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customProperty"/>
  <Default Extension="png" ContentType="image/png"/>
  <Default Extension="gif" ContentType="image/gi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17"/>
  <workbookPr codeName="ThisWorkbook" hidePivotFieldList="1" autoCompressPictures="0"/>
  <bookViews>
    <workbookView xWindow="28980" yWindow="460" windowWidth="37820" windowHeight="20200" tabRatio="840"/>
  </bookViews>
  <sheets>
    <sheet name="Breakdown" sheetId="116" r:id="rId1"/>
    <sheet name="Statement" sheetId="6" r:id="rId2"/>
    <sheet name="Data Pivot" sheetId="36" state="hidden" r:id="rId3"/>
    <sheet name="Data" sheetId="1" state="hidden" r:id="rId4"/>
    <sheet name="Physical Sales" sheetId="10" r:id="rId5"/>
    <sheet name="Reserves" sheetId="7" r:id="rId6"/>
    <sheet name="Other Handling Fee" sheetId="16" r:id="rId7"/>
    <sheet name="SOP" sheetId="115" r:id="rId8"/>
    <sheet name="Digital Revenue" sheetId="62" r:id="rId9"/>
    <sheet name="Digital Sales" sheetId="8" r:id="rId10"/>
    <sheet name="Sound Exchange" sheetId="63" r:id="rId11"/>
    <sheet name="Digital Expense" sheetId="107" r:id="rId12"/>
    <sheet name="Canadian" sheetId="117" r:id="rId13"/>
    <sheet name="Physical" sheetId="118" r:id="rId14"/>
    <sheet name="Digital" sheetId="119" r:id="rId15"/>
    <sheet name="CAD reserves" sheetId="120" r:id="rId16"/>
  </sheets>
  <definedNames>
    <definedName name="_xlnm._FilterDatabase" localSheetId="3" hidden="1">Data!$A$1:$U$15</definedName>
    <definedName name="_xlnm._FilterDatabase" localSheetId="14" hidden="1">Digital!$A$16:$L$16</definedName>
    <definedName name="_xlnm._FilterDatabase" localSheetId="9" hidden="1">'Digital Sales'!$N$5238:$O$5239</definedName>
    <definedName name="_xlnm._FilterDatabase" localSheetId="6" hidden="1">'Other Handling Fee'!#REF!</definedName>
    <definedName name="_xlnm._FilterDatabase" localSheetId="13" hidden="1">Physical!$A$16:$U$16</definedName>
    <definedName name="_xlnm._FilterDatabase" localSheetId="10" hidden="1">'Sound Exchange'!$A$3:$H$118</definedName>
    <definedName name="_xlnm.Extract" localSheetId="15">'CAD reserves'!$A$1:$G$1</definedName>
    <definedName name="SAPBEXhrIndnt" hidden="1">"Wide"</definedName>
    <definedName name="SAPsysID" hidden="1">"708C5W7SBKP804JT78WJ0JNKI"</definedName>
    <definedName name="SAPwbID" hidden="1">"ARS"</definedName>
  </definedNames>
  <calcPr calcId="140001" concurrentCalc="0"/>
  <pivotCaches>
    <pivotCache cacheId="23" r:id="rId17"/>
    <pivotCache cacheId="27" r:id="rId18"/>
    <pivotCache cacheId="31" r:id="rId19"/>
    <pivotCache cacheId="35" r:id="rId20"/>
    <pivotCache cacheId="39" r:id="rId21"/>
  </pivotCaches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94" i="116" l="1"/>
  <c r="U96" i="116"/>
  <c r="Y61" i="116"/>
  <c r="AL25" i="116"/>
  <c r="F37" i="116"/>
  <c r="G37" i="116"/>
  <c r="H37" i="116"/>
  <c r="I37" i="116"/>
  <c r="J37" i="116"/>
  <c r="K37" i="116"/>
  <c r="L37" i="116"/>
  <c r="M37" i="116"/>
  <c r="N37" i="116"/>
  <c r="O37" i="116"/>
  <c r="P37" i="116"/>
  <c r="Q37" i="116"/>
  <c r="R37" i="116"/>
  <c r="S37" i="116"/>
  <c r="T37" i="116"/>
  <c r="U37" i="116"/>
  <c r="V37" i="116"/>
  <c r="W37" i="116"/>
  <c r="X37" i="116"/>
  <c r="Y37" i="116"/>
  <c r="Z37" i="116"/>
  <c r="AA37" i="116"/>
  <c r="AB37" i="116"/>
  <c r="AC37" i="116"/>
  <c r="AD37" i="116"/>
  <c r="AE37" i="116"/>
  <c r="AF37" i="116"/>
  <c r="AG37" i="116"/>
  <c r="AH37" i="116"/>
  <c r="AI37" i="116"/>
  <c r="AJ37" i="116"/>
  <c r="AK37" i="116"/>
  <c r="E37" i="116"/>
  <c r="AD8" i="117"/>
  <c r="Q8" i="117"/>
  <c r="AH8" i="117"/>
  <c r="AI8" i="117"/>
  <c r="AG8" i="117"/>
  <c r="AF8" i="117"/>
  <c r="AE8" i="117"/>
  <c r="AC8" i="117"/>
  <c r="AB8" i="117"/>
  <c r="H8" i="117"/>
  <c r="AA8" i="117"/>
  <c r="Z8" i="117"/>
  <c r="Y8" i="117"/>
  <c r="X8" i="117"/>
  <c r="W8" i="117"/>
  <c r="V8" i="117"/>
  <c r="S8" i="117"/>
  <c r="R8" i="117"/>
  <c r="P8" i="117"/>
  <c r="O8" i="117"/>
  <c r="N8" i="117"/>
  <c r="M8" i="117"/>
  <c r="L8" i="117"/>
  <c r="K8" i="117"/>
  <c r="J8" i="117"/>
  <c r="I8" i="117"/>
  <c r="G8" i="117"/>
  <c r="F8" i="117"/>
  <c r="E8" i="117"/>
  <c r="G7" i="117"/>
  <c r="E7" i="117"/>
  <c r="AK32" i="116"/>
  <c r="AJ32" i="116"/>
  <c r="AG32" i="116"/>
  <c r="AF32" i="116"/>
  <c r="AE32" i="116"/>
  <c r="AB32" i="116"/>
  <c r="Z32" i="116"/>
  <c r="U32" i="116"/>
  <c r="T32" i="116"/>
  <c r="S32" i="116"/>
  <c r="P32" i="116"/>
  <c r="M32" i="116"/>
  <c r="K32" i="116"/>
  <c r="L32" i="116"/>
  <c r="I32" i="116"/>
  <c r="G32" i="116"/>
  <c r="F32" i="116"/>
  <c r="AD28" i="116"/>
  <c r="AK28" i="116"/>
  <c r="AJ28" i="116"/>
  <c r="AI28" i="116"/>
  <c r="AG28" i="116"/>
  <c r="AF28" i="116"/>
  <c r="AE28" i="116"/>
  <c r="AC28" i="116"/>
  <c r="AB28" i="116"/>
  <c r="Z28" i="116"/>
  <c r="Y28" i="116"/>
  <c r="W28" i="116"/>
  <c r="V28" i="116"/>
  <c r="U28" i="116"/>
  <c r="T28" i="116"/>
  <c r="S28" i="116"/>
  <c r="R28" i="116"/>
  <c r="P28" i="116"/>
  <c r="O28" i="116"/>
  <c r="N28" i="116"/>
  <c r="M28" i="116"/>
  <c r="K28" i="116"/>
  <c r="L28" i="116"/>
  <c r="J28" i="116"/>
  <c r="I28" i="116"/>
  <c r="G28" i="116"/>
  <c r="F28" i="116"/>
  <c r="AI27" i="116"/>
  <c r="AJ24" i="116"/>
  <c r="AK24" i="116"/>
  <c r="AI24" i="116"/>
  <c r="AG24" i="116"/>
  <c r="AF24" i="116"/>
  <c r="AE24" i="116"/>
  <c r="AB24" i="116"/>
  <c r="Y24" i="116"/>
  <c r="U24" i="116"/>
  <c r="T24" i="116"/>
  <c r="S24" i="116"/>
  <c r="P24" i="116"/>
  <c r="O24" i="116"/>
  <c r="N24" i="116"/>
  <c r="M24" i="116"/>
  <c r="AD24" i="116"/>
  <c r="L24" i="116"/>
  <c r="K24" i="116"/>
  <c r="I24" i="116"/>
  <c r="G24" i="116"/>
  <c r="F24" i="116"/>
  <c r="AL23" i="116"/>
  <c r="H23" i="116"/>
  <c r="Q23" i="116"/>
  <c r="AK23" i="116"/>
  <c r="AJ23" i="116"/>
  <c r="AI23" i="116"/>
  <c r="AH23" i="116"/>
  <c r="AG23" i="116"/>
  <c r="AF23" i="116"/>
  <c r="AE23" i="116"/>
  <c r="AC23" i="116"/>
  <c r="AB23" i="116"/>
  <c r="AA23" i="116"/>
  <c r="Z23" i="116"/>
  <c r="Y23" i="116"/>
  <c r="X23" i="116"/>
  <c r="W23" i="116"/>
  <c r="V23" i="116"/>
  <c r="U23" i="116"/>
  <c r="T23" i="116"/>
  <c r="S23" i="116"/>
  <c r="R23" i="116"/>
  <c r="P23" i="116"/>
  <c r="O23" i="116"/>
  <c r="N23" i="116"/>
  <c r="M23" i="116"/>
  <c r="AD23" i="116"/>
  <c r="L23" i="116"/>
  <c r="K23" i="116"/>
  <c r="J23" i="116"/>
  <c r="I23" i="116"/>
  <c r="G23" i="116"/>
  <c r="F23" i="116"/>
  <c r="E23" i="116"/>
  <c r="Y16" i="116"/>
  <c r="AE17" i="116"/>
  <c r="G17" i="116"/>
  <c r="Z17" i="116"/>
  <c r="Y17" i="116"/>
  <c r="W17" i="116"/>
  <c r="AE10" i="116"/>
  <c r="Z10" i="116"/>
  <c r="Y10" i="116"/>
  <c r="W10" i="116"/>
  <c r="X10" i="116"/>
  <c r="I10" i="116"/>
  <c r="G10" i="116"/>
  <c r="G8" i="116"/>
  <c r="F10" i="116"/>
  <c r="X8" i="116"/>
  <c r="I8" i="116"/>
  <c r="F8" i="116"/>
  <c r="R13" i="10"/>
  <c r="K13" i="10"/>
  <c r="L13" i="10"/>
  <c r="M13" i="10"/>
  <c r="N13" i="10"/>
  <c r="O13" i="10"/>
  <c r="P13" i="10"/>
  <c r="Q13" i="10"/>
  <c r="R4" i="10"/>
  <c r="R5" i="10"/>
  <c r="R6" i="10"/>
  <c r="R7" i="10"/>
  <c r="R8" i="10"/>
  <c r="R9" i="10"/>
  <c r="R10" i="10"/>
  <c r="R11" i="10"/>
  <c r="R12" i="10"/>
  <c r="E9" i="117"/>
  <c r="E10" i="117"/>
  <c r="AM7" i="117"/>
  <c r="E12" i="117"/>
  <c r="E14" i="117"/>
  <c r="E18" i="117"/>
  <c r="F9" i="117"/>
  <c r="F10" i="117"/>
  <c r="F12" i="117"/>
  <c r="F14" i="117"/>
  <c r="F16" i="117"/>
  <c r="F18" i="117"/>
  <c r="G9" i="117"/>
  <c r="G10" i="117"/>
  <c r="G12" i="117"/>
  <c r="G14" i="117"/>
  <c r="G16" i="117"/>
  <c r="G18" i="117"/>
  <c r="H9" i="117"/>
  <c r="H10" i="117"/>
  <c r="H12" i="117"/>
  <c r="H14" i="117"/>
  <c r="H16" i="117"/>
  <c r="H18" i="117"/>
  <c r="I9" i="117"/>
  <c r="I10" i="117"/>
  <c r="I12" i="117"/>
  <c r="I14" i="117"/>
  <c r="I16" i="117"/>
  <c r="I18" i="117"/>
  <c r="J9" i="117"/>
  <c r="J10" i="117"/>
  <c r="J12" i="117"/>
  <c r="J14" i="117"/>
  <c r="J16" i="117"/>
  <c r="J18" i="117"/>
  <c r="K9" i="117"/>
  <c r="K10" i="117"/>
  <c r="K12" i="117"/>
  <c r="K14" i="117"/>
  <c r="K16" i="117"/>
  <c r="K18" i="117"/>
  <c r="L9" i="117"/>
  <c r="L10" i="117"/>
  <c r="L12" i="117"/>
  <c r="L14" i="117"/>
  <c r="L16" i="117"/>
  <c r="L18" i="117"/>
  <c r="M9" i="117"/>
  <c r="M10" i="117"/>
  <c r="M12" i="117"/>
  <c r="M14" i="117"/>
  <c r="M16" i="117"/>
  <c r="M18" i="117"/>
  <c r="N9" i="117"/>
  <c r="N10" i="117"/>
  <c r="N12" i="117"/>
  <c r="N14" i="117"/>
  <c r="N16" i="117"/>
  <c r="N18" i="117"/>
  <c r="O9" i="117"/>
  <c r="O10" i="117"/>
  <c r="O12" i="117"/>
  <c r="O14" i="117"/>
  <c r="O16" i="117"/>
  <c r="O18" i="117"/>
  <c r="P9" i="117"/>
  <c r="P10" i="117"/>
  <c r="P12" i="117"/>
  <c r="P14" i="117"/>
  <c r="P16" i="117"/>
  <c r="P18" i="117"/>
  <c r="Q9" i="117"/>
  <c r="Q10" i="117"/>
  <c r="Q12" i="117"/>
  <c r="Q14" i="117"/>
  <c r="Q16" i="117"/>
  <c r="Q18" i="117"/>
  <c r="R9" i="117"/>
  <c r="R10" i="117"/>
  <c r="R12" i="117"/>
  <c r="R14" i="117"/>
  <c r="R16" i="117"/>
  <c r="R18" i="117"/>
  <c r="S10" i="117"/>
  <c r="S12" i="117"/>
  <c r="S14" i="117"/>
  <c r="S16" i="117"/>
  <c r="S18" i="117"/>
  <c r="T9" i="117"/>
  <c r="T10" i="117"/>
  <c r="T12" i="117"/>
  <c r="T14" i="117"/>
  <c r="T16" i="117"/>
  <c r="T18" i="117"/>
  <c r="U9" i="117"/>
  <c r="U10" i="117"/>
  <c r="U12" i="117"/>
  <c r="U14" i="117"/>
  <c r="U16" i="117"/>
  <c r="U18" i="117"/>
  <c r="V9" i="117"/>
  <c r="V10" i="117"/>
  <c r="V12" i="117"/>
  <c r="V14" i="117"/>
  <c r="V16" i="117"/>
  <c r="V18" i="117"/>
  <c r="W9" i="117"/>
  <c r="W10" i="117"/>
  <c r="W12" i="117"/>
  <c r="W14" i="117"/>
  <c r="W16" i="117"/>
  <c r="W18" i="117"/>
  <c r="X9" i="117"/>
  <c r="X10" i="117"/>
  <c r="X12" i="117"/>
  <c r="X14" i="117"/>
  <c r="X16" i="117"/>
  <c r="X18" i="117"/>
  <c r="Y9" i="117"/>
  <c r="Y10" i="117"/>
  <c r="Y12" i="117"/>
  <c r="Y14" i="117"/>
  <c r="Y16" i="117"/>
  <c r="Y18" i="117"/>
  <c r="Z9" i="117"/>
  <c r="Z10" i="117"/>
  <c r="Z12" i="117"/>
  <c r="Z14" i="117"/>
  <c r="Z16" i="117"/>
  <c r="Z18" i="117"/>
  <c r="AA9" i="117"/>
  <c r="AA10" i="117"/>
  <c r="AA12" i="117"/>
  <c r="AA14" i="117"/>
  <c r="AA16" i="117"/>
  <c r="AA18" i="117"/>
  <c r="AB9" i="117"/>
  <c r="AB10" i="117"/>
  <c r="AB12" i="117"/>
  <c r="AB14" i="117"/>
  <c r="AB16" i="117"/>
  <c r="AB18" i="117"/>
  <c r="AC9" i="117"/>
  <c r="AC10" i="117"/>
  <c r="AC12" i="117"/>
  <c r="AC14" i="117"/>
  <c r="AC16" i="117"/>
  <c r="AC18" i="117"/>
  <c r="AD9" i="117"/>
  <c r="AD10" i="117"/>
  <c r="AD12" i="117"/>
  <c r="AD14" i="117"/>
  <c r="AD16" i="117"/>
  <c r="AD18" i="117"/>
  <c r="AE9" i="117"/>
  <c r="AE10" i="117"/>
  <c r="AE12" i="117"/>
  <c r="AE14" i="117"/>
  <c r="AE16" i="117"/>
  <c r="AE18" i="117"/>
  <c r="AF9" i="117"/>
  <c r="AF10" i="117"/>
  <c r="AF12" i="117"/>
  <c r="AF14" i="117"/>
  <c r="AF16" i="117"/>
  <c r="AF18" i="117"/>
  <c r="AG9" i="117"/>
  <c r="AG10" i="117"/>
  <c r="AG12" i="117"/>
  <c r="AG14" i="117"/>
  <c r="AG16" i="117"/>
  <c r="AG18" i="117"/>
  <c r="AH9" i="117"/>
  <c r="AH10" i="117"/>
  <c r="AH12" i="117"/>
  <c r="AH14" i="117"/>
  <c r="AH16" i="117"/>
  <c r="AH18" i="117"/>
  <c r="AI9" i="117"/>
  <c r="AI10" i="117"/>
  <c r="AI12" i="117"/>
  <c r="AI14" i="117"/>
  <c r="AI16" i="117"/>
  <c r="AI18" i="117"/>
  <c r="AJ9" i="117"/>
  <c r="AJ10" i="117"/>
  <c r="AJ12" i="117"/>
  <c r="AJ14" i="117"/>
  <c r="AJ16" i="117"/>
  <c r="AJ18" i="117"/>
  <c r="AK9" i="117"/>
  <c r="AK10" i="117"/>
  <c r="AK12" i="117"/>
  <c r="AK14" i="117"/>
  <c r="AK16" i="117"/>
  <c r="AK18" i="117"/>
  <c r="AL9" i="117"/>
  <c r="AL10" i="117"/>
  <c r="AL14" i="117"/>
  <c r="AL16" i="117"/>
  <c r="AL18" i="117"/>
  <c r="AM18" i="117"/>
  <c r="AM16" i="117"/>
  <c r="AM8" i="117"/>
  <c r="AM9" i="117"/>
  <c r="AM10" i="117"/>
  <c r="AM11" i="117"/>
  <c r="AM12" i="117"/>
  <c r="AM13" i="117"/>
  <c r="AM14" i="117"/>
  <c r="U97" i="116"/>
  <c r="T97" i="116"/>
  <c r="U98" i="116"/>
  <c r="AK72" i="116"/>
  <c r="AK73" i="116"/>
  <c r="AK74" i="116"/>
  <c r="AK66" i="116"/>
  <c r="AK67" i="116"/>
  <c r="AK68" i="116"/>
  <c r="AD63" i="116"/>
  <c r="AD64" i="116"/>
  <c r="AC63" i="116"/>
  <c r="AD65" i="116"/>
  <c r="AC64" i="116"/>
  <c r="AD66" i="116"/>
  <c r="AD68" i="116"/>
  <c r="AC65" i="116"/>
  <c r="AC66" i="116"/>
  <c r="AC68" i="116"/>
  <c r="AM10" i="116"/>
  <c r="E11" i="116"/>
  <c r="E13" i="116"/>
  <c r="E15" i="116"/>
  <c r="E19" i="116"/>
  <c r="E21" i="116"/>
  <c r="E25" i="116"/>
  <c r="E26" i="116"/>
  <c r="E29" i="116"/>
  <c r="E33" i="116"/>
  <c r="E34" i="116"/>
  <c r="E35" i="116"/>
  <c r="E40" i="116"/>
  <c r="E44" i="116"/>
  <c r="E50" i="116"/>
  <c r="E52" i="116"/>
  <c r="E58" i="116"/>
  <c r="F11" i="116"/>
  <c r="F13" i="116"/>
  <c r="F15" i="116"/>
  <c r="F19" i="116"/>
  <c r="F21" i="116"/>
  <c r="F25" i="116"/>
  <c r="F26" i="116"/>
  <c r="F29" i="116"/>
  <c r="F33" i="116"/>
  <c r="F34" i="116"/>
  <c r="F35" i="116"/>
  <c r="F40" i="116"/>
  <c r="F44" i="116"/>
  <c r="F50" i="116"/>
  <c r="F52" i="116"/>
  <c r="F58" i="116"/>
  <c r="G11" i="116"/>
  <c r="G13" i="116"/>
  <c r="G15" i="116"/>
  <c r="G19" i="116"/>
  <c r="G21" i="116"/>
  <c r="G25" i="116"/>
  <c r="G26" i="116"/>
  <c r="G29" i="116"/>
  <c r="G33" i="116"/>
  <c r="G34" i="116"/>
  <c r="G35" i="116"/>
  <c r="G40" i="116"/>
  <c r="G44" i="116"/>
  <c r="G50" i="116"/>
  <c r="G52" i="116"/>
  <c r="G58" i="116"/>
  <c r="H11" i="116"/>
  <c r="H13" i="116"/>
  <c r="H15" i="116"/>
  <c r="H19" i="116"/>
  <c r="H21" i="116"/>
  <c r="H25" i="116"/>
  <c r="H26" i="116"/>
  <c r="H29" i="116"/>
  <c r="H33" i="116"/>
  <c r="H34" i="116"/>
  <c r="H35" i="116"/>
  <c r="H40" i="116"/>
  <c r="H44" i="116"/>
  <c r="H50" i="116"/>
  <c r="H52" i="116"/>
  <c r="H58" i="116"/>
  <c r="I11" i="116"/>
  <c r="I13" i="116"/>
  <c r="I15" i="116"/>
  <c r="I19" i="116"/>
  <c r="I21" i="116"/>
  <c r="I25" i="116"/>
  <c r="I26" i="116"/>
  <c r="I29" i="116"/>
  <c r="I33" i="116"/>
  <c r="I34" i="116"/>
  <c r="I35" i="116"/>
  <c r="I40" i="116"/>
  <c r="I44" i="116"/>
  <c r="I50" i="116"/>
  <c r="I52" i="116"/>
  <c r="I58" i="116"/>
  <c r="J11" i="116"/>
  <c r="J13" i="116"/>
  <c r="J15" i="116"/>
  <c r="J19" i="116"/>
  <c r="J21" i="116"/>
  <c r="J25" i="116"/>
  <c r="J26" i="116"/>
  <c r="J29" i="116"/>
  <c r="J33" i="116"/>
  <c r="J34" i="116"/>
  <c r="J35" i="116"/>
  <c r="J40" i="116"/>
  <c r="J44" i="116"/>
  <c r="J50" i="116"/>
  <c r="J52" i="116"/>
  <c r="J58" i="116"/>
  <c r="K11" i="116"/>
  <c r="K13" i="116"/>
  <c r="K15" i="116"/>
  <c r="K19" i="116"/>
  <c r="K21" i="116"/>
  <c r="K25" i="116"/>
  <c r="K26" i="116"/>
  <c r="K29" i="116"/>
  <c r="K33" i="116"/>
  <c r="K34" i="116"/>
  <c r="K35" i="116"/>
  <c r="K40" i="116"/>
  <c r="K44" i="116"/>
  <c r="K50" i="116"/>
  <c r="K52" i="116"/>
  <c r="K58" i="116"/>
  <c r="L11" i="116"/>
  <c r="L13" i="116"/>
  <c r="L15" i="116"/>
  <c r="L19" i="116"/>
  <c r="L21" i="116"/>
  <c r="L25" i="116"/>
  <c r="L26" i="116"/>
  <c r="L29" i="116"/>
  <c r="L33" i="116"/>
  <c r="L34" i="116"/>
  <c r="L35" i="116"/>
  <c r="L40" i="116"/>
  <c r="L44" i="116"/>
  <c r="L50" i="116"/>
  <c r="L52" i="116"/>
  <c r="L58" i="116"/>
  <c r="M11" i="116"/>
  <c r="M13" i="116"/>
  <c r="M15" i="116"/>
  <c r="M19" i="116"/>
  <c r="M21" i="116"/>
  <c r="M25" i="116"/>
  <c r="M26" i="116"/>
  <c r="M29" i="116"/>
  <c r="M33" i="116"/>
  <c r="M34" i="116"/>
  <c r="M35" i="116"/>
  <c r="M40" i="116"/>
  <c r="M44" i="116"/>
  <c r="M50" i="116"/>
  <c r="M52" i="116"/>
  <c r="M58" i="116"/>
  <c r="N11" i="116"/>
  <c r="N13" i="116"/>
  <c r="N15" i="116"/>
  <c r="N19" i="116"/>
  <c r="N21" i="116"/>
  <c r="N25" i="116"/>
  <c r="N26" i="116"/>
  <c r="N29" i="116"/>
  <c r="N33" i="116"/>
  <c r="N34" i="116"/>
  <c r="N35" i="116"/>
  <c r="N40" i="116"/>
  <c r="N44" i="116"/>
  <c r="N50" i="116"/>
  <c r="N52" i="116"/>
  <c r="N58" i="116"/>
  <c r="O11" i="116"/>
  <c r="O13" i="116"/>
  <c r="O15" i="116"/>
  <c r="O19" i="116"/>
  <c r="O21" i="116"/>
  <c r="O25" i="116"/>
  <c r="O26" i="116"/>
  <c r="O29" i="116"/>
  <c r="O33" i="116"/>
  <c r="O34" i="116"/>
  <c r="O35" i="116"/>
  <c r="O40" i="116"/>
  <c r="O44" i="116"/>
  <c r="O50" i="116"/>
  <c r="O52" i="116"/>
  <c r="O58" i="116"/>
  <c r="P11" i="116"/>
  <c r="P13" i="116"/>
  <c r="P15" i="116"/>
  <c r="P19" i="116"/>
  <c r="P21" i="116"/>
  <c r="P25" i="116"/>
  <c r="P26" i="116"/>
  <c r="P29" i="116"/>
  <c r="P33" i="116"/>
  <c r="P34" i="116"/>
  <c r="P35" i="116"/>
  <c r="P40" i="116"/>
  <c r="P44" i="116"/>
  <c r="P50" i="116"/>
  <c r="P52" i="116"/>
  <c r="P58" i="116"/>
  <c r="Q11" i="116"/>
  <c r="Q13" i="116"/>
  <c r="Q15" i="116"/>
  <c r="Q19" i="116"/>
  <c r="Q21" i="116"/>
  <c r="Q25" i="116"/>
  <c r="Q26" i="116"/>
  <c r="Q29" i="116"/>
  <c r="Q33" i="116"/>
  <c r="Q34" i="116"/>
  <c r="Q35" i="116"/>
  <c r="Q40" i="116"/>
  <c r="Q44" i="116"/>
  <c r="Q50" i="116"/>
  <c r="Q52" i="116"/>
  <c r="Q58" i="116"/>
  <c r="R11" i="116"/>
  <c r="R13" i="116"/>
  <c r="R15" i="116"/>
  <c r="R19" i="116"/>
  <c r="R21" i="116"/>
  <c r="R25" i="116"/>
  <c r="R26" i="116"/>
  <c r="R29" i="116"/>
  <c r="R33" i="116"/>
  <c r="R34" i="116"/>
  <c r="R35" i="116"/>
  <c r="R40" i="116"/>
  <c r="R44" i="116"/>
  <c r="R50" i="116"/>
  <c r="R52" i="116"/>
  <c r="R58" i="116"/>
  <c r="S11" i="116"/>
  <c r="S13" i="116"/>
  <c r="S15" i="116"/>
  <c r="S19" i="116"/>
  <c r="S21" i="116"/>
  <c r="S25" i="116"/>
  <c r="S26" i="116"/>
  <c r="S29" i="116"/>
  <c r="S33" i="116"/>
  <c r="S34" i="116"/>
  <c r="S35" i="116"/>
  <c r="S40" i="116"/>
  <c r="S44" i="116"/>
  <c r="S50" i="116"/>
  <c r="S52" i="116"/>
  <c r="S58" i="116"/>
  <c r="T11" i="116"/>
  <c r="T13" i="116"/>
  <c r="T15" i="116"/>
  <c r="T19" i="116"/>
  <c r="T21" i="116"/>
  <c r="T25" i="116"/>
  <c r="T26" i="116"/>
  <c r="T29" i="116"/>
  <c r="T33" i="116"/>
  <c r="T34" i="116"/>
  <c r="T35" i="116"/>
  <c r="T40" i="116"/>
  <c r="T44" i="116"/>
  <c r="T50" i="116"/>
  <c r="T52" i="116"/>
  <c r="T58" i="116"/>
  <c r="U11" i="116"/>
  <c r="U13" i="116"/>
  <c r="U15" i="116"/>
  <c r="U19" i="116"/>
  <c r="U21" i="116"/>
  <c r="U25" i="116"/>
  <c r="U26" i="116"/>
  <c r="U29" i="116"/>
  <c r="U33" i="116"/>
  <c r="U34" i="116"/>
  <c r="U35" i="116"/>
  <c r="U40" i="116"/>
  <c r="U44" i="116"/>
  <c r="U50" i="116"/>
  <c r="U52" i="116"/>
  <c r="U58" i="116"/>
  <c r="V11" i="116"/>
  <c r="V13" i="116"/>
  <c r="V15" i="116"/>
  <c r="V19" i="116"/>
  <c r="V21" i="116"/>
  <c r="V25" i="116"/>
  <c r="V26" i="116"/>
  <c r="V29" i="116"/>
  <c r="V33" i="116"/>
  <c r="V34" i="116"/>
  <c r="V35" i="116"/>
  <c r="V40" i="116"/>
  <c r="V44" i="116"/>
  <c r="V50" i="116"/>
  <c r="V52" i="116"/>
  <c r="V58" i="116"/>
  <c r="W11" i="116"/>
  <c r="W13" i="116"/>
  <c r="W15" i="116"/>
  <c r="W19" i="116"/>
  <c r="W21" i="116"/>
  <c r="W25" i="116"/>
  <c r="W26" i="116"/>
  <c r="W29" i="116"/>
  <c r="W33" i="116"/>
  <c r="W34" i="116"/>
  <c r="W35" i="116"/>
  <c r="W40" i="116"/>
  <c r="W44" i="116"/>
  <c r="W50" i="116"/>
  <c r="W52" i="116"/>
  <c r="W58" i="116"/>
  <c r="X11" i="116"/>
  <c r="X13" i="116"/>
  <c r="X15" i="116"/>
  <c r="X19" i="116"/>
  <c r="X21" i="116"/>
  <c r="X25" i="116"/>
  <c r="X26" i="116"/>
  <c r="X29" i="116"/>
  <c r="X33" i="116"/>
  <c r="X34" i="116"/>
  <c r="X35" i="116"/>
  <c r="X40" i="116"/>
  <c r="X44" i="116"/>
  <c r="X50" i="116"/>
  <c r="X52" i="116"/>
  <c r="X58" i="116"/>
  <c r="Y11" i="116"/>
  <c r="Y13" i="116"/>
  <c r="Y15" i="116"/>
  <c r="Y19" i="116"/>
  <c r="Y21" i="116"/>
  <c r="Y25" i="116"/>
  <c r="Y26" i="116"/>
  <c r="Y27" i="116"/>
  <c r="Y29" i="116"/>
  <c r="Y33" i="116"/>
  <c r="Y34" i="116"/>
  <c r="Y35" i="116"/>
  <c r="Y40" i="116"/>
  <c r="Y44" i="116"/>
  <c r="Y50" i="116"/>
  <c r="Y52" i="116"/>
  <c r="Y58" i="116"/>
  <c r="Z11" i="116"/>
  <c r="Z13" i="116"/>
  <c r="Z15" i="116"/>
  <c r="Z16" i="116"/>
  <c r="Z19" i="116"/>
  <c r="Z21" i="116"/>
  <c r="Z25" i="116"/>
  <c r="Z26" i="116"/>
  <c r="Z27" i="116"/>
  <c r="Z29" i="116"/>
  <c r="Z33" i="116"/>
  <c r="Z34" i="116"/>
  <c r="Z35" i="116"/>
  <c r="Z40" i="116"/>
  <c r="Z44" i="116"/>
  <c r="Z50" i="116"/>
  <c r="Z52" i="116"/>
  <c r="Z58" i="116"/>
  <c r="AA11" i="116"/>
  <c r="AA13" i="116"/>
  <c r="AA15" i="116"/>
  <c r="AA16" i="116"/>
  <c r="AA19" i="116"/>
  <c r="AA21" i="116"/>
  <c r="AA25" i="116"/>
  <c r="AA26" i="116"/>
  <c r="AA29" i="116"/>
  <c r="AA33" i="116"/>
  <c r="AA34" i="116"/>
  <c r="AA35" i="116"/>
  <c r="AA40" i="116"/>
  <c r="AA44" i="116"/>
  <c r="AA50" i="116"/>
  <c r="AA52" i="116"/>
  <c r="AA58" i="116"/>
  <c r="AB11" i="116"/>
  <c r="AB13" i="116"/>
  <c r="AB15" i="116"/>
  <c r="AB19" i="116"/>
  <c r="AB21" i="116"/>
  <c r="AB25" i="116"/>
  <c r="AB26" i="116"/>
  <c r="AB29" i="116"/>
  <c r="AB33" i="116"/>
  <c r="AB34" i="116"/>
  <c r="AB35" i="116"/>
  <c r="AB40" i="116"/>
  <c r="AB44" i="116"/>
  <c r="AB50" i="116"/>
  <c r="AB52" i="116"/>
  <c r="AB58" i="116"/>
  <c r="AC11" i="116"/>
  <c r="AC13" i="116"/>
  <c r="AC15" i="116"/>
  <c r="AC19" i="116"/>
  <c r="AC21" i="116"/>
  <c r="AC25" i="116"/>
  <c r="AC26" i="116"/>
  <c r="AC29" i="116"/>
  <c r="AC33" i="116"/>
  <c r="AC34" i="116"/>
  <c r="AC35" i="116"/>
  <c r="AC40" i="116"/>
  <c r="AC44" i="116"/>
  <c r="AC50" i="116"/>
  <c r="AC52" i="116"/>
  <c r="AC58" i="116"/>
  <c r="AD11" i="116"/>
  <c r="AD13" i="116"/>
  <c r="AD15" i="116"/>
  <c r="AD19" i="116"/>
  <c r="AD21" i="116"/>
  <c r="AD25" i="116"/>
  <c r="AD26" i="116"/>
  <c r="AD29" i="116"/>
  <c r="AD33" i="116"/>
  <c r="AD34" i="116"/>
  <c r="AD35" i="116"/>
  <c r="AD40" i="116"/>
  <c r="AD44" i="116"/>
  <c r="AD50" i="116"/>
  <c r="AD52" i="116"/>
  <c r="AD58" i="116"/>
  <c r="AE11" i="116"/>
  <c r="AE13" i="116"/>
  <c r="AE15" i="116"/>
  <c r="AE19" i="116"/>
  <c r="AE21" i="116"/>
  <c r="AE25" i="116"/>
  <c r="AE26" i="116"/>
  <c r="AE29" i="116"/>
  <c r="AE33" i="116"/>
  <c r="AE34" i="116"/>
  <c r="AE35" i="116"/>
  <c r="AE40" i="116"/>
  <c r="AE44" i="116"/>
  <c r="AE50" i="116"/>
  <c r="AE52" i="116"/>
  <c r="AE58" i="116"/>
  <c r="AF11" i="116"/>
  <c r="AF13" i="116"/>
  <c r="AF15" i="116"/>
  <c r="AF19" i="116"/>
  <c r="AF21" i="116"/>
  <c r="AF25" i="116"/>
  <c r="AF26" i="116"/>
  <c r="AF29" i="116"/>
  <c r="AF33" i="116"/>
  <c r="AF34" i="116"/>
  <c r="AF35" i="116"/>
  <c r="AF40" i="116"/>
  <c r="AF44" i="116"/>
  <c r="AF50" i="116"/>
  <c r="AF52" i="116"/>
  <c r="AF58" i="116"/>
  <c r="AG11" i="116"/>
  <c r="AG13" i="116"/>
  <c r="AG15" i="116"/>
  <c r="AG19" i="116"/>
  <c r="AG21" i="116"/>
  <c r="AG25" i="116"/>
  <c r="AG26" i="116"/>
  <c r="AG29" i="116"/>
  <c r="AG33" i="116"/>
  <c r="AG34" i="116"/>
  <c r="AG35" i="116"/>
  <c r="AG40" i="116"/>
  <c r="AG44" i="116"/>
  <c r="AG50" i="116"/>
  <c r="AG52" i="116"/>
  <c r="AG58" i="116"/>
  <c r="AH11" i="116"/>
  <c r="AH13" i="116"/>
  <c r="AH15" i="116"/>
  <c r="AH19" i="116"/>
  <c r="AH21" i="116"/>
  <c r="AH25" i="116"/>
  <c r="AH26" i="116"/>
  <c r="AH29" i="116"/>
  <c r="AH33" i="116"/>
  <c r="AH34" i="116"/>
  <c r="AH35" i="116"/>
  <c r="AH40" i="116"/>
  <c r="AH44" i="116"/>
  <c r="AH50" i="116"/>
  <c r="AH52" i="116"/>
  <c r="AH58" i="116"/>
  <c r="AI11" i="116"/>
  <c r="AI13" i="116"/>
  <c r="AI15" i="116"/>
  <c r="AI16" i="116"/>
  <c r="AI19" i="116"/>
  <c r="AI21" i="116"/>
  <c r="AI25" i="116"/>
  <c r="AI26" i="116"/>
  <c r="AI29" i="116"/>
  <c r="AI33" i="116"/>
  <c r="AI34" i="116"/>
  <c r="AI35" i="116"/>
  <c r="AI40" i="116"/>
  <c r="AI44" i="116"/>
  <c r="AI50" i="116"/>
  <c r="AI52" i="116"/>
  <c r="AI58" i="116"/>
  <c r="AJ11" i="116"/>
  <c r="AJ13" i="116"/>
  <c r="AJ15" i="116"/>
  <c r="AJ19" i="116"/>
  <c r="AJ21" i="116"/>
  <c r="AJ25" i="116"/>
  <c r="AJ26" i="116"/>
  <c r="AJ29" i="116"/>
  <c r="AJ33" i="116"/>
  <c r="AJ34" i="116"/>
  <c r="AJ35" i="116"/>
  <c r="AJ40" i="116"/>
  <c r="AJ44" i="116"/>
  <c r="AJ50" i="116"/>
  <c r="AJ52" i="116"/>
  <c r="AJ58" i="116"/>
  <c r="AK11" i="116"/>
  <c r="AK13" i="116"/>
  <c r="AK15" i="116"/>
  <c r="AK19" i="116"/>
  <c r="AK21" i="116"/>
  <c r="AK25" i="116"/>
  <c r="AK26" i="116"/>
  <c r="AK29" i="116"/>
  <c r="AK33" i="116"/>
  <c r="AK34" i="116"/>
  <c r="AK35" i="116"/>
  <c r="AK40" i="116"/>
  <c r="AK44" i="116"/>
  <c r="AK50" i="116"/>
  <c r="AK52" i="116"/>
  <c r="AK58" i="116"/>
  <c r="AL13" i="116"/>
  <c r="AL21" i="116"/>
  <c r="AL35" i="116"/>
  <c r="AL40" i="116"/>
  <c r="AL44" i="116"/>
  <c r="AL50" i="116"/>
  <c r="AM11" i="116"/>
  <c r="AM12" i="116"/>
  <c r="AM13" i="116"/>
  <c r="AM15" i="116"/>
  <c r="AM16" i="116"/>
  <c r="AM17" i="116"/>
  <c r="AM18" i="116"/>
  <c r="AM19" i="116"/>
  <c r="AM20" i="116"/>
  <c r="AM21" i="116"/>
  <c r="AM23" i="116"/>
  <c r="AM24" i="116"/>
  <c r="AM26" i="116"/>
  <c r="AM27" i="116"/>
  <c r="AM28" i="116"/>
  <c r="AM31" i="116"/>
  <c r="AM32" i="116"/>
  <c r="AM33" i="116"/>
  <c r="AM34" i="116"/>
  <c r="AM35" i="116"/>
  <c r="AM37" i="116"/>
  <c r="AM38" i="116"/>
  <c r="AM39" i="116"/>
  <c r="AM40" i="116"/>
  <c r="AM44" i="116"/>
  <c r="AM46" i="116"/>
  <c r="AM47" i="116"/>
  <c r="AM48" i="116"/>
  <c r="AM49" i="116"/>
  <c r="AM50" i="116"/>
  <c r="AM54" i="116"/>
  <c r="AM55" i="116"/>
  <c r="AM56" i="116"/>
  <c r="AM57" i="116"/>
  <c r="AM8" i="116"/>
  <c r="AL29" i="116"/>
  <c r="AL52" i="116"/>
  <c r="AL58" i="116"/>
  <c r="AM59" i="116"/>
  <c r="AM25" i="116"/>
  <c r="AM29" i="116"/>
  <c r="AM52" i="116"/>
  <c r="AM58" i="116"/>
</calcChain>
</file>

<file path=xl/sharedStrings.xml><?xml version="1.0" encoding="utf-8"?>
<sst xmlns="http://schemas.openxmlformats.org/spreadsheetml/2006/main" count="77136" uniqueCount="2087">
  <si>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</si>
  <si>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</si>
  <si>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</si>
  <si>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</si>
  <si>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</si>
  <si>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</si>
  <si>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</si>
  <si>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</si>
  <si>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</si>
  <si>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</si>
  <si>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</si>
  <si>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</si>
  <si>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</si>
  <si>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</si>
  <si>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</si>
  <si>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</si>
  <si>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</si>
  <si>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selected</t>
  </si>
  <si>
    <t>US5C100011</t>
  </si>
  <si>
    <t>USD</t>
  </si>
  <si>
    <t>CR04</t>
  </si>
  <si>
    <t>Grand Total</t>
  </si>
  <si>
    <t>Row Labels</t>
  </si>
  <si>
    <t>Sum of Amount LC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</si>
  <si>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</si>
  <si>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</si>
  <si>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</si>
  <si>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</si>
  <si>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</si>
  <si>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</si>
  <si>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</si>
  <si>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</si>
  <si>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</si>
  <si>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</si>
  <si>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</si>
  <si>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</si>
  <si>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</si>
  <si>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</si>
  <si>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</si>
  <si>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</si>
  <si>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</si>
  <si>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</si>
  <si>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</si>
  <si>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</si>
  <si>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</si>
  <si>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</si>
  <si>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</si>
  <si>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</si>
  <si>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</si>
  <si>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</si>
  <si>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</si>
  <si>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</si>
  <si>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</si>
  <si>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</si>
  <si>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</si>
  <si>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</si>
  <si>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</si>
  <si>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</si>
  <si>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</si>
  <si>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PERIOD</t>
  </si>
  <si>
    <t>PAYMENT DUE</t>
  </si>
  <si>
    <t>Reserve Release - CAR Market</t>
  </si>
  <si>
    <t>RESERVE</t>
  </si>
  <si>
    <t>BALANCE</t>
  </si>
  <si>
    <t>RELEASE</t>
  </si>
  <si>
    <t>RESERVE RELEASE - GRAND TOTAL</t>
  </si>
  <si>
    <t>1</t>
  </si>
  <si>
    <t>Return Reserves Released</t>
  </si>
  <si>
    <t>VOTIV MUSIC</t>
  </si>
  <si>
    <t>ASL:  US3E070280</t>
  </si>
  <si>
    <t>VOTIV</t>
  </si>
  <si>
    <t>USVOT</t>
  </si>
  <si>
    <t>US3E070280</t>
  </si>
  <si>
    <t>VOT</t>
  </si>
  <si>
    <t>ASL US3E070280</t>
  </si>
  <si>
    <t>Label</t>
  </si>
  <si>
    <t>UPC code</t>
  </si>
  <si>
    <t>Artist</t>
  </si>
  <si>
    <t>15% Distribution Fee on Gross Sales</t>
  </si>
  <si>
    <t>17% Distribution Fee on Gross Sales less Discounts</t>
  </si>
  <si>
    <t>20% Provision for Returns</t>
  </si>
  <si>
    <t xml:space="preserve">Other </t>
  </si>
  <si>
    <t>8% Manufacturing Admin Fee</t>
  </si>
  <si>
    <t>0000500001</t>
  </si>
  <si>
    <t>0000540001</t>
  </si>
  <si>
    <t>0000570001</t>
  </si>
  <si>
    <t>0000686005</t>
  </si>
  <si>
    <t>0000500002</t>
  </si>
  <si>
    <t>0000686002</t>
  </si>
  <si>
    <t>0000686001</t>
  </si>
  <si>
    <t>Album Title</t>
  </si>
  <si>
    <t>Track Title</t>
  </si>
  <si>
    <t>APPLE DIGITAL SALES</t>
  </si>
  <si>
    <t>Digital Sales</t>
  </si>
  <si>
    <t>Deal Parent  No</t>
  </si>
  <si>
    <t/>
  </si>
  <si>
    <t>Reserves held for 6 months and released the next month</t>
  </si>
  <si>
    <t>GOOGLE MUSIC</t>
  </si>
  <si>
    <t>Physical Sales</t>
  </si>
  <si>
    <t>Ref. Key2 description</t>
  </si>
  <si>
    <t>Distribution fees</t>
  </si>
  <si>
    <t>Other handling fees</t>
  </si>
  <si>
    <t>Provision for returns</t>
  </si>
  <si>
    <t>Revenue</t>
  </si>
  <si>
    <t>ISRC Code</t>
  </si>
  <si>
    <t>AIF Income</t>
  </si>
  <si>
    <t>0000502001</t>
  </si>
  <si>
    <t>Sound Exchange Revenues</t>
  </si>
  <si>
    <t>15% Distribution Fee on Sound Exchange</t>
  </si>
  <si>
    <t>Sound Exchange</t>
  </si>
  <si>
    <t>TOUCH TUNES</t>
  </si>
  <si>
    <t>YOU TUBE</t>
  </si>
  <si>
    <t>Sound Exchange Income</t>
  </si>
  <si>
    <t>Previous Statement Adjustment</t>
  </si>
  <si>
    <t>Digital Revenue</t>
  </si>
  <si>
    <t>(All)</t>
  </si>
  <si>
    <t xml:space="preserve">
Digital</t>
  </si>
  <si>
    <t xml:space="preserve">
Licence</t>
  </si>
  <si>
    <t>Title</t>
  </si>
  <si>
    <t>UPC</t>
  </si>
  <si>
    <t>Total</t>
  </si>
  <si>
    <t>Amount</t>
  </si>
  <si>
    <t xml:space="preserve">Transaction type              </t>
  </si>
  <si>
    <t xml:space="preserve">Deal Type                     </t>
  </si>
  <si>
    <t xml:space="preserve">G/L Account No.               </t>
  </si>
  <si>
    <t xml:space="preserve">Company Code                  </t>
  </si>
  <si>
    <t xml:space="preserve">Profit Center                 </t>
  </si>
  <si>
    <t xml:space="preserve">G/L Amount                    </t>
  </si>
  <si>
    <t xml:space="preserve">UPC                           </t>
  </si>
  <si>
    <t xml:space="preserve">Ship Quantity                 </t>
  </si>
  <si>
    <t xml:space="preserve">Price Level for Param table   </t>
  </si>
  <si>
    <t xml:space="preserve">MR Reporting Co.              </t>
  </si>
  <si>
    <t xml:space="preserve">MR Reporting Unit             </t>
  </si>
  <si>
    <t xml:space="preserve">Operating Co.                 </t>
  </si>
  <si>
    <t xml:space="preserve">Operating Unit                </t>
  </si>
  <si>
    <t xml:space="preserve">Super Label                   </t>
  </si>
  <si>
    <t xml:space="preserve">Music Line                    </t>
  </si>
  <si>
    <t xml:space="preserve">Sales Type                    </t>
  </si>
  <si>
    <t xml:space="preserve">Fee Type                      </t>
  </si>
  <si>
    <t xml:space="preserve">Configuration                 </t>
  </si>
  <si>
    <t xml:space="preserve">Product No.                   </t>
  </si>
  <si>
    <t xml:space="preserve">AcctPeriod-CCYYMM             </t>
  </si>
  <si>
    <t xml:space="preserve">Cost of sales units           </t>
  </si>
  <si>
    <t xml:space="preserve">Cost of returns units         </t>
  </si>
  <si>
    <t xml:space="preserve">Cost of sales $ values        </t>
  </si>
  <si>
    <t xml:space="preserve">Cost of returns $ values      </t>
  </si>
  <si>
    <t xml:space="preserve">Net Fee DFE                   </t>
  </si>
  <si>
    <t xml:space="preserve">Sales units                   </t>
  </si>
  <si>
    <t xml:space="preserve">Sales Dollars                 </t>
  </si>
  <si>
    <t xml:space="preserve">Return units                  </t>
  </si>
  <si>
    <t xml:space="preserve">Return Dollars                </t>
  </si>
  <si>
    <t xml:space="preserve">Process Date: MM/DD/YYYY      </t>
  </si>
  <si>
    <t>SPOTIFY USA INC</t>
  </si>
  <si>
    <t xml:space="preserve">INV.DATE: YYYYMMDD            </t>
  </si>
  <si>
    <t xml:space="preserve">Invoice No.                   </t>
  </si>
  <si>
    <t>Other Handling Fee</t>
  </si>
  <si>
    <t>0000610004</t>
  </si>
  <si>
    <t>Expenses</t>
  </si>
  <si>
    <t>0000503501</t>
  </si>
  <si>
    <t>48</t>
  </si>
  <si>
    <t>FREECARMEN</t>
  </si>
  <si>
    <t>0000688002</t>
  </si>
  <si>
    <t>Royalties</t>
  </si>
  <si>
    <t>Pandora</t>
  </si>
  <si>
    <t>Digital</t>
  </si>
  <si>
    <t>Net amount</t>
  </si>
  <si>
    <t>See digital sales tab (sales channel column-"Program Streaming (Soundexchange administered")</t>
  </si>
  <si>
    <t>Digital Expense</t>
  </si>
  <si>
    <t>AMI ENTERTAINMENT, INC</t>
  </si>
  <si>
    <t>Total Digital Sales</t>
  </si>
  <si>
    <t>Posting period</t>
  </si>
  <si>
    <t>Reference key 3</t>
  </si>
  <si>
    <t>LISTEN/RHAPSODY</t>
  </si>
  <si>
    <t>LABEL : US-VOT</t>
  </si>
  <si>
    <t xml:space="preserve">POST DATE:YYYYMMDD            </t>
  </si>
  <si>
    <t xml:space="preserve">Cust PO                       </t>
  </si>
  <si>
    <t xml:space="preserve">Order NO                      </t>
  </si>
  <si>
    <t>3</t>
  </si>
  <si>
    <t>Sub Label Code</t>
  </si>
  <si>
    <t>Super Label</t>
  </si>
  <si>
    <t>Latest Release Date</t>
  </si>
  <si>
    <t>Sales Type</t>
  </si>
  <si>
    <t>Configuration</t>
  </si>
  <si>
    <t>Price Point</t>
  </si>
  <si>
    <t>Price Level</t>
  </si>
  <si>
    <t>US-VOTIV MUSIC</t>
  </si>
  <si>
    <t>YOUNG EMPIRES</t>
  </si>
  <si>
    <t>THE GATES</t>
  </si>
  <si>
    <t xml:space="preserve">REGULAR COMMERCIAL ORDER                </t>
  </si>
  <si>
    <t xml:space="preserve">COMPACT DISC        </t>
  </si>
  <si>
    <t xml:space="preserve">FRONTLINE AUDIO - CATALOG               </t>
  </si>
  <si>
    <t xml:space="preserve">BUDGET                                  </t>
  </si>
  <si>
    <t>WHITE ARROWS</t>
  </si>
  <si>
    <t>KAMIKAZE</t>
  </si>
  <si>
    <t>MY GOODNESS</t>
  </si>
  <si>
    <t>SHIVER + SHAKE</t>
  </si>
  <si>
    <t xml:space="preserve">REGULAR FRONTLINE                       </t>
  </si>
  <si>
    <t>SCAVENGERS</t>
  </si>
  <si>
    <t>KUROMA</t>
  </si>
  <si>
    <t>CLOUD CONTROL</t>
  </si>
  <si>
    <t>ZONE</t>
  </si>
  <si>
    <t>DREAM CAVE</t>
  </si>
  <si>
    <t>CHAPPO</t>
  </si>
  <si>
    <t>FUTURE FORMER SELF</t>
  </si>
  <si>
    <t>ALPINE</t>
  </si>
  <si>
    <t>YUCK</t>
  </si>
  <si>
    <t>A IS FOR ALPINE</t>
  </si>
  <si>
    <t>AUGUSTINES</t>
  </si>
  <si>
    <t xml:space="preserve">ALBUM               </t>
  </si>
  <si>
    <t>Source</t>
  </si>
  <si>
    <t>Cost Detail</t>
  </si>
  <si>
    <t>Cost Detail Description</t>
  </si>
  <si>
    <t>Datasource Type</t>
  </si>
  <si>
    <t>Label Description</t>
  </si>
  <si>
    <t>UPC Description</t>
  </si>
  <si>
    <t>Product Type</t>
  </si>
  <si>
    <t>Product Type Description</t>
  </si>
  <si>
    <t>Exploitation</t>
  </si>
  <si>
    <t>Exploitation Description</t>
  </si>
  <si>
    <t>Cost Element</t>
  </si>
  <si>
    <t>Cost Element Description</t>
  </si>
  <si>
    <t>HFM Custom1</t>
  </si>
  <si>
    <t>HFM Custom2</t>
  </si>
  <si>
    <t>HFM Custom Desc</t>
  </si>
  <si>
    <t xml:space="preserve">   Distribution Charges - Third</t>
  </si>
  <si>
    <t>US-VOT</t>
  </si>
  <si>
    <t>Scavengers</t>
  </si>
  <si>
    <t>My Goodness</t>
  </si>
  <si>
    <t>P-B2B - Product Regular</t>
  </si>
  <si>
    <t>ALB</t>
  </si>
  <si>
    <t>Albums</t>
  </si>
  <si>
    <t>Kuroma</t>
  </si>
  <si>
    <t>PD-H/R</t>
  </si>
  <si>
    <t>SOP</t>
  </si>
  <si>
    <t>The Gates</t>
  </si>
  <si>
    <t>Young Empires</t>
  </si>
  <si>
    <t>#</t>
  </si>
  <si>
    <t>1000/Not assigned</t>
  </si>
  <si>
    <t>Kamikaze</t>
  </si>
  <si>
    <t>The So So Glos</t>
  </si>
  <si>
    <t>Dream Cave</t>
  </si>
  <si>
    <t>Cloud Control</t>
  </si>
  <si>
    <t>SRRHA</t>
  </si>
  <si>
    <t>DD</t>
  </si>
  <si>
    <t>0000686000</t>
  </si>
  <si>
    <t>USYB</t>
  </si>
  <si>
    <t>USYB100001</t>
  </si>
  <si>
    <t>CAR</t>
  </si>
  <si>
    <t>VTM</t>
  </si>
  <si>
    <t>C2</t>
  </si>
  <si>
    <t>VV</t>
  </si>
  <si>
    <t>9000</t>
  </si>
  <si>
    <t>11</t>
  </si>
  <si>
    <t>CD</t>
  </si>
  <si>
    <t>-</t>
  </si>
  <si>
    <t>Augustines</t>
  </si>
  <si>
    <t>KAYE</t>
  </si>
  <si>
    <t>Super Label Code</t>
  </si>
  <si>
    <t>Sales Channel</t>
  </si>
  <si>
    <t>Partner</t>
  </si>
  <si>
    <t>Sold As</t>
  </si>
  <si>
    <t>Album Artist</t>
  </si>
  <si>
    <t>Track Artist</t>
  </si>
  <si>
    <t>Physical Album Latest Release Date</t>
  </si>
  <si>
    <t>ISRC</t>
  </si>
  <si>
    <t>PROGRAMMED STREAMING</t>
  </si>
  <si>
    <t xml:space="preserve">DIGITAL STREAM                          </t>
  </si>
  <si>
    <t>TRACK</t>
  </si>
  <si>
    <t>00851563006066</t>
  </si>
  <si>
    <t>USC5Q1500004</t>
  </si>
  <si>
    <t>00851563006042</t>
  </si>
  <si>
    <t>SUNSHINE</t>
  </si>
  <si>
    <t>USC5Q1500010</t>
  </si>
  <si>
    <t>MERCY</t>
  </si>
  <si>
    <t>USC5Q1500003</t>
  </si>
  <si>
    <t>IN BARDO</t>
  </si>
  <si>
    <t>00857235002336</t>
  </si>
  <si>
    <t>NOBODY CARES</t>
  </si>
  <si>
    <t>USC5Q1400014</t>
  </si>
  <si>
    <t>GOD ALERT PT 2</t>
  </si>
  <si>
    <t>USC5Q1400022</t>
  </si>
  <si>
    <t>GOD ALERT PT 1</t>
  </si>
  <si>
    <t>USC5Q1400021</t>
  </si>
  <si>
    <t>THE SO SO GLOS</t>
  </si>
  <si>
    <t>TOURISM / TERRORISM</t>
  </si>
  <si>
    <t>00075679946430</t>
  </si>
  <si>
    <t>THERE'S A WAR</t>
  </si>
  <si>
    <t>USC5Q1300116</t>
  </si>
  <si>
    <t>00075679946447</t>
  </si>
  <si>
    <t>WE GOT THE DAYS</t>
  </si>
  <si>
    <t>USC5Q1300099</t>
  </si>
  <si>
    <t>MOLD BABY (&amp; THE QUEEN MIDAS)</t>
  </si>
  <si>
    <t>USC5Q1300110</t>
  </si>
  <si>
    <t>99°</t>
  </si>
  <si>
    <t>USC5Q1300104</t>
  </si>
  <si>
    <t>A.D.D. LIFE</t>
  </si>
  <si>
    <t>00851563006394</t>
  </si>
  <si>
    <t>USC5Q1500019</t>
  </si>
  <si>
    <t>HONEY</t>
  </si>
  <si>
    <t>00851563006622</t>
  </si>
  <si>
    <t>UUU</t>
  </si>
  <si>
    <t>USC5Q1600013</t>
  </si>
  <si>
    <t>IMAGINARY CITIES</t>
  </si>
  <si>
    <t>TEMPORARY RESIDENT</t>
  </si>
  <si>
    <t>00075679964250</t>
  </si>
  <si>
    <t>CA2Q71000008</t>
  </si>
  <si>
    <t>SAY YOU</t>
  </si>
  <si>
    <t>CA2Q71000001</t>
  </si>
  <si>
    <t>RIDE THIS OUT</t>
  </si>
  <si>
    <t>CA2Q71000006</t>
  </si>
  <si>
    <t>00075679950949</t>
  </si>
  <si>
    <t>SCAR</t>
  </si>
  <si>
    <t>AULI01387010</t>
  </si>
  <si>
    <t>ICE AGE HEATWAVE</t>
  </si>
  <si>
    <t>AULI01387030</t>
  </si>
  <si>
    <t>DOJO RISING</t>
  </si>
  <si>
    <t>AULI01387000</t>
  </si>
  <si>
    <t>00602537659876</t>
  </si>
  <si>
    <t>THE AVENUE</t>
  </si>
  <si>
    <t>USC5Q1300061</t>
  </si>
  <si>
    <t>NOTHING TO LOSE BUT YOUR HEAD</t>
  </si>
  <si>
    <t>USC5Q1300054</t>
  </si>
  <si>
    <t>CRUEL CITY</t>
  </si>
  <si>
    <t>USC5Q1300053</t>
  </si>
  <si>
    <t>00851563006028</t>
  </si>
  <si>
    <t>UP FOR AIR</t>
  </si>
  <si>
    <t>AULI01599370</t>
  </si>
  <si>
    <t>JELLYFISH</t>
  </si>
  <si>
    <t>AULI01599360</t>
  </si>
  <si>
    <t>DAMN BABY</t>
  </si>
  <si>
    <t>AULI01599350</t>
  </si>
  <si>
    <t>FOOLISH</t>
  </si>
  <si>
    <t>00851563006141</t>
  </si>
  <si>
    <t>AULI01599320</t>
  </si>
  <si>
    <t>Jukebox</t>
  </si>
  <si>
    <t>SUB USER GENERATED STREAMS (UMG VIDEO)</t>
  </si>
  <si>
    <t>Video Fixed Play</t>
  </si>
  <si>
    <t>WEARY EYES</t>
  </si>
  <si>
    <t>00857235002596</t>
  </si>
  <si>
    <t>USC5Q1490013</t>
  </si>
  <si>
    <t>NOW YOU ARE FREE</t>
  </si>
  <si>
    <t>00857235002169</t>
  </si>
  <si>
    <t>USC5Q1490001</t>
  </si>
  <si>
    <t>00857235002121</t>
  </si>
  <si>
    <t>USC5Q1390026</t>
  </si>
  <si>
    <t>PORTABLE SUB VIDEO DVC PLAYS</t>
  </si>
  <si>
    <t>COLD FEET KILLER</t>
  </si>
  <si>
    <t>00857235002305</t>
  </si>
  <si>
    <t>USC5Q1390001</t>
  </si>
  <si>
    <t>GLINT</t>
  </si>
  <si>
    <t>DAYDREAMERS</t>
  </si>
  <si>
    <t>00851563006523</t>
  </si>
  <si>
    <t>USC5Q1690001</t>
  </si>
  <si>
    <t>FENCES</t>
  </si>
  <si>
    <t>PALE PAPER</t>
  </si>
  <si>
    <t>00851857007007</t>
  </si>
  <si>
    <t>USC5Q1690006</t>
  </si>
  <si>
    <t>BUFFALO FEET</t>
  </si>
  <si>
    <t>00851857007014</t>
  </si>
  <si>
    <t>USC5Q1690007</t>
  </si>
  <si>
    <t>ALLEN TATE</t>
  </si>
  <si>
    <t>DON'T CHOKE</t>
  </si>
  <si>
    <t>00851857007137</t>
  </si>
  <si>
    <t>USC5Q1690008</t>
  </si>
  <si>
    <t>PORTABLE SUB DEVICE PLAYS</t>
  </si>
  <si>
    <t>PORTABLE SUBSCRIPTIONS</t>
  </si>
  <si>
    <t>WAKE ALL MY YOUTH</t>
  </si>
  <si>
    <t>00075679955869</t>
  </si>
  <si>
    <t>WHITE DOVES</t>
  </si>
  <si>
    <t>USC5Q1300001</t>
  </si>
  <si>
    <t>USC5Q1200051</t>
  </si>
  <si>
    <t>WE DON'T SLEEP TONIGHT</t>
  </si>
  <si>
    <t>USC5Q1300004</t>
  </si>
  <si>
    <t>USC5Q1300002</t>
  </si>
  <si>
    <t>RAIN OF GOLD</t>
  </si>
  <si>
    <t>CA1C71100091</t>
  </si>
  <si>
    <t>ENTER THROUGH THE SUN</t>
  </si>
  <si>
    <t>CA1C71100092</t>
  </si>
  <si>
    <t>EARTH PLATES ARE SHIFTING</t>
  </si>
  <si>
    <t>USC5Q1300003</t>
  </si>
  <si>
    <t>BEACHES</t>
  </si>
  <si>
    <t>CA1C71100095</t>
  </si>
  <si>
    <t>UNCOVER YOUR EYES</t>
  </si>
  <si>
    <t>00851563006080</t>
  </si>
  <si>
    <t>USC5Q1500013</t>
  </si>
  <si>
    <t>00851563006585</t>
  </si>
  <si>
    <t>CA1C71600189</t>
  </si>
  <si>
    <t>00851563006578</t>
  </si>
  <si>
    <t>CA1C71600188</t>
  </si>
  <si>
    <t>00851563006561</t>
  </si>
  <si>
    <t>CA1C71600187</t>
  </si>
  <si>
    <t>USC5Q1500011</t>
  </si>
  <si>
    <t>THE UNKNOWN</t>
  </si>
  <si>
    <t>USC5Q1500009</t>
  </si>
  <si>
    <t>STRANGLEHOLD</t>
  </si>
  <si>
    <t>USC5Q1500006</t>
  </si>
  <si>
    <t>NEVER DIE YOUNG</t>
  </si>
  <si>
    <t>USC5Q1500007</t>
  </si>
  <si>
    <t>HOUSE LIGHTS</t>
  </si>
  <si>
    <t>USC5Q1500008</t>
  </si>
  <si>
    <t>GHOSTS</t>
  </si>
  <si>
    <t>USC5Q1500005</t>
  </si>
  <si>
    <t>00851563006530</t>
  </si>
  <si>
    <t>CA1C71600190</t>
  </si>
  <si>
    <t>SO CRUEL</t>
  </si>
  <si>
    <t>00857235002947</t>
  </si>
  <si>
    <t>USC5Q1500001</t>
  </si>
  <si>
    <t>00851563006554</t>
  </si>
  <si>
    <t>CA1C71600186</t>
  </si>
  <si>
    <t>00851563006547</t>
  </si>
  <si>
    <t>CA1C71600185</t>
  </si>
  <si>
    <t>YOUNG BUFFALO</t>
  </si>
  <si>
    <t>00075679958464</t>
  </si>
  <si>
    <t>UPSTAIRS</t>
  </si>
  <si>
    <t>USC5Q1200048</t>
  </si>
  <si>
    <t>THE PRIZE</t>
  </si>
  <si>
    <t>USC5Q1200050</t>
  </si>
  <si>
    <t>NATURE BOY</t>
  </si>
  <si>
    <t>USC5Q1200049</t>
  </si>
  <si>
    <t>HOLD ME BACK</t>
  </si>
  <si>
    <t>USC5Q1200047</t>
  </si>
  <si>
    <t>SYKIA</t>
  </si>
  <si>
    <t>00857235002282</t>
  </si>
  <si>
    <t>USC5Q1400006</t>
  </si>
  <si>
    <t>MY PLACE</t>
  </si>
  <si>
    <t>00857235002619</t>
  </si>
  <si>
    <t>USC5Q1400005</t>
  </si>
  <si>
    <t>HOUSE</t>
  </si>
  <si>
    <t>00857235002190</t>
  </si>
  <si>
    <t>SUMMERTIME BLONDES</t>
  </si>
  <si>
    <t>USC5Q1400008</t>
  </si>
  <si>
    <t>PILL</t>
  </si>
  <si>
    <t>USC5Q1400009</t>
  </si>
  <si>
    <t>OLD SOUL</t>
  </si>
  <si>
    <t>USC5Q1400010</t>
  </si>
  <si>
    <t>NO IDEA</t>
  </si>
  <si>
    <t>USC5Q1400002</t>
  </si>
  <si>
    <t>MAN IN YOUR DREAMS</t>
  </si>
  <si>
    <t>USC5Q1400001</t>
  </si>
  <si>
    <t>GUILT</t>
  </si>
  <si>
    <t>USC5Q1400003</t>
  </si>
  <si>
    <t>CLIFF DIVER</t>
  </si>
  <si>
    <t>USC5Q1400004</t>
  </si>
  <si>
    <t>BLACK EYE</t>
  </si>
  <si>
    <t>USC5Q1400007</t>
  </si>
  <si>
    <t>BEAT BACK</t>
  </si>
  <si>
    <t>USC5Q1400011</t>
  </si>
  <si>
    <t>WE CAN'T EVER DIE</t>
  </si>
  <si>
    <t>00857235002848</t>
  </si>
  <si>
    <t>USC5Q1400101</t>
  </si>
  <si>
    <t>00857235002725</t>
  </si>
  <si>
    <t>USC5Q1400077</t>
  </si>
  <si>
    <t>USC5Q1400076</t>
  </si>
  <si>
    <t>USC5Q1400074</t>
  </si>
  <si>
    <t>USC5Q1400062</t>
  </si>
  <si>
    <t>00857235002541</t>
  </si>
  <si>
    <t>USC5Q1400048</t>
  </si>
  <si>
    <t>LEAVE IT ALONE</t>
  </si>
  <si>
    <t>00857235002374</t>
  </si>
  <si>
    <t>USC5Q1400017</t>
  </si>
  <si>
    <t>SCREAM</t>
  </si>
  <si>
    <t>USC5Q1400016</t>
  </si>
  <si>
    <t>GET BY</t>
  </si>
  <si>
    <t>USC5Q1400018</t>
  </si>
  <si>
    <t>DEVIL'S CHIMES</t>
  </si>
  <si>
    <t>USC5Q1400020</t>
  </si>
  <si>
    <t>CHILL WINSTON</t>
  </si>
  <si>
    <t>USC5Q1400019</t>
  </si>
  <si>
    <t>CAN'T STOP NOW</t>
  </si>
  <si>
    <t>USC5Q1400015</t>
  </si>
  <si>
    <t>I WANT A TASTE</t>
  </si>
  <si>
    <t>00857235002411</t>
  </si>
  <si>
    <t>USC5Q1400034</t>
  </si>
  <si>
    <t>DRY LAND IS NOT A MYTH</t>
  </si>
  <si>
    <t>00075679962980</t>
  </si>
  <si>
    <t>SETTLE DOWN</t>
  </si>
  <si>
    <t>USC5Q1200014</t>
  </si>
  <si>
    <t>SAIL ON</t>
  </si>
  <si>
    <t>USC5Q1200012</t>
  </si>
  <si>
    <t>ROLL FOREVER</t>
  </si>
  <si>
    <t>USC5Q1200008</t>
  </si>
  <si>
    <t>LITTLE BIRDS</t>
  </si>
  <si>
    <t>USC5Q1200011</t>
  </si>
  <si>
    <t>I CAN GO</t>
  </si>
  <si>
    <t>USC5Q1200009</t>
  </si>
  <si>
    <t>GOLDEN</t>
  </si>
  <si>
    <t>USC5Q1200010</t>
  </si>
  <si>
    <t>GETTING LOST</t>
  </si>
  <si>
    <t>USC5Q1200013</t>
  </si>
  <si>
    <t>GET GONE</t>
  </si>
  <si>
    <t>USQY51114673</t>
  </si>
  <si>
    <t>FIREWORKS OF THE SEA</t>
  </si>
  <si>
    <t>USC5Q1200007</t>
  </si>
  <si>
    <t>COMING OR GOING</t>
  </si>
  <si>
    <t>USC5Q1200006</t>
  </si>
  <si>
    <t>WE ARE AUGUSTINES</t>
  </si>
  <si>
    <t>RISE YE SUNKEN SHIPS</t>
  </si>
  <si>
    <t>00075679967336</t>
  </si>
  <si>
    <t>THE INSTRUMENTAL</t>
  </si>
  <si>
    <t>GBW7D1100012</t>
  </si>
  <si>
    <t>STRANGE DAYS</t>
  </si>
  <si>
    <t>GBW7D1100010</t>
  </si>
  <si>
    <t>PHILADELPHIA (THE CITY OF BROTHERLY LOVE)</t>
  </si>
  <si>
    <t>GBW7D1100007</t>
  </si>
  <si>
    <t>PATTON STATE HOSPITAL</t>
  </si>
  <si>
    <t>GBW7D1100009</t>
  </si>
  <si>
    <t>NEW DRINK FOR THE OLD DRUNK</t>
  </si>
  <si>
    <t>GBW7D1100008</t>
  </si>
  <si>
    <t>JUAREZ</t>
  </si>
  <si>
    <t>GBW7D1100006</t>
  </si>
  <si>
    <t>HEADLONG INTO THE ABYSS</t>
  </si>
  <si>
    <t>GBW7D1100003</t>
  </si>
  <si>
    <t>EAST LOS ANGELES</t>
  </si>
  <si>
    <t>GBW7D1100005</t>
  </si>
  <si>
    <t>CHAPEL SONG</t>
  </si>
  <si>
    <t>GBW7D1100014</t>
  </si>
  <si>
    <t>BOOK OF JAMES</t>
  </si>
  <si>
    <t>GBW7D1100004</t>
  </si>
  <si>
    <t>BARREL OF LEAVES</t>
  </si>
  <si>
    <t>GBW7D1100011</t>
  </si>
  <si>
    <t>AUGUSTINE</t>
  </si>
  <si>
    <t>GBW7D1100002</t>
  </si>
  <si>
    <t>UNDERNEATH THE UNIVERSE</t>
  </si>
  <si>
    <t>USC5Q1300124</t>
  </si>
  <si>
    <t>THROW YOUR HANDS UP</t>
  </si>
  <si>
    <t>USC5Q1300118</t>
  </si>
  <si>
    <t>USC5Q1300121</t>
  </si>
  <si>
    <t>MY BLOCK</t>
  </si>
  <si>
    <t>USC5Q1300117</t>
  </si>
  <si>
    <t>LOVE OR EMPIRE</t>
  </si>
  <si>
    <t>USC5Q1300120</t>
  </si>
  <si>
    <t>ISN'T IT A SHAME</t>
  </si>
  <si>
    <t>USC5Q1300119</t>
  </si>
  <si>
    <t>ISLAND LOOPS</t>
  </si>
  <si>
    <t>USC5Q1300123</t>
  </si>
  <si>
    <t>EXECUTION</t>
  </si>
  <si>
    <t>USC5Q1300122</t>
  </si>
  <si>
    <t>THE FISTICUFFS</t>
  </si>
  <si>
    <t>USC5Q1300097</t>
  </si>
  <si>
    <t>THE DEAD, THE GONE &amp; THE COSMOS</t>
  </si>
  <si>
    <t>USC5Q1300103</t>
  </si>
  <si>
    <t>SEVENTEEN</t>
  </si>
  <si>
    <t>USC5Q1300106</t>
  </si>
  <si>
    <t>RUSKIE KILLS FEMME</t>
  </si>
  <si>
    <t>USC5Q1300109</t>
  </si>
  <si>
    <t>LOW</t>
  </si>
  <si>
    <t>USC5Q1300098</t>
  </si>
  <si>
    <t>JUNKIE STORY</t>
  </si>
  <si>
    <t>USC5Q1300105</t>
  </si>
  <si>
    <t>IRISH ROSE</t>
  </si>
  <si>
    <t>USC5Q1300107</t>
  </si>
  <si>
    <t>HURRICANE HEART ATTACK</t>
  </si>
  <si>
    <t>USC5Q1300102</t>
  </si>
  <si>
    <t>FROM HER BEACON HAND, GLOS</t>
  </si>
  <si>
    <t>USC5Q1300100</t>
  </si>
  <si>
    <t>BROKEN MIRROR BABY</t>
  </si>
  <si>
    <t>USC5Q1300108</t>
  </si>
  <si>
    <t>BLACK AND BLUE</t>
  </si>
  <si>
    <t>USC5Q1300101</t>
  </si>
  <si>
    <t>LOW BACK CHAIN SHIFT</t>
  </si>
  <si>
    <t>00811790020006</t>
  </si>
  <si>
    <t>NEW STANCE</t>
  </si>
  <si>
    <t>USC5Q1300113</t>
  </si>
  <si>
    <t>LIVE LIKE TV</t>
  </si>
  <si>
    <t>USC5Q1300112</t>
  </si>
  <si>
    <t>LINDY HOP</t>
  </si>
  <si>
    <t>USC5Q1300115</t>
  </si>
  <si>
    <t>HERE COMES THE NEIGHBORHOOD</t>
  </si>
  <si>
    <t>USC5Q1300114</t>
  </si>
  <si>
    <t>FRED ASTAIRE</t>
  </si>
  <si>
    <t>USC5Q1300111</t>
  </si>
  <si>
    <t>00851563006356</t>
  </si>
  <si>
    <t>SUNNY SIDE</t>
  </si>
  <si>
    <t>USC5Q1500023</t>
  </si>
  <si>
    <t>MISSIONARY</t>
  </si>
  <si>
    <t>USC5Q1500029</t>
  </si>
  <si>
    <t>MAGAZINE</t>
  </si>
  <si>
    <t>USC5Q1500022</t>
  </si>
  <si>
    <t>KINGS COUNTY II: BALLAD OF A SO SO GLO</t>
  </si>
  <si>
    <t>USC5Q1500024</t>
  </si>
  <si>
    <t>INPATIENT</t>
  </si>
  <si>
    <t>USC5Q1500027</t>
  </si>
  <si>
    <t>GOING OUT SWINGIN'</t>
  </si>
  <si>
    <t>USC5Q1500020</t>
  </si>
  <si>
    <t>FOOL ON THE STREET</t>
  </si>
  <si>
    <t>USC5Q1500025</t>
  </si>
  <si>
    <t>DOWN THE TUBES</t>
  </si>
  <si>
    <t>USC5Q1500028</t>
  </si>
  <si>
    <t>DEVIL'S DOING HANDSTANDS</t>
  </si>
  <si>
    <t>USC5Q1500021</t>
  </si>
  <si>
    <t>CADAVER (CAREER SUICIDE)</t>
  </si>
  <si>
    <t>USC5Q1500026</t>
  </si>
  <si>
    <t>DANCING INDUSTRY</t>
  </si>
  <si>
    <t>00851563006479</t>
  </si>
  <si>
    <t>USC5Q1500018</t>
  </si>
  <si>
    <t>BLOWOUT</t>
  </si>
  <si>
    <t>00075679949424</t>
  </si>
  <si>
    <t>WRECKING BALL</t>
  </si>
  <si>
    <t>USC5Q1300074</t>
  </si>
  <si>
    <t>SPEAKEASY</t>
  </si>
  <si>
    <t>USC5Q1300075</t>
  </si>
  <si>
    <t>SON OF AN AMERICAN</t>
  </si>
  <si>
    <t>USC5Q1300069</t>
  </si>
  <si>
    <t>LOST WEEKEND</t>
  </si>
  <si>
    <t>USC5Q1300072</t>
  </si>
  <si>
    <t>ISLAND RIDIN'</t>
  </si>
  <si>
    <t>USC5Q1300078</t>
  </si>
  <si>
    <t>HOUSE OF GLASS</t>
  </si>
  <si>
    <t>USC5Q1300070</t>
  </si>
  <si>
    <t>EVERYTHING REVIVAL</t>
  </si>
  <si>
    <t>USC5Q1300077</t>
  </si>
  <si>
    <t>DIZZY</t>
  </si>
  <si>
    <t>USC5Q1300079</t>
  </si>
  <si>
    <t>DISS TOWN</t>
  </si>
  <si>
    <t>USC5Q1300071</t>
  </si>
  <si>
    <t>USC5Q1300073</t>
  </si>
  <si>
    <t>ALL OF THE TIME</t>
  </si>
  <si>
    <t>USC5Q1300076</t>
  </si>
  <si>
    <t>00857235002961</t>
  </si>
  <si>
    <t>USC5Q1500002</t>
  </si>
  <si>
    <t>SIMON DOOM</t>
  </si>
  <si>
    <t>BABYMAN</t>
  </si>
  <si>
    <t>00851857007229</t>
  </si>
  <si>
    <t>YOU CAN'T BE REAL</t>
  </si>
  <si>
    <t>USC5Q1700024</t>
  </si>
  <si>
    <t>THE GENTS OF YORE</t>
  </si>
  <si>
    <t>USC5Q1700025</t>
  </si>
  <si>
    <t>SISTINE CHAPEL</t>
  </si>
  <si>
    <t>USC5Q1700022</t>
  </si>
  <si>
    <t>MY MOM WAS BORN IN LONDON</t>
  </si>
  <si>
    <t>USC5Q1700026</t>
  </si>
  <si>
    <t>I FEEL UNLOVED</t>
  </si>
  <si>
    <t>USC5Q1700017</t>
  </si>
  <si>
    <t>HAIR OF THE GOD</t>
  </si>
  <si>
    <t>USC5Q1700021</t>
  </si>
  <si>
    <t>GRAY'S PLACENTA</t>
  </si>
  <si>
    <t>USC5Q1700019</t>
  </si>
  <si>
    <t>ENTER THE ARENA</t>
  </si>
  <si>
    <t>USC5Q1700020</t>
  </si>
  <si>
    <t>DREAM OF THE MACHINES</t>
  </si>
  <si>
    <t>USC5Q1700018</t>
  </si>
  <si>
    <t>USC5Q1700023</t>
  </si>
  <si>
    <t>PATRICK HIGGINS</t>
  </si>
  <si>
    <t>AS YOU ARE</t>
  </si>
  <si>
    <t>00851857007205</t>
  </si>
  <si>
    <t>SPECTRE</t>
  </si>
  <si>
    <t>USC5Q1700014</t>
  </si>
  <si>
    <t>USC5Q1700012</t>
  </si>
  <si>
    <t>SAYING HI TO OLD FRIENDS</t>
  </si>
  <si>
    <t>USC5Q1700005</t>
  </si>
  <si>
    <t>I WISH YOU WERE A GIRL</t>
  </si>
  <si>
    <t>USC5Q1700009</t>
  </si>
  <si>
    <t>HARD BEING HAPPY</t>
  </si>
  <si>
    <t>USC5Q1700006</t>
  </si>
  <si>
    <t>FUN FEXY FINE</t>
  </si>
  <si>
    <t>USC5Q1700008</t>
  </si>
  <si>
    <t>DREAMS IMITATE ART</t>
  </si>
  <si>
    <t>USC5Q1700013</t>
  </si>
  <si>
    <t>USC5Q1700011</t>
  </si>
  <si>
    <t>BOYS THEME</t>
  </si>
  <si>
    <t>USC5Q1700015</t>
  </si>
  <si>
    <t>USC5Q1700004</t>
  </si>
  <si>
    <t>USC5Q1700003</t>
  </si>
  <si>
    <t>USC5Q1700001</t>
  </si>
  <si>
    <t>ALL THE THINGS YOU WERE BY NOW</t>
  </si>
  <si>
    <t>USC5Q1700010</t>
  </si>
  <si>
    <t>USC5Q1700002</t>
  </si>
  <si>
    <t>MILES JORIS-PEYRAFITTE</t>
  </si>
  <si>
    <t>OH BOY, TRAILER HOMES</t>
  </si>
  <si>
    <t>USC5Q1700007</t>
  </si>
  <si>
    <t>KEVIN REILLY</t>
  </si>
  <si>
    <t>APPALACHIAN MOON</t>
  </si>
  <si>
    <t>USC5Q1700016</t>
  </si>
  <si>
    <t>00857235002176</t>
  </si>
  <si>
    <t>SWEET TOOTH</t>
  </si>
  <si>
    <t>USC5Q1400025</t>
  </si>
  <si>
    <t>USC5Q1400026</t>
  </si>
  <si>
    <t>SAY YOU'RE GONE</t>
  </si>
  <si>
    <t>USC5Q1300087</t>
  </si>
  <si>
    <t>PAY NO MIND</t>
  </si>
  <si>
    <t>USC5Q1300081</t>
  </si>
  <si>
    <t>LOST IN THE SOUL</t>
  </si>
  <si>
    <t>USC5Q1300089</t>
  </si>
  <si>
    <t>LETTER TO THE SUN</t>
  </si>
  <si>
    <t>USC5Q1300085</t>
  </si>
  <si>
    <t>HOT SWEAT</t>
  </si>
  <si>
    <t>USC5Q1300090</t>
  </si>
  <si>
    <t>HANGIN' ON</t>
  </si>
  <si>
    <t>USC5Q1300082</t>
  </si>
  <si>
    <t>C'MON DOLL</t>
  </si>
  <si>
    <t>USC5Q1300088</t>
  </si>
  <si>
    <t>BOTTLE</t>
  </si>
  <si>
    <t>USC5Q1300086</t>
  </si>
  <si>
    <t>BACK AGAIN</t>
  </si>
  <si>
    <t>USC5Q1300080</t>
  </si>
  <si>
    <t>00851857007236</t>
  </si>
  <si>
    <t>WHITE WITCHES</t>
  </si>
  <si>
    <t>USC5Q1600040</t>
  </si>
  <si>
    <t>SWIM</t>
  </si>
  <si>
    <t>USC5Q1600039</t>
  </si>
  <si>
    <t>SILVER LINING</t>
  </si>
  <si>
    <t>USC5Q1600036</t>
  </si>
  <si>
    <t>USC5Q1600041</t>
  </si>
  <si>
    <t>LAZY LOVE</t>
  </si>
  <si>
    <t>USC5Q1600043</t>
  </si>
  <si>
    <t>HAUNT</t>
  </si>
  <si>
    <t>USC5Q1600038</t>
  </si>
  <si>
    <t>GHOST TOWN</t>
  </si>
  <si>
    <t>USC5Q1600042</t>
  </si>
  <si>
    <t>ELEVATORS</t>
  </si>
  <si>
    <t>USC5Q1600037</t>
  </si>
  <si>
    <t>CUT TEETH</t>
  </si>
  <si>
    <t>USC5Q1600045</t>
  </si>
  <si>
    <t>ALRIGHT</t>
  </si>
  <si>
    <t>USC5Q1600044</t>
  </si>
  <si>
    <t>ISLANDS</t>
  </si>
  <si>
    <t>00851857007069</t>
  </si>
  <si>
    <t>USC5Q1600046</t>
  </si>
  <si>
    <t>00851857007052</t>
  </si>
  <si>
    <t>YOU DON'T KNOW HOW IT FEELS</t>
  </si>
  <si>
    <t>USC5Q1600047</t>
  </si>
  <si>
    <t>NEW BLOOD</t>
  </si>
  <si>
    <t>USC5Q1600048</t>
  </si>
  <si>
    <t>00857235002237</t>
  </si>
  <si>
    <t>USC5Q1300084</t>
  </si>
  <si>
    <t>CHECK YOUR BONES</t>
  </si>
  <si>
    <t>00857235002060</t>
  </si>
  <si>
    <t>USC5Q1300083</t>
  </si>
  <si>
    <t>THE DARK HORSE RIDES AGAIN</t>
  </si>
  <si>
    <t>00851563006615</t>
  </si>
  <si>
    <t>UPRISING</t>
  </si>
  <si>
    <t>USC5Q1600006</t>
  </si>
  <si>
    <t>THE SUN IS TOO HIGH</t>
  </si>
  <si>
    <t>USC5Q1600009</t>
  </si>
  <si>
    <t>THE ISLAND IN ME</t>
  </si>
  <si>
    <t>USC5Q1600012</t>
  </si>
  <si>
    <t>TENNESSEE WALKER</t>
  </si>
  <si>
    <t>USC5Q1600011</t>
  </si>
  <si>
    <t>PERFECT GIRL</t>
  </si>
  <si>
    <t>USC5Q1600005</t>
  </si>
  <si>
    <t>LUCKY MAN</t>
  </si>
  <si>
    <t>USC5Q1600003</t>
  </si>
  <si>
    <t>IN A CALIFORNIA WAY</t>
  </si>
  <si>
    <t>USC5Q1600008</t>
  </si>
  <si>
    <t>I'M THE KIND</t>
  </si>
  <si>
    <t>USC5Q1600004</t>
  </si>
  <si>
    <t>I WANT THE KINGDOM</t>
  </si>
  <si>
    <t>USC5Q1600010</t>
  </si>
  <si>
    <t>I DON'T KNOW WHAT I SHOULD DO</t>
  </si>
  <si>
    <t>USC5Q1600007</t>
  </si>
  <si>
    <t>A CURSE OF MINE</t>
  </si>
  <si>
    <t>USC5Q1600002</t>
  </si>
  <si>
    <t>LOVE IS ON THE WAY</t>
  </si>
  <si>
    <t>00857235002923</t>
  </si>
  <si>
    <t>USC5Q1400038</t>
  </si>
  <si>
    <t>KUROMARAMA</t>
  </si>
  <si>
    <t>00857235002459</t>
  </si>
  <si>
    <t>THEE ONLY CHILDE</t>
  </si>
  <si>
    <t>USC5Q1400045</t>
  </si>
  <si>
    <t>SIMON'S IN THE JUNGLE</t>
  </si>
  <si>
    <t>USC5Q1400041</t>
  </si>
  <si>
    <t>RUNNING PEOPLE</t>
  </si>
  <si>
    <t>USC5Q1400037</t>
  </si>
  <si>
    <t>PASSIONATE PEOPLE</t>
  </si>
  <si>
    <t>USC5Q1400040</t>
  </si>
  <si>
    <t>EVAN MANN</t>
  </si>
  <si>
    <t>USC5Q1400042</t>
  </si>
  <si>
    <t>CASE LOGIC</t>
  </si>
  <si>
    <t>USC5Q1400043</t>
  </si>
  <si>
    <t>BIG BAD MONEY</t>
  </si>
  <si>
    <t>USC5Q1400039</t>
  </si>
  <si>
    <t>30601</t>
  </si>
  <si>
    <t>USC5Q1400044</t>
  </si>
  <si>
    <t>A DAY WITH NO DISASTER</t>
  </si>
  <si>
    <t>00851563006721</t>
  </si>
  <si>
    <t>USC5Q1600001</t>
  </si>
  <si>
    <t>20+CENTURIES</t>
  </si>
  <si>
    <t>00857235002800</t>
  </si>
  <si>
    <t>USC5Q1400036</t>
  </si>
  <si>
    <t>00851563006332</t>
  </si>
  <si>
    <t>TWENTY CENTURIES IN TIME</t>
  </si>
  <si>
    <t>USC5Q1500017</t>
  </si>
  <si>
    <t>HEAVENLY JUSTICE</t>
  </si>
  <si>
    <t>USC5Q1500015</t>
  </si>
  <si>
    <t>GONNA GET COOL</t>
  </si>
  <si>
    <t>USC5Q1500014</t>
  </si>
  <si>
    <t>DIVINE HAMMER</t>
  </si>
  <si>
    <t>USC5Q1500016</t>
  </si>
  <si>
    <t>PARAKEETER</t>
  </si>
  <si>
    <t>00851857007175</t>
  </si>
  <si>
    <t>USC5Q1600052</t>
  </si>
  <si>
    <t>PORCELAIN</t>
  </si>
  <si>
    <t>USC5Q1600017</t>
  </si>
  <si>
    <t>USC5Q1600014</t>
  </si>
  <si>
    <t>CARRY YOU</t>
  </si>
  <si>
    <t>USC5Q1600015</t>
  </si>
  <si>
    <t>ARMIES</t>
  </si>
  <si>
    <t>USC5Q1600016</t>
  </si>
  <si>
    <t>CHESHIRE KITTEN</t>
  </si>
  <si>
    <t>00851857007342</t>
  </si>
  <si>
    <t>USC5Q1700027</t>
  </si>
  <si>
    <t>WHERE'D ALL THE LIVING GO</t>
  </si>
  <si>
    <t>CA2Q71000007</t>
  </si>
  <si>
    <t>THAT'S WHERE IT'S AT, SAM</t>
  </si>
  <si>
    <t>CA2Q71000011</t>
  </si>
  <si>
    <t>CAA171230077</t>
  </si>
  <si>
    <t>PURPLE HEART</t>
  </si>
  <si>
    <t>CA2Q71000005</t>
  </si>
  <si>
    <t>MEXICO</t>
  </si>
  <si>
    <t>CAA171230076</t>
  </si>
  <si>
    <t>MANITOBA BOSSA NOVA</t>
  </si>
  <si>
    <t>CA2Q71000009</t>
  </si>
  <si>
    <t>HUMMINGBIRD</t>
  </si>
  <si>
    <t>CA2Q71000002</t>
  </si>
  <si>
    <t>DON'T CRY</t>
  </si>
  <si>
    <t>CA2Q71000004</t>
  </si>
  <si>
    <t>CHERRY BLOSSOM TREE</t>
  </si>
  <si>
    <t>CA2Q71000010</t>
  </si>
  <si>
    <t>CALM BEFORE THE STORM</t>
  </si>
  <si>
    <t>CA2Q71000003</t>
  </si>
  <si>
    <t>LEFTOVERS</t>
  </si>
  <si>
    <t>00851563006745</t>
  </si>
  <si>
    <t>WHEREVER YOU ARE</t>
  </si>
  <si>
    <t>USC5Q1600028</t>
  </si>
  <si>
    <t>TRUE LOVE</t>
  </si>
  <si>
    <t>USC5Q1600029</t>
  </si>
  <si>
    <t>SET MY HEART ON FIRE</t>
  </si>
  <si>
    <t>USC5Q1600027</t>
  </si>
  <si>
    <t>CAROUSEL</t>
  </si>
  <si>
    <t>USC5Q1600030</t>
  </si>
  <si>
    <t>FALL OF ROMANCE</t>
  </si>
  <si>
    <t>00857235002084</t>
  </si>
  <si>
    <t>WHO'S WATCHING YOU</t>
  </si>
  <si>
    <t>CA2Q71200026</t>
  </si>
  <si>
    <t>WATER UNDER THE BRIDGE</t>
  </si>
  <si>
    <t>CA2Q71200027</t>
  </si>
  <si>
    <t>STILL WAITING/SO COLD</t>
  </si>
  <si>
    <t>CA2Q71200028</t>
  </si>
  <si>
    <t>SOONER OR LATER</t>
  </si>
  <si>
    <t>CA2Q71200022</t>
  </si>
  <si>
    <t>CA2Q71200021</t>
  </si>
  <si>
    <t>LILT (THE INTRO SONG)</t>
  </si>
  <si>
    <t>CA2Q71200017</t>
  </si>
  <si>
    <t>CA2Q71200023</t>
  </si>
  <si>
    <t>CHASING THE SUNSET</t>
  </si>
  <si>
    <t>CA2Q71200020</t>
  </si>
  <si>
    <t>BELLS OF COLOGNE</t>
  </si>
  <si>
    <t>CA2Q71200019</t>
  </si>
  <si>
    <t>ALL THE TIME</t>
  </si>
  <si>
    <t>CA2Q71200018</t>
  </si>
  <si>
    <t>A WAY WITH YOUR WORDS</t>
  </si>
  <si>
    <t>CA2Q71200025</t>
  </si>
  <si>
    <t>9 AND 10</t>
  </si>
  <si>
    <t>CA2Q71200024</t>
  </si>
  <si>
    <t>HEY CHAMP</t>
  </si>
  <si>
    <t>STAR</t>
  </si>
  <si>
    <t>00075679965448</t>
  </si>
  <si>
    <t>WORD=WAR</t>
  </si>
  <si>
    <t>USC5Q1000002</t>
  </si>
  <si>
    <t>STEAMPUNK CAMELOT</t>
  </si>
  <si>
    <t>USC5Q1000010</t>
  </si>
  <si>
    <t>USC5Q1000007</t>
  </si>
  <si>
    <t>SO AMERICAN</t>
  </si>
  <si>
    <t>USC5Q1000008</t>
  </si>
  <si>
    <t>SHAKE</t>
  </si>
  <si>
    <t>USC5Q1000001</t>
  </si>
  <si>
    <t>NO FUTURE</t>
  </si>
  <si>
    <t>USC5Q1000005</t>
  </si>
  <si>
    <t>NEVEREST</t>
  </si>
  <si>
    <t>USC5Q1000006</t>
  </si>
  <si>
    <t>FACE CONTROL</t>
  </si>
  <si>
    <t>USC5Q1000009</t>
  </si>
  <si>
    <t>COLD DUST GIRL</t>
  </si>
  <si>
    <t>USC5Q1000003</t>
  </si>
  <si>
    <t>ARTIFICIAL MAN</t>
  </si>
  <si>
    <t>USC5Q1000004</t>
  </si>
  <si>
    <t>ANYTHING AT ALL</t>
  </si>
  <si>
    <t>00859705941404</t>
  </si>
  <si>
    <t>STEREODE</t>
  </si>
  <si>
    <t>USC5Q1100002</t>
  </si>
  <si>
    <t>SILVER CITY</t>
  </si>
  <si>
    <t>USC5Q1100003</t>
  </si>
  <si>
    <t>USC5Q1100004</t>
  </si>
  <si>
    <t>USC5Q1100001</t>
  </si>
  <si>
    <t>INVERTER</t>
  </si>
  <si>
    <t>00851563006127</t>
  </si>
  <si>
    <t>THE HANDS ON THE CLOCK</t>
  </si>
  <si>
    <t>USC5Q1400057</t>
  </si>
  <si>
    <t>SOLDIERS IN THE DARK</t>
  </si>
  <si>
    <t>USC5Q1400055</t>
  </si>
  <si>
    <t>SIT BACK, LET GO</t>
  </si>
  <si>
    <t>USC5Q1400053</t>
  </si>
  <si>
    <t>JUNKY</t>
  </si>
  <si>
    <t>USC5Q1400056</t>
  </si>
  <si>
    <t>INTRO</t>
  </si>
  <si>
    <t>USC5Q1400049</t>
  </si>
  <si>
    <t>GET OUT THE WAY</t>
  </si>
  <si>
    <t>USC5Q1400091</t>
  </si>
  <si>
    <t>FAR FROM HERE</t>
  </si>
  <si>
    <t>USC5Q1400090</t>
  </si>
  <si>
    <t>DEBTS &amp; COLLECTIONS</t>
  </si>
  <si>
    <t>USC5Q1400054</t>
  </si>
  <si>
    <t>BREATHE</t>
  </si>
  <si>
    <t>USC5Q1400051</t>
  </si>
  <si>
    <t>INTROVERT</t>
  </si>
  <si>
    <t>00851563006301</t>
  </si>
  <si>
    <t>THE PLACES I FOUND</t>
  </si>
  <si>
    <t>USC5Q1500012</t>
  </si>
  <si>
    <t>00851563006257</t>
  </si>
  <si>
    <t>WHILE YOU SLEEP</t>
  </si>
  <si>
    <t>USC5Q1400060</t>
  </si>
  <si>
    <t>HOLD STILL</t>
  </si>
  <si>
    <t>USC5Q1400094</t>
  </si>
  <si>
    <t>ALL IS WELL</t>
  </si>
  <si>
    <t>USC5Q1400059</t>
  </si>
  <si>
    <t>EXTROVERT</t>
  </si>
  <si>
    <t>00851563006264</t>
  </si>
  <si>
    <t>THE TRUTH LIES IN US</t>
  </si>
  <si>
    <t>USC5Q1400098</t>
  </si>
  <si>
    <t>GUIDED</t>
  </si>
  <si>
    <t>USC5Q1400052</t>
  </si>
  <si>
    <t>00851563006431</t>
  </si>
  <si>
    <t>USC5Q1400050</t>
  </si>
  <si>
    <t>TO THE TALL TREMBLING TREES</t>
  </si>
  <si>
    <t>00851563006516</t>
  </si>
  <si>
    <t>THE FOUNTAIN</t>
  </si>
  <si>
    <t>USC5Q1500033</t>
  </si>
  <si>
    <t>USC5Q1500034</t>
  </si>
  <si>
    <t>LIKE A FEATHER</t>
  </si>
  <si>
    <t>USC5Q1500036</t>
  </si>
  <si>
    <t>HUNTING SEASON</t>
  </si>
  <si>
    <t>USC5Q1500032</t>
  </si>
  <si>
    <t>CEDAR WESLEY</t>
  </si>
  <si>
    <t>USC5Q1500035</t>
  </si>
  <si>
    <t>USC5Q1500037</t>
  </si>
  <si>
    <t>AULI01711610</t>
  </si>
  <si>
    <t>00851857007359</t>
  </si>
  <si>
    <t>TREETOPS</t>
  </si>
  <si>
    <t>AULI01711620</t>
  </si>
  <si>
    <t>SUMMER RAVE</t>
  </si>
  <si>
    <t>AULI01711680</t>
  </si>
  <si>
    <t>PANOPTICON</t>
  </si>
  <si>
    <t>AULI01711640</t>
  </si>
  <si>
    <t>MUM'S SPAGHETTI</t>
  </si>
  <si>
    <t>AULI01711660</t>
  </si>
  <si>
    <t>LIGHTS ON THE CHROME</t>
  </si>
  <si>
    <t>AULI01711600</t>
  </si>
  <si>
    <t>LACUNA</t>
  </si>
  <si>
    <t>AULI01711670</t>
  </si>
  <si>
    <t>GOLDFISH</t>
  </si>
  <si>
    <t>AULI01711650</t>
  </si>
  <si>
    <t>FIND ME IN THE WATER</t>
  </si>
  <si>
    <t>AULI01711690</t>
  </si>
  <si>
    <t>RAINBOW CITY</t>
  </si>
  <si>
    <t>00851857007328</t>
  </si>
  <si>
    <t>AULI01710600</t>
  </si>
  <si>
    <t>TOMBSTONE</t>
  </si>
  <si>
    <t>AULI01387050</t>
  </si>
  <si>
    <t>THE SMOKE, THE FEELING</t>
  </si>
  <si>
    <t>AULI01387040</t>
  </si>
  <si>
    <t>SCREAM RAVE</t>
  </si>
  <si>
    <t>AULI01386960</t>
  </si>
  <si>
    <t>PROMISES</t>
  </si>
  <si>
    <t>AULI01386970</t>
  </si>
  <si>
    <t>MOONRABBIT</t>
  </si>
  <si>
    <t>AULI01386980</t>
  </si>
  <si>
    <t>ISLAND LIVING</t>
  </si>
  <si>
    <t>AULI01386990</t>
  </si>
  <si>
    <t>HAPPY BIRTHDAY</t>
  </si>
  <si>
    <t>AULI01387020</t>
  </si>
  <si>
    <t>AULI01387060</t>
  </si>
  <si>
    <t>BLISS RELEASE</t>
  </si>
  <si>
    <t>00075679965417</t>
  </si>
  <si>
    <t>THIS IS WHAT I SAID</t>
  </si>
  <si>
    <t>AULI01070960</t>
  </si>
  <si>
    <t>THERE'S NOTHING IN THE WATER WE CAN'T FIGHT</t>
  </si>
  <si>
    <t>AULI01070890</t>
  </si>
  <si>
    <t>THE ROLLING STONES</t>
  </si>
  <si>
    <t>AULI01070920</t>
  </si>
  <si>
    <t>MY FEAR #1</t>
  </si>
  <si>
    <t>AULI01176350</t>
  </si>
  <si>
    <t>MEDITATION SONG # 2 (WHY, OH WHY)</t>
  </si>
  <si>
    <t>AULI01070880</t>
  </si>
  <si>
    <t>JUST FOR NOW</t>
  </si>
  <si>
    <t>AULI01070930</t>
  </si>
  <si>
    <t>HOLLOW DRUMS</t>
  </si>
  <si>
    <t>AULI01070940</t>
  </si>
  <si>
    <t>GOLD CANARY</t>
  </si>
  <si>
    <t>AULI01070950</t>
  </si>
  <si>
    <t>GHOST STORY</t>
  </si>
  <si>
    <t>AULI01070910</t>
  </si>
  <si>
    <t>DEATH CLOUD</t>
  </si>
  <si>
    <t>GBZUZ1000002</t>
  </si>
  <si>
    <t>HANG ON</t>
  </si>
  <si>
    <t>00857235002909</t>
  </si>
  <si>
    <t>USC5Q1400083</t>
  </si>
  <si>
    <t>00857235002749</t>
  </si>
  <si>
    <t>SOMETHING'S RINGING</t>
  </si>
  <si>
    <t>USC5Q1400087</t>
  </si>
  <si>
    <t>RUN ME INTO THE GROUND</t>
  </si>
  <si>
    <t>USC5Q1400084</t>
  </si>
  <si>
    <t>ORANGE AFTERNOON</t>
  </si>
  <si>
    <t>USC5Q1400088</t>
  </si>
  <si>
    <t>MAD MAGIC</t>
  </si>
  <si>
    <t>USC5Q1400085</t>
  </si>
  <si>
    <t>HEY OH</t>
  </si>
  <si>
    <t>USC5Q1400086</t>
  </si>
  <si>
    <t>HELLO</t>
  </si>
  <si>
    <t>USC5Q1400082</t>
  </si>
  <si>
    <t>GHETTO WEEKEND</t>
  </si>
  <si>
    <t>USC5Q1400089</t>
  </si>
  <si>
    <t>CELEBRATE</t>
  </si>
  <si>
    <t>00857235002732</t>
  </si>
  <si>
    <t>I'M NOT READY</t>
  </si>
  <si>
    <t>USC5Q1400078</t>
  </si>
  <si>
    <t>I DON'T NEED THE SUN</t>
  </si>
  <si>
    <t>USC5Q1400079</t>
  </si>
  <si>
    <t>USC5Q1400080</t>
  </si>
  <si>
    <t>BRITE FUTURES</t>
  </si>
  <si>
    <t>DARK PAST</t>
  </si>
  <si>
    <t>00075679967251</t>
  </si>
  <si>
    <t>WINTERLUDE</t>
  </si>
  <si>
    <t>USC5Q1100013</t>
  </si>
  <si>
    <t>TOO YOUNG TO KILL</t>
  </si>
  <si>
    <t>USC5Q1100010</t>
  </si>
  <si>
    <t>TEST OF TIME</t>
  </si>
  <si>
    <t>USC5Q1100016</t>
  </si>
  <si>
    <t>TELL IT TO ME</t>
  </si>
  <si>
    <t>USC5Q1100014</t>
  </si>
  <si>
    <t>KISSED HER SISTER</t>
  </si>
  <si>
    <t>USC5Q1100009</t>
  </si>
  <si>
    <t>JAG IN A JUNGLE</t>
  </si>
  <si>
    <t>USC5Q1100011</t>
  </si>
  <si>
    <t>COSMIC HORN</t>
  </si>
  <si>
    <t>USC5Q1100015</t>
  </si>
  <si>
    <t>BLACK WEDDING</t>
  </si>
  <si>
    <t>USC5Q1100017</t>
  </si>
  <si>
    <t>BEST PARTY EVER (SO FAR)</t>
  </si>
  <si>
    <t>USC5Q1100012</t>
  </si>
  <si>
    <t>BABY RAIN</t>
  </si>
  <si>
    <t>USC5Q1100008</t>
  </si>
  <si>
    <t>USC5Q1300055</t>
  </si>
  <si>
    <t>WALKABOUT</t>
  </si>
  <si>
    <t>USC5Q1300057</t>
  </si>
  <si>
    <t>THIS AIN'T ME</t>
  </si>
  <si>
    <t>USC5Q1300059</t>
  </si>
  <si>
    <t>USC5Q1300060</t>
  </si>
  <si>
    <t>KID YOU'RE ON YOUR OWN</t>
  </si>
  <si>
    <t>USC5Q1300058</t>
  </si>
  <si>
    <t>INTRO (I TOUCH IMAGINARY HANDS)</t>
  </si>
  <si>
    <t>USC5Q1300052</t>
  </si>
  <si>
    <t>HOLD ONTO ANYTHING</t>
  </si>
  <si>
    <t>USC5Q1300063</t>
  </si>
  <si>
    <t>HIGHWAY 1 INTERLUDE</t>
  </si>
  <si>
    <t>USC5Q1300062</t>
  </si>
  <si>
    <t>DON'T YOU LOOK BACK</t>
  </si>
  <si>
    <t>USC5Q1300056</t>
  </si>
  <si>
    <t>STANDING NOT SLEEPING</t>
  </si>
  <si>
    <t>AULI01599400</t>
  </si>
  <si>
    <t>SHOT FOX</t>
  </si>
  <si>
    <t>AULI01599340</t>
  </si>
  <si>
    <t>NEED NOT BE</t>
  </si>
  <si>
    <t>AULI01599390</t>
  </si>
  <si>
    <t>MUCH MORE</t>
  </si>
  <si>
    <t>AULI01599380</t>
  </si>
  <si>
    <t>CRUNCHES</t>
  </si>
  <si>
    <t>AULI01599330</t>
  </si>
  <si>
    <t>COME ON</t>
  </si>
  <si>
    <t>AULI01599310</t>
  </si>
  <si>
    <t>00075679956316</t>
  </si>
  <si>
    <t>VILLAGES</t>
  </si>
  <si>
    <t>AULI01282630</t>
  </si>
  <si>
    <t>TOO SAFE</t>
  </si>
  <si>
    <t>AULI01282670</t>
  </si>
  <si>
    <t>THE VIGOUR</t>
  </si>
  <si>
    <t>AULI01282690</t>
  </si>
  <si>
    <t>SOFTSIDES</t>
  </si>
  <si>
    <t>AULI01282640</t>
  </si>
  <si>
    <t>SEEING RED</t>
  </si>
  <si>
    <t>AULI01282650</t>
  </si>
  <si>
    <t>MULTIPLICATION</t>
  </si>
  <si>
    <t>AULI01282700</t>
  </si>
  <si>
    <t>LOVERS 2</t>
  </si>
  <si>
    <t>AULI01282610</t>
  </si>
  <si>
    <t>LOVERS 1</t>
  </si>
  <si>
    <t>AULI01282600</t>
  </si>
  <si>
    <t>IN THE WILD</t>
  </si>
  <si>
    <t>AULI01282680</t>
  </si>
  <si>
    <t>HANDS</t>
  </si>
  <si>
    <t>AULI01282620</t>
  </si>
  <si>
    <t>GASOLINE</t>
  </si>
  <si>
    <t>AULI01282660</t>
  </si>
  <si>
    <t>ALL FOR ONE</t>
  </si>
  <si>
    <t>AULI01283220</t>
  </si>
  <si>
    <t>SLEEPWALKER</t>
  </si>
  <si>
    <t>00851563006752</t>
  </si>
  <si>
    <t>YDNF (YOUNG DUMB NUMB FUN)</t>
  </si>
  <si>
    <t>USC5Q1600025</t>
  </si>
  <si>
    <t>WRAPPED UP</t>
  </si>
  <si>
    <t>USC5Q1600021</t>
  </si>
  <si>
    <t>KEEPING YOU AWAKE</t>
  </si>
  <si>
    <t>USC5Q1600023</t>
  </si>
  <si>
    <t>I DON'T THINK ABOUT IT</t>
  </si>
  <si>
    <t>USC5Q1600024</t>
  </si>
  <si>
    <t>USC5Q1600022</t>
  </si>
  <si>
    <t>CPH</t>
  </si>
  <si>
    <t>USC5Q1600020</t>
  </si>
  <si>
    <t>BEING ALONE</t>
  </si>
  <si>
    <t>USC5Q1600019</t>
  </si>
  <si>
    <t>AT EASE</t>
  </si>
  <si>
    <t>USC5Q1600026</t>
  </si>
  <si>
    <t>ALIENS</t>
  </si>
  <si>
    <t>USC5Q1600018</t>
  </si>
  <si>
    <t>POLLY</t>
  </si>
  <si>
    <t>00851857007380</t>
  </si>
  <si>
    <t>USC5Q1700028</t>
  </si>
  <si>
    <t>PERMANENT DOWNLOADS</t>
  </si>
  <si>
    <t xml:space="preserve">DIGITAL PERMANENT DOWNLOAD              </t>
  </si>
  <si>
    <t>COMPLETE ALBUM</t>
  </si>
  <si>
    <t>NA</t>
  </si>
  <si>
    <t>00811790020020</t>
  </si>
  <si>
    <t>Fixed Plays</t>
  </si>
  <si>
    <t>BABY DEMONS</t>
  </si>
  <si>
    <t>USC5Q1200046</t>
  </si>
  <si>
    <t>AD SUPPORTED STREAMS</t>
  </si>
  <si>
    <t>PORTABLE SUB STREAMS</t>
  </si>
  <si>
    <t>STREAMS</t>
  </si>
  <si>
    <t>PORTABLE SUB CLIENT PLAYS</t>
  </si>
  <si>
    <t>USC5Q1400073</t>
  </si>
  <si>
    <t>SPOTIFY SESSIONS</t>
  </si>
  <si>
    <t>00857235002329</t>
  </si>
  <si>
    <t>AULI01496370</t>
  </si>
  <si>
    <t>AULI01496400</t>
  </si>
  <si>
    <t>AULI01496380</t>
  </si>
  <si>
    <t>AULI01496390</t>
  </si>
  <si>
    <t>AULI01496410</t>
  </si>
  <si>
    <t>AULI01496360</t>
  </si>
  <si>
    <t>VIDEO STREAMS</t>
  </si>
  <si>
    <t xml:space="preserve">VIDEO STREAMING                         </t>
  </si>
  <si>
    <t>00851563006660</t>
  </si>
  <si>
    <t>HONEY (OFFICIAL VIDEO)</t>
  </si>
  <si>
    <t>USC5Q1690003</t>
  </si>
  <si>
    <t>USER GENERATED STREAMS (UMG AUDIO / USER VIDEO)</t>
  </si>
  <si>
    <t xml:space="preserve">USER GENERATED STREAMS                  </t>
  </si>
  <si>
    <t>Programmed Streaming (SoundExchange administered)</t>
  </si>
  <si>
    <t>Programmed Streaming (SoundExchange admi</t>
  </si>
  <si>
    <t>GIRL CRUSH</t>
  </si>
  <si>
    <t>00851563006424</t>
  </si>
  <si>
    <t>USC5Q1500031</t>
  </si>
  <si>
    <t>Zone</t>
  </si>
  <si>
    <t>851563006622</t>
  </si>
  <si>
    <t>75679950949</t>
  </si>
  <si>
    <t>Dojo Rising</t>
  </si>
  <si>
    <t>The Smoke, The Feeling</t>
  </si>
  <si>
    <t>75679965417</t>
  </si>
  <si>
    <t>Bliss Release</t>
  </si>
  <si>
    <t>There's Nothing In The Water We Can't Fight</t>
  </si>
  <si>
    <t>Ghost Story</t>
  </si>
  <si>
    <t>The Rolling Stones</t>
  </si>
  <si>
    <t>Just For Now</t>
  </si>
  <si>
    <t>This Is What I Said</t>
  </si>
  <si>
    <t>My Fear #1</t>
  </si>
  <si>
    <t>Death Cloud</t>
  </si>
  <si>
    <t>Hey Champ</t>
  </si>
  <si>
    <t>75679965448</t>
  </si>
  <si>
    <t>Star</t>
  </si>
  <si>
    <t>Shake</t>
  </si>
  <si>
    <t>Cold Dust Girl</t>
  </si>
  <si>
    <t>859705941404</t>
  </si>
  <si>
    <t>Anything At All</t>
  </si>
  <si>
    <t>Silver City</t>
  </si>
  <si>
    <t>Alpine</t>
  </si>
  <si>
    <t>75679956316</t>
  </si>
  <si>
    <t>A Is For Alpine</t>
  </si>
  <si>
    <t>Lovers 2</t>
  </si>
  <si>
    <t>Villages</t>
  </si>
  <si>
    <t>Gasoline</t>
  </si>
  <si>
    <t>In The Wild</t>
  </si>
  <si>
    <t>The Vigour</t>
  </si>
  <si>
    <t>Multiplication</t>
  </si>
  <si>
    <t>All For One</t>
  </si>
  <si>
    <t>851563006028</t>
  </si>
  <si>
    <t>Yuck</t>
  </si>
  <si>
    <t>Up For Air</t>
  </si>
  <si>
    <t>851563006141</t>
  </si>
  <si>
    <t>Foolish</t>
  </si>
  <si>
    <t>We Are Augustines</t>
  </si>
  <si>
    <t>75679967336</t>
  </si>
  <si>
    <t>Rise Ye Sunken Ships</t>
  </si>
  <si>
    <t>Augustine</t>
  </si>
  <si>
    <t>Headlong Into The Abyss</t>
  </si>
  <si>
    <t>Book Of James</t>
  </si>
  <si>
    <t>Juarez</t>
  </si>
  <si>
    <t>Philadelphia (The City Of Brotherly Love)</t>
  </si>
  <si>
    <t>New Drink For The Old Drunk</t>
  </si>
  <si>
    <t>Patton State Hospital</t>
  </si>
  <si>
    <t>Strange Days</t>
  </si>
  <si>
    <t>Chapel Song</t>
  </si>
  <si>
    <t>White Arrows</t>
  </si>
  <si>
    <t>75679962980</t>
  </si>
  <si>
    <t>Dry Land Is Not A Myth</t>
  </si>
  <si>
    <t>Coming Or Going</t>
  </si>
  <si>
    <t>Roll Forever</t>
  </si>
  <si>
    <t>I Can Go</t>
  </si>
  <si>
    <t>Little Birds</t>
  </si>
  <si>
    <t>Settle Down</t>
  </si>
  <si>
    <t>Get Gone</t>
  </si>
  <si>
    <t>857235002336</t>
  </si>
  <si>
    <t>In Bardo</t>
  </si>
  <si>
    <t>Nobody Cares</t>
  </si>
  <si>
    <t>Can't Stop Now</t>
  </si>
  <si>
    <t>Scream</t>
  </si>
  <si>
    <t>God Alert Pt 1</t>
  </si>
  <si>
    <t>God Alert Pt 2</t>
  </si>
  <si>
    <t>857235002374</t>
  </si>
  <si>
    <t>Leave It Alone</t>
  </si>
  <si>
    <t>857235002411</t>
  </si>
  <si>
    <t>I Want A Taste</t>
  </si>
  <si>
    <t>857235002541</t>
  </si>
  <si>
    <t>We Can't Ever Die</t>
  </si>
  <si>
    <t>Imaginary Cities</t>
  </si>
  <si>
    <t>75679964250</t>
  </si>
  <si>
    <t>Temporary Resident</t>
  </si>
  <si>
    <t>Ride This Out</t>
  </si>
  <si>
    <t>Where'd All The Living Go</t>
  </si>
  <si>
    <t>857235002084</t>
  </si>
  <si>
    <t>Fall Of Romance</t>
  </si>
  <si>
    <t>Bells Of Cologne</t>
  </si>
  <si>
    <t>Chasing The Sunset</t>
  </si>
  <si>
    <t>Water Under The Bridge</t>
  </si>
  <si>
    <t>602537659876</t>
  </si>
  <si>
    <t>Nothing To Lose But Your Head</t>
  </si>
  <si>
    <t>Weary Eyes</t>
  </si>
  <si>
    <t>Don't You Look Back</t>
  </si>
  <si>
    <t>Walkabout</t>
  </si>
  <si>
    <t>Kid You're On Your Own</t>
  </si>
  <si>
    <t>This Ain't Me</t>
  </si>
  <si>
    <t>Now You Are Free</t>
  </si>
  <si>
    <t>The Avenue</t>
  </si>
  <si>
    <t>Hold Onto Anything</t>
  </si>
  <si>
    <t>857235002671</t>
  </si>
  <si>
    <t>Cruel City</t>
  </si>
  <si>
    <t>USC5Q1400075</t>
  </si>
  <si>
    <t>75679949424</t>
  </si>
  <si>
    <t>Blowout</t>
  </si>
  <si>
    <t>Son Of An American</t>
  </si>
  <si>
    <t>Diss Town</t>
  </si>
  <si>
    <t>Lost Weekend</t>
  </si>
  <si>
    <t>Speakeasy</t>
  </si>
  <si>
    <t>Island Ridin'</t>
  </si>
  <si>
    <t>851563006356</t>
  </si>
  <si>
    <t>Young Buffalo</t>
  </si>
  <si>
    <t>857235002190</t>
  </si>
  <si>
    <t>House</t>
  </si>
  <si>
    <t>Islands</t>
  </si>
  <si>
    <t>851857007069</t>
  </si>
  <si>
    <t>857235002060</t>
  </si>
  <si>
    <t>Check Your Bones</t>
  </si>
  <si>
    <t>857235002176</t>
  </si>
  <si>
    <t>Shiver + Shake</t>
  </si>
  <si>
    <t>Back Again</t>
  </si>
  <si>
    <t>Pay No Mind</t>
  </si>
  <si>
    <t>Hangin' On</t>
  </si>
  <si>
    <t>Letter To The Sun</t>
  </si>
  <si>
    <t>Bottle</t>
  </si>
  <si>
    <t>Say You're Gone</t>
  </si>
  <si>
    <t>C'mon Doll</t>
  </si>
  <si>
    <t>Hot Sweat</t>
  </si>
  <si>
    <t>Sweet Tooth</t>
  </si>
  <si>
    <t>857235002237</t>
  </si>
  <si>
    <t>Cold Feet Killer</t>
  </si>
  <si>
    <t>857235002732</t>
  </si>
  <si>
    <t>Celebrate</t>
  </si>
  <si>
    <t>I Don't Need The Sun</t>
  </si>
  <si>
    <t>857235002749</t>
  </si>
  <si>
    <t>Future Former Self</t>
  </si>
  <si>
    <t>Hello</t>
  </si>
  <si>
    <t>Mad Magic</t>
  </si>
  <si>
    <t>Hey Oh</t>
  </si>
  <si>
    <t>857235002909</t>
  </si>
  <si>
    <t>Hang On</t>
  </si>
  <si>
    <t>Fences</t>
  </si>
  <si>
    <t>851563006516</t>
  </si>
  <si>
    <t>To The Tall Trembling Trees</t>
  </si>
  <si>
    <t>Pale Paper</t>
  </si>
  <si>
    <t>Like A Feather</t>
  </si>
  <si>
    <t>Buffalo Feet</t>
  </si>
  <si>
    <t>857235002459</t>
  </si>
  <si>
    <t>Kuromarama</t>
  </si>
  <si>
    <t>Big Bad Money</t>
  </si>
  <si>
    <t>Simon's In The Jungle</t>
  </si>
  <si>
    <t>75679955869</t>
  </si>
  <si>
    <t>Wake All My Youth</t>
  </si>
  <si>
    <t>Rain Of Gold</t>
  </si>
  <si>
    <t>Enter Through The Sun</t>
  </si>
  <si>
    <t>Beaches</t>
  </si>
  <si>
    <t>851563006042</t>
  </si>
  <si>
    <t>Sunshine</t>
  </si>
  <si>
    <t>So Cruel</t>
  </si>
  <si>
    <t>Glint</t>
  </si>
  <si>
    <t>851563006127</t>
  </si>
  <si>
    <t>Inverter</t>
  </si>
  <si>
    <t>Breathe</t>
  </si>
  <si>
    <t>851563006257</t>
  </si>
  <si>
    <t>Introvert</t>
  </si>
  <si>
    <t>All Is Well</t>
  </si>
  <si>
    <t>While You Sleep</t>
  </si>
  <si>
    <t>851563006264</t>
  </si>
  <si>
    <t>Extrovert</t>
  </si>
  <si>
    <t>Guided</t>
  </si>
  <si>
    <t>Honey</t>
  </si>
  <si>
    <t>851857007342</t>
  </si>
  <si>
    <t>Cheshire Kitten</t>
  </si>
  <si>
    <t>Scream Rave</t>
  </si>
  <si>
    <t>Promises</t>
  </si>
  <si>
    <t>Moonrabbit</t>
  </si>
  <si>
    <t>Island Living</t>
  </si>
  <si>
    <t>Scar</t>
  </si>
  <si>
    <t>Happy Birthday</t>
  </si>
  <si>
    <t>Ice Age Heatwave</t>
  </si>
  <si>
    <t>Meditation Song # 2 (Why, Oh Why)</t>
  </si>
  <si>
    <t>Hollow Drums</t>
  </si>
  <si>
    <t>Gold Canary</t>
  </si>
  <si>
    <t>851857007328</t>
  </si>
  <si>
    <t>Rainbow City</t>
  </si>
  <si>
    <t>851857007373</t>
  </si>
  <si>
    <t>Zone (This Is How It Feels)</t>
  </si>
  <si>
    <t>Stereode</t>
  </si>
  <si>
    <t>Hands</t>
  </si>
  <si>
    <t>Softsides</t>
  </si>
  <si>
    <t>Seeing Red</t>
  </si>
  <si>
    <t>Too Safe</t>
  </si>
  <si>
    <t>Crunches</t>
  </si>
  <si>
    <t>Shot Fox</t>
  </si>
  <si>
    <t>Damn Baby</t>
  </si>
  <si>
    <t>Jellyfish</t>
  </si>
  <si>
    <t>Much More</t>
  </si>
  <si>
    <t>Need Not Be</t>
  </si>
  <si>
    <t>Standing Not Sleeping</t>
  </si>
  <si>
    <t>East Los Angeles</t>
  </si>
  <si>
    <t>Barrel Of Leaves</t>
  </si>
  <si>
    <t>Fireworks Of The Sea</t>
  </si>
  <si>
    <t>Golden</t>
  </si>
  <si>
    <t>Sail On</t>
  </si>
  <si>
    <t>Getting Lost</t>
  </si>
  <si>
    <t>Say You</t>
  </si>
  <si>
    <t>Hummingbird</t>
  </si>
  <si>
    <t>Calm Before The Storm</t>
  </si>
  <si>
    <t>Don't Cry</t>
  </si>
  <si>
    <t>Purple Heart</t>
  </si>
  <si>
    <t>Manitoba Bossa Nova</t>
  </si>
  <si>
    <t>Cherry Blossom Tree</t>
  </si>
  <si>
    <t>That's Where It's At, Sam</t>
  </si>
  <si>
    <t>Silver Lining</t>
  </si>
  <si>
    <t>Who's Watching You</t>
  </si>
  <si>
    <t>75679946430</t>
  </si>
  <si>
    <t>Tourism / Terrorism</t>
  </si>
  <si>
    <t>My Block</t>
  </si>
  <si>
    <t>Throw Your Hands Up</t>
  </si>
  <si>
    <t>Love Or Empire</t>
  </si>
  <si>
    <t>Island Loops</t>
  </si>
  <si>
    <t>Underneath The Universe</t>
  </si>
  <si>
    <t>75679946447</t>
  </si>
  <si>
    <t>Black And Blue</t>
  </si>
  <si>
    <t>Seventeen</t>
  </si>
  <si>
    <t>851563006479</t>
  </si>
  <si>
    <t>Dancing Industry</t>
  </si>
  <si>
    <t>Brite Futures</t>
  </si>
  <si>
    <t>75679967251</t>
  </si>
  <si>
    <t>Dark Past</t>
  </si>
  <si>
    <t>Baby Rain</t>
  </si>
  <si>
    <t>Kissed Her Sister</t>
  </si>
  <si>
    <t>Too Young To Kill</t>
  </si>
  <si>
    <t>Jag In A Jungle</t>
  </si>
  <si>
    <t>Tell It To Me</t>
  </si>
  <si>
    <t>Cosmic Horn</t>
  </si>
  <si>
    <t>Test Of Time</t>
  </si>
  <si>
    <t>851857007236</t>
  </si>
  <si>
    <t>Elevators</t>
  </si>
  <si>
    <t>White Witches</t>
  </si>
  <si>
    <t>White Doves</t>
  </si>
  <si>
    <t>We Don't Sleep Tonight</t>
  </si>
  <si>
    <t>Earth Plates Are Shifting</t>
  </si>
  <si>
    <t>Mercy</t>
  </si>
  <si>
    <t>Ghosts</t>
  </si>
  <si>
    <t>Stranglehold</t>
  </si>
  <si>
    <t>Never Die Young</t>
  </si>
  <si>
    <t>House Lights</t>
  </si>
  <si>
    <t>851563006066</t>
  </si>
  <si>
    <t>851563006080</t>
  </si>
  <si>
    <t>Uncover Your Eyes</t>
  </si>
  <si>
    <t>857235002947</t>
  </si>
  <si>
    <t>AIB Income</t>
  </si>
  <si>
    <t>BAMBOO</t>
  </si>
  <si>
    <t>00851857007441</t>
  </si>
  <si>
    <t>USC5Q1700040</t>
  </si>
  <si>
    <t>851857007359</t>
  </si>
  <si>
    <t>Treetops</t>
  </si>
  <si>
    <t>Panopticon</t>
  </si>
  <si>
    <t>Mum's Spaghetti</t>
  </si>
  <si>
    <t xml:space="preserve">Total </t>
  </si>
  <si>
    <t>Notes</t>
  </si>
  <si>
    <t>Other Handling Fees</t>
  </si>
  <si>
    <t>DO IT</t>
  </si>
  <si>
    <t>00851857007397</t>
  </si>
  <si>
    <t>TIMELINE</t>
  </si>
  <si>
    <t>USC5Q1400081</t>
  </si>
  <si>
    <t>Going Out Swingin'</t>
  </si>
  <si>
    <t>AMAZON</t>
  </si>
  <si>
    <t>LUCIFER THE LIGHT BEARER</t>
  </si>
  <si>
    <t>00851857007489</t>
  </si>
  <si>
    <t>USC5Q1700049</t>
  </si>
  <si>
    <t>WHITE NOISE</t>
  </si>
  <si>
    <t>00851857007434</t>
  </si>
  <si>
    <t>USC5Q1700030</t>
  </si>
  <si>
    <t>CRY ON ME</t>
  </si>
  <si>
    <t>USC5Q1700032</t>
  </si>
  <si>
    <t>Total Digital Revenue</t>
  </si>
  <si>
    <t>AMERICAN DREAM</t>
  </si>
  <si>
    <t>USC5Q1700029</t>
  </si>
  <si>
    <t>SUCCESS</t>
  </si>
  <si>
    <t>USC5Q1700031</t>
  </si>
  <si>
    <t>OUTRAGEOUS</t>
  </si>
  <si>
    <t>USC5Q1700037</t>
  </si>
  <si>
    <t>MASQUERADE</t>
  </si>
  <si>
    <t>USC5Q1700035</t>
  </si>
  <si>
    <t>LIVE MY LIFE</t>
  </si>
  <si>
    <t>USC5Q1700033</t>
  </si>
  <si>
    <t>GET BACK</t>
  </si>
  <si>
    <t>USC5Q1700034</t>
  </si>
  <si>
    <t>FEEDBACK LOOP</t>
  </si>
  <si>
    <t>USC5Q1700038</t>
  </si>
  <si>
    <t>CHANGES</t>
  </si>
  <si>
    <t>USC5Q1700036</t>
  </si>
  <si>
    <t>44</t>
  </si>
  <si>
    <t>47</t>
  </si>
  <si>
    <t>49</t>
  </si>
  <si>
    <t>46</t>
  </si>
  <si>
    <t>45</t>
  </si>
  <si>
    <t>43</t>
  </si>
  <si>
    <t>851857007397</t>
  </si>
  <si>
    <t>09341004058309</t>
  </si>
  <si>
    <t>AULI01816580</t>
  </si>
  <si>
    <t>NEUROTIC / AMPLIFIED</t>
  </si>
  <si>
    <t>9341004058309</t>
  </si>
  <si>
    <t>TIM OXTON</t>
  </si>
  <si>
    <t>JUNE 2018</t>
  </si>
  <si>
    <t>FREE IN DEED</t>
  </si>
  <si>
    <t>00851857007502</t>
  </si>
  <si>
    <t>HOTEL/I DON'T WANT TO WAKE UP</t>
  </si>
  <si>
    <t>USC5Q1800004</t>
  </si>
  <si>
    <t>BENNY</t>
  </si>
  <si>
    <t>USC5Q1800007</t>
  </si>
  <si>
    <t>House Of Glass</t>
  </si>
  <si>
    <t>857235002619</t>
  </si>
  <si>
    <t>My Place</t>
  </si>
  <si>
    <t>Wrecking Ball</t>
  </si>
  <si>
    <t>Evan Mann</t>
  </si>
  <si>
    <t>Cry On Me</t>
  </si>
  <si>
    <t>JULY 2018</t>
  </si>
  <si>
    <t>00851857007267</t>
  </si>
  <si>
    <t>American Dream</t>
  </si>
  <si>
    <t>Feedback Loop</t>
  </si>
  <si>
    <t>Rounding Difference</t>
  </si>
  <si>
    <t>AUGUST 2018</t>
  </si>
  <si>
    <t>75</t>
  </si>
  <si>
    <t>CD album</t>
  </si>
  <si>
    <t>CLINT MANSELL</t>
  </si>
  <si>
    <t>THE NEW RADICAL</t>
  </si>
  <si>
    <t>00851857007526</t>
  </si>
  <si>
    <t>WHEN GUNS ARE NO MORE</t>
  </si>
  <si>
    <t>USC5Q1800011</t>
  </si>
  <si>
    <t>THEY'RE HERE</t>
  </si>
  <si>
    <t>USC5Q1800010</t>
  </si>
  <si>
    <t>STILL</t>
  </si>
  <si>
    <t>USC5Q1800013</t>
  </si>
  <si>
    <t>RITUAL</t>
  </si>
  <si>
    <t>USC5Q1800009</t>
  </si>
  <si>
    <t>MAMA</t>
  </si>
  <si>
    <t>USC5Q1800014</t>
  </si>
  <si>
    <t>LET THERE BE DARK</t>
  </si>
  <si>
    <t>USC5Q1800015</t>
  </si>
  <si>
    <t>DIRGE</t>
  </si>
  <si>
    <t>USC5Q1800012</t>
  </si>
  <si>
    <t>Success</t>
  </si>
  <si>
    <t>Get Back</t>
  </si>
  <si>
    <t>Everything Revival</t>
  </si>
  <si>
    <t>Clint Mansell</t>
  </si>
  <si>
    <t>851857007526</t>
  </si>
  <si>
    <t>The New Radical</t>
  </si>
  <si>
    <t>Dirge</t>
  </si>
  <si>
    <t>Still</t>
  </si>
  <si>
    <t>00851563006004</t>
  </si>
  <si>
    <t>SEPTEMBER 2018</t>
  </si>
  <si>
    <t>851563006004</t>
  </si>
  <si>
    <t>1563006004</t>
  </si>
  <si>
    <t>00851563006035</t>
  </si>
  <si>
    <t>851563006394</t>
  </si>
  <si>
    <t>A.D.D. Life</t>
  </si>
  <si>
    <t>857235002961</t>
  </si>
  <si>
    <t>Inpatient</t>
  </si>
  <si>
    <t>0000550001</t>
  </si>
  <si>
    <t>00857235002435</t>
  </si>
  <si>
    <t xml:space="preserve">MIDLINE                                 </t>
  </si>
  <si>
    <t>00602537653669</t>
  </si>
  <si>
    <t>OCTOBER 2018</t>
  </si>
  <si>
    <t>Please see SOP tab</t>
  </si>
  <si>
    <t>Column1</t>
  </si>
  <si>
    <t>00886445833065</t>
  </si>
  <si>
    <t>CA1C71600191</t>
  </si>
  <si>
    <t>Black Wedding</t>
  </si>
  <si>
    <t>The Fountain</t>
  </si>
  <si>
    <t>NOVEMBER 2018</t>
  </si>
  <si>
    <t>ZONE (THIS IS HOW IT FEELS)</t>
  </si>
  <si>
    <t>857235002923</t>
  </si>
  <si>
    <t>Love Is On The Way</t>
  </si>
  <si>
    <t>Broken Mirror Baby</t>
  </si>
  <si>
    <t>Cadaver (Career Suicide)</t>
  </si>
  <si>
    <t>I'm Not Ready</t>
  </si>
  <si>
    <t>51</t>
  </si>
  <si>
    <t>50</t>
  </si>
  <si>
    <t>2</t>
  </si>
  <si>
    <t>2019</t>
  </si>
  <si>
    <t>00851857007243</t>
  </si>
  <si>
    <t>THE DARK HORSE RIDES</t>
  </si>
  <si>
    <t>00851563006592</t>
  </si>
  <si>
    <t>00075678732539</t>
  </si>
  <si>
    <t>00075678684388</t>
  </si>
  <si>
    <t>DECEMBER 2018</t>
  </si>
  <si>
    <t>857235002435</t>
  </si>
  <si>
    <t>851857007243</t>
  </si>
  <si>
    <t>7235002435</t>
  </si>
  <si>
    <t>1857007243</t>
  </si>
  <si>
    <t>PLASTIC MISTLETOE</t>
  </si>
  <si>
    <t>00851857007144</t>
  </si>
  <si>
    <t>USC5Q1600049</t>
  </si>
  <si>
    <t>00075679948946</t>
  </si>
  <si>
    <t>USC5Q1300095</t>
  </si>
  <si>
    <t>BROADCAST VOD</t>
  </si>
  <si>
    <t>MUSIC CHOICE</t>
  </si>
  <si>
    <t>00851857007519</t>
  </si>
  <si>
    <t>USC5Q1800005</t>
  </si>
  <si>
    <t>Musical.ly</t>
  </si>
  <si>
    <t>Highway 1 Interlude</t>
  </si>
  <si>
    <t>Previously Digital Accrued Shortfall</t>
  </si>
  <si>
    <t>9 And 10</t>
  </si>
  <si>
    <t>Devil's Doing Handstands</t>
  </si>
  <si>
    <t>Kings County II: Ballad Of A So So Glo</t>
  </si>
  <si>
    <t>Cedar Wesley</t>
  </si>
  <si>
    <r>
      <t xml:space="preserve">FOR </t>
    </r>
    <r>
      <rPr>
        <b/>
        <sz val="11"/>
        <rFont val="Calibri"/>
        <family val="2"/>
      </rPr>
      <t>1 MONTH ENDING JANUARY 31, 2019</t>
    </r>
  </si>
  <si>
    <t>STATEMENT DUE APRIL 1, 2019</t>
  </si>
  <si>
    <t>29000326</t>
  </si>
  <si>
    <t>40</t>
  </si>
  <si>
    <t>126.64</t>
  </si>
  <si>
    <t>9.27-</t>
  </si>
  <si>
    <t>30.21-</t>
  </si>
  <si>
    <t>23.47-</t>
  </si>
  <si>
    <t>57.41</t>
  </si>
  <si>
    <t>19.94-</t>
  </si>
  <si>
    <t>1.75-</t>
  </si>
  <si>
    <t>42</t>
  </si>
  <si>
    <t>3,203.44</t>
  </si>
  <si>
    <t>28.28-</t>
  </si>
  <si>
    <t>480.52-</t>
  </si>
  <si>
    <t>41</t>
  </si>
  <si>
    <t>612.21</t>
  </si>
  <si>
    <t>91.84-</t>
  </si>
  <si>
    <t>29000462</t>
  </si>
  <si>
    <t>0.59</t>
  </si>
  <si>
    <t>3.20-</t>
  </si>
  <si>
    <t>99001011</t>
  </si>
  <si>
    <t>31</t>
  </si>
  <si>
    <t>CANADIAN INCOME Jan'19 012019</t>
  </si>
  <si>
    <t>Sales Units UMG P2 18 (Jan 19)</t>
  </si>
  <si>
    <t>Returned Units UMG P2 18 (Jan 19)</t>
  </si>
  <si>
    <t>NET Units UMG P2 18 (Jan 19)</t>
  </si>
  <si>
    <t>Gross Before Discount UMG P2 18 (Jan 19)</t>
  </si>
  <si>
    <t>Return Dollars UMG P2 18 (Jan 19)</t>
  </si>
  <si>
    <t>Discount Amount UMG P2 18 (Jan 19)</t>
  </si>
  <si>
    <t>Financial Net Sales UMG P2 18 (Jan 19)</t>
  </si>
  <si>
    <t>00075678825668</t>
  </si>
  <si>
    <t>00857235002213</t>
  </si>
  <si>
    <t>JANUARY 2019</t>
  </si>
  <si>
    <t>APRIL 2019</t>
  </si>
  <si>
    <t>5% Distribution Fee for Young Buffalo-Sykia</t>
  </si>
  <si>
    <t>5% Distribution Fee for My Goodness (11.73)</t>
  </si>
  <si>
    <t>857235002213</t>
  </si>
  <si>
    <t>75678825668</t>
  </si>
  <si>
    <t>US001 Interfaces (Expense related) for Caroline Labels for the period of 201901</t>
  </si>
  <si>
    <t>201901</t>
  </si>
  <si>
    <t>01/07/2019</t>
  </si>
  <si>
    <t>20190104</t>
  </si>
  <si>
    <t>20190107</t>
  </si>
  <si>
    <t>00020820</t>
  </si>
  <si>
    <t>JB00325218</t>
  </si>
  <si>
    <t>5225699</t>
  </si>
  <si>
    <t>00021084</t>
  </si>
  <si>
    <t>193856766155</t>
  </si>
  <si>
    <t>5225755</t>
  </si>
  <si>
    <t>5678825668</t>
  </si>
  <si>
    <t>01/09/2019</t>
  </si>
  <si>
    <t>20190108</t>
  </si>
  <si>
    <t>20190109</t>
  </si>
  <si>
    <t>03004646</t>
  </si>
  <si>
    <t>JB00326042</t>
  </si>
  <si>
    <t>301413</t>
  </si>
  <si>
    <t>01/17/2019</t>
  </si>
  <si>
    <t>20190116</t>
  </si>
  <si>
    <t>20190117</t>
  </si>
  <si>
    <t>00021669</t>
  </si>
  <si>
    <t>D0032</t>
  </si>
  <si>
    <t>5225834</t>
  </si>
  <si>
    <t>7235002213</t>
  </si>
  <si>
    <t>01/18/2019</t>
  </si>
  <si>
    <t>20190118</t>
  </si>
  <si>
    <t>00021689</t>
  </si>
  <si>
    <t>011019</t>
  </si>
  <si>
    <t>5225849</t>
  </si>
  <si>
    <t>Revenue UMG P2 18 (Jan 19)</t>
  </si>
  <si>
    <t>Units UMG P2 18 (Jan 19)</t>
  </si>
  <si>
    <t>00851563006288</t>
  </si>
  <si>
    <t>00851857007458</t>
  </si>
  <si>
    <t>AULI81712990</t>
  </si>
  <si>
    <t>FIXED PLAYS</t>
  </si>
  <si>
    <t>VIDEO FIXED PLAY</t>
  </si>
  <si>
    <t>FRESHPLANET</t>
  </si>
  <si>
    <t>EPHEMERAL PLAYS</t>
  </si>
  <si>
    <t>KIOSK</t>
  </si>
  <si>
    <t>MEDIAPORT ENTERTAINMENT INC.</t>
  </si>
  <si>
    <t>MIDWEST TAPE</t>
  </si>
  <si>
    <t>VEVO</t>
  </si>
  <si>
    <t>00851857007120</t>
  </si>
  <si>
    <t>CA1C81600038</t>
  </si>
  <si>
    <t>00851857007113</t>
  </si>
  <si>
    <t>USC5Q1690005</t>
  </si>
  <si>
    <t>00851563006653</t>
  </si>
  <si>
    <t>USC5Q1690002</t>
  </si>
  <si>
    <t>00857235002077</t>
  </si>
  <si>
    <t>USC5Q1390030</t>
  </si>
  <si>
    <t>AD SUPPORTED VIDEO STREAMING (NO CPRT)</t>
  </si>
  <si>
    <t>00886445451986</t>
  </si>
  <si>
    <t>USC5Q1590010</t>
  </si>
  <si>
    <t>00886445471434</t>
  </si>
  <si>
    <t>USC5Q1590008</t>
  </si>
  <si>
    <t>00851563006325</t>
  </si>
  <si>
    <t>CA1C81500015</t>
  </si>
  <si>
    <t>00851563006202</t>
  </si>
  <si>
    <t>USC5Q1590002</t>
  </si>
  <si>
    <t>00886445471403</t>
  </si>
  <si>
    <t>USC5Q1590001</t>
  </si>
  <si>
    <t>00886445466829</t>
  </si>
  <si>
    <t>USC5Q1590006</t>
  </si>
  <si>
    <t>00886445471427</t>
  </si>
  <si>
    <t>USC5Q1590004</t>
  </si>
  <si>
    <t>00857235002664</t>
  </si>
  <si>
    <t>USC5Q1490016</t>
  </si>
  <si>
    <t>00851857007335</t>
  </si>
  <si>
    <t>USC5Q1790001</t>
  </si>
  <si>
    <t>00851563006806</t>
  </si>
  <si>
    <t>USC5Q1690004</t>
  </si>
  <si>
    <t>00851857007427</t>
  </si>
  <si>
    <t>USC5Q1790002</t>
  </si>
  <si>
    <t>00851563006226</t>
  </si>
  <si>
    <t>USC5Q1590009</t>
  </si>
  <si>
    <t>SUB USER GENERATED STREAMS (UMG AUDIO)</t>
  </si>
  <si>
    <t>USER GENERATED STREAMS</t>
  </si>
  <si>
    <t>00886445621143</t>
  </si>
  <si>
    <t>CA1C81500017</t>
  </si>
  <si>
    <t>RDIO SESSIONS</t>
  </si>
  <si>
    <t>00075679951762</t>
  </si>
  <si>
    <t>USC5Q1300012</t>
  </si>
  <si>
    <t>PORTABLE SUB PROGRAMMED PLAYS</t>
  </si>
  <si>
    <t>Sum of Revenue UMG P2 18 (Jan 19)</t>
  </si>
  <si>
    <t>Intro (I Touch Imaginary Hands)</t>
  </si>
  <si>
    <t>Masquerade</t>
  </si>
  <si>
    <t>Orange Afternoon</t>
  </si>
  <si>
    <t>851563006530</t>
  </si>
  <si>
    <t>They're Here</t>
  </si>
  <si>
    <t>Let There Be Dark</t>
  </si>
  <si>
    <t>Canada Income (CAD exchange rate = 1.3324)</t>
  </si>
  <si>
    <t>Down The Tubes</t>
  </si>
  <si>
    <t>Guilt</t>
  </si>
  <si>
    <t>Case Logic</t>
  </si>
  <si>
    <t>Debts &amp; Collections</t>
  </si>
  <si>
    <t>The Hands On The Clock</t>
  </si>
  <si>
    <t>5% Distribution Fee for Young Buffalo-Sykia (18.80)</t>
  </si>
  <si>
    <t>5% Distribution Fee for My Goodness ($ 59.17)</t>
  </si>
  <si>
    <t>Allen Tate</t>
  </si>
  <si>
    <t>As You Are</t>
  </si>
  <si>
    <t>Free in Deed</t>
  </si>
  <si>
    <t>Simon Doom</t>
  </si>
  <si>
    <t>So So Glos</t>
  </si>
  <si>
    <t>WA Augustines</t>
  </si>
  <si>
    <t>Votiv</t>
  </si>
  <si>
    <t>Sleepwalker</t>
  </si>
  <si>
    <t>A is For Alpine</t>
  </si>
  <si>
    <t>Soundtrack</t>
  </si>
  <si>
    <t>Do It</t>
  </si>
  <si>
    <t>Star/Anything At All</t>
  </si>
  <si>
    <t>Fall of Romance</t>
  </si>
  <si>
    <t>The Dark Horse Rides Again</t>
  </si>
  <si>
    <t>Babyman</t>
  </si>
  <si>
    <t>Dry Land is Not A Myth</t>
  </si>
  <si>
    <t>Gross Less Discount</t>
  </si>
  <si>
    <t>Additional Distribution Fee</t>
  </si>
  <si>
    <t>Other handling fee</t>
  </si>
  <si>
    <t>Digital Revenues</t>
  </si>
  <si>
    <t>SoundExchange Revenues</t>
  </si>
  <si>
    <t>15% Distribution Fee on SoundExchange</t>
  </si>
  <si>
    <t>Domistic Licensing Income</t>
  </si>
  <si>
    <t>Domistic Licensing Income - SoundExchange</t>
  </si>
  <si>
    <t>Domistic Licensing Expense (25%)</t>
  </si>
  <si>
    <t>SoundExchange Expense</t>
  </si>
  <si>
    <t>Net domestic licensing margin</t>
  </si>
  <si>
    <t>Foreign Expense</t>
  </si>
  <si>
    <t>Net foreign licensing margin</t>
  </si>
  <si>
    <t>Ancillary Income</t>
  </si>
  <si>
    <t>Ancillary Expense</t>
  </si>
  <si>
    <t>Net Ancillary margin</t>
  </si>
  <si>
    <t>Total Costs</t>
  </si>
  <si>
    <t>check</t>
  </si>
  <si>
    <t>VML</t>
  </si>
  <si>
    <t>1215-0000-0000</t>
  </si>
  <si>
    <t>A/R - Royalties Not Coded</t>
  </si>
  <si>
    <t>1113-0000-0000</t>
  </si>
  <si>
    <t>Intercompany - Votiv Music</t>
  </si>
  <si>
    <t>1209-0000-0000</t>
  </si>
  <si>
    <t>A/R - Caroline - Artist Unrecouped Balances</t>
  </si>
  <si>
    <t>2207-0000-0000</t>
  </si>
  <si>
    <t>A/P - Caroline Advance/Votiv Unrecouped Balance</t>
  </si>
  <si>
    <t>5215-5152-1134</t>
  </si>
  <si>
    <t>Royalties - Augustines - Augustines</t>
  </si>
  <si>
    <t>Beginning Balance</t>
  </si>
  <si>
    <t>5214-5152-2960</t>
  </si>
  <si>
    <t>Royalties - Caroline - Allen Tate - Sleepwalker</t>
  </si>
  <si>
    <t>5215-5152-1100</t>
  </si>
  <si>
    <t>Royalties - Caroline - We Are Augustines - RYSS</t>
  </si>
  <si>
    <t>Increase</t>
  </si>
  <si>
    <t>5214-5152-2707</t>
  </si>
  <si>
    <t>Royalties - Caroline - Alpine - A is for Alpine</t>
  </si>
  <si>
    <t>Decrease</t>
  </si>
  <si>
    <t>5214-5152-2708</t>
  </si>
  <si>
    <t>Royalties - Caroline - Alpine - Yuck</t>
  </si>
  <si>
    <t>Ending Balance</t>
  </si>
  <si>
    <t>5214-5152-2028</t>
  </si>
  <si>
    <t>Royalties - Caroline - As You Are</t>
  </si>
  <si>
    <t>1112-0000-0000</t>
  </si>
  <si>
    <t>Intercompany - Votiv Inc.</t>
  </si>
  <si>
    <t>5214-5152-2200</t>
  </si>
  <si>
    <t>Royalties - Caroline - Brite Futures - Dark Past</t>
  </si>
  <si>
    <t>5214-5152-2931</t>
  </si>
  <si>
    <t>Royalties - Caroline - CHAPPO - Do It</t>
  </si>
  <si>
    <t>5214-5152-2100</t>
  </si>
  <si>
    <t>Royalties - Caroline - Cloud Control - Bliss Release</t>
  </si>
  <si>
    <t>5214-5152-2102</t>
  </si>
  <si>
    <t>Royalties - Caroline - Cloud Control - Dream Cave</t>
  </si>
  <si>
    <t>5214-5152-2103</t>
  </si>
  <si>
    <t>Royalties - Caroline - Cloud Control - Zone</t>
  </si>
  <si>
    <t>5214-5152-2940</t>
  </si>
  <si>
    <t>Royalties - Caroline - Fences - TTTTT</t>
  </si>
  <si>
    <t>5214-5152-2026</t>
  </si>
  <si>
    <t>Royalties - Caroline - Hey Champ</t>
  </si>
  <si>
    <t>5214-5152-2300</t>
  </si>
  <si>
    <t>Royalties - Caroline - Imaginary Cities - Temporary Resident</t>
  </si>
  <si>
    <t>5214-5152-2302</t>
  </si>
  <si>
    <t>Royalties - Caroline - Imaginary Cities - Fall of Romance</t>
  </si>
  <si>
    <t>5214-5152-2980</t>
  </si>
  <si>
    <t>Royalties - Caroline - KAYE - Honey</t>
  </si>
  <si>
    <t>5214-5152-2920</t>
  </si>
  <si>
    <t>Royalties - Caroline - My Goodness - Shiver + Shake</t>
  </si>
  <si>
    <t>5214-5152-2921</t>
  </si>
  <si>
    <t>Royalties - Caroline - My Goodness - Scavengers</t>
  </si>
  <si>
    <t>5214-5152-2970</t>
  </si>
  <si>
    <t>Royalties - Caroline - Simon Doom, Babyman</t>
  </si>
  <si>
    <t>5214-5152-2951</t>
  </si>
  <si>
    <t>Royalties - Caroline - So So Glos - Blowout</t>
  </si>
  <si>
    <t>5214-5152-2952</t>
  </si>
  <si>
    <t>Royalties - Caroline - So So Glos - Kamikaze</t>
  </si>
  <si>
    <t>5214-5152-2029</t>
  </si>
  <si>
    <t>Royalties - Caroline - The New Radical - Soundtrack</t>
  </si>
  <si>
    <t>5214-5152-2400</t>
  </si>
  <si>
    <t>Royalties - Caroline - White Arrows - DLINAM</t>
  </si>
  <si>
    <t>5214-5152-2405</t>
  </si>
  <si>
    <t>Royalties - Caroline - White Arrows - In Bardo</t>
  </si>
  <si>
    <t>5214-5152-2600</t>
  </si>
  <si>
    <t>Royalties - Caroline - Young Buffalo - Young Buffalo</t>
  </si>
  <si>
    <t>5214-5152-2604</t>
  </si>
  <si>
    <t>Royalties - Caroline - Young Buffalo - House</t>
  </si>
  <si>
    <t>5214-5152-2800</t>
  </si>
  <si>
    <t>Royalties - Caroline - Young Empires - Wake All My Youth</t>
  </si>
  <si>
    <t>5214-5152-2804</t>
  </si>
  <si>
    <t>Royalties - Caroline - Young Empires - The Gates</t>
  </si>
  <si>
    <t>5214-5152-0000</t>
  </si>
  <si>
    <t>Royalties - Caroline - No Artist</t>
  </si>
  <si>
    <t>Free In Deed</t>
  </si>
  <si>
    <t>Net Sales - Physical</t>
  </si>
  <si>
    <t>Net Sales - Digital</t>
  </si>
  <si>
    <t>Distribution Fee - Physical (22%)</t>
  </si>
  <si>
    <t>.</t>
  </si>
  <si>
    <t>Distribution Fee - Digital (15%)</t>
  </si>
  <si>
    <t>Release of Reserves</t>
  </si>
  <si>
    <t>Reserves</t>
  </si>
  <si>
    <t>Other</t>
  </si>
  <si>
    <t>Total  - Canadian Dollars</t>
  </si>
  <si>
    <t>Exchange Rate</t>
  </si>
  <si>
    <t>Total - U.S. Dollars</t>
  </si>
  <si>
    <t>Sales Activity (Physical)</t>
  </si>
  <si>
    <t>CAROLINE</t>
  </si>
  <si>
    <t>JAN 2019</t>
  </si>
  <si>
    <t>Navigation Filter:</t>
  </si>
  <si>
    <t>Physical</t>
  </si>
  <si>
    <t>B2B</t>
  </si>
  <si>
    <t>Final Customer</t>
  </si>
  <si>
    <t>JVA: Deal sub number</t>
  </si>
  <si>
    <t>Gross
Income</t>
  </si>
  <si>
    <t>Cash
Discount</t>
  </si>
  <si>
    <t>Discounts
Off-Invoice</t>
  </si>
  <si>
    <t>Discounts
On-Invoice</t>
  </si>
  <si>
    <t>Gross
Returns</t>
  </si>
  <si>
    <t>Discounts
on Returns</t>
  </si>
  <si>
    <t>Net
Sales</t>
  </si>
  <si>
    <t>Sales
Quantity</t>
  </si>
  <si>
    <t>Gross
Returns (Q)</t>
  </si>
  <si>
    <t>Net
Quantity</t>
  </si>
  <si>
    <t>Fiscal year/period</t>
  </si>
  <si>
    <t>JVA: Deal parent num</t>
  </si>
  <si>
    <t>CAD</t>
  </si>
  <si>
    <t>MU</t>
  </si>
  <si>
    <t>VOTIVMUSIC</t>
  </si>
  <si>
    <t>851563006769</t>
  </si>
  <si>
    <t>Not assigned</t>
  </si>
  <si>
    <t>Result</t>
  </si>
  <si>
    <t>Sales Activity (Digital)</t>
  </si>
  <si>
    <t>85156300693</t>
  </si>
  <si>
    <t>Wrapped Up</t>
  </si>
  <si>
    <t>Audio Track Stream Portable - Subscr</t>
  </si>
  <si>
    <t>851563006752</t>
  </si>
  <si>
    <t>Aliens</t>
  </si>
  <si>
    <t>Being Alone</t>
  </si>
  <si>
    <t>User Generated Content Stream Track</t>
  </si>
  <si>
    <t>Audio Cloud Services - Subscr</t>
  </si>
  <si>
    <t>Don't Choke</t>
  </si>
  <si>
    <t>Keeping You Awake</t>
  </si>
  <si>
    <t>I Don't Think About It</t>
  </si>
  <si>
    <t>YDNF (Young Dumb Numb Fun)</t>
  </si>
  <si>
    <t>At Ease</t>
  </si>
  <si>
    <t>851563006837</t>
  </si>
  <si>
    <t>851563006882</t>
  </si>
  <si>
    <t>851857007137</t>
  </si>
  <si>
    <t>Digital Online Vid track Stream</t>
  </si>
  <si>
    <t>851857007533</t>
  </si>
  <si>
    <t>Digital Online Aud track Stream</t>
  </si>
  <si>
    <t>Audio Stream True Up</t>
  </si>
  <si>
    <t>Carry You</t>
  </si>
  <si>
    <t>Armies</t>
  </si>
  <si>
    <t>Porcelain</t>
  </si>
  <si>
    <t>851563006639</t>
  </si>
  <si>
    <t>851563006660</t>
  </si>
  <si>
    <t>Honey (Official Video)</t>
  </si>
  <si>
    <t>Video Stream Video Portable - Subscr</t>
  </si>
  <si>
    <t>851563006806</t>
  </si>
  <si>
    <t>851563006875</t>
  </si>
  <si>
    <t>851857007182</t>
  </si>
  <si>
    <t>Parakeeter</t>
  </si>
  <si>
    <t>851857007427</t>
  </si>
  <si>
    <t>851857007441</t>
  </si>
  <si>
    <t>Bamboo</t>
  </si>
  <si>
    <t>Audio Track Stream Webcast Portable</t>
  </si>
  <si>
    <t>Digital Online Aud track Permanent</t>
  </si>
  <si>
    <t>Tombstone</t>
  </si>
  <si>
    <t>Lights On The Chrome</t>
  </si>
  <si>
    <t>Goldfish</t>
  </si>
  <si>
    <t>Lacuna</t>
  </si>
  <si>
    <t>Summer Rave</t>
  </si>
  <si>
    <t>Find Me In The Water</t>
  </si>
  <si>
    <t>Digital Online Aud album Permanent</t>
  </si>
  <si>
    <t>857235002329</t>
  </si>
  <si>
    <t>Spotify Sessions</t>
  </si>
  <si>
    <t>9341004007475</t>
  </si>
  <si>
    <t>AU</t>
  </si>
  <si>
    <t>Word=War</t>
  </si>
  <si>
    <t>Artificial Man</t>
  </si>
  <si>
    <t>No Future</t>
  </si>
  <si>
    <t>Neverest</t>
  </si>
  <si>
    <t>So American</t>
  </si>
  <si>
    <t>Face Control</t>
  </si>
  <si>
    <t>Steampunk Camelot</t>
  </si>
  <si>
    <t>Lovers 1</t>
  </si>
  <si>
    <t>Audio Track Stream Webcast</t>
  </si>
  <si>
    <t>User Generated Content Stream - Subscr</t>
  </si>
  <si>
    <t>Audio Track Stream Webcast Portable - Su</t>
  </si>
  <si>
    <t>Digital Online Aud track Stream - Subscr</t>
  </si>
  <si>
    <t>Audio Track Stream Webcast - Subscr</t>
  </si>
  <si>
    <t>Come On</t>
  </si>
  <si>
    <t>851563006035</t>
  </si>
  <si>
    <t>851563006158</t>
  </si>
  <si>
    <t>9341004028692</t>
  </si>
  <si>
    <t>The Instrumental</t>
  </si>
  <si>
    <t>602537006120</t>
  </si>
  <si>
    <t>Get By</t>
  </si>
  <si>
    <t>Chill Winston</t>
  </si>
  <si>
    <t>Devil's Chimes</t>
  </si>
  <si>
    <t>857235002343</t>
  </si>
  <si>
    <t>857235002381</t>
  </si>
  <si>
    <t>857235002602</t>
  </si>
  <si>
    <t>857235002664</t>
  </si>
  <si>
    <t>857235002725</t>
  </si>
  <si>
    <t>857235002848</t>
  </si>
  <si>
    <t>857235002855</t>
  </si>
  <si>
    <t>811790020020</t>
  </si>
  <si>
    <t>857235002077</t>
  </si>
  <si>
    <t>857235002121</t>
  </si>
  <si>
    <t>857235002169</t>
  </si>
  <si>
    <t>857235002596</t>
  </si>
  <si>
    <t>857235002794</t>
  </si>
  <si>
    <t>There's A War</t>
  </si>
  <si>
    <t>Isn't It A Shame</t>
  </si>
  <si>
    <t>Execution</t>
  </si>
  <si>
    <t>The Fisticuffs</t>
  </si>
  <si>
    <t>Low</t>
  </si>
  <si>
    <t>We Got The Days</t>
  </si>
  <si>
    <t>From Her Beacon Hand, Glos</t>
  </si>
  <si>
    <t>Hurricane Heart Attack</t>
  </si>
  <si>
    <t>The Dead, The Gone &amp; The Cosmos</t>
  </si>
  <si>
    <t>Junkie Story</t>
  </si>
  <si>
    <t>Irish Rose</t>
  </si>
  <si>
    <t>Ruskie Kills Femme</t>
  </si>
  <si>
    <t>Mold Baby (&amp; The Queen Midas)</t>
  </si>
  <si>
    <t>All Of The Time</t>
  </si>
  <si>
    <t>Dizzy</t>
  </si>
  <si>
    <t>811790020006</t>
  </si>
  <si>
    <t>Low Back Chain Shift</t>
  </si>
  <si>
    <t>Live Like TV</t>
  </si>
  <si>
    <t>New Stance</t>
  </si>
  <si>
    <t>Here Comes The Neighborhood</t>
  </si>
  <si>
    <t>Lindy Hop</t>
  </si>
  <si>
    <t>Magazine</t>
  </si>
  <si>
    <t>Sunny Side</t>
  </si>
  <si>
    <t>Fool On The Street</t>
  </si>
  <si>
    <t>Missionary</t>
  </si>
  <si>
    <t>851563006509</t>
  </si>
  <si>
    <t>851563006653</t>
  </si>
  <si>
    <t>Best Party Ever (So Far)</t>
  </si>
  <si>
    <t>Winterlude</t>
  </si>
  <si>
    <t>75679958464</t>
  </si>
  <si>
    <t>Baby Demons</t>
  </si>
  <si>
    <t>Hold Me Back</t>
  </si>
  <si>
    <t>Upstairs</t>
  </si>
  <si>
    <t>Nature Boy</t>
  </si>
  <si>
    <t>The Prize</t>
  </si>
  <si>
    <t>Man In Your Dreams</t>
  </si>
  <si>
    <t>No Idea</t>
  </si>
  <si>
    <t>Cliff Diver</t>
  </si>
  <si>
    <t>Sykia</t>
  </si>
  <si>
    <t>Black Eye</t>
  </si>
  <si>
    <t>Summertime Blondes</t>
  </si>
  <si>
    <t>Pill</t>
  </si>
  <si>
    <t>Old Soul</t>
  </si>
  <si>
    <t>857235002206</t>
  </si>
  <si>
    <t>Beat Back</t>
  </si>
  <si>
    <t>857235002282</t>
  </si>
  <si>
    <t>857235002299</t>
  </si>
  <si>
    <t>857235002589</t>
  </si>
  <si>
    <t>USC5Q1490012</t>
  </si>
  <si>
    <t>Digital Online Vid track Stream - Subscr</t>
  </si>
  <si>
    <t>857235002633</t>
  </si>
  <si>
    <t>851857007052</t>
  </si>
  <si>
    <t>You Don't Know How It Feels</t>
  </si>
  <si>
    <t>New Blood</t>
  </si>
  <si>
    <t>851857007076</t>
  </si>
  <si>
    <t>Haunt</t>
  </si>
  <si>
    <t>Swim</t>
  </si>
  <si>
    <t>Ghost Town</t>
  </si>
  <si>
    <t>Lazy Love</t>
  </si>
  <si>
    <t>Alright</t>
  </si>
  <si>
    <t>Cut Teeth</t>
  </si>
  <si>
    <t>851857007267</t>
  </si>
  <si>
    <t>851857007335</t>
  </si>
  <si>
    <t>Lost In The Soul</t>
  </si>
  <si>
    <t>857235002183</t>
  </si>
  <si>
    <t>857235002244</t>
  </si>
  <si>
    <t>857235002305</t>
  </si>
  <si>
    <t>Video Cloud Services - Subscr</t>
  </si>
  <si>
    <t>851857007403</t>
  </si>
  <si>
    <t>White Noise</t>
  </si>
  <si>
    <t>Live My Life</t>
  </si>
  <si>
    <t>Changes</t>
  </si>
  <si>
    <t>Outrageous</t>
  </si>
  <si>
    <t>851857007410</t>
  </si>
  <si>
    <t>851857007434</t>
  </si>
  <si>
    <t>851857007472</t>
  </si>
  <si>
    <t>851857007496</t>
  </si>
  <si>
    <t>Timeline</t>
  </si>
  <si>
    <t>Run Me Into The Ground</t>
  </si>
  <si>
    <t>Something's Ringing</t>
  </si>
  <si>
    <t>Ghetto Weekend</t>
  </si>
  <si>
    <t>857235002770</t>
  </si>
  <si>
    <t>857235002787</t>
  </si>
  <si>
    <t>857235002916</t>
  </si>
  <si>
    <t>Hunting Season</t>
  </si>
  <si>
    <t>851563006646</t>
  </si>
  <si>
    <t>851563006776</t>
  </si>
  <si>
    <t>851857007007</t>
  </si>
  <si>
    <t>Video Stream Webcasting - Subscr</t>
  </si>
  <si>
    <t>851857007014</t>
  </si>
  <si>
    <t>851563006332</t>
  </si>
  <si>
    <t>20+Centuries</t>
  </si>
  <si>
    <t>Gonna Get Cool</t>
  </si>
  <si>
    <t>Heavenly Justice</t>
  </si>
  <si>
    <t>Divine Hammer</t>
  </si>
  <si>
    <t>851563006615</t>
  </si>
  <si>
    <t>A Day With No Disaster</t>
  </si>
  <si>
    <t>A Curse Of Mine</t>
  </si>
  <si>
    <t>Lucky Man</t>
  </si>
  <si>
    <t>I'm The Kind</t>
  </si>
  <si>
    <t>Perfect Girl</t>
  </si>
  <si>
    <t>Tennessee Walker</t>
  </si>
  <si>
    <t>851563006912</t>
  </si>
  <si>
    <t>Running People</t>
  </si>
  <si>
    <t>Passionate People</t>
  </si>
  <si>
    <t>857235002466</t>
  </si>
  <si>
    <t>Thee Only Childe</t>
  </si>
  <si>
    <t>857235002817</t>
  </si>
  <si>
    <t>Intro (Glint/Inverter)</t>
  </si>
  <si>
    <t>Daydreamers</t>
  </si>
  <si>
    <t>Sit Back, Let Go</t>
  </si>
  <si>
    <t>Soldiers In The Dark</t>
  </si>
  <si>
    <t>Junky</t>
  </si>
  <si>
    <t>Far From Here</t>
  </si>
  <si>
    <t>Get Out The Way</t>
  </si>
  <si>
    <t>851563006134</t>
  </si>
  <si>
    <t>The Truth Lies In Us</t>
  </si>
  <si>
    <t>851563006301</t>
  </si>
  <si>
    <t>Hold Still</t>
  </si>
  <si>
    <t>The Places I Found</t>
  </si>
  <si>
    <t>851563006424</t>
  </si>
  <si>
    <t>Girl Crush</t>
  </si>
  <si>
    <t>851563006431</t>
  </si>
  <si>
    <t>851563006493</t>
  </si>
  <si>
    <t>Patrick Higgins</t>
  </si>
  <si>
    <t>851857007205</t>
  </si>
  <si>
    <t>All The Things You Were By Now</t>
  </si>
  <si>
    <t>Boys Theme</t>
  </si>
  <si>
    <t>Saying Hi To Old Friends</t>
  </si>
  <si>
    <t>Hard Being Happy</t>
  </si>
  <si>
    <t>Oh Boy, Trailer Homes</t>
  </si>
  <si>
    <t>Fun Fexy Fine</t>
  </si>
  <si>
    <t>I Wish You Were A Girl</t>
  </si>
  <si>
    <t>Dreams Imitate Art</t>
  </si>
  <si>
    <t>Spectre</t>
  </si>
  <si>
    <t>Appalachian Moon</t>
  </si>
  <si>
    <t>851857007229</t>
  </si>
  <si>
    <t>I Feel Unloved</t>
  </si>
  <si>
    <t>Dream Of The Machines</t>
  </si>
  <si>
    <t>Gray's Placenta</t>
  </si>
  <si>
    <t>Enter The Arena</t>
  </si>
  <si>
    <t>Hair Of The God</t>
  </si>
  <si>
    <t>You Can't Be Real</t>
  </si>
  <si>
    <t>The Gents Of Yore</t>
  </si>
  <si>
    <t>My Mom Was Born In London</t>
  </si>
  <si>
    <t>851857007250</t>
  </si>
  <si>
    <t>851857007489</t>
  </si>
  <si>
    <t>Lucifer The Light Bearer</t>
  </si>
  <si>
    <t>851857007380</t>
  </si>
  <si>
    <t>Polly</t>
  </si>
  <si>
    <t>Tim Oxton</t>
  </si>
  <si>
    <t>851857007502</t>
  </si>
  <si>
    <t>Benny</t>
  </si>
  <si>
    <t>Ritual</t>
  </si>
  <si>
    <t>When Guns Are No More</t>
  </si>
  <si>
    <t>Mama</t>
  </si>
  <si>
    <t>Document Date</t>
  </si>
  <si>
    <t>Net due date</t>
  </si>
  <si>
    <t>Amount in local currency</t>
  </si>
  <si>
    <t>Local Currency</t>
  </si>
  <si>
    <t>Reference Key 1</t>
  </si>
  <si>
    <t>RESERVE 449001</t>
  </si>
  <si>
    <t>Gross less disc</t>
  </si>
  <si>
    <t>Sum of Gross less disc</t>
  </si>
  <si>
    <t>Values</t>
  </si>
  <si>
    <t>Sum of Financial Net Sales UMG P2 18 (Jan 19)</t>
  </si>
  <si>
    <t xml:space="preserve">Sum of </t>
  </si>
  <si>
    <t>Sum of 2</t>
  </si>
  <si>
    <t>Sum of Digital</t>
  </si>
  <si>
    <t>Album</t>
  </si>
  <si>
    <t>Song</t>
  </si>
  <si>
    <t>Sum of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</si>
</sst>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£&quot;* #,##0.00_-;\-&quot;£&quot;* #,##0.00_-;_-&quot;£&quot;* &quot;-&quot;??_-;_-@_-"/>
    <numFmt numFmtId="168" formatCode="_(&quot;£&quot;* #,##0.00_);_(&quot;£&quot;* \(#,##0.00\);_(&quot;£&quot;* &quot;-&quot;??_);_(@_)"/>
    <numFmt numFmtId="169" formatCode="General_)"/>
    <numFmt numFmtId="170" formatCode="&quot;$&quot;#,##0.0"/>
    <numFmt numFmtId="171" formatCode="_([$€-2]* #,##0.00_);_([$€-2]* \(#,##0.00\);_([$€-2]* &quot;-&quot;??_)"/>
    <numFmt numFmtId="172" formatCode=";;;"/>
    <numFmt numFmtId="173" formatCode="0.00_)"/>
    <numFmt numFmtId="174" formatCode="hh:mm:ss\ AM/PM_)"/>
    <numFmt numFmtId="175" formatCode="_(* #,##0_);_(* \(#,##0\);_(* &quot;-&quot;??_);_(@_)"/>
    <numFmt numFmtId="176" formatCode="00000000000000"/>
    <numFmt numFmtId="177" formatCode="0000000000"/>
    <numFmt numFmtId="178" formatCode="_-* #,##0.0000_-;\-* #,##0.0000_-;_-* &quot;-&quot;??_-;_-@_-"/>
    <numFmt numFmtId="179" formatCode="_ &quot;€&quot;\ * #,##0.00_ ;_ &quot;€&quot;\ * \-#,##0.00_ ;_ &quot;€&quot;\ * &quot;-&quot;??_ ;_ @_ "/>
    <numFmt numFmtId="180" formatCode="[$€-2]\ #,##0.00_);[Red]\([$€-2]\ #,##0.00\)"/>
    <numFmt numFmtId="181" formatCode="000000000000"/>
    <numFmt numFmtId="182" formatCode="_(* #,##0.0000_);_(* \(#,##0.0000\);_(* &quot;-&quot;??_);_(@_)"/>
    <numFmt numFmtId="183" formatCode="#,##0;\-\ #,##0"/>
    <numFmt numFmtId="187" formatCode="#,##0.00_ ;[Red]\-#,##0.00\ "/>
  </numFmts>
  <fonts count="1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2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theme="1"/>
      <name val="Calibri"/>
      <family val="2"/>
      <scheme val="minor"/>
    </font>
    <font>
      <i/>
      <sz val="10"/>
      <color rgb="FF7F7F7F"/>
      <name val="Arial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Calibri"/>
      <family val="2"/>
    </font>
    <font>
      <b/>
      <sz val="10"/>
      <color indexed="39"/>
      <name val="Arial"/>
      <family val="2"/>
    </font>
    <font>
      <sz val="10"/>
      <color indexed="8"/>
      <name val="Calibri"/>
      <family val="2"/>
    </font>
    <font>
      <sz val="10"/>
      <color indexed="39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58"/>
      <name val="Calibri"/>
      <family val="2"/>
      <scheme val="minor"/>
    </font>
  </fonts>
  <fills count="10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D4E2EE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1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</borders>
  <cellStyleXfs count="10490">
    <xf numFmtId="0" fontId="0" fillId="0" borderId="0"/>
    <xf numFmtId="166" fontId="45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58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59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1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61" fillId="32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6" fillId="35" borderId="0" applyNumberFormat="0" applyBorder="0" applyAlignment="0" applyProtection="0"/>
    <xf numFmtId="0" fontId="76" fillId="3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6" fillId="39" borderId="0" applyNumberFormat="0" applyBorder="0" applyAlignment="0" applyProtection="0"/>
    <xf numFmtId="0" fontId="76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5" fillId="45" borderId="0" applyNumberFormat="0" applyBorder="0" applyAlignment="0" applyProtection="0"/>
    <xf numFmtId="0" fontId="75" fillId="46" borderId="0" applyNumberFormat="0" applyBorder="0" applyAlignment="0" applyProtection="0"/>
    <xf numFmtId="0" fontId="76" fillId="39" borderId="0" applyNumberFormat="0" applyBorder="0" applyAlignment="0" applyProtection="0"/>
    <xf numFmtId="0" fontId="76" fillId="47" borderId="0" applyNumberFormat="0" applyBorder="0" applyAlignment="0" applyProtection="0"/>
    <xf numFmtId="0" fontId="75" fillId="40" borderId="0" applyNumberFormat="0" applyBorder="0" applyAlignment="0" applyProtection="0"/>
    <xf numFmtId="0" fontId="75" fillId="37" borderId="0" applyNumberFormat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6" fillId="51" borderId="0" applyNumberFormat="0" applyBorder="0" applyAlignment="0" applyProtection="0"/>
    <xf numFmtId="0" fontId="76" fillId="52" borderId="0" applyNumberFormat="0" applyBorder="0" applyAlignment="0" applyProtection="0"/>
    <xf numFmtId="0" fontId="75" fillId="53" borderId="0" applyNumberFormat="0" applyBorder="0" applyAlignment="0" applyProtection="0"/>
    <xf numFmtId="0" fontId="77" fillId="51" borderId="0" applyNumberFormat="0" applyBorder="0" applyAlignment="0" applyProtection="0"/>
    <xf numFmtId="0" fontId="78" fillId="54" borderId="13" applyNumberFormat="0" applyAlignment="0" applyProtection="0"/>
    <xf numFmtId="0" fontId="79" fillId="46" borderId="14" applyNumberFormat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76" fillId="44" borderId="0" applyNumberFormat="0" applyBorder="0" applyAlignment="0" applyProtection="0"/>
    <xf numFmtId="0" fontId="81" fillId="0" borderId="15" applyNumberFormat="0" applyFill="0" applyAlignment="0" applyProtection="0"/>
    <xf numFmtId="0" fontId="82" fillId="0" borderId="16" applyNumberFormat="0" applyFill="0" applyAlignment="0" applyProtection="0"/>
    <xf numFmtId="0" fontId="83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84" fillId="52" borderId="13" applyNumberFormat="0" applyAlignment="0" applyProtection="0"/>
    <xf numFmtId="0" fontId="85" fillId="0" borderId="18" applyNumberFormat="0" applyFill="0" applyAlignment="0" applyProtection="0"/>
    <xf numFmtId="0" fontId="85" fillId="52" borderId="0" applyNumberFormat="0" applyBorder="0" applyAlignment="0" applyProtection="0"/>
    <xf numFmtId="0" fontId="63" fillId="51" borderId="13" applyNumberFormat="0" applyFont="0" applyAlignment="0" applyProtection="0"/>
    <xf numFmtId="0" fontId="86" fillId="54" borderId="19" applyNumberFormat="0" applyAlignment="0" applyProtection="0"/>
    <xf numFmtId="4" fontId="63" fillId="58" borderId="13" applyNumberFormat="0" applyProtection="0">
      <alignment vertical="center"/>
    </xf>
    <xf numFmtId="4" fontId="89" fillId="59" borderId="13" applyNumberFormat="0" applyProtection="0">
      <alignment vertical="center"/>
    </xf>
    <xf numFmtId="4" fontId="63" fillId="59" borderId="13" applyNumberFormat="0" applyProtection="0">
      <alignment horizontal="left" vertical="center" indent="1"/>
    </xf>
    <xf numFmtId="0" fontId="72" fillId="58" borderId="20" applyNumberFormat="0" applyProtection="0">
      <alignment horizontal="left" vertical="top" indent="1"/>
    </xf>
    <xf numFmtId="4" fontId="63" fillId="60" borderId="13" applyNumberFormat="0" applyProtection="0">
      <alignment horizontal="left" vertical="center" indent="1"/>
    </xf>
    <xf numFmtId="4" fontId="63" fillId="61" borderId="13" applyNumberFormat="0" applyProtection="0">
      <alignment horizontal="right" vertical="center"/>
    </xf>
    <xf numFmtId="4" fontId="63" fillId="62" borderId="13" applyNumberFormat="0" applyProtection="0">
      <alignment horizontal="right" vertical="center"/>
    </xf>
    <xf numFmtId="4" fontId="63" fillId="63" borderId="21" applyNumberFormat="0" applyProtection="0">
      <alignment horizontal="right" vertical="center"/>
    </xf>
    <xf numFmtId="4" fontId="63" fillId="64" borderId="13" applyNumberFormat="0" applyProtection="0">
      <alignment horizontal="right" vertical="center"/>
    </xf>
    <xf numFmtId="4" fontId="63" fillId="65" borderId="13" applyNumberFormat="0" applyProtection="0">
      <alignment horizontal="right" vertical="center"/>
    </xf>
    <xf numFmtId="4" fontId="63" fillId="66" borderId="13" applyNumberFormat="0" applyProtection="0">
      <alignment horizontal="right" vertical="center"/>
    </xf>
    <xf numFmtId="4" fontId="63" fillId="67" borderId="13" applyNumberFormat="0" applyProtection="0">
      <alignment horizontal="right" vertical="center"/>
    </xf>
    <xf numFmtId="4" fontId="63" fillId="68" borderId="13" applyNumberFormat="0" applyProtection="0">
      <alignment horizontal="right" vertical="center"/>
    </xf>
    <xf numFmtId="4" fontId="63" fillId="69" borderId="13" applyNumberFormat="0" applyProtection="0">
      <alignment horizontal="right" vertical="center"/>
    </xf>
    <xf numFmtId="4" fontId="63" fillId="70" borderId="21" applyNumberFormat="0" applyProtection="0">
      <alignment horizontal="left" vertical="center" indent="1"/>
    </xf>
    <xf numFmtId="4" fontId="62" fillId="71" borderId="21" applyNumberFormat="0" applyProtection="0">
      <alignment horizontal="left" vertical="center" indent="1"/>
    </xf>
    <xf numFmtId="4" fontId="62" fillId="71" borderId="21" applyNumberFormat="0" applyProtection="0">
      <alignment horizontal="left" vertical="center" indent="1"/>
    </xf>
    <xf numFmtId="4" fontId="63" fillId="72" borderId="13" applyNumberFormat="0" applyProtection="0">
      <alignment horizontal="right" vertical="center"/>
    </xf>
    <xf numFmtId="4" fontId="63" fillId="73" borderId="21" applyNumberFormat="0" applyProtection="0">
      <alignment horizontal="left" vertical="center" indent="1"/>
    </xf>
    <xf numFmtId="4" fontId="63" fillId="72" borderId="21" applyNumberFormat="0" applyProtection="0">
      <alignment horizontal="left" vertical="center" indent="1"/>
    </xf>
    <xf numFmtId="0" fontId="63" fillId="74" borderId="13" applyNumberFormat="0" applyProtection="0">
      <alignment horizontal="left" vertical="center" indent="1"/>
    </xf>
    <xf numFmtId="0" fontId="63" fillId="71" borderId="20" applyNumberFormat="0" applyProtection="0">
      <alignment horizontal="left" vertical="top" indent="1"/>
    </xf>
    <xf numFmtId="0" fontId="63" fillId="75" borderId="13" applyNumberFormat="0" applyProtection="0">
      <alignment horizontal="left" vertical="center" indent="1"/>
    </xf>
    <xf numFmtId="0" fontId="63" fillId="72" borderId="20" applyNumberFormat="0" applyProtection="0">
      <alignment horizontal="left" vertical="top" indent="1"/>
    </xf>
    <xf numFmtId="0" fontId="63" fillId="76" borderId="13" applyNumberFormat="0" applyProtection="0">
      <alignment horizontal="left" vertical="center" indent="1"/>
    </xf>
    <xf numFmtId="0" fontId="63" fillId="76" borderId="20" applyNumberFormat="0" applyProtection="0">
      <alignment horizontal="left" vertical="top" indent="1"/>
    </xf>
    <xf numFmtId="0" fontId="63" fillId="73" borderId="13" applyNumberFormat="0" applyProtection="0">
      <alignment horizontal="left" vertical="center" indent="1"/>
    </xf>
    <xf numFmtId="0" fontId="63" fillId="73" borderId="20" applyNumberFormat="0" applyProtection="0">
      <alignment horizontal="left" vertical="top" indent="1"/>
    </xf>
    <xf numFmtId="0" fontId="63" fillId="77" borderId="22" applyNumberFormat="0">
      <protection locked="0"/>
    </xf>
    <xf numFmtId="0" fontId="64" fillId="71" borderId="23" applyBorder="0"/>
    <xf numFmtId="4" fontId="71" fillId="78" borderId="20" applyNumberFormat="0" applyProtection="0">
      <alignment vertical="center"/>
    </xf>
    <xf numFmtId="4" fontId="89" fillId="79" borderId="10" applyNumberFormat="0" applyProtection="0">
      <alignment vertical="center"/>
    </xf>
    <xf numFmtId="4" fontId="71" fillId="74" borderId="20" applyNumberFormat="0" applyProtection="0">
      <alignment horizontal="left" vertical="center" indent="1"/>
    </xf>
    <xf numFmtId="0" fontId="71" fillId="78" borderId="20" applyNumberFormat="0" applyProtection="0">
      <alignment horizontal="left" vertical="top" indent="1"/>
    </xf>
    <xf numFmtId="4" fontId="63" fillId="0" borderId="13" applyNumberFormat="0" applyProtection="0">
      <alignment horizontal="right" vertical="center"/>
    </xf>
    <xf numFmtId="4" fontId="89" fillId="80" borderId="13" applyNumberFormat="0" applyProtection="0">
      <alignment horizontal="right" vertical="center"/>
    </xf>
    <xf numFmtId="4" fontId="63" fillId="60" borderId="13" applyNumberFormat="0" applyProtection="0">
      <alignment horizontal="left" vertical="center" indent="1"/>
    </xf>
    <xf numFmtId="0" fontId="71" fillId="72" borderId="20" applyNumberFormat="0" applyProtection="0">
      <alignment horizontal="left" vertical="top" indent="1"/>
    </xf>
    <xf numFmtId="4" fontId="73" fillId="81" borderId="21" applyNumberFormat="0" applyProtection="0">
      <alignment horizontal="left" vertical="center" indent="1"/>
    </xf>
    <xf numFmtId="0" fontId="63" fillId="82" borderId="10"/>
    <xf numFmtId="4" fontId="74" fillId="77" borderId="13" applyNumberFormat="0" applyProtection="0">
      <alignment horizontal="right" vertical="center"/>
    </xf>
    <xf numFmtId="0" fontId="87" fillId="0" borderId="0" applyNumberFormat="0" applyFill="0" applyBorder="0" applyAlignment="0" applyProtection="0"/>
    <xf numFmtId="0" fontId="80" fillId="0" borderId="24" applyNumberFormat="0" applyFill="0" applyAlignment="0" applyProtection="0"/>
    <xf numFmtId="0" fontId="88" fillId="0" borderId="0" applyNumberFormat="0" applyFill="0" applyBorder="0" applyAlignment="0" applyProtection="0"/>
    <xf numFmtId="4" fontId="63" fillId="60" borderId="13" applyNumberFormat="0" applyProtection="0">
      <alignment horizontal="left" vertical="center" indent="1"/>
    </xf>
    <xf numFmtId="0" fontId="63" fillId="33" borderId="0"/>
    <xf numFmtId="0" fontId="76" fillId="44" borderId="0" applyNumberFormat="0" applyBorder="0" applyAlignment="0" applyProtection="0"/>
    <xf numFmtId="0" fontId="85" fillId="52" borderId="0" applyNumberFormat="0" applyBorder="0" applyAlignment="0" applyProtection="0"/>
    <xf numFmtId="4" fontId="63" fillId="58" borderId="13" applyNumberFormat="0" applyProtection="0">
      <alignment vertical="center"/>
    </xf>
    <xf numFmtId="4" fontId="63" fillId="59" borderId="13" applyNumberFormat="0" applyProtection="0">
      <alignment horizontal="left" vertical="center" indent="1"/>
    </xf>
    <xf numFmtId="4" fontId="63" fillId="60" borderId="13" applyNumberFormat="0" applyProtection="0">
      <alignment horizontal="left" vertical="center" indent="1"/>
    </xf>
    <xf numFmtId="4" fontId="63" fillId="61" borderId="13" applyNumberFormat="0" applyProtection="0">
      <alignment horizontal="right" vertical="center"/>
    </xf>
    <xf numFmtId="4" fontId="63" fillId="62" borderId="13" applyNumberFormat="0" applyProtection="0">
      <alignment horizontal="right" vertical="center"/>
    </xf>
    <xf numFmtId="4" fontId="63" fillId="63" borderId="21" applyNumberFormat="0" applyProtection="0">
      <alignment horizontal="right" vertical="center"/>
    </xf>
    <xf numFmtId="4" fontId="63" fillId="64" borderId="13" applyNumberFormat="0" applyProtection="0">
      <alignment horizontal="right" vertical="center"/>
    </xf>
    <xf numFmtId="4" fontId="63" fillId="65" borderId="13" applyNumberFormat="0" applyProtection="0">
      <alignment horizontal="right" vertical="center"/>
    </xf>
    <xf numFmtId="4" fontId="63" fillId="66" borderId="13" applyNumberFormat="0" applyProtection="0">
      <alignment horizontal="right" vertical="center"/>
    </xf>
    <xf numFmtId="4" fontId="63" fillId="67" borderId="13" applyNumberFormat="0" applyProtection="0">
      <alignment horizontal="right" vertical="center"/>
    </xf>
    <xf numFmtId="4" fontId="63" fillId="68" borderId="13" applyNumberFormat="0" applyProtection="0">
      <alignment horizontal="right" vertical="center"/>
    </xf>
    <xf numFmtId="4" fontId="63" fillId="69" borderId="13" applyNumberFormat="0" applyProtection="0">
      <alignment horizontal="right" vertical="center"/>
    </xf>
    <xf numFmtId="4" fontId="63" fillId="70" borderId="21" applyNumberFormat="0" applyProtection="0">
      <alignment horizontal="left" vertical="center" indent="1"/>
    </xf>
    <xf numFmtId="4" fontId="63" fillId="72" borderId="13" applyNumberFormat="0" applyProtection="0">
      <alignment horizontal="right" vertical="center"/>
    </xf>
    <xf numFmtId="4" fontId="63" fillId="73" borderId="21" applyNumberFormat="0" applyProtection="0">
      <alignment horizontal="left" vertical="center" indent="1"/>
    </xf>
    <xf numFmtId="4" fontId="63" fillId="72" borderId="21" applyNumberFormat="0" applyProtection="0">
      <alignment horizontal="left" vertical="center" indent="1"/>
    </xf>
    <xf numFmtId="0" fontId="63" fillId="74" borderId="13" applyNumberFormat="0" applyProtection="0">
      <alignment horizontal="left" vertical="center" indent="1"/>
    </xf>
    <xf numFmtId="0" fontId="63" fillId="75" borderId="13" applyNumberFormat="0" applyProtection="0">
      <alignment horizontal="left" vertical="center" indent="1"/>
    </xf>
    <xf numFmtId="0" fontId="63" fillId="76" borderId="13" applyNumberFormat="0" applyProtection="0">
      <alignment horizontal="left" vertical="center" indent="1"/>
    </xf>
    <xf numFmtId="0" fontId="63" fillId="73" borderId="13" applyNumberFormat="0" applyProtection="0">
      <alignment horizontal="left" vertical="center" indent="1"/>
    </xf>
    <xf numFmtId="4" fontId="63" fillId="0" borderId="13" applyNumberFormat="0" applyProtection="0">
      <alignment horizontal="right" vertical="center"/>
    </xf>
    <xf numFmtId="0" fontId="63" fillId="82" borderId="10"/>
    <xf numFmtId="0" fontId="62" fillId="0" borderId="0"/>
    <xf numFmtId="0" fontId="44" fillId="0" borderId="0"/>
    <xf numFmtId="169" fontId="90" fillId="74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1" fillId="0" borderId="0"/>
    <xf numFmtId="0" fontId="9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1" fillId="0" borderId="0"/>
    <xf numFmtId="0" fontId="9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6" fillId="83" borderId="0" applyNumberFormat="0" applyBorder="0" applyAlignment="0" applyProtection="0"/>
    <xf numFmtId="0" fontId="76" fillId="61" borderId="0" applyNumberFormat="0" applyBorder="0" applyAlignment="0" applyProtection="0"/>
    <xf numFmtId="0" fontId="76" fillId="84" borderId="0" applyNumberFormat="0" applyBorder="0" applyAlignment="0" applyProtection="0"/>
    <xf numFmtId="0" fontId="76" fillId="85" borderId="0" applyNumberFormat="0" applyBorder="0" applyAlignment="0" applyProtection="0"/>
    <xf numFmtId="0" fontId="76" fillId="86" borderId="0" applyNumberFormat="0" applyBorder="0" applyAlignment="0" applyProtection="0"/>
    <xf numFmtId="0" fontId="76" fillId="87" borderId="0" applyNumberFormat="0" applyBorder="0" applyAlignment="0" applyProtection="0"/>
    <xf numFmtId="0" fontId="76" fillId="76" borderId="0" applyNumberFormat="0" applyBorder="0" applyAlignment="0" applyProtection="0"/>
    <xf numFmtId="0" fontId="76" fillId="88" borderId="0" applyNumberFormat="0" applyBorder="0" applyAlignment="0" applyProtection="0"/>
    <xf numFmtId="0" fontId="76" fillId="69" borderId="0" applyNumberFormat="0" applyBorder="0" applyAlignment="0" applyProtection="0"/>
    <xf numFmtId="0" fontId="76" fillId="85" borderId="0" applyNumberFormat="0" applyBorder="0" applyAlignment="0" applyProtection="0"/>
    <xf numFmtId="0" fontId="76" fillId="76" borderId="0" applyNumberFormat="0" applyBorder="0" applyAlignment="0" applyProtection="0"/>
    <xf numFmtId="0" fontId="76" fillId="64" borderId="0" applyNumberFormat="0" applyBorder="0" applyAlignment="0" applyProtection="0"/>
    <xf numFmtId="0" fontId="75" fillId="89" borderId="0" applyNumberFormat="0" applyBorder="0" applyAlignment="0" applyProtection="0"/>
    <xf numFmtId="0" fontId="75" fillId="88" borderId="0" applyNumberFormat="0" applyBorder="0" applyAlignment="0" applyProtection="0"/>
    <xf numFmtId="0" fontId="75" fillId="69" borderId="0" applyNumberFormat="0" applyBorder="0" applyAlignment="0" applyProtection="0"/>
    <xf numFmtId="0" fontId="75" fillId="90" borderId="0" applyNumberFormat="0" applyBorder="0" applyAlignment="0" applyProtection="0"/>
    <xf numFmtId="0" fontId="75" fillId="60" borderId="0" applyNumberFormat="0" applyBorder="0" applyAlignment="0" applyProtection="0"/>
    <xf numFmtId="0" fontId="75" fillId="65" borderId="0" applyNumberFormat="0" applyBorder="0" applyAlignment="0" applyProtection="0"/>
    <xf numFmtId="0" fontId="75" fillId="91" borderId="0" applyNumberFormat="0" applyBorder="0" applyAlignment="0" applyProtection="0"/>
    <xf numFmtId="0" fontId="75" fillId="34" borderId="0" applyNumberFormat="0" applyBorder="0" applyAlignment="0" applyProtection="0"/>
    <xf numFmtId="0" fontId="75" fillId="63" borderId="0" applyNumberFormat="0" applyBorder="0" applyAlignment="0" applyProtection="0"/>
    <xf numFmtId="0" fontId="75" fillId="38" borderId="0" applyNumberFormat="0" applyBorder="0" applyAlignment="0" applyProtection="0"/>
    <xf numFmtId="0" fontId="75" fillId="67" borderId="0" applyNumberFormat="0" applyBorder="0" applyAlignment="0" applyProtection="0"/>
    <xf numFmtId="0" fontId="75" fillId="42" borderId="0" applyNumberFormat="0" applyBorder="0" applyAlignment="0" applyProtection="0"/>
    <xf numFmtId="0" fontId="75" fillId="90" borderId="0" applyNumberFormat="0" applyBorder="0" applyAlignment="0" applyProtection="0"/>
    <xf numFmtId="0" fontId="75" fillId="46" borderId="0" applyNumberFormat="0" applyBorder="0" applyAlignment="0" applyProtection="0"/>
    <xf numFmtId="0" fontId="75" fillId="60" borderId="0" applyNumberFormat="0" applyBorder="0" applyAlignment="0" applyProtection="0"/>
    <xf numFmtId="0" fontId="75" fillId="37" borderId="0" applyNumberFormat="0" applyBorder="0" applyAlignment="0" applyProtection="0"/>
    <xf numFmtId="0" fontId="75" fillId="66" borderId="0" applyNumberFormat="0" applyBorder="0" applyAlignment="0" applyProtection="0"/>
    <xf numFmtId="0" fontId="75" fillId="50" borderId="0" applyNumberFormat="0" applyBorder="0" applyAlignment="0" applyProtection="0"/>
    <xf numFmtId="0" fontId="92" fillId="61" borderId="0" applyNumberFormat="0" applyBorder="0" applyAlignment="0" applyProtection="0"/>
    <xf numFmtId="0" fontId="77" fillId="51" borderId="0" applyNumberFormat="0" applyBorder="0" applyAlignment="0" applyProtection="0"/>
    <xf numFmtId="0" fontId="93" fillId="74" borderId="26" applyNumberFormat="0" applyAlignment="0" applyProtection="0"/>
    <xf numFmtId="0" fontId="78" fillId="54" borderId="13" applyNumberFormat="0" applyAlignment="0" applyProtection="0"/>
    <xf numFmtId="0" fontId="79" fillId="92" borderId="14" applyNumberFormat="0" applyAlignment="0" applyProtection="0"/>
    <xf numFmtId="0" fontId="79" fillId="46" borderId="14" applyNumberFormat="0" applyAlignment="0" applyProtection="0"/>
    <xf numFmtId="170" fontId="94" fillId="0" borderId="0"/>
    <xf numFmtId="170" fontId="94" fillId="0" borderId="0"/>
    <xf numFmtId="170" fontId="94" fillId="0" borderId="0"/>
    <xf numFmtId="170" fontId="94" fillId="0" borderId="0"/>
    <xf numFmtId="170" fontId="94" fillId="0" borderId="0"/>
    <xf numFmtId="170" fontId="94" fillId="0" borderId="0"/>
    <xf numFmtId="170" fontId="94" fillId="0" borderId="0"/>
    <xf numFmtId="170" fontId="94" fillId="0" borderId="0"/>
    <xf numFmtId="166" fontId="62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9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71" fontId="62" fillId="0" borderId="0" applyFont="0" applyFill="0" applyBorder="0" applyAlignment="0" applyProtection="0"/>
    <xf numFmtId="0" fontId="96" fillId="0" borderId="0" applyNumberFormat="0" applyFill="0" applyBorder="0" applyAlignment="0" applyProtection="0"/>
    <xf numFmtId="169" fontId="97" fillId="0" borderId="0"/>
    <xf numFmtId="0" fontId="85" fillId="84" borderId="0" applyNumberFormat="0" applyBorder="0" applyAlignment="0" applyProtection="0"/>
    <xf numFmtId="0" fontId="76" fillId="44" borderId="0" applyNumberFormat="0" applyBorder="0" applyAlignment="0" applyProtection="0"/>
    <xf numFmtId="0" fontId="98" fillId="0" borderId="27" applyNumberFormat="0" applyFill="0" applyAlignment="0" applyProtection="0"/>
    <xf numFmtId="0" fontId="81" fillId="0" borderId="15" applyNumberFormat="0" applyFill="0" applyAlignment="0" applyProtection="0"/>
    <xf numFmtId="0" fontId="99" fillId="0" borderId="28" applyNumberFormat="0" applyFill="0" applyAlignment="0" applyProtection="0"/>
    <xf numFmtId="0" fontId="82" fillId="0" borderId="16" applyNumberFormat="0" applyFill="0" applyAlignment="0" applyProtection="0"/>
    <xf numFmtId="0" fontId="100" fillId="0" borderId="29" applyNumberFormat="0" applyFill="0" applyAlignment="0" applyProtection="0"/>
    <xf numFmtId="0" fontId="83" fillId="0" borderId="17" applyNumberFormat="0" applyFill="0" applyAlignment="0" applyProtection="0"/>
    <xf numFmtId="0" fontId="10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2" fontId="90" fillId="74" borderId="0" applyFont="0" applyFill="0" applyBorder="0" applyAlignment="0" applyProtection="0"/>
    <xf numFmtId="0" fontId="101" fillId="87" borderId="26" applyNumberFormat="0" applyAlignment="0" applyProtection="0"/>
    <xf numFmtId="0" fontId="84" fillId="52" borderId="13" applyNumberFormat="0" applyAlignment="0" applyProtection="0"/>
    <xf numFmtId="0" fontId="102" fillId="0" borderId="30" applyNumberFormat="0" applyFill="0" applyAlignment="0" applyProtection="0"/>
    <xf numFmtId="0" fontId="85" fillId="0" borderId="18" applyNumberFormat="0" applyFill="0" applyAlignment="0" applyProtection="0"/>
    <xf numFmtId="0" fontId="103" fillId="58" borderId="0" applyNumberFormat="0" applyBorder="0" applyAlignment="0" applyProtection="0"/>
    <xf numFmtId="0" fontId="85" fillId="52" borderId="0" applyNumberFormat="0" applyBorder="0" applyAlignment="0" applyProtection="0"/>
    <xf numFmtId="173" fontId="104" fillId="0" borderId="0"/>
    <xf numFmtId="0" fontId="91" fillId="0" borderId="0"/>
    <xf numFmtId="171" fontId="62" fillId="0" borderId="0"/>
    <xf numFmtId="0" fontId="62" fillId="0" borderId="0"/>
    <xf numFmtId="0" fontId="62" fillId="0" borderId="0"/>
    <xf numFmtId="0" fontId="63" fillId="33" borderId="0"/>
    <xf numFmtId="0" fontId="62" fillId="0" borderId="0"/>
    <xf numFmtId="0" fontId="62" fillId="0" borderId="0"/>
    <xf numFmtId="0" fontId="44" fillId="0" borderId="0"/>
    <xf numFmtId="0" fontId="62" fillId="0" borderId="0"/>
    <xf numFmtId="0" fontId="62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5" fillId="0" borderId="0"/>
    <xf numFmtId="0" fontId="62" fillId="0" borderId="0"/>
    <xf numFmtId="0" fontId="76" fillId="0" borderId="0"/>
    <xf numFmtId="0" fontId="76" fillId="0" borderId="0"/>
    <xf numFmtId="0" fontId="62" fillId="0" borderId="0"/>
    <xf numFmtId="0" fontId="62" fillId="0" borderId="0"/>
    <xf numFmtId="171" fontId="62" fillId="0" borderId="0"/>
    <xf numFmtId="0" fontId="44" fillId="0" borderId="0"/>
    <xf numFmtId="0" fontId="62" fillId="0" borderId="0"/>
    <xf numFmtId="0" fontId="76" fillId="0" borderId="0"/>
    <xf numFmtId="0" fontId="76" fillId="0" borderId="0"/>
    <xf numFmtId="0" fontId="44" fillId="0" borderId="0"/>
    <xf numFmtId="0" fontId="62" fillId="0" borderId="0"/>
    <xf numFmtId="0" fontId="62" fillId="0" borderId="0"/>
    <xf numFmtId="0" fontId="76" fillId="0" borderId="0"/>
    <xf numFmtId="0" fontId="62" fillId="0" borderId="0"/>
    <xf numFmtId="0" fontId="95" fillId="0" borderId="0"/>
    <xf numFmtId="0" fontId="62" fillId="0" borderId="0"/>
    <xf numFmtId="0" fontId="95" fillId="0" borderId="0"/>
    <xf numFmtId="0" fontId="95" fillId="0" borderId="0"/>
    <xf numFmtId="171" fontId="95" fillId="0" borderId="0"/>
    <xf numFmtId="0" fontId="91" fillId="0" borderId="0"/>
    <xf numFmtId="0" fontId="62" fillId="78" borderId="31" applyNumberFormat="0" applyFont="0" applyAlignment="0" applyProtection="0"/>
    <xf numFmtId="0" fontId="63" fillId="51" borderId="13" applyNumberFormat="0" applyFont="0" applyAlignment="0" applyProtection="0"/>
    <xf numFmtId="0" fontId="86" fillId="74" borderId="19" applyNumberFormat="0" applyAlignment="0" applyProtection="0"/>
    <xf numFmtId="0" fontId="86" fillId="54" borderId="19" applyNumberFormat="0" applyAlignment="0" applyProtection="0"/>
    <xf numFmtId="174" fontId="62" fillId="0" borderId="0">
      <alignment horizontal="left"/>
    </xf>
    <xf numFmtId="9" fontId="9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62" fillId="0" borderId="0"/>
    <xf numFmtId="0" fontId="62" fillId="0" borderId="0"/>
    <xf numFmtId="171" fontId="62" fillId="0" borderId="0"/>
    <xf numFmtId="39" fontId="105" fillId="0" borderId="0" applyFill="0" applyBorder="0" applyAlignment="0" applyProtection="0"/>
    <xf numFmtId="0" fontId="106" fillId="0" borderId="0" applyNumberFormat="0" applyFill="0" applyBorder="0" applyAlignment="0" applyProtection="0"/>
    <xf numFmtId="0" fontId="80" fillId="0" borderId="32" applyNumberFormat="0" applyFill="0" applyAlignment="0" applyProtection="0"/>
    <xf numFmtId="0" fontId="80" fillId="0" borderId="24" applyNumberFormat="0" applyFill="0" applyAlignment="0" applyProtection="0"/>
    <xf numFmtId="0" fontId="10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0" fillId="0" borderId="25">
      <alignment horizontal="center" wrapText="1"/>
    </xf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62" fillId="0" borderId="0"/>
    <xf numFmtId="0" fontId="62" fillId="0" borderId="0"/>
    <xf numFmtId="0" fontId="62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9" fontId="108" fillId="0" borderId="0" applyFont="0" applyFill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62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62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62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75" fillId="34" borderId="0" applyNumberFormat="0" applyBorder="0" applyAlignment="0" applyProtection="0"/>
    <xf numFmtId="0" fontId="38" fillId="8" borderId="8" applyNumberFormat="0" applyFont="0" applyAlignment="0" applyProtection="0"/>
    <xf numFmtId="0" fontId="109" fillId="33" borderId="0"/>
    <xf numFmtId="0" fontId="75" fillId="42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75" fillId="46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75" fillId="38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09" fillId="33" borderId="0"/>
    <xf numFmtId="166" fontId="63" fillId="0" borderId="0" applyFont="0" applyFill="0" applyBorder="0" applyAlignment="0" applyProtection="0"/>
    <xf numFmtId="0" fontId="38" fillId="0" borderId="0"/>
    <xf numFmtId="0" fontId="38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62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6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62" fillId="0" borderId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110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75" fillId="50" borderId="0" applyNumberFormat="0" applyBorder="0" applyAlignment="0" applyProtection="0"/>
    <xf numFmtId="0" fontId="30" fillId="19" borderId="0" applyNumberFormat="0" applyBorder="0" applyAlignment="0" applyProtection="0"/>
    <xf numFmtId="0" fontId="75" fillId="37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75" fillId="46" borderId="0" applyNumberFormat="0" applyBorder="0" applyAlignment="0" applyProtection="0"/>
    <xf numFmtId="0" fontId="30" fillId="0" borderId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75" fillId="42" borderId="0" applyNumberFormat="0" applyBorder="0" applyAlignment="0" applyProtection="0"/>
    <xf numFmtId="0" fontId="30" fillId="30" borderId="0" applyNumberFormat="0" applyBorder="0" applyAlignment="0" applyProtection="0"/>
    <xf numFmtId="0" fontId="75" fillId="38" borderId="0" applyNumberFormat="0" applyBorder="0" applyAlignment="0" applyProtection="0"/>
    <xf numFmtId="0" fontId="30" fillId="31" borderId="0" applyNumberFormat="0" applyBorder="0" applyAlignment="0" applyProtection="0"/>
    <xf numFmtId="0" fontId="75" fillId="34" borderId="0" applyNumberFormat="0" applyBorder="0" applyAlignment="0" applyProtection="0"/>
    <xf numFmtId="0" fontId="110" fillId="33" borderId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62" fillId="0" borderId="0"/>
    <xf numFmtId="0" fontId="111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11" fillId="33" borderId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166" fontId="26" fillId="0" borderId="0" applyFont="0" applyFill="0" applyBorder="0" applyAlignment="0" applyProtection="0"/>
    <xf numFmtId="0" fontId="25" fillId="0" borderId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23" fillId="0" borderId="0"/>
    <xf numFmtId="166" fontId="23" fillId="0" borderId="0" applyFont="0" applyFill="0" applyBorder="0" applyAlignment="0" applyProtection="0"/>
    <xf numFmtId="165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23" fillId="0" borderId="0"/>
    <xf numFmtId="166" fontId="23" fillId="0" borderId="0" applyFont="0" applyFill="0" applyBorder="0" applyAlignment="0" applyProtection="0"/>
    <xf numFmtId="0" fontId="23" fillId="0" borderId="0"/>
    <xf numFmtId="166" fontId="23" fillId="0" borderId="0" applyFont="0" applyFill="0" applyBorder="0" applyAlignment="0" applyProtection="0"/>
    <xf numFmtId="0" fontId="23" fillId="0" borderId="0"/>
    <xf numFmtId="166" fontId="23" fillId="0" borderId="0" applyFont="0" applyFill="0" applyBorder="0" applyAlignment="0" applyProtection="0"/>
    <xf numFmtId="0" fontId="22" fillId="0" borderId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9" fontId="62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20" fillId="0" borderId="0"/>
    <xf numFmtId="0" fontId="20" fillId="0" borderId="0"/>
    <xf numFmtId="0" fontId="20" fillId="8" borderId="8" applyNumberFormat="0" applyFont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75" fillId="46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75" fillId="42" borderId="0" applyNumberFormat="0" applyBorder="0" applyAlignment="0" applyProtection="0"/>
    <xf numFmtId="0" fontId="20" fillId="18" borderId="0" applyNumberFormat="0" applyBorder="0" applyAlignment="0" applyProtection="0"/>
    <xf numFmtId="0" fontId="75" fillId="38" borderId="0" applyNumberFormat="0" applyBorder="0" applyAlignment="0" applyProtection="0"/>
    <xf numFmtId="0" fontId="20" fillId="19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62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12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18" fillId="8" borderId="8" applyNumberFormat="0" applyFont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8" fillId="0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75" fillId="38" borderId="0" applyNumberFormat="0" applyBorder="0" applyAlignment="0" applyProtection="0"/>
    <xf numFmtId="0" fontId="18" fillId="14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18" fillId="15" borderId="0" applyNumberFormat="0" applyBorder="0" applyAlignment="0" applyProtection="0"/>
    <xf numFmtId="0" fontId="18" fillId="0" borderId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17" fillId="0" borderId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17" fillId="0" borderId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16" fillId="27" borderId="0" applyNumberFormat="0" applyBorder="0" applyAlignment="0" applyProtection="0"/>
    <xf numFmtId="0" fontId="16" fillId="26" borderId="0" applyNumberFormat="0" applyBorder="0" applyAlignment="0" applyProtection="0"/>
    <xf numFmtId="0" fontId="75" fillId="38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75" fillId="42" borderId="0" applyNumberFormat="0" applyBorder="0" applyAlignment="0" applyProtection="0"/>
    <xf numFmtId="0" fontId="16" fillId="19" borderId="0" applyNumberFormat="0" applyBorder="0" applyAlignment="0" applyProtection="0"/>
    <xf numFmtId="0" fontId="75" fillId="46" borderId="0" applyNumberFormat="0" applyBorder="0" applyAlignment="0" applyProtection="0"/>
    <xf numFmtId="0" fontId="16" fillId="18" borderId="0" applyNumberFormat="0" applyBorder="0" applyAlignment="0" applyProtection="0"/>
    <xf numFmtId="0" fontId="75" fillId="37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75" fillId="50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8" applyNumberFormat="0" applyFont="0" applyAlignment="0" applyProtection="0"/>
    <xf numFmtId="0" fontId="16" fillId="0" borderId="0"/>
    <xf numFmtId="0" fontId="16" fillId="0" borderId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5" fillId="31" borderId="0" applyNumberFormat="0" applyBorder="0" applyAlignment="0" applyProtection="0"/>
    <xf numFmtId="0" fontId="15" fillId="30" borderId="0" applyNumberFormat="0" applyBorder="0" applyAlignment="0" applyProtection="0"/>
    <xf numFmtId="0" fontId="15" fillId="27" borderId="0" applyNumberFormat="0" applyBorder="0" applyAlignment="0" applyProtection="0"/>
    <xf numFmtId="0" fontId="15" fillId="26" borderId="0" applyNumberFormat="0" applyBorder="0" applyAlignment="0" applyProtection="0"/>
    <xf numFmtId="0" fontId="15" fillId="23" borderId="0" applyNumberFormat="0" applyBorder="0" applyAlignment="0" applyProtection="0"/>
    <xf numFmtId="0" fontId="15" fillId="22" borderId="0" applyNumberFormat="0" applyBorder="0" applyAlignment="0" applyProtection="0"/>
    <xf numFmtId="0" fontId="15" fillId="19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8" applyNumberFormat="0" applyFont="0" applyAlignment="0" applyProtection="0"/>
    <xf numFmtId="0" fontId="15" fillId="0" borderId="0"/>
    <xf numFmtId="0" fontId="14" fillId="0" borderId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0" borderId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166" fontId="14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0" fontId="75" fillId="42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58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60" fillId="0" borderId="9" applyNumberFormat="0" applyFill="0" applyAlignment="0" applyProtection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13" fillId="0" borderId="0"/>
    <xf numFmtId="0" fontId="13" fillId="0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7" fillId="51" borderId="0" applyNumberFormat="0" applyBorder="0" applyAlignment="0" applyProtection="0"/>
    <xf numFmtId="0" fontId="78" fillId="54" borderId="13" applyNumberFormat="0" applyAlignment="0" applyProtection="0"/>
    <xf numFmtId="0" fontId="79" fillId="46" borderId="14" applyNumberFormat="0" applyAlignment="0" applyProtection="0"/>
    <xf numFmtId="0" fontId="81" fillId="0" borderId="15" applyNumberFormat="0" applyFill="0" applyAlignment="0" applyProtection="0"/>
    <xf numFmtId="0" fontId="82" fillId="0" borderId="16" applyNumberFormat="0" applyFill="0" applyAlignment="0" applyProtection="0"/>
    <xf numFmtId="0" fontId="83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84" fillId="52" borderId="13" applyNumberFormat="0" applyAlignment="0" applyProtection="0"/>
    <xf numFmtId="0" fontId="85" fillId="0" borderId="18" applyNumberFormat="0" applyFill="0" applyAlignment="0" applyProtection="0"/>
    <xf numFmtId="0" fontId="63" fillId="51" borderId="13" applyNumberFormat="0" applyFont="0" applyAlignment="0" applyProtection="0"/>
    <xf numFmtId="0" fontId="86" fillId="54" borderId="19" applyNumberFormat="0" applyAlignment="0" applyProtection="0"/>
    <xf numFmtId="0" fontId="80" fillId="0" borderId="24" applyNumberFormat="0" applyFill="0" applyAlignment="0" applyProtection="0"/>
    <xf numFmtId="0" fontId="88" fillId="0" borderId="0" applyNumberFormat="0" applyFill="0" applyBorder="0" applyAlignment="0" applyProtection="0"/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166" fontId="63" fillId="0" borderId="0" applyFont="0" applyFill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166" fontId="10" fillId="0" borderId="0" applyFont="0" applyFill="0" applyBorder="0" applyAlignment="0" applyProtection="0"/>
    <xf numFmtId="0" fontId="62" fillId="0" borderId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58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60" fillId="0" borderId="9" applyNumberFormat="0" applyFill="0" applyAlignment="0" applyProtection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166" fontId="10" fillId="0" borderId="0" applyFont="0" applyFill="0" applyBorder="0" applyAlignment="0" applyProtection="0"/>
    <xf numFmtId="0" fontId="61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51" borderId="13" applyNumberFormat="0" applyFont="0" applyAlignment="0" applyProtection="0"/>
    <xf numFmtId="0" fontId="63" fillId="71" borderId="20" applyNumberFormat="0" applyProtection="0">
      <alignment horizontal="left" vertical="top" indent="1"/>
    </xf>
    <xf numFmtId="0" fontId="63" fillId="72" borderId="20" applyNumberFormat="0" applyProtection="0">
      <alignment horizontal="left" vertical="top" indent="1"/>
    </xf>
    <xf numFmtId="0" fontId="63" fillId="76" borderId="20" applyNumberFormat="0" applyProtection="0">
      <alignment horizontal="left" vertical="top" indent="1"/>
    </xf>
    <xf numFmtId="0" fontId="63" fillId="73" borderId="20" applyNumberFormat="0" applyProtection="0">
      <alignment horizontal="left" vertical="top" indent="1"/>
    </xf>
    <xf numFmtId="0" fontId="63" fillId="77" borderId="22" applyNumberFormat="0">
      <protection locked="0"/>
    </xf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62" fillId="0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63" fillId="33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0" fontId="63" fillId="33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62" fillId="0" borderId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63" fillId="33" borderId="0"/>
    <xf numFmtId="0" fontId="63" fillId="33" borderId="0"/>
    <xf numFmtId="0" fontId="63" fillId="33" borderId="0"/>
    <xf numFmtId="166" fontId="10" fillId="0" borderId="0" applyFont="0" applyFill="0" applyBorder="0" applyAlignment="0" applyProtection="0"/>
    <xf numFmtId="0" fontId="63" fillId="33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0" fontId="63" fillId="33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33" borderId="0"/>
    <xf numFmtId="0" fontId="10" fillId="0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63" fillId="33" borderId="0"/>
    <xf numFmtId="0" fontId="63" fillId="33" borderId="0"/>
    <xf numFmtId="0" fontId="63" fillId="33" borderId="0"/>
    <xf numFmtId="166" fontId="63" fillId="0" borderId="0" applyFont="0" applyFill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166" fontId="10" fillId="0" borderId="0" applyFont="0" applyFill="0" applyBorder="0" applyAlignment="0" applyProtection="0"/>
    <xf numFmtId="0" fontId="62" fillId="0" borderId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2" fillId="0" borderId="0"/>
    <xf numFmtId="166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6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6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61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61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61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166" fontId="10" fillId="0" borderId="0" applyFont="0" applyFill="0" applyBorder="0" applyAlignment="0" applyProtection="0"/>
    <xf numFmtId="0" fontId="61" fillId="29" borderId="0" applyNumberFormat="0" applyBorder="0" applyAlignment="0" applyProtection="0"/>
    <xf numFmtId="0" fontId="10" fillId="0" borderId="0"/>
    <xf numFmtId="0" fontId="10" fillId="0" borderId="0"/>
    <xf numFmtId="0" fontId="61" fillId="9" borderId="0" applyNumberFormat="0" applyBorder="0" applyAlignment="0" applyProtection="0"/>
    <xf numFmtId="0" fontId="10" fillId="0" borderId="0"/>
    <xf numFmtId="0" fontId="10" fillId="0" borderId="0"/>
    <xf numFmtId="0" fontId="61" fillId="29" borderId="0" applyNumberFormat="0" applyBorder="0" applyAlignment="0" applyProtection="0"/>
    <xf numFmtId="0" fontId="62" fillId="0" borderId="0"/>
    <xf numFmtId="0" fontId="61" fillId="2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62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9" fontId="62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2" fillId="0" borderId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166" fontId="10" fillId="0" borderId="0" applyFont="0" applyFill="0" applyBorder="0" applyAlignment="0" applyProtection="0"/>
    <xf numFmtId="0" fontId="63" fillId="33" borderId="0"/>
    <xf numFmtId="0" fontId="61" fillId="13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1" fillId="17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2" fillId="0" borderId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1" fillId="25" borderId="0" applyNumberFormat="0" applyBorder="0" applyAlignment="0" applyProtection="0"/>
    <xf numFmtId="0" fontId="63" fillId="33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3" fillId="33" borderId="0"/>
    <xf numFmtId="0" fontId="63" fillId="33" borderId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0" borderId="0"/>
    <xf numFmtId="0" fontId="10" fillId="31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19" borderId="0" applyNumberFormat="0" applyBorder="0" applyAlignment="0" applyProtection="0"/>
    <xf numFmtId="0" fontId="10" fillId="15" borderId="0" applyNumberFormat="0" applyBorder="0" applyAlignment="0" applyProtection="0"/>
    <xf numFmtId="0" fontId="63" fillId="33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168" fontId="62" fillId="0" borderId="0" applyFont="0" applyFill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0" fontId="10" fillId="0" borderId="0"/>
    <xf numFmtId="0" fontId="62" fillId="0" borderId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166" fontId="63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0" borderId="0"/>
    <xf numFmtId="0" fontId="8" fillId="31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19" borderId="0" applyNumberFormat="0" applyBorder="0" applyAlignment="0" applyProtection="0"/>
    <xf numFmtId="0" fontId="8" fillId="15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2" fillId="0" borderId="0"/>
    <xf numFmtId="166" fontId="8" fillId="0" borderId="0" applyFont="0" applyFill="0" applyBorder="0" applyAlignment="0" applyProtection="0"/>
    <xf numFmtId="0" fontId="61" fillId="29" borderId="0" applyNumberFormat="0" applyBorder="0" applyAlignment="0" applyProtection="0"/>
    <xf numFmtId="0" fontId="8" fillId="8" borderId="8" applyNumberFormat="0" applyFont="0" applyAlignment="0" applyProtection="0"/>
    <xf numFmtId="0" fontId="61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61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61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61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61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61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61" fillId="29" borderId="0" applyNumberFormat="0" applyBorder="0" applyAlignment="0" applyProtection="0"/>
    <xf numFmtId="0" fontId="8" fillId="0" borderId="0"/>
    <xf numFmtId="0" fontId="62" fillId="0" borderId="0"/>
    <xf numFmtId="0" fontId="8" fillId="0" borderId="0"/>
    <xf numFmtId="0" fontId="8" fillId="0" borderId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8" fillId="0" borderId="0"/>
    <xf numFmtId="0" fontId="8" fillId="0" borderId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5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61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61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61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61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61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61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9" borderId="0" applyNumberFormat="0" applyBorder="0" applyAlignment="0" applyProtection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61" fillId="17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17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3" fillId="33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3" fillId="33" borderId="0"/>
    <xf numFmtId="0" fontId="63" fillId="51" borderId="13" applyNumberFormat="0" applyFont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166" fontId="8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3" fillId="33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7" fillId="51" borderId="0" applyNumberFormat="0" applyBorder="0" applyAlignment="0" applyProtection="0"/>
    <xf numFmtId="0" fontId="78" fillId="54" borderId="13" applyNumberFormat="0" applyAlignment="0" applyProtection="0"/>
    <xf numFmtId="0" fontId="79" fillId="46" borderId="14" applyNumberFormat="0" applyAlignment="0" applyProtection="0"/>
    <xf numFmtId="0" fontId="81" fillId="0" borderId="15" applyNumberFormat="0" applyFill="0" applyAlignment="0" applyProtection="0"/>
    <xf numFmtId="0" fontId="82" fillId="0" borderId="16" applyNumberFormat="0" applyFill="0" applyAlignment="0" applyProtection="0"/>
    <xf numFmtId="0" fontId="83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84" fillId="52" borderId="13" applyNumberFormat="0" applyAlignment="0" applyProtection="0"/>
    <xf numFmtId="0" fontId="85" fillId="0" borderId="18" applyNumberFormat="0" applyFill="0" applyAlignment="0" applyProtection="0"/>
    <xf numFmtId="0" fontId="63" fillId="51" borderId="13" applyNumberFormat="0" applyFont="0" applyAlignment="0" applyProtection="0"/>
    <xf numFmtId="0" fontId="86" fillId="54" borderId="19" applyNumberFormat="0" applyAlignment="0" applyProtection="0"/>
    <xf numFmtId="0" fontId="80" fillId="0" borderId="24" applyNumberFormat="0" applyFill="0" applyAlignment="0" applyProtection="0"/>
    <xf numFmtId="0" fontId="88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62" fillId="0" borderId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9" fontId="6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9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13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5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9" borderId="0" applyNumberFormat="0" applyBorder="0" applyAlignment="0" applyProtection="0"/>
    <xf numFmtId="166" fontId="63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61" fillId="21" borderId="0" applyNumberFormat="0" applyBorder="0" applyAlignment="0" applyProtection="0"/>
    <xf numFmtId="0" fontId="62" fillId="0" borderId="0"/>
    <xf numFmtId="0" fontId="61" fillId="29" borderId="0" applyNumberFormat="0" applyBorder="0" applyAlignment="0" applyProtection="0"/>
    <xf numFmtId="166" fontId="8" fillId="0" borderId="0" applyFont="0" applyFill="0" applyBorder="0" applyAlignment="0" applyProtection="0"/>
    <xf numFmtId="0" fontId="61" fillId="25" borderId="0" applyNumberFormat="0" applyBorder="0" applyAlignment="0" applyProtection="0"/>
    <xf numFmtId="0" fontId="61" fillId="13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168" fontId="115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62" fillId="0" borderId="0"/>
    <xf numFmtId="0" fontId="116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16" fillId="33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0" fontId="76" fillId="83" borderId="0" applyNumberFormat="0" applyBorder="0" applyAlignment="0" applyProtection="0"/>
    <xf numFmtId="180" fontId="76" fillId="83" borderId="0" applyNumberFormat="0" applyBorder="0" applyAlignment="0" applyProtection="0"/>
    <xf numFmtId="180" fontId="76" fillId="83" borderId="0" applyNumberFormat="0" applyBorder="0" applyAlignment="0" applyProtection="0"/>
    <xf numFmtId="180" fontId="76" fillId="83" borderId="0" applyNumberFormat="0" applyBorder="0" applyAlignment="0" applyProtection="0"/>
    <xf numFmtId="180" fontId="76" fillId="61" borderId="0" applyNumberFormat="0" applyBorder="0" applyAlignment="0" applyProtection="0"/>
    <xf numFmtId="180" fontId="76" fillId="61" borderId="0" applyNumberFormat="0" applyBorder="0" applyAlignment="0" applyProtection="0"/>
    <xf numFmtId="180" fontId="76" fillId="61" borderId="0" applyNumberFormat="0" applyBorder="0" applyAlignment="0" applyProtection="0"/>
    <xf numFmtId="180" fontId="76" fillId="61" borderId="0" applyNumberFormat="0" applyBorder="0" applyAlignment="0" applyProtection="0"/>
    <xf numFmtId="180" fontId="76" fillId="84" borderId="0" applyNumberFormat="0" applyBorder="0" applyAlignment="0" applyProtection="0"/>
    <xf numFmtId="180" fontId="76" fillId="84" borderId="0" applyNumberFormat="0" applyBorder="0" applyAlignment="0" applyProtection="0"/>
    <xf numFmtId="180" fontId="76" fillId="84" borderId="0" applyNumberFormat="0" applyBorder="0" applyAlignment="0" applyProtection="0"/>
    <xf numFmtId="180" fontId="76" fillId="84" borderId="0" applyNumberFormat="0" applyBorder="0" applyAlignment="0" applyProtection="0"/>
    <xf numFmtId="180" fontId="76" fillId="85" borderId="0" applyNumberFormat="0" applyBorder="0" applyAlignment="0" applyProtection="0"/>
    <xf numFmtId="180" fontId="76" fillId="85" borderId="0" applyNumberFormat="0" applyBorder="0" applyAlignment="0" applyProtection="0"/>
    <xf numFmtId="180" fontId="76" fillId="85" borderId="0" applyNumberFormat="0" applyBorder="0" applyAlignment="0" applyProtection="0"/>
    <xf numFmtId="180" fontId="76" fillId="85" borderId="0" applyNumberFormat="0" applyBorder="0" applyAlignment="0" applyProtection="0"/>
    <xf numFmtId="180" fontId="76" fillId="86" borderId="0" applyNumberFormat="0" applyBorder="0" applyAlignment="0" applyProtection="0"/>
    <xf numFmtId="180" fontId="76" fillId="86" borderId="0" applyNumberFormat="0" applyBorder="0" applyAlignment="0" applyProtection="0"/>
    <xf numFmtId="180" fontId="76" fillId="86" borderId="0" applyNumberFormat="0" applyBorder="0" applyAlignment="0" applyProtection="0"/>
    <xf numFmtId="180" fontId="76" fillId="86" borderId="0" applyNumberFormat="0" applyBorder="0" applyAlignment="0" applyProtection="0"/>
    <xf numFmtId="180" fontId="76" fillId="87" borderId="0" applyNumberFormat="0" applyBorder="0" applyAlignment="0" applyProtection="0"/>
    <xf numFmtId="180" fontId="76" fillId="87" borderId="0" applyNumberFormat="0" applyBorder="0" applyAlignment="0" applyProtection="0"/>
    <xf numFmtId="180" fontId="76" fillId="87" borderId="0" applyNumberFormat="0" applyBorder="0" applyAlignment="0" applyProtection="0"/>
    <xf numFmtId="180" fontId="76" fillId="87" borderId="0" applyNumberFormat="0" applyBorder="0" applyAlignment="0" applyProtection="0"/>
    <xf numFmtId="180" fontId="76" fillId="76" borderId="0" applyNumberFormat="0" applyBorder="0" applyAlignment="0" applyProtection="0"/>
    <xf numFmtId="180" fontId="76" fillId="76" borderId="0" applyNumberFormat="0" applyBorder="0" applyAlignment="0" applyProtection="0"/>
    <xf numFmtId="180" fontId="76" fillId="76" borderId="0" applyNumberFormat="0" applyBorder="0" applyAlignment="0" applyProtection="0"/>
    <xf numFmtId="180" fontId="76" fillId="76" borderId="0" applyNumberFormat="0" applyBorder="0" applyAlignment="0" applyProtection="0"/>
    <xf numFmtId="180" fontId="76" fillId="88" borderId="0" applyNumberFormat="0" applyBorder="0" applyAlignment="0" applyProtection="0"/>
    <xf numFmtId="180" fontId="76" fillId="88" borderId="0" applyNumberFormat="0" applyBorder="0" applyAlignment="0" applyProtection="0"/>
    <xf numFmtId="180" fontId="76" fillId="88" borderId="0" applyNumberFormat="0" applyBorder="0" applyAlignment="0" applyProtection="0"/>
    <xf numFmtId="180" fontId="76" fillId="88" borderId="0" applyNumberFormat="0" applyBorder="0" applyAlignment="0" applyProtection="0"/>
    <xf numFmtId="180" fontId="76" fillId="69" borderId="0" applyNumberFormat="0" applyBorder="0" applyAlignment="0" applyProtection="0"/>
    <xf numFmtId="180" fontId="76" fillId="69" borderId="0" applyNumberFormat="0" applyBorder="0" applyAlignment="0" applyProtection="0"/>
    <xf numFmtId="180" fontId="76" fillId="69" borderId="0" applyNumberFormat="0" applyBorder="0" applyAlignment="0" applyProtection="0"/>
    <xf numFmtId="180" fontId="76" fillId="69" borderId="0" applyNumberFormat="0" applyBorder="0" applyAlignment="0" applyProtection="0"/>
    <xf numFmtId="180" fontId="76" fillId="85" borderId="0" applyNumberFormat="0" applyBorder="0" applyAlignment="0" applyProtection="0"/>
    <xf numFmtId="180" fontId="76" fillId="85" borderId="0" applyNumberFormat="0" applyBorder="0" applyAlignment="0" applyProtection="0"/>
    <xf numFmtId="180" fontId="76" fillId="85" borderId="0" applyNumberFormat="0" applyBorder="0" applyAlignment="0" applyProtection="0"/>
    <xf numFmtId="180" fontId="76" fillId="85" borderId="0" applyNumberFormat="0" applyBorder="0" applyAlignment="0" applyProtection="0"/>
    <xf numFmtId="180" fontId="76" fillId="76" borderId="0" applyNumberFormat="0" applyBorder="0" applyAlignment="0" applyProtection="0"/>
    <xf numFmtId="180" fontId="76" fillId="76" borderId="0" applyNumberFormat="0" applyBorder="0" applyAlignment="0" applyProtection="0"/>
    <xf numFmtId="180" fontId="76" fillId="76" borderId="0" applyNumberFormat="0" applyBorder="0" applyAlignment="0" applyProtection="0"/>
    <xf numFmtId="180" fontId="76" fillId="76" borderId="0" applyNumberFormat="0" applyBorder="0" applyAlignment="0" applyProtection="0"/>
    <xf numFmtId="180" fontId="76" fillId="64" borderId="0" applyNumberFormat="0" applyBorder="0" applyAlignment="0" applyProtection="0"/>
    <xf numFmtId="180" fontId="76" fillId="64" borderId="0" applyNumberFormat="0" applyBorder="0" applyAlignment="0" applyProtection="0"/>
    <xf numFmtId="180" fontId="76" fillId="64" borderId="0" applyNumberFormat="0" applyBorder="0" applyAlignment="0" applyProtection="0"/>
    <xf numFmtId="180" fontId="76" fillId="64" borderId="0" applyNumberFormat="0" applyBorder="0" applyAlignment="0" applyProtection="0"/>
    <xf numFmtId="180" fontId="75" fillId="89" borderId="0" applyNumberFormat="0" applyBorder="0" applyAlignment="0" applyProtection="0"/>
    <xf numFmtId="180" fontId="75" fillId="89" borderId="0" applyNumberFormat="0" applyBorder="0" applyAlignment="0" applyProtection="0"/>
    <xf numFmtId="180" fontId="75" fillId="88" borderId="0" applyNumberFormat="0" applyBorder="0" applyAlignment="0" applyProtection="0"/>
    <xf numFmtId="180" fontId="75" fillId="88" borderId="0" applyNumberFormat="0" applyBorder="0" applyAlignment="0" applyProtection="0"/>
    <xf numFmtId="180" fontId="75" fillId="69" borderId="0" applyNumberFormat="0" applyBorder="0" applyAlignment="0" applyProtection="0"/>
    <xf numFmtId="180" fontId="75" fillId="69" borderId="0" applyNumberFormat="0" applyBorder="0" applyAlignment="0" applyProtection="0"/>
    <xf numFmtId="180" fontId="75" fillId="90" borderId="0" applyNumberFormat="0" applyBorder="0" applyAlignment="0" applyProtection="0"/>
    <xf numFmtId="180" fontId="75" fillId="90" borderId="0" applyNumberFormat="0" applyBorder="0" applyAlignment="0" applyProtection="0"/>
    <xf numFmtId="180" fontId="75" fillId="60" borderId="0" applyNumberFormat="0" applyBorder="0" applyAlignment="0" applyProtection="0"/>
    <xf numFmtId="180" fontId="75" fillId="60" borderId="0" applyNumberFormat="0" applyBorder="0" applyAlignment="0" applyProtection="0"/>
    <xf numFmtId="180" fontId="75" fillId="65" borderId="0" applyNumberFormat="0" applyBorder="0" applyAlignment="0" applyProtection="0"/>
    <xf numFmtId="180" fontId="75" fillId="65" borderId="0" applyNumberFormat="0" applyBorder="0" applyAlignment="0" applyProtection="0"/>
    <xf numFmtId="180" fontId="75" fillId="91" borderId="0" applyNumberFormat="0" applyBorder="0" applyAlignment="0" applyProtection="0"/>
    <xf numFmtId="180" fontId="75" fillId="91" borderId="0" applyNumberFormat="0" applyBorder="0" applyAlignment="0" applyProtection="0"/>
    <xf numFmtId="180" fontId="75" fillId="63" borderId="0" applyNumberFormat="0" applyBorder="0" applyAlignment="0" applyProtection="0"/>
    <xf numFmtId="180" fontId="75" fillId="63" borderId="0" applyNumberFormat="0" applyBorder="0" applyAlignment="0" applyProtection="0"/>
    <xf numFmtId="180" fontId="75" fillId="67" borderId="0" applyNumberFormat="0" applyBorder="0" applyAlignment="0" applyProtection="0"/>
    <xf numFmtId="180" fontId="75" fillId="67" borderId="0" applyNumberFormat="0" applyBorder="0" applyAlignment="0" applyProtection="0"/>
    <xf numFmtId="180" fontId="75" fillId="90" borderId="0" applyNumberFormat="0" applyBorder="0" applyAlignment="0" applyProtection="0"/>
    <xf numFmtId="180" fontId="75" fillId="90" borderId="0" applyNumberFormat="0" applyBorder="0" applyAlignment="0" applyProtection="0"/>
    <xf numFmtId="180" fontId="75" fillId="60" borderId="0" applyNumberFormat="0" applyBorder="0" applyAlignment="0" applyProtection="0"/>
    <xf numFmtId="180" fontId="75" fillId="60" borderId="0" applyNumberFormat="0" applyBorder="0" applyAlignment="0" applyProtection="0"/>
    <xf numFmtId="180" fontId="75" fillId="66" borderId="0" applyNumberFormat="0" applyBorder="0" applyAlignment="0" applyProtection="0"/>
    <xf numFmtId="180" fontId="75" fillId="66" borderId="0" applyNumberFormat="0" applyBorder="0" applyAlignment="0" applyProtection="0"/>
    <xf numFmtId="180" fontId="92" fillId="61" borderId="0" applyNumberFormat="0" applyBorder="0" applyAlignment="0" applyProtection="0"/>
    <xf numFmtId="180" fontId="92" fillId="61" borderId="0" applyNumberFormat="0" applyBorder="0" applyAlignment="0" applyProtection="0"/>
    <xf numFmtId="180" fontId="93" fillId="74" borderId="26" applyNumberFormat="0" applyAlignment="0" applyProtection="0"/>
    <xf numFmtId="180" fontId="93" fillId="74" borderId="26" applyNumberFormat="0" applyAlignment="0" applyProtection="0"/>
    <xf numFmtId="180" fontId="79" fillId="92" borderId="14" applyNumberFormat="0" applyAlignment="0" applyProtection="0"/>
    <xf numFmtId="180" fontId="79" fillId="92" borderId="14" applyNumberFormat="0" applyAlignment="0" applyProtection="0"/>
    <xf numFmtId="166" fontId="62" fillId="0" borderId="0" applyFont="0" applyFill="0" applyBorder="0" applyAlignment="0" applyProtection="0"/>
    <xf numFmtId="166" fontId="118" fillId="0" borderId="0" applyFont="0" applyFill="0" applyBorder="0" applyAlignment="0" applyProtection="0"/>
    <xf numFmtId="180" fontId="96" fillId="0" borderId="0" applyNumberFormat="0" applyFill="0" applyBorder="0" applyAlignment="0" applyProtection="0"/>
    <xf numFmtId="180" fontId="96" fillId="0" borderId="0" applyNumberFormat="0" applyFill="0" applyBorder="0" applyAlignment="0" applyProtection="0"/>
    <xf numFmtId="180" fontId="85" fillId="84" borderId="0" applyNumberFormat="0" applyBorder="0" applyAlignment="0" applyProtection="0"/>
    <xf numFmtId="180" fontId="85" fillId="84" borderId="0" applyNumberFormat="0" applyBorder="0" applyAlignment="0" applyProtection="0"/>
    <xf numFmtId="180" fontId="98" fillId="0" borderId="27" applyNumberFormat="0" applyFill="0" applyAlignment="0" applyProtection="0"/>
    <xf numFmtId="180" fontId="98" fillId="0" borderId="27" applyNumberFormat="0" applyFill="0" applyAlignment="0" applyProtection="0"/>
    <xf numFmtId="180" fontId="99" fillId="0" borderId="28" applyNumberFormat="0" applyFill="0" applyAlignment="0" applyProtection="0"/>
    <xf numFmtId="180" fontId="99" fillId="0" borderId="28" applyNumberFormat="0" applyFill="0" applyAlignment="0" applyProtection="0"/>
    <xf numFmtId="180" fontId="100" fillId="0" borderId="29" applyNumberFormat="0" applyFill="0" applyAlignment="0" applyProtection="0"/>
    <xf numFmtId="180" fontId="100" fillId="0" borderId="29" applyNumberFormat="0" applyFill="0" applyAlignment="0" applyProtection="0"/>
    <xf numFmtId="180" fontId="100" fillId="0" borderId="0" applyNumberFormat="0" applyFill="0" applyBorder="0" applyAlignment="0" applyProtection="0"/>
    <xf numFmtId="180" fontId="100" fillId="0" borderId="0" applyNumberFormat="0" applyFill="0" applyBorder="0" applyAlignment="0" applyProtection="0"/>
    <xf numFmtId="180" fontId="101" fillId="87" borderId="26" applyNumberFormat="0" applyAlignment="0" applyProtection="0"/>
    <xf numFmtId="180" fontId="101" fillId="87" borderId="26" applyNumberFormat="0" applyAlignment="0" applyProtection="0"/>
    <xf numFmtId="180" fontId="102" fillId="0" borderId="30" applyNumberFormat="0" applyFill="0" applyAlignment="0" applyProtection="0"/>
    <xf numFmtId="180" fontId="102" fillId="0" borderId="30" applyNumberFormat="0" applyFill="0" applyAlignment="0" applyProtection="0"/>
    <xf numFmtId="180" fontId="103" fillId="58" borderId="0" applyNumberFormat="0" applyBorder="0" applyAlignment="0" applyProtection="0"/>
    <xf numFmtId="180" fontId="103" fillId="58" borderId="0" applyNumberFormat="0" applyBorder="0" applyAlignment="0" applyProtection="0"/>
    <xf numFmtId="180" fontId="5" fillId="0" borderId="0"/>
    <xf numFmtId="180" fontId="62" fillId="0" borderId="0"/>
    <xf numFmtId="180" fontId="62" fillId="0" borderId="0"/>
    <xf numFmtId="180" fontId="5" fillId="0" borderId="0"/>
    <xf numFmtId="180" fontId="62" fillId="0" borderId="0"/>
    <xf numFmtId="180" fontId="62" fillId="0" borderId="0"/>
    <xf numFmtId="180" fontId="5" fillId="0" borderId="0"/>
    <xf numFmtId="180" fontId="5" fillId="0" borderId="0"/>
    <xf numFmtId="180" fontId="5" fillId="0" borderId="0"/>
    <xf numFmtId="180" fontId="5" fillId="0" borderId="0"/>
    <xf numFmtId="180" fontId="5" fillId="0" borderId="0"/>
    <xf numFmtId="180" fontId="5" fillId="0" borderId="0"/>
    <xf numFmtId="180" fontId="62" fillId="0" borderId="0"/>
    <xf numFmtId="180" fontId="62" fillId="0" borderId="0"/>
    <xf numFmtId="180" fontId="62" fillId="0" borderId="0"/>
    <xf numFmtId="180" fontId="62" fillId="0" borderId="0"/>
    <xf numFmtId="180" fontId="62" fillId="0" borderId="0"/>
    <xf numFmtId="180" fontId="62" fillId="0" borderId="0"/>
    <xf numFmtId="180" fontId="5" fillId="0" borderId="0"/>
    <xf numFmtId="180" fontId="5" fillId="0" borderId="0"/>
    <xf numFmtId="180" fontId="5" fillId="0" borderId="0"/>
    <xf numFmtId="180" fontId="5" fillId="0" borderId="0"/>
    <xf numFmtId="180" fontId="62" fillId="0" borderId="0"/>
    <xf numFmtId="180" fontId="5" fillId="0" borderId="0"/>
    <xf numFmtId="180" fontId="62" fillId="0" borderId="0"/>
    <xf numFmtId="180" fontId="62" fillId="0" borderId="0"/>
    <xf numFmtId="180" fontId="5" fillId="0" borderId="0"/>
    <xf numFmtId="180" fontId="62" fillId="0" borderId="0"/>
    <xf numFmtId="180" fontId="62" fillId="0" borderId="0"/>
    <xf numFmtId="180" fontId="62" fillId="0" borderId="0"/>
    <xf numFmtId="180" fontId="62" fillId="0" borderId="0"/>
    <xf numFmtId="180" fontId="62" fillId="0" borderId="0"/>
    <xf numFmtId="180" fontId="62" fillId="0" borderId="0"/>
    <xf numFmtId="180" fontId="5" fillId="0" borderId="0"/>
    <xf numFmtId="180" fontId="62" fillId="0" borderId="0"/>
    <xf numFmtId="180" fontId="62" fillId="0" borderId="0"/>
    <xf numFmtId="180" fontId="62" fillId="0" borderId="0"/>
    <xf numFmtId="180" fontId="62" fillId="0" borderId="0"/>
    <xf numFmtId="180" fontId="5" fillId="0" borderId="0"/>
    <xf numFmtId="180" fontId="62" fillId="0" borderId="0"/>
    <xf numFmtId="180" fontId="62" fillId="0" borderId="0"/>
    <xf numFmtId="180" fontId="5" fillId="0" borderId="0"/>
    <xf numFmtId="180" fontId="62" fillId="0" borderId="0"/>
    <xf numFmtId="180" fontId="62" fillId="0" borderId="0"/>
    <xf numFmtId="180" fontId="62" fillId="0" borderId="0"/>
    <xf numFmtId="180" fontId="5" fillId="0" borderId="0"/>
    <xf numFmtId="180" fontId="117" fillId="0" borderId="0"/>
    <xf numFmtId="180" fontId="62" fillId="0" borderId="0"/>
    <xf numFmtId="180" fontId="62" fillId="78" borderId="31" applyNumberFormat="0" applyFont="0" applyAlignment="0" applyProtection="0"/>
    <xf numFmtId="180" fontId="86" fillId="74" borderId="19" applyNumberFormat="0" applyAlignment="0" applyProtection="0"/>
    <xf numFmtId="180" fontId="86" fillId="74" borderId="19" applyNumberFormat="0" applyAlignment="0" applyProtection="0"/>
    <xf numFmtId="9" fontId="5" fillId="0" borderId="0" applyFont="0" applyFill="0" applyBorder="0" applyAlignment="0" applyProtection="0"/>
    <xf numFmtId="9" fontId="62" fillId="0" borderId="0" applyFont="0" applyFill="0" applyBorder="0" applyAlignment="0" applyProtection="0"/>
    <xf numFmtId="180" fontId="106" fillId="0" borderId="0" applyNumberFormat="0" applyFill="0" applyBorder="0" applyAlignment="0" applyProtection="0"/>
    <xf numFmtId="180" fontId="106" fillId="0" borderId="0" applyNumberFormat="0" applyFill="0" applyBorder="0" applyAlignment="0" applyProtection="0"/>
    <xf numFmtId="180" fontId="80" fillId="0" borderId="32" applyNumberFormat="0" applyFill="0" applyAlignment="0" applyProtection="0"/>
    <xf numFmtId="180" fontId="80" fillId="0" borderId="32" applyNumberFormat="0" applyFill="0" applyAlignment="0" applyProtection="0"/>
    <xf numFmtId="180" fontId="107" fillId="0" borderId="0" applyNumberFormat="0" applyFill="0" applyBorder="0" applyAlignment="0" applyProtection="0"/>
    <xf numFmtId="180" fontId="107" fillId="0" borderId="0" applyNumberFormat="0" applyFill="0" applyBorder="0" applyAlignment="0" applyProtection="0"/>
    <xf numFmtId="0" fontId="119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19" fillId="33" borderId="0"/>
    <xf numFmtId="0" fontId="75" fillId="34" borderId="0" applyNumberFormat="0" applyBorder="0" applyAlignment="0" applyProtection="0"/>
    <xf numFmtId="0" fontId="119" fillId="33" borderId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119" fillId="33" borderId="0"/>
    <xf numFmtId="0" fontId="75" fillId="42" borderId="0" applyNumberFormat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75" fillId="37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75" fillId="3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43" fontId="3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75" fillId="34" borderId="0" applyNumberFormat="0" applyBorder="0" applyAlignment="0" applyProtection="0"/>
    <xf numFmtId="0" fontId="3" fillId="8" borderId="8" applyNumberFormat="0" applyFont="0" applyAlignment="0" applyProtection="0"/>
    <xf numFmtId="0" fontId="61" fillId="9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61" fillId="32" borderId="0" applyNumberFormat="0" applyBorder="0" applyAlignment="0" applyProtection="0"/>
    <xf numFmtId="0" fontId="3" fillId="0" borderId="0"/>
    <xf numFmtId="0" fontId="63" fillId="33" borderId="0"/>
    <xf numFmtId="43" fontId="62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3" fillId="0" borderId="0"/>
    <xf numFmtId="0" fontId="75" fillId="42" borderId="0" applyNumberFormat="0" applyBorder="0" applyAlignment="0" applyProtection="0"/>
    <xf numFmtId="0" fontId="3" fillId="0" borderId="0"/>
    <xf numFmtId="0" fontId="3" fillId="0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0" fontId="75" fillId="38" borderId="0" applyNumberFormat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46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9" fontId="62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71" borderId="20" applyNumberFormat="0" applyProtection="0">
      <alignment horizontal="left" vertical="top" indent="1"/>
    </xf>
    <xf numFmtId="0" fontId="63" fillId="72" borderId="20" applyNumberFormat="0" applyProtection="0">
      <alignment horizontal="left" vertical="top" indent="1"/>
    </xf>
    <xf numFmtId="0" fontId="63" fillId="76" borderId="20" applyNumberFormat="0" applyProtection="0">
      <alignment horizontal="left" vertical="top" indent="1"/>
    </xf>
    <xf numFmtId="0" fontId="63" fillId="73" borderId="20" applyNumberFormat="0" applyProtection="0">
      <alignment horizontal="left" vertical="top" indent="1"/>
    </xf>
    <xf numFmtId="0" fontId="63" fillId="77" borderId="22" applyNumberFormat="0">
      <protection locked="0"/>
    </xf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63" fillId="33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75" fillId="34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0" borderId="0"/>
    <xf numFmtId="0" fontId="75" fillId="91" borderId="0" applyNumberFormat="0" applyBorder="0" applyAlignment="0" applyProtection="0"/>
    <xf numFmtId="0" fontId="75" fillId="63" borderId="0" applyNumberFormat="0" applyBorder="0" applyAlignment="0" applyProtection="0"/>
    <xf numFmtId="0" fontId="75" fillId="67" borderId="0" applyNumberFormat="0" applyBorder="0" applyAlignment="0" applyProtection="0"/>
    <xf numFmtId="0" fontId="75" fillId="90" borderId="0" applyNumberFormat="0" applyBorder="0" applyAlignment="0" applyProtection="0"/>
    <xf numFmtId="0" fontId="75" fillId="60" borderId="0" applyNumberFormat="0" applyBorder="0" applyAlignment="0" applyProtection="0"/>
    <xf numFmtId="0" fontId="75" fillId="66" borderId="0" applyNumberFormat="0" applyBorder="0" applyAlignment="0" applyProtection="0"/>
    <xf numFmtId="0" fontId="92" fillId="61" borderId="0" applyNumberFormat="0" applyBorder="0" applyAlignment="0" applyProtection="0"/>
    <xf numFmtId="0" fontId="93" fillId="74" borderId="26" applyNumberFormat="0" applyAlignment="0" applyProtection="0"/>
    <xf numFmtId="0" fontId="79" fillId="92" borderId="14" applyNumberFormat="0" applyAlignment="0" applyProtection="0"/>
    <xf numFmtId="0" fontId="98" fillId="0" borderId="27" applyNumberFormat="0" applyFill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0" fillId="0" borderId="0" applyNumberFormat="0" applyFill="0" applyBorder="0" applyAlignment="0" applyProtection="0"/>
    <xf numFmtId="0" fontId="101" fillId="87" borderId="26" applyNumberFormat="0" applyAlignment="0" applyProtection="0"/>
    <xf numFmtId="0" fontId="102" fillId="0" borderId="3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62" fillId="78" borderId="31" applyNumberFormat="0" applyFont="0" applyAlignment="0" applyProtection="0"/>
    <xf numFmtId="0" fontId="86" fillId="74" borderId="19" applyNumberFormat="0" applyAlignment="0" applyProtection="0"/>
    <xf numFmtId="0" fontId="80" fillId="0" borderId="32" applyNumberFormat="0" applyFill="0" applyAlignment="0" applyProtection="0"/>
    <xf numFmtId="0" fontId="10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9" fontId="62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63" fillId="33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62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46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63" fillId="33" borderId="0"/>
    <xf numFmtId="43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43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63" fillId="33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63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0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120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120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0" fillId="33" borderId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0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121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43" fontId="63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75" fillId="34" borderId="0" applyNumberFormat="0" applyBorder="0" applyAlignment="0" applyProtection="0"/>
    <xf numFmtId="0" fontId="2" fillId="8" borderId="8" applyNumberFormat="0" applyFont="0" applyAlignment="0" applyProtection="0"/>
    <xf numFmtId="0" fontId="75" fillId="37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75" fillId="38" borderId="0" applyNumberFormat="0" applyBorder="0" applyAlignment="0" applyProtection="0"/>
    <xf numFmtId="0" fontId="2" fillId="0" borderId="0"/>
    <xf numFmtId="43" fontId="63" fillId="0" borderId="0" applyFont="0" applyFill="0" applyBorder="0" applyAlignment="0" applyProtection="0"/>
    <xf numFmtId="0" fontId="2" fillId="0" borderId="0"/>
    <xf numFmtId="0" fontId="2" fillId="0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121" fillId="33" borderId="0"/>
    <xf numFmtId="0" fontId="75" fillId="38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75" fillId="4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75" fillId="34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43" fontId="6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121" fillId="33" borderId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43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75" fillId="46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63" fillId="0" borderId="0" applyFont="0" applyFill="0" applyBorder="0" applyAlignment="0" applyProtection="0"/>
    <xf numFmtId="167" fontId="6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50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21" fillId="33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6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121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43" fontId="63" fillId="0" borderId="0" applyFont="0" applyFill="0" applyBorder="0" applyAlignment="0" applyProtection="0"/>
    <xf numFmtId="0" fontId="121" fillId="33" borderId="0"/>
    <xf numFmtId="43" fontId="63" fillId="0" borderId="0" applyFont="0" applyFill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43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167" fontId="62" fillId="0" borderId="0" applyFont="0" applyFill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43" fontId="63" fillId="0" borderId="0" applyFont="0" applyFill="0" applyBorder="0" applyAlignment="0" applyProtection="0"/>
    <xf numFmtId="0" fontId="6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50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63" fillId="33" borderId="0"/>
    <xf numFmtId="0" fontId="63" fillId="33" borderId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0" fontId="122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122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122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2" fillId="33" borderId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43" fontId="122" fillId="0" borderId="0" applyFont="0" applyFill="0" applyBorder="0" applyAlignment="0" applyProtection="0"/>
    <xf numFmtId="0" fontId="122" fillId="33" borderId="0"/>
    <xf numFmtId="43" fontId="122" fillId="0" borderId="0" applyFont="0" applyFill="0" applyBorder="0" applyAlignment="0" applyProtection="0"/>
    <xf numFmtId="0" fontId="75" fillId="50" borderId="0" applyNumberFormat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43" fontId="63" fillId="0" borderId="0" applyFont="0" applyFill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12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123" fillId="33" borderId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0" fontId="124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124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4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124" fillId="33" borderId="0"/>
    <xf numFmtId="0" fontId="125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125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125" fillId="33" borderId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5" fillId="33" borderId="0"/>
    <xf numFmtId="0" fontId="75" fillId="37" borderId="0" applyNumberFormat="0" applyBorder="0" applyAlignment="0" applyProtection="0"/>
    <xf numFmtId="0" fontId="125" fillId="33" borderId="0"/>
    <xf numFmtId="0" fontId="75" fillId="38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166" fontId="125" fillId="0" borderId="0" applyFont="0" applyFill="0" applyBorder="0" applyAlignment="0" applyProtection="0"/>
    <xf numFmtId="166" fontId="125" fillId="0" borderId="0" applyFont="0" applyFill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166" fontId="125" fillId="0" borderId="0" applyFont="0" applyFill="0" applyBorder="0" applyAlignment="0" applyProtection="0"/>
    <xf numFmtId="166" fontId="125" fillId="0" borderId="0" applyFont="0" applyFill="0" applyBorder="0" applyAlignment="0" applyProtection="0"/>
    <xf numFmtId="166" fontId="125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63" fillId="33" borderId="0"/>
    <xf numFmtId="0" fontId="127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127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7" fillId="33" borderId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127" fillId="33" borderId="0"/>
    <xf numFmtId="0" fontId="75" fillId="37" borderId="0" applyNumberFormat="0" applyBorder="0" applyAlignment="0" applyProtection="0"/>
    <xf numFmtId="0" fontId="127" fillId="33" borderId="0"/>
    <xf numFmtId="0" fontId="6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62" fillId="0" borderId="0"/>
    <xf numFmtId="0" fontId="62" fillId="0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127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127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166" fontId="127" fillId="0" borderId="0" applyFont="0" applyFill="0" applyBorder="0" applyAlignment="0" applyProtection="0"/>
    <xf numFmtId="166" fontId="12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3" fillId="58" borderId="20" applyNumberFormat="0" applyProtection="0">
      <alignment vertical="center"/>
    </xf>
    <xf numFmtId="4" fontId="133" fillId="58" borderId="20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2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5" fillId="58" borderId="20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5" fillId="58" borderId="20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4" fillId="58" borderId="44" applyNumberFormat="0" applyProtection="0">
      <alignment vertical="center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3" fillId="58" borderId="20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3" fillId="58" borderId="20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58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3" fillId="72" borderId="0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3" fillId="72" borderId="0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2" fillId="72" borderId="44" applyNumberFormat="0" applyProtection="0">
      <alignment horizontal="left" vertical="center" indent="1"/>
    </xf>
    <xf numFmtId="4" fontId="136" fillId="73" borderId="0" applyNumberFormat="0" applyProtection="0">
      <alignment horizontal="left" vertical="center" indent="1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91" fillId="72" borderId="20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91" fillId="72" borderId="20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2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91" fillId="73" borderId="20" applyNumberFormat="0" applyProtection="0">
      <alignment horizontal="right" vertical="center"/>
    </xf>
    <xf numFmtId="4" fontId="91" fillId="73" borderId="20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6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7" fillId="73" borderId="20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7" fillId="73" borderId="20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4" fillId="73" borderId="44" applyNumberFormat="0" applyProtection="0">
      <alignment horizontal="right" vertical="center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91" fillId="72" borderId="20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91" fillId="72" borderId="20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4" fontId="136" fillId="72" borderId="44" applyNumberFormat="0" applyProtection="0">
      <alignment horizontal="left" vertical="center" indent="1"/>
    </xf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</cellStyleXfs>
  <cellXfs count="222">
    <xf numFmtId="0" fontId="62" fillId="0" borderId="0" xfId="0" applyFont="1"/>
    <xf numFmtId="0" fontId="0" fillId="0" borderId="0" xfId="0" applyFont="1"/>
    <xf numFmtId="0" fontId="62" fillId="0" borderId="0" xfId="0" pivotButton="1" applyFont="1"/>
    <xf numFmtId="0" fontId="62" fillId="0" borderId="0" xfId="0" applyFont="1" applyAlignment="1">
      <alignment horizontal="left"/>
    </xf>
    <xf numFmtId="0" fontId="0" fillId="0" borderId="0" xfId="0"/>
    <xf numFmtId="0" fontId="60" fillId="0" borderId="0" xfId="0" applyFont="1"/>
    <xf numFmtId="38" fontId="63" fillId="0" borderId="0" xfId="0" applyNumberFormat="1" applyFont="1"/>
    <xf numFmtId="38" fontId="64" fillId="0" borderId="0" xfId="0" applyNumberFormat="1" applyFont="1"/>
    <xf numFmtId="0" fontId="65" fillId="0" borderId="0" xfId="0" applyFont="1"/>
    <xf numFmtId="38" fontId="66" fillId="0" borderId="0" xfId="0" applyNumberFormat="1" applyFont="1"/>
    <xf numFmtId="38" fontId="63" fillId="0" borderId="0" xfId="0" quotePrefix="1" applyNumberFormat="1" applyFont="1"/>
    <xf numFmtId="166" fontId="0" fillId="0" borderId="0" xfId="1" applyFont="1" applyAlignment="1">
      <alignment horizontal="center"/>
    </xf>
    <xf numFmtId="166" fontId="65" fillId="0" borderId="0" xfId="1" quotePrefix="1" applyFont="1" applyAlignment="1">
      <alignment horizontal="center"/>
    </xf>
    <xf numFmtId="0" fontId="68" fillId="0" borderId="0" xfId="0" applyFont="1"/>
    <xf numFmtId="166" fontId="62" fillId="0" borderId="0" xfId="1" applyFont="1" applyAlignment="1">
      <alignment horizontal="center" wrapText="1"/>
    </xf>
    <xf numFmtId="166" fontId="62" fillId="0" borderId="0" xfId="0" applyNumberFormat="1" applyFont="1"/>
    <xf numFmtId="0" fontId="0" fillId="0" borderId="34" xfId="0" applyBorder="1"/>
    <xf numFmtId="0" fontId="0" fillId="0" borderId="0" xfId="0" applyBorder="1"/>
    <xf numFmtId="166" fontId="0" fillId="0" borderId="36" xfId="1" applyFont="1" applyBorder="1"/>
    <xf numFmtId="166" fontId="0" fillId="0" borderId="37" xfId="1" applyFont="1" applyBorder="1"/>
    <xf numFmtId="166" fontId="0" fillId="0" borderId="0" xfId="0" applyNumberFormat="1" applyBorder="1"/>
    <xf numFmtId="166" fontId="62" fillId="0" borderId="0" xfId="1" applyFont="1"/>
    <xf numFmtId="166" fontId="0" fillId="0" borderId="0" xfId="0" applyNumberFormat="1"/>
    <xf numFmtId="0" fontId="62" fillId="0" borderId="0" xfId="0" applyFont="1" applyFill="1"/>
    <xf numFmtId="0" fontId="70" fillId="0" borderId="0" xfId="0" applyFont="1"/>
    <xf numFmtId="166" fontId="63" fillId="0" borderId="0" xfId="1" applyFont="1" applyAlignment="1">
      <alignment horizontal="center"/>
    </xf>
    <xf numFmtId="166" fontId="63" fillId="0" borderId="0" xfId="1" applyFont="1" applyBorder="1" applyAlignment="1">
      <alignment horizontal="center"/>
    </xf>
    <xf numFmtId="166" fontId="63" fillId="0" borderId="0" xfId="1" applyFont="1" applyFill="1" applyAlignment="1">
      <alignment horizontal="center"/>
    </xf>
    <xf numFmtId="166" fontId="63" fillId="0" borderId="11" xfId="1" applyFont="1" applyBorder="1" applyAlignment="1">
      <alignment horizontal="center"/>
    </xf>
    <xf numFmtId="166" fontId="67" fillId="0" borderId="0" xfId="1" applyFont="1" applyAlignment="1">
      <alignment horizontal="center"/>
    </xf>
    <xf numFmtId="166" fontId="67" fillId="0" borderId="12" xfId="1" applyFont="1" applyBorder="1" applyAlignment="1">
      <alignment horizontal="center"/>
    </xf>
    <xf numFmtId="0" fontId="70" fillId="0" borderId="33" xfId="0" applyFont="1" applyBorder="1"/>
    <xf numFmtId="0" fontId="70" fillId="0" borderId="34" xfId="0" applyFont="1" applyBorder="1"/>
    <xf numFmtId="0" fontId="70" fillId="0" borderId="0" xfId="0" applyFont="1" applyBorder="1"/>
    <xf numFmtId="17" fontId="70" fillId="0" borderId="33" xfId="0" quotePrefix="1" applyNumberFormat="1" applyFont="1" applyBorder="1"/>
    <xf numFmtId="0" fontId="70" fillId="0" borderId="10" xfId="0" applyFont="1" applyBorder="1"/>
    <xf numFmtId="0" fontId="70" fillId="0" borderId="33" xfId="0" applyFont="1" applyBorder="1" applyAlignment="1">
      <alignment horizontal="center"/>
    </xf>
    <xf numFmtId="0" fontId="70" fillId="0" borderId="34" xfId="0" applyFont="1" applyBorder="1" applyAlignment="1">
      <alignment horizontal="center"/>
    </xf>
    <xf numFmtId="0" fontId="70" fillId="0" borderId="10" xfId="0" applyFont="1" applyBorder="1" applyAlignment="1">
      <alignment horizontal="center"/>
    </xf>
    <xf numFmtId="0" fontId="70" fillId="0" borderId="11" xfId="0" applyFont="1" applyBorder="1" applyAlignment="1">
      <alignment horizontal="center"/>
    </xf>
    <xf numFmtId="166" fontId="70" fillId="0" borderId="33" xfId="1" applyFont="1" applyBorder="1"/>
    <xf numFmtId="166" fontId="70" fillId="0" borderId="34" xfId="1" applyFont="1" applyBorder="1"/>
    <xf numFmtId="166" fontId="70" fillId="0" borderId="33" xfId="1" applyFont="1" applyFill="1" applyBorder="1"/>
    <xf numFmtId="166" fontId="70" fillId="0" borderId="38" xfId="1" applyFont="1" applyBorder="1"/>
    <xf numFmtId="0" fontId="70" fillId="0" borderId="39" xfId="0" applyFont="1" applyBorder="1"/>
    <xf numFmtId="166" fontId="70" fillId="0" borderId="0" xfId="0" applyNumberFormat="1" applyFont="1"/>
    <xf numFmtId="17" fontId="62" fillId="0" borderId="35" xfId="0" quotePrefix="1" applyNumberFormat="1" applyFont="1" applyBorder="1" applyAlignment="1">
      <alignment horizontal="right"/>
    </xf>
    <xf numFmtId="166" fontId="0" fillId="0" borderId="0" xfId="1" applyFont="1"/>
    <xf numFmtId="166" fontId="70" fillId="0" borderId="0" xfId="1" applyFont="1"/>
    <xf numFmtId="166" fontId="62" fillId="0" borderId="0" xfId="1" applyFont="1" applyFill="1"/>
    <xf numFmtId="166" fontId="0" fillId="0" borderId="0" xfId="1" applyFont="1" applyFill="1" applyAlignment="1">
      <alignment horizontal="center"/>
    </xf>
    <xf numFmtId="166" fontId="63" fillId="0" borderId="0" xfId="1" applyFont="1" applyFill="1" applyBorder="1" applyAlignment="1">
      <alignment horizontal="center"/>
    </xf>
    <xf numFmtId="166" fontId="63" fillId="0" borderId="11" xfId="1" applyFont="1" applyFill="1" applyBorder="1" applyAlignment="1">
      <alignment horizontal="center"/>
    </xf>
    <xf numFmtId="0" fontId="70" fillId="0" borderId="0" xfId="0" applyFont="1" applyFill="1"/>
    <xf numFmtId="0" fontId="0" fillId="0" borderId="0" xfId="0" applyAlignment="1">
      <alignment wrapText="1"/>
    </xf>
    <xf numFmtId="164" fontId="0" fillId="0" borderId="0" xfId="0" applyNumberFormat="1"/>
    <xf numFmtId="38" fontId="63" fillId="0" borderId="0" xfId="0" applyNumberFormat="1" applyFont="1" applyFill="1"/>
    <xf numFmtId="0" fontId="62" fillId="0" borderId="0" xfId="0" applyFont="1" applyFill="1" applyAlignment="1">
      <alignment horizontal="center"/>
    </xf>
    <xf numFmtId="166" fontId="0" fillId="0" borderId="37" xfId="1" applyFont="1" applyFill="1" applyBorder="1"/>
    <xf numFmtId="0" fontId="0" fillId="0" borderId="0" xfId="0" applyAlignment="1">
      <alignment vertical="top"/>
    </xf>
    <xf numFmtId="0" fontId="0" fillId="93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93" borderId="10" xfId="0" applyFill="1" applyBorder="1" applyAlignment="1">
      <alignment vertical="top" wrapText="1"/>
    </xf>
    <xf numFmtId="0" fontId="0" fillId="0" borderId="0" xfId="0" applyFill="1"/>
    <xf numFmtId="166" fontId="63" fillId="0" borderId="0" xfId="1" applyFont="1" applyFill="1"/>
    <xf numFmtId="0" fontId="113" fillId="0" borderId="0" xfId="0" applyFont="1"/>
    <xf numFmtId="4" fontId="0" fillId="0" borderId="0" xfId="0" applyNumberFormat="1" applyAlignment="1">
      <alignment horizontal="right" vertical="top"/>
    </xf>
    <xf numFmtId="0" fontId="63" fillId="0" borderId="0" xfId="0" applyFont="1"/>
    <xf numFmtId="0" fontId="63" fillId="0" borderId="13" xfId="120" quotePrefix="1" applyNumberFormat="1" applyFill="1">
      <alignment horizontal="left" vertical="center" indent="1"/>
    </xf>
    <xf numFmtId="166" fontId="63" fillId="0" borderId="25" xfId="1" applyFont="1" applyFill="1" applyBorder="1" applyAlignment="1">
      <alignment horizontal="center"/>
    </xf>
    <xf numFmtId="176" fontId="113" fillId="0" borderId="0" xfId="0" applyNumberFormat="1" applyFont="1" applyAlignment="1">
      <alignment horizontal="left"/>
    </xf>
    <xf numFmtId="0" fontId="0" fillId="0" borderId="10" xfId="0" applyBorder="1"/>
    <xf numFmtId="0" fontId="63" fillId="0" borderId="0" xfId="0" applyFont="1" applyAlignment="1">
      <alignment wrapText="1"/>
    </xf>
    <xf numFmtId="166" fontId="63" fillId="0" borderId="0" xfId="1" applyFont="1"/>
    <xf numFmtId="178" fontId="62" fillId="0" borderId="0" xfId="0" applyNumberFormat="1" applyFont="1"/>
    <xf numFmtId="9" fontId="62" fillId="0" borderId="0" xfId="0" applyNumberFormat="1" applyFont="1" applyFill="1"/>
    <xf numFmtId="9" fontId="62" fillId="94" borderId="0" xfId="0" applyNumberFormat="1" applyFont="1" applyFill="1"/>
    <xf numFmtId="9" fontId="62" fillId="94" borderId="0" xfId="415" applyNumberFormat="1" applyFont="1" applyFill="1"/>
    <xf numFmtId="9" fontId="62" fillId="0" borderId="0" xfId="0" applyNumberFormat="1" applyFont="1"/>
    <xf numFmtId="0" fontId="0" fillId="0" borderId="0" xfId="0"/>
    <xf numFmtId="0" fontId="62" fillId="0" borderId="0" xfId="0" applyFont="1"/>
    <xf numFmtId="0" fontId="63" fillId="0" borderId="0" xfId="0" applyFont="1" applyFill="1" applyBorder="1" applyAlignment="1">
      <alignment wrapText="1"/>
    </xf>
    <xf numFmtId="0" fontId="62" fillId="0" borderId="0" xfId="5215" applyFont="1"/>
    <xf numFmtId="0" fontId="62" fillId="0" borderId="0" xfId="5207" applyFont="1" applyAlignment="1">
      <alignment wrapText="1"/>
    </xf>
    <xf numFmtId="0" fontId="62" fillId="0" borderId="0" xfId="5215" applyFont="1" applyAlignment="1">
      <alignment horizontal="left"/>
    </xf>
    <xf numFmtId="0" fontId="63" fillId="0" borderId="40" xfId="0" applyFont="1" applyFill="1" applyBorder="1" applyAlignment="1">
      <alignment wrapText="1"/>
    </xf>
    <xf numFmtId="175" fontId="0" fillId="0" borderId="0" xfId="0" applyNumberFormat="1"/>
    <xf numFmtId="166" fontId="64" fillId="95" borderId="13" xfId="1" quotePrefix="1" applyFont="1" applyFill="1" applyBorder="1" applyAlignment="1">
      <alignment horizontal="center" vertical="center"/>
    </xf>
    <xf numFmtId="166" fontId="62" fillId="0" borderId="11" xfId="1" applyFont="1" applyBorder="1"/>
    <xf numFmtId="14" fontId="0" fillId="0" borderId="0" xfId="0" applyNumberFormat="1" applyAlignment="1">
      <alignment wrapText="1"/>
    </xf>
    <xf numFmtId="166" fontId="0" fillId="0" borderId="0" xfId="1" applyFont="1" applyAlignment="1">
      <alignment wrapText="1"/>
    </xf>
    <xf numFmtId="166" fontId="63" fillId="0" borderId="40" xfId="1" applyFont="1" applyFill="1" applyBorder="1" applyAlignment="1">
      <alignment wrapText="1"/>
    </xf>
    <xf numFmtId="177" fontId="113" fillId="0" borderId="0" xfId="0" applyNumberFormat="1" applyFont="1" applyAlignment="1">
      <alignment horizontal="left"/>
    </xf>
    <xf numFmtId="181" fontId="113" fillId="0" borderId="0" xfId="0" applyNumberFormat="1" applyFont="1" applyAlignment="1">
      <alignment horizontal="left"/>
    </xf>
    <xf numFmtId="0" fontId="114" fillId="0" borderId="0" xfId="0" applyFont="1"/>
    <xf numFmtId="177" fontId="114" fillId="0" borderId="0" xfId="0" applyNumberFormat="1" applyFont="1" applyAlignment="1">
      <alignment horizontal="left"/>
    </xf>
    <xf numFmtId="176" fontId="114" fillId="0" borderId="0" xfId="0" applyNumberFormat="1" applyFont="1" applyAlignment="1">
      <alignment horizontal="left"/>
    </xf>
    <xf numFmtId="0" fontId="64" fillId="0" borderId="13" xfId="88" quotePrefix="1" applyNumberFormat="1" applyFont="1" applyFill="1" applyAlignment="1">
      <alignment horizontal="center" vertical="center"/>
    </xf>
    <xf numFmtId="166" fontId="64" fillId="0" borderId="13" xfId="1" quotePrefix="1" applyFont="1" applyFill="1" applyBorder="1" applyAlignment="1">
      <alignment horizontal="center" vertical="center"/>
    </xf>
    <xf numFmtId="0" fontId="0" fillId="96" borderId="0" xfId="0" applyFill="1"/>
    <xf numFmtId="175" fontId="63" fillId="0" borderId="40" xfId="0" applyNumberFormat="1" applyFont="1" applyFill="1" applyBorder="1" applyAlignment="1">
      <alignment wrapText="1"/>
    </xf>
    <xf numFmtId="166" fontId="0" fillId="0" borderId="10" xfId="0" applyNumberFormat="1" applyBorder="1"/>
    <xf numFmtId="166" fontId="64" fillId="95" borderId="42" xfId="1" quotePrefix="1" applyFont="1" applyFill="1" applyBorder="1" applyAlignment="1">
      <alignment horizontal="center" vertical="center"/>
    </xf>
    <xf numFmtId="166" fontId="63" fillId="0" borderId="13" xfId="1" applyFont="1" applyBorder="1" applyAlignment="1">
      <alignment horizontal="right" vertical="center"/>
    </xf>
    <xf numFmtId="166" fontId="64" fillId="0" borderId="41" xfId="0" applyNumberFormat="1" applyFont="1" applyBorder="1"/>
    <xf numFmtId="166" fontId="63" fillId="0" borderId="0" xfId="1" applyFont="1" applyBorder="1"/>
    <xf numFmtId="166" fontId="63" fillId="0" borderId="0" xfId="1" applyFont="1" applyFill="1" applyBorder="1"/>
    <xf numFmtId="166" fontId="64" fillId="0" borderId="41" xfId="1" applyFont="1" applyFill="1" applyBorder="1"/>
    <xf numFmtId="166" fontId="63" fillId="0" borderId="0" xfId="0" applyNumberFormat="1" applyFont="1" applyBorder="1" applyAlignment="1">
      <alignment wrapText="1"/>
    </xf>
    <xf numFmtId="166" fontId="63" fillId="0" borderId="0" xfId="0" applyNumberFormat="1" applyFont="1" applyFill="1" applyBorder="1" applyAlignment="1">
      <alignment wrapText="1"/>
    </xf>
    <xf numFmtId="9" fontId="62" fillId="0" borderId="0" xfId="415" applyFont="1"/>
    <xf numFmtId="175" fontId="63" fillId="0" borderId="0" xfId="0" applyNumberFormat="1" applyFont="1" applyFill="1" applyBorder="1" applyAlignment="1">
      <alignment wrapText="1"/>
    </xf>
    <xf numFmtId="0" fontId="62" fillId="0" borderId="0" xfId="0" applyFont="1" applyFill="1" applyAlignment="1">
      <alignment wrapText="1"/>
    </xf>
    <xf numFmtId="0" fontId="63" fillId="0" borderId="43" xfId="120" applyNumberFormat="1" applyFill="1" applyBorder="1">
      <alignment horizontal="left" vertical="center" indent="1"/>
    </xf>
    <xf numFmtId="166" fontId="126" fillId="0" borderId="0" xfId="0" applyNumberFormat="1" applyFont="1" applyFill="1" applyAlignment="1">
      <alignment wrapText="1"/>
    </xf>
    <xf numFmtId="166" fontId="0" fillId="0" borderId="0" xfId="1" applyFont="1" applyFill="1"/>
    <xf numFmtId="166" fontId="70" fillId="0" borderId="41" xfId="1" applyFont="1" applyBorder="1"/>
    <xf numFmtId="166" fontId="70" fillId="0" borderId="0" xfId="1" applyFont="1" applyFill="1"/>
    <xf numFmtId="0" fontId="70" fillId="0" borderId="41" xfId="0" applyFont="1" applyBorder="1"/>
    <xf numFmtId="38" fontId="0" fillId="0" borderId="0" xfId="0" applyNumberFormat="1" applyFont="1"/>
    <xf numFmtId="38" fontId="0" fillId="0" borderId="0" xfId="0" applyNumberFormat="1" applyFont="1" applyAlignment="1">
      <alignment horizontal="center"/>
    </xf>
    <xf numFmtId="166" fontId="0" fillId="0" borderId="0" xfId="10195" applyFont="1" applyAlignment="1">
      <alignment horizontal="center"/>
    </xf>
    <xf numFmtId="38" fontId="70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38" fontId="70" fillId="0" borderId="0" xfId="0" applyNumberFormat="1" applyFont="1" applyAlignment="1">
      <alignment wrapText="1"/>
    </xf>
    <xf numFmtId="38" fontId="70" fillId="0" borderId="25" xfId="0" applyNumberFormat="1" applyFont="1" applyBorder="1" applyAlignment="1">
      <alignment horizontal="center" wrapText="1"/>
    </xf>
    <xf numFmtId="166" fontId="128" fillId="0" borderId="25" xfId="10195" quotePrefix="1" applyFont="1" applyBorder="1" applyAlignment="1">
      <alignment horizontal="center" wrapText="1"/>
    </xf>
    <xf numFmtId="166" fontId="101" fillId="87" borderId="26" xfId="305" applyNumberFormat="1" applyAlignment="1">
      <alignment horizontal="center"/>
    </xf>
    <xf numFmtId="166" fontId="70" fillId="0" borderId="0" xfId="10195" applyFont="1" applyBorder="1" applyAlignment="1">
      <alignment horizontal="center" wrapText="1"/>
    </xf>
    <xf numFmtId="166" fontId="0" fillId="0" borderId="0" xfId="10195" applyFont="1" applyFill="1" applyAlignment="1">
      <alignment horizontal="center"/>
    </xf>
    <xf numFmtId="38" fontId="70" fillId="0" borderId="0" xfId="0" applyNumberFormat="1" applyFont="1" applyBorder="1" applyAlignment="1">
      <alignment horizontal="center" wrapText="1"/>
    </xf>
    <xf numFmtId="43" fontId="0" fillId="0" borderId="0" xfId="0" applyNumberFormat="1" applyFont="1"/>
    <xf numFmtId="166" fontId="0" fillId="0" borderId="0" xfId="10195" applyFont="1" applyFill="1" applyBorder="1" applyAlignment="1">
      <alignment horizontal="center"/>
    </xf>
    <xf numFmtId="166" fontId="101" fillId="87" borderId="26" xfId="305" applyNumberFormat="1"/>
    <xf numFmtId="166" fontId="0" fillId="0" borderId="25" xfId="10195" applyFont="1" applyFill="1" applyBorder="1" applyAlignment="1">
      <alignment horizontal="center"/>
    </xf>
    <xf numFmtId="166" fontId="0" fillId="0" borderId="10" xfId="10195" applyFont="1" applyFill="1" applyBorder="1" applyAlignment="1">
      <alignment horizontal="center"/>
    </xf>
    <xf numFmtId="43" fontId="0" fillId="0" borderId="0" xfId="0" applyNumberFormat="1" applyFont="1" applyFill="1"/>
    <xf numFmtId="166" fontId="0" fillId="0" borderId="0" xfId="0" applyNumberFormat="1" applyFont="1" applyFill="1"/>
    <xf numFmtId="0" fontId="0" fillId="0" borderId="0" xfId="0" applyFont="1" applyFill="1"/>
    <xf numFmtId="166" fontId="129" fillId="0" borderId="26" xfId="305" applyNumberFormat="1" applyFont="1" applyFill="1" applyAlignment="1">
      <alignment horizontal="center"/>
    </xf>
    <xf numFmtId="166" fontId="101" fillId="0" borderId="26" xfId="10195" applyFont="1" applyFill="1" applyBorder="1" applyAlignment="1">
      <alignment horizontal="center"/>
    </xf>
    <xf numFmtId="166" fontId="62" fillId="0" borderId="0" xfId="10195" applyFont="1" applyFill="1" applyAlignment="1">
      <alignment horizontal="center"/>
    </xf>
    <xf numFmtId="166" fontId="0" fillId="0" borderId="0" xfId="0" applyNumberFormat="1" applyFont="1"/>
    <xf numFmtId="166" fontId="0" fillId="0" borderId="11" xfId="10195" applyFont="1" applyFill="1" applyBorder="1" applyAlignment="1">
      <alignment horizontal="center"/>
    </xf>
    <xf numFmtId="166" fontId="0" fillId="0" borderId="0" xfId="10195" applyFont="1"/>
    <xf numFmtId="38" fontId="0" fillId="0" borderId="0" xfId="0" applyNumberFormat="1" applyFont="1" applyFill="1" applyAlignment="1">
      <alignment horizontal="center"/>
    </xf>
    <xf numFmtId="166" fontId="0" fillId="0" borderId="0" xfId="10195" applyFont="1" applyFill="1"/>
    <xf numFmtId="166" fontId="129" fillId="96" borderId="26" xfId="305" applyNumberFormat="1" applyFont="1" applyFill="1" applyAlignment="1">
      <alignment horizontal="center"/>
    </xf>
    <xf numFmtId="38" fontId="0" fillId="0" borderId="0" xfId="0" applyNumberFormat="1" applyFont="1" applyFill="1"/>
    <xf numFmtId="0" fontId="130" fillId="0" borderId="0" xfId="0" applyFont="1"/>
    <xf numFmtId="166" fontId="0" fillId="0" borderId="11" xfId="10195" applyFont="1" applyBorder="1" applyAlignment="1">
      <alignment horizontal="center"/>
    </xf>
    <xf numFmtId="166" fontId="0" fillId="0" borderId="0" xfId="10195" applyFont="1" applyBorder="1" applyAlignment="1">
      <alignment horizontal="center"/>
    </xf>
    <xf numFmtId="166" fontId="117" fillId="0" borderId="12" xfId="10195" applyFont="1" applyFill="1" applyBorder="1" applyAlignment="1">
      <alignment horizontal="center"/>
    </xf>
    <xf numFmtId="166" fontId="117" fillId="0" borderId="12" xfId="10195" applyFont="1" applyBorder="1" applyAlignment="1">
      <alignment horizontal="center"/>
    </xf>
    <xf numFmtId="38" fontId="0" fillId="0" borderId="0" xfId="0" quotePrefix="1" applyNumberFormat="1" applyFont="1"/>
    <xf numFmtId="38" fontId="0" fillId="0" borderId="0" xfId="0" quotePrefix="1" applyNumberFormat="1" applyFont="1" applyAlignment="1">
      <alignment horizontal="left"/>
    </xf>
    <xf numFmtId="14" fontId="0" fillId="0" borderId="0" xfId="0" quotePrefix="1" applyNumberFormat="1" applyFont="1" applyFill="1" applyAlignment="1">
      <alignment horizontal="left"/>
    </xf>
    <xf numFmtId="38" fontId="0" fillId="0" borderId="0" xfId="0" quotePrefix="1" applyNumberFormat="1" applyFont="1" applyAlignment="1">
      <alignment horizontal="center"/>
    </xf>
    <xf numFmtId="166" fontId="0" fillId="0" borderId="0" xfId="10195" quotePrefix="1" applyFont="1" applyAlignment="1">
      <alignment horizontal="center"/>
    </xf>
    <xf numFmtId="14" fontId="0" fillId="0" borderId="0" xfId="0" quotePrefix="1" applyNumberFormat="1" applyFont="1" applyAlignment="1">
      <alignment horizontal="left"/>
    </xf>
    <xf numFmtId="38" fontId="0" fillId="0" borderId="0" xfId="0" applyNumberFormat="1" applyFont="1" applyAlignment="1">
      <alignment horizontal="left"/>
    </xf>
    <xf numFmtId="166" fontId="0" fillId="0" borderId="0" xfId="10195" applyFont="1" applyAlignment="1">
      <alignment horizontal="right"/>
    </xf>
    <xf numFmtId="166" fontId="0" fillId="0" borderId="0" xfId="10195" applyFont="1" applyAlignment="1">
      <alignment horizontal="center" wrapText="1"/>
    </xf>
    <xf numFmtId="38" fontId="0" fillId="0" borderId="0" xfId="0" applyNumberFormat="1" applyFont="1" applyAlignment="1">
      <alignment horizontal="left" indent="2"/>
    </xf>
    <xf numFmtId="38" fontId="0" fillId="0" borderId="0" xfId="0" applyNumberFormat="1" applyFont="1" applyFill="1" applyAlignment="1">
      <alignment horizontal="left"/>
    </xf>
    <xf numFmtId="38" fontId="70" fillId="0" borderId="0" xfId="0" applyNumberFormat="1" applyFont="1"/>
    <xf numFmtId="166" fontId="0" fillId="0" borderId="0" xfId="10196" applyFont="1" applyAlignment="1">
      <alignment horizontal="center"/>
    </xf>
    <xf numFmtId="0" fontId="60" fillId="0" borderId="0" xfId="154" applyFont="1"/>
    <xf numFmtId="38" fontId="62" fillId="0" borderId="0" xfId="154" applyNumberFormat="1" applyFont="1"/>
    <xf numFmtId="38" fontId="62" fillId="0" borderId="0" xfId="154" applyNumberFormat="1" applyFont="1" applyAlignment="1">
      <alignment horizontal="center"/>
    </xf>
    <xf numFmtId="0" fontId="62" fillId="0" borderId="0" xfId="154" applyFont="1"/>
    <xf numFmtId="0" fontId="68" fillId="0" borderId="0" xfId="154" applyFont="1"/>
    <xf numFmtId="0" fontId="140" fillId="0" borderId="0" xfId="154" applyFont="1"/>
    <xf numFmtId="38" fontId="70" fillId="0" borderId="0" xfId="154" applyNumberFormat="1" applyFont="1" applyAlignment="1">
      <alignment horizontal="center"/>
    </xf>
    <xf numFmtId="0" fontId="62" fillId="0" borderId="0" xfId="154" applyFont="1" applyAlignment="1">
      <alignment wrapText="1"/>
    </xf>
    <xf numFmtId="38" fontId="70" fillId="0" borderId="0" xfId="154" applyNumberFormat="1" applyFont="1" applyAlignment="1">
      <alignment wrapText="1"/>
    </xf>
    <xf numFmtId="38" fontId="70" fillId="0" borderId="25" xfId="154" applyNumberFormat="1" applyFont="1" applyBorder="1" applyAlignment="1">
      <alignment horizontal="center" wrapText="1"/>
    </xf>
    <xf numFmtId="43" fontId="62" fillId="0" borderId="0" xfId="154" applyNumberFormat="1" applyFont="1" applyAlignment="1">
      <alignment wrapText="1"/>
    </xf>
    <xf numFmtId="0" fontId="101" fillId="87" borderId="26" xfId="305"/>
    <xf numFmtId="182" fontId="101" fillId="87" borderId="26" xfId="305" applyNumberFormat="1" applyAlignment="1">
      <alignment horizontal="center"/>
    </xf>
    <xf numFmtId="182" fontId="0" fillId="0" borderId="0" xfId="10195" applyNumberFormat="1" applyFont="1" applyAlignment="1">
      <alignment horizontal="center"/>
    </xf>
    <xf numFmtId="166" fontId="0" fillId="0" borderId="12" xfId="10195" applyFont="1" applyBorder="1" applyAlignment="1">
      <alignment horizontal="center"/>
    </xf>
    <xf numFmtId="166" fontId="0" fillId="0" borderId="12" xfId="10195" applyNumberFormat="1" applyFont="1" applyBorder="1" applyAlignment="1">
      <alignment horizontal="center"/>
    </xf>
    <xf numFmtId="166" fontId="62" fillId="0" borderId="0" xfId="10195" applyFont="1" applyAlignment="1">
      <alignment horizontal="center"/>
    </xf>
    <xf numFmtId="166" fontId="62" fillId="0" borderId="0" xfId="10195" applyFont="1"/>
    <xf numFmtId="166" fontId="62" fillId="0" borderId="0" xfId="10196" applyFont="1" applyAlignment="1">
      <alignment horizontal="center"/>
    </xf>
    <xf numFmtId="166" fontId="62" fillId="0" borderId="0" xfId="10196" applyFont="1"/>
    <xf numFmtId="0" fontId="141" fillId="97" borderId="0" xfId="0" applyFont="1" applyFill="1"/>
    <xf numFmtId="0" fontId="142" fillId="97" borderId="0" xfId="0" applyFont="1" applyFill="1" applyAlignment="1">
      <alignment horizontal="right" indent="1"/>
    </xf>
    <xf numFmtId="0" fontId="143" fillId="97" borderId="0" xfId="0" quotePrefix="1" applyFont="1" applyFill="1" applyAlignment="1"/>
    <xf numFmtId="0" fontId="142" fillId="97" borderId="0" xfId="0" quotePrefix="1" applyFont="1" applyFill="1" applyAlignment="1">
      <alignment horizontal="right" indent="1"/>
    </xf>
    <xf numFmtId="0" fontId="141" fillId="0" borderId="0" xfId="0" applyFont="1"/>
    <xf numFmtId="0" fontId="140" fillId="0" borderId="0" xfId="0" applyFont="1"/>
    <xf numFmtId="0" fontId="0" fillId="98" borderId="10" xfId="0" applyFill="1" applyBorder="1" applyAlignment="1">
      <alignment horizontal="left" indent="1"/>
    </xf>
    <xf numFmtId="49" fontId="0" fillId="99" borderId="10" xfId="0" quotePrefix="1" applyNumberFormat="1" applyFill="1" applyBorder="1" applyAlignment="1">
      <alignment horizontal="left" indent="1"/>
    </xf>
    <xf numFmtId="0" fontId="144" fillId="100" borderId="0" xfId="0" applyFont="1" applyFill="1"/>
    <xf numFmtId="0" fontId="133" fillId="72" borderId="0" xfId="10320" quotePrefix="1" applyNumberFormat="1">
      <alignment horizontal="left" vertical="center" indent="1"/>
    </xf>
    <xf numFmtId="0" fontId="91" fillId="72" borderId="20" xfId="10462" quotePrefix="1" applyNumberFormat="1" applyAlignment="1">
      <alignment horizontal="left" vertical="center" wrapText="1" indent="1"/>
    </xf>
    <xf numFmtId="0" fontId="91" fillId="72" borderId="20" xfId="10361" quotePrefix="1" applyNumberFormat="1">
      <alignment horizontal="right" vertical="center"/>
    </xf>
    <xf numFmtId="0" fontId="91" fillId="72" borderId="20" xfId="10462" quotePrefix="1" applyNumberFormat="1">
      <alignment horizontal="left" vertical="center" indent="1"/>
    </xf>
    <xf numFmtId="4" fontId="91" fillId="73" borderId="20" xfId="10394" applyNumberFormat="1">
      <alignment horizontal="right" vertical="center"/>
    </xf>
    <xf numFmtId="3" fontId="91" fillId="73" borderId="20" xfId="10394" applyNumberFormat="1">
      <alignment horizontal="right" vertical="center"/>
    </xf>
    <xf numFmtId="4" fontId="137" fillId="73" borderId="20" xfId="10412" applyNumberFormat="1">
      <alignment horizontal="right" vertical="center"/>
    </xf>
    <xf numFmtId="3" fontId="137" fillId="73" borderId="20" xfId="10412" applyNumberFormat="1">
      <alignment horizontal="right" vertical="center"/>
    </xf>
    <xf numFmtId="0" fontId="133" fillId="58" borderId="20" xfId="10280" quotePrefix="1" applyNumberFormat="1">
      <alignment horizontal="left" vertical="center" indent="1"/>
    </xf>
    <xf numFmtId="4" fontId="133" fillId="58" borderId="20" xfId="10212" applyNumberFormat="1">
      <alignment vertical="center"/>
    </xf>
    <xf numFmtId="3" fontId="133" fillId="58" borderId="20" xfId="10212" applyNumberFormat="1">
      <alignment vertical="center"/>
    </xf>
    <xf numFmtId="4" fontId="135" fillId="58" borderId="20" xfId="10230" applyNumberFormat="1">
      <alignment vertical="center"/>
    </xf>
    <xf numFmtId="183" fontId="135" fillId="58" borderId="20" xfId="10230" applyNumberFormat="1">
      <alignment vertical="center"/>
    </xf>
    <xf numFmtId="0" fontId="66" fillId="0" borderId="45" xfId="0" applyFont="1" applyFill="1" applyBorder="1" applyAlignment="1">
      <alignment horizontal="left"/>
    </xf>
    <xf numFmtId="0" fontId="133" fillId="72" borderId="0" xfId="10320" quotePrefix="1" applyNumberFormat="1" applyAlignment="1">
      <alignment horizontal="left" vertical="center" indent="1"/>
    </xf>
    <xf numFmtId="3" fontId="135" fillId="58" borderId="20" xfId="10230" applyNumberFormat="1">
      <alignment vertical="center"/>
    </xf>
    <xf numFmtId="0" fontId="0" fillId="101" borderId="0" xfId="0" applyFill="1" applyAlignment="1">
      <alignment vertical="top"/>
    </xf>
    <xf numFmtId="166" fontId="62" fillId="0" borderId="0" xfId="1" applyFont="1" applyAlignment="1">
      <alignment horizontal="center"/>
    </xf>
    <xf numFmtId="0" fontId="0" fillId="0" borderId="40" xfId="0" applyFont="1" applyFill="1" applyBorder="1" applyAlignment="1">
      <alignment wrapText="1"/>
    </xf>
    <xf numFmtId="166" fontId="62" fillId="0" borderId="47" xfId="1" applyFont="1" applyFill="1" applyBorder="1" applyAlignment="1">
      <alignment wrapText="1"/>
    </xf>
    <xf numFmtId="0" fontId="0" fillId="0" borderId="46" xfId="0" applyBorder="1" applyAlignment="1">
      <alignment wrapText="1"/>
    </xf>
    <xf numFmtId="175" fontId="0" fillId="0" borderId="40" xfId="0" applyNumberFormat="1" applyFont="1" applyFill="1" applyBorder="1" applyAlignment="1">
      <alignment wrapText="1"/>
    </xf>
    <xf numFmtId="166" fontId="0" fillId="0" borderId="40" xfId="0" applyNumberFormat="1" applyFont="1" applyFill="1" applyBorder="1" applyAlignment="1">
      <alignment wrapText="1"/>
    </xf>
    <xf numFmtId="0" fontId="62" fillId="0" borderId="0" xfId="0" applyFont="1" applyAlignment="1">
      <alignment horizontal="left" indent="1"/>
    </xf>
    <xf numFmtId="0" fontId="62" fillId="0" borderId="0" xfId="0" applyNumberFormat="1" applyFont="1"/>
    <xf numFmtId="187" fontId="62" fillId="0" borderId="0" xfId="0" applyNumberFormat="1" applyFont="1"/>
  </cellXfs>
  <cellStyles count="10490"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U2 Dec06" xfId="229"/>
    <cellStyle name="_urp-aug" xfId="230"/>
    <cellStyle name="_urp-oct05" xfId="232"/>
    <cellStyle name="_urpclear-jul05" xfId="231"/>
    <cellStyle name="_VINYL-CLEARING-JUL05" xfId="233"/>
    <cellStyle name="@Shaded" xfId="156"/>
    <cellStyle name="20% - Accent1" xfId="20" builtinId="30" customBuiltin="1"/>
    <cellStyle name="20% - Accent1 10" xfId="515"/>
    <cellStyle name="20% - Accent1 10 2" xfId="2169"/>
    <cellStyle name="20% - Accent1 10 2 2" xfId="4709"/>
    <cellStyle name="20% - Accent1 10 2 2 2" xfId="6306"/>
    <cellStyle name="20% - Accent1 10 2 2 3" xfId="9352"/>
    <cellStyle name="20% - Accent1 10 2 3" xfId="3433"/>
    <cellStyle name="20% - Accent1 10 2 4" xfId="5829"/>
    <cellStyle name="20% - Accent1 10 2 5" xfId="8139"/>
    <cellStyle name="20% - Accent1 10 3" xfId="1464"/>
    <cellStyle name="20% - Accent1 10 3 2" xfId="4023"/>
    <cellStyle name="20% - Accent1 10 3 3" xfId="6130"/>
    <cellStyle name="20% - Accent1 10 3 4" xfId="8714"/>
    <cellStyle name="20% - Accent1 10 4" xfId="4400"/>
    <cellStyle name="20% - Accent1 10 4 2" xfId="9071"/>
    <cellStyle name="20% - Accent1 10 5" xfId="2788"/>
    <cellStyle name="20% - Accent1 10 6" xfId="5647"/>
    <cellStyle name="20% - Accent1 10 7" xfId="7486"/>
    <cellStyle name="20% - Accent1 11" xfId="528"/>
    <cellStyle name="20% - Accent1 11 2" xfId="2182"/>
    <cellStyle name="20% - Accent1 11 2 2" xfId="3446"/>
    <cellStyle name="20% - Accent1 11 2 2 2" xfId="6319"/>
    <cellStyle name="20% - Accent1 11 2 3" xfId="5842"/>
    <cellStyle name="20% - Accent1 11 2 4" xfId="8152"/>
    <cellStyle name="20% - Accent1 11 3" xfId="1477"/>
    <cellStyle name="20% - Accent1 11 3 2" xfId="4036"/>
    <cellStyle name="20% - Accent1 11 3 3" xfId="6143"/>
    <cellStyle name="20% - Accent1 11 3 4" xfId="8727"/>
    <cellStyle name="20% - Accent1 11 4" xfId="4513"/>
    <cellStyle name="20% - Accent1 11 4 2" xfId="9182"/>
    <cellStyle name="20% - Accent1 11 5" xfId="2801"/>
    <cellStyle name="20% - Accent1 11 6" xfId="5661"/>
    <cellStyle name="20% - Accent1 11 7" xfId="7499"/>
    <cellStyle name="20% - Accent1 12" xfId="541"/>
    <cellStyle name="20% - Accent1 12 2" xfId="2195"/>
    <cellStyle name="20% - Accent1 12 2 2" xfId="3459"/>
    <cellStyle name="20% - Accent1 12 2 2 2" xfId="6332"/>
    <cellStyle name="20% - Accent1 12 2 3" xfId="5855"/>
    <cellStyle name="20% - Accent1 12 2 4" xfId="8165"/>
    <cellStyle name="20% - Accent1 12 3" xfId="1490"/>
    <cellStyle name="20% - Accent1 12 3 2" xfId="4050"/>
    <cellStyle name="20% - Accent1 12 3 3" xfId="6156"/>
    <cellStyle name="20% - Accent1 12 3 4" xfId="8740"/>
    <cellStyle name="20% - Accent1 12 4" xfId="4725"/>
    <cellStyle name="20% - Accent1 12 4 2" xfId="9367"/>
    <cellStyle name="20% - Accent1 12 5" xfId="2814"/>
    <cellStyle name="20% - Accent1 12 6" xfId="5674"/>
    <cellStyle name="20% - Accent1 12 7" xfId="7512"/>
    <cellStyle name="20% - Accent1 13" xfId="555"/>
    <cellStyle name="20% - Accent1 13 2" xfId="2208"/>
    <cellStyle name="20% - Accent1 13 2 2" xfId="3472"/>
    <cellStyle name="20% - Accent1 13 2 2 2" xfId="6345"/>
    <cellStyle name="20% - Accent1 13 2 3" xfId="5868"/>
    <cellStyle name="20% - Accent1 13 2 4" xfId="8178"/>
    <cellStyle name="20% - Accent1 13 3" xfId="1503"/>
    <cellStyle name="20% - Accent1 13 3 2" xfId="4063"/>
    <cellStyle name="20% - Accent1 13 3 3" xfId="6169"/>
    <cellStyle name="20% - Accent1 13 3 4" xfId="8753"/>
    <cellStyle name="20% - Accent1 13 4" xfId="4738"/>
    <cellStyle name="20% - Accent1 13 4 2" xfId="9380"/>
    <cellStyle name="20% - Accent1 13 5" xfId="2827"/>
    <cellStyle name="20% - Accent1 13 6" xfId="5688"/>
    <cellStyle name="20% - Accent1 13 7" xfId="7525"/>
    <cellStyle name="20% - Accent1 14" xfId="569"/>
    <cellStyle name="20% - Accent1 14 2" xfId="2221"/>
    <cellStyle name="20% - Accent1 14 2 2" xfId="3485"/>
    <cellStyle name="20% - Accent1 14 2 2 2" xfId="6358"/>
    <cellStyle name="20% - Accent1 14 2 3" xfId="5881"/>
    <cellStyle name="20% - Accent1 14 2 4" xfId="8191"/>
    <cellStyle name="20% - Accent1 14 3" xfId="1516"/>
    <cellStyle name="20% - Accent1 14 3 2" xfId="4076"/>
    <cellStyle name="20% - Accent1 14 3 3" xfId="6182"/>
    <cellStyle name="20% - Accent1 14 3 4" xfId="8766"/>
    <cellStyle name="20% - Accent1 14 4" xfId="4752"/>
    <cellStyle name="20% - Accent1 14 4 2" xfId="9393"/>
    <cellStyle name="20% - Accent1 14 5" xfId="2840"/>
    <cellStyle name="20% - Accent1 14 6" xfId="5701"/>
    <cellStyle name="20% - Accent1 14 7" xfId="7538"/>
    <cellStyle name="20% - Accent1 15" xfId="582"/>
    <cellStyle name="20% - Accent1 15 2" xfId="2235"/>
    <cellStyle name="20% - Accent1 15 2 2" xfId="3498"/>
    <cellStyle name="20% - Accent1 15 2 3" xfId="6196"/>
    <cellStyle name="20% - Accent1 15 2 4" xfId="8204"/>
    <cellStyle name="20% - Accent1 15 3" xfId="1529"/>
    <cellStyle name="20% - Accent1 15 3 2" xfId="4089"/>
    <cellStyle name="20% - Accent1 15 3 3" xfId="8779"/>
    <cellStyle name="20% - Accent1 15 4" xfId="4765"/>
    <cellStyle name="20% - Accent1 15 4 2" xfId="9406"/>
    <cellStyle name="20% - Accent1 15 5" xfId="2853"/>
    <cellStyle name="20% - Accent1 15 6" xfId="5715"/>
    <cellStyle name="20% - Accent1 15 7" xfId="7551"/>
    <cellStyle name="20% - Accent1 16" xfId="609"/>
    <cellStyle name="20% - Accent1 16 2" xfId="2248"/>
    <cellStyle name="20% - Accent1 16 2 2" xfId="3511"/>
    <cellStyle name="20% - Accent1 16 2 3" xfId="6372"/>
    <cellStyle name="20% - Accent1 16 2 4" xfId="8217"/>
    <cellStyle name="20% - Accent1 16 3" xfId="1545"/>
    <cellStyle name="20% - Accent1 16 3 2" xfId="4103"/>
    <cellStyle name="20% - Accent1 16 3 3" xfId="8792"/>
    <cellStyle name="20% - Accent1 16 4" xfId="4778"/>
    <cellStyle name="20% - Accent1 16 4 2" xfId="9419"/>
    <cellStyle name="20% - Accent1 16 5" xfId="2866"/>
    <cellStyle name="20% - Accent1 16 6" xfId="5896"/>
    <cellStyle name="20% - Accent1 16 7" xfId="7564"/>
    <cellStyle name="20% - Accent1 17" xfId="631"/>
    <cellStyle name="20% - Accent1 17 2" xfId="2262"/>
    <cellStyle name="20% - Accent1 17 2 2" xfId="3524"/>
    <cellStyle name="20% - Accent1 17 2 3" xfId="6387"/>
    <cellStyle name="20% - Accent1 17 2 4" xfId="8230"/>
    <cellStyle name="20% - Accent1 17 3" xfId="1558"/>
    <cellStyle name="20% - Accent1 17 3 2" xfId="4116"/>
    <cellStyle name="20% - Accent1 17 3 3" xfId="8805"/>
    <cellStyle name="20% - Accent1 17 4" xfId="4792"/>
    <cellStyle name="20% - Accent1 17 4 2" xfId="9432"/>
    <cellStyle name="20% - Accent1 17 5" xfId="2879"/>
    <cellStyle name="20% - Accent1 17 6" xfId="5911"/>
    <cellStyle name="20% - Accent1 17 7" xfId="7577"/>
    <cellStyle name="20% - Accent1 18" xfId="646"/>
    <cellStyle name="20% - Accent1 18 2" xfId="2276"/>
    <cellStyle name="20% - Accent1 18 2 2" xfId="3537"/>
    <cellStyle name="20% - Accent1 18 2 3" xfId="6401"/>
    <cellStyle name="20% - Accent1 18 2 4" xfId="8243"/>
    <cellStyle name="20% - Accent1 18 3" xfId="1572"/>
    <cellStyle name="20% - Accent1 18 3 2" xfId="4129"/>
    <cellStyle name="20% - Accent1 18 3 3" xfId="8818"/>
    <cellStyle name="20% - Accent1 18 4" xfId="4805"/>
    <cellStyle name="20% - Accent1 18 4 2" xfId="9445"/>
    <cellStyle name="20% - Accent1 18 5" xfId="2892"/>
    <cellStyle name="20% - Accent1 18 6" xfId="5925"/>
    <cellStyle name="20% - Accent1 18 7" xfId="7590"/>
    <cellStyle name="20% - Accent1 19" xfId="675"/>
    <cellStyle name="20% - Accent1 19 2" xfId="2289"/>
    <cellStyle name="20% - Accent1 19 2 2" xfId="3550"/>
    <cellStyle name="20% - Accent1 19 2 3" xfId="6415"/>
    <cellStyle name="20% - Accent1 19 2 4" xfId="8256"/>
    <cellStyle name="20% - Accent1 19 3" xfId="1586"/>
    <cellStyle name="20% - Accent1 19 3 2" xfId="4142"/>
    <cellStyle name="20% - Accent1 19 3 3" xfId="8831"/>
    <cellStyle name="20% - Accent1 19 4" xfId="4819"/>
    <cellStyle name="20% - Accent1 19 4 2" xfId="9458"/>
    <cellStyle name="20% - Accent1 19 5" xfId="2905"/>
    <cellStyle name="20% - Accent1 19 6" xfId="5940"/>
    <cellStyle name="20% - Accent1 19 7" xfId="7603"/>
    <cellStyle name="20% - Accent1 2" xfId="234"/>
    <cellStyle name="20% - Accent1 2 2" xfId="5251"/>
    <cellStyle name="20% - Accent1 2 2 2" xfId="5252"/>
    <cellStyle name="20% - Accent1 2 3" xfId="5253"/>
    <cellStyle name="20% - Accent1 2 4" xfId="5250"/>
    <cellStyle name="20% - Accent1 20" xfId="738"/>
    <cellStyle name="20% - Accent1 20 2" xfId="2302"/>
    <cellStyle name="20% - Accent1 20 2 2" xfId="3563"/>
    <cellStyle name="20% - Accent1 20 2 3" xfId="6440"/>
    <cellStyle name="20% - Accent1 20 2 4" xfId="8269"/>
    <cellStyle name="20% - Accent1 20 3" xfId="1599"/>
    <cellStyle name="20% - Accent1 20 3 2" xfId="4155"/>
    <cellStyle name="20% - Accent1 20 3 3" xfId="8844"/>
    <cellStyle name="20% - Accent1 20 4" xfId="4832"/>
    <cellStyle name="20% - Accent1 20 4 2" xfId="9471"/>
    <cellStyle name="20% - Accent1 20 5" xfId="2918"/>
    <cellStyle name="20% - Accent1 20 6" xfId="5965"/>
    <cellStyle name="20% - Accent1 20 7" xfId="7616"/>
    <cellStyle name="20% - Accent1 21" xfId="754"/>
    <cellStyle name="20% - Accent1 21 2" xfId="2316"/>
    <cellStyle name="20% - Accent1 21 2 2" xfId="3577"/>
    <cellStyle name="20% - Accent1 21 2 3" xfId="6444"/>
    <cellStyle name="20% - Accent1 21 2 4" xfId="8283"/>
    <cellStyle name="20% - Accent1 21 3" xfId="1612"/>
    <cellStyle name="20% - Accent1 21 3 2" xfId="4168"/>
    <cellStyle name="20% - Accent1 21 3 3" xfId="8857"/>
    <cellStyle name="20% - Accent1 21 4" xfId="4845"/>
    <cellStyle name="20% - Accent1 21 4 2" xfId="9484"/>
    <cellStyle name="20% - Accent1 21 5" xfId="2931"/>
    <cellStyle name="20% - Accent1 21 6" xfId="5969"/>
    <cellStyle name="20% - Accent1 21 7" xfId="7629"/>
    <cellStyle name="20% - Accent1 22" xfId="768"/>
    <cellStyle name="20% - Accent1 22 2" xfId="2330"/>
    <cellStyle name="20% - Accent1 22 2 2" xfId="3590"/>
    <cellStyle name="20% - Accent1 22 2 3" xfId="6457"/>
    <cellStyle name="20% - Accent1 22 2 4" xfId="8296"/>
    <cellStyle name="20% - Accent1 22 3" xfId="1625"/>
    <cellStyle name="20% - Accent1 22 3 2" xfId="4181"/>
    <cellStyle name="20% - Accent1 22 3 3" xfId="8870"/>
    <cellStyle name="20% - Accent1 22 4" xfId="4862"/>
    <cellStyle name="20% - Accent1 22 4 2" xfId="9500"/>
    <cellStyle name="20% - Accent1 22 5" xfId="2944"/>
    <cellStyle name="20% - Accent1 22 6" xfId="5982"/>
    <cellStyle name="20% - Accent1 22 7" xfId="7642"/>
    <cellStyle name="20% - Accent1 23" xfId="801"/>
    <cellStyle name="20% - Accent1 23 2" xfId="2348"/>
    <cellStyle name="20% - Accent1 23 2 2" xfId="3607"/>
    <cellStyle name="20% - Accent1 23 2 3" xfId="8313"/>
    <cellStyle name="20% - Accent1 23 3" xfId="1644"/>
    <cellStyle name="20% - Accent1 23 3 2" xfId="4194"/>
    <cellStyle name="20% - Accent1 23 3 3" xfId="8883"/>
    <cellStyle name="20% - Accent1 23 4" xfId="4877"/>
    <cellStyle name="20% - Accent1 23 4 2" xfId="9514"/>
    <cellStyle name="20% - Accent1 23 5" xfId="2957"/>
    <cellStyle name="20% - Accent1 23 6" xfId="6000"/>
    <cellStyle name="20% - Accent1 23 7" xfId="7655"/>
    <cellStyle name="20% - Accent1 24" xfId="815"/>
    <cellStyle name="20% - Accent1 24 2" xfId="2365"/>
    <cellStyle name="20% - Accent1 24 2 2" xfId="3622"/>
    <cellStyle name="20% - Accent1 24 2 3" xfId="8328"/>
    <cellStyle name="20% - Accent1 24 3" xfId="1657"/>
    <cellStyle name="20% - Accent1 24 3 2" xfId="4207"/>
    <cellStyle name="20% - Accent1 24 3 3" xfId="8896"/>
    <cellStyle name="20% - Accent1 24 4" xfId="4892"/>
    <cellStyle name="20% - Accent1 24 4 2" xfId="9529"/>
    <cellStyle name="20% - Accent1 24 5" xfId="2970"/>
    <cellStyle name="20% - Accent1 24 6" xfId="6474"/>
    <cellStyle name="20% - Accent1 24 7" xfId="7668"/>
    <cellStyle name="20% - Accent1 25" xfId="854"/>
    <cellStyle name="20% - Accent1 25 2" xfId="2379"/>
    <cellStyle name="20% - Accent1 25 2 2" xfId="3636"/>
    <cellStyle name="20% - Accent1 25 2 3" xfId="8342"/>
    <cellStyle name="20% - Accent1 25 3" xfId="1670"/>
    <cellStyle name="20% - Accent1 25 3 2" xfId="4220"/>
    <cellStyle name="20% - Accent1 25 3 3" xfId="8909"/>
    <cellStyle name="20% - Accent1 25 4" xfId="4909"/>
    <cellStyle name="20% - Accent1 25 4 2" xfId="9546"/>
    <cellStyle name="20% - Accent1 25 5" xfId="2983"/>
    <cellStyle name="20% - Accent1 25 6" xfId="6493"/>
    <cellStyle name="20% - Accent1 25 7" xfId="7681"/>
    <cellStyle name="20% - Accent1 26" xfId="873"/>
    <cellStyle name="20% - Accent1 26 2" xfId="2395"/>
    <cellStyle name="20% - Accent1 26 2 2" xfId="3651"/>
    <cellStyle name="20% - Accent1 26 2 3" xfId="8357"/>
    <cellStyle name="20% - Accent1 26 3" xfId="1683"/>
    <cellStyle name="20% - Accent1 26 3 2" xfId="4233"/>
    <cellStyle name="20% - Accent1 26 3 3" xfId="8922"/>
    <cellStyle name="20% - Accent1 26 4" xfId="4922"/>
    <cellStyle name="20% - Accent1 26 4 2" xfId="9559"/>
    <cellStyle name="20% - Accent1 26 5" xfId="2996"/>
    <cellStyle name="20% - Accent1 26 6" xfId="6506"/>
    <cellStyle name="20% - Accent1 26 7" xfId="7694"/>
    <cellStyle name="20% - Accent1 27" xfId="940"/>
    <cellStyle name="20% - Accent1 27 2" xfId="2412"/>
    <cellStyle name="20% - Accent1 27 2 2" xfId="3664"/>
    <cellStyle name="20% - Accent1 27 2 3" xfId="8370"/>
    <cellStyle name="20% - Accent1 27 3" xfId="1696"/>
    <cellStyle name="20% - Accent1 27 3 2" xfId="4246"/>
    <cellStyle name="20% - Accent1 27 3 3" xfId="8935"/>
    <cellStyle name="20% - Accent1 27 4" xfId="4936"/>
    <cellStyle name="20% - Accent1 27 4 2" xfId="9572"/>
    <cellStyle name="20% - Accent1 27 5" xfId="3009"/>
    <cellStyle name="20% - Accent1 27 6" xfId="6519"/>
    <cellStyle name="20% - Accent1 27 7" xfId="7707"/>
    <cellStyle name="20% - Accent1 28" xfId="966"/>
    <cellStyle name="20% - Accent1 28 2" xfId="2428"/>
    <cellStyle name="20% - Accent1 28 2 2" xfId="3678"/>
    <cellStyle name="20% - Accent1 28 2 3" xfId="8384"/>
    <cellStyle name="20% - Accent1 28 3" xfId="1710"/>
    <cellStyle name="20% - Accent1 28 3 2" xfId="4949"/>
    <cellStyle name="20% - Accent1 28 3 3" xfId="9585"/>
    <cellStyle name="20% - Accent1 28 4" xfId="3022"/>
    <cellStyle name="20% - Accent1 28 5" xfId="6533"/>
    <cellStyle name="20% - Accent1 28 6" xfId="7720"/>
    <cellStyle name="20% - Accent1 29" xfId="1015"/>
    <cellStyle name="20% - Accent1 29 2" xfId="2442"/>
    <cellStyle name="20% - Accent1 29 2 2" xfId="3692"/>
    <cellStyle name="20% - Accent1 29 2 3" xfId="8398"/>
    <cellStyle name="20% - Accent1 29 3" xfId="1723"/>
    <cellStyle name="20% - Accent1 29 3 2" xfId="4963"/>
    <cellStyle name="20% - Accent1 29 3 3" xfId="9598"/>
    <cellStyle name="20% - Accent1 29 4" xfId="3035"/>
    <cellStyle name="20% - Accent1 29 5" xfId="6548"/>
    <cellStyle name="20% - Accent1 29 6" xfId="7733"/>
    <cellStyle name="20% - Accent1 3" xfId="403"/>
    <cellStyle name="20% - Accent1 3 2" xfId="2076"/>
    <cellStyle name="20% - Accent1 3 2 2" xfId="4623"/>
    <cellStyle name="20% - Accent1 3 2 2 2" xfId="6214"/>
    <cellStyle name="20% - Accent1 3 2 2 3" xfId="9285"/>
    <cellStyle name="20% - Accent1 3 2 3" xfId="4417"/>
    <cellStyle name="20% - Accent1 3 2 3 2" xfId="9088"/>
    <cellStyle name="20% - Accent1 3 2 4" xfId="3341"/>
    <cellStyle name="20% - Accent1 3 2 5" xfId="5732"/>
    <cellStyle name="20% - Accent1 3 2 6" xfId="8047"/>
    <cellStyle name="20% - Accent1 3 3" xfId="1365"/>
    <cellStyle name="20% - Accent1 3 3 2" xfId="4579"/>
    <cellStyle name="20% - Accent1 3 3 2 2" xfId="9248"/>
    <cellStyle name="20% - Accent1 3 3 3" xfId="4357"/>
    <cellStyle name="20% - Accent1 3 3 3 2" xfId="9029"/>
    <cellStyle name="20% - Accent1 3 3 4" xfId="3930"/>
    <cellStyle name="20% - Accent1 3 3 5" xfId="6037"/>
    <cellStyle name="20% - Accent1 3 3 6" xfId="8622"/>
    <cellStyle name="20% - Accent1 3 4" xfId="4532"/>
    <cellStyle name="20% - Accent1 3 4 2" xfId="9201"/>
    <cellStyle name="20% - Accent1 3 5" xfId="4294"/>
    <cellStyle name="20% - Accent1 3 5 2" xfId="8968"/>
    <cellStyle name="20% - Accent1 3 6" xfId="2697"/>
    <cellStyle name="20% - Accent1 3 7" xfId="5554"/>
    <cellStyle name="20% - Accent1 3 8" xfId="7395"/>
    <cellStyle name="20% - Accent1 30" xfId="1046"/>
    <cellStyle name="20% - Accent1 30 2" xfId="2455"/>
    <cellStyle name="20% - Accent1 30 2 2" xfId="3705"/>
    <cellStyle name="20% - Accent1 30 2 3" xfId="8411"/>
    <cellStyle name="20% - Accent1 30 3" xfId="1744"/>
    <cellStyle name="20% - Accent1 30 3 2" xfId="4976"/>
    <cellStyle name="20% - Accent1 30 3 3" xfId="9611"/>
    <cellStyle name="20% - Accent1 30 4" xfId="3051"/>
    <cellStyle name="20% - Accent1 30 5" xfId="6570"/>
    <cellStyle name="20% - Accent1 30 6" xfId="7749"/>
    <cellStyle name="20% - Accent1 31" xfId="1052"/>
    <cellStyle name="20% - Accent1 31 2" xfId="2468"/>
    <cellStyle name="20% - Accent1 31 2 2" xfId="3718"/>
    <cellStyle name="20% - Accent1 31 2 3" xfId="8424"/>
    <cellStyle name="20% - Accent1 31 3" xfId="1757"/>
    <cellStyle name="20% - Accent1 31 3 2" xfId="4989"/>
    <cellStyle name="20% - Accent1 31 3 3" xfId="9624"/>
    <cellStyle name="20% - Accent1 31 4" xfId="3064"/>
    <cellStyle name="20% - Accent1 31 5" xfId="6584"/>
    <cellStyle name="20% - Accent1 31 6" xfId="7762"/>
    <cellStyle name="20% - Accent1 32" xfId="1117"/>
    <cellStyle name="20% - Accent1 32 2" xfId="2482"/>
    <cellStyle name="20% - Accent1 32 2 2" xfId="3732"/>
    <cellStyle name="20% - Accent1 32 2 3" xfId="8438"/>
    <cellStyle name="20% - Accent1 32 3" xfId="1770"/>
    <cellStyle name="20% - Accent1 32 3 2" xfId="5002"/>
    <cellStyle name="20% - Accent1 32 3 3" xfId="9637"/>
    <cellStyle name="20% - Accent1 32 4" xfId="3077"/>
    <cellStyle name="20% - Accent1 32 5" xfId="6597"/>
    <cellStyle name="20% - Accent1 32 6" xfId="7775"/>
    <cellStyle name="20% - Accent1 33" xfId="1162"/>
    <cellStyle name="20% - Accent1 33 2" xfId="2495"/>
    <cellStyle name="20% - Accent1 33 2 2" xfId="3745"/>
    <cellStyle name="20% - Accent1 33 2 3" xfId="8451"/>
    <cellStyle name="20% - Accent1 33 3" xfId="1783"/>
    <cellStyle name="20% - Accent1 33 3 2" xfId="5015"/>
    <cellStyle name="20% - Accent1 33 3 3" xfId="9650"/>
    <cellStyle name="20% - Accent1 33 4" xfId="3090"/>
    <cellStyle name="20% - Accent1 33 5" xfId="6610"/>
    <cellStyle name="20% - Accent1 33 6" xfId="7788"/>
    <cellStyle name="20% - Accent1 34" xfId="1797"/>
    <cellStyle name="20% - Accent1 34 2" xfId="2509"/>
    <cellStyle name="20% - Accent1 34 2 2" xfId="3758"/>
    <cellStyle name="20% - Accent1 34 2 3" xfId="8464"/>
    <cellStyle name="20% - Accent1 34 3" xfId="5028"/>
    <cellStyle name="20% - Accent1 34 3 2" xfId="9663"/>
    <cellStyle name="20% - Accent1 34 4" xfId="3104"/>
    <cellStyle name="20% - Accent1 34 5" xfId="6623"/>
    <cellStyle name="20% - Accent1 34 6" xfId="7802"/>
    <cellStyle name="20% - Accent1 35" xfId="1810"/>
    <cellStyle name="20% - Accent1 35 2" xfId="2526"/>
    <cellStyle name="20% - Accent1 35 2 2" xfId="3772"/>
    <cellStyle name="20% - Accent1 35 2 3" xfId="8478"/>
    <cellStyle name="20% - Accent1 35 3" xfId="5042"/>
    <cellStyle name="20% - Accent1 35 3 2" xfId="9676"/>
    <cellStyle name="20% - Accent1 35 4" xfId="3117"/>
    <cellStyle name="20% - Accent1 35 5" xfId="6636"/>
    <cellStyle name="20% - Accent1 35 6" xfId="7816"/>
    <cellStyle name="20% - Accent1 36" xfId="1823"/>
    <cellStyle name="20% - Accent1 36 2" xfId="2550"/>
    <cellStyle name="20% - Accent1 36 2 2" xfId="3794"/>
    <cellStyle name="20% - Accent1 36 2 3" xfId="8501"/>
    <cellStyle name="20% - Accent1 36 3" xfId="5055"/>
    <cellStyle name="20% - Accent1 36 3 2" xfId="9689"/>
    <cellStyle name="20% - Accent1 36 4" xfId="3130"/>
    <cellStyle name="20% - Accent1 36 5" xfId="6649"/>
    <cellStyle name="20% - Accent1 36 6" xfId="7829"/>
    <cellStyle name="20% - Accent1 37" xfId="1836"/>
    <cellStyle name="20% - Accent1 37 2" xfId="2567"/>
    <cellStyle name="20% - Accent1 37 2 2" xfId="3811"/>
    <cellStyle name="20% - Accent1 37 2 3" xfId="8518"/>
    <cellStyle name="20% - Accent1 37 3" xfId="5069"/>
    <cellStyle name="20% - Accent1 37 3 2" xfId="9702"/>
    <cellStyle name="20% - Accent1 37 4" xfId="3143"/>
    <cellStyle name="20% - Accent1 37 5" xfId="6662"/>
    <cellStyle name="20% - Accent1 37 6" xfId="7842"/>
    <cellStyle name="20% - Accent1 38" xfId="1849"/>
    <cellStyle name="20% - Accent1 38 2" xfId="2571"/>
    <cellStyle name="20% - Accent1 38 2 2" xfId="3814"/>
    <cellStyle name="20% - Accent1 38 2 3" xfId="8521"/>
    <cellStyle name="20% - Accent1 38 3" xfId="5082"/>
    <cellStyle name="20% - Accent1 38 3 2" xfId="9715"/>
    <cellStyle name="20% - Accent1 38 4" xfId="3156"/>
    <cellStyle name="20% - Accent1 38 5" xfId="6675"/>
    <cellStyle name="20% - Accent1 38 6" xfId="7855"/>
    <cellStyle name="20% - Accent1 39" xfId="1872"/>
    <cellStyle name="20% - Accent1 39 2" xfId="2594"/>
    <cellStyle name="20% - Accent1 39 2 2" xfId="3836"/>
    <cellStyle name="20% - Accent1 39 2 3" xfId="8543"/>
    <cellStyle name="20% - Accent1 39 3" xfId="5097"/>
    <cellStyle name="20% - Accent1 39 3 2" xfId="9728"/>
    <cellStyle name="20% - Accent1 39 4" xfId="3179"/>
    <cellStyle name="20% - Accent1 39 5" xfId="6688"/>
    <cellStyle name="20% - Accent1 39 6" xfId="7878"/>
    <cellStyle name="20% - Accent1 4" xfId="417"/>
    <cellStyle name="20% - Accent1 4 2" xfId="2089"/>
    <cellStyle name="20% - Accent1 4 2 2" xfId="4597"/>
    <cellStyle name="20% - Accent1 4 2 2 2" xfId="6227"/>
    <cellStyle name="20% - Accent1 4 2 2 3" xfId="9266"/>
    <cellStyle name="20% - Accent1 4 2 3" xfId="4430"/>
    <cellStyle name="20% - Accent1 4 2 3 2" xfId="9101"/>
    <cellStyle name="20% - Accent1 4 2 4" xfId="3354"/>
    <cellStyle name="20% - Accent1 4 2 5" xfId="5745"/>
    <cellStyle name="20% - Accent1 4 2 6" xfId="8060"/>
    <cellStyle name="20% - Accent1 4 3" xfId="1378"/>
    <cellStyle name="20% - Accent1 4 3 2" xfId="4370"/>
    <cellStyle name="20% - Accent1 4 3 2 2" xfId="9042"/>
    <cellStyle name="20% - Accent1 4 3 3" xfId="3943"/>
    <cellStyle name="20% - Accent1 4 3 4" xfId="6051"/>
    <cellStyle name="20% - Accent1 4 3 5" xfId="8635"/>
    <cellStyle name="20% - Accent1 4 4" xfId="4546"/>
    <cellStyle name="20% - Accent1 4 4 2" xfId="9215"/>
    <cellStyle name="20% - Accent1 4 5" xfId="4308"/>
    <cellStyle name="20% - Accent1 4 5 2" xfId="8981"/>
    <cellStyle name="20% - Accent1 4 6" xfId="2710"/>
    <cellStyle name="20% - Accent1 4 7" xfId="5568"/>
    <cellStyle name="20% - Accent1 4 8" xfId="7408"/>
    <cellStyle name="20% - Accent1 40" xfId="1875"/>
    <cellStyle name="20% - Accent1 40 2" xfId="2603"/>
    <cellStyle name="20% - Accent1 40 2 2" xfId="3845"/>
    <cellStyle name="20% - Accent1 40 2 3" xfId="8552"/>
    <cellStyle name="20% - Accent1 40 3" xfId="5110"/>
    <cellStyle name="20% - Accent1 40 3 2" xfId="9741"/>
    <cellStyle name="20% - Accent1 40 4" xfId="3182"/>
    <cellStyle name="20% - Accent1 40 5" xfId="6701"/>
    <cellStyle name="20% - Accent1 40 6" xfId="7881"/>
    <cellStyle name="20% - Accent1 41" xfId="1888"/>
    <cellStyle name="20% - Accent1 41 2" xfId="2621"/>
    <cellStyle name="20% - Accent1 41 2 2" xfId="3863"/>
    <cellStyle name="20% - Accent1 41 2 3" xfId="8570"/>
    <cellStyle name="20% - Accent1 41 3" xfId="3195"/>
    <cellStyle name="20% - Accent1 41 4" xfId="6714"/>
    <cellStyle name="20% - Accent1 41 5" xfId="7894"/>
    <cellStyle name="20% - Accent1 42" xfId="1901"/>
    <cellStyle name="20% - Accent1 42 2" xfId="2634"/>
    <cellStyle name="20% - Accent1 42 2 2" xfId="3875"/>
    <cellStyle name="20% - Accent1 42 2 3" xfId="8582"/>
    <cellStyle name="20% - Accent1 42 3" xfId="3208"/>
    <cellStyle name="20% - Accent1 42 4" xfId="6728"/>
    <cellStyle name="20% - Accent1 42 5" xfId="7907"/>
    <cellStyle name="20% - Accent1 43" xfId="1921"/>
    <cellStyle name="20% - Accent1 43 2" xfId="3223"/>
    <cellStyle name="20% - Accent1 43 3" xfId="6741"/>
    <cellStyle name="20% - Accent1 43 4" xfId="7922"/>
    <cellStyle name="20% - Accent1 44" xfId="1938"/>
    <cellStyle name="20% - Accent1 44 2" xfId="3237"/>
    <cellStyle name="20% - Accent1 44 3" xfId="6754"/>
    <cellStyle name="20% - Accent1 44 4" xfId="7937"/>
    <cellStyle name="20% - Accent1 45" xfId="1964"/>
    <cellStyle name="20% - Accent1 45 2" xfId="3260"/>
    <cellStyle name="20% - Accent1 45 3" xfId="6768"/>
    <cellStyle name="20% - Accent1 45 4" xfId="7961"/>
    <cellStyle name="20% - Accent1 46" xfId="1979"/>
    <cellStyle name="20% - Accent1 46 2" xfId="3274"/>
    <cellStyle name="20% - Accent1 46 3" xfId="6782"/>
    <cellStyle name="20% - Accent1 46 4" xfId="7975"/>
    <cellStyle name="20% - Accent1 47" xfId="1994"/>
    <cellStyle name="20% - Accent1 47 2" xfId="3288"/>
    <cellStyle name="20% - Accent1 47 3" xfId="6795"/>
    <cellStyle name="20% - Accent1 47 4" xfId="7989"/>
    <cellStyle name="20% - Accent1 48" xfId="2008"/>
    <cellStyle name="20% - Accent1 48 2" xfId="3302"/>
    <cellStyle name="20% - Accent1 48 3" xfId="6809"/>
    <cellStyle name="20% - Accent1 48 4" xfId="8003"/>
    <cellStyle name="20% - Accent1 49" xfId="2022"/>
    <cellStyle name="20% - Accent1 49 2" xfId="3316"/>
    <cellStyle name="20% - Accent1 49 3" xfId="6822"/>
    <cellStyle name="20% - Accent1 49 4" xfId="8017"/>
    <cellStyle name="20% - Accent1 5" xfId="431"/>
    <cellStyle name="20% - Accent1 5 2" xfId="2102"/>
    <cellStyle name="20% - Accent1 5 2 2" xfId="4445"/>
    <cellStyle name="20% - Accent1 5 2 2 2" xfId="6240"/>
    <cellStyle name="20% - Accent1 5 2 2 3" xfId="9114"/>
    <cellStyle name="20% - Accent1 5 2 3" xfId="3367"/>
    <cellStyle name="20% - Accent1 5 2 4" xfId="5763"/>
    <cellStyle name="20% - Accent1 5 2 5" xfId="8073"/>
    <cellStyle name="20% - Accent1 5 3" xfId="1398"/>
    <cellStyle name="20% - Accent1 5 3 2" xfId="4384"/>
    <cellStyle name="20% - Accent1 5 3 2 2" xfId="9055"/>
    <cellStyle name="20% - Accent1 5 3 3" xfId="3957"/>
    <cellStyle name="20% - Accent1 5 3 4" xfId="6064"/>
    <cellStyle name="20% - Accent1 5 3 5" xfId="8649"/>
    <cellStyle name="20% - Accent1 5 4" xfId="4560"/>
    <cellStyle name="20% - Accent1 5 4 2" xfId="9229"/>
    <cellStyle name="20% - Accent1 5 5" xfId="4321"/>
    <cellStyle name="20% - Accent1 5 5 2" xfId="8994"/>
    <cellStyle name="20% - Accent1 5 6" xfId="2723"/>
    <cellStyle name="20% - Accent1 5 7" xfId="5581"/>
    <cellStyle name="20% - Accent1 5 8" xfId="7421"/>
    <cellStyle name="20% - Accent1 50" xfId="2042"/>
    <cellStyle name="20% - Accent1 50 2" xfId="3322"/>
    <cellStyle name="20% - Accent1 50 3" xfId="6835"/>
    <cellStyle name="20% - Accent1 50 4" xfId="8028"/>
    <cellStyle name="20% - Accent1 51" xfId="1317"/>
    <cellStyle name="20% - Accent1 51 2" xfId="3893"/>
    <cellStyle name="20% - Accent1 51 3" xfId="6849"/>
    <cellStyle name="20% - Accent1 51 4" xfId="8601"/>
    <cellStyle name="20% - Accent1 52" xfId="2657"/>
    <cellStyle name="20% - Accent1 52 2" xfId="4262"/>
    <cellStyle name="20% - Accent1 52 3" xfId="6862"/>
    <cellStyle name="20% - Accent1 52 4" xfId="8949"/>
    <cellStyle name="20% - Accent1 53" xfId="2677"/>
    <cellStyle name="20% - Accent1 53 2" xfId="6876"/>
    <cellStyle name="20% - Accent1 54" xfId="5441"/>
    <cellStyle name="20% - Accent1 54 2" xfId="6889"/>
    <cellStyle name="20% - Accent1 55" xfId="6902"/>
    <cellStyle name="20% - Accent1 56" xfId="6919"/>
    <cellStyle name="20% - Accent1 57" xfId="6932"/>
    <cellStyle name="20% - Accent1 58" xfId="6946"/>
    <cellStyle name="20% - Accent1 59" xfId="6959"/>
    <cellStyle name="20% - Accent1 6" xfId="445"/>
    <cellStyle name="20% - Accent1 6 2" xfId="2115"/>
    <cellStyle name="20% - Accent1 6 2 2" xfId="4458"/>
    <cellStyle name="20% - Accent1 6 2 2 2" xfId="6253"/>
    <cellStyle name="20% - Accent1 6 2 2 3" xfId="9127"/>
    <cellStyle name="20% - Accent1 6 2 3" xfId="3380"/>
    <cellStyle name="20% - Accent1 6 2 4" xfId="5776"/>
    <cellStyle name="20% - Accent1 6 2 5" xfId="8086"/>
    <cellStyle name="20% - Accent1 6 3" xfId="1411"/>
    <cellStyle name="20% - Accent1 6 3 2" xfId="4656"/>
    <cellStyle name="20% - Accent1 6 3 2 2" xfId="9299"/>
    <cellStyle name="20% - Accent1 6 3 3" xfId="3970"/>
    <cellStyle name="20% - Accent1 6 3 4" xfId="6077"/>
    <cellStyle name="20% - Accent1 6 3 5" xfId="8662"/>
    <cellStyle name="20% - Accent1 6 4" xfId="4335"/>
    <cellStyle name="20% - Accent1 6 4 2" xfId="9007"/>
    <cellStyle name="20% - Accent1 6 5" xfId="2736"/>
    <cellStyle name="20% - Accent1 6 6" xfId="5594"/>
    <cellStyle name="20% - Accent1 6 7" xfId="7434"/>
    <cellStyle name="20% - Accent1 60" xfId="6973"/>
    <cellStyle name="20% - Accent1 61" xfId="6986"/>
    <cellStyle name="20% - Accent1 62" xfId="7000"/>
    <cellStyle name="20% - Accent1 63" xfId="7013"/>
    <cellStyle name="20% - Accent1 64" xfId="7026"/>
    <cellStyle name="20% - Accent1 65" xfId="7039"/>
    <cellStyle name="20% - Accent1 66" xfId="7054"/>
    <cellStyle name="20% - Accent1 67" xfId="7068"/>
    <cellStyle name="20% - Accent1 68" xfId="7083"/>
    <cellStyle name="20% - Accent1 69" xfId="7097"/>
    <cellStyle name="20% - Accent1 7" xfId="459"/>
    <cellStyle name="20% - Accent1 7 2" xfId="2128"/>
    <cellStyle name="20% - Accent1 7 2 2" xfId="4670"/>
    <cellStyle name="20% - Accent1 7 2 2 2" xfId="6266"/>
    <cellStyle name="20% - Accent1 7 2 2 3" xfId="9313"/>
    <cellStyle name="20% - Accent1 7 2 3" xfId="3393"/>
    <cellStyle name="20% - Accent1 7 2 4" xfId="5789"/>
    <cellStyle name="20% - Accent1 7 2 5" xfId="8099"/>
    <cellStyle name="20% - Accent1 7 3" xfId="1424"/>
    <cellStyle name="20% - Accent1 7 3 2" xfId="3983"/>
    <cellStyle name="20% - Accent1 7 3 3" xfId="6090"/>
    <cellStyle name="20% - Accent1 7 3 4" xfId="8675"/>
    <cellStyle name="20% - Accent1 7 4" xfId="4471"/>
    <cellStyle name="20% - Accent1 7 4 2" xfId="9140"/>
    <cellStyle name="20% - Accent1 7 5" xfId="2749"/>
    <cellStyle name="20% - Accent1 7 6" xfId="5607"/>
    <cellStyle name="20% - Accent1 7 7" xfId="7447"/>
    <cellStyle name="20% - Accent1 70" xfId="7110"/>
    <cellStyle name="20% - Accent1 71" xfId="7125"/>
    <cellStyle name="20% - Accent1 72" xfId="7174"/>
    <cellStyle name="20% - Accent1 73" xfId="5497"/>
    <cellStyle name="20% - Accent1 74" xfId="7365"/>
    <cellStyle name="20% - Accent1 75" xfId="9860"/>
    <cellStyle name="20% - Accent1 8" xfId="475"/>
    <cellStyle name="20% - Accent1 8 2" xfId="2141"/>
    <cellStyle name="20% - Accent1 8 2 2" xfId="4683"/>
    <cellStyle name="20% - Accent1 8 2 2 2" xfId="6279"/>
    <cellStyle name="20% - Accent1 8 2 2 3" xfId="9326"/>
    <cellStyle name="20% - Accent1 8 2 3" xfId="3406"/>
    <cellStyle name="20% - Accent1 8 2 4" xfId="5802"/>
    <cellStyle name="20% - Accent1 8 2 5" xfId="8112"/>
    <cellStyle name="20% - Accent1 8 3" xfId="1438"/>
    <cellStyle name="20% - Accent1 8 3 2" xfId="3996"/>
    <cellStyle name="20% - Accent1 8 3 3" xfId="6103"/>
    <cellStyle name="20% - Accent1 8 3 4" xfId="8688"/>
    <cellStyle name="20% - Accent1 8 4" xfId="4484"/>
    <cellStyle name="20% - Accent1 8 4 2" xfId="9153"/>
    <cellStyle name="20% - Accent1 8 5" xfId="2762"/>
    <cellStyle name="20% - Accent1 8 6" xfId="5620"/>
    <cellStyle name="20% - Accent1 8 7" xfId="7460"/>
    <cellStyle name="20% - Accent1 9" xfId="502"/>
    <cellStyle name="20% - Accent1 9 2" xfId="2154"/>
    <cellStyle name="20% - Accent1 9 2 2" xfId="4696"/>
    <cellStyle name="20% - Accent1 9 2 2 2" xfId="6292"/>
    <cellStyle name="20% - Accent1 9 2 2 3" xfId="9339"/>
    <cellStyle name="20% - Accent1 9 2 3" xfId="3419"/>
    <cellStyle name="20% - Accent1 9 2 4" xfId="5815"/>
    <cellStyle name="20% - Accent1 9 2 5" xfId="8125"/>
    <cellStyle name="20% - Accent1 9 3" xfId="1451"/>
    <cellStyle name="20% - Accent1 9 3 2" xfId="4010"/>
    <cellStyle name="20% - Accent1 9 3 3" xfId="6116"/>
    <cellStyle name="20% - Accent1 9 3 4" xfId="8701"/>
    <cellStyle name="20% - Accent1 9 4" xfId="4497"/>
    <cellStyle name="20% - Accent1 9 4 2" xfId="9166"/>
    <cellStyle name="20% - Accent1 9 5" xfId="2775"/>
    <cellStyle name="20% - Accent1 9 6" xfId="5633"/>
    <cellStyle name="20% - Accent1 9 7" xfId="7473"/>
    <cellStyle name="20% - Accent2" xfId="24" builtinId="34" customBuiltin="1"/>
    <cellStyle name="20% - Accent2 10" xfId="517"/>
    <cellStyle name="20% - Accent2 10 2" xfId="2171"/>
    <cellStyle name="20% - Accent2 10 2 2" xfId="4710"/>
    <cellStyle name="20% - Accent2 10 2 2 2" xfId="6308"/>
    <cellStyle name="20% - Accent2 10 2 2 3" xfId="9353"/>
    <cellStyle name="20% - Accent2 10 2 3" xfId="3435"/>
    <cellStyle name="20% - Accent2 10 2 4" xfId="5831"/>
    <cellStyle name="20% - Accent2 10 2 5" xfId="8141"/>
    <cellStyle name="20% - Accent2 10 3" xfId="1466"/>
    <cellStyle name="20% - Accent2 10 3 2" xfId="4025"/>
    <cellStyle name="20% - Accent2 10 3 3" xfId="6132"/>
    <cellStyle name="20% - Accent2 10 3 4" xfId="8716"/>
    <cellStyle name="20% - Accent2 10 4" xfId="4402"/>
    <cellStyle name="20% - Accent2 10 4 2" xfId="9073"/>
    <cellStyle name="20% - Accent2 10 5" xfId="2790"/>
    <cellStyle name="20% - Accent2 10 6" xfId="5649"/>
    <cellStyle name="20% - Accent2 10 7" xfId="7488"/>
    <cellStyle name="20% - Accent2 11" xfId="530"/>
    <cellStyle name="20% - Accent2 11 2" xfId="2184"/>
    <cellStyle name="20% - Accent2 11 2 2" xfId="3448"/>
    <cellStyle name="20% - Accent2 11 2 2 2" xfId="6321"/>
    <cellStyle name="20% - Accent2 11 2 3" xfId="5844"/>
    <cellStyle name="20% - Accent2 11 2 4" xfId="8154"/>
    <cellStyle name="20% - Accent2 11 3" xfId="1479"/>
    <cellStyle name="20% - Accent2 11 3 2" xfId="4038"/>
    <cellStyle name="20% - Accent2 11 3 3" xfId="6145"/>
    <cellStyle name="20% - Accent2 11 3 4" xfId="8729"/>
    <cellStyle name="20% - Accent2 11 4" xfId="4515"/>
    <cellStyle name="20% - Accent2 11 4 2" xfId="9184"/>
    <cellStyle name="20% - Accent2 11 5" xfId="2803"/>
    <cellStyle name="20% - Accent2 11 6" xfId="5663"/>
    <cellStyle name="20% - Accent2 11 7" xfId="7501"/>
    <cellStyle name="20% - Accent2 12" xfId="543"/>
    <cellStyle name="20% - Accent2 12 2" xfId="2197"/>
    <cellStyle name="20% - Accent2 12 2 2" xfId="3461"/>
    <cellStyle name="20% - Accent2 12 2 2 2" xfId="6334"/>
    <cellStyle name="20% - Accent2 12 2 3" xfId="5857"/>
    <cellStyle name="20% - Accent2 12 2 4" xfId="8167"/>
    <cellStyle name="20% - Accent2 12 3" xfId="1492"/>
    <cellStyle name="20% - Accent2 12 3 2" xfId="4052"/>
    <cellStyle name="20% - Accent2 12 3 3" xfId="6158"/>
    <cellStyle name="20% - Accent2 12 3 4" xfId="8742"/>
    <cellStyle name="20% - Accent2 12 4" xfId="4727"/>
    <cellStyle name="20% - Accent2 12 4 2" xfId="9369"/>
    <cellStyle name="20% - Accent2 12 5" xfId="2816"/>
    <cellStyle name="20% - Accent2 12 6" xfId="5676"/>
    <cellStyle name="20% - Accent2 12 7" xfId="7514"/>
    <cellStyle name="20% - Accent2 13" xfId="557"/>
    <cellStyle name="20% - Accent2 13 2" xfId="2210"/>
    <cellStyle name="20% - Accent2 13 2 2" xfId="3474"/>
    <cellStyle name="20% - Accent2 13 2 2 2" xfId="6347"/>
    <cellStyle name="20% - Accent2 13 2 3" xfId="5870"/>
    <cellStyle name="20% - Accent2 13 2 4" xfId="8180"/>
    <cellStyle name="20% - Accent2 13 3" xfId="1505"/>
    <cellStyle name="20% - Accent2 13 3 2" xfId="4065"/>
    <cellStyle name="20% - Accent2 13 3 3" xfId="6171"/>
    <cellStyle name="20% - Accent2 13 3 4" xfId="8755"/>
    <cellStyle name="20% - Accent2 13 4" xfId="4740"/>
    <cellStyle name="20% - Accent2 13 4 2" xfId="9382"/>
    <cellStyle name="20% - Accent2 13 5" xfId="2829"/>
    <cellStyle name="20% - Accent2 13 6" xfId="5690"/>
    <cellStyle name="20% - Accent2 13 7" xfId="7527"/>
    <cellStyle name="20% - Accent2 14" xfId="571"/>
    <cellStyle name="20% - Accent2 14 2" xfId="2223"/>
    <cellStyle name="20% - Accent2 14 2 2" xfId="3487"/>
    <cellStyle name="20% - Accent2 14 2 2 2" xfId="6360"/>
    <cellStyle name="20% - Accent2 14 2 3" xfId="5883"/>
    <cellStyle name="20% - Accent2 14 2 4" xfId="8193"/>
    <cellStyle name="20% - Accent2 14 3" xfId="1518"/>
    <cellStyle name="20% - Accent2 14 3 2" xfId="4078"/>
    <cellStyle name="20% - Accent2 14 3 3" xfId="6184"/>
    <cellStyle name="20% - Accent2 14 3 4" xfId="8768"/>
    <cellStyle name="20% - Accent2 14 4" xfId="4754"/>
    <cellStyle name="20% - Accent2 14 4 2" xfId="9395"/>
    <cellStyle name="20% - Accent2 14 5" xfId="2842"/>
    <cellStyle name="20% - Accent2 14 6" xfId="5703"/>
    <cellStyle name="20% - Accent2 14 7" xfId="7540"/>
    <cellStyle name="20% - Accent2 15" xfId="584"/>
    <cellStyle name="20% - Accent2 15 2" xfId="2237"/>
    <cellStyle name="20% - Accent2 15 2 2" xfId="3500"/>
    <cellStyle name="20% - Accent2 15 2 3" xfId="6198"/>
    <cellStyle name="20% - Accent2 15 2 4" xfId="8206"/>
    <cellStyle name="20% - Accent2 15 3" xfId="1531"/>
    <cellStyle name="20% - Accent2 15 3 2" xfId="4091"/>
    <cellStyle name="20% - Accent2 15 3 3" xfId="8781"/>
    <cellStyle name="20% - Accent2 15 4" xfId="4767"/>
    <cellStyle name="20% - Accent2 15 4 2" xfId="9408"/>
    <cellStyle name="20% - Accent2 15 5" xfId="2855"/>
    <cellStyle name="20% - Accent2 15 6" xfId="5717"/>
    <cellStyle name="20% - Accent2 15 7" xfId="7553"/>
    <cellStyle name="20% - Accent2 16" xfId="611"/>
    <cellStyle name="20% - Accent2 16 2" xfId="2250"/>
    <cellStyle name="20% - Accent2 16 2 2" xfId="3513"/>
    <cellStyle name="20% - Accent2 16 2 3" xfId="6375"/>
    <cellStyle name="20% - Accent2 16 2 4" xfId="8219"/>
    <cellStyle name="20% - Accent2 16 3" xfId="1547"/>
    <cellStyle name="20% - Accent2 16 3 2" xfId="4105"/>
    <cellStyle name="20% - Accent2 16 3 3" xfId="8794"/>
    <cellStyle name="20% - Accent2 16 4" xfId="4780"/>
    <cellStyle name="20% - Accent2 16 4 2" xfId="9421"/>
    <cellStyle name="20% - Accent2 16 5" xfId="2868"/>
    <cellStyle name="20% - Accent2 16 6" xfId="5899"/>
    <cellStyle name="20% - Accent2 16 7" xfId="7566"/>
    <cellStyle name="20% - Accent2 17" xfId="633"/>
    <cellStyle name="20% - Accent2 17 2" xfId="2264"/>
    <cellStyle name="20% - Accent2 17 2 2" xfId="3526"/>
    <cellStyle name="20% - Accent2 17 2 3" xfId="6389"/>
    <cellStyle name="20% - Accent2 17 2 4" xfId="8232"/>
    <cellStyle name="20% - Accent2 17 3" xfId="1560"/>
    <cellStyle name="20% - Accent2 17 3 2" xfId="4118"/>
    <cellStyle name="20% - Accent2 17 3 3" xfId="8807"/>
    <cellStyle name="20% - Accent2 17 4" xfId="4794"/>
    <cellStyle name="20% - Accent2 17 4 2" xfId="9434"/>
    <cellStyle name="20% - Accent2 17 5" xfId="2881"/>
    <cellStyle name="20% - Accent2 17 6" xfId="5913"/>
    <cellStyle name="20% - Accent2 17 7" xfId="7579"/>
    <cellStyle name="20% - Accent2 18" xfId="648"/>
    <cellStyle name="20% - Accent2 18 2" xfId="2278"/>
    <cellStyle name="20% - Accent2 18 2 2" xfId="3539"/>
    <cellStyle name="20% - Accent2 18 2 3" xfId="6403"/>
    <cellStyle name="20% - Accent2 18 2 4" xfId="8245"/>
    <cellStyle name="20% - Accent2 18 3" xfId="1574"/>
    <cellStyle name="20% - Accent2 18 3 2" xfId="4131"/>
    <cellStyle name="20% - Accent2 18 3 3" xfId="8820"/>
    <cellStyle name="20% - Accent2 18 4" xfId="4807"/>
    <cellStyle name="20% - Accent2 18 4 2" xfId="9447"/>
    <cellStyle name="20% - Accent2 18 5" xfId="2894"/>
    <cellStyle name="20% - Accent2 18 6" xfId="5927"/>
    <cellStyle name="20% - Accent2 18 7" xfId="7592"/>
    <cellStyle name="20% - Accent2 19" xfId="677"/>
    <cellStyle name="20% - Accent2 19 2" xfId="2291"/>
    <cellStyle name="20% - Accent2 19 2 2" xfId="3552"/>
    <cellStyle name="20% - Accent2 19 2 3" xfId="6417"/>
    <cellStyle name="20% - Accent2 19 2 4" xfId="8258"/>
    <cellStyle name="20% - Accent2 19 3" xfId="1588"/>
    <cellStyle name="20% - Accent2 19 3 2" xfId="4144"/>
    <cellStyle name="20% - Accent2 19 3 3" xfId="8833"/>
    <cellStyle name="20% - Accent2 19 4" xfId="4821"/>
    <cellStyle name="20% - Accent2 19 4 2" xfId="9460"/>
    <cellStyle name="20% - Accent2 19 5" xfId="2907"/>
    <cellStyle name="20% - Accent2 19 6" xfId="5942"/>
    <cellStyle name="20% - Accent2 19 7" xfId="7605"/>
    <cellStyle name="20% - Accent2 2" xfId="235"/>
    <cellStyle name="20% - Accent2 2 2" xfId="5255"/>
    <cellStyle name="20% - Accent2 2 2 2" xfId="5256"/>
    <cellStyle name="20% - Accent2 2 3" xfId="5257"/>
    <cellStyle name="20% - Accent2 2 4" xfId="5254"/>
    <cellStyle name="20% - Accent2 20" xfId="740"/>
    <cellStyle name="20% - Accent2 20 2" xfId="2304"/>
    <cellStyle name="20% - Accent2 20 2 2" xfId="3565"/>
    <cellStyle name="20% - Accent2 20 2 3" xfId="6438"/>
    <cellStyle name="20% - Accent2 20 2 4" xfId="8271"/>
    <cellStyle name="20% - Accent2 20 3" xfId="1601"/>
    <cellStyle name="20% - Accent2 20 3 2" xfId="4157"/>
    <cellStyle name="20% - Accent2 20 3 3" xfId="8846"/>
    <cellStyle name="20% - Accent2 20 4" xfId="4834"/>
    <cellStyle name="20% - Accent2 20 4 2" xfId="9473"/>
    <cellStyle name="20% - Accent2 20 5" xfId="2920"/>
    <cellStyle name="20% - Accent2 20 6" xfId="5963"/>
    <cellStyle name="20% - Accent2 20 7" xfId="7618"/>
    <cellStyle name="20% - Accent2 21" xfId="756"/>
    <cellStyle name="20% - Accent2 21 2" xfId="2318"/>
    <cellStyle name="20% - Accent2 21 2 2" xfId="3579"/>
    <cellStyle name="20% - Accent2 21 2 3" xfId="6446"/>
    <cellStyle name="20% - Accent2 21 2 4" xfId="8285"/>
    <cellStyle name="20% - Accent2 21 3" xfId="1614"/>
    <cellStyle name="20% - Accent2 21 3 2" xfId="4170"/>
    <cellStyle name="20% - Accent2 21 3 3" xfId="8859"/>
    <cellStyle name="20% - Accent2 21 4" xfId="4847"/>
    <cellStyle name="20% - Accent2 21 4 2" xfId="9486"/>
    <cellStyle name="20% - Accent2 21 5" xfId="2933"/>
    <cellStyle name="20% - Accent2 21 6" xfId="5971"/>
    <cellStyle name="20% - Accent2 21 7" xfId="7631"/>
    <cellStyle name="20% - Accent2 22" xfId="770"/>
    <cellStyle name="20% - Accent2 22 2" xfId="2333"/>
    <cellStyle name="20% - Accent2 22 2 2" xfId="3592"/>
    <cellStyle name="20% - Accent2 22 2 3" xfId="6459"/>
    <cellStyle name="20% - Accent2 22 2 4" xfId="8298"/>
    <cellStyle name="20% - Accent2 22 3" xfId="1627"/>
    <cellStyle name="20% - Accent2 22 3 2" xfId="4183"/>
    <cellStyle name="20% - Accent2 22 3 3" xfId="8872"/>
    <cellStyle name="20% - Accent2 22 4" xfId="4864"/>
    <cellStyle name="20% - Accent2 22 4 2" xfId="9502"/>
    <cellStyle name="20% - Accent2 22 5" xfId="2946"/>
    <cellStyle name="20% - Accent2 22 6" xfId="5984"/>
    <cellStyle name="20% - Accent2 22 7" xfId="7644"/>
    <cellStyle name="20% - Accent2 23" xfId="803"/>
    <cellStyle name="20% - Accent2 23 2" xfId="2350"/>
    <cellStyle name="20% - Accent2 23 2 2" xfId="3609"/>
    <cellStyle name="20% - Accent2 23 2 3" xfId="8315"/>
    <cellStyle name="20% - Accent2 23 3" xfId="1646"/>
    <cellStyle name="20% - Accent2 23 3 2" xfId="4196"/>
    <cellStyle name="20% - Accent2 23 3 3" xfId="8885"/>
    <cellStyle name="20% - Accent2 23 4" xfId="4879"/>
    <cellStyle name="20% - Accent2 23 4 2" xfId="9516"/>
    <cellStyle name="20% - Accent2 23 5" xfId="2959"/>
    <cellStyle name="20% - Accent2 23 6" xfId="6002"/>
    <cellStyle name="20% - Accent2 23 7" xfId="7657"/>
    <cellStyle name="20% - Accent2 24" xfId="817"/>
    <cellStyle name="20% - Accent2 24 2" xfId="2367"/>
    <cellStyle name="20% - Accent2 24 2 2" xfId="3624"/>
    <cellStyle name="20% - Accent2 24 2 3" xfId="8330"/>
    <cellStyle name="20% - Accent2 24 3" xfId="1659"/>
    <cellStyle name="20% - Accent2 24 3 2" xfId="4209"/>
    <cellStyle name="20% - Accent2 24 3 3" xfId="8898"/>
    <cellStyle name="20% - Accent2 24 4" xfId="4894"/>
    <cellStyle name="20% - Accent2 24 4 2" xfId="9531"/>
    <cellStyle name="20% - Accent2 24 5" xfId="2972"/>
    <cellStyle name="20% - Accent2 24 6" xfId="6476"/>
    <cellStyle name="20% - Accent2 24 7" xfId="7670"/>
    <cellStyle name="20% - Accent2 25" xfId="857"/>
    <cellStyle name="20% - Accent2 25 2" xfId="2381"/>
    <cellStyle name="20% - Accent2 25 2 2" xfId="3638"/>
    <cellStyle name="20% - Accent2 25 2 3" xfId="8344"/>
    <cellStyle name="20% - Accent2 25 3" xfId="1672"/>
    <cellStyle name="20% - Accent2 25 3 2" xfId="4222"/>
    <cellStyle name="20% - Accent2 25 3 3" xfId="8911"/>
    <cellStyle name="20% - Accent2 25 4" xfId="4911"/>
    <cellStyle name="20% - Accent2 25 4 2" xfId="9548"/>
    <cellStyle name="20% - Accent2 25 5" xfId="2985"/>
    <cellStyle name="20% - Accent2 25 6" xfId="6495"/>
    <cellStyle name="20% - Accent2 25 7" xfId="7683"/>
    <cellStyle name="20% - Accent2 26" xfId="875"/>
    <cellStyle name="20% - Accent2 26 2" xfId="2397"/>
    <cellStyle name="20% - Accent2 26 2 2" xfId="3653"/>
    <cellStyle name="20% - Accent2 26 2 3" xfId="8359"/>
    <cellStyle name="20% - Accent2 26 3" xfId="1685"/>
    <cellStyle name="20% - Accent2 26 3 2" xfId="4235"/>
    <cellStyle name="20% - Accent2 26 3 3" xfId="8924"/>
    <cellStyle name="20% - Accent2 26 4" xfId="4924"/>
    <cellStyle name="20% - Accent2 26 4 2" xfId="9561"/>
    <cellStyle name="20% - Accent2 26 5" xfId="2998"/>
    <cellStyle name="20% - Accent2 26 6" xfId="6508"/>
    <cellStyle name="20% - Accent2 26 7" xfId="7696"/>
    <cellStyle name="20% - Accent2 27" xfId="943"/>
    <cellStyle name="20% - Accent2 27 2" xfId="2414"/>
    <cellStyle name="20% - Accent2 27 2 2" xfId="3666"/>
    <cellStyle name="20% - Accent2 27 2 3" xfId="8372"/>
    <cellStyle name="20% - Accent2 27 3" xfId="1698"/>
    <cellStyle name="20% - Accent2 27 3 2" xfId="4248"/>
    <cellStyle name="20% - Accent2 27 3 3" xfId="8937"/>
    <cellStyle name="20% - Accent2 27 4" xfId="4938"/>
    <cellStyle name="20% - Accent2 27 4 2" xfId="9574"/>
    <cellStyle name="20% - Accent2 27 5" xfId="3011"/>
    <cellStyle name="20% - Accent2 27 6" xfId="6521"/>
    <cellStyle name="20% - Accent2 27 7" xfId="7709"/>
    <cellStyle name="20% - Accent2 28" xfId="968"/>
    <cellStyle name="20% - Accent2 28 2" xfId="2430"/>
    <cellStyle name="20% - Accent2 28 2 2" xfId="3680"/>
    <cellStyle name="20% - Accent2 28 2 3" xfId="8386"/>
    <cellStyle name="20% - Accent2 28 3" xfId="1712"/>
    <cellStyle name="20% - Accent2 28 3 2" xfId="4951"/>
    <cellStyle name="20% - Accent2 28 3 3" xfId="9587"/>
    <cellStyle name="20% - Accent2 28 4" xfId="3024"/>
    <cellStyle name="20% - Accent2 28 5" xfId="6535"/>
    <cellStyle name="20% - Accent2 28 6" xfId="7722"/>
    <cellStyle name="20% - Accent2 29" xfId="1012"/>
    <cellStyle name="20% - Accent2 29 2" xfId="2444"/>
    <cellStyle name="20% - Accent2 29 2 2" xfId="3694"/>
    <cellStyle name="20% - Accent2 29 2 3" xfId="8400"/>
    <cellStyle name="20% - Accent2 29 3" xfId="1725"/>
    <cellStyle name="20% - Accent2 29 3 2" xfId="4965"/>
    <cellStyle name="20% - Accent2 29 3 3" xfId="9600"/>
    <cellStyle name="20% - Accent2 29 4" xfId="3037"/>
    <cellStyle name="20% - Accent2 29 5" xfId="6551"/>
    <cellStyle name="20% - Accent2 29 6" xfId="7735"/>
    <cellStyle name="20% - Accent2 3" xfId="405"/>
    <cellStyle name="20% - Accent2 3 2" xfId="2078"/>
    <cellStyle name="20% - Accent2 3 2 2" xfId="4625"/>
    <cellStyle name="20% - Accent2 3 2 2 2" xfId="6216"/>
    <cellStyle name="20% - Accent2 3 2 2 3" xfId="9287"/>
    <cellStyle name="20% - Accent2 3 2 3" xfId="4419"/>
    <cellStyle name="20% - Accent2 3 2 3 2" xfId="9090"/>
    <cellStyle name="20% - Accent2 3 2 4" xfId="3343"/>
    <cellStyle name="20% - Accent2 3 2 5" xfId="5734"/>
    <cellStyle name="20% - Accent2 3 2 6" xfId="8049"/>
    <cellStyle name="20% - Accent2 3 3" xfId="1367"/>
    <cellStyle name="20% - Accent2 3 3 2" xfId="4581"/>
    <cellStyle name="20% - Accent2 3 3 2 2" xfId="9250"/>
    <cellStyle name="20% - Accent2 3 3 3" xfId="4359"/>
    <cellStyle name="20% - Accent2 3 3 3 2" xfId="9031"/>
    <cellStyle name="20% - Accent2 3 3 4" xfId="3932"/>
    <cellStyle name="20% - Accent2 3 3 5" xfId="6039"/>
    <cellStyle name="20% - Accent2 3 3 6" xfId="8624"/>
    <cellStyle name="20% - Accent2 3 4" xfId="4534"/>
    <cellStyle name="20% - Accent2 3 4 2" xfId="9203"/>
    <cellStyle name="20% - Accent2 3 5" xfId="4296"/>
    <cellStyle name="20% - Accent2 3 5 2" xfId="8970"/>
    <cellStyle name="20% - Accent2 3 6" xfId="2699"/>
    <cellStyle name="20% - Accent2 3 7" xfId="5556"/>
    <cellStyle name="20% - Accent2 3 8" xfId="7397"/>
    <cellStyle name="20% - Accent2 30" xfId="1044"/>
    <cellStyle name="20% - Accent2 30 2" xfId="2457"/>
    <cellStyle name="20% - Accent2 30 2 2" xfId="3707"/>
    <cellStyle name="20% - Accent2 30 2 3" xfId="8413"/>
    <cellStyle name="20% - Accent2 30 3" xfId="1746"/>
    <cellStyle name="20% - Accent2 30 3 2" xfId="4978"/>
    <cellStyle name="20% - Accent2 30 3 3" xfId="9613"/>
    <cellStyle name="20% - Accent2 30 4" xfId="3053"/>
    <cellStyle name="20% - Accent2 30 5" xfId="6572"/>
    <cellStyle name="20% - Accent2 30 6" xfId="7751"/>
    <cellStyle name="20% - Accent2 31" xfId="1054"/>
    <cellStyle name="20% - Accent2 31 2" xfId="2470"/>
    <cellStyle name="20% - Accent2 31 2 2" xfId="3720"/>
    <cellStyle name="20% - Accent2 31 2 3" xfId="8426"/>
    <cellStyle name="20% - Accent2 31 3" xfId="1759"/>
    <cellStyle name="20% - Accent2 31 3 2" xfId="4991"/>
    <cellStyle name="20% - Accent2 31 3 3" xfId="9626"/>
    <cellStyle name="20% - Accent2 31 4" xfId="3066"/>
    <cellStyle name="20% - Accent2 31 5" xfId="6586"/>
    <cellStyle name="20% - Accent2 31 6" xfId="7764"/>
    <cellStyle name="20% - Accent2 32" xfId="1119"/>
    <cellStyle name="20% - Accent2 32 2" xfId="2484"/>
    <cellStyle name="20% - Accent2 32 2 2" xfId="3734"/>
    <cellStyle name="20% - Accent2 32 2 3" xfId="8440"/>
    <cellStyle name="20% - Accent2 32 3" xfId="1772"/>
    <cellStyle name="20% - Accent2 32 3 2" xfId="5004"/>
    <cellStyle name="20% - Accent2 32 3 3" xfId="9639"/>
    <cellStyle name="20% - Accent2 32 4" xfId="3079"/>
    <cellStyle name="20% - Accent2 32 5" xfId="6599"/>
    <cellStyle name="20% - Accent2 32 6" xfId="7777"/>
    <cellStyle name="20% - Accent2 33" xfId="1164"/>
    <cellStyle name="20% - Accent2 33 2" xfId="2497"/>
    <cellStyle name="20% - Accent2 33 2 2" xfId="3747"/>
    <cellStyle name="20% - Accent2 33 2 3" xfId="8453"/>
    <cellStyle name="20% - Accent2 33 3" xfId="1785"/>
    <cellStyle name="20% - Accent2 33 3 2" xfId="5017"/>
    <cellStyle name="20% - Accent2 33 3 3" xfId="9652"/>
    <cellStyle name="20% - Accent2 33 4" xfId="3092"/>
    <cellStyle name="20% - Accent2 33 5" xfId="6612"/>
    <cellStyle name="20% - Accent2 33 6" xfId="7790"/>
    <cellStyle name="20% - Accent2 34" xfId="1799"/>
    <cellStyle name="20% - Accent2 34 2" xfId="2511"/>
    <cellStyle name="20% - Accent2 34 2 2" xfId="3760"/>
    <cellStyle name="20% - Accent2 34 2 3" xfId="8466"/>
    <cellStyle name="20% - Accent2 34 3" xfId="5030"/>
    <cellStyle name="20% - Accent2 34 3 2" xfId="9665"/>
    <cellStyle name="20% - Accent2 34 4" xfId="3106"/>
    <cellStyle name="20% - Accent2 34 5" xfId="6625"/>
    <cellStyle name="20% - Accent2 34 6" xfId="7804"/>
    <cellStyle name="20% - Accent2 35" xfId="1812"/>
    <cellStyle name="20% - Accent2 35 2" xfId="2528"/>
    <cellStyle name="20% - Accent2 35 2 2" xfId="3774"/>
    <cellStyle name="20% - Accent2 35 2 3" xfId="8480"/>
    <cellStyle name="20% - Accent2 35 3" xfId="5044"/>
    <cellStyle name="20% - Accent2 35 3 2" xfId="9678"/>
    <cellStyle name="20% - Accent2 35 4" xfId="3119"/>
    <cellStyle name="20% - Accent2 35 5" xfId="6638"/>
    <cellStyle name="20% - Accent2 35 6" xfId="7818"/>
    <cellStyle name="20% - Accent2 36" xfId="1825"/>
    <cellStyle name="20% - Accent2 36 2" xfId="2548"/>
    <cellStyle name="20% - Accent2 36 2 2" xfId="3792"/>
    <cellStyle name="20% - Accent2 36 2 3" xfId="8499"/>
    <cellStyle name="20% - Accent2 36 3" xfId="5057"/>
    <cellStyle name="20% - Accent2 36 3 2" xfId="9691"/>
    <cellStyle name="20% - Accent2 36 4" xfId="3132"/>
    <cellStyle name="20% - Accent2 36 5" xfId="6651"/>
    <cellStyle name="20% - Accent2 36 6" xfId="7831"/>
    <cellStyle name="20% - Accent2 37" xfId="1838"/>
    <cellStyle name="20% - Accent2 37 2" xfId="2565"/>
    <cellStyle name="20% - Accent2 37 2 2" xfId="3809"/>
    <cellStyle name="20% - Accent2 37 2 3" xfId="8516"/>
    <cellStyle name="20% - Accent2 37 3" xfId="5071"/>
    <cellStyle name="20% - Accent2 37 3 2" xfId="9704"/>
    <cellStyle name="20% - Accent2 37 4" xfId="3145"/>
    <cellStyle name="20% - Accent2 37 5" xfId="6664"/>
    <cellStyle name="20% - Accent2 37 6" xfId="7844"/>
    <cellStyle name="20% - Accent2 38" xfId="1851"/>
    <cellStyle name="20% - Accent2 38 2" xfId="2573"/>
    <cellStyle name="20% - Accent2 38 2 2" xfId="3816"/>
    <cellStyle name="20% - Accent2 38 2 3" xfId="8523"/>
    <cellStyle name="20% - Accent2 38 3" xfId="5084"/>
    <cellStyle name="20% - Accent2 38 3 2" xfId="9717"/>
    <cellStyle name="20% - Accent2 38 4" xfId="3158"/>
    <cellStyle name="20% - Accent2 38 5" xfId="6677"/>
    <cellStyle name="20% - Accent2 38 6" xfId="7857"/>
    <cellStyle name="20% - Accent2 39" xfId="1870"/>
    <cellStyle name="20% - Accent2 39 2" xfId="2592"/>
    <cellStyle name="20% - Accent2 39 2 2" xfId="3834"/>
    <cellStyle name="20% - Accent2 39 2 3" xfId="8541"/>
    <cellStyle name="20% - Accent2 39 3" xfId="5099"/>
    <cellStyle name="20% - Accent2 39 3 2" xfId="9730"/>
    <cellStyle name="20% - Accent2 39 4" xfId="3177"/>
    <cellStyle name="20% - Accent2 39 5" xfId="6690"/>
    <cellStyle name="20% - Accent2 39 6" xfId="7876"/>
    <cellStyle name="20% - Accent2 4" xfId="419"/>
    <cellStyle name="20% - Accent2 4 2" xfId="2091"/>
    <cellStyle name="20% - Accent2 4 2 2" xfId="4599"/>
    <cellStyle name="20% - Accent2 4 2 2 2" xfId="6229"/>
    <cellStyle name="20% - Accent2 4 2 2 3" xfId="9268"/>
    <cellStyle name="20% - Accent2 4 2 3" xfId="4432"/>
    <cellStyle name="20% - Accent2 4 2 3 2" xfId="9103"/>
    <cellStyle name="20% - Accent2 4 2 4" xfId="3356"/>
    <cellStyle name="20% - Accent2 4 2 5" xfId="5747"/>
    <cellStyle name="20% - Accent2 4 2 6" xfId="8062"/>
    <cellStyle name="20% - Accent2 4 3" xfId="1380"/>
    <cellStyle name="20% - Accent2 4 3 2" xfId="4372"/>
    <cellStyle name="20% - Accent2 4 3 2 2" xfId="9044"/>
    <cellStyle name="20% - Accent2 4 3 3" xfId="3945"/>
    <cellStyle name="20% - Accent2 4 3 4" xfId="6053"/>
    <cellStyle name="20% - Accent2 4 3 5" xfId="8637"/>
    <cellStyle name="20% - Accent2 4 4" xfId="4548"/>
    <cellStyle name="20% - Accent2 4 4 2" xfId="9217"/>
    <cellStyle name="20% - Accent2 4 5" xfId="4310"/>
    <cellStyle name="20% - Accent2 4 5 2" xfId="8983"/>
    <cellStyle name="20% - Accent2 4 6" xfId="2712"/>
    <cellStyle name="20% - Accent2 4 7" xfId="5570"/>
    <cellStyle name="20% - Accent2 4 8" xfId="7410"/>
    <cellStyle name="20% - Accent2 40" xfId="1877"/>
    <cellStyle name="20% - Accent2 40 2" xfId="2605"/>
    <cellStyle name="20% - Accent2 40 2 2" xfId="3847"/>
    <cellStyle name="20% - Accent2 40 2 3" xfId="8554"/>
    <cellStyle name="20% - Accent2 40 3" xfId="5112"/>
    <cellStyle name="20% - Accent2 40 3 2" xfId="9743"/>
    <cellStyle name="20% - Accent2 40 4" xfId="3184"/>
    <cellStyle name="20% - Accent2 40 5" xfId="6703"/>
    <cellStyle name="20% - Accent2 40 6" xfId="7883"/>
    <cellStyle name="20% - Accent2 41" xfId="1890"/>
    <cellStyle name="20% - Accent2 41 2" xfId="2619"/>
    <cellStyle name="20% - Accent2 41 2 2" xfId="3861"/>
    <cellStyle name="20% - Accent2 41 2 3" xfId="8568"/>
    <cellStyle name="20% - Accent2 41 3" xfId="3197"/>
    <cellStyle name="20% - Accent2 41 4" xfId="6716"/>
    <cellStyle name="20% - Accent2 41 5" xfId="7896"/>
    <cellStyle name="20% - Accent2 42" xfId="1903"/>
    <cellStyle name="20% - Accent2 42 2" xfId="2636"/>
    <cellStyle name="20% - Accent2 42 2 2" xfId="3877"/>
    <cellStyle name="20% - Accent2 42 2 3" xfId="8584"/>
    <cellStyle name="20% - Accent2 42 3" xfId="3210"/>
    <cellStyle name="20% - Accent2 42 4" xfId="6730"/>
    <cellStyle name="20% - Accent2 42 5" xfId="7909"/>
    <cellStyle name="20% - Accent2 43" xfId="1923"/>
    <cellStyle name="20% - Accent2 43 2" xfId="3225"/>
    <cellStyle name="20% - Accent2 43 3" xfId="6743"/>
    <cellStyle name="20% - Accent2 43 4" xfId="7924"/>
    <cellStyle name="20% - Accent2 44" xfId="1940"/>
    <cellStyle name="20% - Accent2 44 2" xfId="3239"/>
    <cellStyle name="20% - Accent2 44 3" xfId="6756"/>
    <cellStyle name="20% - Accent2 44 4" xfId="7939"/>
    <cellStyle name="20% - Accent2 45" xfId="1962"/>
    <cellStyle name="20% - Accent2 45 2" xfId="3258"/>
    <cellStyle name="20% - Accent2 45 3" xfId="6770"/>
    <cellStyle name="20% - Accent2 45 4" xfId="7959"/>
    <cellStyle name="20% - Accent2 46" xfId="1977"/>
    <cellStyle name="20% - Accent2 46 2" xfId="3272"/>
    <cellStyle name="20% - Accent2 46 3" xfId="6784"/>
    <cellStyle name="20% - Accent2 46 4" xfId="7973"/>
    <cellStyle name="20% - Accent2 47" xfId="1992"/>
    <cellStyle name="20% - Accent2 47 2" xfId="3286"/>
    <cellStyle name="20% - Accent2 47 3" xfId="6797"/>
    <cellStyle name="20% - Accent2 47 4" xfId="7987"/>
    <cellStyle name="20% - Accent2 48" xfId="2006"/>
    <cellStyle name="20% - Accent2 48 2" xfId="3300"/>
    <cellStyle name="20% - Accent2 48 3" xfId="6811"/>
    <cellStyle name="20% - Accent2 48 4" xfId="8001"/>
    <cellStyle name="20% - Accent2 49" xfId="2020"/>
    <cellStyle name="20% - Accent2 49 2" xfId="3314"/>
    <cellStyle name="20% - Accent2 49 3" xfId="6824"/>
    <cellStyle name="20% - Accent2 49 4" xfId="8015"/>
    <cellStyle name="20% - Accent2 5" xfId="433"/>
    <cellStyle name="20% - Accent2 5 2" xfId="2104"/>
    <cellStyle name="20% - Accent2 5 2 2" xfId="4447"/>
    <cellStyle name="20% - Accent2 5 2 2 2" xfId="6242"/>
    <cellStyle name="20% - Accent2 5 2 2 3" xfId="9116"/>
    <cellStyle name="20% - Accent2 5 2 3" xfId="3369"/>
    <cellStyle name="20% - Accent2 5 2 4" xfId="5765"/>
    <cellStyle name="20% - Accent2 5 2 5" xfId="8075"/>
    <cellStyle name="20% - Accent2 5 3" xfId="1400"/>
    <cellStyle name="20% - Accent2 5 3 2" xfId="4386"/>
    <cellStyle name="20% - Accent2 5 3 2 2" xfId="9057"/>
    <cellStyle name="20% - Accent2 5 3 3" xfId="3959"/>
    <cellStyle name="20% - Accent2 5 3 4" xfId="6066"/>
    <cellStyle name="20% - Accent2 5 3 5" xfId="8651"/>
    <cellStyle name="20% - Accent2 5 4" xfId="4562"/>
    <cellStyle name="20% - Accent2 5 4 2" xfId="9231"/>
    <cellStyle name="20% - Accent2 5 5" xfId="4323"/>
    <cellStyle name="20% - Accent2 5 5 2" xfId="8996"/>
    <cellStyle name="20% - Accent2 5 6" xfId="2725"/>
    <cellStyle name="20% - Accent2 5 7" xfId="5583"/>
    <cellStyle name="20% - Accent2 5 8" xfId="7423"/>
    <cellStyle name="20% - Accent2 50" xfId="2045"/>
    <cellStyle name="20% - Accent2 50 2" xfId="3324"/>
    <cellStyle name="20% - Accent2 50 3" xfId="6837"/>
    <cellStyle name="20% - Accent2 50 4" xfId="8030"/>
    <cellStyle name="20% - Accent2 51" xfId="1319"/>
    <cellStyle name="20% - Accent2 51 2" xfId="3896"/>
    <cellStyle name="20% - Accent2 51 3" xfId="6851"/>
    <cellStyle name="20% - Accent2 51 4" xfId="8603"/>
    <cellStyle name="20% - Accent2 52" xfId="2659"/>
    <cellStyle name="20% - Accent2 52 2" xfId="4265"/>
    <cellStyle name="20% - Accent2 52 3" xfId="6864"/>
    <cellStyle name="20% - Accent2 52 4" xfId="8951"/>
    <cellStyle name="20% - Accent2 53" xfId="2679"/>
    <cellStyle name="20% - Accent2 53 2" xfId="6878"/>
    <cellStyle name="20% - Accent2 54" xfId="5443"/>
    <cellStyle name="20% - Accent2 54 2" xfId="6891"/>
    <cellStyle name="20% - Accent2 55" xfId="6904"/>
    <cellStyle name="20% - Accent2 56" xfId="6921"/>
    <cellStyle name="20% - Accent2 57" xfId="6934"/>
    <cellStyle name="20% - Accent2 58" xfId="6948"/>
    <cellStyle name="20% - Accent2 59" xfId="6961"/>
    <cellStyle name="20% - Accent2 6" xfId="447"/>
    <cellStyle name="20% - Accent2 6 2" xfId="2117"/>
    <cellStyle name="20% - Accent2 6 2 2" xfId="4460"/>
    <cellStyle name="20% - Accent2 6 2 2 2" xfId="6255"/>
    <cellStyle name="20% - Accent2 6 2 2 3" xfId="9129"/>
    <cellStyle name="20% - Accent2 6 2 3" xfId="3382"/>
    <cellStyle name="20% - Accent2 6 2 4" xfId="5778"/>
    <cellStyle name="20% - Accent2 6 2 5" xfId="8088"/>
    <cellStyle name="20% - Accent2 6 3" xfId="1413"/>
    <cellStyle name="20% - Accent2 6 3 2" xfId="4658"/>
    <cellStyle name="20% - Accent2 6 3 2 2" xfId="9301"/>
    <cellStyle name="20% - Accent2 6 3 3" xfId="3972"/>
    <cellStyle name="20% - Accent2 6 3 4" xfId="6079"/>
    <cellStyle name="20% - Accent2 6 3 5" xfId="8664"/>
    <cellStyle name="20% - Accent2 6 4" xfId="4337"/>
    <cellStyle name="20% - Accent2 6 4 2" xfId="9009"/>
    <cellStyle name="20% - Accent2 6 5" xfId="2738"/>
    <cellStyle name="20% - Accent2 6 6" xfId="5596"/>
    <cellStyle name="20% - Accent2 6 7" xfId="7436"/>
    <cellStyle name="20% - Accent2 60" xfId="6975"/>
    <cellStyle name="20% - Accent2 61" xfId="6988"/>
    <cellStyle name="20% - Accent2 62" xfId="7002"/>
    <cellStyle name="20% - Accent2 63" xfId="7015"/>
    <cellStyle name="20% - Accent2 64" xfId="7028"/>
    <cellStyle name="20% - Accent2 65" xfId="7041"/>
    <cellStyle name="20% - Accent2 66" xfId="7056"/>
    <cellStyle name="20% - Accent2 67" xfId="7070"/>
    <cellStyle name="20% - Accent2 68" xfId="7085"/>
    <cellStyle name="20% - Accent2 69" xfId="7099"/>
    <cellStyle name="20% - Accent2 7" xfId="461"/>
    <cellStyle name="20% - Accent2 7 2" xfId="2130"/>
    <cellStyle name="20% - Accent2 7 2 2" xfId="4672"/>
    <cellStyle name="20% - Accent2 7 2 2 2" xfId="6268"/>
    <cellStyle name="20% - Accent2 7 2 2 3" xfId="9315"/>
    <cellStyle name="20% - Accent2 7 2 3" xfId="3395"/>
    <cellStyle name="20% - Accent2 7 2 4" xfId="5791"/>
    <cellStyle name="20% - Accent2 7 2 5" xfId="8101"/>
    <cellStyle name="20% - Accent2 7 3" xfId="1426"/>
    <cellStyle name="20% - Accent2 7 3 2" xfId="3985"/>
    <cellStyle name="20% - Accent2 7 3 3" xfId="6092"/>
    <cellStyle name="20% - Accent2 7 3 4" xfId="8677"/>
    <cellStyle name="20% - Accent2 7 4" xfId="4473"/>
    <cellStyle name="20% - Accent2 7 4 2" xfId="9142"/>
    <cellStyle name="20% - Accent2 7 5" xfId="2751"/>
    <cellStyle name="20% - Accent2 7 6" xfId="5609"/>
    <cellStyle name="20% - Accent2 7 7" xfId="7449"/>
    <cellStyle name="20% - Accent2 70" xfId="7112"/>
    <cellStyle name="20% - Accent2 71" xfId="7126"/>
    <cellStyle name="20% - Accent2 72" xfId="7169"/>
    <cellStyle name="20% - Accent2 73" xfId="5499"/>
    <cellStyle name="20% - Accent2 74" xfId="7367"/>
    <cellStyle name="20% - Accent2 75" xfId="9862"/>
    <cellStyle name="20% - Accent2 8" xfId="477"/>
    <cellStyle name="20% - Accent2 8 2" xfId="2143"/>
    <cellStyle name="20% - Accent2 8 2 2" xfId="4685"/>
    <cellStyle name="20% - Accent2 8 2 2 2" xfId="6281"/>
    <cellStyle name="20% - Accent2 8 2 2 3" xfId="9328"/>
    <cellStyle name="20% - Accent2 8 2 3" xfId="3408"/>
    <cellStyle name="20% - Accent2 8 2 4" xfId="5804"/>
    <cellStyle name="20% - Accent2 8 2 5" xfId="8114"/>
    <cellStyle name="20% - Accent2 8 3" xfId="1440"/>
    <cellStyle name="20% - Accent2 8 3 2" xfId="3998"/>
    <cellStyle name="20% - Accent2 8 3 3" xfId="6105"/>
    <cellStyle name="20% - Accent2 8 3 4" xfId="8690"/>
    <cellStyle name="20% - Accent2 8 4" xfId="4486"/>
    <cellStyle name="20% - Accent2 8 4 2" xfId="9155"/>
    <cellStyle name="20% - Accent2 8 5" xfId="2764"/>
    <cellStyle name="20% - Accent2 8 6" xfId="5622"/>
    <cellStyle name="20% - Accent2 8 7" xfId="7462"/>
    <cellStyle name="20% - Accent2 9" xfId="504"/>
    <cellStyle name="20% - Accent2 9 2" xfId="2156"/>
    <cellStyle name="20% - Accent2 9 2 2" xfId="4698"/>
    <cellStyle name="20% - Accent2 9 2 2 2" xfId="6294"/>
    <cellStyle name="20% - Accent2 9 2 2 3" xfId="9341"/>
    <cellStyle name="20% - Accent2 9 2 3" xfId="3421"/>
    <cellStyle name="20% - Accent2 9 2 4" xfId="5817"/>
    <cellStyle name="20% - Accent2 9 2 5" xfId="8127"/>
    <cellStyle name="20% - Accent2 9 3" xfId="1453"/>
    <cellStyle name="20% - Accent2 9 3 2" xfId="4012"/>
    <cellStyle name="20% - Accent2 9 3 3" xfId="6118"/>
    <cellStyle name="20% - Accent2 9 3 4" xfId="8703"/>
    <cellStyle name="20% - Accent2 9 4" xfId="4499"/>
    <cellStyle name="20% - Accent2 9 4 2" xfId="9168"/>
    <cellStyle name="20% - Accent2 9 5" xfId="2777"/>
    <cellStyle name="20% - Accent2 9 6" xfId="5635"/>
    <cellStyle name="20% - Accent2 9 7" xfId="7475"/>
    <cellStyle name="20% - Accent3" xfId="28" builtinId="38" customBuiltin="1"/>
    <cellStyle name="20% - Accent3 10" xfId="519"/>
    <cellStyle name="20% - Accent3 10 2" xfId="2173"/>
    <cellStyle name="20% - Accent3 10 2 2" xfId="4711"/>
    <cellStyle name="20% - Accent3 10 2 2 2" xfId="6310"/>
    <cellStyle name="20% - Accent3 10 2 2 3" xfId="9354"/>
    <cellStyle name="20% - Accent3 10 2 3" xfId="3437"/>
    <cellStyle name="20% - Accent3 10 2 4" xfId="5833"/>
    <cellStyle name="20% - Accent3 10 2 5" xfId="8143"/>
    <cellStyle name="20% - Accent3 10 3" xfId="1468"/>
    <cellStyle name="20% - Accent3 10 3 2" xfId="4027"/>
    <cellStyle name="20% - Accent3 10 3 3" xfId="6134"/>
    <cellStyle name="20% - Accent3 10 3 4" xfId="8718"/>
    <cellStyle name="20% - Accent3 10 4" xfId="4404"/>
    <cellStyle name="20% - Accent3 10 4 2" xfId="9075"/>
    <cellStyle name="20% - Accent3 10 5" xfId="2792"/>
    <cellStyle name="20% - Accent3 10 6" xfId="5651"/>
    <cellStyle name="20% - Accent3 10 7" xfId="7490"/>
    <cellStyle name="20% - Accent3 11" xfId="532"/>
    <cellStyle name="20% - Accent3 11 2" xfId="2186"/>
    <cellStyle name="20% - Accent3 11 2 2" xfId="3450"/>
    <cellStyle name="20% - Accent3 11 2 2 2" xfId="6323"/>
    <cellStyle name="20% - Accent3 11 2 3" xfId="5846"/>
    <cellStyle name="20% - Accent3 11 2 4" xfId="8156"/>
    <cellStyle name="20% - Accent3 11 3" xfId="1481"/>
    <cellStyle name="20% - Accent3 11 3 2" xfId="4040"/>
    <cellStyle name="20% - Accent3 11 3 3" xfId="6147"/>
    <cellStyle name="20% - Accent3 11 3 4" xfId="8731"/>
    <cellStyle name="20% - Accent3 11 4" xfId="4517"/>
    <cellStyle name="20% - Accent3 11 4 2" xfId="9186"/>
    <cellStyle name="20% - Accent3 11 5" xfId="2805"/>
    <cellStyle name="20% - Accent3 11 6" xfId="5665"/>
    <cellStyle name="20% - Accent3 11 7" xfId="7503"/>
    <cellStyle name="20% - Accent3 12" xfId="545"/>
    <cellStyle name="20% - Accent3 12 2" xfId="2199"/>
    <cellStyle name="20% - Accent3 12 2 2" xfId="3463"/>
    <cellStyle name="20% - Accent3 12 2 2 2" xfId="6336"/>
    <cellStyle name="20% - Accent3 12 2 3" xfId="5859"/>
    <cellStyle name="20% - Accent3 12 2 4" xfId="8169"/>
    <cellStyle name="20% - Accent3 12 3" xfId="1494"/>
    <cellStyle name="20% - Accent3 12 3 2" xfId="4054"/>
    <cellStyle name="20% - Accent3 12 3 3" xfId="6160"/>
    <cellStyle name="20% - Accent3 12 3 4" xfId="8744"/>
    <cellStyle name="20% - Accent3 12 4" xfId="4729"/>
    <cellStyle name="20% - Accent3 12 4 2" xfId="9371"/>
    <cellStyle name="20% - Accent3 12 5" xfId="2818"/>
    <cellStyle name="20% - Accent3 12 6" xfId="5678"/>
    <cellStyle name="20% - Accent3 12 7" xfId="7516"/>
    <cellStyle name="20% - Accent3 13" xfId="559"/>
    <cellStyle name="20% - Accent3 13 2" xfId="2212"/>
    <cellStyle name="20% - Accent3 13 2 2" xfId="3476"/>
    <cellStyle name="20% - Accent3 13 2 2 2" xfId="6349"/>
    <cellStyle name="20% - Accent3 13 2 3" xfId="5872"/>
    <cellStyle name="20% - Accent3 13 2 4" xfId="8182"/>
    <cellStyle name="20% - Accent3 13 3" xfId="1507"/>
    <cellStyle name="20% - Accent3 13 3 2" xfId="4067"/>
    <cellStyle name="20% - Accent3 13 3 3" xfId="6173"/>
    <cellStyle name="20% - Accent3 13 3 4" xfId="8757"/>
    <cellStyle name="20% - Accent3 13 4" xfId="4742"/>
    <cellStyle name="20% - Accent3 13 4 2" xfId="9384"/>
    <cellStyle name="20% - Accent3 13 5" xfId="2831"/>
    <cellStyle name="20% - Accent3 13 6" xfId="5692"/>
    <cellStyle name="20% - Accent3 13 7" xfId="7529"/>
    <cellStyle name="20% - Accent3 14" xfId="573"/>
    <cellStyle name="20% - Accent3 14 2" xfId="2225"/>
    <cellStyle name="20% - Accent3 14 2 2" xfId="3489"/>
    <cellStyle name="20% - Accent3 14 2 2 2" xfId="6362"/>
    <cellStyle name="20% - Accent3 14 2 3" xfId="5885"/>
    <cellStyle name="20% - Accent3 14 2 4" xfId="8195"/>
    <cellStyle name="20% - Accent3 14 3" xfId="1520"/>
    <cellStyle name="20% - Accent3 14 3 2" xfId="4080"/>
    <cellStyle name="20% - Accent3 14 3 3" xfId="6186"/>
    <cellStyle name="20% - Accent3 14 3 4" xfId="8770"/>
    <cellStyle name="20% - Accent3 14 4" xfId="4756"/>
    <cellStyle name="20% - Accent3 14 4 2" xfId="9397"/>
    <cellStyle name="20% - Accent3 14 5" xfId="2844"/>
    <cellStyle name="20% - Accent3 14 6" xfId="5705"/>
    <cellStyle name="20% - Accent3 14 7" xfId="7542"/>
    <cellStyle name="20% - Accent3 15" xfId="586"/>
    <cellStyle name="20% - Accent3 15 2" xfId="2239"/>
    <cellStyle name="20% - Accent3 15 2 2" xfId="3502"/>
    <cellStyle name="20% - Accent3 15 2 3" xfId="6200"/>
    <cellStyle name="20% - Accent3 15 2 4" xfId="8208"/>
    <cellStyle name="20% - Accent3 15 3" xfId="1533"/>
    <cellStyle name="20% - Accent3 15 3 2" xfId="4093"/>
    <cellStyle name="20% - Accent3 15 3 3" xfId="8783"/>
    <cellStyle name="20% - Accent3 15 4" xfId="4769"/>
    <cellStyle name="20% - Accent3 15 4 2" xfId="9410"/>
    <cellStyle name="20% - Accent3 15 5" xfId="2857"/>
    <cellStyle name="20% - Accent3 15 6" xfId="5719"/>
    <cellStyle name="20% - Accent3 15 7" xfId="7555"/>
    <cellStyle name="20% - Accent3 16" xfId="613"/>
    <cellStyle name="20% - Accent3 16 2" xfId="2252"/>
    <cellStyle name="20% - Accent3 16 2 2" xfId="3515"/>
    <cellStyle name="20% - Accent3 16 2 3" xfId="6377"/>
    <cellStyle name="20% - Accent3 16 2 4" xfId="8221"/>
    <cellStyle name="20% - Accent3 16 3" xfId="1549"/>
    <cellStyle name="20% - Accent3 16 3 2" xfId="4107"/>
    <cellStyle name="20% - Accent3 16 3 3" xfId="8796"/>
    <cellStyle name="20% - Accent3 16 4" xfId="4782"/>
    <cellStyle name="20% - Accent3 16 4 2" xfId="9423"/>
    <cellStyle name="20% - Accent3 16 5" xfId="2870"/>
    <cellStyle name="20% - Accent3 16 6" xfId="5901"/>
    <cellStyle name="20% - Accent3 16 7" xfId="7568"/>
    <cellStyle name="20% - Accent3 17" xfId="635"/>
    <cellStyle name="20% - Accent3 17 2" xfId="2266"/>
    <cellStyle name="20% - Accent3 17 2 2" xfId="3528"/>
    <cellStyle name="20% - Accent3 17 2 3" xfId="6391"/>
    <cellStyle name="20% - Accent3 17 2 4" xfId="8234"/>
    <cellStyle name="20% - Accent3 17 3" xfId="1562"/>
    <cellStyle name="20% - Accent3 17 3 2" xfId="4120"/>
    <cellStyle name="20% - Accent3 17 3 3" xfId="8809"/>
    <cellStyle name="20% - Accent3 17 4" xfId="4796"/>
    <cellStyle name="20% - Accent3 17 4 2" xfId="9436"/>
    <cellStyle name="20% - Accent3 17 5" xfId="2883"/>
    <cellStyle name="20% - Accent3 17 6" xfId="5915"/>
    <cellStyle name="20% - Accent3 17 7" xfId="7581"/>
    <cellStyle name="20% - Accent3 18" xfId="650"/>
    <cellStyle name="20% - Accent3 18 2" xfId="2280"/>
    <cellStyle name="20% - Accent3 18 2 2" xfId="3541"/>
    <cellStyle name="20% - Accent3 18 2 3" xfId="6405"/>
    <cellStyle name="20% - Accent3 18 2 4" xfId="8247"/>
    <cellStyle name="20% - Accent3 18 3" xfId="1576"/>
    <cellStyle name="20% - Accent3 18 3 2" xfId="4133"/>
    <cellStyle name="20% - Accent3 18 3 3" xfId="8822"/>
    <cellStyle name="20% - Accent3 18 4" xfId="4809"/>
    <cellStyle name="20% - Accent3 18 4 2" xfId="9449"/>
    <cellStyle name="20% - Accent3 18 5" xfId="2896"/>
    <cellStyle name="20% - Accent3 18 6" xfId="5929"/>
    <cellStyle name="20% - Accent3 18 7" xfId="7594"/>
    <cellStyle name="20% - Accent3 19" xfId="679"/>
    <cellStyle name="20% - Accent3 19 2" xfId="2293"/>
    <cellStyle name="20% - Accent3 19 2 2" xfId="3554"/>
    <cellStyle name="20% - Accent3 19 2 3" xfId="6419"/>
    <cellStyle name="20% - Accent3 19 2 4" xfId="8260"/>
    <cellStyle name="20% - Accent3 19 3" xfId="1590"/>
    <cellStyle name="20% - Accent3 19 3 2" xfId="4146"/>
    <cellStyle name="20% - Accent3 19 3 3" xfId="8835"/>
    <cellStyle name="20% - Accent3 19 4" xfId="4823"/>
    <cellStyle name="20% - Accent3 19 4 2" xfId="9462"/>
    <cellStyle name="20% - Accent3 19 5" xfId="2909"/>
    <cellStyle name="20% - Accent3 19 6" xfId="5944"/>
    <cellStyle name="20% - Accent3 19 7" xfId="7607"/>
    <cellStyle name="20% - Accent3 2" xfId="236"/>
    <cellStyle name="20% - Accent3 2 2" xfId="5259"/>
    <cellStyle name="20% - Accent3 2 2 2" xfId="5260"/>
    <cellStyle name="20% - Accent3 2 3" xfId="5261"/>
    <cellStyle name="20% - Accent3 2 4" xfId="5258"/>
    <cellStyle name="20% - Accent3 20" xfId="742"/>
    <cellStyle name="20% - Accent3 20 2" xfId="2306"/>
    <cellStyle name="20% - Accent3 20 2 2" xfId="3567"/>
    <cellStyle name="20% - Accent3 20 2 3" xfId="6436"/>
    <cellStyle name="20% - Accent3 20 2 4" xfId="8273"/>
    <cellStyle name="20% - Accent3 20 3" xfId="1603"/>
    <cellStyle name="20% - Accent3 20 3 2" xfId="4159"/>
    <cellStyle name="20% - Accent3 20 3 3" xfId="8848"/>
    <cellStyle name="20% - Accent3 20 4" xfId="4836"/>
    <cellStyle name="20% - Accent3 20 4 2" xfId="9475"/>
    <cellStyle name="20% - Accent3 20 5" xfId="2922"/>
    <cellStyle name="20% - Accent3 20 6" xfId="5961"/>
    <cellStyle name="20% - Accent3 20 7" xfId="7620"/>
    <cellStyle name="20% - Accent3 21" xfId="758"/>
    <cellStyle name="20% - Accent3 21 2" xfId="2320"/>
    <cellStyle name="20% - Accent3 21 2 2" xfId="3581"/>
    <cellStyle name="20% - Accent3 21 2 3" xfId="6448"/>
    <cellStyle name="20% - Accent3 21 2 4" xfId="8287"/>
    <cellStyle name="20% - Accent3 21 3" xfId="1616"/>
    <cellStyle name="20% - Accent3 21 3 2" xfId="4172"/>
    <cellStyle name="20% - Accent3 21 3 3" xfId="8861"/>
    <cellStyle name="20% - Accent3 21 4" xfId="4849"/>
    <cellStyle name="20% - Accent3 21 4 2" xfId="9488"/>
    <cellStyle name="20% - Accent3 21 5" xfId="2935"/>
    <cellStyle name="20% - Accent3 21 6" xfId="5973"/>
    <cellStyle name="20% - Accent3 21 7" xfId="7633"/>
    <cellStyle name="20% - Accent3 22" xfId="772"/>
    <cellStyle name="20% - Accent3 22 2" xfId="2335"/>
    <cellStyle name="20% - Accent3 22 2 2" xfId="3594"/>
    <cellStyle name="20% - Accent3 22 2 3" xfId="6461"/>
    <cellStyle name="20% - Accent3 22 2 4" xfId="8300"/>
    <cellStyle name="20% - Accent3 22 3" xfId="1629"/>
    <cellStyle name="20% - Accent3 22 3 2" xfId="4185"/>
    <cellStyle name="20% - Accent3 22 3 3" xfId="8874"/>
    <cellStyle name="20% - Accent3 22 4" xfId="4866"/>
    <cellStyle name="20% - Accent3 22 4 2" xfId="9504"/>
    <cellStyle name="20% - Accent3 22 5" xfId="2948"/>
    <cellStyle name="20% - Accent3 22 6" xfId="5986"/>
    <cellStyle name="20% - Accent3 22 7" xfId="7646"/>
    <cellStyle name="20% - Accent3 23" xfId="805"/>
    <cellStyle name="20% - Accent3 23 2" xfId="2352"/>
    <cellStyle name="20% - Accent3 23 2 2" xfId="3611"/>
    <cellStyle name="20% - Accent3 23 2 3" xfId="8317"/>
    <cellStyle name="20% - Accent3 23 3" xfId="1648"/>
    <cellStyle name="20% - Accent3 23 3 2" xfId="4198"/>
    <cellStyle name="20% - Accent3 23 3 3" xfId="8887"/>
    <cellStyle name="20% - Accent3 23 4" xfId="4881"/>
    <cellStyle name="20% - Accent3 23 4 2" xfId="9518"/>
    <cellStyle name="20% - Accent3 23 5" xfId="2961"/>
    <cellStyle name="20% - Accent3 23 6" xfId="6004"/>
    <cellStyle name="20% - Accent3 23 7" xfId="7659"/>
    <cellStyle name="20% - Accent3 24" xfId="819"/>
    <cellStyle name="20% - Accent3 24 2" xfId="2369"/>
    <cellStyle name="20% - Accent3 24 2 2" xfId="3626"/>
    <cellStyle name="20% - Accent3 24 2 3" xfId="8332"/>
    <cellStyle name="20% - Accent3 24 3" xfId="1661"/>
    <cellStyle name="20% - Accent3 24 3 2" xfId="4211"/>
    <cellStyle name="20% - Accent3 24 3 3" xfId="8900"/>
    <cellStyle name="20% - Accent3 24 4" xfId="4896"/>
    <cellStyle name="20% - Accent3 24 4 2" xfId="9533"/>
    <cellStyle name="20% - Accent3 24 5" xfId="2974"/>
    <cellStyle name="20% - Accent3 24 6" xfId="6478"/>
    <cellStyle name="20% - Accent3 24 7" xfId="7672"/>
    <cellStyle name="20% - Accent3 25" xfId="860"/>
    <cellStyle name="20% - Accent3 25 2" xfId="2383"/>
    <cellStyle name="20% - Accent3 25 2 2" xfId="3640"/>
    <cellStyle name="20% - Accent3 25 2 3" xfId="8346"/>
    <cellStyle name="20% - Accent3 25 3" xfId="1674"/>
    <cellStyle name="20% - Accent3 25 3 2" xfId="4224"/>
    <cellStyle name="20% - Accent3 25 3 3" xfId="8913"/>
    <cellStyle name="20% - Accent3 25 4" xfId="4913"/>
    <cellStyle name="20% - Accent3 25 4 2" xfId="9550"/>
    <cellStyle name="20% - Accent3 25 5" xfId="2987"/>
    <cellStyle name="20% - Accent3 25 6" xfId="6497"/>
    <cellStyle name="20% - Accent3 25 7" xfId="7685"/>
    <cellStyle name="20% - Accent3 26" xfId="877"/>
    <cellStyle name="20% - Accent3 26 2" xfId="2399"/>
    <cellStyle name="20% - Accent3 26 2 2" xfId="3655"/>
    <cellStyle name="20% - Accent3 26 2 3" xfId="8361"/>
    <cellStyle name="20% - Accent3 26 3" xfId="1687"/>
    <cellStyle name="20% - Accent3 26 3 2" xfId="4237"/>
    <cellStyle name="20% - Accent3 26 3 3" xfId="8926"/>
    <cellStyle name="20% - Accent3 26 4" xfId="4926"/>
    <cellStyle name="20% - Accent3 26 4 2" xfId="9563"/>
    <cellStyle name="20% - Accent3 26 5" xfId="3000"/>
    <cellStyle name="20% - Accent3 26 6" xfId="6510"/>
    <cellStyle name="20% - Accent3 26 7" xfId="7698"/>
    <cellStyle name="20% - Accent3 27" xfId="948"/>
    <cellStyle name="20% - Accent3 27 2" xfId="2416"/>
    <cellStyle name="20% - Accent3 27 2 2" xfId="3668"/>
    <cellStyle name="20% - Accent3 27 2 3" xfId="8374"/>
    <cellStyle name="20% - Accent3 27 3" xfId="1701"/>
    <cellStyle name="20% - Accent3 27 3 2" xfId="4250"/>
    <cellStyle name="20% - Accent3 27 3 3" xfId="8939"/>
    <cellStyle name="20% - Accent3 27 4" xfId="4940"/>
    <cellStyle name="20% - Accent3 27 4 2" xfId="9576"/>
    <cellStyle name="20% - Accent3 27 5" xfId="3013"/>
    <cellStyle name="20% - Accent3 27 6" xfId="6523"/>
    <cellStyle name="20% - Accent3 27 7" xfId="7711"/>
    <cellStyle name="20% - Accent3 28" xfId="970"/>
    <cellStyle name="20% - Accent3 28 2" xfId="2432"/>
    <cellStyle name="20% - Accent3 28 2 2" xfId="3682"/>
    <cellStyle name="20% - Accent3 28 2 3" xfId="8388"/>
    <cellStyle name="20% - Accent3 28 3" xfId="1714"/>
    <cellStyle name="20% - Accent3 28 3 2" xfId="4953"/>
    <cellStyle name="20% - Accent3 28 3 3" xfId="9589"/>
    <cellStyle name="20% - Accent3 28 4" xfId="3026"/>
    <cellStyle name="20% - Accent3 28 5" xfId="6537"/>
    <cellStyle name="20% - Accent3 28 6" xfId="7724"/>
    <cellStyle name="20% - Accent3 29" xfId="1009"/>
    <cellStyle name="20% - Accent3 29 2" xfId="2446"/>
    <cellStyle name="20% - Accent3 29 2 2" xfId="3696"/>
    <cellStyle name="20% - Accent3 29 2 3" xfId="8402"/>
    <cellStyle name="20% - Accent3 29 3" xfId="1727"/>
    <cellStyle name="20% - Accent3 29 3 2" xfId="4967"/>
    <cellStyle name="20% - Accent3 29 3 3" xfId="9602"/>
    <cellStyle name="20% - Accent3 29 4" xfId="3039"/>
    <cellStyle name="20% - Accent3 29 5" xfId="6553"/>
    <cellStyle name="20% - Accent3 29 6" xfId="7737"/>
    <cellStyle name="20% - Accent3 3" xfId="407"/>
    <cellStyle name="20% - Accent3 3 2" xfId="2080"/>
    <cellStyle name="20% - Accent3 3 2 2" xfId="4627"/>
    <cellStyle name="20% - Accent3 3 2 2 2" xfId="6218"/>
    <cellStyle name="20% - Accent3 3 2 2 3" xfId="9289"/>
    <cellStyle name="20% - Accent3 3 2 3" xfId="4421"/>
    <cellStyle name="20% - Accent3 3 2 3 2" xfId="9092"/>
    <cellStyle name="20% - Accent3 3 2 4" xfId="3345"/>
    <cellStyle name="20% - Accent3 3 2 5" xfId="5736"/>
    <cellStyle name="20% - Accent3 3 2 6" xfId="8051"/>
    <cellStyle name="20% - Accent3 3 3" xfId="1369"/>
    <cellStyle name="20% - Accent3 3 3 2" xfId="4583"/>
    <cellStyle name="20% - Accent3 3 3 2 2" xfId="9252"/>
    <cellStyle name="20% - Accent3 3 3 3" xfId="4361"/>
    <cellStyle name="20% - Accent3 3 3 3 2" xfId="9033"/>
    <cellStyle name="20% - Accent3 3 3 4" xfId="3934"/>
    <cellStyle name="20% - Accent3 3 3 5" xfId="6041"/>
    <cellStyle name="20% - Accent3 3 3 6" xfId="8626"/>
    <cellStyle name="20% - Accent3 3 4" xfId="4536"/>
    <cellStyle name="20% - Accent3 3 4 2" xfId="9205"/>
    <cellStyle name="20% - Accent3 3 5" xfId="4298"/>
    <cellStyle name="20% - Accent3 3 5 2" xfId="8972"/>
    <cellStyle name="20% - Accent3 3 6" xfId="2701"/>
    <cellStyle name="20% - Accent3 3 7" xfId="5558"/>
    <cellStyle name="20% - Accent3 3 8" xfId="7399"/>
    <cellStyle name="20% - Accent3 30" xfId="1042"/>
    <cellStyle name="20% - Accent3 30 2" xfId="2459"/>
    <cellStyle name="20% - Accent3 30 2 2" xfId="3709"/>
    <cellStyle name="20% - Accent3 30 2 3" xfId="8415"/>
    <cellStyle name="20% - Accent3 30 3" xfId="1748"/>
    <cellStyle name="20% - Accent3 30 3 2" xfId="4980"/>
    <cellStyle name="20% - Accent3 30 3 3" xfId="9615"/>
    <cellStyle name="20% - Accent3 30 4" xfId="3055"/>
    <cellStyle name="20% - Accent3 30 5" xfId="6574"/>
    <cellStyle name="20% - Accent3 30 6" xfId="7753"/>
    <cellStyle name="20% - Accent3 31" xfId="1056"/>
    <cellStyle name="20% - Accent3 31 2" xfId="2472"/>
    <cellStyle name="20% - Accent3 31 2 2" xfId="3722"/>
    <cellStyle name="20% - Accent3 31 2 3" xfId="8428"/>
    <cellStyle name="20% - Accent3 31 3" xfId="1761"/>
    <cellStyle name="20% - Accent3 31 3 2" xfId="4993"/>
    <cellStyle name="20% - Accent3 31 3 3" xfId="9628"/>
    <cellStyle name="20% - Accent3 31 4" xfId="3068"/>
    <cellStyle name="20% - Accent3 31 5" xfId="6588"/>
    <cellStyle name="20% - Accent3 31 6" xfId="7766"/>
    <cellStyle name="20% - Accent3 32" xfId="1121"/>
    <cellStyle name="20% - Accent3 32 2" xfId="2486"/>
    <cellStyle name="20% - Accent3 32 2 2" xfId="3736"/>
    <cellStyle name="20% - Accent3 32 2 3" xfId="8442"/>
    <cellStyle name="20% - Accent3 32 3" xfId="1774"/>
    <cellStyle name="20% - Accent3 32 3 2" xfId="5006"/>
    <cellStyle name="20% - Accent3 32 3 3" xfId="9641"/>
    <cellStyle name="20% - Accent3 32 4" xfId="3081"/>
    <cellStyle name="20% - Accent3 32 5" xfId="6601"/>
    <cellStyle name="20% - Accent3 32 6" xfId="7779"/>
    <cellStyle name="20% - Accent3 33" xfId="1166"/>
    <cellStyle name="20% - Accent3 33 2" xfId="2499"/>
    <cellStyle name="20% - Accent3 33 2 2" xfId="3749"/>
    <cellStyle name="20% - Accent3 33 2 3" xfId="8455"/>
    <cellStyle name="20% - Accent3 33 3" xfId="1787"/>
    <cellStyle name="20% - Accent3 33 3 2" xfId="5019"/>
    <cellStyle name="20% - Accent3 33 3 3" xfId="9654"/>
    <cellStyle name="20% - Accent3 33 4" xfId="3094"/>
    <cellStyle name="20% - Accent3 33 5" xfId="6614"/>
    <cellStyle name="20% - Accent3 33 6" xfId="7792"/>
    <cellStyle name="20% - Accent3 34" xfId="1801"/>
    <cellStyle name="20% - Accent3 34 2" xfId="2513"/>
    <cellStyle name="20% - Accent3 34 2 2" xfId="3762"/>
    <cellStyle name="20% - Accent3 34 2 3" xfId="8468"/>
    <cellStyle name="20% - Accent3 34 3" xfId="5032"/>
    <cellStyle name="20% - Accent3 34 3 2" xfId="9667"/>
    <cellStyle name="20% - Accent3 34 4" xfId="3108"/>
    <cellStyle name="20% - Accent3 34 5" xfId="6627"/>
    <cellStyle name="20% - Accent3 34 6" xfId="7806"/>
    <cellStyle name="20% - Accent3 35" xfId="1814"/>
    <cellStyle name="20% - Accent3 35 2" xfId="2530"/>
    <cellStyle name="20% - Accent3 35 2 2" xfId="3776"/>
    <cellStyle name="20% - Accent3 35 2 3" xfId="8482"/>
    <cellStyle name="20% - Accent3 35 3" xfId="5046"/>
    <cellStyle name="20% - Accent3 35 3 2" xfId="9680"/>
    <cellStyle name="20% - Accent3 35 4" xfId="3121"/>
    <cellStyle name="20% - Accent3 35 5" xfId="6640"/>
    <cellStyle name="20% - Accent3 35 6" xfId="7820"/>
    <cellStyle name="20% - Accent3 36" xfId="1827"/>
    <cellStyle name="20% - Accent3 36 2" xfId="2546"/>
    <cellStyle name="20% - Accent3 36 2 2" xfId="3790"/>
    <cellStyle name="20% - Accent3 36 2 3" xfId="8497"/>
    <cellStyle name="20% - Accent3 36 3" xfId="5059"/>
    <cellStyle name="20% - Accent3 36 3 2" xfId="9693"/>
    <cellStyle name="20% - Accent3 36 4" xfId="3134"/>
    <cellStyle name="20% - Accent3 36 5" xfId="6653"/>
    <cellStyle name="20% - Accent3 36 6" xfId="7833"/>
    <cellStyle name="20% - Accent3 37" xfId="1840"/>
    <cellStyle name="20% - Accent3 37 2" xfId="2563"/>
    <cellStyle name="20% - Accent3 37 2 2" xfId="3807"/>
    <cellStyle name="20% - Accent3 37 2 3" xfId="8514"/>
    <cellStyle name="20% - Accent3 37 3" xfId="5073"/>
    <cellStyle name="20% - Accent3 37 3 2" xfId="9706"/>
    <cellStyle name="20% - Accent3 37 4" xfId="3147"/>
    <cellStyle name="20% - Accent3 37 5" xfId="6666"/>
    <cellStyle name="20% - Accent3 37 6" xfId="7846"/>
    <cellStyle name="20% - Accent3 38" xfId="1853"/>
    <cellStyle name="20% - Accent3 38 2" xfId="2575"/>
    <cellStyle name="20% - Accent3 38 2 2" xfId="3818"/>
    <cellStyle name="20% - Accent3 38 2 3" xfId="8525"/>
    <cellStyle name="20% - Accent3 38 3" xfId="5086"/>
    <cellStyle name="20% - Accent3 38 3 2" xfId="9719"/>
    <cellStyle name="20% - Accent3 38 4" xfId="3160"/>
    <cellStyle name="20% - Accent3 38 5" xfId="6679"/>
    <cellStyle name="20% - Accent3 38 6" xfId="7859"/>
    <cellStyle name="20% - Accent3 39" xfId="1868"/>
    <cellStyle name="20% - Accent3 39 2" xfId="2590"/>
    <cellStyle name="20% - Accent3 39 2 2" xfId="3832"/>
    <cellStyle name="20% - Accent3 39 2 3" xfId="8539"/>
    <cellStyle name="20% - Accent3 39 3" xfId="5101"/>
    <cellStyle name="20% - Accent3 39 3 2" xfId="9732"/>
    <cellStyle name="20% - Accent3 39 4" xfId="3175"/>
    <cellStyle name="20% - Accent3 39 5" xfId="6692"/>
    <cellStyle name="20% - Accent3 39 6" xfId="7874"/>
    <cellStyle name="20% - Accent3 4" xfId="421"/>
    <cellStyle name="20% - Accent3 4 2" xfId="2093"/>
    <cellStyle name="20% - Accent3 4 2 2" xfId="4601"/>
    <cellStyle name="20% - Accent3 4 2 2 2" xfId="6231"/>
    <cellStyle name="20% - Accent3 4 2 2 3" xfId="9270"/>
    <cellStyle name="20% - Accent3 4 2 3" xfId="4434"/>
    <cellStyle name="20% - Accent3 4 2 3 2" xfId="9105"/>
    <cellStyle name="20% - Accent3 4 2 4" xfId="3358"/>
    <cellStyle name="20% - Accent3 4 2 5" xfId="5749"/>
    <cellStyle name="20% - Accent3 4 2 6" xfId="8064"/>
    <cellStyle name="20% - Accent3 4 3" xfId="1382"/>
    <cellStyle name="20% - Accent3 4 3 2" xfId="4374"/>
    <cellStyle name="20% - Accent3 4 3 2 2" xfId="9046"/>
    <cellStyle name="20% - Accent3 4 3 3" xfId="3947"/>
    <cellStyle name="20% - Accent3 4 3 4" xfId="6055"/>
    <cellStyle name="20% - Accent3 4 3 5" xfId="8639"/>
    <cellStyle name="20% - Accent3 4 4" xfId="4550"/>
    <cellStyle name="20% - Accent3 4 4 2" xfId="9219"/>
    <cellStyle name="20% - Accent3 4 5" xfId="4312"/>
    <cellStyle name="20% - Accent3 4 5 2" xfId="8985"/>
    <cellStyle name="20% - Accent3 4 6" xfId="2714"/>
    <cellStyle name="20% - Accent3 4 7" xfId="5572"/>
    <cellStyle name="20% - Accent3 4 8" xfId="7412"/>
    <cellStyle name="20% - Accent3 40" xfId="1879"/>
    <cellStyle name="20% - Accent3 40 2" xfId="2607"/>
    <cellStyle name="20% - Accent3 40 2 2" xfId="3849"/>
    <cellStyle name="20% - Accent3 40 2 3" xfId="8556"/>
    <cellStyle name="20% - Accent3 40 3" xfId="5114"/>
    <cellStyle name="20% - Accent3 40 3 2" xfId="9745"/>
    <cellStyle name="20% - Accent3 40 4" xfId="3186"/>
    <cellStyle name="20% - Accent3 40 5" xfId="6705"/>
    <cellStyle name="20% - Accent3 40 6" xfId="7885"/>
    <cellStyle name="20% - Accent3 41" xfId="1892"/>
    <cellStyle name="20% - Accent3 41 2" xfId="2618"/>
    <cellStyle name="20% - Accent3 41 2 2" xfId="3860"/>
    <cellStyle name="20% - Accent3 41 2 3" xfId="8567"/>
    <cellStyle name="20% - Accent3 41 3" xfId="3199"/>
    <cellStyle name="20% - Accent3 41 4" xfId="6718"/>
    <cellStyle name="20% - Accent3 41 5" xfId="7898"/>
    <cellStyle name="20% - Accent3 42" xfId="1905"/>
    <cellStyle name="20% - Accent3 42 2" xfId="2638"/>
    <cellStyle name="20% - Accent3 42 2 2" xfId="3879"/>
    <cellStyle name="20% - Accent3 42 2 3" xfId="8586"/>
    <cellStyle name="20% - Accent3 42 3" xfId="3212"/>
    <cellStyle name="20% - Accent3 42 4" xfId="6732"/>
    <cellStyle name="20% - Accent3 42 5" xfId="7911"/>
    <cellStyle name="20% - Accent3 43" xfId="1925"/>
    <cellStyle name="20% - Accent3 43 2" xfId="3227"/>
    <cellStyle name="20% - Accent3 43 3" xfId="6745"/>
    <cellStyle name="20% - Accent3 43 4" xfId="7926"/>
    <cellStyle name="20% - Accent3 44" xfId="1942"/>
    <cellStyle name="20% - Accent3 44 2" xfId="3241"/>
    <cellStyle name="20% - Accent3 44 3" xfId="6758"/>
    <cellStyle name="20% - Accent3 44 4" xfId="7941"/>
    <cellStyle name="20% - Accent3 45" xfId="1960"/>
    <cellStyle name="20% - Accent3 45 2" xfId="3256"/>
    <cellStyle name="20% - Accent3 45 3" xfId="6772"/>
    <cellStyle name="20% - Accent3 45 4" xfId="7957"/>
    <cellStyle name="20% - Accent3 46" xfId="1975"/>
    <cellStyle name="20% - Accent3 46 2" xfId="3270"/>
    <cellStyle name="20% - Accent3 46 3" xfId="6786"/>
    <cellStyle name="20% - Accent3 46 4" xfId="7971"/>
    <cellStyle name="20% - Accent3 47" xfId="1990"/>
    <cellStyle name="20% - Accent3 47 2" xfId="3284"/>
    <cellStyle name="20% - Accent3 47 3" xfId="6799"/>
    <cellStyle name="20% - Accent3 47 4" xfId="7985"/>
    <cellStyle name="20% - Accent3 48" xfId="2004"/>
    <cellStyle name="20% - Accent3 48 2" xfId="3298"/>
    <cellStyle name="20% - Accent3 48 3" xfId="6813"/>
    <cellStyle name="20% - Accent3 48 4" xfId="7999"/>
    <cellStyle name="20% - Accent3 49" xfId="2018"/>
    <cellStyle name="20% - Accent3 49 2" xfId="3312"/>
    <cellStyle name="20% - Accent3 49 3" xfId="6826"/>
    <cellStyle name="20% - Accent3 49 4" xfId="8013"/>
    <cellStyle name="20% - Accent3 5" xfId="435"/>
    <cellStyle name="20% - Accent3 5 2" xfId="2106"/>
    <cellStyle name="20% - Accent3 5 2 2" xfId="4449"/>
    <cellStyle name="20% - Accent3 5 2 2 2" xfId="6244"/>
    <cellStyle name="20% - Accent3 5 2 2 3" xfId="9118"/>
    <cellStyle name="20% - Accent3 5 2 3" xfId="3371"/>
    <cellStyle name="20% - Accent3 5 2 4" xfId="5767"/>
    <cellStyle name="20% - Accent3 5 2 5" xfId="8077"/>
    <cellStyle name="20% - Accent3 5 3" xfId="1402"/>
    <cellStyle name="20% - Accent3 5 3 2" xfId="4388"/>
    <cellStyle name="20% - Accent3 5 3 2 2" xfId="9059"/>
    <cellStyle name="20% - Accent3 5 3 3" xfId="3961"/>
    <cellStyle name="20% - Accent3 5 3 4" xfId="6068"/>
    <cellStyle name="20% - Accent3 5 3 5" xfId="8653"/>
    <cellStyle name="20% - Accent3 5 4" xfId="4564"/>
    <cellStyle name="20% - Accent3 5 4 2" xfId="9233"/>
    <cellStyle name="20% - Accent3 5 5" xfId="4325"/>
    <cellStyle name="20% - Accent3 5 5 2" xfId="8998"/>
    <cellStyle name="20% - Accent3 5 6" xfId="2727"/>
    <cellStyle name="20% - Accent3 5 7" xfId="5585"/>
    <cellStyle name="20% - Accent3 5 8" xfId="7425"/>
    <cellStyle name="20% - Accent3 50" xfId="2048"/>
    <cellStyle name="20% - Accent3 50 2" xfId="3326"/>
    <cellStyle name="20% - Accent3 50 3" xfId="6839"/>
    <cellStyle name="20% - Accent3 50 4" xfId="8032"/>
    <cellStyle name="20% - Accent3 51" xfId="1321"/>
    <cellStyle name="20% - Accent3 51 2" xfId="3899"/>
    <cellStyle name="20% - Accent3 51 3" xfId="6853"/>
    <cellStyle name="20% - Accent3 51 4" xfId="8605"/>
    <cellStyle name="20% - Accent3 52" xfId="2661"/>
    <cellStyle name="20% - Accent3 52 2" xfId="4268"/>
    <cellStyle name="20% - Accent3 52 3" xfId="6866"/>
    <cellStyle name="20% - Accent3 52 4" xfId="8953"/>
    <cellStyle name="20% - Accent3 53" xfId="2681"/>
    <cellStyle name="20% - Accent3 53 2" xfId="6880"/>
    <cellStyle name="20% - Accent3 54" xfId="5447"/>
    <cellStyle name="20% - Accent3 54 2" xfId="6893"/>
    <cellStyle name="20% - Accent3 55" xfId="6906"/>
    <cellStyle name="20% - Accent3 56" xfId="6923"/>
    <cellStyle name="20% - Accent3 57" xfId="6936"/>
    <cellStyle name="20% - Accent3 58" xfId="6950"/>
    <cellStyle name="20% - Accent3 59" xfId="6963"/>
    <cellStyle name="20% - Accent3 6" xfId="449"/>
    <cellStyle name="20% - Accent3 6 2" xfId="2119"/>
    <cellStyle name="20% - Accent3 6 2 2" xfId="4462"/>
    <cellStyle name="20% - Accent3 6 2 2 2" xfId="6257"/>
    <cellStyle name="20% - Accent3 6 2 2 3" xfId="9131"/>
    <cellStyle name="20% - Accent3 6 2 3" xfId="3384"/>
    <cellStyle name="20% - Accent3 6 2 4" xfId="5780"/>
    <cellStyle name="20% - Accent3 6 2 5" xfId="8090"/>
    <cellStyle name="20% - Accent3 6 3" xfId="1415"/>
    <cellStyle name="20% - Accent3 6 3 2" xfId="4660"/>
    <cellStyle name="20% - Accent3 6 3 2 2" xfId="9303"/>
    <cellStyle name="20% - Accent3 6 3 3" xfId="3974"/>
    <cellStyle name="20% - Accent3 6 3 4" xfId="6081"/>
    <cellStyle name="20% - Accent3 6 3 5" xfId="8666"/>
    <cellStyle name="20% - Accent3 6 4" xfId="4339"/>
    <cellStyle name="20% - Accent3 6 4 2" xfId="9011"/>
    <cellStyle name="20% - Accent3 6 5" xfId="2740"/>
    <cellStyle name="20% - Accent3 6 6" xfId="5598"/>
    <cellStyle name="20% - Accent3 6 7" xfId="7438"/>
    <cellStyle name="20% - Accent3 60" xfId="6977"/>
    <cellStyle name="20% - Accent3 61" xfId="6990"/>
    <cellStyle name="20% - Accent3 62" xfId="7004"/>
    <cellStyle name="20% - Accent3 63" xfId="7017"/>
    <cellStyle name="20% - Accent3 64" xfId="7030"/>
    <cellStyle name="20% - Accent3 65" xfId="7043"/>
    <cellStyle name="20% - Accent3 66" xfId="7058"/>
    <cellStyle name="20% - Accent3 67" xfId="7072"/>
    <cellStyle name="20% - Accent3 68" xfId="7087"/>
    <cellStyle name="20% - Accent3 69" xfId="7101"/>
    <cellStyle name="20% - Accent3 7" xfId="463"/>
    <cellStyle name="20% - Accent3 7 2" xfId="2132"/>
    <cellStyle name="20% - Accent3 7 2 2" xfId="4674"/>
    <cellStyle name="20% - Accent3 7 2 2 2" xfId="6270"/>
    <cellStyle name="20% - Accent3 7 2 2 3" xfId="9317"/>
    <cellStyle name="20% - Accent3 7 2 3" xfId="3397"/>
    <cellStyle name="20% - Accent3 7 2 4" xfId="5793"/>
    <cellStyle name="20% - Accent3 7 2 5" xfId="8103"/>
    <cellStyle name="20% - Accent3 7 3" xfId="1428"/>
    <cellStyle name="20% - Accent3 7 3 2" xfId="3987"/>
    <cellStyle name="20% - Accent3 7 3 3" xfId="6094"/>
    <cellStyle name="20% - Accent3 7 3 4" xfId="8679"/>
    <cellStyle name="20% - Accent3 7 4" xfId="4475"/>
    <cellStyle name="20% - Accent3 7 4 2" xfId="9144"/>
    <cellStyle name="20% - Accent3 7 5" xfId="2753"/>
    <cellStyle name="20% - Accent3 7 6" xfId="5611"/>
    <cellStyle name="20% - Accent3 7 7" xfId="7451"/>
    <cellStyle name="20% - Accent3 70" xfId="7114"/>
    <cellStyle name="20% - Accent3 71" xfId="7128"/>
    <cellStyle name="20% - Accent3 72" xfId="7170"/>
    <cellStyle name="20% - Accent3 73" xfId="5501"/>
    <cellStyle name="20% - Accent3 74" xfId="7369"/>
    <cellStyle name="20% - Accent3 75" xfId="9864"/>
    <cellStyle name="20% - Accent3 8" xfId="479"/>
    <cellStyle name="20% - Accent3 8 2" xfId="2145"/>
    <cellStyle name="20% - Accent3 8 2 2" xfId="4687"/>
    <cellStyle name="20% - Accent3 8 2 2 2" xfId="6283"/>
    <cellStyle name="20% - Accent3 8 2 2 3" xfId="9330"/>
    <cellStyle name="20% - Accent3 8 2 3" xfId="3410"/>
    <cellStyle name="20% - Accent3 8 2 4" xfId="5806"/>
    <cellStyle name="20% - Accent3 8 2 5" xfId="8116"/>
    <cellStyle name="20% - Accent3 8 3" xfId="1442"/>
    <cellStyle name="20% - Accent3 8 3 2" xfId="4000"/>
    <cellStyle name="20% - Accent3 8 3 3" xfId="6107"/>
    <cellStyle name="20% - Accent3 8 3 4" xfId="8692"/>
    <cellStyle name="20% - Accent3 8 4" xfId="4488"/>
    <cellStyle name="20% - Accent3 8 4 2" xfId="9157"/>
    <cellStyle name="20% - Accent3 8 5" xfId="2766"/>
    <cellStyle name="20% - Accent3 8 6" xfId="5624"/>
    <cellStyle name="20% - Accent3 8 7" xfId="7464"/>
    <cellStyle name="20% - Accent3 9" xfId="506"/>
    <cellStyle name="20% - Accent3 9 2" xfId="2158"/>
    <cellStyle name="20% - Accent3 9 2 2" xfId="4700"/>
    <cellStyle name="20% - Accent3 9 2 2 2" xfId="6296"/>
    <cellStyle name="20% - Accent3 9 2 2 3" xfId="9343"/>
    <cellStyle name="20% - Accent3 9 2 3" xfId="3423"/>
    <cellStyle name="20% - Accent3 9 2 4" xfId="5819"/>
    <cellStyle name="20% - Accent3 9 2 5" xfId="8129"/>
    <cellStyle name="20% - Accent3 9 3" xfId="1455"/>
    <cellStyle name="20% - Accent3 9 3 2" xfId="4014"/>
    <cellStyle name="20% - Accent3 9 3 3" xfId="6120"/>
    <cellStyle name="20% - Accent3 9 3 4" xfId="8705"/>
    <cellStyle name="20% - Accent3 9 4" xfId="4501"/>
    <cellStyle name="20% - Accent3 9 4 2" xfId="9170"/>
    <cellStyle name="20% - Accent3 9 5" xfId="2779"/>
    <cellStyle name="20% - Accent3 9 6" xfId="5637"/>
    <cellStyle name="20% - Accent3 9 7" xfId="7477"/>
    <cellStyle name="20% - Accent4" xfId="32" builtinId="42" customBuiltin="1"/>
    <cellStyle name="20% - Accent4 10" xfId="521"/>
    <cellStyle name="20% - Accent4 10 2" xfId="2175"/>
    <cellStyle name="20% - Accent4 10 2 2" xfId="4712"/>
    <cellStyle name="20% - Accent4 10 2 2 2" xfId="6312"/>
    <cellStyle name="20% - Accent4 10 2 2 3" xfId="9355"/>
    <cellStyle name="20% - Accent4 10 2 3" xfId="3439"/>
    <cellStyle name="20% - Accent4 10 2 4" xfId="5835"/>
    <cellStyle name="20% - Accent4 10 2 5" xfId="8145"/>
    <cellStyle name="20% - Accent4 10 3" xfId="1470"/>
    <cellStyle name="20% - Accent4 10 3 2" xfId="4029"/>
    <cellStyle name="20% - Accent4 10 3 3" xfId="6136"/>
    <cellStyle name="20% - Accent4 10 3 4" xfId="8720"/>
    <cellStyle name="20% - Accent4 10 4" xfId="4406"/>
    <cellStyle name="20% - Accent4 10 4 2" xfId="9077"/>
    <cellStyle name="20% - Accent4 10 5" xfId="2794"/>
    <cellStyle name="20% - Accent4 10 6" xfId="5653"/>
    <cellStyle name="20% - Accent4 10 7" xfId="7492"/>
    <cellStyle name="20% - Accent4 11" xfId="534"/>
    <cellStyle name="20% - Accent4 11 2" xfId="2188"/>
    <cellStyle name="20% - Accent4 11 2 2" xfId="3452"/>
    <cellStyle name="20% - Accent4 11 2 2 2" xfId="6325"/>
    <cellStyle name="20% - Accent4 11 2 3" xfId="5848"/>
    <cellStyle name="20% - Accent4 11 2 4" xfId="8158"/>
    <cellStyle name="20% - Accent4 11 3" xfId="1483"/>
    <cellStyle name="20% - Accent4 11 3 2" xfId="4042"/>
    <cellStyle name="20% - Accent4 11 3 3" xfId="6149"/>
    <cellStyle name="20% - Accent4 11 3 4" xfId="8733"/>
    <cellStyle name="20% - Accent4 11 4" xfId="4519"/>
    <cellStyle name="20% - Accent4 11 4 2" xfId="9188"/>
    <cellStyle name="20% - Accent4 11 5" xfId="2807"/>
    <cellStyle name="20% - Accent4 11 6" xfId="5667"/>
    <cellStyle name="20% - Accent4 11 7" xfId="7505"/>
    <cellStyle name="20% - Accent4 12" xfId="547"/>
    <cellStyle name="20% - Accent4 12 2" xfId="2201"/>
    <cellStyle name="20% - Accent4 12 2 2" xfId="3465"/>
    <cellStyle name="20% - Accent4 12 2 2 2" xfId="6338"/>
    <cellStyle name="20% - Accent4 12 2 3" xfId="5861"/>
    <cellStyle name="20% - Accent4 12 2 4" xfId="8171"/>
    <cellStyle name="20% - Accent4 12 3" xfId="1496"/>
    <cellStyle name="20% - Accent4 12 3 2" xfId="4056"/>
    <cellStyle name="20% - Accent4 12 3 3" xfId="6162"/>
    <cellStyle name="20% - Accent4 12 3 4" xfId="8746"/>
    <cellStyle name="20% - Accent4 12 4" xfId="4731"/>
    <cellStyle name="20% - Accent4 12 4 2" xfId="9373"/>
    <cellStyle name="20% - Accent4 12 5" xfId="2820"/>
    <cellStyle name="20% - Accent4 12 6" xfId="5680"/>
    <cellStyle name="20% - Accent4 12 7" xfId="7518"/>
    <cellStyle name="20% - Accent4 13" xfId="561"/>
    <cellStyle name="20% - Accent4 13 2" xfId="2214"/>
    <cellStyle name="20% - Accent4 13 2 2" xfId="3478"/>
    <cellStyle name="20% - Accent4 13 2 2 2" xfId="6351"/>
    <cellStyle name="20% - Accent4 13 2 3" xfId="5874"/>
    <cellStyle name="20% - Accent4 13 2 4" xfId="8184"/>
    <cellStyle name="20% - Accent4 13 3" xfId="1509"/>
    <cellStyle name="20% - Accent4 13 3 2" xfId="4069"/>
    <cellStyle name="20% - Accent4 13 3 3" xfId="6175"/>
    <cellStyle name="20% - Accent4 13 3 4" xfId="8759"/>
    <cellStyle name="20% - Accent4 13 4" xfId="4744"/>
    <cellStyle name="20% - Accent4 13 4 2" xfId="9386"/>
    <cellStyle name="20% - Accent4 13 5" xfId="2833"/>
    <cellStyle name="20% - Accent4 13 6" xfId="5694"/>
    <cellStyle name="20% - Accent4 13 7" xfId="7531"/>
    <cellStyle name="20% - Accent4 14" xfId="575"/>
    <cellStyle name="20% - Accent4 14 2" xfId="2227"/>
    <cellStyle name="20% - Accent4 14 2 2" xfId="3491"/>
    <cellStyle name="20% - Accent4 14 2 2 2" xfId="6364"/>
    <cellStyle name="20% - Accent4 14 2 3" xfId="5887"/>
    <cellStyle name="20% - Accent4 14 2 4" xfId="8197"/>
    <cellStyle name="20% - Accent4 14 3" xfId="1522"/>
    <cellStyle name="20% - Accent4 14 3 2" xfId="4082"/>
    <cellStyle name="20% - Accent4 14 3 3" xfId="6188"/>
    <cellStyle name="20% - Accent4 14 3 4" xfId="8772"/>
    <cellStyle name="20% - Accent4 14 4" xfId="4758"/>
    <cellStyle name="20% - Accent4 14 4 2" xfId="9399"/>
    <cellStyle name="20% - Accent4 14 5" xfId="2846"/>
    <cellStyle name="20% - Accent4 14 6" xfId="5707"/>
    <cellStyle name="20% - Accent4 14 7" xfId="7544"/>
    <cellStyle name="20% - Accent4 15" xfId="589"/>
    <cellStyle name="20% - Accent4 15 2" xfId="2241"/>
    <cellStyle name="20% - Accent4 15 2 2" xfId="3504"/>
    <cellStyle name="20% - Accent4 15 2 3" xfId="6202"/>
    <cellStyle name="20% - Accent4 15 2 4" xfId="8210"/>
    <cellStyle name="20% - Accent4 15 3" xfId="1535"/>
    <cellStyle name="20% - Accent4 15 3 2" xfId="4095"/>
    <cellStyle name="20% - Accent4 15 3 3" xfId="8785"/>
    <cellStyle name="20% - Accent4 15 4" xfId="4771"/>
    <cellStyle name="20% - Accent4 15 4 2" xfId="9412"/>
    <cellStyle name="20% - Accent4 15 5" xfId="2859"/>
    <cellStyle name="20% - Accent4 15 6" xfId="5721"/>
    <cellStyle name="20% - Accent4 15 7" xfId="7557"/>
    <cellStyle name="20% - Accent4 16" xfId="617"/>
    <cellStyle name="20% - Accent4 16 2" xfId="2254"/>
    <cellStyle name="20% - Accent4 16 2 2" xfId="3517"/>
    <cellStyle name="20% - Accent4 16 2 3" xfId="6379"/>
    <cellStyle name="20% - Accent4 16 2 4" xfId="8223"/>
    <cellStyle name="20% - Accent4 16 3" xfId="1551"/>
    <cellStyle name="20% - Accent4 16 3 2" xfId="4109"/>
    <cellStyle name="20% - Accent4 16 3 3" xfId="8798"/>
    <cellStyle name="20% - Accent4 16 4" xfId="4784"/>
    <cellStyle name="20% - Accent4 16 4 2" xfId="9425"/>
    <cellStyle name="20% - Accent4 16 5" xfId="2872"/>
    <cellStyle name="20% - Accent4 16 6" xfId="5903"/>
    <cellStyle name="20% - Accent4 16 7" xfId="7570"/>
    <cellStyle name="20% - Accent4 17" xfId="637"/>
    <cellStyle name="20% - Accent4 17 2" xfId="2268"/>
    <cellStyle name="20% - Accent4 17 2 2" xfId="3530"/>
    <cellStyle name="20% - Accent4 17 2 3" xfId="6393"/>
    <cellStyle name="20% - Accent4 17 2 4" xfId="8236"/>
    <cellStyle name="20% - Accent4 17 3" xfId="1564"/>
    <cellStyle name="20% - Accent4 17 3 2" xfId="4122"/>
    <cellStyle name="20% - Accent4 17 3 3" xfId="8811"/>
    <cellStyle name="20% - Accent4 17 4" xfId="4798"/>
    <cellStyle name="20% - Accent4 17 4 2" xfId="9438"/>
    <cellStyle name="20% - Accent4 17 5" xfId="2885"/>
    <cellStyle name="20% - Accent4 17 6" xfId="5917"/>
    <cellStyle name="20% - Accent4 17 7" xfId="7583"/>
    <cellStyle name="20% - Accent4 18" xfId="652"/>
    <cellStyle name="20% - Accent4 18 2" xfId="2282"/>
    <cellStyle name="20% - Accent4 18 2 2" xfId="3543"/>
    <cellStyle name="20% - Accent4 18 2 3" xfId="6407"/>
    <cellStyle name="20% - Accent4 18 2 4" xfId="8249"/>
    <cellStyle name="20% - Accent4 18 3" xfId="1578"/>
    <cellStyle name="20% - Accent4 18 3 2" xfId="4135"/>
    <cellStyle name="20% - Accent4 18 3 3" xfId="8824"/>
    <cellStyle name="20% - Accent4 18 4" xfId="4811"/>
    <cellStyle name="20% - Accent4 18 4 2" xfId="9451"/>
    <cellStyle name="20% - Accent4 18 5" xfId="2898"/>
    <cellStyle name="20% - Accent4 18 6" xfId="5931"/>
    <cellStyle name="20% - Accent4 18 7" xfId="7596"/>
    <cellStyle name="20% - Accent4 19" xfId="681"/>
    <cellStyle name="20% - Accent4 19 2" xfId="2295"/>
    <cellStyle name="20% - Accent4 19 2 2" xfId="3556"/>
    <cellStyle name="20% - Accent4 19 2 3" xfId="6421"/>
    <cellStyle name="20% - Accent4 19 2 4" xfId="8262"/>
    <cellStyle name="20% - Accent4 19 3" xfId="1592"/>
    <cellStyle name="20% - Accent4 19 3 2" xfId="4148"/>
    <cellStyle name="20% - Accent4 19 3 3" xfId="8837"/>
    <cellStyle name="20% - Accent4 19 4" xfId="4825"/>
    <cellStyle name="20% - Accent4 19 4 2" xfId="9464"/>
    <cellStyle name="20% - Accent4 19 5" xfId="2911"/>
    <cellStyle name="20% - Accent4 19 6" xfId="5946"/>
    <cellStyle name="20% - Accent4 19 7" xfId="7609"/>
    <cellStyle name="20% - Accent4 2" xfId="237"/>
    <cellStyle name="20% - Accent4 2 2" xfId="5263"/>
    <cellStyle name="20% - Accent4 2 2 2" xfId="5264"/>
    <cellStyle name="20% - Accent4 2 3" xfId="5265"/>
    <cellStyle name="20% - Accent4 2 4" xfId="5262"/>
    <cellStyle name="20% - Accent4 20" xfId="744"/>
    <cellStyle name="20% - Accent4 20 2" xfId="2308"/>
    <cellStyle name="20% - Accent4 20 2 2" xfId="3569"/>
    <cellStyle name="20% - Accent4 20 2 3" xfId="6434"/>
    <cellStyle name="20% - Accent4 20 2 4" xfId="8275"/>
    <cellStyle name="20% - Accent4 20 3" xfId="1605"/>
    <cellStyle name="20% - Accent4 20 3 2" xfId="4161"/>
    <cellStyle name="20% - Accent4 20 3 3" xfId="8850"/>
    <cellStyle name="20% - Accent4 20 4" xfId="4838"/>
    <cellStyle name="20% - Accent4 20 4 2" xfId="9477"/>
    <cellStyle name="20% - Accent4 20 5" xfId="2924"/>
    <cellStyle name="20% - Accent4 20 6" xfId="5959"/>
    <cellStyle name="20% - Accent4 20 7" xfId="7622"/>
    <cellStyle name="20% - Accent4 21" xfId="760"/>
    <cellStyle name="20% - Accent4 21 2" xfId="2322"/>
    <cellStyle name="20% - Accent4 21 2 2" xfId="3583"/>
    <cellStyle name="20% - Accent4 21 2 3" xfId="6450"/>
    <cellStyle name="20% - Accent4 21 2 4" xfId="8289"/>
    <cellStyle name="20% - Accent4 21 3" xfId="1618"/>
    <cellStyle name="20% - Accent4 21 3 2" xfId="4174"/>
    <cellStyle name="20% - Accent4 21 3 3" xfId="8863"/>
    <cellStyle name="20% - Accent4 21 4" xfId="4851"/>
    <cellStyle name="20% - Accent4 21 4 2" xfId="9490"/>
    <cellStyle name="20% - Accent4 21 5" xfId="2937"/>
    <cellStyle name="20% - Accent4 21 6" xfId="5975"/>
    <cellStyle name="20% - Accent4 21 7" xfId="7635"/>
    <cellStyle name="20% - Accent4 22" xfId="774"/>
    <cellStyle name="20% - Accent4 22 2" xfId="2337"/>
    <cellStyle name="20% - Accent4 22 2 2" xfId="3596"/>
    <cellStyle name="20% - Accent4 22 2 3" xfId="6463"/>
    <cellStyle name="20% - Accent4 22 2 4" xfId="8302"/>
    <cellStyle name="20% - Accent4 22 3" xfId="1631"/>
    <cellStyle name="20% - Accent4 22 3 2" xfId="4187"/>
    <cellStyle name="20% - Accent4 22 3 3" xfId="8876"/>
    <cellStyle name="20% - Accent4 22 4" xfId="4868"/>
    <cellStyle name="20% - Accent4 22 4 2" xfId="9506"/>
    <cellStyle name="20% - Accent4 22 5" xfId="2950"/>
    <cellStyle name="20% - Accent4 22 6" xfId="5988"/>
    <cellStyle name="20% - Accent4 22 7" xfId="7648"/>
    <cellStyle name="20% - Accent4 23" xfId="807"/>
    <cellStyle name="20% - Accent4 23 2" xfId="2354"/>
    <cellStyle name="20% - Accent4 23 2 2" xfId="3613"/>
    <cellStyle name="20% - Accent4 23 2 3" xfId="8319"/>
    <cellStyle name="20% - Accent4 23 3" xfId="1650"/>
    <cellStyle name="20% - Accent4 23 3 2" xfId="4200"/>
    <cellStyle name="20% - Accent4 23 3 3" xfId="8889"/>
    <cellStyle name="20% - Accent4 23 4" xfId="4883"/>
    <cellStyle name="20% - Accent4 23 4 2" xfId="9520"/>
    <cellStyle name="20% - Accent4 23 5" xfId="2963"/>
    <cellStyle name="20% - Accent4 23 6" xfId="6006"/>
    <cellStyle name="20% - Accent4 23 7" xfId="7661"/>
    <cellStyle name="20% - Accent4 24" xfId="821"/>
    <cellStyle name="20% - Accent4 24 2" xfId="2371"/>
    <cellStyle name="20% - Accent4 24 2 2" xfId="3628"/>
    <cellStyle name="20% - Accent4 24 2 3" xfId="8334"/>
    <cellStyle name="20% - Accent4 24 3" xfId="1663"/>
    <cellStyle name="20% - Accent4 24 3 2" xfId="4213"/>
    <cellStyle name="20% - Accent4 24 3 3" xfId="8902"/>
    <cellStyle name="20% - Accent4 24 4" xfId="4898"/>
    <cellStyle name="20% - Accent4 24 4 2" xfId="9535"/>
    <cellStyle name="20% - Accent4 24 5" xfId="2976"/>
    <cellStyle name="20% - Accent4 24 6" xfId="6480"/>
    <cellStyle name="20% - Accent4 24 7" xfId="7674"/>
    <cellStyle name="20% - Accent4 25" xfId="865"/>
    <cellStyle name="20% - Accent4 25 2" xfId="2385"/>
    <cellStyle name="20% - Accent4 25 2 2" xfId="3642"/>
    <cellStyle name="20% - Accent4 25 2 3" xfId="8348"/>
    <cellStyle name="20% - Accent4 25 3" xfId="1676"/>
    <cellStyle name="20% - Accent4 25 3 2" xfId="4226"/>
    <cellStyle name="20% - Accent4 25 3 3" xfId="8915"/>
    <cellStyle name="20% - Accent4 25 4" xfId="4915"/>
    <cellStyle name="20% - Accent4 25 4 2" xfId="9552"/>
    <cellStyle name="20% - Accent4 25 5" xfId="2989"/>
    <cellStyle name="20% - Accent4 25 6" xfId="6499"/>
    <cellStyle name="20% - Accent4 25 7" xfId="7687"/>
    <cellStyle name="20% - Accent4 26" xfId="879"/>
    <cellStyle name="20% - Accent4 26 2" xfId="2401"/>
    <cellStyle name="20% - Accent4 26 2 2" xfId="3657"/>
    <cellStyle name="20% - Accent4 26 2 3" xfId="8363"/>
    <cellStyle name="20% - Accent4 26 3" xfId="1689"/>
    <cellStyle name="20% - Accent4 26 3 2" xfId="4239"/>
    <cellStyle name="20% - Accent4 26 3 3" xfId="8928"/>
    <cellStyle name="20% - Accent4 26 4" xfId="4928"/>
    <cellStyle name="20% - Accent4 26 4 2" xfId="9565"/>
    <cellStyle name="20% - Accent4 26 5" xfId="3002"/>
    <cellStyle name="20% - Accent4 26 6" xfId="6512"/>
    <cellStyle name="20% - Accent4 26 7" xfId="7700"/>
    <cellStyle name="20% - Accent4 27" xfId="950"/>
    <cellStyle name="20% - Accent4 27 2" xfId="2418"/>
    <cellStyle name="20% - Accent4 27 2 2" xfId="3670"/>
    <cellStyle name="20% - Accent4 27 2 3" xfId="8376"/>
    <cellStyle name="20% - Accent4 27 3" xfId="1703"/>
    <cellStyle name="20% - Accent4 27 3 2" xfId="4252"/>
    <cellStyle name="20% - Accent4 27 3 3" xfId="8941"/>
    <cellStyle name="20% - Accent4 27 4" xfId="4942"/>
    <cellStyle name="20% - Accent4 27 4 2" xfId="9578"/>
    <cellStyle name="20% - Accent4 27 5" xfId="3015"/>
    <cellStyle name="20% - Accent4 27 6" xfId="6525"/>
    <cellStyle name="20% - Accent4 27 7" xfId="7713"/>
    <cellStyle name="20% - Accent4 28" xfId="972"/>
    <cellStyle name="20% - Accent4 28 2" xfId="2434"/>
    <cellStyle name="20% - Accent4 28 2 2" xfId="3684"/>
    <cellStyle name="20% - Accent4 28 2 3" xfId="8390"/>
    <cellStyle name="20% - Accent4 28 3" xfId="1716"/>
    <cellStyle name="20% - Accent4 28 3 2" xfId="4955"/>
    <cellStyle name="20% - Accent4 28 3 3" xfId="9591"/>
    <cellStyle name="20% - Accent4 28 4" xfId="3028"/>
    <cellStyle name="20% - Accent4 28 5" xfId="6539"/>
    <cellStyle name="20% - Accent4 28 6" xfId="7726"/>
    <cellStyle name="20% - Accent4 29" xfId="1005"/>
    <cellStyle name="20% - Accent4 29 2" xfId="2448"/>
    <cellStyle name="20% - Accent4 29 2 2" xfId="3698"/>
    <cellStyle name="20% - Accent4 29 2 3" xfId="8404"/>
    <cellStyle name="20% - Accent4 29 3" xfId="1729"/>
    <cellStyle name="20% - Accent4 29 3 2" xfId="4969"/>
    <cellStyle name="20% - Accent4 29 3 3" xfId="9604"/>
    <cellStyle name="20% - Accent4 29 4" xfId="3041"/>
    <cellStyle name="20% - Accent4 29 5" xfId="6555"/>
    <cellStyle name="20% - Accent4 29 6" xfId="7739"/>
    <cellStyle name="20% - Accent4 3" xfId="409"/>
    <cellStyle name="20% - Accent4 3 2" xfId="2082"/>
    <cellStyle name="20% - Accent4 3 2 2" xfId="4629"/>
    <cellStyle name="20% - Accent4 3 2 2 2" xfId="6220"/>
    <cellStyle name="20% - Accent4 3 2 2 3" xfId="9291"/>
    <cellStyle name="20% - Accent4 3 2 3" xfId="4423"/>
    <cellStyle name="20% - Accent4 3 2 3 2" xfId="9094"/>
    <cellStyle name="20% - Accent4 3 2 4" xfId="3347"/>
    <cellStyle name="20% - Accent4 3 2 5" xfId="5738"/>
    <cellStyle name="20% - Accent4 3 2 6" xfId="8053"/>
    <cellStyle name="20% - Accent4 3 3" xfId="1371"/>
    <cellStyle name="20% - Accent4 3 3 2" xfId="4585"/>
    <cellStyle name="20% - Accent4 3 3 2 2" xfId="9254"/>
    <cellStyle name="20% - Accent4 3 3 3" xfId="4363"/>
    <cellStyle name="20% - Accent4 3 3 3 2" xfId="9035"/>
    <cellStyle name="20% - Accent4 3 3 4" xfId="3936"/>
    <cellStyle name="20% - Accent4 3 3 5" xfId="6043"/>
    <cellStyle name="20% - Accent4 3 3 6" xfId="8628"/>
    <cellStyle name="20% - Accent4 3 4" xfId="4538"/>
    <cellStyle name="20% - Accent4 3 4 2" xfId="9207"/>
    <cellStyle name="20% - Accent4 3 5" xfId="4300"/>
    <cellStyle name="20% - Accent4 3 5 2" xfId="8974"/>
    <cellStyle name="20% - Accent4 3 6" xfId="2703"/>
    <cellStyle name="20% - Accent4 3 7" xfId="5560"/>
    <cellStyle name="20% - Accent4 3 8" xfId="7401"/>
    <cellStyle name="20% - Accent4 30" xfId="1040"/>
    <cellStyle name="20% - Accent4 30 2" xfId="2461"/>
    <cellStyle name="20% - Accent4 30 2 2" xfId="3711"/>
    <cellStyle name="20% - Accent4 30 2 3" xfId="8417"/>
    <cellStyle name="20% - Accent4 30 3" xfId="1750"/>
    <cellStyle name="20% - Accent4 30 3 2" xfId="4982"/>
    <cellStyle name="20% - Accent4 30 3 3" xfId="9617"/>
    <cellStyle name="20% - Accent4 30 4" xfId="3057"/>
    <cellStyle name="20% - Accent4 30 5" xfId="6576"/>
    <cellStyle name="20% - Accent4 30 6" xfId="7755"/>
    <cellStyle name="20% - Accent4 31" xfId="1059"/>
    <cellStyle name="20% - Accent4 31 2" xfId="2474"/>
    <cellStyle name="20% - Accent4 31 2 2" xfId="3724"/>
    <cellStyle name="20% - Accent4 31 2 3" xfId="8430"/>
    <cellStyle name="20% - Accent4 31 3" xfId="1763"/>
    <cellStyle name="20% - Accent4 31 3 2" xfId="4995"/>
    <cellStyle name="20% - Accent4 31 3 3" xfId="9630"/>
    <cellStyle name="20% - Accent4 31 4" xfId="3070"/>
    <cellStyle name="20% - Accent4 31 5" xfId="6590"/>
    <cellStyle name="20% - Accent4 31 6" xfId="7768"/>
    <cellStyle name="20% - Accent4 32" xfId="1123"/>
    <cellStyle name="20% - Accent4 32 2" xfId="2488"/>
    <cellStyle name="20% - Accent4 32 2 2" xfId="3738"/>
    <cellStyle name="20% - Accent4 32 2 3" xfId="8444"/>
    <cellStyle name="20% - Accent4 32 3" xfId="1776"/>
    <cellStyle name="20% - Accent4 32 3 2" xfId="5008"/>
    <cellStyle name="20% - Accent4 32 3 3" xfId="9643"/>
    <cellStyle name="20% - Accent4 32 4" xfId="3083"/>
    <cellStyle name="20% - Accent4 32 5" xfId="6603"/>
    <cellStyle name="20% - Accent4 32 6" xfId="7781"/>
    <cellStyle name="20% - Accent4 33" xfId="1168"/>
    <cellStyle name="20% - Accent4 33 2" xfId="2501"/>
    <cellStyle name="20% - Accent4 33 2 2" xfId="3751"/>
    <cellStyle name="20% - Accent4 33 2 3" xfId="8457"/>
    <cellStyle name="20% - Accent4 33 3" xfId="1789"/>
    <cellStyle name="20% - Accent4 33 3 2" xfId="5021"/>
    <cellStyle name="20% - Accent4 33 3 3" xfId="9656"/>
    <cellStyle name="20% - Accent4 33 4" xfId="3096"/>
    <cellStyle name="20% - Accent4 33 5" xfId="6616"/>
    <cellStyle name="20% - Accent4 33 6" xfId="7794"/>
    <cellStyle name="20% - Accent4 34" xfId="1803"/>
    <cellStyle name="20% - Accent4 34 2" xfId="2515"/>
    <cellStyle name="20% - Accent4 34 2 2" xfId="3764"/>
    <cellStyle name="20% - Accent4 34 2 3" xfId="8470"/>
    <cellStyle name="20% - Accent4 34 3" xfId="5034"/>
    <cellStyle name="20% - Accent4 34 3 2" xfId="9669"/>
    <cellStyle name="20% - Accent4 34 4" xfId="3110"/>
    <cellStyle name="20% - Accent4 34 5" xfId="6629"/>
    <cellStyle name="20% - Accent4 34 6" xfId="7808"/>
    <cellStyle name="20% - Accent4 35" xfId="1816"/>
    <cellStyle name="20% - Accent4 35 2" xfId="2532"/>
    <cellStyle name="20% - Accent4 35 2 2" xfId="3778"/>
    <cellStyle name="20% - Accent4 35 2 3" xfId="8484"/>
    <cellStyle name="20% - Accent4 35 3" xfId="5048"/>
    <cellStyle name="20% - Accent4 35 3 2" xfId="9682"/>
    <cellStyle name="20% - Accent4 35 4" xfId="3123"/>
    <cellStyle name="20% - Accent4 35 5" xfId="6642"/>
    <cellStyle name="20% - Accent4 35 6" xfId="7822"/>
    <cellStyle name="20% - Accent4 36" xfId="1829"/>
    <cellStyle name="20% - Accent4 36 2" xfId="2544"/>
    <cellStyle name="20% - Accent4 36 2 2" xfId="3788"/>
    <cellStyle name="20% - Accent4 36 2 3" xfId="8495"/>
    <cellStyle name="20% - Accent4 36 3" xfId="5061"/>
    <cellStyle name="20% - Accent4 36 3 2" xfId="9695"/>
    <cellStyle name="20% - Accent4 36 4" xfId="3136"/>
    <cellStyle name="20% - Accent4 36 5" xfId="6655"/>
    <cellStyle name="20% - Accent4 36 6" xfId="7835"/>
    <cellStyle name="20% - Accent4 37" xfId="1842"/>
    <cellStyle name="20% - Accent4 37 2" xfId="2561"/>
    <cellStyle name="20% - Accent4 37 2 2" xfId="3805"/>
    <cellStyle name="20% - Accent4 37 2 3" xfId="8512"/>
    <cellStyle name="20% - Accent4 37 3" xfId="5075"/>
    <cellStyle name="20% - Accent4 37 3 2" xfId="9708"/>
    <cellStyle name="20% - Accent4 37 4" xfId="3149"/>
    <cellStyle name="20% - Accent4 37 5" xfId="6668"/>
    <cellStyle name="20% - Accent4 37 6" xfId="7848"/>
    <cellStyle name="20% - Accent4 38" xfId="1855"/>
    <cellStyle name="20% - Accent4 38 2" xfId="2577"/>
    <cellStyle name="20% - Accent4 38 2 2" xfId="3820"/>
    <cellStyle name="20% - Accent4 38 2 3" xfId="8527"/>
    <cellStyle name="20% - Accent4 38 3" xfId="5088"/>
    <cellStyle name="20% - Accent4 38 3 2" xfId="9721"/>
    <cellStyle name="20% - Accent4 38 4" xfId="3162"/>
    <cellStyle name="20% - Accent4 38 5" xfId="6681"/>
    <cellStyle name="20% - Accent4 38 6" xfId="7861"/>
    <cellStyle name="20% - Accent4 39" xfId="1866"/>
    <cellStyle name="20% - Accent4 39 2" xfId="2588"/>
    <cellStyle name="20% - Accent4 39 2 2" xfId="3830"/>
    <cellStyle name="20% - Accent4 39 2 3" xfId="8537"/>
    <cellStyle name="20% - Accent4 39 3" xfId="5103"/>
    <cellStyle name="20% - Accent4 39 3 2" xfId="9734"/>
    <cellStyle name="20% - Accent4 39 4" xfId="3173"/>
    <cellStyle name="20% - Accent4 39 5" xfId="6694"/>
    <cellStyle name="20% - Accent4 39 6" xfId="7872"/>
    <cellStyle name="20% - Accent4 4" xfId="423"/>
    <cellStyle name="20% - Accent4 4 2" xfId="2095"/>
    <cellStyle name="20% - Accent4 4 2 2" xfId="4603"/>
    <cellStyle name="20% - Accent4 4 2 2 2" xfId="6233"/>
    <cellStyle name="20% - Accent4 4 2 2 3" xfId="9272"/>
    <cellStyle name="20% - Accent4 4 2 3" xfId="4436"/>
    <cellStyle name="20% - Accent4 4 2 3 2" xfId="9107"/>
    <cellStyle name="20% - Accent4 4 2 4" xfId="3360"/>
    <cellStyle name="20% - Accent4 4 2 5" xfId="5751"/>
    <cellStyle name="20% - Accent4 4 2 6" xfId="8066"/>
    <cellStyle name="20% - Accent4 4 3" xfId="1384"/>
    <cellStyle name="20% - Accent4 4 3 2" xfId="4376"/>
    <cellStyle name="20% - Accent4 4 3 2 2" xfId="9048"/>
    <cellStyle name="20% - Accent4 4 3 3" xfId="3949"/>
    <cellStyle name="20% - Accent4 4 3 4" xfId="6057"/>
    <cellStyle name="20% - Accent4 4 3 5" xfId="8641"/>
    <cellStyle name="20% - Accent4 4 4" xfId="4552"/>
    <cellStyle name="20% - Accent4 4 4 2" xfId="9221"/>
    <cellStyle name="20% - Accent4 4 5" xfId="4314"/>
    <cellStyle name="20% - Accent4 4 5 2" xfId="8987"/>
    <cellStyle name="20% - Accent4 4 6" xfId="2716"/>
    <cellStyle name="20% - Accent4 4 7" xfId="5574"/>
    <cellStyle name="20% - Accent4 4 8" xfId="7414"/>
    <cellStyle name="20% - Accent4 40" xfId="1881"/>
    <cellStyle name="20% - Accent4 40 2" xfId="2609"/>
    <cellStyle name="20% - Accent4 40 2 2" xfId="3851"/>
    <cellStyle name="20% - Accent4 40 2 3" xfId="8558"/>
    <cellStyle name="20% - Accent4 40 3" xfId="5116"/>
    <cellStyle name="20% - Accent4 40 3 2" xfId="9747"/>
    <cellStyle name="20% - Accent4 40 4" xfId="3188"/>
    <cellStyle name="20% - Accent4 40 5" xfId="6707"/>
    <cellStyle name="20% - Accent4 40 6" xfId="7887"/>
    <cellStyle name="20% - Accent4 41" xfId="1894"/>
    <cellStyle name="20% - Accent4 41 2" xfId="2617"/>
    <cellStyle name="20% - Accent4 41 2 2" xfId="3859"/>
    <cellStyle name="20% - Accent4 41 2 3" xfId="8566"/>
    <cellStyle name="20% - Accent4 41 3" xfId="3201"/>
    <cellStyle name="20% - Accent4 41 4" xfId="6720"/>
    <cellStyle name="20% - Accent4 41 5" xfId="7900"/>
    <cellStyle name="20% - Accent4 42" xfId="1907"/>
    <cellStyle name="20% - Accent4 42 2" xfId="2640"/>
    <cellStyle name="20% - Accent4 42 2 2" xfId="3881"/>
    <cellStyle name="20% - Accent4 42 2 3" xfId="8588"/>
    <cellStyle name="20% - Accent4 42 3" xfId="3214"/>
    <cellStyle name="20% - Accent4 42 4" xfId="6734"/>
    <cellStyle name="20% - Accent4 42 5" xfId="7913"/>
    <cellStyle name="20% - Accent4 43" xfId="1927"/>
    <cellStyle name="20% - Accent4 43 2" xfId="3229"/>
    <cellStyle name="20% - Accent4 43 3" xfId="6747"/>
    <cellStyle name="20% - Accent4 43 4" xfId="7928"/>
    <cellStyle name="20% - Accent4 44" xfId="1944"/>
    <cellStyle name="20% - Accent4 44 2" xfId="3243"/>
    <cellStyle name="20% - Accent4 44 3" xfId="6760"/>
    <cellStyle name="20% - Accent4 44 4" xfId="7943"/>
    <cellStyle name="20% - Accent4 45" xfId="1958"/>
    <cellStyle name="20% - Accent4 45 2" xfId="3254"/>
    <cellStyle name="20% - Accent4 45 3" xfId="6774"/>
    <cellStyle name="20% - Accent4 45 4" xfId="7955"/>
    <cellStyle name="20% - Accent4 46" xfId="1973"/>
    <cellStyle name="20% - Accent4 46 2" xfId="3268"/>
    <cellStyle name="20% - Accent4 46 3" xfId="6788"/>
    <cellStyle name="20% - Accent4 46 4" xfId="7969"/>
    <cellStyle name="20% - Accent4 47" xfId="1988"/>
    <cellStyle name="20% - Accent4 47 2" xfId="3282"/>
    <cellStyle name="20% - Accent4 47 3" xfId="6801"/>
    <cellStyle name="20% - Accent4 47 4" xfId="7983"/>
    <cellStyle name="20% - Accent4 48" xfId="2002"/>
    <cellStyle name="20% - Accent4 48 2" xfId="3296"/>
    <cellStyle name="20% - Accent4 48 3" xfId="6815"/>
    <cellStyle name="20% - Accent4 48 4" xfId="7997"/>
    <cellStyle name="20% - Accent4 49" xfId="2016"/>
    <cellStyle name="20% - Accent4 49 2" xfId="3310"/>
    <cellStyle name="20% - Accent4 49 3" xfId="6828"/>
    <cellStyle name="20% - Accent4 49 4" xfId="8011"/>
    <cellStyle name="20% - Accent4 5" xfId="437"/>
    <cellStyle name="20% - Accent4 5 2" xfId="2108"/>
    <cellStyle name="20% - Accent4 5 2 2" xfId="4451"/>
    <cellStyle name="20% - Accent4 5 2 2 2" xfId="6246"/>
    <cellStyle name="20% - Accent4 5 2 2 3" xfId="9120"/>
    <cellStyle name="20% - Accent4 5 2 3" xfId="3373"/>
    <cellStyle name="20% - Accent4 5 2 4" xfId="5769"/>
    <cellStyle name="20% - Accent4 5 2 5" xfId="8079"/>
    <cellStyle name="20% - Accent4 5 3" xfId="1404"/>
    <cellStyle name="20% - Accent4 5 3 2" xfId="4390"/>
    <cellStyle name="20% - Accent4 5 3 2 2" xfId="9061"/>
    <cellStyle name="20% - Accent4 5 3 3" xfId="3963"/>
    <cellStyle name="20% - Accent4 5 3 4" xfId="6070"/>
    <cellStyle name="20% - Accent4 5 3 5" xfId="8655"/>
    <cellStyle name="20% - Accent4 5 4" xfId="4566"/>
    <cellStyle name="20% - Accent4 5 4 2" xfId="9235"/>
    <cellStyle name="20% - Accent4 5 5" xfId="4327"/>
    <cellStyle name="20% - Accent4 5 5 2" xfId="9000"/>
    <cellStyle name="20% - Accent4 5 6" xfId="2729"/>
    <cellStyle name="20% - Accent4 5 7" xfId="5587"/>
    <cellStyle name="20% - Accent4 5 8" xfId="7427"/>
    <cellStyle name="20% - Accent4 50" xfId="2051"/>
    <cellStyle name="20% - Accent4 50 2" xfId="3328"/>
    <cellStyle name="20% - Accent4 50 3" xfId="6841"/>
    <cellStyle name="20% - Accent4 50 4" xfId="8034"/>
    <cellStyle name="20% - Accent4 51" xfId="1323"/>
    <cellStyle name="20% - Accent4 51 2" xfId="3902"/>
    <cellStyle name="20% - Accent4 51 3" xfId="6855"/>
    <cellStyle name="20% - Accent4 51 4" xfId="8607"/>
    <cellStyle name="20% - Accent4 52" xfId="2663"/>
    <cellStyle name="20% - Accent4 52 2" xfId="4271"/>
    <cellStyle name="20% - Accent4 52 3" xfId="6868"/>
    <cellStyle name="20% - Accent4 52 4" xfId="8955"/>
    <cellStyle name="20% - Accent4 53" xfId="2683"/>
    <cellStyle name="20% - Accent4 53 2" xfId="6882"/>
    <cellStyle name="20% - Accent4 54" xfId="5449"/>
    <cellStyle name="20% - Accent4 54 2" xfId="6895"/>
    <cellStyle name="20% - Accent4 55" xfId="6908"/>
    <cellStyle name="20% - Accent4 56" xfId="6925"/>
    <cellStyle name="20% - Accent4 57" xfId="6938"/>
    <cellStyle name="20% - Accent4 58" xfId="6952"/>
    <cellStyle name="20% - Accent4 59" xfId="6965"/>
    <cellStyle name="20% - Accent4 6" xfId="451"/>
    <cellStyle name="20% - Accent4 6 2" xfId="2121"/>
    <cellStyle name="20% - Accent4 6 2 2" xfId="4464"/>
    <cellStyle name="20% - Accent4 6 2 2 2" xfId="6259"/>
    <cellStyle name="20% - Accent4 6 2 2 3" xfId="9133"/>
    <cellStyle name="20% - Accent4 6 2 3" xfId="3386"/>
    <cellStyle name="20% - Accent4 6 2 4" xfId="5782"/>
    <cellStyle name="20% - Accent4 6 2 5" xfId="8092"/>
    <cellStyle name="20% - Accent4 6 3" xfId="1417"/>
    <cellStyle name="20% - Accent4 6 3 2" xfId="4662"/>
    <cellStyle name="20% - Accent4 6 3 2 2" xfId="9305"/>
    <cellStyle name="20% - Accent4 6 3 3" xfId="3976"/>
    <cellStyle name="20% - Accent4 6 3 4" xfId="6083"/>
    <cellStyle name="20% - Accent4 6 3 5" xfId="8668"/>
    <cellStyle name="20% - Accent4 6 4" xfId="4341"/>
    <cellStyle name="20% - Accent4 6 4 2" xfId="9013"/>
    <cellStyle name="20% - Accent4 6 5" xfId="2742"/>
    <cellStyle name="20% - Accent4 6 6" xfId="5600"/>
    <cellStyle name="20% - Accent4 6 7" xfId="7440"/>
    <cellStyle name="20% - Accent4 60" xfId="6979"/>
    <cellStyle name="20% - Accent4 61" xfId="6992"/>
    <cellStyle name="20% - Accent4 62" xfId="7006"/>
    <cellStyle name="20% - Accent4 63" xfId="7019"/>
    <cellStyle name="20% - Accent4 64" xfId="7032"/>
    <cellStyle name="20% - Accent4 65" xfId="7045"/>
    <cellStyle name="20% - Accent4 66" xfId="7060"/>
    <cellStyle name="20% - Accent4 67" xfId="7074"/>
    <cellStyle name="20% - Accent4 68" xfId="7089"/>
    <cellStyle name="20% - Accent4 69" xfId="7103"/>
    <cellStyle name="20% - Accent4 7" xfId="465"/>
    <cellStyle name="20% - Accent4 7 2" xfId="2134"/>
    <cellStyle name="20% - Accent4 7 2 2" xfId="4676"/>
    <cellStyle name="20% - Accent4 7 2 2 2" xfId="6272"/>
    <cellStyle name="20% - Accent4 7 2 2 3" xfId="9319"/>
    <cellStyle name="20% - Accent4 7 2 3" xfId="3399"/>
    <cellStyle name="20% - Accent4 7 2 4" xfId="5795"/>
    <cellStyle name="20% - Accent4 7 2 5" xfId="8105"/>
    <cellStyle name="20% - Accent4 7 3" xfId="1430"/>
    <cellStyle name="20% - Accent4 7 3 2" xfId="3989"/>
    <cellStyle name="20% - Accent4 7 3 3" xfId="6096"/>
    <cellStyle name="20% - Accent4 7 3 4" xfId="8681"/>
    <cellStyle name="20% - Accent4 7 4" xfId="4477"/>
    <cellStyle name="20% - Accent4 7 4 2" xfId="9146"/>
    <cellStyle name="20% - Accent4 7 5" xfId="2755"/>
    <cellStyle name="20% - Accent4 7 6" xfId="5613"/>
    <cellStyle name="20% - Accent4 7 7" xfId="7453"/>
    <cellStyle name="20% - Accent4 70" xfId="7116"/>
    <cellStyle name="20% - Accent4 71" xfId="7130"/>
    <cellStyle name="20% - Accent4 72" xfId="7176"/>
    <cellStyle name="20% - Accent4 73" xfId="5503"/>
    <cellStyle name="20% - Accent4 74" xfId="7371"/>
    <cellStyle name="20% - Accent4 75" xfId="9866"/>
    <cellStyle name="20% - Accent4 8" xfId="482"/>
    <cellStyle name="20% - Accent4 8 2" xfId="2147"/>
    <cellStyle name="20% - Accent4 8 2 2" xfId="4689"/>
    <cellStyle name="20% - Accent4 8 2 2 2" xfId="6285"/>
    <cellStyle name="20% - Accent4 8 2 2 3" xfId="9332"/>
    <cellStyle name="20% - Accent4 8 2 3" xfId="3412"/>
    <cellStyle name="20% - Accent4 8 2 4" xfId="5808"/>
    <cellStyle name="20% - Accent4 8 2 5" xfId="8118"/>
    <cellStyle name="20% - Accent4 8 3" xfId="1444"/>
    <cellStyle name="20% - Accent4 8 3 2" xfId="4002"/>
    <cellStyle name="20% - Accent4 8 3 3" xfId="6109"/>
    <cellStyle name="20% - Accent4 8 3 4" xfId="8694"/>
    <cellStyle name="20% - Accent4 8 4" xfId="4490"/>
    <cellStyle name="20% - Accent4 8 4 2" xfId="9159"/>
    <cellStyle name="20% - Accent4 8 5" xfId="2768"/>
    <cellStyle name="20% - Accent4 8 6" xfId="5626"/>
    <cellStyle name="20% - Accent4 8 7" xfId="7466"/>
    <cellStyle name="20% - Accent4 9" xfId="508"/>
    <cellStyle name="20% - Accent4 9 2" xfId="2160"/>
    <cellStyle name="20% - Accent4 9 2 2" xfId="4702"/>
    <cellStyle name="20% - Accent4 9 2 2 2" xfId="6298"/>
    <cellStyle name="20% - Accent4 9 2 2 3" xfId="9345"/>
    <cellStyle name="20% - Accent4 9 2 3" xfId="3425"/>
    <cellStyle name="20% - Accent4 9 2 4" xfId="5821"/>
    <cellStyle name="20% - Accent4 9 2 5" xfId="8131"/>
    <cellStyle name="20% - Accent4 9 3" xfId="1457"/>
    <cellStyle name="20% - Accent4 9 3 2" xfId="4016"/>
    <cellStyle name="20% - Accent4 9 3 3" xfId="6122"/>
    <cellStyle name="20% - Accent4 9 3 4" xfId="8707"/>
    <cellStyle name="20% - Accent4 9 4" xfId="4503"/>
    <cellStyle name="20% - Accent4 9 4 2" xfId="9172"/>
    <cellStyle name="20% - Accent4 9 5" xfId="2781"/>
    <cellStyle name="20% - Accent4 9 6" xfId="5639"/>
    <cellStyle name="20% - Accent4 9 7" xfId="7479"/>
    <cellStyle name="20% - Accent5" xfId="36" builtinId="46" customBuiltin="1"/>
    <cellStyle name="20% - Accent5 10" xfId="523"/>
    <cellStyle name="20% - Accent5 10 2" xfId="2177"/>
    <cellStyle name="20% - Accent5 10 2 2" xfId="4713"/>
    <cellStyle name="20% - Accent5 10 2 2 2" xfId="6314"/>
    <cellStyle name="20% - Accent5 10 2 2 3" xfId="9356"/>
    <cellStyle name="20% - Accent5 10 2 3" xfId="3441"/>
    <cellStyle name="20% - Accent5 10 2 4" xfId="5837"/>
    <cellStyle name="20% - Accent5 10 2 5" xfId="8147"/>
    <cellStyle name="20% - Accent5 10 3" xfId="1472"/>
    <cellStyle name="20% - Accent5 10 3 2" xfId="4031"/>
    <cellStyle name="20% - Accent5 10 3 3" xfId="6138"/>
    <cellStyle name="20% - Accent5 10 3 4" xfId="8722"/>
    <cellStyle name="20% - Accent5 10 4" xfId="4408"/>
    <cellStyle name="20% - Accent5 10 4 2" xfId="9079"/>
    <cellStyle name="20% - Accent5 10 5" xfId="2796"/>
    <cellStyle name="20% - Accent5 10 6" xfId="5655"/>
    <cellStyle name="20% - Accent5 10 7" xfId="7494"/>
    <cellStyle name="20% - Accent5 11" xfId="536"/>
    <cellStyle name="20% - Accent5 11 2" xfId="2190"/>
    <cellStyle name="20% - Accent5 11 2 2" xfId="3454"/>
    <cellStyle name="20% - Accent5 11 2 2 2" xfId="6327"/>
    <cellStyle name="20% - Accent5 11 2 3" xfId="5850"/>
    <cellStyle name="20% - Accent5 11 2 4" xfId="8160"/>
    <cellStyle name="20% - Accent5 11 3" xfId="1485"/>
    <cellStyle name="20% - Accent5 11 3 2" xfId="4044"/>
    <cellStyle name="20% - Accent5 11 3 3" xfId="6151"/>
    <cellStyle name="20% - Accent5 11 3 4" xfId="8735"/>
    <cellStyle name="20% - Accent5 11 4" xfId="4521"/>
    <cellStyle name="20% - Accent5 11 4 2" xfId="9190"/>
    <cellStyle name="20% - Accent5 11 5" xfId="2809"/>
    <cellStyle name="20% - Accent5 11 6" xfId="5669"/>
    <cellStyle name="20% - Accent5 11 7" xfId="7507"/>
    <cellStyle name="20% - Accent5 12" xfId="549"/>
    <cellStyle name="20% - Accent5 12 2" xfId="2203"/>
    <cellStyle name="20% - Accent5 12 2 2" xfId="3467"/>
    <cellStyle name="20% - Accent5 12 2 2 2" xfId="6340"/>
    <cellStyle name="20% - Accent5 12 2 3" xfId="5863"/>
    <cellStyle name="20% - Accent5 12 2 4" xfId="8173"/>
    <cellStyle name="20% - Accent5 12 3" xfId="1498"/>
    <cellStyle name="20% - Accent5 12 3 2" xfId="4058"/>
    <cellStyle name="20% - Accent5 12 3 3" xfId="6164"/>
    <cellStyle name="20% - Accent5 12 3 4" xfId="8748"/>
    <cellStyle name="20% - Accent5 12 4" xfId="4733"/>
    <cellStyle name="20% - Accent5 12 4 2" xfId="9375"/>
    <cellStyle name="20% - Accent5 12 5" xfId="2822"/>
    <cellStyle name="20% - Accent5 12 6" xfId="5682"/>
    <cellStyle name="20% - Accent5 12 7" xfId="7520"/>
    <cellStyle name="20% - Accent5 13" xfId="563"/>
    <cellStyle name="20% - Accent5 13 2" xfId="2216"/>
    <cellStyle name="20% - Accent5 13 2 2" xfId="3480"/>
    <cellStyle name="20% - Accent5 13 2 2 2" xfId="6353"/>
    <cellStyle name="20% - Accent5 13 2 3" xfId="5876"/>
    <cellStyle name="20% - Accent5 13 2 4" xfId="8186"/>
    <cellStyle name="20% - Accent5 13 3" xfId="1511"/>
    <cellStyle name="20% - Accent5 13 3 2" xfId="4071"/>
    <cellStyle name="20% - Accent5 13 3 3" xfId="6177"/>
    <cellStyle name="20% - Accent5 13 3 4" xfId="8761"/>
    <cellStyle name="20% - Accent5 13 4" xfId="4746"/>
    <cellStyle name="20% - Accent5 13 4 2" xfId="9388"/>
    <cellStyle name="20% - Accent5 13 5" xfId="2835"/>
    <cellStyle name="20% - Accent5 13 6" xfId="5696"/>
    <cellStyle name="20% - Accent5 13 7" xfId="7533"/>
    <cellStyle name="20% - Accent5 14" xfId="577"/>
    <cellStyle name="20% - Accent5 14 2" xfId="2230"/>
    <cellStyle name="20% - Accent5 14 2 2" xfId="3493"/>
    <cellStyle name="20% - Accent5 14 2 2 2" xfId="6366"/>
    <cellStyle name="20% - Accent5 14 2 3" xfId="5889"/>
    <cellStyle name="20% - Accent5 14 2 4" xfId="8199"/>
    <cellStyle name="20% - Accent5 14 3" xfId="1524"/>
    <cellStyle name="20% - Accent5 14 3 2" xfId="4084"/>
    <cellStyle name="20% - Accent5 14 3 3" xfId="6190"/>
    <cellStyle name="20% - Accent5 14 3 4" xfId="8774"/>
    <cellStyle name="20% - Accent5 14 4" xfId="4760"/>
    <cellStyle name="20% - Accent5 14 4 2" xfId="9401"/>
    <cellStyle name="20% - Accent5 14 5" xfId="2848"/>
    <cellStyle name="20% - Accent5 14 6" xfId="5709"/>
    <cellStyle name="20% - Accent5 14 7" xfId="7546"/>
    <cellStyle name="20% - Accent5 15" xfId="591"/>
    <cellStyle name="20% - Accent5 15 2" xfId="2243"/>
    <cellStyle name="20% - Accent5 15 2 2" xfId="3506"/>
    <cellStyle name="20% - Accent5 15 2 3" xfId="6204"/>
    <cellStyle name="20% - Accent5 15 2 4" xfId="8212"/>
    <cellStyle name="20% - Accent5 15 3" xfId="1537"/>
    <cellStyle name="20% - Accent5 15 3 2" xfId="4097"/>
    <cellStyle name="20% - Accent5 15 3 3" xfId="8787"/>
    <cellStyle name="20% - Accent5 15 4" xfId="4773"/>
    <cellStyle name="20% - Accent5 15 4 2" xfId="9414"/>
    <cellStyle name="20% - Accent5 15 5" xfId="2861"/>
    <cellStyle name="20% - Accent5 15 6" xfId="5723"/>
    <cellStyle name="20% - Accent5 15 7" xfId="7559"/>
    <cellStyle name="20% - Accent5 16" xfId="621"/>
    <cellStyle name="20% - Accent5 16 2" xfId="2256"/>
    <cellStyle name="20% - Accent5 16 2 2" xfId="3519"/>
    <cellStyle name="20% - Accent5 16 2 3" xfId="6381"/>
    <cellStyle name="20% - Accent5 16 2 4" xfId="8225"/>
    <cellStyle name="20% - Accent5 16 3" xfId="1553"/>
    <cellStyle name="20% - Accent5 16 3 2" xfId="4111"/>
    <cellStyle name="20% - Accent5 16 3 3" xfId="8800"/>
    <cellStyle name="20% - Accent5 16 4" xfId="4786"/>
    <cellStyle name="20% - Accent5 16 4 2" xfId="9427"/>
    <cellStyle name="20% - Accent5 16 5" xfId="2874"/>
    <cellStyle name="20% - Accent5 16 6" xfId="5905"/>
    <cellStyle name="20% - Accent5 16 7" xfId="7572"/>
    <cellStyle name="20% - Accent5 17" xfId="639"/>
    <cellStyle name="20% - Accent5 17 2" xfId="2270"/>
    <cellStyle name="20% - Accent5 17 2 2" xfId="3532"/>
    <cellStyle name="20% - Accent5 17 2 3" xfId="6395"/>
    <cellStyle name="20% - Accent5 17 2 4" xfId="8238"/>
    <cellStyle name="20% - Accent5 17 3" xfId="1566"/>
    <cellStyle name="20% - Accent5 17 3 2" xfId="4124"/>
    <cellStyle name="20% - Accent5 17 3 3" xfId="8813"/>
    <cellStyle name="20% - Accent5 17 4" xfId="4800"/>
    <cellStyle name="20% - Accent5 17 4 2" xfId="9440"/>
    <cellStyle name="20% - Accent5 17 5" xfId="2887"/>
    <cellStyle name="20% - Accent5 17 6" xfId="5919"/>
    <cellStyle name="20% - Accent5 17 7" xfId="7585"/>
    <cellStyle name="20% - Accent5 18" xfId="654"/>
    <cellStyle name="20% - Accent5 18 2" xfId="2284"/>
    <cellStyle name="20% - Accent5 18 2 2" xfId="3545"/>
    <cellStyle name="20% - Accent5 18 2 3" xfId="6409"/>
    <cellStyle name="20% - Accent5 18 2 4" xfId="8251"/>
    <cellStyle name="20% - Accent5 18 3" xfId="1580"/>
    <cellStyle name="20% - Accent5 18 3 2" xfId="4137"/>
    <cellStyle name="20% - Accent5 18 3 3" xfId="8826"/>
    <cellStyle name="20% - Accent5 18 4" xfId="4813"/>
    <cellStyle name="20% - Accent5 18 4 2" xfId="9453"/>
    <cellStyle name="20% - Accent5 18 5" xfId="2900"/>
    <cellStyle name="20% - Accent5 18 6" xfId="5933"/>
    <cellStyle name="20% - Accent5 18 7" xfId="7598"/>
    <cellStyle name="20% - Accent5 19" xfId="683"/>
    <cellStyle name="20% - Accent5 19 2" xfId="2297"/>
    <cellStyle name="20% - Accent5 19 2 2" xfId="3558"/>
    <cellStyle name="20% - Accent5 19 2 3" xfId="6423"/>
    <cellStyle name="20% - Accent5 19 2 4" xfId="8264"/>
    <cellStyle name="20% - Accent5 19 3" xfId="1594"/>
    <cellStyle name="20% - Accent5 19 3 2" xfId="4150"/>
    <cellStyle name="20% - Accent5 19 3 3" xfId="8839"/>
    <cellStyle name="20% - Accent5 19 4" xfId="4827"/>
    <cellStyle name="20% - Accent5 19 4 2" xfId="9466"/>
    <cellStyle name="20% - Accent5 19 5" xfId="2913"/>
    <cellStyle name="20% - Accent5 19 6" xfId="5948"/>
    <cellStyle name="20% - Accent5 19 7" xfId="7611"/>
    <cellStyle name="20% - Accent5 2" xfId="238"/>
    <cellStyle name="20% - Accent5 2 2" xfId="5267"/>
    <cellStyle name="20% - Accent5 2 2 2" xfId="5268"/>
    <cellStyle name="20% - Accent5 2 3" xfId="5269"/>
    <cellStyle name="20% - Accent5 2 4" xfId="5266"/>
    <cellStyle name="20% - Accent5 20" xfId="746"/>
    <cellStyle name="20% - Accent5 20 2" xfId="2310"/>
    <cellStyle name="20% - Accent5 20 2 2" xfId="3571"/>
    <cellStyle name="20% - Accent5 20 2 3" xfId="6432"/>
    <cellStyle name="20% - Accent5 20 2 4" xfId="8277"/>
    <cellStyle name="20% - Accent5 20 3" xfId="1607"/>
    <cellStyle name="20% - Accent5 20 3 2" xfId="4163"/>
    <cellStyle name="20% - Accent5 20 3 3" xfId="8852"/>
    <cellStyle name="20% - Accent5 20 4" xfId="4840"/>
    <cellStyle name="20% - Accent5 20 4 2" xfId="9479"/>
    <cellStyle name="20% - Accent5 20 5" xfId="2926"/>
    <cellStyle name="20% - Accent5 20 6" xfId="5957"/>
    <cellStyle name="20% - Accent5 20 7" xfId="7624"/>
    <cellStyle name="20% - Accent5 21" xfId="762"/>
    <cellStyle name="20% - Accent5 21 2" xfId="2324"/>
    <cellStyle name="20% - Accent5 21 2 2" xfId="3585"/>
    <cellStyle name="20% - Accent5 21 2 3" xfId="6452"/>
    <cellStyle name="20% - Accent5 21 2 4" xfId="8291"/>
    <cellStyle name="20% - Accent5 21 3" xfId="1620"/>
    <cellStyle name="20% - Accent5 21 3 2" xfId="4176"/>
    <cellStyle name="20% - Accent5 21 3 3" xfId="8865"/>
    <cellStyle name="20% - Accent5 21 4" xfId="4853"/>
    <cellStyle name="20% - Accent5 21 4 2" xfId="9492"/>
    <cellStyle name="20% - Accent5 21 5" xfId="2939"/>
    <cellStyle name="20% - Accent5 21 6" xfId="5977"/>
    <cellStyle name="20% - Accent5 21 7" xfId="7637"/>
    <cellStyle name="20% - Accent5 22" xfId="776"/>
    <cellStyle name="20% - Accent5 22 2" xfId="2339"/>
    <cellStyle name="20% - Accent5 22 2 2" xfId="3598"/>
    <cellStyle name="20% - Accent5 22 2 3" xfId="6465"/>
    <cellStyle name="20% - Accent5 22 2 4" xfId="8304"/>
    <cellStyle name="20% - Accent5 22 3" xfId="1633"/>
    <cellStyle name="20% - Accent5 22 3 2" xfId="4189"/>
    <cellStyle name="20% - Accent5 22 3 3" xfId="8878"/>
    <cellStyle name="20% - Accent5 22 4" xfId="4870"/>
    <cellStyle name="20% - Accent5 22 4 2" xfId="9508"/>
    <cellStyle name="20% - Accent5 22 5" xfId="2952"/>
    <cellStyle name="20% - Accent5 22 6" xfId="5990"/>
    <cellStyle name="20% - Accent5 22 7" xfId="7650"/>
    <cellStyle name="20% - Accent5 23" xfId="809"/>
    <cellStyle name="20% - Accent5 23 2" xfId="2356"/>
    <cellStyle name="20% - Accent5 23 2 2" xfId="3615"/>
    <cellStyle name="20% - Accent5 23 2 3" xfId="8321"/>
    <cellStyle name="20% - Accent5 23 3" xfId="1652"/>
    <cellStyle name="20% - Accent5 23 3 2" xfId="4202"/>
    <cellStyle name="20% - Accent5 23 3 3" xfId="8891"/>
    <cellStyle name="20% - Accent5 23 4" xfId="4885"/>
    <cellStyle name="20% - Accent5 23 4 2" xfId="9522"/>
    <cellStyle name="20% - Accent5 23 5" xfId="2965"/>
    <cellStyle name="20% - Accent5 23 6" xfId="6008"/>
    <cellStyle name="20% - Accent5 23 7" xfId="7663"/>
    <cellStyle name="20% - Accent5 24" xfId="823"/>
    <cellStyle name="20% - Accent5 24 2" xfId="2373"/>
    <cellStyle name="20% - Accent5 24 2 2" xfId="3630"/>
    <cellStyle name="20% - Accent5 24 2 3" xfId="8336"/>
    <cellStyle name="20% - Accent5 24 3" xfId="1665"/>
    <cellStyle name="20% - Accent5 24 3 2" xfId="4215"/>
    <cellStyle name="20% - Accent5 24 3 3" xfId="8904"/>
    <cellStyle name="20% - Accent5 24 4" xfId="4900"/>
    <cellStyle name="20% - Accent5 24 4 2" xfId="9537"/>
    <cellStyle name="20% - Accent5 24 5" xfId="2978"/>
    <cellStyle name="20% - Accent5 24 6" xfId="6482"/>
    <cellStyle name="20% - Accent5 24 7" xfId="7676"/>
    <cellStyle name="20% - Accent5 25" xfId="867"/>
    <cellStyle name="20% - Accent5 25 2" xfId="2387"/>
    <cellStyle name="20% - Accent5 25 2 2" xfId="3644"/>
    <cellStyle name="20% - Accent5 25 2 3" xfId="8350"/>
    <cellStyle name="20% - Accent5 25 3" xfId="1678"/>
    <cellStyle name="20% - Accent5 25 3 2" xfId="4228"/>
    <cellStyle name="20% - Accent5 25 3 3" xfId="8917"/>
    <cellStyle name="20% - Accent5 25 4" xfId="4917"/>
    <cellStyle name="20% - Accent5 25 4 2" xfId="9554"/>
    <cellStyle name="20% - Accent5 25 5" xfId="2991"/>
    <cellStyle name="20% - Accent5 25 6" xfId="6501"/>
    <cellStyle name="20% - Accent5 25 7" xfId="7689"/>
    <cellStyle name="20% - Accent5 26" xfId="881"/>
    <cellStyle name="20% - Accent5 26 2" xfId="2403"/>
    <cellStyle name="20% - Accent5 26 2 2" xfId="3659"/>
    <cellStyle name="20% - Accent5 26 2 3" xfId="8365"/>
    <cellStyle name="20% - Accent5 26 3" xfId="1691"/>
    <cellStyle name="20% - Accent5 26 3 2" xfId="4241"/>
    <cellStyle name="20% - Accent5 26 3 3" xfId="8930"/>
    <cellStyle name="20% - Accent5 26 4" xfId="4930"/>
    <cellStyle name="20% - Accent5 26 4 2" xfId="9567"/>
    <cellStyle name="20% - Accent5 26 5" xfId="3004"/>
    <cellStyle name="20% - Accent5 26 6" xfId="6514"/>
    <cellStyle name="20% - Accent5 26 7" xfId="7702"/>
    <cellStyle name="20% - Accent5 27" xfId="952"/>
    <cellStyle name="20% - Accent5 27 2" xfId="2420"/>
    <cellStyle name="20% - Accent5 27 2 2" xfId="3672"/>
    <cellStyle name="20% - Accent5 27 2 3" xfId="8378"/>
    <cellStyle name="20% - Accent5 27 3" xfId="1705"/>
    <cellStyle name="20% - Accent5 27 3 2" xfId="4254"/>
    <cellStyle name="20% - Accent5 27 3 3" xfId="8943"/>
    <cellStyle name="20% - Accent5 27 4" xfId="4944"/>
    <cellStyle name="20% - Accent5 27 4 2" xfId="9580"/>
    <cellStyle name="20% - Accent5 27 5" xfId="3017"/>
    <cellStyle name="20% - Accent5 27 6" xfId="6527"/>
    <cellStyle name="20% - Accent5 27 7" xfId="7715"/>
    <cellStyle name="20% - Accent5 28" xfId="974"/>
    <cellStyle name="20% - Accent5 28 2" xfId="2436"/>
    <cellStyle name="20% - Accent5 28 2 2" xfId="3686"/>
    <cellStyle name="20% - Accent5 28 2 3" xfId="8392"/>
    <cellStyle name="20% - Accent5 28 3" xfId="1718"/>
    <cellStyle name="20% - Accent5 28 3 2" xfId="4957"/>
    <cellStyle name="20% - Accent5 28 3 3" xfId="9593"/>
    <cellStyle name="20% - Accent5 28 4" xfId="3030"/>
    <cellStyle name="20% - Accent5 28 5" xfId="6541"/>
    <cellStyle name="20% - Accent5 28 6" xfId="7728"/>
    <cellStyle name="20% - Accent5 29" xfId="1002"/>
    <cellStyle name="20% - Accent5 29 2" xfId="2450"/>
    <cellStyle name="20% - Accent5 29 2 2" xfId="3700"/>
    <cellStyle name="20% - Accent5 29 2 3" xfId="8406"/>
    <cellStyle name="20% - Accent5 29 3" xfId="1731"/>
    <cellStyle name="20% - Accent5 29 3 2" xfId="4971"/>
    <cellStyle name="20% - Accent5 29 3 3" xfId="9606"/>
    <cellStyle name="20% - Accent5 29 4" xfId="3043"/>
    <cellStyle name="20% - Accent5 29 5" xfId="6557"/>
    <cellStyle name="20% - Accent5 29 6" xfId="7741"/>
    <cellStyle name="20% - Accent5 3" xfId="411"/>
    <cellStyle name="20% - Accent5 3 2" xfId="2084"/>
    <cellStyle name="20% - Accent5 3 2 2" xfId="4631"/>
    <cellStyle name="20% - Accent5 3 2 2 2" xfId="6222"/>
    <cellStyle name="20% - Accent5 3 2 2 3" xfId="9293"/>
    <cellStyle name="20% - Accent5 3 2 3" xfId="4425"/>
    <cellStyle name="20% - Accent5 3 2 3 2" xfId="9096"/>
    <cellStyle name="20% - Accent5 3 2 4" xfId="3349"/>
    <cellStyle name="20% - Accent5 3 2 5" xfId="5740"/>
    <cellStyle name="20% - Accent5 3 2 6" xfId="8055"/>
    <cellStyle name="20% - Accent5 3 3" xfId="1373"/>
    <cellStyle name="20% - Accent5 3 3 2" xfId="4587"/>
    <cellStyle name="20% - Accent5 3 3 2 2" xfId="9256"/>
    <cellStyle name="20% - Accent5 3 3 3" xfId="4365"/>
    <cellStyle name="20% - Accent5 3 3 3 2" xfId="9037"/>
    <cellStyle name="20% - Accent5 3 3 4" xfId="3938"/>
    <cellStyle name="20% - Accent5 3 3 5" xfId="6045"/>
    <cellStyle name="20% - Accent5 3 3 6" xfId="8630"/>
    <cellStyle name="20% - Accent5 3 4" xfId="4540"/>
    <cellStyle name="20% - Accent5 3 4 2" xfId="9209"/>
    <cellStyle name="20% - Accent5 3 5" xfId="4302"/>
    <cellStyle name="20% - Accent5 3 5 2" xfId="8976"/>
    <cellStyle name="20% - Accent5 3 6" xfId="2705"/>
    <cellStyle name="20% - Accent5 3 7" xfId="5562"/>
    <cellStyle name="20% - Accent5 3 8" xfId="7403"/>
    <cellStyle name="20% - Accent5 30" xfId="1038"/>
    <cellStyle name="20% - Accent5 30 2" xfId="2463"/>
    <cellStyle name="20% - Accent5 30 2 2" xfId="3713"/>
    <cellStyle name="20% - Accent5 30 2 3" xfId="8419"/>
    <cellStyle name="20% - Accent5 30 3" xfId="1752"/>
    <cellStyle name="20% - Accent5 30 3 2" xfId="4984"/>
    <cellStyle name="20% - Accent5 30 3 3" xfId="9619"/>
    <cellStyle name="20% - Accent5 30 4" xfId="3059"/>
    <cellStyle name="20% - Accent5 30 5" xfId="6578"/>
    <cellStyle name="20% - Accent5 30 6" xfId="7757"/>
    <cellStyle name="20% - Accent5 31" xfId="1061"/>
    <cellStyle name="20% - Accent5 31 2" xfId="2476"/>
    <cellStyle name="20% - Accent5 31 2 2" xfId="3726"/>
    <cellStyle name="20% - Accent5 31 2 3" xfId="8432"/>
    <cellStyle name="20% - Accent5 31 3" xfId="1765"/>
    <cellStyle name="20% - Accent5 31 3 2" xfId="4997"/>
    <cellStyle name="20% - Accent5 31 3 3" xfId="9632"/>
    <cellStyle name="20% - Accent5 31 4" xfId="3072"/>
    <cellStyle name="20% - Accent5 31 5" xfId="6592"/>
    <cellStyle name="20% - Accent5 31 6" xfId="7770"/>
    <cellStyle name="20% - Accent5 32" xfId="1125"/>
    <cellStyle name="20% - Accent5 32 2" xfId="2490"/>
    <cellStyle name="20% - Accent5 32 2 2" xfId="3740"/>
    <cellStyle name="20% - Accent5 32 2 3" xfId="8446"/>
    <cellStyle name="20% - Accent5 32 3" xfId="1778"/>
    <cellStyle name="20% - Accent5 32 3 2" xfId="5010"/>
    <cellStyle name="20% - Accent5 32 3 3" xfId="9645"/>
    <cellStyle name="20% - Accent5 32 4" xfId="3085"/>
    <cellStyle name="20% - Accent5 32 5" xfId="6605"/>
    <cellStyle name="20% - Accent5 32 6" xfId="7783"/>
    <cellStyle name="20% - Accent5 33" xfId="1170"/>
    <cellStyle name="20% - Accent5 33 2" xfId="2503"/>
    <cellStyle name="20% - Accent5 33 2 2" xfId="3753"/>
    <cellStyle name="20% - Accent5 33 2 3" xfId="8459"/>
    <cellStyle name="20% - Accent5 33 3" xfId="1791"/>
    <cellStyle name="20% - Accent5 33 3 2" xfId="5023"/>
    <cellStyle name="20% - Accent5 33 3 3" xfId="9658"/>
    <cellStyle name="20% - Accent5 33 4" xfId="3098"/>
    <cellStyle name="20% - Accent5 33 5" xfId="6618"/>
    <cellStyle name="20% - Accent5 33 6" xfId="7796"/>
    <cellStyle name="20% - Accent5 34" xfId="1805"/>
    <cellStyle name="20% - Accent5 34 2" xfId="2517"/>
    <cellStyle name="20% - Accent5 34 2 2" xfId="3766"/>
    <cellStyle name="20% - Accent5 34 2 3" xfId="8472"/>
    <cellStyle name="20% - Accent5 34 3" xfId="5036"/>
    <cellStyle name="20% - Accent5 34 3 2" xfId="9671"/>
    <cellStyle name="20% - Accent5 34 4" xfId="3112"/>
    <cellStyle name="20% - Accent5 34 5" xfId="6631"/>
    <cellStyle name="20% - Accent5 34 6" xfId="7810"/>
    <cellStyle name="20% - Accent5 35" xfId="1818"/>
    <cellStyle name="20% - Accent5 35 2" xfId="2534"/>
    <cellStyle name="20% - Accent5 35 2 2" xfId="3780"/>
    <cellStyle name="20% - Accent5 35 2 3" xfId="8486"/>
    <cellStyle name="20% - Accent5 35 3" xfId="5050"/>
    <cellStyle name="20% - Accent5 35 3 2" xfId="9684"/>
    <cellStyle name="20% - Accent5 35 4" xfId="3125"/>
    <cellStyle name="20% - Accent5 35 5" xfId="6644"/>
    <cellStyle name="20% - Accent5 35 6" xfId="7824"/>
    <cellStyle name="20% - Accent5 36" xfId="1831"/>
    <cellStyle name="20% - Accent5 36 2" xfId="2542"/>
    <cellStyle name="20% - Accent5 36 2 2" xfId="3786"/>
    <cellStyle name="20% - Accent5 36 2 3" xfId="8493"/>
    <cellStyle name="20% - Accent5 36 3" xfId="5063"/>
    <cellStyle name="20% - Accent5 36 3 2" xfId="9697"/>
    <cellStyle name="20% - Accent5 36 4" xfId="3138"/>
    <cellStyle name="20% - Accent5 36 5" xfId="6657"/>
    <cellStyle name="20% - Accent5 36 6" xfId="7837"/>
    <cellStyle name="20% - Accent5 37" xfId="1844"/>
    <cellStyle name="20% - Accent5 37 2" xfId="2559"/>
    <cellStyle name="20% - Accent5 37 2 2" xfId="3803"/>
    <cellStyle name="20% - Accent5 37 2 3" xfId="8510"/>
    <cellStyle name="20% - Accent5 37 3" xfId="5077"/>
    <cellStyle name="20% - Accent5 37 3 2" xfId="9710"/>
    <cellStyle name="20% - Accent5 37 4" xfId="3151"/>
    <cellStyle name="20% - Accent5 37 5" xfId="6670"/>
    <cellStyle name="20% - Accent5 37 6" xfId="7850"/>
    <cellStyle name="20% - Accent5 38" xfId="1857"/>
    <cellStyle name="20% - Accent5 38 2" xfId="2579"/>
    <cellStyle name="20% - Accent5 38 2 2" xfId="3822"/>
    <cellStyle name="20% - Accent5 38 2 3" xfId="8529"/>
    <cellStyle name="20% - Accent5 38 3" xfId="5090"/>
    <cellStyle name="20% - Accent5 38 3 2" xfId="9723"/>
    <cellStyle name="20% - Accent5 38 4" xfId="3164"/>
    <cellStyle name="20% - Accent5 38 5" xfId="6683"/>
    <cellStyle name="20% - Accent5 38 6" xfId="7863"/>
    <cellStyle name="20% - Accent5 39" xfId="1864"/>
    <cellStyle name="20% - Accent5 39 2" xfId="2597"/>
    <cellStyle name="20% - Accent5 39 2 2" xfId="3839"/>
    <cellStyle name="20% - Accent5 39 2 3" xfId="8546"/>
    <cellStyle name="20% - Accent5 39 3" xfId="5105"/>
    <cellStyle name="20% - Accent5 39 3 2" xfId="9736"/>
    <cellStyle name="20% - Accent5 39 4" xfId="3171"/>
    <cellStyle name="20% - Accent5 39 5" xfId="6696"/>
    <cellStyle name="20% - Accent5 39 6" xfId="7870"/>
    <cellStyle name="20% - Accent5 4" xfId="425"/>
    <cellStyle name="20% - Accent5 4 2" xfId="2097"/>
    <cellStyle name="20% - Accent5 4 2 2" xfId="4605"/>
    <cellStyle name="20% - Accent5 4 2 2 2" xfId="6235"/>
    <cellStyle name="20% - Accent5 4 2 2 3" xfId="9274"/>
    <cellStyle name="20% - Accent5 4 2 3" xfId="4438"/>
    <cellStyle name="20% - Accent5 4 2 3 2" xfId="9109"/>
    <cellStyle name="20% - Accent5 4 2 4" xfId="3362"/>
    <cellStyle name="20% - Accent5 4 2 5" xfId="5753"/>
    <cellStyle name="20% - Accent5 4 2 6" xfId="8068"/>
    <cellStyle name="20% - Accent5 4 3" xfId="1386"/>
    <cellStyle name="20% - Accent5 4 3 2" xfId="4378"/>
    <cellStyle name="20% - Accent5 4 3 2 2" xfId="9050"/>
    <cellStyle name="20% - Accent5 4 3 3" xfId="3951"/>
    <cellStyle name="20% - Accent5 4 3 4" xfId="6059"/>
    <cellStyle name="20% - Accent5 4 3 5" xfId="8643"/>
    <cellStyle name="20% - Accent5 4 4" xfId="4554"/>
    <cellStyle name="20% - Accent5 4 4 2" xfId="9223"/>
    <cellStyle name="20% - Accent5 4 5" xfId="4316"/>
    <cellStyle name="20% - Accent5 4 5 2" xfId="8989"/>
    <cellStyle name="20% - Accent5 4 6" xfId="2718"/>
    <cellStyle name="20% - Accent5 4 7" xfId="5576"/>
    <cellStyle name="20% - Accent5 4 8" xfId="7416"/>
    <cellStyle name="20% - Accent5 40" xfId="1883"/>
    <cellStyle name="20% - Accent5 40 2" xfId="2611"/>
    <cellStyle name="20% - Accent5 40 2 2" xfId="3853"/>
    <cellStyle name="20% - Accent5 40 2 3" xfId="8560"/>
    <cellStyle name="20% - Accent5 40 3" xfId="5118"/>
    <cellStyle name="20% - Accent5 40 3 2" xfId="9749"/>
    <cellStyle name="20% - Accent5 40 4" xfId="3190"/>
    <cellStyle name="20% - Accent5 40 5" xfId="6709"/>
    <cellStyle name="20% - Accent5 40 6" xfId="7889"/>
    <cellStyle name="20% - Accent5 41" xfId="1896"/>
    <cellStyle name="20% - Accent5 41 2" xfId="2616"/>
    <cellStyle name="20% - Accent5 41 2 2" xfId="3858"/>
    <cellStyle name="20% - Accent5 41 2 3" xfId="8565"/>
    <cellStyle name="20% - Accent5 41 3" xfId="3203"/>
    <cellStyle name="20% - Accent5 41 4" xfId="6722"/>
    <cellStyle name="20% - Accent5 41 5" xfId="7902"/>
    <cellStyle name="20% - Accent5 42" xfId="1909"/>
    <cellStyle name="20% - Accent5 42 2" xfId="2642"/>
    <cellStyle name="20% - Accent5 42 2 2" xfId="3883"/>
    <cellStyle name="20% - Accent5 42 2 3" xfId="8590"/>
    <cellStyle name="20% - Accent5 42 3" xfId="3216"/>
    <cellStyle name="20% - Accent5 42 4" xfId="6736"/>
    <cellStyle name="20% - Accent5 42 5" xfId="7915"/>
    <cellStyle name="20% - Accent5 43" xfId="1929"/>
    <cellStyle name="20% - Accent5 43 2" xfId="3231"/>
    <cellStyle name="20% - Accent5 43 3" xfId="6749"/>
    <cellStyle name="20% - Accent5 43 4" xfId="7930"/>
    <cellStyle name="20% - Accent5 44" xfId="1946"/>
    <cellStyle name="20% - Accent5 44 2" xfId="3245"/>
    <cellStyle name="20% - Accent5 44 3" xfId="6762"/>
    <cellStyle name="20% - Accent5 44 4" xfId="7945"/>
    <cellStyle name="20% - Accent5 45" xfId="1956"/>
    <cellStyle name="20% - Accent5 45 2" xfId="3252"/>
    <cellStyle name="20% - Accent5 45 3" xfId="6776"/>
    <cellStyle name="20% - Accent5 45 4" xfId="7953"/>
    <cellStyle name="20% - Accent5 46" xfId="1971"/>
    <cellStyle name="20% - Accent5 46 2" xfId="3266"/>
    <cellStyle name="20% - Accent5 46 3" xfId="6790"/>
    <cellStyle name="20% - Accent5 46 4" xfId="7967"/>
    <cellStyle name="20% - Accent5 47" xfId="1986"/>
    <cellStyle name="20% - Accent5 47 2" xfId="3280"/>
    <cellStyle name="20% - Accent5 47 3" xfId="6803"/>
    <cellStyle name="20% - Accent5 47 4" xfId="7981"/>
    <cellStyle name="20% - Accent5 48" xfId="2000"/>
    <cellStyle name="20% - Accent5 48 2" xfId="3294"/>
    <cellStyle name="20% - Accent5 48 3" xfId="6817"/>
    <cellStyle name="20% - Accent5 48 4" xfId="7995"/>
    <cellStyle name="20% - Accent5 49" xfId="2014"/>
    <cellStyle name="20% - Accent5 49 2" xfId="3308"/>
    <cellStyle name="20% - Accent5 49 3" xfId="6830"/>
    <cellStyle name="20% - Accent5 49 4" xfId="8009"/>
    <cellStyle name="20% - Accent5 5" xfId="439"/>
    <cellStyle name="20% - Accent5 5 2" xfId="2110"/>
    <cellStyle name="20% - Accent5 5 2 2" xfId="4453"/>
    <cellStyle name="20% - Accent5 5 2 2 2" xfId="6248"/>
    <cellStyle name="20% - Accent5 5 2 2 3" xfId="9122"/>
    <cellStyle name="20% - Accent5 5 2 3" xfId="3375"/>
    <cellStyle name="20% - Accent5 5 2 4" xfId="5771"/>
    <cellStyle name="20% - Accent5 5 2 5" xfId="8081"/>
    <cellStyle name="20% - Accent5 5 3" xfId="1406"/>
    <cellStyle name="20% - Accent5 5 3 2" xfId="4392"/>
    <cellStyle name="20% - Accent5 5 3 2 2" xfId="9063"/>
    <cellStyle name="20% - Accent5 5 3 3" xfId="3965"/>
    <cellStyle name="20% - Accent5 5 3 4" xfId="6072"/>
    <cellStyle name="20% - Accent5 5 3 5" xfId="8657"/>
    <cellStyle name="20% - Accent5 5 4" xfId="4568"/>
    <cellStyle name="20% - Accent5 5 4 2" xfId="9237"/>
    <cellStyle name="20% - Accent5 5 5" xfId="4329"/>
    <cellStyle name="20% - Accent5 5 5 2" xfId="9002"/>
    <cellStyle name="20% - Accent5 5 6" xfId="2731"/>
    <cellStyle name="20% - Accent5 5 7" xfId="5589"/>
    <cellStyle name="20% - Accent5 5 8" xfId="7429"/>
    <cellStyle name="20% - Accent5 50" xfId="2054"/>
    <cellStyle name="20% - Accent5 50 2" xfId="3330"/>
    <cellStyle name="20% - Accent5 50 3" xfId="6843"/>
    <cellStyle name="20% - Accent5 50 4" xfId="8036"/>
    <cellStyle name="20% - Accent5 51" xfId="1325"/>
    <cellStyle name="20% - Accent5 51 2" xfId="3905"/>
    <cellStyle name="20% - Accent5 51 3" xfId="6857"/>
    <cellStyle name="20% - Accent5 51 4" xfId="8609"/>
    <cellStyle name="20% - Accent5 52" xfId="2665"/>
    <cellStyle name="20% - Accent5 52 2" xfId="4274"/>
    <cellStyle name="20% - Accent5 52 3" xfId="6870"/>
    <cellStyle name="20% - Accent5 52 4" xfId="8957"/>
    <cellStyle name="20% - Accent5 53" xfId="2685"/>
    <cellStyle name="20% - Accent5 53 2" xfId="6884"/>
    <cellStyle name="20% - Accent5 54" xfId="5451"/>
    <cellStyle name="20% - Accent5 54 2" xfId="6897"/>
    <cellStyle name="20% - Accent5 55" xfId="6910"/>
    <cellStyle name="20% - Accent5 56" xfId="6927"/>
    <cellStyle name="20% - Accent5 57" xfId="6940"/>
    <cellStyle name="20% - Accent5 58" xfId="6954"/>
    <cellStyle name="20% - Accent5 59" xfId="6967"/>
    <cellStyle name="20% - Accent5 6" xfId="453"/>
    <cellStyle name="20% - Accent5 6 2" xfId="2123"/>
    <cellStyle name="20% - Accent5 6 2 2" xfId="4466"/>
    <cellStyle name="20% - Accent5 6 2 2 2" xfId="6261"/>
    <cellStyle name="20% - Accent5 6 2 2 3" xfId="9135"/>
    <cellStyle name="20% - Accent5 6 2 3" xfId="3388"/>
    <cellStyle name="20% - Accent5 6 2 4" xfId="5784"/>
    <cellStyle name="20% - Accent5 6 2 5" xfId="8094"/>
    <cellStyle name="20% - Accent5 6 3" xfId="1419"/>
    <cellStyle name="20% - Accent5 6 3 2" xfId="4664"/>
    <cellStyle name="20% - Accent5 6 3 2 2" xfId="9307"/>
    <cellStyle name="20% - Accent5 6 3 3" xfId="3978"/>
    <cellStyle name="20% - Accent5 6 3 4" xfId="6085"/>
    <cellStyle name="20% - Accent5 6 3 5" xfId="8670"/>
    <cellStyle name="20% - Accent5 6 4" xfId="4343"/>
    <cellStyle name="20% - Accent5 6 4 2" xfId="9015"/>
    <cellStyle name="20% - Accent5 6 5" xfId="2744"/>
    <cellStyle name="20% - Accent5 6 6" xfId="5602"/>
    <cellStyle name="20% - Accent5 6 7" xfId="7442"/>
    <cellStyle name="20% - Accent5 60" xfId="6981"/>
    <cellStyle name="20% - Accent5 61" xfId="6994"/>
    <cellStyle name="20% - Accent5 62" xfId="7008"/>
    <cellStyle name="20% - Accent5 63" xfId="7021"/>
    <cellStyle name="20% - Accent5 64" xfId="7034"/>
    <cellStyle name="20% - Accent5 65" xfId="7047"/>
    <cellStyle name="20% - Accent5 66" xfId="7062"/>
    <cellStyle name="20% - Accent5 67" xfId="7076"/>
    <cellStyle name="20% - Accent5 68" xfId="7091"/>
    <cellStyle name="20% - Accent5 69" xfId="7105"/>
    <cellStyle name="20% - Accent5 7" xfId="467"/>
    <cellStyle name="20% - Accent5 7 2" xfId="2136"/>
    <cellStyle name="20% - Accent5 7 2 2" xfId="4678"/>
    <cellStyle name="20% - Accent5 7 2 2 2" xfId="6274"/>
    <cellStyle name="20% - Accent5 7 2 2 3" xfId="9321"/>
    <cellStyle name="20% - Accent5 7 2 3" xfId="3401"/>
    <cellStyle name="20% - Accent5 7 2 4" xfId="5797"/>
    <cellStyle name="20% - Accent5 7 2 5" xfId="8107"/>
    <cellStyle name="20% - Accent5 7 3" xfId="1432"/>
    <cellStyle name="20% - Accent5 7 3 2" xfId="3991"/>
    <cellStyle name="20% - Accent5 7 3 3" xfId="6098"/>
    <cellStyle name="20% - Accent5 7 3 4" xfId="8683"/>
    <cellStyle name="20% - Accent5 7 4" xfId="4479"/>
    <cellStyle name="20% - Accent5 7 4 2" xfId="9148"/>
    <cellStyle name="20% - Accent5 7 5" xfId="2757"/>
    <cellStyle name="20% - Accent5 7 6" xfId="5615"/>
    <cellStyle name="20% - Accent5 7 7" xfId="7455"/>
    <cellStyle name="20% - Accent5 70" xfId="7118"/>
    <cellStyle name="20% - Accent5 71" xfId="7132"/>
    <cellStyle name="20% - Accent5 72" xfId="7177"/>
    <cellStyle name="20% - Accent5 73" xfId="5505"/>
    <cellStyle name="20% - Accent5 74" xfId="7373"/>
    <cellStyle name="20% - Accent5 75" xfId="9868"/>
    <cellStyle name="20% - Accent5 8" xfId="485"/>
    <cellStyle name="20% - Accent5 8 2" xfId="2149"/>
    <cellStyle name="20% - Accent5 8 2 2" xfId="4691"/>
    <cellStyle name="20% - Accent5 8 2 2 2" xfId="6287"/>
    <cellStyle name="20% - Accent5 8 2 2 3" xfId="9334"/>
    <cellStyle name="20% - Accent5 8 2 3" xfId="3414"/>
    <cellStyle name="20% - Accent5 8 2 4" xfId="5810"/>
    <cellStyle name="20% - Accent5 8 2 5" xfId="8120"/>
    <cellStyle name="20% - Accent5 8 3" xfId="1446"/>
    <cellStyle name="20% - Accent5 8 3 2" xfId="4004"/>
    <cellStyle name="20% - Accent5 8 3 3" xfId="6111"/>
    <cellStyle name="20% - Accent5 8 3 4" xfId="8696"/>
    <cellStyle name="20% - Accent5 8 4" xfId="4492"/>
    <cellStyle name="20% - Accent5 8 4 2" xfId="9161"/>
    <cellStyle name="20% - Accent5 8 5" xfId="2770"/>
    <cellStyle name="20% - Accent5 8 6" xfId="5628"/>
    <cellStyle name="20% - Accent5 8 7" xfId="7468"/>
    <cellStyle name="20% - Accent5 9" xfId="510"/>
    <cellStyle name="20% - Accent5 9 2" xfId="2162"/>
    <cellStyle name="20% - Accent5 9 2 2" xfId="4704"/>
    <cellStyle name="20% - Accent5 9 2 2 2" xfId="6300"/>
    <cellStyle name="20% - Accent5 9 2 2 3" xfId="9347"/>
    <cellStyle name="20% - Accent5 9 2 3" xfId="3427"/>
    <cellStyle name="20% - Accent5 9 2 4" xfId="5823"/>
    <cellStyle name="20% - Accent5 9 2 5" xfId="8133"/>
    <cellStyle name="20% - Accent5 9 3" xfId="1459"/>
    <cellStyle name="20% - Accent5 9 3 2" xfId="4018"/>
    <cellStyle name="20% - Accent5 9 3 3" xfId="6124"/>
    <cellStyle name="20% - Accent5 9 3 4" xfId="8709"/>
    <cellStyle name="20% - Accent5 9 4" xfId="4505"/>
    <cellStyle name="20% - Accent5 9 4 2" xfId="9174"/>
    <cellStyle name="20% - Accent5 9 5" xfId="2783"/>
    <cellStyle name="20% - Accent5 9 6" xfId="5641"/>
    <cellStyle name="20% - Accent5 9 7" xfId="7481"/>
    <cellStyle name="20% - Accent6" xfId="40" builtinId="50" customBuiltin="1"/>
    <cellStyle name="20% - Accent6 10" xfId="525"/>
    <cellStyle name="20% - Accent6 10 2" xfId="2179"/>
    <cellStyle name="20% - Accent6 10 2 2" xfId="4714"/>
    <cellStyle name="20% - Accent6 10 2 2 2" xfId="6316"/>
    <cellStyle name="20% - Accent6 10 2 2 3" xfId="9357"/>
    <cellStyle name="20% - Accent6 10 2 3" xfId="3443"/>
    <cellStyle name="20% - Accent6 10 2 4" xfId="5839"/>
    <cellStyle name="20% - Accent6 10 2 5" xfId="8149"/>
    <cellStyle name="20% - Accent6 10 3" xfId="1474"/>
    <cellStyle name="20% - Accent6 10 3 2" xfId="4033"/>
    <cellStyle name="20% - Accent6 10 3 3" xfId="6140"/>
    <cellStyle name="20% - Accent6 10 3 4" xfId="8724"/>
    <cellStyle name="20% - Accent6 10 4" xfId="4410"/>
    <cellStyle name="20% - Accent6 10 4 2" xfId="9081"/>
    <cellStyle name="20% - Accent6 10 5" xfId="2798"/>
    <cellStyle name="20% - Accent6 10 6" xfId="5657"/>
    <cellStyle name="20% - Accent6 10 7" xfId="7496"/>
    <cellStyle name="20% - Accent6 11" xfId="538"/>
    <cellStyle name="20% - Accent6 11 2" xfId="2192"/>
    <cellStyle name="20% - Accent6 11 2 2" xfId="3456"/>
    <cellStyle name="20% - Accent6 11 2 2 2" xfId="6329"/>
    <cellStyle name="20% - Accent6 11 2 3" xfId="5852"/>
    <cellStyle name="20% - Accent6 11 2 4" xfId="8162"/>
    <cellStyle name="20% - Accent6 11 3" xfId="1487"/>
    <cellStyle name="20% - Accent6 11 3 2" xfId="4046"/>
    <cellStyle name="20% - Accent6 11 3 3" xfId="6153"/>
    <cellStyle name="20% - Accent6 11 3 4" xfId="8737"/>
    <cellStyle name="20% - Accent6 11 4" xfId="4523"/>
    <cellStyle name="20% - Accent6 11 4 2" xfId="9192"/>
    <cellStyle name="20% - Accent6 11 5" xfId="2811"/>
    <cellStyle name="20% - Accent6 11 6" xfId="5671"/>
    <cellStyle name="20% - Accent6 11 7" xfId="7509"/>
    <cellStyle name="20% - Accent6 12" xfId="551"/>
    <cellStyle name="20% - Accent6 12 2" xfId="2205"/>
    <cellStyle name="20% - Accent6 12 2 2" xfId="3469"/>
    <cellStyle name="20% - Accent6 12 2 2 2" xfId="6342"/>
    <cellStyle name="20% - Accent6 12 2 3" xfId="5865"/>
    <cellStyle name="20% - Accent6 12 2 4" xfId="8175"/>
    <cellStyle name="20% - Accent6 12 3" xfId="1500"/>
    <cellStyle name="20% - Accent6 12 3 2" xfId="4060"/>
    <cellStyle name="20% - Accent6 12 3 3" xfId="6166"/>
    <cellStyle name="20% - Accent6 12 3 4" xfId="8750"/>
    <cellStyle name="20% - Accent6 12 4" xfId="4735"/>
    <cellStyle name="20% - Accent6 12 4 2" xfId="9377"/>
    <cellStyle name="20% - Accent6 12 5" xfId="2824"/>
    <cellStyle name="20% - Accent6 12 6" xfId="5684"/>
    <cellStyle name="20% - Accent6 12 7" xfId="7522"/>
    <cellStyle name="20% - Accent6 13" xfId="565"/>
    <cellStyle name="20% - Accent6 13 2" xfId="2218"/>
    <cellStyle name="20% - Accent6 13 2 2" xfId="3482"/>
    <cellStyle name="20% - Accent6 13 2 2 2" xfId="6355"/>
    <cellStyle name="20% - Accent6 13 2 3" xfId="5878"/>
    <cellStyle name="20% - Accent6 13 2 4" xfId="8188"/>
    <cellStyle name="20% - Accent6 13 3" xfId="1513"/>
    <cellStyle name="20% - Accent6 13 3 2" xfId="4073"/>
    <cellStyle name="20% - Accent6 13 3 3" xfId="6179"/>
    <cellStyle name="20% - Accent6 13 3 4" xfId="8763"/>
    <cellStyle name="20% - Accent6 13 4" xfId="4748"/>
    <cellStyle name="20% - Accent6 13 4 2" xfId="9390"/>
    <cellStyle name="20% - Accent6 13 5" xfId="2837"/>
    <cellStyle name="20% - Accent6 13 6" xfId="5698"/>
    <cellStyle name="20% - Accent6 13 7" xfId="7535"/>
    <cellStyle name="20% - Accent6 14" xfId="579"/>
    <cellStyle name="20% - Accent6 14 2" xfId="2232"/>
    <cellStyle name="20% - Accent6 14 2 2" xfId="3495"/>
    <cellStyle name="20% - Accent6 14 2 2 2" xfId="6368"/>
    <cellStyle name="20% - Accent6 14 2 3" xfId="5891"/>
    <cellStyle name="20% - Accent6 14 2 4" xfId="8201"/>
    <cellStyle name="20% - Accent6 14 3" xfId="1526"/>
    <cellStyle name="20% - Accent6 14 3 2" xfId="4086"/>
    <cellStyle name="20% - Accent6 14 3 3" xfId="6192"/>
    <cellStyle name="20% - Accent6 14 3 4" xfId="8776"/>
    <cellStyle name="20% - Accent6 14 4" xfId="4762"/>
    <cellStyle name="20% - Accent6 14 4 2" xfId="9403"/>
    <cellStyle name="20% - Accent6 14 5" xfId="2850"/>
    <cellStyle name="20% - Accent6 14 6" xfId="5711"/>
    <cellStyle name="20% - Accent6 14 7" xfId="7548"/>
    <cellStyle name="20% - Accent6 15" xfId="593"/>
    <cellStyle name="20% - Accent6 15 2" xfId="2245"/>
    <cellStyle name="20% - Accent6 15 2 2" xfId="3508"/>
    <cellStyle name="20% - Accent6 15 2 3" xfId="6206"/>
    <cellStyle name="20% - Accent6 15 2 4" xfId="8214"/>
    <cellStyle name="20% - Accent6 15 3" xfId="1539"/>
    <cellStyle name="20% - Accent6 15 3 2" xfId="4099"/>
    <cellStyle name="20% - Accent6 15 3 3" xfId="8789"/>
    <cellStyle name="20% - Accent6 15 4" xfId="4775"/>
    <cellStyle name="20% - Accent6 15 4 2" xfId="9416"/>
    <cellStyle name="20% - Accent6 15 5" xfId="2863"/>
    <cellStyle name="20% - Accent6 15 6" xfId="5725"/>
    <cellStyle name="20% - Accent6 15 7" xfId="7561"/>
    <cellStyle name="20% - Accent6 16" xfId="624"/>
    <cellStyle name="20% - Accent6 16 2" xfId="2258"/>
    <cellStyle name="20% - Accent6 16 2 2" xfId="3521"/>
    <cellStyle name="20% - Accent6 16 2 3" xfId="6383"/>
    <cellStyle name="20% - Accent6 16 2 4" xfId="8227"/>
    <cellStyle name="20% - Accent6 16 3" xfId="1555"/>
    <cellStyle name="20% - Accent6 16 3 2" xfId="4113"/>
    <cellStyle name="20% - Accent6 16 3 3" xfId="8802"/>
    <cellStyle name="20% - Accent6 16 4" xfId="4788"/>
    <cellStyle name="20% - Accent6 16 4 2" xfId="9429"/>
    <cellStyle name="20% - Accent6 16 5" xfId="2876"/>
    <cellStyle name="20% - Accent6 16 6" xfId="5907"/>
    <cellStyle name="20% - Accent6 16 7" xfId="7574"/>
    <cellStyle name="20% - Accent6 17" xfId="641"/>
    <cellStyle name="20% - Accent6 17 2" xfId="2272"/>
    <cellStyle name="20% - Accent6 17 2 2" xfId="3534"/>
    <cellStyle name="20% - Accent6 17 2 3" xfId="6397"/>
    <cellStyle name="20% - Accent6 17 2 4" xfId="8240"/>
    <cellStyle name="20% - Accent6 17 3" xfId="1568"/>
    <cellStyle name="20% - Accent6 17 3 2" xfId="4126"/>
    <cellStyle name="20% - Accent6 17 3 3" xfId="8815"/>
    <cellStyle name="20% - Accent6 17 4" xfId="4802"/>
    <cellStyle name="20% - Accent6 17 4 2" xfId="9442"/>
    <cellStyle name="20% - Accent6 17 5" xfId="2889"/>
    <cellStyle name="20% - Accent6 17 6" xfId="5921"/>
    <cellStyle name="20% - Accent6 17 7" xfId="7587"/>
    <cellStyle name="20% - Accent6 18" xfId="656"/>
    <cellStyle name="20% - Accent6 18 2" xfId="2286"/>
    <cellStyle name="20% - Accent6 18 2 2" xfId="3547"/>
    <cellStyle name="20% - Accent6 18 2 3" xfId="6411"/>
    <cellStyle name="20% - Accent6 18 2 4" xfId="8253"/>
    <cellStyle name="20% - Accent6 18 3" xfId="1582"/>
    <cellStyle name="20% - Accent6 18 3 2" xfId="4139"/>
    <cellStyle name="20% - Accent6 18 3 3" xfId="8828"/>
    <cellStyle name="20% - Accent6 18 4" xfId="4815"/>
    <cellStyle name="20% - Accent6 18 4 2" xfId="9455"/>
    <cellStyle name="20% - Accent6 18 5" xfId="2902"/>
    <cellStyle name="20% - Accent6 18 6" xfId="5935"/>
    <cellStyle name="20% - Accent6 18 7" xfId="7600"/>
    <cellStyle name="20% - Accent6 19" xfId="685"/>
    <cellStyle name="20% - Accent6 19 2" xfId="2299"/>
    <cellStyle name="20% - Accent6 19 2 2" xfId="3560"/>
    <cellStyle name="20% - Accent6 19 2 3" xfId="6425"/>
    <cellStyle name="20% - Accent6 19 2 4" xfId="8266"/>
    <cellStyle name="20% - Accent6 19 3" xfId="1596"/>
    <cellStyle name="20% - Accent6 19 3 2" xfId="4152"/>
    <cellStyle name="20% - Accent6 19 3 3" xfId="8841"/>
    <cellStyle name="20% - Accent6 19 4" xfId="4829"/>
    <cellStyle name="20% - Accent6 19 4 2" xfId="9468"/>
    <cellStyle name="20% - Accent6 19 5" xfId="2915"/>
    <cellStyle name="20% - Accent6 19 6" xfId="5950"/>
    <cellStyle name="20% - Accent6 19 7" xfId="7613"/>
    <cellStyle name="20% - Accent6 2" xfId="239"/>
    <cellStyle name="20% - Accent6 2 2" xfId="5271"/>
    <cellStyle name="20% - Accent6 2 2 2" xfId="5272"/>
    <cellStyle name="20% - Accent6 2 3" xfId="5273"/>
    <cellStyle name="20% - Accent6 2 4" xfId="5270"/>
    <cellStyle name="20% - Accent6 20" xfId="748"/>
    <cellStyle name="20% - Accent6 20 2" xfId="2312"/>
    <cellStyle name="20% - Accent6 20 2 2" xfId="3573"/>
    <cellStyle name="20% - Accent6 20 2 3" xfId="6430"/>
    <cellStyle name="20% - Accent6 20 2 4" xfId="8279"/>
    <cellStyle name="20% - Accent6 20 3" xfId="1609"/>
    <cellStyle name="20% - Accent6 20 3 2" xfId="4165"/>
    <cellStyle name="20% - Accent6 20 3 3" xfId="8854"/>
    <cellStyle name="20% - Accent6 20 4" xfId="4842"/>
    <cellStyle name="20% - Accent6 20 4 2" xfId="9481"/>
    <cellStyle name="20% - Accent6 20 5" xfId="2928"/>
    <cellStyle name="20% - Accent6 20 6" xfId="5955"/>
    <cellStyle name="20% - Accent6 20 7" xfId="7626"/>
    <cellStyle name="20% - Accent6 21" xfId="764"/>
    <cellStyle name="20% - Accent6 21 2" xfId="2326"/>
    <cellStyle name="20% - Accent6 21 2 2" xfId="3587"/>
    <cellStyle name="20% - Accent6 21 2 3" xfId="6454"/>
    <cellStyle name="20% - Accent6 21 2 4" xfId="8293"/>
    <cellStyle name="20% - Accent6 21 3" xfId="1622"/>
    <cellStyle name="20% - Accent6 21 3 2" xfId="4178"/>
    <cellStyle name="20% - Accent6 21 3 3" xfId="8867"/>
    <cellStyle name="20% - Accent6 21 4" xfId="4855"/>
    <cellStyle name="20% - Accent6 21 4 2" xfId="9494"/>
    <cellStyle name="20% - Accent6 21 5" xfId="2941"/>
    <cellStyle name="20% - Accent6 21 6" xfId="5979"/>
    <cellStyle name="20% - Accent6 21 7" xfId="7639"/>
    <cellStyle name="20% - Accent6 22" xfId="778"/>
    <cellStyle name="20% - Accent6 22 2" xfId="2341"/>
    <cellStyle name="20% - Accent6 22 2 2" xfId="3600"/>
    <cellStyle name="20% - Accent6 22 2 3" xfId="6467"/>
    <cellStyle name="20% - Accent6 22 2 4" xfId="8306"/>
    <cellStyle name="20% - Accent6 22 3" xfId="1635"/>
    <cellStyle name="20% - Accent6 22 3 2" xfId="4191"/>
    <cellStyle name="20% - Accent6 22 3 3" xfId="8880"/>
    <cellStyle name="20% - Accent6 22 4" xfId="4872"/>
    <cellStyle name="20% - Accent6 22 4 2" xfId="9510"/>
    <cellStyle name="20% - Accent6 22 5" xfId="2954"/>
    <cellStyle name="20% - Accent6 22 6" xfId="5992"/>
    <cellStyle name="20% - Accent6 22 7" xfId="7652"/>
    <cellStyle name="20% - Accent6 23" xfId="811"/>
    <cellStyle name="20% - Accent6 23 2" xfId="2358"/>
    <cellStyle name="20% - Accent6 23 2 2" xfId="3617"/>
    <cellStyle name="20% - Accent6 23 2 3" xfId="8323"/>
    <cellStyle name="20% - Accent6 23 3" xfId="1654"/>
    <cellStyle name="20% - Accent6 23 3 2" xfId="4204"/>
    <cellStyle name="20% - Accent6 23 3 3" xfId="8893"/>
    <cellStyle name="20% - Accent6 23 4" xfId="4887"/>
    <cellStyle name="20% - Accent6 23 4 2" xfId="9524"/>
    <cellStyle name="20% - Accent6 23 5" xfId="2967"/>
    <cellStyle name="20% - Accent6 23 6" xfId="6010"/>
    <cellStyle name="20% - Accent6 23 7" xfId="7665"/>
    <cellStyle name="20% - Accent6 24" xfId="825"/>
    <cellStyle name="20% - Accent6 24 2" xfId="2375"/>
    <cellStyle name="20% - Accent6 24 2 2" xfId="3632"/>
    <cellStyle name="20% - Accent6 24 2 3" xfId="8338"/>
    <cellStyle name="20% - Accent6 24 3" xfId="1667"/>
    <cellStyle name="20% - Accent6 24 3 2" xfId="4217"/>
    <cellStyle name="20% - Accent6 24 3 3" xfId="8906"/>
    <cellStyle name="20% - Accent6 24 4" xfId="4902"/>
    <cellStyle name="20% - Accent6 24 4 2" xfId="9539"/>
    <cellStyle name="20% - Accent6 24 5" xfId="2980"/>
    <cellStyle name="20% - Accent6 24 6" xfId="6484"/>
    <cellStyle name="20% - Accent6 24 7" xfId="7678"/>
    <cellStyle name="20% - Accent6 25" xfId="869"/>
    <cellStyle name="20% - Accent6 25 2" xfId="2389"/>
    <cellStyle name="20% - Accent6 25 2 2" xfId="3646"/>
    <cellStyle name="20% - Accent6 25 2 3" xfId="8352"/>
    <cellStyle name="20% - Accent6 25 3" xfId="1680"/>
    <cellStyle name="20% - Accent6 25 3 2" xfId="4230"/>
    <cellStyle name="20% - Accent6 25 3 3" xfId="8919"/>
    <cellStyle name="20% - Accent6 25 4" xfId="4919"/>
    <cellStyle name="20% - Accent6 25 4 2" xfId="9556"/>
    <cellStyle name="20% - Accent6 25 5" xfId="2993"/>
    <cellStyle name="20% - Accent6 25 6" xfId="6503"/>
    <cellStyle name="20% - Accent6 25 7" xfId="7691"/>
    <cellStyle name="20% - Accent6 26" xfId="883"/>
    <cellStyle name="20% - Accent6 26 2" xfId="2405"/>
    <cellStyle name="20% - Accent6 26 2 2" xfId="3661"/>
    <cellStyle name="20% - Accent6 26 2 3" xfId="8367"/>
    <cellStyle name="20% - Accent6 26 3" xfId="1693"/>
    <cellStyle name="20% - Accent6 26 3 2" xfId="4243"/>
    <cellStyle name="20% - Accent6 26 3 3" xfId="8932"/>
    <cellStyle name="20% - Accent6 26 4" xfId="4932"/>
    <cellStyle name="20% - Accent6 26 4 2" xfId="9569"/>
    <cellStyle name="20% - Accent6 26 5" xfId="3006"/>
    <cellStyle name="20% - Accent6 26 6" xfId="6516"/>
    <cellStyle name="20% - Accent6 26 7" xfId="7704"/>
    <cellStyle name="20% - Accent6 27" xfId="954"/>
    <cellStyle name="20% - Accent6 27 2" xfId="2422"/>
    <cellStyle name="20% - Accent6 27 2 2" xfId="3674"/>
    <cellStyle name="20% - Accent6 27 2 3" xfId="8380"/>
    <cellStyle name="20% - Accent6 27 3" xfId="1707"/>
    <cellStyle name="20% - Accent6 27 3 2" xfId="4256"/>
    <cellStyle name="20% - Accent6 27 3 3" xfId="8945"/>
    <cellStyle name="20% - Accent6 27 4" xfId="4946"/>
    <cellStyle name="20% - Accent6 27 4 2" xfId="9582"/>
    <cellStyle name="20% - Accent6 27 5" xfId="3019"/>
    <cellStyle name="20% - Accent6 27 6" xfId="6529"/>
    <cellStyle name="20% - Accent6 27 7" xfId="7717"/>
    <cellStyle name="20% - Accent6 28" xfId="976"/>
    <cellStyle name="20% - Accent6 28 2" xfId="2438"/>
    <cellStyle name="20% - Accent6 28 2 2" xfId="3688"/>
    <cellStyle name="20% - Accent6 28 2 3" xfId="8394"/>
    <cellStyle name="20% - Accent6 28 3" xfId="1720"/>
    <cellStyle name="20% - Accent6 28 3 2" xfId="4959"/>
    <cellStyle name="20% - Accent6 28 3 3" xfId="9595"/>
    <cellStyle name="20% - Accent6 28 4" xfId="3032"/>
    <cellStyle name="20% - Accent6 28 5" xfId="6543"/>
    <cellStyle name="20% - Accent6 28 6" xfId="7730"/>
    <cellStyle name="20% - Accent6 29" xfId="1019"/>
    <cellStyle name="20% - Accent6 29 2" xfId="2452"/>
    <cellStyle name="20% - Accent6 29 2 2" xfId="3702"/>
    <cellStyle name="20% - Accent6 29 2 3" xfId="8408"/>
    <cellStyle name="20% - Accent6 29 3" xfId="1733"/>
    <cellStyle name="20% - Accent6 29 3 2" xfId="4973"/>
    <cellStyle name="20% - Accent6 29 3 3" xfId="9608"/>
    <cellStyle name="20% - Accent6 29 4" xfId="3045"/>
    <cellStyle name="20% - Accent6 29 5" xfId="6560"/>
    <cellStyle name="20% - Accent6 29 6" xfId="7743"/>
    <cellStyle name="20% - Accent6 3" xfId="413"/>
    <cellStyle name="20% - Accent6 3 2" xfId="2086"/>
    <cellStyle name="20% - Accent6 3 2 2" xfId="4633"/>
    <cellStyle name="20% - Accent6 3 2 2 2" xfId="6224"/>
    <cellStyle name="20% - Accent6 3 2 2 3" xfId="9295"/>
    <cellStyle name="20% - Accent6 3 2 3" xfId="4427"/>
    <cellStyle name="20% - Accent6 3 2 3 2" xfId="9098"/>
    <cellStyle name="20% - Accent6 3 2 4" xfId="3351"/>
    <cellStyle name="20% - Accent6 3 2 5" xfId="5742"/>
    <cellStyle name="20% - Accent6 3 2 6" xfId="8057"/>
    <cellStyle name="20% - Accent6 3 3" xfId="1375"/>
    <cellStyle name="20% - Accent6 3 3 2" xfId="4589"/>
    <cellStyle name="20% - Accent6 3 3 2 2" xfId="9258"/>
    <cellStyle name="20% - Accent6 3 3 3" xfId="4367"/>
    <cellStyle name="20% - Accent6 3 3 3 2" xfId="9039"/>
    <cellStyle name="20% - Accent6 3 3 4" xfId="3940"/>
    <cellStyle name="20% - Accent6 3 3 5" xfId="6047"/>
    <cellStyle name="20% - Accent6 3 3 6" xfId="8632"/>
    <cellStyle name="20% - Accent6 3 4" xfId="4542"/>
    <cellStyle name="20% - Accent6 3 4 2" xfId="9211"/>
    <cellStyle name="20% - Accent6 3 5" xfId="4304"/>
    <cellStyle name="20% - Accent6 3 5 2" xfId="8978"/>
    <cellStyle name="20% - Accent6 3 6" xfId="2707"/>
    <cellStyle name="20% - Accent6 3 7" xfId="5564"/>
    <cellStyle name="20% - Accent6 3 8" xfId="7405"/>
    <cellStyle name="20% - Accent6 30" xfId="1036"/>
    <cellStyle name="20% - Accent6 30 2" xfId="2465"/>
    <cellStyle name="20% - Accent6 30 2 2" xfId="3715"/>
    <cellStyle name="20% - Accent6 30 2 3" xfId="8421"/>
    <cellStyle name="20% - Accent6 30 3" xfId="1754"/>
    <cellStyle name="20% - Accent6 30 3 2" xfId="4986"/>
    <cellStyle name="20% - Accent6 30 3 3" xfId="9621"/>
    <cellStyle name="20% - Accent6 30 4" xfId="3061"/>
    <cellStyle name="20% - Accent6 30 5" xfId="6580"/>
    <cellStyle name="20% - Accent6 30 6" xfId="7759"/>
    <cellStyle name="20% - Accent6 31" xfId="1063"/>
    <cellStyle name="20% - Accent6 31 2" xfId="2478"/>
    <cellStyle name="20% - Accent6 31 2 2" xfId="3728"/>
    <cellStyle name="20% - Accent6 31 2 3" xfId="8434"/>
    <cellStyle name="20% - Accent6 31 3" xfId="1767"/>
    <cellStyle name="20% - Accent6 31 3 2" xfId="4999"/>
    <cellStyle name="20% - Accent6 31 3 3" xfId="9634"/>
    <cellStyle name="20% - Accent6 31 4" xfId="3074"/>
    <cellStyle name="20% - Accent6 31 5" xfId="6594"/>
    <cellStyle name="20% - Accent6 31 6" xfId="7772"/>
    <cellStyle name="20% - Accent6 32" xfId="1127"/>
    <cellStyle name="20% - Accent6 32 2" xfId="2492"/>
    <cellStyle name="20% - Accent6 32 2 2" xfId="3742"/>
    <cellStyle name="20% - Accent6 32 2 3" xfId="8448"/>
    <cellStyle name="20% - Accent6 32 3" xfId="1780"/>
    <cellStyle name="20% - Accent6 32 3 2" xfId="5012"/>
    <cellStyle name="20% - Accent6 32 3 3" xfId="9647"/>
    <cellStyle name="20% - Accent6 32 4" xfId="3087"/>
    <cellStyle name="20% - Accent6 32 5" xfId="6607"/>
    <cellStyle name="20% - Accent6 32 6" xfId="7785"/>
    <cellStyle name="20% - Accent6 33" xfId="1172"/>
    <cellStyle name="20% - Accent6 33 2" xfId="2505"/>
    <cellStyle name="20% - Accent6 33 2 2" xfId="3755"/>
    <cellStyle name="20% - Accent6 33 2 3" xfId="8461"/>
    <cellStyle name="20% - Accent6 33 3" xfId="1793"/>
    <cellStyle name="20% - Accent6 33 3 2" xfId="5025"/>
    <cellStyle name="20% - Accent6 33 3 3" xfId="9660"/>
    <cellStyle name="20% - Accent6 33 4" xfId="3100"/>
    <cellStyle name="20% - Accent6 33 5" xfId="6620"/>
    <cellStyle name="20% - Accent6 33 6" xfId="7798"/>
    <cellStyle name="20% - Accent6 34" xfId="1807"/>
    <cellStyle name="20% - Accent6 34 2" xfId="2519"/>
    <cellStyle name="20% - Accent6 34 2 2" xfId="3768"/>
    <cellStyle name="20% - Accent6 34 2 3" xfId="8474"/>
    <cellStyle name="20% - Accent6 34 3" xfId="5038"/>
    <cellStyle name="20% - Accent6 34 3 2" xfId="9673"/>
    <cellStyle name="20% - Accent6 34 4" xfId="3114"/>
    <cellStyle name="20% - Accent6 34 5" xfId="6633"/>
    <cellStyle name="20% - Accent6 34 6" xfId="7812"/>
    <cellStyle name="20% - Accent6 35" xfId="1820"/>
    <cellStyle name="20% - Accent6 35 2" xfId="2536"/>
    <cellStyle name="20% - Accent6 35 2 2" xfId="3782"/>
    <cellStyle name="20% - Accent6 35 2 3" xfId="8488"/>
    <cellStyle name="20% - Accent6 35 3" xfId="5052"/>
    <cellStyle name="20% - Accent6 35 3 2" xfId="9686"/>
    <cellStyle name="20% - Accent6 35 4" xfId="3127"/>
    <cellStyle name="20% - Accent6 35 5" xfId="6646"/>
    <cellStyle name="20% - Accent6 35 6" xfId="7826"/>
    <cellStyle name="20% - Accent6 36" xfId="1833"/>
    <cellStyle name="20% - Accent6 36 2" xfId="2553"/>
    <cellStyle name="20% - Accent6 36 2 2" xfId="3797"/>
    <cellStyle name="20% - Accent6 36 2 3" xfId="8504"/>
    <cellStyle name="20% - Accent6 36 3" xfId="5065"/>
    <cellStyle name="20% - Accent6 36 3 2" xfId="9699"/>
    <cellStyle name="20% - Accent6 36 4" xfId="3140"/>
    <cellStyle name="20% - Accent6 36 5" xfId="6659"/>
    <cellStyle name="20% - Accent6 36 6" xfId="7839"/>
    <cellStyle name="20% - Accent6 37" xfId="1846"/>
    <cellStyle name="20% - Accent6 37 2" xfId="2557"/>
    <cellStyle name="20% - Accent6 37 2 2" xfId="3801"/>
    <cellStyle name="20% - Accent6 37 2 3" xfId="8508"/>
    <cellStyle name="20% - Accent6 37 3" xfId="5079"/>
    <cellStyle name="20% - Accent6 37 3 2" xfId="9712"/>
    <cellStyle name="20% - Accent6 37 4" xfId="3153"/>
    <cellStyle name="20% - Accent6 37 5" xfId="6672"/>
    <cellStyle name="20% - Accent6 37 6" xfId="7852"/>
    <cellStyle name="20% - Accent6 38" xfId="1859"/>
    <cellStyle name="20% - Accent6 38 2" xfId="2581"/>
    <cellStyle name="20% - Accent6 38 2 2" xfId="3824"/>
    <cellStyle name="20% - Accent6 38 2 3" xfId="8531"/>
    <cellStyle name="20% - Accent6 38 3" xfId="5092"/>
    <cellStyle name="20% - Accent6 38 3 2" xfId="9725"/>
    <cellStyle name="20% - Accent6 38 4" xfId="3166"/>
    <cellStyle name="20% - Accent6 38 5" xfId="6685"/>
    <cellStyle name="20% - Accent6 38 6" xfId="7865"/>
    <cellStyle name="20% - Accent6 39" xfId="1862"/>
    <cellStyle name="20% - Accent6 39 2" xfId="2599"/>
    <cellStyle name="20% - Accent6 39 2 2" xfId="3841"/>
    <cellStyle name="20% - Accent6 39 2 3" xfId="8548"/>
    <cellStyle name="20% - Accent6 39 3" xfId="5107"/>
    <cellStyle name="20% - Accent6 39 3 2" xfId="9738"/>
    <cellStyle name="20% - Accent6 39 4" xfId="3169"/>
    <cellStyle name="20% - Accent6 39 5" xfId="6698"/>
    <cellStyle name="20% - Accent6 39 6" xfId="7868"/>
    <cellStyle name="20% - Accent6 4" xfId="427"/>
    <cellStyle name="20% - Accent6 4 2" xfId="2099"/>
    <cellStyle name="20% - Accent6 4 2 2" xfId="4607"/>
    <cellStyle name="20% - Accent6 4 2 2 2" xfId="6237"/>
    <cellStyle name="20% - Accent6 4 2 2 3" xfId="9276"/>
    <cellStyle name="20% - Accent6 4 2 3" xfId="4440"/>
    <cellStyle name="20% - Accent6 4 2 3 2" xfId="9111"/>
    <cellStyle name="20% - Accent6 4 2 4" xfId="3364"/>
    <cellStyle name="20% - Accent6 4 2 5" xfId="5755"/>
    <cellStyle name="20% - Accent6 4 2 6" xfId="8070"/>
    <cellStyle name="20% - Accent6 4 3" xfId="1388"/>
    <cellStyle name="20% - Accent6 4 3 2" xfId="4380"/>
    <cellStyle name="20% - Accent6 4 3 2 2" xfId="9052"/>
    <cellStyle name="20% - Accent6 4 3 3" xfId="3953"/>
    <cellStyle name="20% - Accent6 4 3 4" xfId="6061"/>
    <cellStyle name="20% - Accent6 4 3 5" xfId="8645"/>
    <cellStyle name="20% - Accent6 4 4" xfId="4556"/>
    <cellStyle name="20% - Accent6 4 4 2" xfId="9225"/>
    <cellStyle name="20% - Accent6 4 5" xfId="4318"/>
    <cellStyle name="20% - Accent6 4 5 2" xfId="8991"/>
    <cellStyle name="20% - Accent6 4 6" xfId="2720"/>
    <cellStyle name="20% - Accent6 4 7" xfId="5578"/>
    <cellStyle name="20% - Accent6 4 8" xfId="7418"/>
    <cellStyle name="20% - Accent6 40" xfId="1885"/>
    <cellStyle name="20% - Accent6 40 2" xfId="2613"/>
    <cellStyle name="20% - Accent6 40 2 2" xfId="3855"/>
    <cellStyle name="20% - Accent6 40 2 3" xfId="8562"/>
    <cellStyle name="20% - Accent6 40 3" xfId="5120"/>
    <cellStyle name="20% - Accent6 40 3 2" xfId="9751"/>
    <cellStyle name="20% - Accent6 40 4" xfId="3192"/>
    <cellStyle name="20% - Accent6 40 5" xfId="6711"/>
    <cellStyle name="20% - Accent6 40 6" xfId="7891"/>
    <cellStyle name="20% - Accent6 41" xfId="1898"/>
    <cellStyle name="20% - Accent6 41 2" xfId="2615"/>
    <cellStyle name="20% - Accent6 41 2 2" xfId="3857"/>
    <cellStyle name="20% - Accent6 41 2 3" xfId="8564"/>
    <cellStyle name="20% - Accent6 41 3" xfId="3205"/>
    <cellStyle name="20% - Accent6 41 4" xfId="6724"/>
    <cellStyle name="20% - Accent6 41 5" xfId="7904"/>
    <cellStyle name="20% - Accent6 42" xfId="1911"/>
    <cellStyle name="20% - Accent6 42 2" xfId="2644"/>
    <cellStyle name="20% - Accent6 42 2 2" xfId="3885"/>
    <cellStyle name="20% - Accent6 42 2 3" xfId="8592"/>
    <cellStyle name="20% - Accent6 42 3" xfId="3218"/>
    <cellStyle name="20% - Accent6 42 4" xfId="6738"/>
    <cellStyle name="20% - Accent6 42 5" xfId="7917"/>
    <cellStyle name="20% - Accent6 43" xfId="1931"/>
    <cellStyle name="20% - Accent6 43 2" xfId="3233"/>
    <cellStyle name="20% - Accent6 43 3" xfId="6751"/>
    <cellStyle name="20% - Accent6 43 4" xfId="7932"/>
    <cellStyle name="20% - Accent6 44" xfId="1951"/>
    <cellStyle name="20% - Accent6 44 2" xfId="3247"/>
    <cellStyle name="20% - Accent6 44 3" xfId="6764"/>
    <cellStyle name="20% - Accent6 44 4" xfId="7948"/>
    <cellStyle name="20% - Accent6 45" xfId="1954"/>
    <cellStyle name="20% - Accent6 45 2" xfId="3250"/>
    <cellStyle name="20% - Accent6 45 3" xfId="6778"/>
    <cellStyle name="20% - Accent6 45 4" xfId="7951"/>
    <cellStyle name="20% - Accent6 46" xfId="1969"/>
    <cellStyle name="20% - Accent6 46 2" xfId="3264"/>
    <cellStyle name="20% - Accent6 46 3" xfId="6792"/>
    <cellStyle name="20% - Accent6 46 4" xfId="7965"/>
    <cellStyle name="20% - Accent6 47" xfId="1984"/>
    <cellStyle name="20% - Accent6 47 2" xfId="3278"/>
    <cellStyle name="20% - Accent6 47 3" xfId="6805"/>
    <cellStyle name="20% - Accent6 47 4" xfId="7979"/>
    <cellStyle name="20% - Accent6 48" xfId="1998"/>
    <cellStyle name="20% - Accent6 48 2" xfId="3292"/>
    <cellStyle name="20% - Accent6 48 3" xfId="6819"/>
    <cellStyle name="20% - Accent6 48 4" xfId="7993"/>
    <cellStyle name="20% - Accent6 49" xfId="2012"/>
    <cellStyle name="20% - Accent6 49 2" xfId="3306"/>
    <cellStyle name="20% - Accent6 49 3" xfId="6832"/>
    <cellStyle name="20% - Accent6 49 4" xfId="8007"/>
    <cellStyle name="20% - Accent6 5" xfId="441"/>
    <cellStyle name="20% - Accent6 5 2" xfId="2112"/>
    <cellStyle name="20% - Accent6 5 2 2" xfId="4455"/>
    <cellStyle name="20% - Accent6 5 2 2 2" xfId="6250"/>
    <cellStyle name="20% - Accent6 5 2 2 3" xfId="9124"/>
    <cellStyle name="20% - Accent6 5 2 3" xfId="3377"/>
    <cellStyle name="20% - Accent6 5 2 4" xfId="5773"/>
    <cellStyle name="20% - Accent6 5 2 5" xfId="8083"/>
    <cellStyle name="20% - Accent6 5 3" xfId="1408"/>
    <cellStyle name="20% - Accent6 5 3 2" xfId="4394"/>
    <cellStyle name="20% - Accent6 5 3 2 2" xfId="9065"/>
    <cellStyle name="20% - Accent6 5 3 3" xfId="3967"/>
    <cellStyle name="20% - Accent6 5 3 4" xfId="6074"/>
    <cellStyle name="20% - Accent6 5 3 5" xfId="8659"/>
    <cellStyle name="20% - Accent6 5 4" xfId="4570"/>
    <cellStyle name="20% - Accent6 5 4 2" xfId="9239"/>
    <cellStyle name="20% - Accent6 5 5" xfId="4331"/>
    <cellStyle name="20% - Accent6 5 5 2" xfId="9004"/>
    <cellStyle name="20% - Accent6 5 6" xfId="2733"/>
    <cellStyle name="20% - Accent6 5 7" xfId="5591"/>
    <cellStyle name="20% - Accent6 5 8" xfId="7431"/>
    <cellStyle name="20% - Accent6 50" xfId="2057"/>
    <cellStyle name="20% - Accent6 50 2" xfId="3332"/>
    <cellStyle name="20% - Accent6 50 3" xfId="6845"/>
    <cellStyle name="20% - Accent6 50 4" xfId="8038"/>
    <cellStyle name="20% - Accent6 51" xfId="1327"/>
    <cellStyle name="20% - Accent6 51 2" xfId="3908"/>
    <cellStyle name="20% - Accent6 51 3" xfId="6859"/>
    <cellStyle name="20% - Accent6 51 4" xfId="8611"/>
    <cellStyle name="20% - Accent6 52" xfId="2667"/>
    <cellStyle name="20% - Accent6 52 2" xfId="4277"/>
    <cellStyle name="20% - Accent6 52 3" xfId="6872"/>
    <cellStyle name="20% - Accent6 52 4" xfId="8959"/>
    <cellStyle name="20% - Accent6 53" xfId="2687"/>
    <cellStyle name="20% - Accent6 53 2" xfId="6886"/>
    <cellStyle name="20% - Accent6 54" xfId="5454"/>
    <cellStyle name="20% - Accent6 54 2" xfId="6899"/>
    <cellStyle name="20% - Accent6 55" xfId="6912"/>
    <cellStyle name="20% - Accent6 56" xfId="6929"/>
    <cellStyle name="20% - Accent6 57" xfId="6942"/>
    <cellStyle name="20% - Accent6 58" xfId="6956"/>
    <cellStyle name="20% - Accent6 59" xfId="6969"/>
    <cellStyle name="20% - Accent6 6" xfId="455"/>
    <cellStyle name="20% - Accent6 6 2" xfId="2125"/>
    <cellStyle name="20% - Accent6 6 2 2" xfId="4468"/>
    <cellStyle name="20% - Accent6 6 2 2 2" xfId="6263"/>
    <cellStyle name="20% - Accent6 6 2 2 3" xfId="9137"/>
    <cellStyle name="20% - Accent6 6 2 3" xfId="3390"/>
    <cellStyle name="20% - Accent6 6 2 4" xfId="5786"/>
    <cellStyle name="20% - Accent6 6 2 5" xfId="8096"/>
    <cellStyle name="20% - Accent6 6 3" xfId="1421"/>
    <cellStyle name="20% - Accent6 6 3 2" xfId="4666"/>
    <cellStyle name="20% - Accent6 6 3 2 2" xfId="9309"/>
    <cellStyle name="20% - Accent6 6 3 3" xfId="3980"/>
    <cellStyle name="20% - Accent6 6 3 4" xfId="6087"/>
    <cellStyle name="20% - Accent6 6 3 5" xfId="8672"/>
    <cellStyle name="20% - Accent6 6 4" xfId="4345"/>
    <cellStyle name="20% - Accent6 6 4 2" xfId="9017"/>
    <cellStyle name="20% - Accent6 6 5" xfId="2746"/>
    <cellStyle name="20% - Accent6 6 6" xfId="5604"/>
    <cellStyle name="20% - Accent6 6 7" xfId="7444"/>
    <cellStyle name="20% - Accent6 60" xfId="6983"/>
    <cellStyle name="20% - Accent6 61" xfId="6996"/>
    <cellStyle name="20% - Accent6 62" xfId="7010"/>
    <cellStyle name="20% - Accent6 63" xfId="7023"/>
    <cellStyle name="20% - Accent6 64" xfId="7036"/>
    <cellStyle name="20% - Accent6 65" xfId="7049"/>
    <cellStyle name="20% - Accent6 66" xfId="7064"/>
    <cellStyle name="20% - Accent6 67" xfId="7078"/>
    <cellStyle name="20% - Accent6 68" xfId="7093"/>
    <cellStyle name="20% - Accent6 69" xfId="7107"/>
    <cellStyle name="20% - Accent6 7" xfId="469"/>
    <cellStyle name="20% - Accent6 7 2" xfId="2138"/>
    <cellStyle name="20% - Accent6 7 2 2" xfId="4680"/>
    <cellStyle name="20% - Accent6 7 2 2 2" xfId="6276"/>
    <cellStyle name="20% - Accent6 7 2 2 3" xfId="9323"/>
    <cellStyle name="20% - Accent6 7 2 3" xfId="3403"/>
    <cellStyle name="20% - Accent6 7 2 4" xfId="5799"/>
    <cellStyle name="20% - Accent6 7 2 5" xfId="8109"/>
    <cellStyle name="20% - Accent6 7 3" xfId="1434"/>
    <cellStyle name="20% - Accent6 7 3 2" xfId="3993"/>
    <cellStyle name="20% - Accent6 7 3 3" xfId="6100"/>
    <cellStyle name="20% - Accent6 7 3 4" xfId="8685"/>
    <cellStyle name="20% - Accent6 7 4" xfId="4481"/>
    <cellStyle name="20% - Accent6 7 4 2" xfId="9150"/>
    <cellStyle name="20% - Accent6 7 5" xfId="2759"/>
    <cellStyle name="20% - Accent6 7 6" xfId="5617"/>
    <cellStyle name="20% - Accent6 7 7" xfId="7457"/>
    <cellStyle name="20% - Accent6 70" xfId="7120"/>
    <cellStyle name="20% - Accent6 71" xfId="7134"/>
    <cellStyle name="20% - Accent6 72" xfId="7178"/>
    <cellStyle name="20% - Accent6 73" xfId="5507"/>
    <cellStyle name="20% - Accent6 74" xfId="7375"/>
    <cellStyle name="20% - Accent6 75" xfId="9870"/>
    <cellStyle name="20% - Accent6 8" xfId="487"/>
    <cellStyle name="20% - Accent6 8 2" xfId="2151"/>
    <cellStyle name="20% - Accent6 8 2 2" xfId="4693"/>
    <cellStyle name="20% - Accent6 8 2 2 2" xfId="6289"/>
    <cellStyle name="20% - Accent6 8 2 2 3" xfId="9336"/>
    <cellStyle name="20% - Accent6 8 2 3" xfId="3416"/>
    <cellStyle name="20% - Accent6 8 2 4" xfId="5812"/>
    <cellStyle name="20% - Accent6 8 2 5" xfId="8122"/>
    <cellStyle name="20% - Accent6 8 3" xfId="1448"/>
    <cellStyle name="20% - Accent6 8 3 2" xfId="4006"/>
    <cellStyle name="20% - Accent6 8 3 3" xfId="6113"/>
    <cellStyle name="20% - Accent6 8 3 4" xfId="8698"/>
    <cellStyle name="20% - Accent6 8 4" xfId="4494"/>
    <cellStyle name="20% - Accent6 8 4 2" xfId="9163"/>
    <cellStyle name="20% - Accent6 8 5" xfId="2772"/>
    <cellStyle name="20% - Accent6 8 6" xfId="5630"/>
    <cellStyle name="20% - Accent6 8 7" xfId="7470"/>
    <cellStyle name="20% - Accent6 9" xfId="512"/>
    <cellStyle name="20% - Accent6 9 2" xfId="2164"/>
    <cellStyle name="20% - Accent6 9 2 2" xfId="4706"/>
    <cellStyle name="20% - Accent6 9 2 2 2" xfId="6302"/>
    <cellStyle name="20% - Accent6 9 2 2 3" xfId="9349"/>
    <cellStyle name="20% - Accent6 9 2 3" xfId="3429"/>
    <cellStyle name="20% - Accent6 9 2 4" xfId="5825"/>
    <cellStyle name="20% - Accent6 9 2 5" xfId="8135"/>
    <cellStyle name="20% - Accent6 9 3" xfId="1461"/>
    <cellStyle name="20% - Accent6 9 3 2" xfId="4020"/>
    <cellStyle name="20% - Accent6 9 3 3" xfId="6126"/>
    <cellStyle name="20% - Accent6 9 3 4" xfId="8711"/>
    <cellStyle name="20% - Accent6 9 4" xfId="4507"/>
    <cellStyle name="20% - Accent6 9 4 2" xfId="9176"/>
    <cellStyle name="20% - Accent6 9 5" xfId="2785"/>
    <cellStyle name="20% - Accent6 9 6" xfId="5643"/>
    <cellStyle name="20% - Accent6 9 7" xfId="7483"/>
    <cellStyle name="40% - Accent1" xfId="21" builtinId="31" customBuiltin="1"/>
    <cellStyle name="40% - Accent1 10" xfId="516"/>
    <cellStyle name="40% - Accent1 10 2" xfId="2170"/>
    <cellStyle name="40% - Accent1 10 2 2" xfId="4715"/>
    <cellStyle name="40% - Accent1 10 2 2 2" xfId="6307"/>
    <cellStyle name="40% - Accent1 10 2 2 3" xfId="9358"/>
    <cellStyle name="40% - Accent1 10 2 3" xfId="3434"/>
    <cellStyle name="40% - Accent1 10 2 4" xfId="5830"/>
    <cellStyle name="40% - Accent1 10 2 5" xfId="8140"/>
    <cellStyle name="40% - Accent1 10 3" xfId="1465"/>
    <cellStyle name="40% - Accent1 10 3 2" xfId="4024"/>
    <cellStyle name="40% - Accent1 10 3 3" xfId="6131"/>
    <cellStyle name="40% - Accent1 10 3 4" xfId="8715"/>
    <cellStyle name="40% - Accent1 10 4" xfId="4401"/>
    <cellStyle name="40% - Accent1 10 4 2" xfId="9072"/>
    <cellStyle name="40% - Accent1 10 5" xfId="2789"/>
    <cellStyle name="40% - Accent1 10 6" xfId="5648"/>
    <cellStyle name="40% - Accent1 10 7" xfId="7487"/>
    <cellStyle name="40% - Accent1 11" xfId="529"/>
    <cellStyle name="40% - Accent1 11 2" xfId="2183"/>
    <cellStyle name="40% - Accent1 11 2 2" xfId="3447"/>
    <cellStyle name="40% - Accent1 11 2 2 2" xfId="6320"/>
    <cellStyle name="40% - Accent1 11 2 3" xfId="5843"/>
    <cellStyle name="40% - Accent1 11 2 4" xfId="8153"/>
    <cellStyle name="40% - Accent1 11 3" xfId="1478"/>
    <cellStyle name="40% - Accent1 11 3 2" xfId="4037"/>
    <cellStyle name="40% - Accent1 11 3 3" xfId="6144"/>
    <cellStyle name="40% - Accent1 11 3 4" xfId="8728"/>
    <cellStyle name="40% - Accent1 11 4" xfId="4514"/>
    <cellStyle name="40% - Accent1 11 4 2" xfId="9183"/>
    <cellStyle name="40% - Accent1 11 5" xfId="2802"/>
    <cellStyle name="40% - Accent1 11 6" xfId="5662"/>
    <cellStyle name="40% - Accent1 11 7" xfId="7500"/>
    <cellStyle name="40% - Accent1 12" xfId="542"/>
    <cellStyle name="40% - Accent1 12 2" xfId="2196"/>
    <cellStyle name="40% - Accent1 12 2 2" xfId="3460"/>
    <cellStyle name="40% - Accent1 12 2 2 2" xfId="6333"/>
    <cellStyle name="40% - Accent1 12 2 3" xfId="5856"/>
    <cellStyle name="40% - Accent1 12 2 4" xfId="8166"/>
    <cellStyle name="40% - Accent1 12 3" xfId="1491"/>
    <cellStyle name="40% - Accent1 12 3 2" xfId="4051"/>
    <cellStyle name="40% - Accent1 12 3 3" xfId="6157"/>
    <cellStyle name="40% - Accent1 12 3 4" xfId="8741"/>
    <cellStyle name="40% - Accent1 12 4" xfId="4726"/>
    <cellStyle name="40% - Accent1 12 4 2" xfId="9368"/>
    <cellStyle name="40% - Accent1 12 5" xfId="2815"/>
    <cellStyle name="40% - Accent1 12 6" xfId="5675"/>
    <cellStyle name="40% - Accent1 12 7" xfId="7513"/>
    <cellStyle name="40% - Accent1 13" xfId="556"/>
    <cellStyle name="40% - Accent1 13 2" xfId="2209"/>
    <cellStyle name="40% - Accent1 13 2 2" xfId="3473"/>
    <cellStyle name="40% - Accent1 13 2 2 2" xfId="6346"/>
    <cellStyle name="40% - Accent1 13 2 3" xfId="5869"/>
    <cellStyle name="40% - Accent1 13 2 4" xfId="8179"/>
    <cellStyle name="40% - Accent1 13 3" xfId="1504"/>
    <cellStyle name="40% - Accent1 13 3 2" xfId="4064"/>
    <cellStyle name="40% - Accent1 13 3 3" xfId="6170"/>
    <cellStyle name="40% - Accent1 13 3 4" xfId="8754"/>
    <cellStyle name="40% - Accent1 13 4" xfId="4739"/>
    <cellStyle name="40% - Accent1 13 4 2" xfId="9381"/>
    <cellStyle name="40% - Accent1 13 5" xfId="2828"/>
    <cellStyle name="40% - Accent1 13 6" xfId="5689"/>
    <cellStyle name="40% - Accent1 13 7" xfId="7526"/>
    <cellStyle name="40% - Accent1 14" xfId="570"/>
    <cellStyle name="40% - Accent1 14 2" xfId="2222"/>
    <cellStyle name="40% - Accent1 14 2 2" xfId="3486"/>
    <cellStyle name="40% - Accent1 14 2 2 2" xfId="6359"/>
    <cellStyle name="40% - Accent1 14 2 3" xfId="5882"/>
    <cellStyle name="40% - Accent1 14 2 4" xfId="8192"/>
    <cellStyle name="40% - Accent1 14 3" xfId="1517"/>
    <cellStyle name="40% - Accent1 14 3 2" xfId="4077"/>
    <cellStyle name="40% - Accent1 14 3 3" xfId="6183"/>
    <cellStyle name="40% - Accent1 14 3 4" xfId="8767"/>
    <cellStyle name="40% - Accent1 14 4" xfId="4753"/>
    <cellStyle name="40% - Accent1 14 4 2" xfId="9394"/>
    <cellStyle name="40% - Accent1 14 5" xfId="2841"/>
    <cellStyle name="40% - Accent1 14 6" xfId="5702"/>
    <cellStyle name="40% - Accent1 14 7" xfId="7539"/>
    <cellStyle name="40% - Accent1 15" xfId="583"/>
    <cellStyle name="40% - Accent1 15 2" xfId="2236"/>
    <cellStyle name="40% - Accent1 15 2 2" xfId="3499"/>
    <cellStyle name="40% - Accent1 15 2 3" xfId="6197"/>
    <cellStyle name="40% - Accent1 15 2 4" xfId="8205"/>
    <cellStyle name="40% - Accent1 15 3" xfId="1530"/>
    <cellStyle name="40% - Accent1 15 3 2" xfId="4090"/>
    <cellStyle name="40% - Accent1 15 3 3" xfId="8780"/>
    <cellStyle name="40% - Accent1 15 4" xfId="4766"/>
    <cellStyle name="40% - Accent1 15 4 2" xfId="9407"/>
    <cellStyle name="40% - Accent1 15 5" xfId="2854"/>
    <cellStyle name="40% - Accent1 15 6" xfId="5716"/>
    <cellStyle name="40% - Accent1 15 7" xfId="7552"/>
    <cellStyle name="40% - Accent1 16" xfId="610"/>
    <cellStyle name="40% - Accent1 16 2" xfId="2249"/>
    <cellStyle name="40% - Accent1 16 2 2" xfId="3512"/>
    <cellStyle name="40% - Accent1 16 2 3" xfId="6371"/>
    <cellStyle name="40% - Accent1 16 2 4" xfId="8218"/>
    <cellStyle name="40% - Accent1 16 3" xfId="1546"/>
    <cellStyle name="40% - Accent1 16 3 2" xfId="4104"/>
    <cellStyle name="40% - Accent1 16 3 3" xfId="8793"/>
    <cellStyle name="40% - Accent1 16 4" xfId="4779"/>
    <cellStyle name="40% - Accent1 16 4 2" xfId="9420"/>
    <cellStyle name="40% - Accent1 16 5" xfId="2867"/>
    <cellStyle name="40% - Accent1 16 6" xfId="5895"/>
    <cellStyle name="40% - Accent1 16 7" xfId="7565"/>
    <cellStyle name="40% - Accent1 17" xfId="632"/>
    <cellStyle name="40% - Accent1 17 2" xfId="2263"/>
    <cellStyle name="40% - Accent1 17 2 2" xfId="3525"/>
    <cellStyle name="40% - Accent1 17 2 3" xfId="6388"/>
    <cellStyle name="40% - Accent1 17 2 4" xfId="8231"/>
    <cellStyle name="40% - Accent1 17 3" xfId="1559"/>
    <cellStyle name="40% - Accent1 17 3 2" xfId="4117"/>
    <cellStyle name="40% - Accent1 17 3 3" xfId="8806"/>
    <cellStyle name="40% - Accent1 17 4" xfId="4793"/>
    <cellStyle name="40% - Accent1 17 4 2" xfId="9433"/>
    <cellStyle name="40% - Accent1 17 5" xfId="2880"/>
    <cellStyle name="40% - Accent1 17 6" xfId="5912"/>
    <cellStyle name="40% - Accent1 17 7" xfId="7578"/>
    <cellStyle name="40% - Accent1 18" xfId="647"/>
    <cellStyle name="40% - Accent1 18 2" xfId="2277"/>
    <cellStyle name="40% - Accent1 18 2 2" xfId="3538"/>
    <cellStyle name="40% - Accent1 18 2 3" xfId="6402"/>
    <cellStyle name="40% - Accent1 18 2 4" xfId="8244"/>
    <cellStyle name="40% - Accent1 18 3" xfId="1573"/>
    <cellStyle name="40% - Accent1 18 3 2" xfId="4130"/>
    <cellStyle name="40% - Accent1 18 3 3" xfId="8819"/>
    <cellStyle name="40% - Accent1 18 4" xfId="4806"/>
    <cellStyle name="40% - Accent1 18 4 2" xfId="9446"/>
    <cellStyle name="40% - Accent1 18 5" xfId="2893"/>
    <cellStyle name="40% - Accent1 18 6" xfId="5926"/>
    <cellStyle name="40% - Accent1 18 7" xfId="7591"/>
    <cellStyle name="40% - Accent1 19" xfId="676"/>
    <cellStyle name="40% - Accent1 19 2" xfId="2290"/>
    <cellStyle name="40% - Accent1 19 2 2" xfId="3551"/>
    <cellStyle name="40% - Accent1 19 2 3" xfId="6416"/>
    <cellStyle name="40% - Accent1 19 2 4" xfId="8257"/>
    <cellStyle name="40% - Accent1 19 3" xfId="1587"/>
    <cellStyle name="40% - Accent1 19 3 2" xfId="4143"/>
    <cellStyle name="40% - Accent1 19 3 3" xfId="8832"/>
    <cellStyle name="40% - Accent1 19 4" xfId="4820"/>
    <cellStyle name="40% - Accent1 19 4 2" xfId="9459"/>
    <cellStyle name="40% - Accent1 19 5" xfId="2906"/>
    <cellStyle name="40% - Accent1 19 6" xfId="5941"/>
    <cellStyle name="40% - Accent1 19 7" xfId="7604"/>
    <cellStyle name="40% - Accent1 2" xfId="240"/>
    <cellStyle name="40% - Accent1 2 2" xfId="5275"/>
    <cellStyle name="40% - Accent1 2 2 2" xfId="5276"/>
    <cellStyle name="40% - Accent1 2 3" xfId="5277"/>
    <cellStyle name="40% - Accent1 2 4" xfId="5274"/>
    <cellStyle name="40% - Accent1 20" xfId="739"/>
    <cellStyle name="40% - Accent1 20 2" xfId="2303"/>
    <cellStyle name="40% - Accent1 20 2 2" xfId="3564"/>
    <cellStyle name="40% - Accent1 20 2 3" xfId="6439"/>
    <cellStyle name="40% - Accent1 20 2 4" xfId="8270"/>
    <cellStyle name="40% - Accent1 20 3" xfId="1600"/>
    <cellStyle name="40% - Accent1 20 3 2" xfId="4156"/>
    <cellStyle name="40% - Accent1 20 3 3" xfId="8845"/>
    <cellStyle name="40% - Accent1 20 4" xfId="4833"/>
    <cellStyle name="40% - Accent1 20 4 2" xfId="9472"/>
    <cellStyle name="40% - Accent1 20 5" xfId="2919"/>
    <cellStyle name="40% - Accent1 20 6" xfId="5964"/>
    <cellStyle name="40% - Accent1 20 7" xfId="7617"/>
    <cellStyle name="40% - Accent1 21" xfId="755"/>
    <cellStyle name="40% - Accent1 21 2" xfId="2317"/>
    <cellStyle name="40% - Accent1 21 2 2" xfId="3578"/>
    <cellStyle name="40% - Accent1 21 2 3" xfId="6445"/>
    <cellStyle name="40% - Accent1 21 2 4" xfId="8284"/>
    <cellStyle name="40% - Accent1 21 3" xfId="1613"/>
    <cellStyle name="40% - Accent1 21 3 2" xfId="4169"/>
    <cellStyle name="40% - Accent1 21 3 3" xfId="8858"/>
    <cellStyle name="40% - Accent1 21 4" xfId="4846"/>
    <cellStyle name="40% - Accent1 21 4 2" xfId="9485"/>
    <cellStyle name="40% - Accent1 21 5" xfId="2932"/>
    <cellStyle name="40% - Accent1 21 6" xfId="5970"/>
    <cellStyle name="40% - Accent1 21 7" xfId="7630"/>
    <cellStyle name="40% - Accent1 22" xfId="769"/>
    <cellStyle name="40% - Accent1 22 2" xfId="2331"/>
    <cellStyle name="40% - Accent1 22 2 2" xfId="3591"/>
    <cellStyle name="40% - Accent1 22 2 3" xfId="6458"/>
    <cellStyle name="40% - Accent1 22 2 4" xfId="8297"/>
    <cellStyle name="40% - Accent1 22 3" xfId="1626"/>
    <cellStyle name="40% - Accent1 22 3 2" xfId="4182"/>
    <cellStyle name="40% - Accent1 22 3 3" xfId="8871"/>
    <cellStyle name="40% - Accent1 22 4" xfId="4863"/>
    <cellStyle name="40% - Accent1 22 4 2" xfId="9501"/>
    <cellStyle name="40% - Accent1 22 5" xfId="2945"/>
    <cellStyle name="40% - Accent1 22 6" xfId="5983"/>
    <cellStyle name="40% - Accent1 22 7" xfId="7643"/>
    <cellStyle name="40% - Accent1 23" xfId="802"/>
    <cellStyle name="40% - Accent1 23 2" xfId="2349"/>
    <cellStyle name="40% - Accent1 23 2 2" xfId="3608"/>
    <cellStyle name="40% - Accent1 23 2 3" xfId="8314"/>
    <cellStyle name="40% - Accent1 23 3" xfId="1645"/>
    <cellStyle name="40% - Accent1 23 3 2" xfId="4195"/>
    <cellStyle name="40% - Accent1 23 3 3" xfId="8884"/>
    <cellStyle name="40% - Accent1 23 4" xfId="4878"/>
    <cellStyle name="40% - Accent1 23 4 2" xfId="9515"/>
    <cellStyle name="40% - Accent1 23 5" xfId="2958"/>
    <cellStyle name="40% - Accent1 23 6" xfId="6001"/>
    <cellStyle name="40% - Accent1 23 7" xfId="7656"/>
    <cellStyle name="40% - Accent1 24" xfId="816"/>
    <cellStyle name="40% - Accent1 24 2" xfId="2366"/>
    <cellStyle name="40% - Accent1 24 2 2" xfId="3623"/>
    <cellStyle name="40% - Accent1 24 2 3" xfId="8329"/>
    <cellStyle name="40% - Accent1 24 3" xfId="1658"/>
    <cellStyle name="40% - Accent1 24 3 2" xfId="4208"/>
    <cellStyle name="40% - Accent1 24 3 3" xfId="8897"/>
    <cellStyle name="40% - Accent1 24 4" xfId="4893"/>
    <cellStyle name="40% - Accent1 24 4 2" xfId="9530"/>
    <cellStyle name="40% - Accent1 24 5" xfId="2971"/>
    <cellStyle name="40% - Accent1 24 6" xfId="6475"/>
    <cellStyle name="40% - Accent1 24 7" xfId="7669"/>
    <cellStyle name="40% - Accent1 25" xfId="855"/>
    <cellStyle name="40% - Accent1 25 2" xfId="2380"/>
    <cellStyle name="40% - Accent1 25 2 2" xfId="3637"/>
    <cellStyle name="40% - Accent1 25 2 3" xfId="8343"/>
    <cellStyle name="40% - Accent1 25 3" xfId="1671"/>
    <cellStyle name="40% - Accent1 25 3 2" xfId="4221"/>
    <cellStyle name="40% - Accent1 25 3 3" xfId="8910"/>
    <cellStyle name="40% - Accent1 25 4" xfId="4910"/>
    <cellStyle name="40% - Accent1 25 4 2" xfId="9547"/>
    <cellStyle name="40% - Accent1 25 5" xfId="2984"/>
    <cellStyle name="40% - Accent1 25 6" xfId="6494"/>
    <cellStyle name="40% - Accent1 25 7" xfId="7682"/>
    <cellStyle name="40% - Accent1 26" xfId="874"/>
    <cellStyle name="40% - Accent1 26 2" xfId="2396"/>
    <cellStyle name="40% - Accent1 26 2 2" xfId="3652"/>
    <cellStyle name="40% - Accent1 26 2 3" xfId="8358"/>
    <cellStyle name="40% - Accent1 26 3" xfId="1684"/>
    <cellStyle name="40% - Accent1 26 3 2" xfId="4234"/>
    <cellStyle name="40% - Accent1 26 3 3" xfId="8923"/>
    <cellStyle name="40% - Accent1 26 4" xfId="4923"/>
    <cellStyle name="40% - Accent1 26 4 2" xfId="9560"/>
    <cellStyle name="40% - Accent1 26 5" xfId="2997"/>
    <cellStyle name="40% - Accent1 26 6" xfId="6507"/>
    <cellStyle name="40% - Accent1 26 7" xfId="7695"/>
    <cellStyle name="40% - Accent1 27" xfId="941"/>
    <cellStyle name="40% - Accent1 27 2" xfId="2413"/>
    <cellStyle name="40% - Accent1 27 2 2" xfId="3665"/>
    <cellStyle name="40% - Accent1 27 2 3" xfId="8371"/>
    <cellStyle name="40% - Accent1 27 3" xfId="1697"/>
    <cellStyle name="40% - Accent1 27 3 2" xfId="4247"/>
    <cellStyle name="40% - Accent1 27 3 3" xfId="8936"/>
    <cellStyle name="40% - Accent1 27 4" xfId="4937"/>
    <cellStyle name="40% - Accent1 27 4 2" xfId="9573"/>
    <cellStyle name="40% - Accent1 27 5" xfId="3010"/>
    <cellStyle name="40% - Accent1 27 6" xfId="6520"/>
    <cellStyle name="40% - Accent1 27 7" xfId="7708"/>
    <cellStyle name="40% - Accent1 28" xfId="967"/>
    <cellStyle name="40% - Accent1 28 2" xfId="2429"/>
    <cellStyle name="40% - Accent1 28 2 2" xfId="3679"/>
    <cellStyle name="40% - Accent1 28 2 3" xfId="8385"/>
    <cellStyle name="40% - Accent1 28 3" xfId="1711"/>
    <cellStyle name="40% - Accent1 28 3 2" xfId="4950"/>
    <cellStyle name="40% - Accent1 28 3 3" xfId="9586"/>
    <cellStyle name="40% - Accent1 28 4" xfId="3023"/>
    <cellStyle name="40% - Accent1 28 5" xfId="6534"/>
    <cellStyle name="40% - Accent1 28 6" xfId="7721"/>
    <cellStyle name="40% - Accent1 29" xfId="1014"/>
    <cellStyle name="40% - Accent1 29 2" xfId="2443"/>
    <cellStyle name="40% - Accent1 29 2 2" xfId="3693"/>
    <cellStyle name="40% - Accent1 29 2 3" xfId="8399"/>
    <cellStyle name="40% - Accent1 29 3" xfId="1724"/>
    <cellStyle name="40% - Accent1 29 3 2" xfId="4964"/>
    <cellStyle name="40% - Accent1 29 3 3" xfId="9599"/>
    <cellStyle name="40% - Accent1 29 4" xfId="3036"/>
    <cellStyle name="40% - Accent1 29 5" xfId="6549"/>
    <cellStyle name="40% - Accent1 29 6" xfId="7734"/>
    <cellStyle name="40% - Accent1 3" xfId="404"/>
    <cellStyle name="40% - Accent1 3 2" xfId="2077"/>
    <cellStyle name="40% - Accent1 3 2 2" xfId="4624"/>
    <cellStyle name="40% - Accent1 3 2 2 2" xfId="6215"/>
    <cellStyle name="40% - Accent1 3 2 2 3" xfId="9286"/>
    <cellStyle name="40% - Accent1 3 2 3" xfId="4418"/>
    <cellStyle name="40% - Accent1 3 2 3 2" xfId="9089"/>
    <cellStyle name="40% - Accent1 3 2 4" xfId="3342"/>
    <cellStyle name="40% - Accent1 3 2 5" xfId="5733"/>
    <cellStyle name="40% - Accent1 3 2 6" xfId="8048"/>
    <cellStyle name="40% - Accent1 3 3" xfId="1366"/>
    <cellStyle name="40% - Accent1 3 3 2" xfId="4580"/>
    <cellStyle name="40% - Accent1 3 3 2 2" xfId="9249"/>
    <cellStyle name="40% - Accent1 3 3 3" xfId="4358"/>
    <cellStyle name="40% - Accent1 3 3 3 2" xfId="9030"/>
    <cellStyle name="40% - Accent1 3 3 4" xfId="3931"/>
    <cellStyle name="40% - Accent1 3 3 5" xfId="6038"/>
    <cellStyle name="40% - Accent1 3 3 6" xfId="8623"/>
    <cellStyle name="40% - Accent1 3 4" xfId="4533"/>
    <cellStyle name="40% - Accent1 3 4 2" xfId="9202"/>
    <cellStyle name="40% - Accent1 3 5" xfId="4295"/>
    <cellStyle name="40% - Accent1 3 5 2" xfId="8969"/>
    <cellStyle name="40% - Accent1 3 6" xfId="2698"/>
    <cellStyle name="40% - Accent1 3 7" xfId="5555"/>
    <cellStyle name="40% - Accent1 3 8" xfId="7396"/>
    <cellStyle name="40% - Accent1 30" xfId="1045"/>
    <cellStyle name="40% - Accent1 30 2" xfId="2456"/>
    <cellStyle name="40% - Accent1 30 2 2" xfId="3706"/>
    <cellStyle name="40% - Accent1 30 2 3" xfId="8412"/>
    <cellStyle name="40% - Accent1 30 3" xfId="1745"/>
    <cellStyle name="40% - Accent1 30 3 2" xfId="4977"/>
    <cellStyle name="40% - Accent1 30 3 3" xfId="9612"/>
    <cellStyle name="40% - Accent1 30 4" xfId="3052"/>
    <cellStyle name="40% - Accent1 30 5" xfId="6571"/>
    <cellStyle name="40% - Accent1 30 6" xfId="7750"/>
    <cellStyle name="40% - Accent1 31" xfId="1053"/>
    <cellStyle name="40% - Accent1 31 2" xfId="2469"/>
    <cellStyle name="40% - Accent1 31 2 2" xfId="3719"/>
    <cellStyle name="40% - Accent1 31 2 3" xfId="8425"/>
    <cellStyle name="40% - Accent1 31 3" xfId="1758"/>
    <cellStyle name="40% - Accent1 31 3 2" xfId="4990"/>
    <cellStyle name="40% - Accent1 31 3 3" xfId="9625"/>
    <cellStyle name="40% - Accent1 31 4" xfId="3065"/>
    <cellStyle name="40% - Accent1 31 5" xfId="6585"/>
    <cellStyle name="40% - Accent1 31 6" xfId="7763"/>
    <cellStyle name="40% - Accent1 32" xfId="1118"/>
    <cellStyle name="40% - Accent1 32 2" xfId="2483"/>
    <cellStyle name="40% - Accent1 32 2 2" xfId="3733"/>
    <cellStyle name="40% - Accent1 32 2 3" xfId="8439"/>
    <cellStyle name="40% - Accent1 32 3" xfId="1771"/>
    <cellStyle name="40% - Accent1 32 3 2" xfId="5003"/>
    <cellStyle name="40% - Accent1 32 3 3" xfId="9638"/>
    <cellStyle name="40% - Accent1 32 4" xfId="3078"/>
    <cellStyle name="40% - Accent1 32 5" xfId="6598"/>
    <cellStyle name="40% - Accent1 32 6" xfId="7776"/>
    <cellStyle name="40% - Accent1 33" xfId="1163"/>
    <cellStyle name="40% - Accent1 33 2" xfId="2496"/>
    <cellStyle name="40% - Accent1 33 2 2" xfId="3746"/>
    <cellStyle name="40% - Accent1 33 2 3" xfId="8452"/>
    <cellStyle name="40% - Accent1 33 3" xfId="1784"/>
    <cellStyle name="40% - Accent1 33 3 2" xfId="5016"/>
    <cellStyle name="40% - Accent1 33 3 3" xfId="9651"/>
    <cellStyle name="40% - Accent1 33 4" xfId="3091"/>
    <cellStyle name="40% - Accent1 33 5" xfId="6611"/>
    <cellStyle name="40% - Accent1 33 6" xfId="7789"/>
    <cellStyle name="40% - Accent1 34" xfId="1798"/>
    <cellStyle name="40% - Accent1 34 2" xfId="2510"/>
    <cellStyle name="40% - Accent1 34 2 2" xfId="3759"/>
    <cellStyle name="40% - Accent1 34 2 3" xfId="8465"/>
    <cellStyle name="40% - Accent1 34 3" xfId="5029"/>
    <cellStyle name="40% - Accent1 34 3 2" xfId="9664"/>
    <cellStyle name="40% - Accent1 34 4" xfId="3105"/>
    <cellStyle name="40% - Accent1 34 5" xfId="6624"/>
    <cellStyle name="40% - Accent1 34 6" xfId="7803"/>
    <cellStyle name="40% - Accent1 35" xfId="1811"/>
    <cellStyle name="40% - Accent1 35 2" xfId="2527"/>
    <cellStyle name="40% - Accent1 35 2 2" xfId="3773"/>
    <cellStyle name="40% - Accent1 35 2 3" xfId="8479"/>
    <cellStyle name="40% - Accent1 35 3" xfId="5043"/>
    <cellStyle name="40% - Accent1 35 3 2" xfId="9677"/>
    <cellStyle name="40% - Accent1 35 4" xfId="3118"/>
    <cellStyle name="40% - Accent1 35 5" xfId="6637"/>
    <cellStyle name="40% - Accent1 35 6" xfId="7817"/>
    <cellStyle name="40% - Accent1 36" xfId="1824"/>
    <cellStyle name="40% - Accent1 36 2" xfId="2549"/>
    <cellStyle name="40% - Accent1 36 2 2" xfId="3793"/>
    <cellStyle name="40% - Accent1 36 2 3" xfId="8500"/>
    <cellStyle name="40% - Accent1 36 3" xfId="5056"/>
    <cellStyle name="40% - Accent1 36 3 2" xfId="9690"/>
    <cellStyle name="40% - Accent1 36 4" xfId="3131"/>
    <cellStyle name="40% - Accent1 36 5" xfId="6650"/>
    <cellStyle name="40% - Accent1 36 6" xfId="7830"/>
    <cellStyle name="40% - Accent1 37" xfId="1837"/>
    <cellStyle name="40% - Accent1 37 2" xfId="2566"/>
    <cellStyle name="40% - Accent1 37 2 2" xfId="3810"/>
    <cellStyle name="40% - Accent1 37 2 3" xfId="8517"/>
    <cellStyle name="40% - Accent1 37 3" xfId="5070"/>
    <cellStyle name="40% - Accent1 37 3 2" xfId="9703"/>
    <cellStyle name="40% - Accent1 37 4" xfId="3144"/>
    <cellStyle name="40% - Accent1 37 5" xfId="6663"/>
    <cellStyle name="40% - Accent1 37 6" xfId="7843"/>
    <cellStyle name="40% - Accent1 38" xfId="1850"/>
    <cellStyle name="40% - Accent1 38 2" xfId="2572"/>
    <cellStyle name="40% - Accent1 38 2 2" xfId="3815"/>
    <cellStyle name="40% - Accent1 38 2 3" xfId="8522"/>
    <cellStyle name="40% - Accent1 38 3" xfId="5083"/>
    <cellStyle name="40% - Accent1 38 3 2" xfId="9716"/>
    <cellStyle name="40% - Accent1 38 4" xfId="3157"/>
    <cellStyle name="40% - Accent1 38 5" xfId="6676"/>
    <cellStyle name="40% - Accent1 38 6" xfId="7856"/>
    <cellStyle name="40% - Accent1 39" xfId="1871"/>
    <cellStyle name="40% - Accent1 39 2" xfId="2593"/>
    <cellStyle name="40% - Accent1 39 2 2" xfId="3835"/>
    <cellStyle name="40% - Accent1 39 2 3" xfId="8542"/>
    <cellStyle name="40% - Accent1 39 3" xfId="5098"/>
    <cellStyle name="40% - Accent1 39 3 2" xfId="9729"/>
    <cellStyle name="40% - Accent1 39 4" xfId="3178"/>
    <cellStyle name="40% - Accent1 39 5" xfId="6689"/>
    <cellStyle name="40% - Accent1 39 6" xfId="7877"/>
    <cellStyle name="40% - Accent1 4" xfId="418"/>
    <cellStyle name="40% - Accent1 4 2" xfId="2090"/>
    <cellStyle name="40% - Accent1 4 2 2" xfId="4598"/>
    <cellStyle name="40% - Accent1 4 2 2 2" xfId="6228"/>
    <cellStyle name="40% - Accent1 4 2 2 3" xfId="9267"/>
    <cellStyle name="40% - Accent1 4 2 3" xfId="4431"/>
    <cellStyle name="40% - Accent1 4 2 3 2" xfId="9102"/>
    <cellStyle name="40% - Accent1 4 2 4" xfId="3355"/>
    <cellStyle name="40% - Accent1 4 2 5" xfId="5746"/>
    <cellStyle name="40% - Accent1 4 2 6" xfId="8061"/>
    <cellStyle name="40% - Accent1 4 3" xfId="1379"/>
    <cellStyle name="40% - Accent1 4 3 2" xfId="4371"/>
    <cellStyle name="40% - Accent1 4 3 2 2" xfId="9043"/>
    <cellStyle name="40% - Accent1 4 3 3" xfId="3944"/>
    <cellStyle name="40% - Accent1 4 3 4" xfId="6052"/>
    <cellStyle name="40% - Accent1 4 3 5" xfId="8636"/>
    <cellStyle name="40% - Accent1 4 4" xfId="4547"/>
    <cellStyle name="40% - Accent1 4 4 2" xfId="9216"/>
    <cellStyle name="40% - Accent1 4 5" xfId="4309"/>
    <cellStyle name="40% - Accent1 4 5 2" xfId="8982"/>
    <cellStyle name="40% - Accent1 4 6" xfId="2711"/>
    <cellStyle name="40% - Accent1 4 7" xfId="5569"/>
    <cellStyle name="40% - Accent1 4 8" xfId="7409"/>
    <cellStyle name="40% - Accent1 40" xfId="1876"/>
    <cellStyle name="40% - Accent1 40 2" xfId="2604"/>
    <cellStyle name="40% - Accent1 40 2 2" xfId="3846"/>
    <cellStyle name="40% - Accent1 40 2 3" xfId="8553"/>
    <cellStyle name="40% - Accent1 40 3" xfId="5111"/>
    <cellStyle name="40% - Accent1 40 3 2" xfId="9742"/>
    <cellStyle name="40% - Accent1 40 4" xfId="3183"/>
    <cellStyle name="40% - Accent1 40 5" xfId="6702"/>
    <cellStyle name="40% - Accent1 40 6" xfId="7882"/>
    <cellStyle name="40% - Accent1 41" xfId="1889"/>
    <cellStyle name="40% - Accent1 41 2" xfId="2620"/>
    <cellStyle name="40% - Accent1 41 2 2" xfId="3862"/>
    <cellStyle name="40% - Accent1 41 2 3" xfId="8569"/>
    <cellStyle name="40% - Accent1 41 3" xfId="3196"/>
    <cellStyle name="40% - Accent1 41 4" xfId="6715"/>
    <cellStyle name="40% - Accent1 41 5" xfId="7895"/>
    <cellStyle name="40% - Accent1 42" xfId="1902"/>
    <cellStyle name="40% - Accent1 42 2" xfId="2635"/>
    <cellStyle name="40% - Accent1 42 2 2" xfId="3876"/>
    <cellStyle name="40% - Accent1 42 2 3" xfId="8583"/>
    <cellStyle name="40% - Accent1 42 3" xfId="3209"/>
    <cellStyle name="40% - Accent1 42 4" xfId="6729"/>
    <cellStyle name="40% - Accent1 42 5" xfId="7908"/>
    <cellStyle name="40% - Accent1 43" xfId="1922"/>
    <cellStyle name="40% - Accent1 43 2" xfId="3224"/>
    <cellStyle name="40% - Accent1 43 3" xfId="6742"/>
    <cellStyle name="40% - Accent1 43 4" xfId="7923"/>
    <cellStyle name="40% - Accent1 44" xfId="1939"/>
    <cellStyle name="40% - Accent1 44 2" xfId="3238"/>
    <cellStyle name="40% - Accent1 44 3" xfId="6755"/>
    <cellStyle name="40% - Accent1 44 4" xfId="7938"/>
    <cellStyle name="40% - Accent1 45" xfId="1963"/>
    <cellStyle name="40% - Accent1 45 2" xfId="3259"/>
    <cellStyle name="40% - Accent1 45 3" xfId="6769"/>
    <cellStyle name="40% - Accent1 45 4" xfId="7960"/>
    <cellStyle name="40% - Accent1 46" xfId="1978"/>
    <cellStyle name="40% - Accent1 46 2" xfId="3273"/>
    <cellStyle name="40% - Accent1 46 3" xfId="6783"/>
    <cellStyle name="40% - Accent1 46 4" xfId="7974"/>
    <cellStyle name="40% - Accent1 47" xfId="1993"/>
    <cellStyle name="40% - Accent1 47 2" xfId="3287"/>
    <cellStyle name="40% - Accent1 47 3" xfId="6796"/>
    <cellStyle name="40% - Accent1 47 4" xfId="7988"/>
    <cellStyle name="40% - Accent1 48" xfId="2007"/>
    <cellStyle name="40% - Accent1 48 2" xfId="3301"/>
    <cellStyle name="40% - Accent1 48 3" xfId="6810"/>
    <cellStyle name="40% - Accent1 48 4" xfId="8002"/>
    <cellStyle name="40% - Accent1 49" xfId="2021"/>
    <cellStyle name="40% - Accent1 49 2" xfId="3315"/>
    <cellStyle name="40% - Accent1 49 3" xfId="6823"/>
    <cellStyle name="40% - Accent1 49 4" xfId="8016"/>
    <cellStyle name="40% - Accent1 5" xfId="432"/>
    <cellStyle name="40% - Accent1 5 2" xfId="2103"/>
    <cellStyle name="40% - Accent1 5 2 2" xfId="4446"/>
    <cellStyle name="40% - Accent1 5 2 2 2" xfId="6241"/>
    <cellStyle name="40% - Accent1 5 2 2 3" xfId="9115"/>
    <cellStyle name="40% - Accent1 5 2 3" xfId="3368"/>
    <cellStyle name="40% - Accent1 5 2 4" xfId="5764"/>
    <cellStyle name="40% - Accent1 5 2 5" xfId="8074"/>
    <cellStyle name="40% - Accent1 5 3" xfId="1399"/>
    <cellStyle name="40% - Accent1 5 3 2" xfId="4385"/>
    <cellStyle name="40% - Accent1 5 3 2 2" xfId="9056"/>
    <cellStyle name="40% - Accent1 5 3 3" xfId="3958"/>
    <cellStyle name="40% - Accent1 5 3 4" xfId="6065"/>
    <cellStyle name="40% - Accent1 5 3 5" xfId="8650"/>
    <cellStyle name="40% - Accent1 5 4" xfId="4561"/>
    <cellStyle name="40% - Accent1 5 4 2" xfId="9230"/>
    <cellStyle name="40% - Accent1 5 5" xfId="4322"/>
    <cellStyle name="40% - Accent1 5 5 2" xfId="8995"/>
    <cellStyle name="40% - Accent1 5 6" xfId="2724"/>
    <cellStyle name="40% - Accent1 5 7" xfId="5582"/>
    <cellStyle name="40% - Accent1 5 8" xfId="7422"/>
    <cellStyle name="40% - Accent1 50" xfId="2043"/>
    <cellStyle name="40% - Accent1 50 2" xfId="3323"/>
    <cellStyle name="40% - Accent1 50 3" xfId="6836"/>
    <cellStyle name="40% - Accent1 50 4" xfId="8029"/>
    <cellStyle name="40% - Accent1 51" xfId="1318"/>
    <cellStyle name="40% - Accent1 51 2" xfId="3894"/>
    <cellStyle name="40% - Accent1 51 3" xfId="6850"/>
    <cellStyle name="40% - Accent1 51 4" xfId="8602"/>
    <cellStyle name="40% - Accent1 52" xfId="2658"/>
    <cellStyle name="40% - Accent1 52 2" xfId="4263"/>
    <cellStyle name="40% - Accent1 52 3" xfId="6863"/>
    <cellStyle name="40% - Accent1 52 4" xfId="8950"/>
    <cellStyle name="40% - Accent1 53" xfId="2678"/>
    <cellStyle name="40% - Accent1 53 2" xfId="6877"/>
    <cellStyle name="40% - Accent1 54" xfId="5442"/>
    <cellStyle name="40% - Accent1 54 2" xfId="6890"/>
    <cellStyle name="40% - Accent1 55" xfId="6903"/>
    <cellStyle name="40% - Accent1 56" xfId="6920"/>
    <cellStyle name="40% - Accent1 57" xfId="6933"/>
    <cellStyle name="40% - Accent1 58" xfId="6947"/>
    <cellStyle name="40% - Accent1 59" xfId="6960"/>
    <cellStyle name="40% - Accent1 6" xfId="446"/>
    <cellStyle name="40% - Accent1 6 2" xfId="2116"/>
    <cellStyle name="40% - Accent1 6 2 2" xfId="4459"/>
    <cellStyle name="40% - Accent1 6 2 2 2" xfId="6254"/>
    <cellStyle name="40% - Accent1 6 2 2 3" xfId="9128"/>
    <cellStyle name="40% - Accent1 6 2 3" xfId="3381"/>
    <cellStyle name="40% - Accent1 6 2 4" xfId="5777"/>
    <cellStyle name="40% - Accent1 6 2 5" xfId="8087"/>
    <cellStyle name="40% - Accent1 6 3" xfId="1412"/>
    <cellStyle name="40% - Accent1 6 3 2" xfId="4657"/>
    <cellStyle name="40% - Accent1 6 3 2 2" xfId="9300"/>
    <cellStyle name="40% - Accent1 6 3 3" xfId="3971"/>
    <cellStyle name="40% - Accent1 6 3 4" xfId="6078"/>
    <cellStyle name="40% - Accent1 6 3 5" xfId="8663"/>
    <cellStyle name="40% - Accent1 6 4" xfId="4336"/>
    <cellStyle name="40% - Accent1 6 4 2" xfId="9008"/>
    <cellStyle name="40% - Accent1 6 5" xfId="2737"/>
    <cellStyle name="40% - Accent1 6 6" xfId="5595"/>
    <cellStyle name="40% - Accent1 6 7" xfId="7435"/>
    <cellStyle name="40% - Accent1 60" xfId="6974"/>
    <cellStyle name="40% - Accent1 61" xfId="6987"/>
    <cellStyle name="40% - Accent1 62" xfId="7001"/>
    <cellStyle name="40% - Accent1 63" xfId="7014"/>
    <cellStyle name="40% - Accent1 64" xfId="7027"/>
    <cellStyle name="40% - Accent1 65" xfId="7040"/>
    <cellStyle name="40% - Accent1 66" xfId="7055"/>
    <cellStyle name="40% - Accent1 67" xfId="7069"/>
    <cellStyle name="40% - Accent1 68" xfId="7084"/>
    <cellStyle name="40% - Accent1 69" xfId="7098"/>
    <cellStyle name="40% - Accent1 7" xfId="460"/>
    <cellStyle name="40% - Accent1 7 2" xfId="2129"/>
    <cellStyle name="40% - Accent1 7 2 2" xfId="4671"/>
    <cellStyle name="40% - Accent1 7 2 2 2" xfId="6267"/>
    <cellStyle name="40% - Accent1 7 2 2 3" xfId="9314"/>
    <cellStyle name="40% - Accent1 7 2 3" xfId="3394"/>
    <cellStyle name="40% - Accent1 7 2 4" xfId="5790"/>
    <cellStyle name="40% - Accent1 7 2 5" xfId="8100"/>
    <cellStyle name="40% - Accent1 7 3" xfId="1425"/>
    <cellStyle name="40% - Accent1 7 3 2" xfId="3984"/>
    <cellStyle name="40% - Accent1 7 3 3" xfId="6091"/>
    <cellStyle name="40% - Accent1 7 3 4" xfId="8676"/>
    <cellStyle name="40% - Accent1 7 4" xfId="4472"/>
    <cellStyle name="40% - Accent1 7 4 2" xfId="9141"/>
    <cellStyle name="40% - Accent1 7 5" xfId="2750"/>
    <cellStyle name="40% - Accent1 7 6" xfId="5608"/>
    <cellStyle name="40% - Accent1 7 7" xfId="7448"/>
    <cellStyle name="40% - Accent1 70" xfId="7111"/>
    <cellStyle name="40% - Accent1 71" xfId="7122"/>
    <cellStyle name="40% - Accent1 72" xfId="7179"/>
    <cellStyle name="40% - Accent1 73" xfId="5498"/>
    <cellStyle name="40% - Accent1 74" xfId="7366"/>
    <cellStyle name="40% - Accent1 75" xfId="9861"/>
    <cellStyle name="40% - Accent1 8" xfId="476"/>
    <cellStyle name="40% - Accent1 8 2" xfId="2142"/>
    <cellStyle name="40% - Accent1 8 2 2" xfId="4684"/>
    <cellStyle name="40% - Accent1 8 2 2 2" xfId="6280"/>
    <cellStyle name="40% - Accent1 8 2 2 3" xfId="9327"/>
    <cellStyle name="40% - Accent1 8 2 3" xfId="3407"/>
    <cellStyle name="40% - Accent1 8 2 4" xfId="5803"/>
    <cellStyle name="40% - Accent1 8 2 5" xfId="8113"/>
    <cellStyle name="40% - Accent1 8 3" xfId="1439"/>
    <cellStyle name="40% - Accent1 8 3 2" xfId="3997"/>
    <cellStyle name="40% - Accent1 8 3 3" xfId="6104"/>
    <cellStyle name="40% - Accent1 8 3 4" xfId="8689"/>
    <cellStyle name="40% - Accent1 8 4" xfId="4485"/>
    <cellStyle name="40% - Accent1 8 4 2" xfId="9154"/>
    <cellStyle name="40% - Accent1 8 5" xfId="2763"/>
    <cellStyle name="40% - Accent1 8 6" xfId="5621"/>
    <cellStyle name="40% - Accent1 8 7" xfId="7461"/>
    <cellStyle name="40% - Accent1 9" xfId="503"/>
    <cellStyle name="40% - Accent1 9 2" xfId="2155"/>
    <cellStyle name="40% - Accent1 9 2 2" xfId="4697"/>
    <cellStyle name="40% - Accent1 9 2 2 2" xfId="6293"/>
    <cellStyle name="40% - Accent1 9 2 2 3" xfId="9340"/>
    <cellStyle name="40% - Accent1 9 2 3" xfId="3420"/>
    <cellStyle name="40% - Accent1 9 2 4" xfId="5816"/>
    <cellStyle name="40% - Accent1 9 2 5" xfId="8126"/>
    <cellStyle name="40% - Accent1 9 3" xfId="1452"/>
    <cellStyle name="40% - Accent1 9 3 2" xfId="4011"/>
    <cellStyle name="40% - Accent1 9 3 3" xfId="6117"/>
    <cellStyle name="40% - Accent1 9 3 4" xfId="8702"/>
    <cellStyle name="40% - Accent1 9 4" xfId="4498"/>
    <cellStyle name="40% - Accent1 9 4 2" xfId="9167"/>
    <cellStyle name="40% - Accent1 9 5" xfId="2776"/>
    <cellStyle name="40% - Accent1 9 6" xfId="5634"/>
    <cellStyle name="40% - Accent1 9 7" xfId="7474"/>
    <cellStyle name="40% - Accent2" xfId="25" builtinId="35" customBuiltin="1"/>
    <cellStyle name="40% - Accent2 10" xfId="518"/>
    <cellStyle name="40% - Accent2 10 2" xfId="2172"/>
    <cellStyle name="40% - Accent2 10 2 2" xfId="4716"/>
    <cellStyle name="40% - Accent2 10 2 2 2" xfId="6309"/>
    <cellStyle name="40% - Accent2 10 2 2 3" xfId="9359"/>
    <cellStyle name="40% - Accent2 10 2 3" xfId="3436"/>
    <cellStyle name="40% - Accent2 10 2 4" xfId="5832"/>
    <cellStyle name="40% - Accent2 10 2 5" xfId="8142"/>
    <cellStyle name="40% - Accent2 10 3" xfId="1467"/>
    <cellStyle name="40% - Accent2 10 3 2" xfId="4026"/>
    <cellStyle name="40% - Accent2 10 3 3" xfId="6133"/>
    <cellStyle name="40% - Accent2 10 3 4" xfId="8717"/>
    <cellStyle name="40% - Accent2 10 4" xfId="4403"/>
    <cellStyle name="40% - Accent2 10 4 2" xfId="9074"/>
    <cellStyle name="40% - Accent2 10 5" xfId="2791"/>
    <cellStyle name="40% - Accent2 10 6" xfId="5650"/>
    <cellStyle name="40% - Accent2 10 7" xfId="7489"/>
    <cellStyle name="40% - Accent2 11" xfId="531"/>
    <cellStyle name="40% - Accent2 11 2" xfId="2185"/>
    <cellStyle name="40% - Accent2 11 2 2" xfId="3449"/>
    <cellStyle name="40% - Accent2 11 2 2 2" xfId="6322"/>
    <cellStyle name="40% - Accent2 11 2 3" xfId="5845"/>
    <cellStyle name="40% - Accent2 11 2 4" xfId="8155"/>
    <cellStyle name="40% - Accent2 11 3" xfId="1480"/>
    <cellStyle name="40% - Accent2 11 3 2" xfId="4039"/>
    <cellStyle name="40% - Accent2 11 3 3" xfId="6146"/>
    <cellStyle name="40% - Accent2 11 3 4" xfId="8730"/>
    <cellStyle name="40% - Accent2 11 4" xfId="4516"/>
    <cellStyle name="40% - Accent2 11 4 2" xfId="9185"/>
    <cellStyle name="40% - Accent2 11 5" xfId="2804"/>
    <cellStyle name="40% - Accent2 11 6" xfId="5664"/>
    <cellStyle name="40% - Accent2 11 7" xfId="7502"/>
    <cellStyle name="40% - Accent2 12" xfId="544"/>
    <cellStyle name="40% - Accent2 12 2" xfId="2198"/>
    <cellStyle name="40% - Accent2 12 2 2" xfId="3462"/>
    <cellStyle name="40% - Accent2 12 2 2 2" xfId="6335"/>
    <cellStyle name="40% - Accent2 12 2 3" xfId="5858"/>
    <cellStyle name="40% - Accent2 12 2 4" xfId="8168"/>
    <cellStyle name="40% - Accent2 12 3" xfId="1493"/>
    <cellStyle name="40% - Accent2 12 3 2" xfId="4053"/>
    <cellStyle name="40% - Accent2 12 3 3" xfId="6159"/>
    <cellStyle name="40% - Accent2 12 3 4" xfId="8743"/>
    <cellStyle name="40% - Accent2 12 4" xfId="4728"/>
    <cellStyle name="40% - Accent2 12 4 2" xfId="9370"/>
    <cellStyle name="40% - Accent2 12 5" xfId="2817"/>
    <cellStyle name="40% - Accent2 12 6" xfId="5677"/>
    <cellStyle name="40% - Accent2 12 7" xfId="7515"/>
    <cellStyle name="40% - Accent2 13" xfId="558"/>
    <cellStyle name="40% - Accent2 13 2" xfId="2211"/>
    <cellStyle name="40% - Accent2 13 2 2" xfId="3475"/>
    <cellStyle name="40% - Accent2 13 2 2 2" xfId="6348"/>
    <cellStyle name="40% - Accent2 13 2 3" xfId="5871"/>
    <cellStyle name="40% - Accent2 13 2 4" xfId="8181"/>
    <cellStyle name="40% - Accent2 13 3" xfId="1506"/>
    <cellStyle name="40% - Accent2 13 3 2" xfId="4066"/>
    <cellStyle name="40% - Accent2 13 3 3" xfId="6172"/>
    <cellStyle name="40% - Accent2 13 3 4" xfId="8756"/>
    <cellStyle name="40% - Accent2 13 4" xfId="4741"/>
    <cellStyle name="40% - Accent2 13 4 2" xfId="9383"/>
    <cellStyle name="40% - Accent2 13 5" xfId="2830"/>
    <cellStyle name="40% - Accent2 13 6" xfId="5691"/>
    <cellStyle name="40% - Accent2 13 7" xfId="7528"/>
    <cellStyle name="40% - Accent2 14" xfId="572"/>
    <cellStyle name="40% - Accent2 14 2" xfId="2224"/>
    <cellStyle name="40% - Accent2 14 2 2" xfId="3488"/>
    <cellStyle name="40% - Accent2 14 2 2 2" xfId="6361"/>
    <cellStyle name="40% - Accent2 14 2 3" xfId="5884"/>
    <cellStyle name="40% - Accent2 14 2 4" xfId="8194"/>
    <cellStyle name="40% - Accent2 14 3" xfId="1519"/>
    <cellStyle name="40% - Accent2 14 3 2" xfId="4079"/>
    <cellStyle name="40% - Accent2 14 3 3" xfId="6185"/>
    <cellStyle name="40% - Accent2 14 3 4" xfId="8769"/>
    <cellStyle name="40% - Accent2 14 4" xfId="4755"/>
    <cellStyle name="40% - Accent2 14 4 2" xfId="9396"/>
    <cellStyle name="40% - Accent2 14 5" xfId="2843"/>
    <cellStyle name="40% - Accent2 14 6" xfId="5704"/>
    <cellStyle name="40% - Accent2 14 7" xfId="7541"/>
    <cellStyle name="40% - Accent2 15" xfId="585"/>
    <cellStyle name="40% - Accent2 15 2" xfId="2238"/>
    <cellStyle name="40% - Accent2 15 2 2" xfId="3501"/>
    <cellStyle name="40% - Accent2 15 2 3" xfId="6199"/>
    <cellStyle name="40% - Accent2 15 2 4" xfId="8207"/>
    <cellStyle name="40% - Accent2 15 3" xfId="1532"/>
    <cellStyle name="40% - Accent2 15 3 2" xfId="4092"/>
    <cellStyle name="40% - Accent2 15 3 3" xfId="8782"/>
    <cellStyle name="40% - Accent2 15 4" xfId="4768"/>
    <cellStyle name="40% - Accent2 15 4 2" xfId="9409"/>
    <cellStyle name="40% - Accent2 15 5" xfId="2856"/>
    <cellStyle name="40% - Accent2 15 6" xfId="5718"/>
    <cellStyle name="40% - Accent2 15 7" xfId="7554"/>
    <cellStyle name="40% - Accent2 16" xfId="612"/>
    <cellStyle name="40% - Accent2 16 2" xfId="2251"/>
    <cellStyle name="40% - Accent2 16 2 2" xfId="3514"/>
    <cellStyle name="40% - Accent2 16 2 3" xfId="6376"/>
    <cellStyle name="40% - Accent2 16 2 4" xfId="8220"/>
    <cellStyle name="40% - Accent2 16 3" xfId="1548"/>
    <cellStyle name="40% - Accent2 16 3 2" xfId="4106"/>
    <cellStyle name="40% - Accent2 16 3 3" xfId="8795"/>
    <cellStyle name="40% - Accent2 16 4" xfId="4781"/>
    <cellStyle name="40% - Accent2 16 4 2" xfId="9422"/>
    <cellStyle name="40% - Accent2 16 5" xfId="2869"/>
    <cellStyle name="40% - Accent2 16 6" xfId="5900"/>
    <cellStyle name="40% - Accent2 16 7" xfId="7567"/>
    <cellStyle name="40% - Accent2 17" xfId="634"/>
    <cellStyle name="40% - Accent2 17 2" xfId="2265"/>
    <cellStyle name="40% - Accent2 17 2 2" xfId="3527"/>
    <cellStyle name="40% - Accent2 17 2 3" xfId="6390"/>
    <cellStyle name="40% - Accent2 17 2 4" xfId="8233"/>
    <cellStyle name="40% - Accent2 17 3" xfId="1561"/>
    <cellStyle name="40% - Accent2 17 3 2" xfId="4119"/>
    <cellStyle name="40% - Accent2 17 3 3" xfId="8808"/>
    <cellStyle name="40% - Accent2 17 4" xfId="4795"/>
    <cellStyle name="40% - Accent2 17 4 2" xfId="9435"/>
    <cellStyle name="40% - Accent2 17 5" xfId="2882"/>
    <cellStyle name="40% - Accent2 17 6" xfId="5914"/>
    <cellStyle name="40% - Accent2 17 7" xfId="7580"/>
    <cellStyle name="40% - Accent2 18" xfId="649"/>
    <cellStyle name="40% - Accent2 18 2" xfId="2279"/>
    <cellStyle name="40% - Accent2 18 2 2" xfId="3540"/>
    <cellStyle name="40% - Accent2 18 2 3" xfId="6404"/>
    <cellStyle name="40% - Accent2 18 2 4" xfId="8246"/>
    <cellStyle name="40% - Accent2 18 3" xfId="1575"/>
    <cellStyle name="40% - Accent2 18 3 2" xfId="4132"/>
    <cellStyle name="40% - Accent2 18 3 3" xfId="8821"/>
    <cellStyle name="40% - Accent2 18 4" xfId="4808"/>
    <cellStyle name="40% - Accent2 18 4 2" xfId="9448"/>
    <cellStyle name="40% - Accent2 18 5" xfId="2895"/>
    <cellStyle name="40% - Accent2 18 6" xfId="5928"/>
    <cellStyle name="40% - Accent2 18 7" xfId="7593"/>
    <cellStyle name="40% - Accent2 19" xfId="678"/>
    <cellStyle name="40% - Accent2 19 2" xfId="2292"/>
    <cellStyle name="40% - Accent2 19 2 2" xfId="3553"/>
    <cellStyle name="40% - Accent2 19 2 3" xfId="6418"/>
    <cellStyle name="40% - Accent2 19 2 4" xfId="8259"/>
    <cellStyle name="40% - Accent2 19 3" xfId="1589"/>
    <cellStyle name="40% - Accent2 19 3 2" xfId="4145"/>
    <cellStyle name="40% - Accent2 19 3 3" xfId="8834"/>
    <cellStyle name="40% - Accent2 19 4" xfId="4822"/>
    <cellStyle name="40% - Accent2 19 4 2" xfId="9461"/>
    <cellStyle name="40% - Accent2 19 5" xfId="2908"/>
    <cellStyle name="40% - Accent2 19 6" xfId="5943"/>
    <cellStyle name="40% - Accent2 19 7" xfId="7606"/>
    <cellStyle name="40% - Accent2 2" xfId="241"/>
    <cellStyle name="40% - Accent2 2 2" xfId="5279"/>
    <cellStyle name="40% - Accent2 2 2 2" xfId="5280"/>
    <cellStyle name="40% - Accent2 2 3" xfId="5281"/>
    <cellStyle name="40% - Accent2 2 4" xfId="5278"/>
    <cellStyle name="40% - Accent2 20" xfId="741"/>
    <cellStyle name="40% - Accent2 20 2" xfId="2305"/>
    <cellStyle name="40% - Accent2 20 2 2" xfId="3566"/>
    <cellStyle name="40% - Accent2 20 2 3" xfId="6437"/>
    <cellStyle name="40% - Accent2 20 2 4" xfId="8272"/>
    <cellStyle name="40% - Accent2 20 3" xfId="1602"/>
    <cellStyle name="40% - Accent2 20 3 2" xfId="4158"/>
    <cellStyle name="40% - Accent2 20 3 3" xfId="8847"/>
    <cellStyle name="40% - Accent2 20 4" xfId="4835"/>
    <cellStyle name="40% - Accent2 20 4 2" xfId="9474"/>
    <cellStyle name="40% - Accent2 20 5" xfId="2921"/>
    <cellStyle name="40% - Accent2 20 6" xfId="5962"/>
    <cellStyle name="40% - Accent2 20 7" xfId="7619"/>
    <cellStyle name="40% - Accent2 21" xfId="757"/>
    <cellStyle name="40% - Accent2 21 2" xfId="2319"/>
    <cellStyle name="40% - Accent2 21 2 2" xfId="3580"/>
    <cellStyle name="40% - Accent2 21 2 3" xfId="6447"/>
    <cellStyle name="40% - Accent2 21 2 4" xfId="8286"/>
    <cellStyle name="40% - Accent2 21 3" xfId="1615"/>
    <cellStyle name="40% - Accent2 21 3 2" xfId="4171"/>
    <cellStyle name="40% - Accent2 21 3 3" xfId="8860"/>
    <cellStyle name="40% - Accent2 21 4" xfId="4848"/>
    <cellStyle name="40% - Accent2 21 4 2" xfId="9487"/>
    <cellStyle name="40% - Accent2 21 5" xfId="2934"/>
    <cellStyle name="40% - Accent2 21 6" xfId="5972"/>
    <cellStyle name="40% - Accent2 21 7" xfId="7632"/>
    <cellStyle name="40% - Accent2 22" xfId="771"/>
    <cellStyle name="40% - Accent2 22 2" xfId="2334"/>
    <cellStyle name="40% - Accent2 22 2 2" xfId="3593"/>
    <cellStyle name="40% - Accent2 22 2 3" xfId="6460"/>
    <cellStyle name="40% - Accent2 22 2 4" xfId="8299"/>
    <cellStyle name="40% - Accent2 22 3" xfId="1628"/>
    <cellStyle name="40% - Accent2 22 3 2" xfId="4184"/>
    <cellStyle name="40% - Accent2 22 3 3" xfId="8873"/>
    <cellStyle name="40% - Accent2 22 4" xfId="4865"/>
    <cellStyle name="40% - Accent2 22 4 2" xfId="9503"/>
    <cellStyle name="40% - Accent2 22 5" xfId="2947"/>
    <cellStyle name="40% - Accent2 22 6" xfId="5985"/>
    <cellStyle name="40% - Accent2 22 7" xfId="7645"/>
    <cellStyle name="40% - Accent2 23" xfId="804"/>
    <cellStyle name="40% - Accent2 23 2" xfId="2351"/>
    <cellStyle name="40% - Accent2 23 2 2" xfId="3610"/>
    <cellStyle name="40% - Accent2 23 2 3" xfId="8316"/>
    <cellStyle name="40% - Accent2 23 3" xfId="1647"/>
    <cellStyle name="40% - Accent2 23 3 2" xfId="4197"/>
    <cellStyle name="40% - Accent2 23 3 3" xfId="8886"/>
    <cellStyle name="40% - Accent2 23 4" xfId="4880"/>
    <cellStyle name="40% - Accent2 23 4 2" xfId="9517"/>
    <cellStyle name="40% - Accent2 23 5" xfId="2960"/>
    <cellStyle name="40% - Accent2 23 6" xfId="6003"/>
    <cellStyle name="40% - Accent2 23 7" xfId="7658"/>
    <cellStyle name="40% - Accent2 24" xfId="818"/>
    <cellStyle name="40% - Accent2 24 2" xfId="2368"/>
    <cellStyle name="40% - Accent2 24 2 2" xfId="3625"/>
    <cellStyle name="40% - Accent2 24 2 3" xfId="8331"/>
    <cellStyle name="40% - Accent2 24 3" xfId="1660"/>
    <cellStyle name="40% - Accent2 24 3 2" xfId="4210"/>
    <cellStyle name="40% - Accent2 24 3 3" xfId="8899"/>
    <cellStyle name="40% - Accent2 24 4" xfId="4895"/>
    <cellStyle name="40% - Accent2 24 4 2" xfId="9532"/>
    <cellStyle name="40% - Accent2 24 5" xfId="2973"/>
    <cellStyle name="40% - Accent2 24 6" xfId="6477"/>
    <cellStyle name="40% - Accent2 24 7" xfId="7671"/>
    <cellStyle name="40% - Accent2 25" xfId="858"/>
    <cellStyle name="40% - Accent2 25 2" xfId="2382"/>
    <cellStyle name="40% - Accent2 25 2 2" xfId="3639"/>
    <cellStyle name="40% - Accent2 25 2 3" xfId="8345"/>
    <cellStyle name="40% - Accent2 25 3" xfId="1673"/>
    <cellStyle name="40% - Accent2 25 3 2" xfId="4223"/>
    <cellStyle name="40% - Accent2 25 3 3" xfId="8912"/>
    <cellStyle name="40% - Accent2 25 4" xfId="4912"/>
    <cellStyle name="40% - Accent2 25 4 2" xfId="9549"/>
    <cellStyle name="40% - Accent2 25 5" xfId="2986"/>
    <cellStyle name="40% - Accent2 25 6" xfId="6496"/>
    <cellStyle name="40% - Accent2 25 7" xfId="7684"/>
    <cellStyle name="40% - Accent2 26" xfId="876"/>
    <cellStyle name="40% - Accent2 26 2" xfId="2398"/>
    <cellStyle name="40% - Accent2 26 2 2" xfId="3654"/>
    <cellStyle name="40% - Accent2 26 2 3" xfId="8360"/>
    <cellStyle name="40% - Accent2 26 3" xfId="1686"/>
    <cellStyle name="40% - Accent2 26 3 2" xfId="4236"/>
    <cellStyle name="40% - Accent2 26 3 3" xfId="8925"/>
    <cellStyle name="40% - Accent2 26 4" xfId="4925"/>
    <cellStyle name="40% - Accent2 26 4 2" xfId="9562"/>
    <cellStyle name="40% - Accent2 26 5" xfId="2999"/>
    <cellStyle name="40% - Accent2 26 6" xfId="6509"/>
    <cellStyle name="40% - Accent2 26 7" xfId="7697"/>
    <cellStyle name="40% - Accent2 27" xfId="946"/>
    <cellStyle name="40% - Accent2 27 2" xfId="2415"/>
    <cellStyle name="40% - Accent2 27 2 2" xfId="3667"/>
    <cellStyle name="40% - Accent2 27 2 3" xfId="8373"/>
    <cellStyle name="40% - Accent2 27 3" xfId="1699"/>
    <cellStyle name="40% - Accent2 27 3 2" xfId="4249"/>
    <cellStyle name="40% - Accent2 27 3 3" xfId="8938"/>
    <cellStyle name="40% - Accent2 27 4" xfId="4939"/>
    <cellStyle name="40% - Accent2 27 4 2" xfId="9575"/>
    <cellStyle name="40% - Accent2 27 5" xfId="3012"/>
    <cellStyle name="40% - Accent2 27 6" xfId="6522"/>
    <cellStyle name="40% - Accent2 27 7" xfId="7710"/>
    <cellStyle name="40% - Accent2 28" xfId="969"/>
    <cellStyle name="40% - Accent2 28 2" xfId="2431"/>
    <cellStyle name="40% - Accent2 28 2 2" xfId="3681"/>
    <cellStyle name="40% - Accent2 28 2 3" xfId="8387"/>
    <cellStyle name="40% - Accent2 28 3" xfId="1713"/>
    <cellStyle name="40% - Accent2 28 3 2" xfId="4952"/>
    <cellStyle name="40% - Accent2 28 3 3" xfId="9588"/>
    <cellStyle name="40% - Accent2 28 4" xfId="3025"/>
    <cellStyle name="40% - Accent2 28 5" xfId="6536"/>
    <cellStyle name="40% - Accent2 28 6" xfId="7723"/>
    <cellStyle name="40% - Accent2 29" xfId="1011"/>
    <cellStyle name="40% - Accent2 29 2" xfId="2445"/>
    <cellStyle name="40% - Accent2 29 2 2" xfId="3695"/>
    <cellStyle name="40% - Accent2 29 2 3" xfId="8401"/>
    <cellStyle name="40% - Accent2 29 3" xfId="1726"/>
    <cellStyle name="40% - Accent2 29 3 2" xfId="4966"/>
    <cellStyle name="40% - Accent2 29 3 3" xfId="9601"/>
    <cellStyle name="40% - Accent2 29 4" xfId="3038"/>
    <cellStyle name="40% - Accent2 29 5" xfId="6552"/>
    <cellStyle name="40% - Accent2 29 6" xfId="7736"/>
    <cellStyle name="40% - Accent2 3" xfId="406"/>
    <cellStyle name="40% - Accent2 3 2" xfId="2079"/>
    <cellStyle name="40% - Accent2 3 2 2" xfId="4626"/>
    <cellStyle name="40% - Accent2 3 2 2 2" xfId="6217"/>
    <cellStyle name="40% - Accent2 3 2 2 3" xfId="9288"/>
    <cellStyle name="40% - Accent2 3 2 3" xfId="4420"/>
    <cellStyle name="40% - Accent2 3 2 3 2" xfId="9091"/>
    <cellStyle name="40% - Accent2 3 2 4" xfId="3344"/>
    <cellStyle name="40% - Accent2 3 2 5" xfId="5735"/>
    <cellStyle name="40% - Accent2 3 2 6" xfId="8050"/>
    <cellStyle name="40% - Accent2 3 3" xfId="1368"/>
    <cellStyle name="40% - Accent2 3 3 2" xfId="4582"/>
    <cellStyle name="40% - Accent2 3 3 2 2" xfId="9251"/>
    <cellStyle name="40% - Accent2 3 3 3" xfId="4360"/>
    <cellStyle name="40% - Accent2 3 3 3 2" xfId="9032"/>
    <cellStyle name="40% - Accent2 3 3 4" xfId="3933"/>
    <cellStyle name="40% - Accent2 3 3 5" xfId="6040"/>
    <cellStyle name="40% - Accent2 3 3 6" xfId="8625"/>
    <cellStyle name="40% - Accent2 3 4" xfId="4535"/>
    <cellStyle name="40% - Accent2 3 4 2" xfId="9204"/>
    <cellStyle name="40% - Accent2 3 5" xfId="4297"/>
    <cellStyle name="40% - Accent2 3 5 2" xfId="8971"/>
    <cellStyle name="40% - Accent2 3 6" xfId="2700"/>
    <cellStyle name="40% - Accent2 3 7" xfId="5557"/>
    <cellStyle name="40% - Accent2 3 8" xfId="7398"/>
    <cellStyle name="40% - Accent2 30" xfId="1043"/>
    <cellStyle name="40% - Accent2 30 2" xfId="2458"/>
    <cellStyle name="40% - Accent2 30 2 2" xfId="3708"/>
    <cellStyle name="40% - Accent2 30 2 3" xfId="8414"/>
    <cellStyle name="40% - Accent2 30 3" xfId="1747"/>
    <cellStyle name="40% - Accent2 30 3 2" xfId="4979"/>
    <cellStyle name="40% - Accent2 30 3 3" xfId="9614"/>
    <cellStyle name="40% - Accent2 30 4" xfId="3054"/>
    <cellStyle name="40% - Accent2 30 5" xfId="6573"/>
    <cellStyle name="40% - Accent2 30 6" xfId="7752"/>
    <cellStyle name="40% - Accent2 31" xfId="1055"/>
    <cellStyle name="40% - Accent2 31 2" xfId="2471"/>
    <cellStyle name="40% - Accent2 31 2 2" xfId="3721"/>
    <cellStyle name="40% - Accent2 31 2 3" xfId="8427"/>
    <cellStyle name="40% - Accent2 31 3" xfId="1760"/>
    <cellStyle name="40% - Accent2 31 3 2" xfId="4992"/>
    <cellStyle name="40% - Accent2 31 3 3" xfId="9627"/>
    <cellStyle name="40% - Accent2 31 4" xfId="3067"/>
    <cellStyle name="40% - Accent2 31 5" xfId="6587"/>
    <cellStyle name="40% - Accent2 31 6" xfId="7765"/>
    <cellStyle name="40% - Accent2 32" xfId="1120"/>
    <cellStyle name="40% - Accent2 32 2" xfId="2485"/>
    <cellStyle name="40% - Accent2 32 2 2" xfId="3735"/>
    <cellStyle name="40% - Accent2 32 2 3" xfId="8441"/>
    <cellStyle name="40% - Accent2 32 3" xfId="1773"/>
    <cellStyle name="40% - Accent2 32 3 2" xfId="5005"/>
    <cellStyle name="40% - Accent2 32 3 3" xfId="9640"/>
    <cellStyle name="40% - Accent2 32 4" xfId="3080"/>
    <cellStyle name="40% - Accent2 32 5" xfId="6600"/>
    <cellStyle name="40% - Accent2 32 6" xfId="7778"/>
    <cellStyle name="40% - Accent2 33" xfId="1165"/>
    <cellStyle name="40% - Accent2 33 2" xfId="2498"/>
    <cellStyle name="40% - Accent2 33 2 2" xfId="3748"/>
    <cellStyle name="40% - Accent2 33 2 3" xfId="8454"/>
    <cellStyle name="40% - Accent2 33 3" xfId="1786"/>
    <cellStyle name="40% - Accent2 33 3 2" xfId="5018"/>
    <cellStyle name="40% - Accent2 33 3 3" xfId="9653"/>
    <cellStyle name="40% - Accent2 33 4" xfId="3093"/>
    <cellStyle name="40% - Accent2 33 5" xfId="6613"/>
    <cellStyle name="40% - Accent2 33 6" xfId="7791"/>
    <cellStyle name="40% - Accent2 34" xfId="1800"/>
    <cellStyle name="40% - Accent2 34 2" xfId="2512"/>
    <cellStyle name="40% - Accent2 34 2 2" xfId="3761"/>
    <cellStyle name="40% - Accent2 34 2 3" xfId="8467"/>
    <cellStyle name="40% - Accent2 34 3" xfId="5031"/>
    <cellStyle name="40% - Accent2 34 3 2" xfId="9666"/>
    <cellStyle name="40% - Accent2 34 4" xfId="3107"/>
    <cellStyle name="40% - Accent2 34 5" xfId="6626"/>
    <cellStyle name="40% - Accent2 34 6" xfId="7805"/>
    <cellStyle name="40% - Accent2 35" xfId="1813"/>
    <cellStyle name="40% - Accent2 35 2" xfId="2529"/>
    <cellStyle name="40% - Accent2 35 2 2" xfId="3775"/>
    <cellStyle name="40% - Accent2 35 2 3" xfId="8481"/>
    <cellStyle name="40% - Accent2 35 3" xfId="5045"/>
    <cellStyle name="40% - Accent2 35 3 2" xfId="9679"/>
    <cellStyle name="40% - Accent2 35 4" xfId="3120"/>
    <cellStyle name="40% - Accent2 35 5" xfId="6639"/>
    <cellStyle name="40% - Accent2 35 6" xfId="7819"/>
    <cellStyle name="40% - Accent2 36" xfId="1826"/>
    <cellStyle name="40% - Accent2 36 2" xfId="2547"/>
    <cellStyle name="40% - Accent2 36 2 2" xfId="3791"/>
    <cellStyle name="40% - Accent2 36 2 3" xfId="8498"/>
    <cellStyle name="40% - Accent2 36 3" xfId="5058"/>
    <cellStyle name="40% - Accent2 36 3 2" xfId="9692"/>
    <cellStyle name="40% - Accent2 36 4" xfId="3133"/>
    <cellStyle name="40% - Accent2 36 5" xfId="6652"/>
    <cellStyle name="40% - Accent2 36 6" xfId="7832"/>
    <cellStyle name="40% - Accent2 37" xfId="1839"/>
    <cellStyle name="40% - Accent2 37 2" xfId="2564"/>
    <cellStyle name="40% - Accent2 37 2 2" xfId="3808"/>
    <cellStyle name="40% - Accent2 37 2 3" xfId="8515"/>
    <cellStyle name="40% - Accent2 37 3" xfId="5072"/>
    <cellStyle name="40% - Accent2 37 3 2" xfId="9705"/>
    <cellStyle name="40% - Accent2 37 4" xfId="3146"/>
    <cellStyle name="40% - Accent2 37 5" xfId="6665"/>
    <cellStyle name="40% - Accent2 37 6" xfId="7845"/>
    <cellStyle name="40% - Accent2 38" xfId="1852"/>
    <cellStyle name="40% - Accent2 38 2" xfId="2574"/>
    <cellStyle name="40% - Accent2 38 2 2" xfId="3817"/>
    <cellStyle name="40% - Accent2 38 2 3" xfId="8524"/>
    <cellStyle name="40% - Accent2 38 3" xfId="5085"/>
    <cellStyle name="40% - Accent2 38 3 2" xfId="9718"/>
    <cellStyle name="40% - Accent2 38 4" xfId="3159"/>
    <cellStyle name="40% - Accent2 38 5" xfId="6678"/>
    <cellStyle name="40% - Accent2 38 6" xfId="7858"/>
    <cellStyle name="40% - Accent2 39" xfId="1869"/>
    <cellStyle name="40% - Accent2 39 2" xfId="2591"/>
    <cellStyle name="40% - Accent2 39 2 2" xfId="3833"/>
    <cellStyle name="40% - Accent2 39 2 3" xfId="8540"/>
    <cellStyle name="40% - Accent2 39 3" xfId="5100"/>
    <cellStyle name="40% - Accent2 39 3 2" xfId="9731"/>
    <cellStyle name="40% - Accent2 39 4" xfId="3176"/>
    <cellStyle name="40% - Accent2 39 5" xfId="6691"/>
    <cellStyle name="40% - Accent2 39 6" xfId="7875"/>
    <cellStyle name="40% - Accent2 4" xfId="420"/>
    <cellStyle name="40% - Accent2 4 2" xfId="2092"/>
    <cellStyle name="40% - Accent2 4 2 2" xfId="4600"/>
    <cellStyle name="40% - Accent2 4 2 2 2" xfId="6230"/>
    <cellStyle name="40% - Accent2 4 2 2 3" xfId="9269"/>
    <cellStyle name="40% - Accent2 4 2 3" xfId="4433"/>
    <cellStyle name="40% - Accent2 4 2 3 2" xfId="9104"/>
    <cellStyle name="40% - Accent2 4 2 4" xfId="3357"/>
    <cellStyle name="40% - Accent2 4 2 5" xfId="5748"/>
    <cellStyle name="40% - Accent2 4 2 6" xfId="8063"/>
    <cellStyle name="40% - Accent2 4 3" xfId="1381"/>
    <cellStyle name="40% - Accent2 4 3 2" xfId="4373"/>
    <cellStyle name="40% - Accent2 4 3 2 2" xfId="9045"/>
    <cellStyle name="40% - Accent2 4 3 3" xfId="3946"/>
    <cellStyle name="40% - Accent2 4 3 4" xfId="6054"/>
    <cellStyle name="40% - Accent2 4 3 5" xfId="8638"/>
    <cellStyle name="40% - Accent2 4 4" xfId="4549"/>
    <cellStyle name="40% - Accent2 4 4 2" xfId="9218"/>
    <cellStyle name="40% - Accent2 4 5" xfId="4311"/>
    <cellStyle name="40% - Accent2 4 5 2" xfId="8984"/>
    <cellStyle name="40% - Accent2 4 6" xfId="2713"/>
    <cellStyle name="40% - Accent2 4 7" xfId="5571"/>
    <cellStyle name="40% - Accent2 4 8" xfId="7411"/>
    <cellStyle name="40% - Accent2 40" xfId="1878"/>
    <cellStyle name="40% - Accent2 40 2" xfId="2606"/>
    <cellStyle name="40% - Accent2 40 2 2" xfId="3848"/>
    <cellStyle name="40% - Accent2 40 2 3" xfId="8555"/>
    <cellStyle name="40% - Accent2 40 3" xfId="5113"/>
    <cellStyle name="40% - Accent2 40 3 2" xfId="9744"/>
    <cellStyle name="40% - Accent2 40 4" xfId="3185"/>
    <cellStyle name="40% - Accent2 40 5" xfId="6704"/>
    <cellStyle name="40% - Accent2 40 6" xfId="7884"/>
    <cellStyle name="40% - Accent2 41" xfId="1891"/>
    <cellStyle name="40% - Accent2 41 2" xfId="2629"/>
    <cellStyle name="40% - Accent2 41 2 2" xfId="3871"/>
    <cellStyle name="40% - Accent2 41 2 3" xfId="8578"/>
    <cellStyle name="40% - Accent2 41 3" xfId="3198"/>
    <cellStyle name="40% - Accent2 41 4" xfId="6717"/>
    <cellStyle name="40% - Accent2 41 5" xfId="7897"/>
    <cellStyle name="40% - Accent2 42" xfId="1904"/>
    <cellStyle name="40% - Accent2 42 2" xfId="2637"/>
    <cellStyle name="40% - Accent2 42 2 2" xfId="3878"/>
    <cellStyle name="40% - Accent2 42 2 3" xfId="8585"/>
    <cellStyle name="40% - Accent2 42 3" xfId="3211"/>
    <cellStyle name="40% - Accent2 42 4" xfId="6731"/>
    <cellStyle name="40% - Accent2 42 5" xfId="7910"/>
    <cellStyle name="40% - Accent2 43" xfId="1924"/>
    <cellStyle name="40% - Accent2 43 2" xfId="3226"/>
    <cellStyle name="40% - Accent2 43 3" xfId="6744"/>
    <cellStyle name="40% - Accent2 43 4" xfId="7925"/>
    <cellStyle name="40% - Accent2 44" xfId="1941"/>
    <cellStyle name="40% - Accent2 44 2" xfId="3240"/>
    <cellStyle name="40% - Accent2 44 3" xfId="6757"/>
    <cellStyle name="40% - Accent2 44 4" xfId="7940"/>
    <cellStyle name="40% - Accent2 45" xfId="1961"/>
    <cellStyle name="40% - Accent2 45 2" xfId="3257"/>
    <cellStyle name="40% - Accent2 45 3" xfId="6771"/>
    <cellStyle name="40% - Accent2 45 4" xfId="7958"/>
    <cellStyle name="40% - Accent2 46" xfId="1976"/>
    <cellStyle name="40% - Accent2 46 2" xfId="3271"/>
    <cellStyle name="40% - Accent2 46 3" xfId="6785"/>
    <cellStyle name="40% - Accent2 46 4" xfId="7972"/>
    <cellStyle name="40% - Accent2 47" xfId="1991"/>
    <cellStyle name="40% - Accent2 47 2" xfId="3285"/>
    <cellStyle name="40% - Accent2 47 3" xfId="6798"/>
    <cellStyle name="40% - Accent2 47 4" xfId="7986"/>
    <cellStyle name="40% - Accent2 48" xfId="2005"/>
    <cellStyle name="40% - Accent2 48 2" xfId="3299"/>
    <cellStyle name="40% - Accent2 48 3" xfId="6812"/>
    <cellStyle name="40% - Accent2 48 4" xfId="8000"/>
    <cellStyle name="40% - Accent2 49" xfId="2019"/>
    <cellStyle name="40% - Accent2 49 2" xfId="3313"/>
    <cellStyle name="40% - Accent2 49 3" xfId="6825"/>
    <cellStyle name="40% - Accent2 49 4" xfId="8014"/>
    <cellStyle name="40% - Accent2 5" xfId="434"/>
    <cellStyle name="40% - Accent2 5 2" xfId="2105"/>
    <cellStyle name="40% - Accent2 5 2 2" xfId="4448"/>
    <cellStyle name="40% - Accent2 5 2 2 2" xfId="6243"/>
    <cellStyle name="40% - Accent2 5 2 2 3" xfId="9117"/>
    <cellStyle name="40% - Accent2 5 2 3" xfId="3370"/>
    <cellStyle name="40% - Accent2 5 2 4" xfId="5766"/>
    <cellStyle name="40% - Accent2 5 2 5" xfId="8076"/>
    <cellStyle name="40% - Accent2 5 3" xfId="1401"/>
    <cellStyle name="40% - Accent2 5 3 2" xfId="4387"/>
    <cellStyle name="40% - Accent2 5 3 2 2" xfId="9058"/>
    <cellStyle name="40% - Accent2 5 3 3" xfId="3960"/>
    <cellStyle name="40% - Accent2 5 3 4" xfId="6067"/>
    <cellStyle name="40% - Accent2 5 3 5" xfId="8652"/>
    <cellStyle name="40% - Accent2 5 4" xfId="4563"/>
    <cellStyle name="40% - Accent2 5 4 2" xfId="9232"/>
    <cellStyle name="40% - Accent2 5 5" xfId="4324"/>
    <cellStyle name="40% - Accent2 5 5 2" xfId="8997"/>
    <cellStyle name="40% - Accent2 5 6" xfId="2726"/>
    <cellStyle name="40% - Accent2 5 7" xfId="5584"/>
    <cellStyle name="40% - Accent2 5 8" xfId="7424"/>
    <cellStyle name="40% - Accent2 50" xfId="2046"/>
    <cellStyle name="40% - Accent2 50 2" xfId="3325"/>
    <cellStyle name="40% - Accent2 50 3" xfId="6838"/>
    <cellStyle name="40% - Accent2 50 4" xfId="8031"/>
    <cellStyle name="40% - Accent2 51" xfId="1320"/>
    <cellStyle name="40% - Accent2 51 2" xfId="3897"/>
    <cellStyle name="40% - Accent2 51 3" xfId="6852"/>
    <cellStyle name="40% - Accent2 51 4" xfId="8604"/>
    <cellStyle name="40% - Accent2 52" xfId="2660"/>
    <cellStyle name="40% - Accent2 52 2" xfId="4266"/>
    <cellStyle name="40% - Accent2 52 3" xfId="6865"/>
    <cellStyle name="40% - Accent2 52 4" xfId="8952"/>
    <cellStyle name="40% - Accent2 53" xfId="2680"/>
    <cellStyle name="40% - Accent2 53 2" xfId="6879"/>
    <cellStyle name="40% - Accent2 54" xfId="5444"/>
    <cellStyle name="40% - Accent2 54 2" xfId="6892"/>
    <cellStyle name="40% - Accent2 55" xfId="6905"/>
    <cellStyle name="40% - Accent2 56" xfId="6922"/>
    <cellStyle name="40% - Accent2 57" xfId="6935"/>
    <cellStyle name="40% - Accent2 58" xfId="6949"/>
    <cellStyle name="40% - Accent2 59" xfId="6962"/>
    <cellStyle name="40% - Accent2 6" xfId="448"/>
    <cellStyle name="40% - Accent2 6 2" xfId="2118"/>
    <cellStyle name="40% - Accent2 6 2 2" xfId="4461"/>
    <cellStyle name="40% - Accent2 6 2 2 2" xfId="6256"/>
    <cellStyle name="40% - Accent2 6 2 2 3" xfId="9130"/>
    <cellStyle name="40% - Accent2 6 2 3" xfId="3383"/>
    <cellStyle name="40% - Accent2 6 2 4" xfId="5779"/>
    <cellStyle name="40% - Accent2 6 2 5" xfId="8089"/>
    <cellStyle name="40% - Accent2 6 3" xfId="1414"/>
    <cellStyle name="40% - Accent2 6 3 2" xfId="4659"/>
    <cellStyle name="40% - Accent2 6 3 2 2" xfId="9302"/>
    <cellStyle name="40% - Accent2 6 3 3" xfId="3973"/>
    <cellStyle name="40% - Accent2 6 3 4" xfId="6080"/>
    <cellStyle name="40% - Accent2 6 3 5" xfId="8665"/>
    <cellStyle name="40% - Accent2 6 4" xfId="4338"/>
    <cellStyle name="40% - Accent2 6 4 2" xfId="9010"/>
    <cellStyle name="40% - Accent2 6 5" xfId="2739"/>
    <cellStyle name="40% - Accent2 6 6" xfId="5597"/>
    <cellStyle name="40% - Accent2 6 7" xfId="7437"/>
    <cellStyle name="40% - Accent2 60" xfId="6976"/>
    <cellStyle name="40% - Accent2 61" xfId="6989"/>
    <cellStyle name="40% - Accent2 62" xfId="7003"/>
    <cellStyle name="40% - Accent2 63" xfId="7016"/>
    <cellStyle name="40% - Accent2 64" xfId="7029"/>
    <cellStyle name="40% - Accent2 65" xfId="7042"/>
    <cellStyle name="40% - Accent2 66" xfId="7057"/>
    <cellStyle name="40% - Accent2 67" xfId="7071"/>
    <cellStyle name="40% - Accent2 68" xfId="7086"/>
    <cellStyle name="40% - Accent2 69" xfId="7100"/>
    <cellStyle name="40% - Accent2 7" xfId="462"/>
    <cellStyle name="40% - Accent2 7 2" xfId="2131"/>
    <cellStyle name="40% - Accent2 7 2 2" xfId="4673"/>
    <cellStyle name="40% - Accent2 7 2 2 2" xfId="6269"/>
    <cellStyle name="40% - Accent2 7 2 2 3" xfId="9316"/>
    <cellStyle name="40% - Accent2 7 2 3" xfId="3396"/>
    <cellStyle name="40% - Accent2 7 2 4" xfId="5792"/>
    <cellStyle name="40% - Accent2 7 2 5" xfId="8102"/>
    <cellStyle name="40% - Accent2 7 3" xfId="1427"/>
    <cellStyle name="40% - Accent2 7 3 2" xfId="3986"/>
    <cellStyle name="40% - Accent2 7 3 3" xfId="6093"/>
    <cellStyle name="40% - Accent2 7 3 4" xfId="8678"/>
    <cellStyle name="40% - Accent2 7 4" xfId="4474"/>
    <cellStyle name="40% - Accent2 7 4 2" xfId="9143"/>
    <cellStyle name="40% - Accent2 7 5" xfId="2752"/>
    <cellStyle name="40% - Accent2 7 6" xfId="5610"/>
    <cellStyle name="40% - Accent2 7 7" xfId="7450"/>
    <cellStyle name="40% - Accent2 70" xfId="7113"/>
    <cellStyle name="40% - Accent2 71" xfId="7127"/>
    <cellStyle name="40% - Accent2 72" xfId="7160"/>
    <cellStyle name="40% - Accent2 73" xfId="5500"/>
    <cellStyle name="40% - Accent2 74" xfId="7368"/>
    <cellStyle name="40% - Accent2 75" xfId="9863"/>
    <cellStyle name="40% - Accent2 8" xfId="478"/>
    <cellStyle name="40% - Accent2 8 2" xfId="2144"/>
    <cellStyle name="40% - Accent2 8 2 2" xfId="4686"/>
    <cellStyle name="40% - Accent2 8 2 2 2" xfId="6282"/>
    <cellStyle name="40% - Accent2 8 2 2 3" xfId="9329"/>
    <cellStyle name="40% - Accent2 8 2 3" xfId="3409"/>
    <cellStyle name="40% - Accent2 8 2 4" xfId="5805"/>
    <cellStyle name="40% - Accent2 8 2 5" xfId="8115"/>
    <cellStyle name="40% - Accent2 8 3" xfId="1441"/>
    <cellStyle name="40% - Accent2 8 3 2" xfId="3999"/>
    <cellStyle name="40% - Accent2 8 3 3" xfId="6106"/>
    <cellStyle name="40% - Accent2 8 3 4" xfId="8691"/>
    <cellStyle name="40% - Accent2 8 4" xfId="4487"/>
    <cellStyle name="40% - Accent2 8 4 2" xfId="9156"/>
    <cellStyle name="40% - Accent2 8 5" xfId="2765"/>
    <cellStyle name="40% - Accent2 8 6" xfId="5623"/>
    <cellStyle name="40% - Accent2 8 7" xfId="7463"/>
    <cellStyle name="40% - Accent2 9" xfId="505"/>
    <cellStyle name="40% - Accent2 9 2" xfId="2157"/>
    <cellStyle name="40% - Accent2 9 2 2" xfId="4699"/>
    <cellStyle name="40% - Accent2 9 2 2 2" xfId="6295"/>
    <cellStyle name="40% - Accent2 9 2 2 3" xfId="9342"/>
    <cellStyle name="40% - Accent2 9 2 3" xfId="3422"/>
    <cellStyle name="40% - Accent2 9 2 4" xfId="5818"/>
    <cellStyle name="40% - Accent2 9 2 5" xfId="8128"/>
    <cellStyle name="40% - Accent2 9 3" xfId="1454"/>
    <cellStyle name="40% - Accent2 9 3 2" xfId="4013"/>
    <cellStyle name="40% - Accent2 9 3 3" xfId="6119"/>
    <cellStyle name="40% - Accent2 9 3 4" xfId="8704"/>
    <cellStyle name="40% - Accent2 9 4" xfId="4500"/>
    <cellStyle name="40% - Accent2 9 4 2" xfId="9169"/>
    <cellStyle name="40% - Accent2 9 5" xfId="2778"/>
    <cellStyle name="40% - Accent2 9 6" xfId="5636"/>
    <cellStyle name="40% - Accent2 9 7" xfId="7476"/>
    <cellStyle name="40% - Accent3" xfId="29" builtinId="39" customBuiltin="1"/>
    <cellStyle name="40% - Accent3 10" xfId="520"/>
    <cellStyle name="40% - Accent3 10 2" xfId="2174"/>
    <cellStyle name="40% - Accent3 10 2 2" xfId="4717"/>
    <cellStyle name="40% - Accent3 10 2 2 2" xfId="6311"/>
    <cellStyle name="40% - Accent3 10 2 2 3" xfId="9360"/>
    <cellStyle name="40% - Accent3 10 2 3" xfId="3438"/>
    <cellStyle name="40% - Accent3 10 2 4" xfId="5834"/>
    <cellStyle name="40% - Accent3 10 2 5" xfId="8144"/>
    <cellStyle name="40% - Accent3 10 3" xfId="1469"/>
    <cellStyle name="40% - Accent3 10 3 2" xfId="4028"/>
    <cellStyle name="40% - Accent3 10 3 3" xfId="6135"/>
    <cellStyle name="40% - Accent3 10 3 4" xfId="8719"/>
    <cellStyle name="40% - Accent3 10 4" xfId="4405"/>
    <cellStyle name="40% - Accent3 10 4 2" xfId="9076"/>
    <cellStyle name="40% - Accent3 10 5" xfId="2793"/>
    <cellStyle name="40% - Accent3 10 6" xfId="5652"/>
    <cellStyle name="40% - Accent3 10 7" xfId="7491"/>
    <cellStyle name="40% - Accent3 11" xfId="533"/>
    <cellStyle name="40% - Accent3 11 2" xfId="2187"/>
    <cellStyle name="40% - Accent3 11 2 2" xfId="3451"/>
    <cellStyle name="40% - Accent3 11 2 2 2" xfId="6324"/>
    <cellStyle name="40% - Accent3 11 2 3" xfId="5847"/>
    <cellStyle name="40% - Accent3 11 2 4" xfId="8157"/>
    <cellStyle name="40% - Accent3 11 3" xfId="1482"/>
    <cellStyle name="40% - Accent3 11 3 2" xfId="4041"/>
    <cellStyle name="40% - Accent3 11 3 3" xfId="6148"/>
    <cellStyle name="40% - Accent3 11 3 4" xfId="8732"/>
    <cellStyle name="40% - Accent3 11 4" xfId="4518"/>
    <cellStyle name="40% - Accent3 11 4 2" xfId="9187"/>
    <cellStyle name="40% - Accent3 11 5" xfId="2806"/>
    <cellStyle name="40% - Accent3 11 6" xfId="5666"/>
    <cellStyle name="40% - Accent3 11 7" xfId="7504"/>
    <cellStyle name="40% - Accent3 12" xfId="546"/>
    <cellStyle name="40% - Accent3 12 2" xfId="2200"/>
    <cellStyle name="40% - Accent3 12 2 2" xfId="3464"/>
    <cellStyle name="40% - Accent3 12 2 2 2" xfId="6337"/>
    <cellStyle name="40% - Accent3 12 2 3" xfId="5860"/>
    <cellStyle name="40% - Accent3 12 2 4" xfId="8170"/>
    <cellStyle name="40% - Accent3 12 3" xfId="1495"/>
    <cellStyle name="40% - Accent3 12 3 2" xfId="4055"/>
    <cellStyle name="40% - Accent3 12 3 3" xfId="6161"/>
    <cellStyle name="40% - Accent3 12 3 4" xfId="8745"/>
    <cellStyle name="40% - Accent3 12 4" xfId="4730"/>
    <cellStyle name="40% - Accent3 12 4 2" xfId="9372"/>
    <cellStyle name="40% - Accent3 12 5" xfId="2819"/>
    <cellStyle name="40% - Accent3 12 6" xfId="5679"/>
    <cellStyle name="40% - Accent3 12 7" xfId="7517"/>
    <cellStyle name="40% - Accent3 13" xfId="560"/>
    <cellStyle name="40% - Accent3 13 2" xfId="2213"/>
    <cellStyle name="40% - Accent3 13 2 2" xfId="3477"/>
    <cellStyle name="40% - Accent3 13 2 2 2" xfId="6350"/>
    <cellStyle name="40% - Accent3 13 2 3" xfId="5873"/>
    <cellStyle name="40% - Accent3 13 2 4" xfId="8183"/>
    <cellStyle name="40% - Accent3 13 3" xfId="1508"/>
    <cellStyle name="40% - Accent3 13 3 2" xfId="4068"/>
    <cellStyle name="40% - Accent3 13 3 3" xfId="6174"/>
    <cellStyle name="40% - Accent3 13 3 4" xfId="8758"/>
    <cellStyle name="40% - Accent3 13 4" xfId="4743"/>
    <cellStyle name="40% - Accent3 13 4 2" xfId="9385"/>
    <cellStyle name="40% - Accent3 13 5" xfId="2832"/>
    <cellStyle name="40% - Accent3 13 6" xfId="5693"/>
    <cellStyle name="40% - Accent3 13 7" xfId="7530"/>
    <cellStyle name="40% - Accent3 14" xfId="574"/>
    <cellStyle name="40% - Accent3 14 2" xfId="2226"/>
    <cellStyle name="40% - Accent3 14 2 2" xfId="3490"/>
    <cellStyle name="40% - Accent3 14 2 2 2" xfId="6363"/>
    <cellStyle name="40% - Accent3 14 2 3" xfId="5886"/>
    <cellStyle name="40% - Accent3 14 2 4" xfId="8196"/>
    <cellStyle name="40% - Accent3 14 3" xfId="1521"/>
    <cellStyle name="40% - Accent3 14 3 2" xfId="4081"/>
    <cellStyle name="40% - Accent3 14 3 3" xfId="6187"/>
    <cellStyle name="40% - Accent3 14 3 4" xfId="8771"/>
    <cellStyle name="40% - Accent3 14 4" xfId="4757"/>
    <cellStyle name="40% - Accent3 14 4 2" xfId="9398"/>
    <cellStyle name="40% - Accent3 14 5" xfId="2845"/>
    <cellStyle name="40% - Accent3 14 6" xfId="5706"/>
    <cellStyle name="40% - Accent3 14 7" xfId="7543"/>
    <cellStyle name="40% - Accent3 15" xfId="587"/>
    <cellStyle name="40% - Accent3 15 2" xfId="2240"/>
    <cellStyle name="40% - Accent3 15 2 2" xfId="3503"/>
    <cellStyle name="40% - Accent3 15 2 3" xfId="6201"/>
    <cellStyle name="40% - Accent3 15 2 4" xfId="8209"/>
    <cellStyle name="40% - Accent3 15 3" xfId="1534"/>
    <cellStyle name="40% - Accent3 15 3 2" xfId="4094"/>
    <cellStyle name="40% - Accent3 15 3 3" xfId="8784"/>
    <cellStyle name="40% - Accent3 15 4" xfId="4770"/>
    <cellStyle name="40% - Accent3 15 4 2" xfId="9411"/>
    <cellStyle name="40% - Accent3 15 5" xfId="2858"/>
    <cellStyle name="40% - Accent3 15 6" xfId="5720"/>
    <cellStyle name="40% - Accent3 15 7" xfId="7556"/>
    <cellStyle name="40% - Accent3 16" xfId="615"/>
    <cellStyle name="40% - Accent3 16 2" xfId="2253"/>
    <cellStyle name="40% - Accent3 16 2 2" xfId="3516"/>
    <cellStyle name="40% - Accent3 16 2 3" xfId="6378"/>
    <cellStyle name="40% - Accent3 16 2 4" xfId="8222"/>
    <cellStyle name="40% - Accent3 16 3" xfId="1550"/>
    <cellStyle name="40% - Accent3 16 3 2" xfId="4108"/>
    <cellStyle name="40% - Accent3 16 3 3" xfId="8797"/>
    <cellStyle name="40% - Accent3 16 4" xfId="4783"/>
    <cellStyle name="40% - Accent3 16 4 2" xfId="9424"/>
    <cellStyle name="40% - Accent3 16 5" xfId="2871"/>
    <cellStyle name="40% - Accent3 16 6" xfId="5902"/>
    <cellStyle name="40% - Accent3 16 7" xfId="7569"/>
    <cellStyle name="40% - Accent3 17" xfId="636"/>
    <cellStyle name="40% - Accent3 17 2" xfId="2267"/>
    <cellStyle name="40% - Accent3 17 2 2" xfId="3529"/>
    <cellStyle name="40% - Accent3 17 2 3" xfId="6392"/>
    <cellStyle name="40% - Accent3 17 2 4" xfId="8235"/>
    <cellStyle name="40% - Accent3 17 3" xfId="1563"/>
    <cellStyle name="40% - Accent3 17 3 2" xfId="4121"/>
    <cellStyle name="40% - Accent3 17 3 3" xfId="8810"/>
    <cellStyle name="40% - Accent3 17 4" xfId="4797"/>
    <cellStyle name="40% - Accent3 17 4 2" xfId="9437"/>
    <cellStyle name="40% - Accent3 17 5" xfId="2884"/>
    <cellStyle name="40% - Accent3 17 6" xfId="5916"/>
    <cellStyle name="40% - Accent3 17 7" xfId="7582"/>
    <cellStyle name="40% - Accent3 18" xfId="651"/>
    <cellStyle name="40% - Accent3 18 2" xfId="2281"/>
    <cellStyle name="40% - Accent3 18 2 2" xfId="3542"/>
    <cellStyle name="40% - Accent3 18 2 3" xfId="6406"/>
    <cellStyle name="40% - Accent3 18 2 4" xfId="8248"/>
    <cellStyle name="40% - Accent3 18 3" xfId="1577"/>
    <cellStyle name="40% - Accent3 18 3 2" xfId="4134"/>
    <cellStyle name="40% - Accent3 18 3 3" xfId="8823"/>
    <cellStyle name="40% - Accent3 18 4" xfId="4810"/>
    <cellStyle name="40% - Accent3 18 4 2" xfId="9450"/>
    <cellStyle name="40% - Accent3 18 5" xfId="2897"/>
    <cellStyle name="40% - Accent3 18 6" xfId="5930"/>
    <cellStyle name="40% - Accent3 18 7" xfId="7595"/>
    <cellStyle name="40% - Accent3 19" xfId="680"/>
    <cellStyle name="40% - Accent3 19 2" xfId="2294"/>
    <cellStyle name="40% - Accent3 19 2 2" xfId="3555"/>
    <cellStyle name="40% - Accent3 19 2 3" xfId="6420"/>
    <cellStyle name="40% - Accent3 19 2 4" xfId="8261"/>
    <cellStyle name="40% - Accent3 19 3" xfId="1591"/>
    <cellStyle name="40% - Accent3 19 3 2" xfId="4147"/>
    <cellStyle name="40% - Accent3 19 3 3" xfId="8836"/>
    <cellStyle name="40% - Accent3 19 4" xfId="4824"/>
    <cellStyle name="40% - Accent3 19 4 2" xfId="9463"/>
    <cellStyle name="40% - Accent3 19 5" xfId="2910"/>
    <cellStyle name="40% - Accent3 19 6" xfId="5945"/>
    <cellStyle name="40% - Accent3 19 7" xfId="7608"/>
    <cellStyle name="40% - Accent3 2" xfId="242"/>
    <cellStyle name="40% - Accent3 2 2" xfId="5283"/>
    <cellStyle name="40% - Accent3 2 2 2" xfId="5284"/>
    <cellStyle name="40% - Accent3 2 3" xfId="5285"/>
    <cellStyle name="40% - Accent3 2 4" xfId="5282"/>
    <cellStyle name="40% - Accent3 20" xfId="743"/>
    <cellStyle name="40% - Accent3 20 2" xfId="2307"/>
    <cellStyle name="40% - Accent3 20 2 2" xfId="3568"/>
    <cellStyle name="40% - Accent3 20 2 3" xfId="6435"/>
    <cellStyle name="40% - Accent3 20 2 4" xfId="8274"/>
    <cellStyle name="40% - Accent3 20 3" xfId="1604"/>
    <cellStyle name="40% - Accent3 20 3 2" xfId="4160"/>
    <cellStyle name="40% - Accent3 20 3 3" xfId="8849"/>
    <cellStyle name="40% - Accent3 20 4" xfId="4837"/>
    <cellStyle name="40% - Accent3 20 4 2" xfId="9476"/>
    <cellStyle name="40% - Accent3 20 5" xfId="2923"/>
    <cellStyle name="40% - Accent3 20 6" xfId="5960"/>
    <cellStyle name="40% - Accent3 20 7" xfId="7621"/>
    <cellStyle name="40% - Accent3 21" xfId="759"/>
    <cellStyle name="40% - Accent3 21 2" xfId="2321"/>
    <cellStyle name="40% - Accent3 21 2 2" xfId="3582"/>
    <cellStyle name="40% - Accent3 21 2 3" xfId="6449"/>
    <cellStyle name="40% - Accent3 21 2 4" xfId="8288"/>
    <cellStyle name="40% - Accent3 21 3" xfId="1617"/>
    <cellStyle name="40% - Accent3 21 3 2" xfId="4173"/>
    <cellStyle name="40% - Accent3 21 3 3" xfId="8862"/>
    <cellStyle name="40% - Accent3 21 4" xfId="4850"/>
    <cellStyle name="40% - Accent3 21 4 2" xfId="9489"/>
    <cellStyle name="40% - Accent3 21 5" xfId="2936"/>
    <cellStyle name="40% - Accent3 21 6" xfId="5974"/>
    <cellStyle name="40% - Accent3 21 7" xfId="7634"/>
    <cellStyle name="40% - Accent3 22" xfId="773"/>
    <cellStyle name="40% - Accent3 22 2" xfId="2336"/>
    <cellStyle name="40% - Accent3 22 2 2" xfId="3595"/>
    <cellStyle name="40% - Accent3 22 2 3" xfId="6462"/>
    <cellStyle name="40% - Accent3 22 2 4" xfId="8301"/>
    <cellStyle name="40% - Accent3 22 3" xfId="1630"/>
    <cellStyle name="40% - Accent3 22 3 2" xfId="4186"/>
    <cellStyle name="40% - Accent3 22 3 3" xfId="8875"/>
    <cellStyle name="40% - Accent3 22 4" xfId="4867"/>
    <cellStyle name="40% - Accent3 22 4 2" xfId="9505"/>
    <cellStyle name="40% - Accent3 22 5" xfId="2949"/>
    <cellStyle name="40% - Accent3 22 6" xfId="5987"/>
    <cellStyle name="40% - Accent3 22 7" xfId="7647"/>
    <cellStyle name="40% - Accent3 23" xfId="806"/>
    <cellStyle name="40% - Accent3 23 2" xfId="2353"/>
    <cellStyle name="40% - Accent3 23 2 2" xfId="3612"/>
    <cellStyle name="40% - Accent3 23 2 3" xfId="8318"/>
    <cellStyle name="40% - Accent3 23 3" xfId="1649"/>
    <cellStyle name="40% - Accent3 23 3 2" xfId="4199"/>
    <cellStyle name="40% - Accent3 23 3 3" xfId="8888"/>
    <cellStyle name="40% - Accent3 23 4" xfId="4882"/>
    <cellStyle name="40% - Accent3 23 4 2" xfId="9519"/>
    <cellStyle name="40% - Accent3 23 5" xfId="2962"/>
    <cellStyle name="40% - Accent3 23 6" xfId="6005"/>
    <cellStyle name="40% - Accent3 23 7" xfId="7660"/>
    <cellStyle name="40% - Accent3 24" xfId="820"/>
    <cellStyle name="40% - Accent3 24 2" xfId="2370"/>
    <cellStyle name="40% - Accent3 24 2 2" xfId="3627"/>
    <cellStyle name="40% - Accent3 24 2 3" xfId="8333"/>
    <cellStyle name="40% - Accent3 24 3" xfId="1662"/>
    <cellStyle name="40% - Accent3 24 3 2" xfId="4212"/>
    <cellStyle name="40% - Accent3 24 3 3" xfId="8901"/>
    <cellStyle name="40% - Accent3 24 4" xfId="4897"/>
    <cellStyle name="40% - Accent3 24 4 2" xfId="9534"/>
    <cellStyle name="40% - Accent3 24 5" xfId="2975"/>
    <cellStyle name="40% - Accent3 24 6" xfId="6479"/>
    <cellStyle name="40% - Accent3 24 7" xfId="7673"/>
    <cellStyle name="40% - Accent3 25" xfId="862"/>
    <cellStyle name="40% - Accent3 25 2" xfId="2384"/>
    <cellStyle name="40% - Accent3 25 2 2" xfId="3641"/>
    <cellStyle name="40% - Accent3 25 2 3" xfId="8347"/>
    <cellStyle name="40% - Accent3 25 3" xfId="1675"/>
    <cellStyle name="40% - Accent3 25 3 2" xfId="4225"/>
    <cellStyle name="40% - Accent3 25 3 3" xfId="8914"/>
    <cellStyle name="40% - Accent3 25 4" xfId="4914"/>
    <cellStyle name="40% - Accent3 25 4 2" xfId="9551"/>
    <cellStyle name="40% - Accent3 25 5" xfId="2988"/>
    <cellStyle name="40% - Accent3 25 6" xfId="6498"/>
    <cellStyle name="40% - Accent3 25 7" xfId="7686"/>
    <cellStyle name="40% - Accent3 26" xfId="878"/>
    <cellStyle name="40% - Accent3 26 2" xfId="2400"/>
    <cellStyle name="40% - Accent3 26 2 2" xfId="3656"/>
    <cellStyle name="40% - Accent3 26 2 3" xfId="8362"/>
    <cellStyle name="40% - Accent3 26 3" xfId="1688"/>
    <cellStyle name="40% - Accent3 26 3 2" xfId="4238"/>
    <cellStyle name="40% - Accent3 26 3 3" xfId="8927"/>
    <cellStyle name="40% - Accent3 26 4" xfId="4927"/>
    <cellStyle name="40% - Accent3 26 4 2" xfId="9564"/>
    <cellStyle name="40% - Accent3 26 5" xfId="3001"/>
    <cellStyle name="40% - Accent3 26 6" xfId="6511"/>
    <cellStyle name="40% - Accent3 26 7" xfId="7699"/>
    <cellStyle name="40% - Accent3 27" xfId="949"/>
    <cellStyle name="40% - Accent3 27 2" xfId="2417"/>
    <cellStyle name="40% - Accent3 27 2 2" xfId="3669"/>
    <cellStyle name="40% - Accent3 27 2 3" xfId="8375"/>
    <cellStyle name="40% - Accent3 27 3" xfId="1702"/>
    <cellStyle name="40% - Accent3 27 3 2" xfId="4251"/>
    <cellStyle name="40% - Accent3 27 3 3" xfId="8940"/>
    <cellStyle name="40% - Accent3 27 4" xfId="4941"/>
    <cellStyle name="40% - Accent3 27 4 2" xfId="9577"/>
    <cellStyle name="40% - Accent3 27 5" xfId="3014"/>
    <cellStyle name="40% - Accent3 27 6" xfId="6524"/>
    <cellStyle name="40% - Accent3 27 7" xfId="7712"/>
    <cellStyle name="40% - Accent3 28" xfId="971"/>
    <cellStyle name="40% - Accent3 28 2" xfId="2433"/>
    <cellStyle name="40% - Accent3 28 2 2" xfId="3683"/>
    <cellStyle name="40% - Accent3 28 2 3" xfId="8389"/>
    <cellStyle name="40% - Accent3 28 3" xfId="1715"/>
    <cellStyle name="40% - Accent3 28 3 2" xfId="4954"/>
    <cellStyle name="40% - Accent3 28 3 3" xfId="9590"/>
    <cellStyle name="40% - Accent3 28 4" xfId="3027"/>
    <cellStyle name="40% - Accent3 28 5" xfId="6538"/>
    <cellStyle name="40% - Accent3 28 6" xfId="7725"/>
    <cellStyle name="40% - Accent3 29" xfId="1007"/>
    <cellStyle name="40% - Accent3 29 2" xfId="2447"/>
    <cellStyle name="40% - Accent3 29 2 2" xfId="3697"/>
    <cellStyle name="40% - Accent3 29 2 3" xfId="8403"/>
    <cellStyle name="40% - Accent3 29 3" xfId="1728"/>
    <cellStyle name="40% - Accent3 29 3 2" xfId="4968"/>
    <cellStyle name="40% - Accent3 29 3 3" xfId="9603"/>
    <cellStyle name="40% - Accent3 29 4" xfId="3040"/>
    <cellStyle name="40% - Accent3 29 5" xfId="6554"/>
    <cellStyle name="40% - Accent3 29 6" xfId="7738"/>
    <cellStyle name="40% - Accent3 3" xfId="408"/>
    <cellStyle name="40% - Accent3 3 2" xfId="2081"/>
    <cellStyle name="40% - Accent3 3 2 2" xfId="4628"/>
    <cellStyle name="40% - Accent3 3 2 2 2" xfId="6219"/>
    <cellStyle name="40% - Accent3 3 2 2 3" xfId="9290"/>
    <cellStyle name="40% - Accent3 3 2 3" xfId="4422"/>
    <cellStyle name="40% - Accent3 3 2 3 2" xfId="9093"/>
    <cellStyle name="40% - Accent3 3 2 4" xfId="3346"/>
    <cellStyle name="40% - Accent3 3 2 5" xfId="5737"/>
    <cellStyle name="40% - Accent3 3 2 6" xfId="8052"/>
    <cellStyle name="40% - Accent3 3 3" xfId="1370"/>
    <cellStyle name="40% - Accent3 3 3 2" xfId="4584"/>
    <cellStyle name="40% - Accent3 3 3 2 2" xfId="9253"/>
    <cellStyle name="40% - Accent3 3 3 3" xfId="4362"/>
    <cellStyle name="40% - Accent3 3 3 3 2" xfId="9034"/>
    <cellStyle name="40% - Accent3 3 3 4" xfId="3935"/>
    <cellStyle name="40% - Accent3 3 3 5" xfId="6042"/>
    <cellStyle name="40% - Accent3 3 3 6" xfId="8627"/>
    <cellStyle name="40% - Accent3 3 4" xfId="4537"/>
    <cellStyle name="40% - Accent3 3 4 2" xfId="9206"/>
    <cellStyle name="40% - Accent3 3 5" xfId="4299"/>
    <cellStyle name="40% - Accent3 3 5 2" xfId="8973"/>
    <cellStyle name="40% - Accent3 3 6" xfId="2702"/>
    <cellStyle name="40% - Accent3 3 7" xfId="5559"/>
    <cellStyle name="40% - Accent3 3 8" xfId="7400"/>
    <cellStyle name="40% - Accent3 30" xfId="1041"/>
    <cellStyle name="40% - Accent3 30 2" xfId="2460"/>
    <cellStyle name="40% - Accent3 30 2 2" xfId="3710"/>
    <cellStyle name="40% - Accent3 30 2 3" xfId="8416"/>
    <cellStyle name="40% - Accent3 30 3" xfId="1749"/>
    <cellStyle name="40% - Accent3 30 3 2" xfId="4981"/>
    <cellStyle name="40% - Accent3 30 3 3" xfId="9616"/>
    <cellStyle name="40% - Accent3 30 4" xfId="3056"/>
    <cellStyle name="40% - Accent3 30 5" xfId="6575"/>
    <cellStyle name="40% - Accent3 30 6" xfId="7754"/>
    <cellStyle name="40% - Accent3 31" xfId="1057"/>
    <cellStyle name="40% - Accent3 31 2" xfId="2473"/>
    <cellStyle name="40% - Accent3 31 2 2" xfId="3723"/>
    <cellStyle name="40% - Accent3 31 2 3" xfId="8429"/>
    <cellStyle name="40% - Accent3 31 3" xfId="1762"/>
    <cellStyle name="40% - Accent3 31 3 2" xfId="4994"/>
    <cellStyle name="40% - Accent3 31 3 3" xfId="9629"/>
    <cellStyle name="40% - Accent3 31 4" xfId="3069"/>
    <cellStyle name="40% - Accent3 31 5" xfId="6589"/>
    <cellStyle name="40% - Accent3 31 6" xfId="7767"/>
    <cellStyle name="40% - Accent3 32" xfId="1122"/>
    <cellStyle name="40% - Accent3 32 2" xfId="2487"/>
    <cellStyle name="40% - Accent3 32 2 2" xfId="3737"/>
    <cellStyle name="40% - Accent3 32 2 3" xfId="8443"/>
    <cellStyle name="40% - Accent3 32 3" xfId="1775"/>
    <cellStyle name="40% - Accent3 32 3 2" xfId="5007"/>
    <cellStyle name="40% - Accent3 32 3 3" xfId="9642"/>
    <cellStyle name="40% - Accent3 32 4" xfId="3082"/>
    <cellStyle name="40% - Accent3 32 5" xfId="6602"/>
    <cellStyle name="40% - Accent3 32 6" xfId="7780"/>
    <cellStyle name="40% - Accent3 33" xfId="1167"/>
    <cellStyle name="40% - Accent3 33 2" xfId="2500"/>
    <cellStyle name="40% - Accent3 33 2 2" xfId="3750"/>
    <cellStyle name="40% - Accent3 33 2 3" xfId="8456"/>
    <cellStyle name="40% - Accent3 33 3" xfId="1788"/>
    <cellStyle name="40% - Accent3 33 3 2" xfId="5020"/>
    <cellStyle name="40% - Accent3 33 3 3" xfId="9655"/>
    <cellStyle name="40% - Accent3 33 4" xfId="3095"/>
    <cellStyle name="40% - Accent3 33 5" xfId="6615"/>
    <cellStyle name="40% - Accent3 33 6" xfId="7793"/>
    <cellStyle name="40% - Accent3 34" xfId="1802"/>
    <cellStyle name="40% - Accent3 34 2" xfId="2514"/>
    <cellStyle name="40% - Accent3 34 2 2" xfId="3763"/>
    <cellStyle name="40% - Accent3 34 2 3" xfId="8469"/>
    <cellStyle name="40% - Accent3 34 3" xfId="5033"/>
    <cellStyle name="40% - Accent3 34 3 2" xfId="9668"/>
    <cellStyle name="40% - Accent3 34 4" xfId="3109"/>
    <cellStyle name="40% - Accent3 34 5" xfId="6628"/>
    <cellStyle name="40% - Accent3 34 6" xfId="7807"/>
    <cellStyle name="40% - Accent3 35" xfId="1815"/>
    <cellStyle name="40% - Accent3 35 2" xfId="2531"/>
    <cellStyle name="40% - Accent3 35 2 2" xfId="3777"/>
    <cellStyle name="40% - Accent3 35 2 3" xfId="8483"/>
    <cellStyle name="40% - Accent3 35 3" xfId="5047"/>
    <cellStyle name="40% - Accent3 35 3 2" xfId="9681"/>
    <cellStyle name="40% - Accent3 35 4" xfId="3122"/>
    <cellStyle name="40% - Accent3 35 5" xfId="6641"/>
    <cellStyle name="40% - Accent3 35 6" xfId="7821"/>
    <cellStyle name="40% - Accent3 36" xfId="1828"/>
    <cellStyle name="40% - Accent3 36 2" xfId="2545"/>
    <cellStyle name="40% - Accent3 36 2 2" xfId="3789"/>
    <cellStyle name="40% - Accent3 36 2 3" xfId="8496"/>
    <cellStyle name="40% - Accent3 36 3" xfId="5060"/>
    <cellStyle name="40% - Accent3 36 3 2" xfId="9694"/>
    <cellStyle name="40% - Accent3 36 4" xfId="3135"/>
    <cellStyle name="40% - Accent3 36 5" xfId="6654"/>
    <cellStyle name="40% - Accent3 36 6" xfId="7834"/>
    <cellStyle name="40% - Accent3 37" xfId="1841"/>
    <cellStyle name="40% - Accent3 37 2" xfId="2562"/>
    <cellStyle name="40% - Accent3 37 2 2" xfId="3806"/>
    <cellStyle name="40% - Accent3 37 2 3" xfId="8513"/>
    <cellStyle name="40% - Accent3 37 3" xfId="5074"/>
    <cellStyle name="40% - Accent3 37 3 2" xfId="9707"/>
    <cellStyle name="40% - Accent3 37 4" xfId="3148"/>
    <cellStyle name="40% - Accent3 37 5" xfId="6667"/>
    <cellStyle name="40% - Accent3 37 6" xfId="7847"/>
    <cellStyle name="40% - Accent3 38" xfId="1854"/>
    <cellStyle name="40% - Accent3 38 2" xfId="2576"/>
    <cellStyle name="40% - Accent3 38 2 2" xfId="3819"/>
    <cellStyle name="40% - Accent3 38 2 3" xfId="8526"/>
    <cellStyle name="40% - Accent3 38 3" xfId="5087"/>
    <cellStyle name="40% - Accent3 38 3 2" xfId="9720"/>
    <cellStyle name="40% - Accent3 38 4" xfId="3161"/>
    <cellStyle name="40% - Accent3 38 5" xfId="6680"/>
    <cellStyle name="40% - Accent3 38 6" xfId="7860"/>
    <cellStyle name="40% - Accent3 39" xfId="1867"/>
    <cellStyle name="40% - Accent3 39 2" xfId="2589"/>
    <cellStyle name="40% - Accent3 39 2 2" xfId="3831"/>
    <cellStyle name="40% - Accent3 39 2 3" xfId="8538"/>
    <cellStyle name="40% - Accent3 39 3" xfId="5102"/>
    <cellStyle name="40% - Accent3 39 3 2" xfId="9733"/>
    <cellStyle name="40% - Accent3 39 4" xfId="3174"/>
    <cellStyle name="40% - Accent3 39 5" xfId="6693"/>
    <cellStyle name="40% - Accent3 39 6" xfId="7873"/>
    <cellStyle name="40% - Accent3 4" xfId="422"/>
    <cellStyle name="40% - Accent3 4 2" xfId="2094"/>
    <cellStyle name="40% - Accent3 4 2 2" xfId="4602"/>
    <cellStyle name="40% - Accent3 4 2 2 2" xfId="6232"/>
    <cellStyle name="40% - Accent3 4 2 2 3" xfId="9271"/>
    <cellStyle name="40% - Accent3 4 2 3" xfId="4435"/>
    <cellStyle name="40% - Accent3 4 2 3 2" xfId="9106"/>
    <cellStyle name="40% - Accent3 4 2 4" xfId="3359"/>
    <cellStyle name="40% - Accent3 4 2 5" xfId="5750"/>
    <cellStyle name="40% - Accent3 4 2 6" xfId="8065"/>
    <cellStyle name="40% - Accent3 4 3" xfId="1383"/>
    <cellStyle name="40% - Accent3 4 3 2" xfId="4375"/>
    <cellStyle name="40% - Accent3 4 3 2 2" xfId="9047"/>
    <cellStyle name="40% - Accent3 4 3 3" xfId="3948"/>
    <cellStyle name="40% - Accent3 4 3 4" xfId="6056"/>
    <cellStyle name="40% - Accent3 4 3 5" xfId="8640"/>
    <cellStyle name="40% - Accent3 4 4" xfId="4551"/>
    <cellStyle name="40% - Accent3 4 4 2" xfId="9220"/>
    <cellStyle name="40% - Accent3 4 5" xfId="4313"/>
    <cellStyle name="40% - Accent3 4 5 2" xfId="8986"/>
    <cellStyle name="40% - Accent3 4 6" xfId="2715"/>
    <cellStyle name="40% - Accent3 4 7" xfId="5573"/>
    <cellStyle name="40% - Accent3 4 8" xfId="7413"/>
    <cellStyle name="40% - Accent3 40" xfId="1880"/>
    <cellStyle name="40% - Accent3 40 2" xfId="2608"/>
    <cellStyle name="40% - Accent3 40 2 2" xfId="3850"/>
    <cellStyle name="40% - Accent3 40 2 3" xfId="8557"/>
    <cellStyle name="40% - Accent3 40 3" xfId="5115"/>
    <cellStyle name="40% - Accent3 40 3 2" xfId="9746"/>
    <cellStyle name="40% - Accent3 40 4" xfId="3187"/>
    <cellStyle name="40% - Accent3 40 5" xfId="6706"/>
    <cellStyle name="40% - Accent3 40 6" xfId="7886"/>
    <cellStyle name="40% - Accent3 41" xfId="1893"/>
    <cellStyle name="40% - Accent3 41 2" xfId="2628"/>
    <cellStyle name="40% - Accent3 41 2 2" xfId="3870"/>
    <cellStyle name="40% - Accent3 41 2 3" xfId="8577"/>
    <cellStyle name="40% - Accent3 41 3" xfId="3200"/>
    <cellStyle name="40% - Accent3 41 4" xfId="6719"/>
    <cellStyle name="40% - Accent3 41 5" xfId="7899"/>
    <cellStyle name="40% - Accent3 42" xfId="1906"/>
    <cellStyle name="40% - Accent3 42 2" xfId="2639"/>
    <cellStyle name="40% - Accent3 42 2 2" xfId="3880"/>
    <cellStyle name="40% - Accent3 42 2 3" xfId="8587"/>
    <cellStyle name="40% - Accent3 42 3" xfId="3213"/>
    <cellStyle name="40% - Accent3 42 4" xfId="6733"/>
    <cellStyle name="40% - Accent3 42 5" xfId="7912"/>
    <cellStyle name="40% - Accent3 43" xfId="1926"/>
    <cellStyle name="40% - Accent3 43 2" xfId="3228"/>
    <cellStyle name="40% - Accent3 43 3" xfId="6746"/>
    <cellStyle name="40% - Accent3 43 4" xfId="7927"/>
    <cellStyle name="40% - Accent3 44" xfId="1943"/>
    <cellStyle name="40% - Accent3 44 2" xfId="3242"/>
    <cellStyle name="40% - Accent3 44 3" xfId="6759"/>
    <cellStyle name="40% - Accent3 44 4" xfId="7942"/>
    <cellStyle name="40% - Accent3 45" xfId="1959"/>
    <cellStyle name="40% - Accent3 45 2" xfId="3255"/>
    <cellStyle name="40% - Accent3 45 3" xfId="6773"/>
    <cellStyle name="40% - Accent3 45 4" xfId="7956"/>
    <cellStyle name="40% - Accent3 46" xfId="1974"/>
    <cellStyle name="40% - Accent3 46 2" xfId="3269"/>
    <cellStyle name="40% - Accent3 46 3" xfId="6787"/>
    <cellStyle name="40% - Accent3 46 4" xfId="7970"/>
    <cellStyle name="40% - Accent3 47" xfId="1989"/>
    <cellStyle name="40% - Accent3 47 2" xfId="3283"/>
    <cellStyle name="40% - Accent3 47 3" xfId="6800"/>
    <cellStyle name="40% - Accent3 47 4" xfId="7984"/>
    <cellStyle name="40% - Accent3 48" xfId="2003"/>
    <cellStyle name="40% - Accent3 48 2" xfId="3297"/>
    <cellStyle name="40% - Accent3 48 3" xfId="6814"/>
    <cellStyle name="40% - Accent3 48 4" xfId="7998"/>
    <cellStyle name="40% - Accent3 49" xfId="2017"/>
    <cellStyle name="40% - Accent3 49 2" xfId="3311"/>
    <cellStyle name="40% - Accent3 49 3" xfId="6827"/>
    <cellStyle name="40% - Accent3 49 4" xfId="8012"/>
    <cellStyle name="40% - Accent3 5" xfId="436"/>
    <cellStyle name="40% - Accent3 5 2" xfId="2107"/>
    <cellStyle name="40% - Accent3 5 2 2" xfId="4450"/>
    <cellStyle name="40% - Accent3 5 2 2 2" xfId="6245"/>
    <cellStyle name="40% - Accent3 5 2 2 3" xfId="9119"/>
    <cellStyle name="40% - Accent3 5 2 3" xfId="3372"/>
    <cellStyle name="40% - Accent3 5 2 4" xfId="5768"/>
    <cellStyle name="40% - Accent3 5 2 5" xfId="8078"/>
    <cellStyle name="40% - Accent3 5 3" xfId="1403"/>
    <cellStyle name="40% - Accent3 5 3 2" xfId="4389"/>
    <cellStyle name="40% - Accent3 5 3 2 2" xfId="9060"/>
    <cellStyle name="40% - Accent3 5 3 3" xfId="3962"/>
    <cellStyle name="40% - Accent3 5 3 4" xfId="6069"/>
    <cellStyle name="40% - Accent3 5 3 5" xfId="8654"/>
    <cellStyle name="40% - Accent3 5 4" xfId="4565"/>
    <cellStyle name="40% - Accent3 5 4 2" xfId="9234"/>
    <cellStyle name="40% - Accent3 5 5" xfId="4326"/>
    <cellStyle name="40% - Accent3 5 5 2" xfId="8999"/>
    <cellStyle name="40% - Accent3 5 6" xfId="2728"/>
    <cellStyle name="40% - Accent3 5 7" xfId="5586"/>
    <cellStyle name="40% - Accent3 5 8" xfId="7426"/>
    <cellStyle name="40% - Accent3 50" xfId="2049"/>
    <cellStyle name="40% - Accent3 50 2" xfId="3327"/>
    <cellStyle name="40% - Accent3 50 3" xfId="6840"/>
    <cellStyle name="40% - Accent3 50 4" xfId="8033"/>
    <cellStyle name="40% - Accent3 51" xfId="1322"/>
    <cellStyle name="40% - Accent3 51 2" xfId="3900"/>
    <cellStyle name="40% - Accent3 51 3" xfId="6854"/>
    <cellStyle name="40% - Accent3 51 4" xfId="8606"/>
    <cellStyle name="40% - Accent3 52" xfId="2662"/>
    <cellStyle name="40% - Accent3 52 2" xfId="4269"/>
    <cellStyle name="40% - Accent3 52 3" xfId="6867"/>
    <cellStyle name="40% - Accent3 52 4" xfId="8954"/>
    <cellStyle name="40% - Accent3 53" xfId="2682"/>
    <cellStyle name="40% - Accent3 53 2" xfId="6881"/>
    <cellStyle name="40% - Accent3 54" xfId="5448"/>
    <cellStyle name="40% - Accent3 54 2" xfId="6894"/>
    <cellStyle name="40% - Accent3 55" xfId="6907"/>
    <cellStyle name="40% - Accent3 56" xfId="6924"/>
    <cellStyle name="40% - Accent3 57" xfId="6937"/>
    <cellStyle name="40% - Accent3 58" xfId="6951"/>
    <cellStyle name="40% - Accent3 59" xfId="6964"/>
    <cellStyle name="40% - Accent3 6" xfId="450"/>
    <cellStyle name="40% - Accent3 6 2" xfId="2120"/>
    <cellStyle name="40% - Accent3 6 2 2" xfId="4463"/>
    <cellStyle name="40% - Accent3 6 2 2 2" xfId="6258"/>
    <cellStyle name="40% - Accent3 6 2 2 3" xfId="9132"/>
    <cellStyle name="40% - Accent3 6 2 3" xfId="3385"/>
    <cellStyle name="40% - Accent3 6 2 4" xfId="5781"/>
    <cellStyle name="40% - Accent3 6 2 5" xfId="8091"/>
    <cellStyle name="40% - Accent3 6 3" xfId="1416"/>
    <cellStyle name="40% - Accent3 6 3 2" xfId="4661"/>
    <cellStyle name="40% - Accent3 6 3 2 2" xfId="9304"/>
    <cellStyle name="40% - Accent3 6 3 3" xfId="3975"/>
    <cellStyle name="40% - Accent3 6 3 4" xfId="6082"/>
    <cellStyle name="40% - Accent3 6 3 5" xfId="8667"/>
    <cellStyle name="40% - Accent3 6 4" xfId="4340"/>
    <cellStyle name="40% - Accent3 6 4 2" xfId="9012"/>
    <cellStyle name="40% - Accent3 6 5" xfId="2741"/>
    <cellStyle name="40% - Accent3 6 6" xfId="5599"/>
    <cellStyle name="40% - Accent3 6 7" xfId="7439"/>
    <cellStyle name="40% - Accent3 60" xfId="6978"/>
    <cellStyle name="40% - Accent3 61" xfId="6991"/>
    <cellStyle name="40% - Accent3 62" xfId="7005"/>
    <cellStyle name="40% - Accent3 63" xfId="7018"/>
    <cellStyle name="40% - Accent3 64" xfId="7031"/>
    <cellStyle name="40% - Accent3 65" xfId="7044"/>
    <cellStyle name="40% - Accent3 66" xfId="7059"/>
    <cellStyle name="40% - Accent3 67" xfId="7073"/>
    <cellStyle name="40% - Accent3 68" xfId="7088"/>
    <cellStyle name="40% - Accent3 69" xfId="7102"/>
    <cellStyle name="40% - Accent3 7" xfId="464"/>
    <cellStyle name="40% - Accent3 7 2" xfId="2133"/>
    <cellStyle name="40% - Accent3 7 2 2" xfId="4675"/>
    <cellStyle name="40% - Accent3 7 2 2 2" xfId="6271"/>
    <cellStyle name="40% - Accent3 7 2 2 3" xfId="9318"/>
    <cellStyle name="40% - Accent3 7 2 3" xfId="3398"/>
    <cellStyle name="40% - Accent3 7 2 4" xfId="5794"/>
    <cellStyle name="40% - Accent3 7 2 5" xfId="8104"/>
    <cellStyle name="40% - Accent3 7 3" xfId="1429"/>
    <cellStyle name="40% - Accent3 7 3 2" xfId="3988"/>
    <cellStyle name="40% - Accent3 7 3 3" xfId="6095"/>
    <cellStyle name="40% - Accent3 7 3 4" xfId="8680"/>
    <cellStyle name="40% - Accent3 7 4" xfId="4476"/>
    <cellStyle name="40% - Accent3 7 4 2" xfId="9145"/>
    <cellStyle name="40% - Accent3 7 5" xfId="2754"/>
    <cellStyle name="40% - Accent3 7 6" xfId="5612"/>
    <cellStyle name="40% - Accent3 7 7" xfId="7452"/>
    <cellStyle name="40% - Accent3 70" xfId="7115"/>
    <cellStyle name="40% - Accent3 71" xfId="7129"/>
    <cellStyle name="40% - Accent3 72" xfId="7175"/>
    <cellStyle name="40% - Accent3 73" xfId="5502"/>
    <cellStyle name="40% - Accent3 74" xfId="7370"/>
    <cellStyle name="40% - Accent3 75" xfId="9865"/>
    <cellStyle name="40% - Accent3 8" xfId="480"/>
    <cellStyle name="40% - Accent3 8 2" xfId="2146"/>
    <cellStyle name="40% - Accent3 8 2 2" xfId="4688"/>
    <cellStyle name="40% - Accent3 8 2 2 2" xfId="6284"/>
    <cellStyle name="40% - Accent3 8 2 2 3" xfId="9331"/>
    <cellStyle name="40% - Accent3 8 2 3" xfId="3411"/>
    <cellStyle name="40% - Accent3 8 2 4" xfId="5807"/>
    <cellStyle name="40% - Accent3 8 2 5" xfId="8117"/>
    <cellStyle name="40% - Accent3 8 3" xfId="1443"/>
    <cellStyle name="40% - Accent3 8 3 2" xfId="4001"/>
    <cellStyle name="40% - Accent3 8 3 3" xfId="6108"/>
    <cellStyle name="40% - Accent3 8 3 4" xfId="8693"/>
    <cellStyle name="40% - Accent3 8 4" xfId="4489"/>
    <cellStyle name="40% - Accent3 8 4 2" xfId="9158"/>
    <cellStyle name="40% - Accent3 8 5" xfId="2767"/>
    <cellStyle name="40% - Accent3 8 6" xfId="5625"/>
    <cellStyle name="40% - Accent3 8 7" xfId="7465"/>
    <cellStyle name="40% - Accent3 9" xfId="507"/>
    <cellStyle name="40% - Accent3 9 2" xfId="2159"/>
    <cellStyle name="40% - Accent3 9 2 2" xfId="4701"/>
    <cellStyle name="40% - Accent3 9 2 2 2" xfId="6297"/>
    <cellStyle name="40% - Accent3 9 2 2 3" xfId="9344"/>
    <cellStyle name="40% - Accent3 9 2 3" xfId="3424"/>
    <cellStyle name="40% - Accent3 9 2 4" xfId="5820"/>
    <cellStyle name="40% - Accent3 9 2 5" xfId="8130"/>
    <cellStyle name="40% - Accent3 9 3" xfId="1456"/>
    <cellStyle name="40% - Accent3 9 3 2" xfId="4015"/>
    <cellStyle name="40% - Accent3 9 3 3" xfId="6121"/>
    <cellStyle name="40% - Accent3 9 3 4" xfId="8706"/>
    <cellStyle name="40% - Accent3 9 4" xfId="4502"/>
    <cellStyle name="40% - Accent3 9 4 2" xfId="9171"/>
    <cellStyle name="40% - Accent3 9 5" xfId="2780"/>
    <cellStyle name="40% - Accent3 9 6" xfId="5638"/>
    <cellStyle name="40% - Accent3 9 7" xfId="7478"/>
    <cellStyle name="40% - Accent4" xfId="33" builtinId="43" customBuiltin="1"/>
    <cellStyle name="40% - Accent4 10" xfId="522"/>
    <cellStyle name="40% - Accent4 10 2" xfId="2176"/>
    <cellStyle name="40% - Accent4 10 2 2" xfId="4718"/>
    <cellStyle name="40% - Accent4 10 2 2 2" xfId="6313"/>
    <cellStyle name="40% - Accent4 10 2 2 3" xfId="9361"/>
    <cellStyle name="40% - Accent4 10 2 3" xfId="3440"/>
    <cellStyle name="40% - Accent4 10 2 4" xfId="5836"/>
    <cellStyle name="40% - Accent4 10 2 5" xfId="8146"/>
    <cellStyle name="40% - Accent4 10 3" xfId="1471"/>
    <cellStyle name="40% - Accent4 10 3 2" xfId="4030"/>
    <cellStyle name="40% - Accent4 10 3 3" xfId="6137"/>
    <cellStyle name="40% - Accent4 10 3 4" xfId="8721"/>
    <cellStyle name="40% - Accent4 10 4" xfId="4407"/>
    <cellStyle name="40% - Accent4 10 4 2" xfId="9078"/>
    <cellStyle name="40% - Accent4 10 5" xfId="2795"/>
    <cellStyle name="40% - Accent4 10 6" xfId="5654"/>
    <cellStyle name="40% - Accent4 10 7" xfId="7493"/>
    <cellStyle name="40% - Accent4 11" xfId="535"/>
    <cellStyle name="40% - Accent4 11 2" xfId="2189"/>
    <cellStyle name="40% - Accent4 11 2 2" xfId="3453"/>
    <cellStyle name="40% - Accent4 11 2 2 2" xfId="6326"/>
    <cellStyle name="40% - Accent4 11 2 3" xfId="5849"/>
    <cellStyle name="40% - Accent4 11 2 4" xfId="8159"/>
    <cellStyle name="40% - Accent4 11 3" xfId="1484"/>
    <cellStyle name="40% - Accent4 11 3 2" xfId="4043"/>
    <cellStyle name="40% - Accent4 11 3 3" xfId="6150"/>
    <cellStyle name="40% - Accent4 11 3 4" xfId="8734"/>
    <cellStyle name="40% - Accent4 11 4" xfId="4520"/>
    <cellStyle name="40% - Accent4 11 4 2" xfId="9189"/>
    <cellStyle name="40% - Accent4 11 5" xfId="2808"/>
    <cellStyle name="40% - Accent4 11 6" xfId="5668"/>
    <cellStyle name="40% - Accent4 11 7" xfId="7506"/>
    <cellStyle name="40% - Accent4 12" xfId="548"/>
    <cellStyle name="40% - Accent4 12 2" xfId="2202"/>
    <cellStyle name="40% - Accent4 12 2 2" xfId="3466"/>
    <cellStyle name="40% - Accent4 12 2 2 2" xfId="6339"/>
    <cellStyle name="40% - Accent4 12 2 3" xfId="5862"/>
    <cellStyle name="40% - Accent4 12 2 4" xfId="8172"/>
    <cellStyle name="40% - Accent4 12 3" xfId="1497"/>
    <cellStyle name="40% - Accent4 12 3 2" xfId="4057"/>
    <cellStyle name="40% - Accent4 12 3 3" xfId="6163"/>
    <cellStyle name="40% - Accent4 12 3 4" xfId="8747"/>
    <cellStyle name="40% - Accent4 12 4" xfId="4732"/>
    <cellStyle name="40% - Accent4 12 4 2" xfId="9374"/>
    <cellStyle name="40% - Accent4 12 5" xfId="2821"/>
    <cellStyle name="40% - Accent4 12 6" xfId="5681"/>
    <cellStyle name="40% - Accent4 12 7" xfId="7519"/>
    <cellStyle name="40% - Accent4 13" xfId="562"/>
    <cellStyle name="40% - Accent4 13 2" xfId="2215"/>
    <cellStyle name="40% - Accent4 13 2 2" xfId="3479"/>
    <cellStyle name="40% - Accent4 13 2 2 2" xfId="6352"/>
    <cellStyle name="40% - Accent4 13 2 3" xfId="5875"/>
    <cellStyle name="40% - Accent4 13 2 4" xfId="8185"/>
    <cellStyle name="40% - Accent4 13 3" xfId="1510"/>
    <cellStyle name="40% - Accent4 13 3 2" xfId="4070"/>
    <cellStyle name="40% - Accent4 13 3 3" xfId="6176"/>
    <cellStyle name="40% - Accent4 13 3 4" xfId="8760"/>
    <cellStyle name="40% - Accent4 13 4" xfId="4745"/>
    <cellStyle name="40% - Accent4 13 4 2" xfId="9387"/>
    <cellStyle name="40% - Accent4 13 5" xfId="2834"/>
    <cellStyle name="40% - Accent4 13 6" xfId="5695"/>
    <cellStyle name="40% - Accent4 13 7" xfId="7532"/>
    <cellStyle name="40% - Accent4 14" xfId="576"/>
    <cellStyle name="40% - Accent4 14 2" xfId="2228"/>
    <cellStyle name="40% - Accent4 14 2 2" xfId="3492"/>
    <cellStyle name="40% - Accent4 14 2 2 2" xfId="6365"/>
    <cellStyle name="40% - Accent4 14 2 3" xfId="5888"/>
    <cellStyle name="40% - Accent4 14 2 4" xfId="8198"/>
    <cellStyle name="40% - Accent4 14 3" xfId="1523"/>
    <cellStyle name="40% - Accent4 14 3 2" xfId="4083"/>
    <cellStyle name="40% - Accent4 14 3 3" xfId="6189"/>
    <cellStyle name="40% - Accent4 14 3 4" xfId="8773"/>
    <cellStyle name="40% - Accent4 14 4" xfId="4759"/>
    <cellStyle name="40% - Accent4 14 4 2" xfId="9400"/>
    <cellStyle name="40% - Accent4 14 5" xfId="2847"/>
    <cellStyle name="40% - Accent4 14 6" xfId="5708"/>
    <cellStyle name="40% - Accent4 14 7" xfId="7545"/>
    <cellStyle name="40% - Accent4 15" xfId="590"/>
    <cellStyle name="40% - Accent4 15 2" xfId="2242"/>
    <cellStyle name="40% - Accent4 15 2 2" xfId="3505"/>
    <cellStyle name="40% - Accent4 15 2 3" xfId="6203"/>
    <cellStyle name="40% - Accent4 15 2 4" xfId="8211"/>
    <cellStyle name="40% - Accent4 15 3" xfId="1536"/>
    <cellStyle name="40% - Accent4 15 3 2" xfId="4096"/>
    <cellStyle name="40% - Accent4 15 3 3" xfId="8786"/>
    <cellStyle name="40% - Accent4 15 4" xfId="4772"/>
    <cellStyle name="40% - Accent4 15 4 2" xfId="9413"/>
    <cellStyle name="40% - Accent4 15 5" xfId="2860"/>
    <cellStyle name="40% - Accent4 15 6" xfId="5722"/>
    <cellStyle name="40% - Accent4 15 7" xfId="7558"/>
    <cellStyle name="40% - Accent4 16" xfId="618"/>
    <cellStyle name="40% - Accent4 16 2" xfId="2255"/>
    <cellStyle name="40% - Accent4 16 2 2" xfId="3518"/>
    <cellStyle name="40% - Accent4 16 2 3" xfId="6380"/>
    <cellStyle name="40% - Accent4 16 2 4" xfId="8224"/>
    <cellStyle name="40% - Accent4 16 3" xfId="1552"/>
    <cellStyle name="40% - Accent4 16 3 2" xfId="4110"/>
    <cellStyle name="40% - Accent4 16 3 3" xfId="8799"/>
    <cellStyle name="40% - Accent4 16 4" xfId="4785"/>
    <cellStyle name="40% - Accent4 16 4 2" xfId="9426"/>
    <cellStyle name="40% - Accent4 16 5" xfId="2873"/>
    <cellStyle name="40% - Accent4 16 6" xfId="5904"/>
    <cellStyle name="40% - Accent4 16 7" xfId="7571"/>
    <cellStyle name="40% - Accent4 17" xfId="638"/>
    <cellStyle name="40% - Accent4 17 2" xfId="2269"/>
    <cellStyle name="40% - Accent4 17 2 2" xfId="3531"/>
    <cellStyle name="40% - Accent4 17 2 3" xfId="6394"/>
    <cellStyle name="40% - Accent4 17 2 4" xfId="8237"/>
    <cellStyle name="40% - Accent4 17 3" xfId="1565"/>
    <cellStyle name="40% - Accent4 17 3 2" xfId="4123"/>
    <cellStyle name="40% - Accent4 17 3 3" xfId="8812"/>
    <cellStyle name="40% - Accent4 17 4" xfId="4799"/>
    <cellStyle name="40% - Accent4 17 4 2" xfId="9439"/>
    <cellStyle name="40% - Accent4 17 5" xfId="2886"/>
    <cellStyle name="40% - Accent4 17 6" xfId="5918"/>
    <cellStyle name="40% - Accent4 17 7" xfId="7584"/>
    <cellStyle name="40% - Accent4 18" xfId="653"/>
    <cellStyle name="40% - Accent4 18 2" xfId="2283"/>
    <cellStyle name="40% - Accent4 18 2 2" xfId="3544"/>
    <cellStyle name="40% - Accent4 18 2 3" xfId="6408"/>
    <cellStyle name="40% - Accent4 18 2 4" xfId="8250"/>
    <cellStyle name="40% - Accent4 18 3" xfId="1579"/>
    <cellStyle name="40% - Accent4 18 3 2" xfId="4136"/>
    <cellStyle name="40% - Accent4 18 3 3" xfId="8825"/>
    <cellStyle name="40% - Accent4 18 4" xfId="4812"/>
    <cellStyle name="40% - Accent4 18 4 2" xfId="9452"/>
    <cellStyle name="40% - Accent4 18 5" xfId="2899"/>
    <cellStyle name="40% - Accent4 18 6" xfId="5932"/>
    <cellStyle name="40% - Accent4 18 7" xfId="7597"/>
    <cellStyle name="40% - Accent4 19" xfId="682"/>
    <cellStyle name="40% - Accent4 19 2" xfId="2296"/>
    <cellStyle name="40% - Accent4 19 2 2" xfId="3557"/>
    <cellStyle name="40% - Accent4 19 2 3" xfId="6422"/>
    <cellStyle name="40% - Accent4 19 2 4" xfId="8263"/>
    <cellStyle name="40% - Accent4 19 3" xfId="1593"/>
    <cellStyle name="40% - Accent4 19 3 2" xfId="4149"/>
    <cellStyle name="40% - Accent4 19 3 3" xfId="8838"/>
    <cellStyle name="40% - Accent4 19 4" xfId="4826"/>
    <cellStyle name="40% - Accent4 19 4 2" xfId="9465"/>
    <cellStyle name="40% - Accent4 19 5" xfId="2912"/>
    <cellStyle name="40% - Accent4 19 6" xfId="5947"/>
    <cellStyle name="40% - Accent4 19 7" xfId="7610"/>
    <cellStyle name="40% - Accent4 2" xfId="243"/>
    <cellStyle name="40% - Accent4 2 2" xfId="5287"/>
    <cellStyle name="40% - Accent4 2 2 2" xfId="5288"/>
    <cellStyle name="40% - Accent4 2 3" xfId="5289"/>
    <cellStyle name="40% - Accent4 2 4" xfId="5286"/>
    <cellStyle name="40% - Accent4 20" xfId="745"/>
    <cellStyle name="40% - Accent4 20 2" xfId="2309"/>
    <cellStyle name="40% - Accent4 20 2 2" xfId="3570"/>
    <cellStyle name="40% - Accent4 20 2 3" xfId="6433"/>
    <cellStyle name="40% - Accent4 20 2 4" xfId="8276"/>
    <cellStyle name="40% - Accent4 20 3" xfId="1606"/>
    <cellStyle name="40% - Accent4 20 3 2" xfId="4162"/>
    <cellStyle name="40% - Accent4 20 3 3" xfId="8851"/>
    <cellStyle name="40% - Accent4 20 4" xfId="4839"/>
    <cellStyle name="40% - Accent4 20 4 2" xfId="9478"/>
    <cellStyle name="40% - Accent4 20 5" xfId="2925"/>
    <cellStyle name="40% - Accent4 20 6" xfId="5958"/>
    <cellStyle name="40% - Accent4 20 7" xfId="7623"/>
    <cellStyle name="40% - Accent4 21" xfId="761"/>
    <cellStyle name="40% - Accent4 21 2" xfId="2323"/>
    <cellStyle name="40% - Accent4 21 2 2" xfId="3584"/>
    <cellStyle name="40% - Accent4 21 2 3" xfId="6451"/>
    <cellStyle name="40% - Accent4 21 2 4" xfId="8290"/>
    <cellStyle name="40% - Accent4 21 3" xfId="1619"/>
    <cellStyle name="40% - Accent4 21 3 2" xfId="4175"/>
    <cellStyle name="40% - Accent4 21 3 3" xfId="8864"/>
    <cellStyle name="40% - Accent4 21 4" xfId="4852"/>
    <cellStyle name="40% - Accent4 21 4 2" xfId="9491"/>
    <cellStyle name="40% - Accent4 21 5" xfId="2938"/>
    <cellStyle name="40% - Accent4 21 6" xfId="5976"/>
    <cellStyle name="40% - Accent4 21 7" xfId="7636"/>
    <cellStyle name="40% - Accent4 22" xfId="775"/>
    <cellStyle name="40% - Accent4 22 2" xfId="2338"/>
    <cellStyle name="40% - Accent4 22 2 2" xfId="3597"/>
    <cellStyle name="40% - Accent4 22 2 3" xfId="6464"/>
    <cellStyle name="40% - Accent4 22 2 4" xfId="8303"/>
    <cellStyle name="40% - Accent4 22 3" xfId="1632"/>
    <cellStyle name="40% - Accent4 22 3 2" xfId="4188"/>
    <cellStyle name="40% - Accent4 22 3 3" xfId="8877"/>
    <cellStyle name="40% - Accent4 22 4" xfId="4869"/>
    <cellStyle name="40% - Accent4 22 4 2" xfId="9507"/>
    <cellStyle name="40% - Accent4 22 5" xfId="2951"/>
    <cellStyle name="40% - Accent4 22 6" xfId="5989"/>
    <cellStyle name="40% - Accent4 22 7" xfId="7649"/>
    <cellStyle name="40% - Accent4 23" xfId="808"/>
    <cellStyle name="40% - Accent4 23 2" xfId="2355"/>
    <cellStyle name="40% - Accent4 23 2 2" xfId="3614"/>
    <cellStyle name="40% - Accent4 23 2 3" xfId="8320"/>
    <cellStyle name="40% - Accent4 23 3" xfId="1651"/>
    <cellStyle name="40% - Accent4 23 3 2" xfId="4201"/>
    <cellStyle name="40% - Accent4 23 3 3" xfId="8890"/>
    <cellStyle name="40% - Accent4 23 4" xfId="4884"/>
    <cellStyle name="40% - Accent4 23 4 2" xfId="9521"/>
    <cellStyle name="40% - Accent4 23 5" xfId="2964"/>
    <cellStyle name="40% - Accent4 23 6" xfId="6007"/>
    <cellStyle name="40% - Accent4 23 7" xfId="7662"/>
    <cellStyle name="40% - Accent4 24" xfId="822"/>
    <cellStyle name="40% - Accent4 24 2" xfId="2372"/>
    <cellStyle name="40% - Accent4 24 2 2" xfId="3629"/>
    <cellStyle name="40% - Accent4 24 2 3" xfId="8335"/>
    <cellStyle name="40% - Accent4 24 3" xfId="1664"/>
    <cellStyle name="40% - Accent4 24 3 2" xfId="4214"/>
    <cellStyle name="40% - Accent4 24 3 3" xfId="8903"/>
    <cellStyle name="40% - Accent4 24 4" xfId="4899"/>
    <cellStyle name="40% - Accent4 24 4 2" xfId="9536"/>
    <cellStyle name="40% - Accent4 24 5" xfId="2977"/>
    <cellStyle name="40% - Accent4 24 6" xfId="6481"/>
    <cellStyle name="40% - Accent4 24 7" xfId="7675"/>
    <cellStyle name="40% - Accent4 25" xfId="866"/>
    <cellStyle name="40% - Accent4 25 2" xfId="2386"/>
    <cellStyle name="40% - Accent4 25 2 2" xfId="3643"/>
    <cellStyle name="40% - Accent4 25 2 3" xfId="8349"/>
    <cellStyle name="40% - Accent4 25 3" xfId="1677"/>
    <cellStyle name="40% - Accent4 25 3 2" xfId="4227"/>
    <cellStyle name="40% - Accent4 25 3 3" xfId="8916"/>
    <cellStyle name="40% - Accent4 25 4" xfId="4916"/>
    <cellStyle name="40% - Accent4 25 4 2" xfId="9553"/>
    <cellStyle name="40% - Accent4 25 5" xfId="2990"/>
    <cellStyle name="40% - Accent4 25 6" xfId="6500"/>
    <cellStyle name="40% - Accent4 25 7" xfId="7688"/>
    <cellStyle name="40% - Accent4 26" xfId="880"/>
    <cellStyle name="40% - Accent4 26 2" xfId="2402"/>
    <cellStyle name="40% - Accent4 26 2 2" xfId="3658"/>
    <cellStyle name="40% - Accent4 26 2 3" xfId="8364"/>
    <cellStyle name="40% - Accent4 26 3" xfId="1690"/>
    <cellStyle name="40% - Accent4 26 3 2" xfId="4240"/>
    <cellStyle name="40% - Accent4 26 3 3" xfId="8929"/>
    <cellStyle name="40% - Accent4 26 4" xfId="4929"/>
    <cellStyle name="40% - Accent4 26 4 2" xfId="9566"/>
    <cellStyle name="40% - Accent4 26 5" xfId="3003"/>
    <cellStyle name="40% - Accent4 26 6" xfId="6513"/>
    <cellStyle name="40% - Accent4 26 7" xfId="7701"/>
    <cellStyle name="40% - Accent4 27" xfId="951"/>
    <cellStyle name="40% - Accent4 27 2" xfId="2419"/>
    <cellStyle name="40% - Accent4 27 2 2" xfId="3671"/>
    <cellStyle name="40% - Accent4 27 2 3" xfId="8377"/>
    <cellStyle name="40% - Accent4 27 3" xfId="1704"/>
    <cellStyle name="40% - Accent4 27 3 2" xfId="4253"/>
    <cellStyle name="40% - Accent4 27 3 3" xfId="8942"/>
    <cellStyle name="40% - Accent4 27 4" xfId="4943"/>
    <cellStyle name="40% - Accent4 27 4 2" xfId="9579"/>
    <cellStyle name="40% - Accent4 27 5" xfId="3016"/>
    <cellStyle name="40% - Accent4 27 6" xfId="6526"/>
    <cellStyle name="40% - Accent4 27 7" xfId="7714"/>
    <cellStyle name="40% - Accent4 28" xfId="973"/>
    <cellStyle name="40% - Accent4 28 2" xfId="2435"/>
    <cellStyle name="40% - Accent4 28 2 2" xfId="3685"/>
    <cellStyle name="40% - Accent4 28 2 3" xfId="8391"/>
    <cellStyle name="40% - Accent4 28 3" xfId="1717"/>
    <cellStyle name="40% - Accent4 28 3 2" xfId="4956"/>
    <cellStyle name="40% - Accent4 28 3 3" xfId="9592"/>
    <cellStyle name="40% - Accent4 28 4" xfId="3029"/>
    <cellStyle name="40% - Accent4 28 5" xfId="6540"/>
    <cellStyle name="40% - Accent4 28 6" xfId="7727"/>
    <cellStyle name="40% - Accent4 29" xfId="1004"/>
    <cellStyle name="40% - Accent4 29 2" xfId="2449"/>
    <cellStyle name="40% - Accent4 29 2 2" xfId="3699"/>
    <cellStyle name="40% - Accent4 29 2 3" xfId="8405"/>
    <cellStyle name="40% - Accent4 29 3" xfId="1730"/>
    <cellStyle name="40% - Accent4 29 3 2" xfId="4970"/>
    <cellStyle name="40% - Accent4 29 3 3" xfId="9605"/>
    <cellStyle name="40% - Accent4 29 4" xfId="3042"/>
    <cellStyle name="40% - Accent4 29 5" xfId="6556"/>
    <cellStyle name="40% - Accent4 29 6" xfId="7740"/>
    <cellStyle name="40% - Accent4 3" xfId="410"/>
    <cellStyle name="40% - Accent4 3 2" xfId="2083"/>
    <cellStyle name="40% - Accent4 3 2 2" xfId="4630"/>
    <cellStyle name="40% - Accent4 3 2 2 2" xfId="6221"/>
    <cellStyle name="40% - Accent4 3 2 2 3" xfId="9292"/>
    <cellStyle name="40% - Accent4 3 2 3" xfId="4424"/>
    <cellStyle name="40% - Accent4 3 2 3 2" xfId="9095"/>
    <cellStyle name="40% - Accent4 3 2 4" xfId="3348"/>
    <cellStyle name="40% - Accent4 3 2 5" xfId="5739"/>
    <cellStyle name="40% - Accent4 3 2 6" xfId="8054"/>
    <cellStyle name="40% - Accent4 3 3" xfId="1372"/>
    <cellStyle name="40% - Accent4 3 3 2" xfId="4586"/>
    <cellStyle name="40% - Accent4 3 3 2 2" xfId="9255"/>
    <cellStyle name="40% - Accent4 3 3 3" xfId="4364"/>
    <cellStyle name="40% - Accent4 3 3 3 2" xfId="9036"/>
    <cellStyle name="40% - Accent4 3 3 4" xfId="3937"/>
    <cellStyle name="40% - Accent4 3 3 5" xfId="6044"/>
    <cellStyle name="40% - Accent4 3 3 6" xfId="8629"/>
    <cellStyle name="40% - Accent4 3 4" xfId="4539"/>
    <cellStyle name="40% - Accent4 3 4 2" xfId="9208"/>
    <cellStyle name="40% - Accent4 3 5" xfId="4301"/>
    <cellStyle name="40% - Accent4 3 5 2" xfId="8975"/>
    <cellStyle name="40% - Accent4 3 6" xfId="2704"/>
    <cellStyle name="40% - Accent4 3 7" xfId="5561"/>
    <cellStyle name="40% - Accent4 3 8" xfId="7402"/>
    <cellStyle name="40% - Accent4 30" xfId="1039"/>
    <cellStyle name="40% - Accent4 30 2" xfId="2462"/>
    <cellStyle name="40% - Accent4 30 2 2" xfId="3712"/>
    <cellStyle name="40% - Accent4 30 2 3" xfId="8418"/>
    <cellStyle name="40% - Accent4 30 3" xfId="1751"/>
    <cellStyle name="40% - Accent4 30 3 2" xfId="4983"/>
    <cellStyle name="40% - Accent4 30 3 3" xfId="9618"/>
    <cellStyle name="40% - Accent4 30 4" xfId="3058"/>
    <cellStyle name="40% - Accent4 30 5" xfId="6577"/>
    <cellStyle name="40% - Accent4 30 6" xfId="7756"/>
    <cellStyle name="40% - Accent4 31" xfId="1060"/>
    <cellStyle name="40% - Accent4 31 2" xfId="2475"/>
    <cellStyle name="40% - Accent4 31 2 2" xfId="3725"/>
    <cellStyle name="40% - Accent4 31 2 3" xfId="8431"/>
    <cellStyle name="40% - Accent4 31 3" xfId="1764"/>
    <cellStyle name="40% - Accent4 31 3 2" xfId="4996"/>
    <cellStyle name="40% - Accent4 31 3 3" xfId="9631"/>
    <cellStyle name="40% - Accent4 31 4" xfId="3071"/>
    <cellStyle name="40% - Accent4 31 5" xfId="6591"/>
    <cellStyle name="40% - Accent4 31 6" xfId="7769"/>
    <cellStyle name="40% - Accent4 32" xfId="1124"/>
    <cellStyle name="40% - Accent4 32 2" xfId="2489"/>
    <cellStyle name="40% - Accent4 32 2 2" xfId="3739"/>
    <cellStyle name="40% - Accent4 32 2 3" xfId="8445"/>
    <cellStyle name="40% - Accent4 32 3" xfId="1777"/>
    <cellStyle name="40% - Accent4 32 3 2" xfId="5009"/>
    <cellStyle name="40% - Accent4 32 3 3" xfId="9644"/>
    <cellStyle name="40% - Accent4 32 4" xfId="3084"/>
    <cellStyle name="40% - Accent4 32 5" xfId="6604"/>
    <cellStyle name="40% - Accent4 32 6" xfId="7782"/>
    <cellStyle name="40% - Accent4 33" xfId="1169"/>
    <cellStyle name="40% - Accent4 33 2" xfId="2502"/>
    <cellStyle name="40% - Accent4 33 2 2" xfId="3752"/>
    <cellStyle name="40% - Accent4 33 2 3" xfId="8458"/>
    <cellStyle name="40% - Accent4 33 3" xfId="1790"/>
    <cellStyle name="40% - Accent4 33 3 2" xfId="5022"/>
    <cellStyle name="40% - Accent4 33 3 3" xfId="9657"/>
    <cellStyle name="40% - Accent4 33 4" xfId="3097"/>
    <cellStyle name="40% - Accent4 33 5" xfId="6617"/>
    <cellStyle name="40% - Accent4 33 6" xfId="7795"/>
    <cellStyle name="40% - Accent4 34" xfId="1804"/>
    <cellStyle name="40% - Accent4 34 2" xfId="2516"/>
    <cellStyle name="40% - Accent4 34 2 2" xfId="3765"/>
    <cellStyle name="40% - Accent4 34 2 3" xfId="8471"/>
    <cellStyle name="40% - Accent4 34 3" xfId="5035"/>
    <cellStyle name="40% - Accent4 34 3 2" xfId="9670"/>
    <cellStyle name="40% - Accent4 34 4" xfId="3111"/>
    <cellStyle name="40% - Accent4 34 5" xfId="6630"/>
    <cellStyle name="40% - Accent4 34 6" xfId="7809"/>
    <cellStyle name="40% - Accent4 35" xfId="1817"/>
    <cellStyle name="40% - Accent4 35 2" xfId="2533"/>
    <cellStyle name="40% - Accent4 35 2 2" xfId="3779"/>
    <cellStyle name="40% - Accent4 35 2 3" xfId="8485"/>
    <cellStyle name="40% - Accent4 35 3" xfId="5049"/>
    <cellStyle name="40% - Accent4 35 3 2" xfId="9683"/>
    <cellStyle name="40% - Accent4 35 4" xfId="3124"/>
    <cellStyle name="40% - Accent4 35 5" xfId="6643"/>
    <cellStyle name="40% - Accent4 35 6" xfId="7823"/>
    <cellStyle name="40% - Accent4 36" xfId="1830"/>
    <cellStyle name="40% - Accent4 36 2" xfId="2543"/>
    <cellStyle name="40% - Accent4 36 2 2" xfId="3787"/>
    <cellStyle name="40% - Accent4 36 2 3" xfId="8494"/>
    <cellStyle name="40% - Accent4 36 3" xfId="5062"/>
    <cellStyle name="40% - Accent4 36 3 2" xfId="9696"/>
    <cellStyle name="40% - Accent4 36 4" xfId="3137"/>
    <cellStyle name="40% - Accent4 36 5" xfId="6656"/>
    <cellStyle name="40% - Accent4 36 6" xfId="7836"/>
    <cellStyle name="40% - Accent4 37" xfId="1843"/>
    <cellStyle name="40% - Accent4 37 2" xfId="2560"/>
    <cellStyle name="40% - Accent4 37 2 2" xfId="3804"/>
    <cellStyle name="40% - Accent4 37 2 3" xfId="8511"/>
    <cellStyle name="40% - Accent4 37 3" xfId="5076"/>
    <cellStyle name="40% - Accent4 37 3 2" xfId="9709"/>
    <cellStyle name="40% - Accent4 37 4" xfId="3150"/>
    <cellStyle name="40% - Accent4 37 5" xfId="6669"/>
    <cellStyle name="40% - Accent4 37 6" xfId="7849"/>
    <cellStyle name="40% - Accent4 38" xfId="1856"/>
    <cellStyle name="40% - Accent4 38 2" xfId="2578"/>
    <cellStyle name="40% - Accent4 38 2 2" xfId="3821"/>
    <cellStyle name="40% - Accent4 38 2 3" xfId="8528"/>
    <cellStyle name="40% - Accent4 38 3" xfId="5089"/>
    <cellStyle name="40% - Accent4 38 3 2" xfId="9722"/>
    <cellStyle name="40% - Accent4 38 4" xfId="3163"/>
    <cellStyle name="40% - Accent4 38 5" xfId="6682"/>
    <cellStyle name="40% - Accent4 38 6" xfId="7862"/>
    <cellStyle name="40% - Accent4 39" xfId="1865"/>
    <cellStyle name="40% - Accent4 39 2" xfId="2587"/>
    <cellStyle name="40% - Accent4 39 2 2" xfId="3829"/>
    <cellStyle name="40% - Accent4 39 2 3" xfId="8536"/>
    <cellStyle name="40% - Accent4 39 3" xfId="5104"/>
    <cellStyle name="40% - Accent4 39 3 2" xfId="9735"/>
    <cellStyle name="40% - Accent4 39 4" xfId="3172"/>
    <cellStyle name="40% - Accent4 39 5" xfId="6695"/>
    <cellStyle name="40% - Accent4 39 6" xfId="7871"/>
    <cellStyle name="40% - Accent4 4" xfId="424"/>
    <cellStyle name="40% - Accent4 4 2" xfId="2096"/>
    <cellStyle name="40% - Accent4 4 2 2" xfId="4604"/>
    <cellStyle name="40% - Accent4 4 2 2 2" xfId="6234"/>
    <cellStyle name="40% - Accent4 4 2 2 3" xfId="9273"/>
    <cellStyle name="40% - Accent4 4 2 3" xfId="4437"/>
    <cellStyle name="40% - Accent4 4 2 3 2" xfId="9108"/>
    <cellStyle name="40% - Accent4 4 2 4" xfId="3361"/>
    <cellStyle name="40% - Accent4 4 2 5" xfId="5752"/>
    <cellStyle name="40% - Accent4 4 2 6" xfId="8067"/>
    <cellStyle name="40% - Accent4 4 3" xfId="1385"/>
    <cellStyle name="40% - Accent4 4 3 2" xfId="4377"/>
    <cellStyle name="40% - Accent4 4 3 2 2" xfId="9049"/>
    <cellStyle name="40% - Accent4 4 3 3" xfId="3950"/>
    <cellStyle name="40% - Accent4 4 3 4" xfId="6058"/>
    <cellStyle name="40% - Accent4 4 3 5" xfId="8642"/>
    <cellStyle name="40% - Accent4 4 4" xfId="4553"/>
    <cellStyle name="40% - Accent4 4 4 2" xfId="9222"/>
    <cellStyle name="40% - Accent4 4 5" xfId="4315"/>
    <cellStyle name="40% - Accent4 4 5 2" xfId="8988"/>
    <cellStyle name="40% - Accent4 4 6" xfId="2717"/>
    <cellStyle name="40% - Accent4 4 7" xfId="5575"/>
    <cellStyle name="40% - Accent4 4 8" xfId="7415"/>
    <cellStyle name="40% - Accent4 40" xfId="1882"/>
    <cellStyle name="40% - Accent4 40 2" xfId="2610"/>
    <cellStyle name="40% - Accent4 40 2 2" xfId="3852"/>
    <cellStyle name="40% - Accent4 40 2 3" xfId="8559"/>
    <cellStyle name="40% - Accent4 40 3" xfId="5117"/>
    <cellStyle name="40% - Accent4 40 3 2" xfId="9748"/>
    <cellStyle name="40% - Accent4 40 4" xfId="3189"/>
    <cellStyle name="40% - Accent4 40 5" xfId="6708"/>
    <cellStyle name="40% - Accent4 40 6" xfId="7888"/>
    <cellStyle name="40% - Accent4 41" xfId="1895"/>
    <cellStyle name="40% - Accent4 41 2" xfId="2627"/>
    <cellStyle name="40% - Accent4 41 2 2" xfId="3869"/>
    <cellStyle name="40% - Accent4 41 2 3" xfId="8576"/>
    <cellStyle name="40% - Accent4 41 3" xfId="3202"/>
    <cellStyle name="40% - Accent4 41 4" xfId="6721"/>
    <cellStyle name="40% - Accent4 41 5" xfId="7901"/>
    <cellStyle name="40% - Accent4 42" xfId="1908"/>
    <cellStyle name="40% - Accent4 42 2" xfId="2641"/>
    <cellStyle name="40% - Accent4 42 2 2" xfId="3882"/>
    <cellStyle name="40% - Accent4 42 2 3" xfId="8589"/>
    <cellStyle name="40% - Accent4 42 3" xfId="3215"/>
    <cellStyle name="40% - Accent4 42 4" xfId="6735"/>
    <cellStyle name="40% - Accent4 42 5" xfId="7914"/>
    <cellStyle name="40% - Accent4 43" xfId="1928"/>
    <cellStyle name="40% - Accent4 43 2" xfId="3230"/>
    <cellStyle name="40% - Accent4 43 3" xfId="6748"/>
    <cellStyle name="40% - Accent4 43 4" xfId="7929"/>
    <cellStyle name="40% - Accent4 44" xfId="1945"/>
    <cellStyle name="40% - Accent4 44 2" xfId="3244"/>
    <cellStyle name="40% - Accent4 44 3" xfId="6761"/>
    <cellStyle name="40% - Accent4 44 4" xfId="7944"/>
    <cellStyle name="40% - Accent4 45" xfId="1957"/>
    <cellStyle name="40% - Accent4 45 2" xfId="3253"/>
    <cellStyle name="40% - Accent4 45 3" xfId="6775"/>
    <cellStyle name="40% - Accent4 45 4" xfId="7954"/>
    <cellStyle name="40% - Accent4 46" xfId="1972"/>
    <cellStyle name="40% - Accent4 46 2" xfId="3267"/>
    <cellStyle name="40% - Accent4 46 3" xfId="6789"/>
    <cellStyle name="40% - Accent4 46 4" xfId="7968"/>
    <cellStyle name="40% - Accent4 47" xfId="1987"/>
    <cellStyle name="40% - Accent4 47 2" xfId="3281"/>
    <cellStyle name="40% - Accent4 47 3" xfId="6802"/>
    <cellStyle name="40% - Accent4 47 4" xfId="7982"/>
    <cellStyle name="40% - Accent4 48" xfId="2001"/>
    <cellStyle name="40% - Accent4 48 2" xfId="3295"/>
    <cellStyle name="40% - Accent4 48 3" xfId="6816"/>
    <cellStyle name="40% - Accent4 48 4" xfId="7996"/>
    <cellStyle name="40% - Accent4 49" xfId="2015"/>
    <cellStyle name="40% - Accent4 49 2" xfId="3309"/>
    <cellStyle name="40% - Accent4 49 3" xfId="6829"/>
    <cellStyle name="40% - Accent4 49 4" xfId="8010"/>
    <cellStyle name="40% - Accent4 5" xfId="438"/>
    <cellStyle name="40% - Accent4 5 2" xfId="2109"/>
    <cellStyle name="40% - Accent4 5 2 2" xfId="4452"/>
    <cellStyle name="40% - Accent4 5 2 2 2" xfId="6247"/>
    <cellStyle name="40% - Accent4 5 2 2 3" xfId="9121"/>
    <cellStyle name="40% - Accent4 5 2 3" xfId="3374"/>
    <cellStyle name="40% - Accent4 5 2 4" xfId="5770"/>
    <cellStyle name="40% - Accent4 5 2 5" xfId="8080"/>
    <cellStyle name="40% - Accent4 5 3" xfId="1405"/>
    <cellStyle name="40% - Accent4 5 3 2" xfId="4391"/>
    <cellStyle name="40% - Accent4 5 3 2 2" xfId="9062"/>
    <cellStyle name="40% - Accent4 5 3 3" xfId="3964"/>
    <cellStyle name="40% - Accent4 5 3 4" xfId="6071"/>
    <cellStyle name="40% - Accent4 5 3 5" xfId="8656"/>
    <cellStyle name="40% - Accent4 5 4" xfId="4567"/>
    <cellStyle name="40% - Accent4 5 4 2" xfId="9236"/>
    <cellStyle name="40% - Accent4 5 5" xfId="4328"/>
    <cellStyle name="40% - Accent4 5 5 2" xfId="9001"/>
    <cellStyle name="40% - Accent4 5 6" xfId="2730"/>
    <cellStyle name="40% - Accent4 5 7" xfId="5588"/>
    <cellStyle name="40% - Accent4 5 8" xfId="7428"/>
    <cellStyle name="40% - Accent4 50" xfId="2052"/>
    <cellStyle name="40% - Accent4 50 2" xfId="3329"/>
    <cellStyle name="40% - Accent4 50 3" xfId="6842"/>
    <cellStyle name="40% - Accent4 50 4" xfId="8035"/>
    <cellStyle name="40% - Accent4 51" xfId="1324"/>
    <cellStyle name="40% - Accent4 51 2" xfId="3903"/>
    <cellStyle name="40% - Accent4 51 3" xfId="6856"/>
    <cellStyle name="40% - Accent4 51 4" xfId="8608"/>
    <cellStyle name="40% - Accent4 52" xfId="2664"/>
    <cellStyle name="40% - Accent4 52 2" xfId="4272"/>
    <cellStyle name="40% - Accent4 52 3" xfId="6869"/>
    <cellStyle name="40% - Accent4 52 4" xfId="8956"/>
    <cellStyle name="40% - Accent4 53" xfId="2684"/>
    <cellStyle name="40% - Accent4 53 2" xfId="6883"/>
    <cellStyle name="40% - Accent4 54" xfId="5450"/>
    <cellStyle name="40% - Accent4 54 2" xfId="6896"/>
    <cellStyle name="40% - Accent4 55" xfId="6909"/>
    <cellStyle name="40% - Accent4 56" xfId="6926"/>
    <cellStyle name="40% - Accent4 57" xfId="6939"/>
    <cellStyle name="40% - Accent4 58" xfId="6953"/>
    <cellStyle name="40% - Accent4 59" xfId="6966"/>
    <cellStyle name="40% - Accent4 6" xfId="452"/>
    <cellStyle name="40% - Accent4 6 2" xfId="2122"/>
    <cellStyle name="40% - Accent4 6 2 2" xfId="4465"/>
    <cellStyle name="40% - Accent4 6 2 2 2" xfId="6260"/>
    <cellStyle name="40% - Accent4 6 2 2 3" xfId="9134"/>
    <cellStyle name="40% - Accent4 6 2 3" xfId="3387"/>
    <cellStyle name="40% - Accent4 6 2 4" xfId="5783"/>
    <cellStyle name="40% - Accent4 6 2 5" xfId="8093"/>
    <cellStyle name="40% - Accent4 6 3" xfId="1418"/>
    <cellStyle name="40% - Accent4 6 3 2" xfId="4663"/>
    <cellStyle name="40% - Accent4 6 3 2 2" xfId="9306"/>
    <cellStyle name="40% - Accent4 6 3 3" xfId="3977"/>
    <cellStyle name="40% - Accent4 6 3 4" xfId="6084"/>
    <cellStyle name="40% - Accent4 6 3 5" xfId="8669"/>
    <cellStyle name="40% - Accent4 6 4" xfId="4342"/>
    <cellStyle name="40% - Accent4 6 4 2" xfId="9014"/>
    <cellStyle name="40% - Accent4 6 5" xfId="2743"/>
    <cellStyle name="40% - Accent4 6 6" xfId="5601"/>
    <cellStyle name="40% - Accent4 6 7" xfId="7441"/>
    <cellStyle name="40% - Accent4 60" xfId="6980"/>
    <cellStyle name="40% - Accent4 61" xfId="6993"/>
    <cellStyle name="40% - Accent4 62" xfId="7007"/>
    <cellStyle name="40% - Accent4 63" xfId="7020"/>
    <cellStyle name="40% - Accent4 64" xfId="7033"/>
    <cellStyle name="40% - Accent4 65" xfId="7046"/>
    <cellStyle name="40% - Accent4 66" xfId="7061"/>
    <cellStyle name="40% - Accent4 67" xfId="7075"/>
    <cellStyle name="40% - Accent4 68" xfId="7090"/>
    <cellStyle name="40% - Accent4 69" xfId="7104"/>
    <cellStyle name="40% - Accent4 7" xfId="466"/>
    <cellStyle name="40% - Accent4 7 2" xfId="2135"/>
    <cellStyle name="40% - Accent4 7 2 2" xfId="4677"/>
    <cellStyle name="40% - Accent4 7 2 2 2" xfId="6273"/>
    <cellStyle name="40% - Accent4 7 2 2 3" xfId="9320"/>
    <cellStyle name="40% - Accent4 7 2 3" xfId="3400"/>
    <cellStyle name="40% - Accent4 7 2 4" xfId="5796"/>
    <cellStyle name="40% - Accent4 7 2 5" xfId="8106"/>
    <cellStyle name="40% - Accent4 7 3" xfId="1431"/>
    <cellStyle name="40% - Accent4 7 3 2" xfId="3990"/>
    <cellStyle name="40% - Accent4 7 3 3" xfId="6097"/>
    <cellStyle name="40% - Accent4 7 3 4" xfId="8682"/>
    <cellStyle name="40% - Accent4 7 4" xfId="4478"/>
    <cellStyle name="40% - Accent4 7 4 2" xfId="9147"/>
    <cellStyle name="40% - Accent4 7 5" xfId="2756"/>
    <cellStyle name="40% - Accent4 7 6" xfId="5614"/>
    <cellStyle name="40% - Accent4 7 7" xfId="7454"/>
    <cellStyle name="40% - Accent4 70" xfId="7117"/>
    <cellStyle name="40% - Accent4 71" xfId="7131"/>
    <cellStyle name="40% - Accent4 72" xfId="7161"/>
    <cellStyle name="40% - Accent4 73" xfId="5504"/>
    <cellStyle name="40% - Accent4 74" xfId="7372"/>
    <cellStyle name="40% - Accent4 75" xfId="9867"/>
    <cellStyle name="40% - Accent4 8" xfId="483"/>
    <cellStyle name="40% - Accent4 8 2" xfId="2148"/>
    <cellStyle name="40% - Accent4 8 2 2" xfId="4690"/>
    <cellStyle name="40% - Accent4 8 2 2 2" xfId="6286"/>
    <cellStyle name="40% - Accent4 8 2 2 3" xfId="9333"/>
    <cellStyle name="40% - Accent4 8 2 3" xfId="3413"/>
    <cellStyle name="40% - Accent4 8 2 4" xfId="5809"/>
    <cellStyle name="40% - Accent4 8 2 5" xfId="8119"/>
    <cellStyle name="40% - Accent4 8 3" xfId="1445"/>
    <cellStyle name="40% - Accent4 8 3 2" xfId="4003"/>
    <cellStyle name="40% - Accent4 8 3 3" xfId="6110"/>
    <cellStyle name="40% - Accent4 8 3 4" xfId="8695"/>
    <cellStyle name="40% - Accent4 8 4" xfId="4491"/>
    <cellStyle name="40% - Accent4 8 4 2" xfId="9160"/>
    <cellStyle name="40% - Accent4 8 5" xfId="2769"/>
    <cellStyle name="40% - Accent4 8 6" xfId="5627"/>
    <cellStyle name="40% - Accent4 8 7" xfId="7467"/>
    <cellStyle name="40% - Accent4 9" xfId="509"/>
    <cellStyle name="40% - Accent4 9 2" xfId="2161"/>
    <cellStyle name="40% - Accent4 9 2 2" xfId="4703"/>
    <cellStyle name="40% - Accent4 9 2 2 2" xfId="6299"/>
    <cellStyle name="40% - Accent4 9 2 2 3" xfId="9346"/>
    <cellStyle name="40% - Accent4 9 2 3" xfId="3426"/>
    <cellStyle name="40% - Accent4 9 2 4" xfId="5822"/>
    <cellStyle name="40% - Accent4 9 2 5" xfId="8132"/>
    <cellStyle name="40% - Accent4 9 3" xfId="1458"/>
    <cellStyle name="40% - Accent4 9 3 2" xfId="4017"/>
    <cellStyle name="40% - Accent4 9 3 3" xfId="6123"/>
    <cellStyle name="40% - Accent4 9 3 4" xfId="8708"/>
    <cellStyle name="40% - Accent4 9 4" xfId="4504"/>
    <cellStyle name="40% - Accent4 9 4 2" xfId="9173"/>
    <cellStyle name="40% - Accent4 9 5" xfId="2782"/>
    <cellStyle name="40% - Accent4 9 6" xfId="5640"/>
    <cellStyle name="40% - Accent4 9 7" xfId="7480"/>
    <cellStyle name="40% - Accent5" xfId="37" builtinId="47" customBuiltin="1"/>
    <cellStyle name="40% - Accent5 10" xfId="524"/>
    <cellStyle name="40% - Accent5 10 2" xfId="2178"/>
    <cellStyle name="40% - Accent5 10 2 2" xfId="4719"/>
    <cellStyle name="40% - Accent5 10 2 2 2" xfId="6315"/>
    <cellStyle name="40% - Accent5 10 2 2 3" xfId="9362"/>
    <cellStyle name="40% - Accent5 10 2 3" xfId="3442"/>
    <cellStyle name="40% - Accent5 10 2 4" xfId="5838"/>
    <cellStyle name="40% - Accent5 10 2 5" xfId="8148"/>
    <cellStyle name="40% - Accent5 10 3" xfId="1473"/>
    <cellStyle name="40% - Accent5 10 3 2" xfId="4032"/>
    <cellStyle name="40% - Accent5 10 3 3" xfId="6139"/>
    <cellStyle name="40% - Accent5 10 3 4" xfId="8723"/>
    <cellStyle name="40% - Accent5 10 4" xfId="4409"/>
    <cellStyle name="40% - Accent5 10 4 2" xfId="9080"/>
    <cellStyle name="40% - Accent5 10 5" xfId="2797"/>
    <cellStyle name="40% - Accent5 10 6" xfId="5656"/>
    <cellStyle name="40% - Accent5 10 7" xfId="7495"/>
    <cellStyle name="40% - Accent5 11" xfId="537"/>
    <cellStyle name="40% - Accent5 11 2" xfId="2191"/>
    <cellStyle name="40% - Accent5 11 2 2" xfId="3455"/>
    <cellStyle name="40% - Accent5 11 2 2 2" xfId="6328"/>
    <cellStyle name="40% - Accent5 11 2 3" xfId="5851"/>
    <cellStyle name="40% - Accent5 11 2 4" xfId="8161"/>
    <cellStyle name="40% - Accent5 11 3" xfId="1486"/>
    <cellStyle name="40% - Accent5 11 3 2" xfId="4045"/>
    <cellStyle name="40% - Accent5 11 3 3" xfId="6152"/>
    <cellStyle name="40% - Accent5 11 3 4" xfId="8736"/>
    <cellStyle name="40% - Accent5 11 4" xfId="4522"/>
    <cellStyle name="40% - Accent5 11 4 2" xfId="9191"/>
    <cellStyle name="40% - Accent5 11 5" xfId="2810"/>
    <cellStyle name="40% - Accent5 11 6" xfId="5670"/>
    <cellStyle name="40% - Accent5 11 7" xfId="7508"/>
    <cellStyle name="40% - Accent5 12" xfId="550"/>
    <cellStyle name="40% - Accent5 12 2" xfId="2204"/>
    <cellStyle name="40% - Accent5 12 2 2" xfId="3468"/>
    <cellStyle name="40% - Accent5 12 2 2 2" xfId="6341"/>
    <cellStyle name="40% - Accent5 12 2 3" xfId="5864"/>
    <cellStyle name="40% - Accent5 12 2 4" xfId="8174"/>
    <cellStyle name="40% - Accent5 12 3" xfId="1499"/>
    <cellStyle name="40% - Accent5 12 3 2" xfId="4059"/>
    <cellStyle name="40% - Accent5 12 3 3" xfId="6165"/>
    <cellStyle name="40% - Accent5 12 3 4" xfId="8749"/>
    <cellStyle name="40% - Accent5 12 4" xfId="4734"/>
    <cellStyle name="40% - Accent5 12 4 2" xfId="9376"/>
    <cellStyle name="40% - Accent5 12 5" xfId="2823"/>
    <cellStyle name="40% - Accent5 12 6" xfId="5683"/>
    <cellStyle name="40% - Accent5 12 7" xfId="7521"/>
    <cellStyle name="40% - Accent5 13" xfId="564"/>
    <cellStyle name="40% - Accent5 13 2" xfId="2217"/>
    <cellStyle name="40% - Accent5 13 2 2" xfId="3481"/>
    <cellStyle name="40% - Accent5 13 2 2 2" xfId="6354"/>
    <cellStyle name="40% - Accent5 13 2 3" xfId="5877"/>
    <cellStyle name="40% - Accent5 13 2 4" xfId="8187"/>
    <cellStyle name="40% - Accent5 13 3" xfId="1512"/>
    <cellStyle name="40% - Accent5 13 3 2" xfId="4072"/>
    <cellStyle name="40% - Accent5 13 3 3" xfId="6178"/>
    <cellStyle name="40% - Accent5 13 3 4" xfId="8762"/>
    <cellStyle name="40% - Accent5 13 4" xfId="4747"/>
    <cellStyle name="40% - Accent5 13 4 2" xfId="9389"/>
    <cellStyle name="40% - Accent5 13 5" xfId="2836"/>
    <cellStyle name="40% - Accent5 13 6" xfId="5697"/>
    <cellStyle name="40% - Accent5 13 7" xfId="7534"/>
    <cellStyle name="40% - Accent5 14" xfId="578"/>
    <cellStyle name="40% - Accent5 14 2" xfId="2231"/>
    <cellStyle name="40% - Accent5 14 2 2" xfId="3494"/>
    <cellStyle name="40% - Accent5 14 2 2 2" xfId="6367"/>
    <cellStyle name="40% - Accent5 14 2 3" xfId="5890"/>
    <cellStyle name="40% - Accent5 14 2 4" xfId="8200"/>
    <cellStyle name="40% - Accent5 14 3" xfId="1525"/>
    <cellStyle name="40% - Accent5 14 3 2" xfId="4085"/>
    <cellStyle name="40% - Accent5 14 3 3" xfId="6191"/>
    <cellStyle name="40% - Accent5 14 3 4" xfId="8775"/>
    <cellStyle name="40% - Accent5 14 4" xfId="4761"/>
    <cellStyle name="40% - Accent5 14 4 2" xfId="9402"/>
    <cellStyle name="40% - Accent5 14 5" xfId="2849"/>
    <cellStyle name="40% - Accent5 14 6" xfId="5710"/>
    <cellStyle name="40% - Accent5 14 7" xfId="7547"/>
    <cellStyle name="40% - Accent5 15" xfId="592"/>
    <cellStyle name="40% - Accent5 15 2" xfId="2244"/>
    <cellStyle name="40% - Accent5 15 2 2" xfId="3507"/>
    <cellStyle name="40% - Accent5 15 2 3" xfId="6205"/>
    <cellStyle name="40% - Accent5 15 2 4" xfId="8213"/>
    <cellStyle name="40% - Accent5 15 3" xfId="1538"/>
    <cellStyle name="40% - Accent5 15 3 2" xfId="4098"/>
    <cellStyle name="40% - Accent5 15 3 3" xfId="8788"/>
    <cellStyle name="40% - Accent5 15 4" xfId="4774"/>
    <cellStyle name="40% - Accent5 15 4 2" xfId="9415"/>
    <cellStyle name="40% - Accent5 15 5" xfId="2862"/>
    <cellStyle name="40% - Accent5 15 6" xfId="5724"/>
    <cellStyle name="40% - Accent5 15 7" xfId="7560"/>
    <cellStyle name="40% - Accent5 16" xfId="622"/>
    <cellStyle name="40% - Accent5 16 2" xfId="2257"/>
    <cellStyle name="40% - Accent5 16 2 2" xfId="3520"/>
    <cellStyle name="40% - Accent5 16 2 3" xfId="6382"/>
    <cellStyle name="40% - Accent5 16 2 4" xfId="8226"/>
    <cellStyle name="40% - Accent5 16 3" xfId="1554"/>
    <cellStyle name="40% - Accent5 16 3 2" xfId="4112"/>
    <cellStyle name="40% - Accent5 16 3 3" xfId="8801"/>
    <cellStyle name="40% - Accent5 16 4" xfId="4787"/>
    <cellStyle name="40% - Accent5 16 4 2" xfId="9428"/>
    <cellStyle name="40% - Accent5 16 5" xfId="2875"/>
    <cellStyle name="40% - Accent5 16 6" xfId="5906"/>
    <cellStyle name="40% - Accent5 16 7" xfId="7573"/>
    <cellStyle name="40% - Accent5 17" xfId="640"/>
    <cellStyle name="40% - Accent5 17 2" xfId="2271"/>
    <cellStyle name="40% - Accent5 17 2 2" xfId="3533"/>
    <cellStyle name="40% - Accent5 17 2 3" xfId="6396"/>
    <cellStyle name="40% - Accent5 17 2 4" xfId="8239"/>
    <cellStyle name="40% - Accent5 17 3" xfId="1567"/>
    <cellStyle name="40% - Accent5 17 3 2" xfId="4125"/>
    <cellStyle name="40% - Accent5 17 3 3" xfId="8814"/>
    <cellStyle name="40% - Accent5 17 4" xfId="4801"/>
    <cellStyle name="40% - Accent5 17 4 2" xfId="9441"/>
    <cellStyle name="40% - Accent5 17 5" xfId="2888"/>
    <cellStyle name="40% - Accent5 17 6" xfId="5920"/>
    <cellStyle name="40% - Accent5 17 7" xfId="7586"/>
    <cellStyle name="40% - Accent5 18" xfId="655"/>
    <cellStyle name="40% - Accent5 18 2" xfId="2285"/>
    <cellStyle name="40% - Accent5 18 2 2" xfId="3546"/>
    <cellStyle name="40% - Accent5 18 2 3" xfId="6410"/>
    <cellStyle name="40% - Accent5 18 2 4" xfId="8252"/>
    <cellStyle name="40% - Accent5 18 3" xfId="1581"/>
    <cellStyle name="40% - Accent5 18 3 2" xfId="4138"/>
    <cellStyle name="40% - Accent5 18 3 3" xfId="8827"/>
    <cellStyle name="40% - Accent5 18 4" xfId="4814"/>
    <cellStyle name="40% - Accent5 18 4 2" xfId="9454"/>
    <cellStyle name="40% - Accent5 18 5" xfId="2901"/>
    <cellStyle name="40% - Accent5 18 6" xfId="5934"/>
    <cellStyle name="40% - Accent5 18 7" xfId="7599"/>
    <cellStyle name="40% - Accent5 19" xfId="684"/>
    <cellStyle name="40% - Accent5 19 2" xfId="2298"/>
    <cellStyle name="40% - Accent5 19 2 2" xfId="3559"/>
    <cellStyle name="40% - Accent5 19 2 3" xfId="6424"/>
    <cellStyle name="40% - Accent5 19 2 4" xfId="8265"/>
    <cellStyle name="40% - Accent5 19 3" xfId="1595"/>
    <cellStyle name="40% - Accent5 19 3 2" xfId="4151"/>
    <cellStyle name="40% - Accent5 19 3 3" xfId="8840"/>
    <cellStyle name="40% - Accent5 19 4" xfId="4828"/>
    <cellStyle name="40% - Accent5 19 4 2" xfId="9467"/>
    <cellStyle name="40% - Accent5 19 5" xfId="2914"/>
    <cellStyle name="40% - Accent5 19 6" xfId="5949"/>
    <cellStyle name="40% - Accent5 19 7" xfId="7612"/>
    <cellStyle name="40% - Accent5 2" xfId="244"/>
    <cellStyle name="40% - Accent5 2 2" xfId="5291"/>
    <cellStyle name="40% - Accent5 2 2 2" xfId="5292"/>
    <cellStyle name="40% - Accent5 2 3" xfId="5293"/>
    <cellStyle name="40% - Accent5 2 4" xfId="5290"/>
    <cellStyle name="40% - Accent5 20" xfId="747"/>
    <cellStyle name="40% - Accent5 20 2" xfId="2311"/>
    <cellStyle name="40% - Accent5 20 2 2" xfId="3572"/>
    <cellStyle name="40% - Accent5 20 2 3" xfId="6431"/>
    <cellStyle name="40% - Accent5 20 2 4" xfId="8278"/>
    <cellStyle name="40% - Accent5 20 3" xfId="1608"/>
    <cellStyle name="40% - Accent5 20 3 2" xfId="4164"/>
    <cellStyle name="40% - Accent5 20 3 3" xfId="8853"/>
    <cellStyle name="40% - Accent5 20 4" xfId="4841"/>
    <cellStyle name="40% - Accent5 20 4 2" xfId="9480"/>
    <cellStyle name="40% - Accent5 20 5" xfId="2927"/>
    <cellStyle name="40% - Accent5 20 6" xfId="5956"/>
    <cellStyle name="40% - Accent5 20 7" xfId="7625"/>
    <cellStyle name="40% - Accent5 21" xfId="763"/>
    <cellStyle name="40% - Accent5 21 2" xfId="2325"/>
    <cellStyle name="40% - Accent5 21 2 2" xfId="3586"/>
    <cellStyle name="40% - Accent5 21 2 3" xfId="6453"/>
    <cellStyle name="40% - Accent5 21 2 4" xfId="8292"/>
    <cellStyle name="40% - Accent5 21 3" xfId="1621"/>
    <cellStyle name="40% - Accent5 21 3 2" xfId="4177"/>
    <cellStyle name="40% - Accent5 21 3 3" xfId="8866"/>
    <cellStyle name="40% - Accent5 21 4" xfId="4854"/>
    <cellStyle name="40% - Accent5 21 4 2" xfId="9493"/>
    <cellStyle name="40% - Accent5 21 5" xfId="2940"/>
    <cellStyle name="40% - Accent5 21 6" xfId="5978"/>
    <cellStyle name="40% - Accent5 21 7" xfId="7638"/>
    <cellStyle name="40% - Accent5 22" xfId="777"/>
    <cellStyle name="40% - Accent5 22 2" xfId="2340"/>
    <cellStyle name="40% - Accent5 22 2 2" xfId="3599"/>
    <cellStyle name="40% - Accent5 22 2 3" xfId="6466"/>
    <cellStyle name="40% - Accent5 22 2 4" xfId="8305"/>
    <cellStyle name="40% - Accent5 22 3" xfId="1634"/>
    <cellStyle name="40% - Accent5 22 3 2" xfId="4190"/>
    <cellStyle name="40% - Accent5 22 3 3" xfId="8879"/>
    <cellStyle name="40% - Accent5 22 4" xfId="4871"/>
    <cellStyle name="40% - Accent5 22 4 2" xfId="9509"/>
    <cellStyle name="40% - Accent5 22 5" xfId="2953"/>
    <cellStyle name="40% - Accent5 22 6" xfId="5991"/>
    <cellStyle name="40% - Accent5 22 7" xfId="7651"/>
    <cellStyle name="40% - Accent5 23" xfId="810"/>
    <cellStyle name="40% - Accent5 23 2" xfId="2357"/>
    <cellStyle name="40% - Accent5 23 2 2" xfId="3616"/>
    <cellStyle name="40% - Accent5 23 2 3" xfId="8322"/>
    <cellStyle name="40% - Accent5 23 3" xfId="1653"/>
    <cellStyle name="40% - Accent5 23 3 2" xfId="4203"/>
    <cellStyle name="40% - Accent5 23 3 3" xfId="8892"/>
    <cellStyle name="40% - Accent5 23 4" xfId="4886"/>
    <cellStyle name="40% - Accent5 23 4 2" xfId="9523"/>
    <cellStyle name="40% - Accent5 23 5" xfId="2966"/>
    <cellStyle name="40% - Accent5 23 6" xfId="6009"/>
    <cellStyle name="40% - Accent5 23 7" xfId="7664"/>
    <cellStyle name="40% - Accent5 24" xfId="824"/>
    <cellStyle name="40% - Accent5 24 2" xfId="2374"/>
    <cellStyle name="40% - Accent5 24 2 2" xfId="3631"/>
    <cellStyle name="40% - Accent5 24 2 3" xfId="8337"/>
    <cellStyle name="40% - Accent5 24 3" xfId="1666"/>
    <cellStyle name="40% - Accent5 24 3 2" xfId="4216"/>
    <cellStyle name="40% - Accent5 24 3 3" xfId="8905"/>
    <cellStyle name="40% - Accent5 24 4" xfId="4901"/>
    <cellStyle name="40% - Accent5 24 4 2" xfId="9538"/>
    <cellStyle name="40% - Accent5 24 5" xfId="2979"/>
    <cellStyle name="40% - Accent5 24 6" xfId="6483"/>
    <cellStyle name="40% - Accent5 24 7" xfId="7677"/>
    <cellStyle name="40% - Accent5 25" xfId="868"/>
    <cellStyle name="40% - Accent5 25 2" xfId="2388"/>
    <cellStyle name="40% - Accent5 25 2 2" xfId="3645"/>
    <cellStyle name="40% - Accent5 25 2 3" xfId="8351"/>
    <cellStyle name="40% - Accent5 25 3" xfId="1679"/>
    <cellStyle name="40% - Accent5 25 3 2" xfId="4229"/>
    <cellStyle name="40% - Accent5 25 3 3" xfId="8918"/>
    <cellStyle name="40% - Accent5 25 4" xfId="4918"/>
    <cellStyle name="40% - Accent5 25 4 2" xfId="9555"/>
    <cellStyle name="40% - Accent5 25 5" xfId="2992"/>
    <cellStyle name="40% - Accent5 25 6" xfId="6502"/>
    <cellStyle name="40% - Accent5 25 7" xfId="7690"/>
    <cellStyle name="40% - Accent5 26" xfId="882"/>
    <cellStyle name="40% - Accent5 26 2" xfId="2404"/>
    <cellStyle name="40% - Accent5 26 2 2" xfId="3660"/>
    <cellStyle name="40% - Accent5 26 2 3" xfId="8366"/>
    <cellStyle name="40% - Accent5 26 3" xfId="1692"/>
    <cellStyle name="40% - Accent5 26 3 2" xfId="4242"/>
    <cellStyle name="40% - Accent5 26 3 3" xfId="8931"/>
    <cellStyle name="40% - Accent5 26 4" xfId="4931"/>
    <cellStyle name="40% - Accent5 26 4 2" xfId="9568"/>
    <cellStyle name="40% - Accent5 26 5" xfId="3005"/>
    <cellStyle name="40% - Accent5 26 6" xfId="6515"/>
    <cellStyle name="40% - Accent5 26 7" xfId="7703"/>
    <cellStyle name="40% - Accent5 27" xfId="953"/>
    <cellStyle name="40% - Accent5 27 2" xfId="2421"/>
    <cellStyle name="40% - Accent5 27 2 2" xfId="3673"/>
    <cellStyle name="40% - Accent5 27 2 3" xfId="8379"/>
    <cellStyle name="40% - Accent5 27 3" xfId="1706"/>
    <cellStyle name="40% - Accent5 27 3 2" xfId="4255"/>
    <cellStyle name="40% - Accent5 27 3 3" xfId="8944"/>
    <cellStyle name="40% - Accent5 27 4" xfId="4945"/>
    <cellStyle name="40% - Accent5 27 4 2" xfId="9581"/>
    <cellStyle name="40% - Accent5 27 5" xfId="3018"/>
    <cellStyle name="40% - Accent5 27 6" xfId="6528"/>
    <cellStyle name="40% - Accent5 27 7" xfId="7716"/>
    <cellStyle name="40% - Accent5 28" xfId="975"/>
    <cellStyle name="40% - Accent5 28 2" xfId="2437"/>
    <cellStyle name="40% - Accent5 28 2 2" xfId="3687"/>
    <cellStyle name="40% - Accent5 28 2 3" xfId="8393"/>
    <cellStyle name="40% - Accent5 28 3" xfId="1719"/>
    <cellStyle name="40% - Accent5 28 3 2" xfId="4958"/>
    <cellStyle name="40% - Accent5 28 3 3" xfId="9594"/>
    <cellStyle name="40% - Accent5 28 4" xfId="3031"/>
    <cellStyle name="40% - Accent5 28 5" xfId="6542"/>
    <cellStyle name="40% - Accent5 28 6" xfId="7729"/>
    <cellStyle name="40% - Accent5 29" xfId="1001"/>
    <cellStyle name="40% - Accent5 29 2" xfId="2451"/>
    <cellStyle name="40% - Accent5 29 2 2" xfId="3701"/>
    <cellStyle name="40% - Accent5 29 2 3" xfId="8407"/>
    <cellStyle name="40% - Accent5 29 3" xfId="1732"/>
    <cellStyle name="40% - Accent5 29 3 2" xfId="4972"/>
    <cellStyle name="40% - Accent5 29 3 3" xfId="9607"/>
    <cellStyle name="40% - Accent5 29 4" xfId="3044"/>
    <cellStyle name="40% - Accent5 29 5" xfId="6558"/>
    <cellStyle name="40% - Accent5 29 6" xfId="7742"/>
    <cellStyle name="40% - Accent5 3" xfId="412"/>
    <cellStyle name="40% - Accent5 3 2" xfId="2085"/>
    <cellStyle name="40% - Accent5 3 2 2" xfId="4632"/>
    <cellStyle name="40% - Accent5 3 2 2 2" xfId="6223"/>
    <cellStyle name="40% - Accent5 3 2 2 3" xfId="9294"/>
    <cellStyle name="40% - Accent5 3 2 3" xfId="4426"/>
    <cellStyle name="40% - Accent5 3 2 3 2" xfId="9097"/>
    <cellStyle name="40% - Accent5 3 2 4" xfId="3350"/>
    <cellStyle name="40% - Accent5 3 2 5" xfId="5741"/>
    <cellStyle name="40% - Accent5 3 2 6" xfId="8056"/>
    <cellStyle name="40% - Accent5 3 3" xfId="1374"/>
    <cellStyle name="40% - Accent5 3 3 2" xfId="4588"/>
    <cellStyle name="40% - Accent5 3 3 2 2" xfId="9257"/>
    <cellStyle name="40% - Accent5 3 3 3" xfId="4366"/>
    <cellStyle name="40% - Accent5 3 3 3 2" xfId="9038"/>
    <cellStyle name="40% - Accent5 3 3 4" xfId="3939"/>
    <cellStyle name="40% - Accent5 3 3 5" xfId="6046"/>
    <cellStyle name="40% - Accent5 3 3 6" xfId="8631"/>
    <cellStyle name="40% - Accent5 3 4" xfId="4541"/>
    <cellStyle name="40% - Accent5 3 4 2" xfId="9210"/>
    <cellStyle name="40% - Accent5 3 5" xfId="4303"/>
    <cellStyle name="40% - Accent5 3 5 2" xfId="8977"/>
    <cellStyle name="40% - Accent5 3 6" xfId="2706"/>
    <cellStyle name="40% - Accent5 3 7" xfId="5563"/>
    <cellStyle name="40% - Accent5 3 8" xfId="7404"/>
    <cellStyle name="40% - Accent5 30" xfId="1037"/>
    <cellStyle name="40% - Accent5 30 2" xfId="2464"/>
    <cellStyle name="40% - Accent5 30 2 2" xfId="3714"/>
    <cellStyle name="40% - Accent5 30 2 3" xfId="8420"/>
    <cellStyle name="40% - Accent5 30 3" xfId="1753"/>
    <cellStyle name="40% - Accent5 30 3 2" xfId="4985"/>
    <cellStyle name="40% - Accent5 30 3 3" xfId="9620"/>
    <cellStyle name="40% - Accent5 30 4" xfId="3060"/>
    <cellStyle name="40% - Accent5 30 5" xfId="6579"/>
    <cellStyle name="40% - Accent5 30 6" xfId="7758"/>
    <cellStyle name="40% - Accent5 31" xfId="1062"/>
    <cellStyle name="40% - Accent5 31 2" xfId="2477"/>
    <cellStyle name="40% - Accent5 31 2 2" xfId="3727"/>
    <cellStyle name="40% - Accent5 31 2 3" xfId="8433"/>
    <cellStyle name="40% - Accent5 31 3" xfId="1766"/>
    <cellStyle name="40% - Accent5 31 3 2" xfId="4998"/>
    <cellStyle name="40% - Accent5 31 3 3" xfId="9633"/>
    <cellStyle name="40% - Accent5 31 4" xfId="3073"/>
    <cellStyle name="40% - Accent5 31 5" xfId="6593"/>
    <cellStyle name="40% - Accent5 31 6" xfId="7771"/>
    <cellStyle name="40% - Accent5 32" xfId="1126"/>
    <cellStyle name="40% - Accent5 32 2" xfId="2491"/>
    <cellStyle name="40% - Accent5 32 2 2" xfId="3741"/>
    <cellStyle name="40% - Accent5 32 2 3" xfId="8447"/>
    <cellStyle name="40% - Accent5 32 3" xfId="1779"/>
    <cellStyle name="40% - Accent5 32 3 2" xfId="5011"/>
    <cellStyle name="40% - Accent5 32 3 3" xfId="9646"/>
    <cellStyle name="40% - Accent5 32 4" xfId="3086"/>
    <cellStyle name="40% - Accent5 32 5" xfId="6606"/>
    <cellStyle name="40% - Accent5 32 6" xfId="7784"/>
    <cellStyle name="40% - Accent5 33" xfId="1171"/>
    <cellStyle name="40% - Accent5 33 2" xfId="2504"/>
    <cellStyle name="40% - Accent5 33 2 2" xfId="3754"/>
    <cellStyle name="40% - Accent5 33 2 3" xfId="8460"/>
    <cellStyle name="40% - Accent5 33 3" xfId="1792"/>
    <cellStyle name="40% - Accent5 33 3 2" xfId="5024"/>
    <cellStyle name="40% - Accent5 33 3 3" xfId="9659"/>
    <cellStyle name="40% - Accent5 33 4" xfId="3099"/>
    <cellStyle name="40% - Accent5 33 5" xfId="6619"/>
    <cellStyle name="40% - Accent5 33 6" xfId="7797"/>
    <cellStyle name="40% - Accent5 34" xfId="1806"/>
    <cellStyle name="40% - Accent5 34 2" xfId="2518"/>
    <cellStyle name="40% - Accent5 34 2 2" xfId="3767"/>
    <cellStyle name="40% - Accent5 34 2 3" xfId="8473"/>
    <cellStyle name="40% - Accent5 34 3" xfId="5037"/>
    <cellStyle name="40% - Accent5 34 3 2" xfId="9672"/>
    <cellStyle name="40% - Accent5 34 4" xfId="3113"/>
    <cellStyle name="40% - Accent5 34 5" xfId="6632"/>
    <cellStyle name="40% - Accent5 34 6" xfId="7811"/>
    <cellStyle name="40% - Accent5 35" xfId="1819"/>
    <cellStyle name="40% - Accent5 35 2" xfId="2535"/>
    <cellStyle name="40% - Accent5 35 2 2" xfId="3781"/>
    <cellStyle name="40% - Accent5 35 2 3" xfId="8487"/>
    <cellStyle name="40% - Accent5 35 3" xfId="5051"/>
    <cellStyle name="40% - Accent5 35 3 2" xfId="9685"/>
    <cellStyle name="40% - Accent5 35 4" xfId="3126"/>
    <cellStyle name="40% - Accent5 35 5" xfId="6645"/>
    <cellStyle name="40% - Accent5 35 6" xfId="7825"/>
    <cellStyle name="40% - Accent5 36" xfId="1832"/>
    <cellStyle name="40% - Accent5 36 2" xfId="2541"/>
    <cellStyle name="40% - Accent5 36 2 2" xfId="3785"/>
    <cellStyle name="40% - Accent5 36 2 3" xfId="8492"/>
    <cellStyle name="40% - Accent5 36 3" xfId="5064"/>
    <cellStyle name="40% - Accent5 36 3 2" xfId="9698"/>
    <cellStyle name="40% - Accent5 36 4" xfId="3139"/>
    <cellStyle name="40% - Accent5 36 5" xfId="6658"/>
    <cellStyle name="40% - Accent5 36 6" xfId="7838"/>
    <cellStyle name="40% - Accent5 37" xfId="1845"/>
    <cellStyle name="40% - Accent5 37 2" xfId="2558"/>
    <cellStyle name="40% - Accent5 37 2 2" xfId="3802"/>
    <cellStyle name="40% - Accent5 37 2 3" xfId="8509"/>
    <cellStyle name="40% - Accent5 37 3" xfId="5078"/>
    <cellStyle name="40% - Accent5 37 3 2" xfId="9711"/>
    <cellStyle name="40% - Accent5 37 4" xfId="3152"/>
    <cellStyle name="40% - Accent5 37 5" xfId="6671"/>
    <cellStyle name="40% - Accent5 37 6" xfId="7851"/>
    <cellStyle name="40% - Accent5 38" xfId="1858"/>
    <cellStyle name="40% - Accent5 38 2" xfId="2580"/>
    <cellStyle name="40% - Accent5 38 2 2" xfId="3823"/>
    <cellStyle name="40% - Accent5 38 2 3" xfId="8530"/>
    <cellStyle name="40% - Accent5 38 3" xfId="5091"/>
    <cellStyle name="40% - Accent5 38 3 2" xfId="9724"/>
    <cellStyle name="40% - Accent5 38 4" xfId="3165"/>
    <cellStyle name="40% - Accent5 38 5" xfId="6684"/>
    <cellStyle name="40% - Accent5 38 6" xfId="7864"/>
    <cellStyle name="40% - Accent5 39" xfId="1863"/>
    <cellStyle name="40% - Accent5 39 2" xfId="2598"/>
    <cellStyle name="40% - Accent5 39 2 2" xfId="3840"/>
    <cellStyle name="40% - Accent5 39 2 3" xfId="8547"/>
    <cellStyle name="40% - Accent5 39 3" xfId="5106"/>
    <cellStyle name="40% - Accent5 39 3 2" xfId="9737"/>
    <cellStyle name="40% - Accent5 39 4" xfId="3170"/>
    <cellStyle name="40% - Accent5 39 5" xfId="6697"/>
    <cellStyle name="40% - Accent5 39 6" xfId="7869"/>
    <cellStyle name="40% - Accent5 4" xfId="426"/>
    <cellStyle name="40% - Accent5 4 2" xfId="2098"/>
    <cellStyle name="40% - Accent5 4 2 2" xfId="4606"/>
    <cellStyle name="40% - Accent5 4 2 2 2" xfId="6236"/>
    <cellStyle name="40% - Accent5 4 2 2 3" xfId="9275"/>
    <cellStyle name="40% - Accent5 4 2 3" xfId="4439"/>
    <cellStyle name="40% - Accent5 4 2 3 2" xfId="9110"/>
    <cellStyle name="40% - Accent5 4 2 4" xfId="3363"/>
    <cellStyle name="40% - Accent5 4 2 5" xfId="5754"/>
    <cellStyle name="40% - Accent5 4 2 6" xfId="8069"/>
    <cellStyle name="40% - Accent5 4 3" xfId="1387"/>
    <cellStyle name="40% - Accent5 4 3 2" xfId="4379"/>
    <cellStyle name="40% - Accent5 4 3 2 2" xfId="9051"/>
    <cellStyle name="40% - Accent5 4 3 3" xfId="3952"/>
    <cellStyle name="40% - Accent5 4 3 4" xfId="6060"/>
    <cellStyle name="40% - Accent5 4 3 5" xfId="8644"/>
    <cellStyle name="40% - Accent5 4 4" xfId="4555"/>
    <cellStyle name="40% - Accent5 4 4 2" xfId="9224"/>
    <cellStyle name="40% - Accent5 4 5" xfId="4317"/>
    <cellStyle name="40% - Accent5 4 5 2" xfId="8990"/>
    <cellStyle name="40% - Accent5 4 6" xfId="2719"/>
    <cellStyle name="40% - Accent5 4 7" xfId="5577"/>
    <cellStyle name="40% - Accent5 4 8" xfId="7417"/>
    <cellStyle name="40% - Accent5 40" xfId="1884"/>
    <cellStyle name="40% - Accent5 40 2" xfId="2612"/>
    <cellStyle name="40% - Accent5 40 2 2" xfId="3854"/>
    <cellStyle name="40% - Accent5 40 2 3" xfId="8561"/>
    <cellStyle name="40% - Accent5 40 3" xfId="5119"/>
    <cellStyle name="40% - Accent5 40 3 2" xfId="9750"/>
    <cellStyle name="40% - Accent5 40 4" xfId="3191"/>
    <cellStyle name="40% - Accent5 40 5" xfId="6710"/>
    <cellStyle name="40% - Accent5 40 6" xfId="7890"/>
    <cellStyle name="40% - Accent5 41" xfId="1897"/>
    <cellStyle name="40% - Accent5 41 2" xfId="2626"/>
    <cellStyle name="40% - Accent5 41 2 2" xfId="3868"/>
    <cellStyle name="40% - Accent5 41 2 3" xfId="8575"/>
    <cellStyle name="40% - Accent5 41 3" xfId="3204"/>
    <cellStyle name="40% - Accent5 41 4" xfId="6723"/>
    <cellStyle name="40% - Accent5 41 5" xfId="7903"/>
    <cellStyle name="40% - Accent5 42" xfId="1910"/>
    <cellStyle name="40% - Accent5 42 2" xfId="2643"/>
    <cellStyle name="40% - Accent5 42 2 2" xfId="3884"/>
    <cellStyle name="40% - Accent5 42 2 3" xfId="8591"/>
    <cellStyle name="40% - Accent5 42 3" xfId="3217"/>
    <cellStyle name="40% - Accent5 42 4" xfId="6737"/>
    <cellStyle name="40% - Accent5 42 5" xfId="7916"/>
    <cellStyle name="40% - Accent5 43" xfId="1930"/>
    <cellStyle name="40% - Accent5 43 2" xfId="3232"/>
    <cellStyle name="40% - Accent5 43 3" xfId="6750"/>
    <cellStyle name="40% - Accent5 43 4" xfId="7931"/>
    <cellStyle name="40% - Accent5 44" xfId="1947"/>
    <cellStyle name="40% - Accent5 44 2" xfId="3246"/>
    <cellStyle name="40% - Accent5 44 3" xfId="6763"/>
    <cellStyle name="40% - Accent5 44 4" xfId="7946"/>
    <cellStyle name="40% - Accent5 45" xfId="1955"/>
    <cellStyle name="40% - Accent5 45 2" xfId="3251"/>
    <cellStyle name="40% - Accent5 45 3" xfId="6777"/>
    <cellStyle name="40% - Accent5 45 4" xfId="7952"/>
    <cellStyle name="40% - Accent5 46" xfId="1970"/>
    <cellStyle name="40% - Accent5 46 2" xfId="3265"/>
    <cellStyle name="40% - Accent5 46 3" xfId="6791"/>
    <cellStyle name="40% - Accent5 46 4" xfId="7966"/>
    <cellStyle name="40% - Accent5 47" xfId="1985"/>
    <cellStyle name="40% - Accent5 47 2" xfId="3279"/>
    <cellStyle name="40% - Accent5 47 3" xfId="6804"/>
    <cellStyle name="40% - Accent5 47 4" xfId="7980"/>
    <cellStyle name="40% - Accent5 48" xfId="1999"/>
    <cellStyle name="40% - Accent5 48 2" xfId="3293"/>
    <cellStyle name="40% - Accent5 48 3" xfId="6818"/>
    <cellStyle name="40% - Accent5 48 4" xfId="7994"/>
    <cellStyle name="40% - Accent5 49" xfId="2013"/>
    <cellStyle name="40% - Accent5 49 2" xfId="3307"/>
    <cellStyle name="40% - Accent5 49 3" xfId="6831"/>
    <cellStyle name="40% - Accent5 49 4" xfId="8008"/>
    <cellStyle name="40% - Accent5 5" xfId="440"/>
    <cellStyle name="40% - Accent5 5 2" xfId="2111"/>
    <cellStyle name="40% - Accent5 5 2 2" xfId="4454"/>
    <cellStyle name="40% - Accent5 5 2 2 2" xfId="6249"/>
    <cellStyle name="40% - Accent5 5 2 2 3" xfId="9123"/>
    <cellStyle name="40% - Accent5 5 2 3" xfId="3376"/>
    <cellStyle name="40% - Accent5 5 2 4" xfId="5772"/>
    <cellStyle name="40% - Accent5 5 2 5" xfId="8082"/>
    <cellStyle name="40% - Accent5 5 3" xfId="1407"/>
    <cellStyle name="40% - Accent5 5 3 2" xfId="4393"/>
    <cellStyle name="40% - Accent5 5 3 2 2" xfId="9064"/>
    <cellStyle name="40% - Accent5 5 3 3" xfId="3966"/>
    <cellStyle name="40% - Accent5 5 3 4" xfId="6073"/>
    <cellStyle name="40% - Accent5 5 3 5" xfId="8658"/>
    <cellStyle name="40% - Accent5 5 4" xfId="4569"/>
    <cellStyle name="40% - Accent5 5 4 2" xfId="9238"/>
    <cellStyle name="40% - Accent5 5 5" xfId="4330"/>
    <cellStyle name="40% - Accent5 5 5 2" xfId="9003"/>
    <cellStyle name="40% - Accent5 5 6" xfId="2732"/>
    <cellStyle name="40% - Accent5 5 7" xfId="5590"/>
    <cellStyle name="40% - Accent5 5 8" xfId="7430"/>
    <cellStyle name="40% - Accent5 50" xfId="2055"/>
    <cellStyle name="40% - Accent5 50 2" xfId="3331"/>
    <cellStyle name="40% - Accent5 50 3" xfId="6844"/>
    <cellStyle name="40% - Accent5 50 4" xfId="8037"/>
    <cellStyle name="40% - Accent5 51" xfId="1326"/>
    <cellStyle name="40% - Accent5 51 2" xfId="3906"/>
    <cellStyle name="40% - Accent5 51 3" xfId="6858"/>
    <cellStyle name="40% - Accent5 51 4" xfId="8610"/>
    <cellStyle name="40% - Accent5 52" xfId="2666"/>
    <cellStyle name="40% - Accent5 52 2" xfId="4275"/>
    <cellStyle name="40% - Accent5 52 3" xfId="6871"/>
    <cellStyle name="40% - Accent5 52 4" xfId="8958"/>
    <cellStyle name="40% - Accent5 53" xfId="2686"/>
    <cellStyle name="40% - Accent5 53 2" xfId="6885"/>
    <cellStyle name="40% - Accent5 54" xfId="5452"/>
    <cellStyle name="40% - Accent5 54 2" xfId="6898"/>
    <cellStyle name="40% - Accent5 55" xfId="6911"/>
    <cellStyle name="40% - Accent5 56" xfId="6928"/>
    <cellStyle name="40% - Accent5 57" xfId="6941"/>
    <cellStyle name="40% - Accent5 58" xfId="6955"/>
    <cellStyle name="40% - Accent5 59" xfId="6968"/>
    <cellStyle name="40% - Accent5 6" xfId="454"/>
    <cellStyle name="40% - Accent5 6 2" xfId="2124"/>
    <cellStyle name="40% - Accent5 6 2 2" xfId="4467"/>
    <cellStyle name="40% - Accent5 6 2 2 2" xfId="6262"/>
    <cellStyle name="40% - Accent5 6 2 2 3" xfId="9136"/>
    <cellStyle name="40% - Accent5 6 2 3" xfId="3389"/>
    <cellStyle name="40% - Accent5 6 2 4" xfId="5785"/>
    <cellStyle name="40% - Accent5 6 2 5" xfId="8095"/>
    <cellStyle name="40% - Accent5 6 3" xfId="1420"/>
    <cellStyle name="40% - Accent5 6 3 2" xfId="4665"/>
    <cellStyle name="40% - Accent5 6 3 2 2" xfId="9308"/>
    <cellStyle name="40% - Accent5 6 3 3" xfId="3979"/>
    <cellStyle name="40% - Accent5 6 3 4" xfId="6086"/>
    <cellStyle name="40% - Accent5 6 3 5" xfId="8671"/>
    <cellStyle name="40% - Accent5 6 4" xfId="4344"/>
    <cellStyle name="40% - Accent5 6 4 2" xfId="9016"/>
    <cellStyle name="40% - Accent5 6 5" xfId="2745"/>
    <cellStyle name="40% - Accent5 6 6" xfId="5603"/>
    <cellStyle name="40% - Accent5 6 7" xfId="7443"/>
    <cellStyle name="40% - Accent5 60" xfId="6982"/>
    <cellStyle name="40% - Accent5 61" xfId="6995"/>
    <cellStyle name="40% - Accent5 62" xfId="7009"/>
    <cellStyle name="40% - Accent5 63" xfId="7022"/>
    <cellStyle name="40% - Accent5 64" xfId="7035"/>
    <cellStyle name="40% - Accent5 65" xfId="7048"/>
    <cellStyle name="40% - Accent5 66" xfId="7063"/>
    <cellStyle name="40% - Accent5 67" xfId="7077"/>
    <cellStyle name="40% - Accent5 68" xfId="7092"/>
    <cellStyle name="40% - Accent5 69" xfId="7106"/>
    <cellStyle name="40% - Accent5 7" xfId="468"/>
    <cellStyle name="40% - Accent5 7 2" xfId="2137"/>
    <cellStyle name="40% - Accent5 7 2 2" xfId="4679"/>
    <cellStyle name="40% - Accent5 7 2 2 2" xfId="6275"/>
    <cellStyle name="40% - Accent5 7 2 2 3" xfId="9322"/>
    <cellStyle name="40% - Accent5 7 2 3" xfId="3402"/>
    <cellStyle name="40% - Accent5 7 2 4" xfId="5798"/>
    <cellStyle name="40% - Accent5 7 2 5" xfId="8108"/>
    <cellStyle name="40% - Accent5 7 3" xfId="1433"/>
    <cellStyle name="40% - Accent5 7 3 2" xfId="3992"/>
    <cellStyle name="40% - Accent5 7 3 3" xfId="6099"/>
    <cellStyle name="40% - Accent5 7 3 4" xfId="8684"/>
    <cellStyle name="40% - Accent5 7 4" xfId="4480"/>
    <cellStyle name="40% - Accent5 7 4 2" xfId="9149"/>
    <cellStyle name="40% - Accent5 7 5" xfId="2758"/>
    <cellStyle name="40% - Accent5 7 6" xfId="5616"/>
    <cellStyle name="40% - Accent5 7 7" xfId="7456"/>
    <cellStyle name="40% - Accent5 70" xfId="7119"/>
    <cellStyle name="40% - Accent5 71" xfId="7133"/>
    <cellStyle name="40% - Accent5 72" xfId="7163"/>
    <cellStyle name="40% - Accent5 73" xfId="5506"/>
    <cellStyle name="40% - Accent5 74" xfId="7374"/>
    <cellStyle name="40% - Accent5 75" xfId="9869"/>
    <cellStyle name="40% - Accent5 8" xfId="486"/>
    <cellStyle name="40% - Accent5 8 2" xfId="2150"/>
    <cellStyle name="40% - Accent5 8 2 2" xfId="4692"/>
    <cellStyle name="40% - Accent5 8 2 2 2" xfId="6288"/>
    <cellStyle name="40% - Accent5 8 2 2 3" xfId="9335"/>
    <cellStyle name="40% - Accent5 8 2 3" xfId="3415"/>
    <cellStyle name="40% - Accent5 8 2 4" xfId="5811"/>
    <cellStyle name="40% - Accent5 8 2 5" xfId="8121"/>
    <cellStyle name="40% - Accent5 8 3" xfId="1447"/>
    <cellStyle name="40% - Accent5 8 3 2" xfId="4005"/>
    <cellStyle name="40% - Accent5 8 3 3" xfId="6112"/>
    <cellStyle name="40% - Accent5 8 3 4" xfId="8697"/>
    <cellStyle name="40% - Accent5 8 4" xfId="4493"/>
    <cellStyle name="40% - Accent5 8 4 2" xfId="9162"/>
    <cellStyle name="40% - Accent5 8 5" xfId="2771"/>
    <cellStyle name="40% - Accent5 8 6" xfId="5629"/>
    <cellStyle name="40% - Accent5 8 7" xfId="7469"/>
    <cellStyle name="40% - Accent5 9" xfId="511"/>
    <cellStyle name="40% - Accent5 9 2" xfId="2163"/>
    <cellStyle name="40% - Accent5 9 2 2" xfId="4705"/>
    <cellStyle name="40% - Accent5 9 2 2 2" xfId="6301"/>
    <cellStyle name="40% - Accent5 9 2 2 3" xfId="9348"/>
    <cellStyle name="40% - Accent5 9 2 3" xfId="3428"/>
    <cellStyle name="40% - Accent5 9 2 4" xfId="5824"/>
    <cellStyle name="40% - Accent5 9 2 5" xfId="8134"/>
    <cellStyle name="40% - Accent5 9 3" xfId="1460"/>
    <cellStyle name="40% - Accent5 9 3 2" xfId="4019"/>
    <cellStyle name="40% - Accent5 9 3 3" xfId="6125"/>
    <cellStyle name="40% - Accent5 9 3 4" xfId="8710"/>
    <cellStyle name="40% - Accent5 9 4" xfId="4506"/>
    <cellStyle name="40% - Accent5 9 4 2" xfId="9175"/>
    <cellStyle name="40% - Accent5 9 5" xfId="2784"/>
    <cellStyle name="40% - Accent5 9 6" xfId="5642"/>
    <cellStyle name="40% - Accent5 9 7" xfId="7482"/>
    <cellStyle name="40% - Accent6" xfId="41" builtinId="51" customBuiltin="1"/>
    <cellStyle name="40% - Accent6 10" xfId="526"/>
    <cellStyle name="40% - Accent6 10 2" xfId="2180"/>
    <cellStyle name="40% - Accent6 10 2 2" xfId="4720"/>
    <cellStyle name="40% - Accent6 10 2 2 2" xfId="6317"/>
    <cellStyle name="40% - Accent6 10 2 2 3" xfId="9363"/>
    <cellStyle name="40% - Accent6 10 2 3" xfId="3444"/>
    <cellStyle name="40% - Accent6 10 2 4" xfId="5840"/>
    <cellStyle name="40% - Accent6 10 2 5" xfId="8150"/>
    <cellStyle name="40% - Accent6 10 3" xfId="1475"/>
    <cellStyle name="40% - Accent6 10 3 2" xfId="4034"/>
    <cellStyle name="40% - Accent6 10 3 3" xfId="6141"/>
    <cellStyle name="40% - Accent6 10 3 4" xfId="8725"/>
    <cellStyle name="40% - Accent6 10 4" xfId="4411"/>
    <cellStyle name="40% - Accent6 10 4 2" xfId="9082"/>
    <cellStyle name="40% - Accent6 10 5" xfId="2799"/>
    <cellStyle name="40% - Accent6 10 6" xfId="5658"/>
    <cellStyle name="40% - Accent6 10 7" xfId="7497"/>
    <cellStyle name="40% - Accent6 11" xfId="539"/>
    <cellStyle name="40% - Accent6 11 2" xfId="2193"/>
    <cellStyle name="40% - Accent6 11 2 2" xfId="3457"/>
    <cellStyle name="40% - Accent6 11 2 2 2" xfId="6330"/>
    <cellStyle name="40% - Accent6 11 2 3" xfId="5853"/>
    <cellStyle name="40% - Accent6 11 2 4" xfId="8163"/>
    <cellStyle name="40% - Accent6 11 3" xfId="1488"/>
    <cellStyle name="40% - Accent6 11 3 2" xfId="4047"/>
    <cellStyle name="40% - Accent6 11 3 3" xfId="6154"/>
    <cellStyle name="40% - Accent6 11 3 4" xfId="8738"/>
    <cellStyle name="40% - Accent6 11 4" xfId="4524"/>
    <cellStyle name="40% - Accent6 11 4 2" xfId="9193"/>
    <cellStyle name="40% - Accent6 11 5" xfId="2812"/>
    <cellStyle name="40% - Accent6 11 6" xfId="5672"/>
    <cellStyle name="40% - Accent6 11 7" xfId="7510"/>
    <cellStyle name="40% - Accent6 12" xfId="552"/>
    <cellStyle name="40% - Accent6 12 2" xfId="2206"/>
    <cellStyle name="40% - Accent6 12 2 2" xfId="3470"/>
    <cellStyle name="40% - Accent6 12 2 2 2" xfId="6343"/>
    <cellStyle name="40% - Accent6 12 2 3" xfId="5866"/>
    <cellStyle name="40% - Accent6 12 2 4" xfId="8176"/>
    <cellStyle name="40% - Accent6 12 3" xfId="1501"/>
    <cellStyle name="40% - Accent6 12 3 2" xfId="4061"/>
    <cellStyle name="40% - Accent6 12 3 3" xfId="6167"/>
    <cellStyle name="40% - Accent6 12 3 4" xfId="8751"/>
    <cellStyle name="40% - Accent6 12 4" xfId="4736"/>
    <cellStyle name="40% - Accent6 12 4 2" xfId="9378"/>
    <cellStyle name="40% - Accent6 12 5" xfId="2825"/>
    <cellStyle name="40% - Accent6 12 6" xfId="5685"/>
    <cellStyle name="40% - Accent6 12 7" xfId="7523"/>
    <cellStyle name="40% - Accent6 13" xfId="566"/>
    <cellStyle name="40% - Accent6 13 2" xfId="2219"/>
    <cellStyle name="40% - Accent6 13 2 2" xfId="3483"/>
    <cellStyle name="40% - Accent6 13 2 2 2" xfId="6356"/>
    <cellStyle name="40% - Accent6 13 2 3" xfId="5879"/>
    <cellStyle name="40% - Accent6 13 2 4" xfId="8189"/>
    <cellStyle name="40% - Accent6 13 3" xfId="1514"/>
    <cellStyle name="40% - Accent6 13 3 2" xfId="4074"/>
    <cellStyle name="40% - Accent6 13 3 3" xfId="6180"/>
    <cellStyle name="40% - Accent6 13 3 4" xfId="8764"/>
    <cellStyle name="40% - Accent6 13 4" xfId="4749"/>
    <cellStyle name="40% - Accent6 13 4 2" xfId="9391"/>
    <cellStyle name="40% - Accent6 13 5" xfId="2838"/>
    <cellStyle name="40% - Accent6 13 6" xfId="5699"/>
    <cellStyle name="40% - Accent6 13 7" xfId="7536"/>
    <cellStyle name="40% - Accent6 14" xfId="580"/>
    <cellStyle name="40% - Accent6 14 2" xfId="2233"/>
    <cellStyle name="40% - Accent6 14 2 2" xfId="3496"/>
    <cellStyle name="40% - Accent6 14 2 2 2" xfId="6369"/>
    <cellStyle name="40% - Accent6 14 2 3" xfId="5892"/>
    <cellStyle name="40% - Accent6 14 2 4" xfId="8202"/>
    <cellStyle name="40% - Accent6 14 3" xfId="1527"/>
    <cellStyle name="40% - Accent6 14 3 2" xfId="4087"/>
    <cellStyle name="40% - Accent6 14 3 3" xfId="6193"/>
    <cellStyle name="40% - Accent6 14 3 4" xfId="8777"/>
    <cellStyle name="40% - Accent6 14 4" xfId="4763"/>
    <cellStyle name="40% - Accent6 14 4 2" xfId="9404"/>
    <cellStyle name="40% - Accent6 14 5" xfId="2851"/>
    <cellStyle name="40% - Accent6 14 6" xfId="5712"/>
    <cellStyle name="40% - Accent6 14 7" xfId="7549"/>
    <cellStyle name="40% - Accent6 15" xfId="594"/>
    <cellStyle name="40% - Accent6 15 2" xfId="2246"/>
    <cellStyle name="40% - Accent6 15 2 2" xfId="3509"/>
    <cellStyle name="40% - Accent6 15 2 3" xfId="6207"/>
    <cellStyle name="40% - Accent6 15 2 4" xfId="8215"/>
    <cellStyle name="40% - Accent6 15 3" xfId="1540"/>
    <cellStyle name="40% - Accent6 15 3 2" xfId="4100"/>
    <cellStyle name="40% - Accent6 15 3 3" xfId="8790"/>
    <cellStyle name="40% - Accent6 15 4" xfId="4776"/>
    <cellStyle name="40% - Accent6 15 4 2" xfId="9417"/>
    <cellStyle name="40% - Accent6 15 5" xfId="2864"/>
    <cellStyle name="40% - Accent6 15 6" xfId="5726"/>
    <cellStyle name="40% - Accent6 15 7" xfId="7562"/>
    <cellStyle name="40% - Accent6 16" xfId="626"/>
    <cellStyle name="40% - Accent6 16 2" xfId="2259"/>
    <cellStyle name="40% - Accent6 16 2 2" xfId="3522"/>
    <cellStyle name="40% - Accent6 16 2 3" xfId="6384"/>
    <cellStyle name="40% - Accent6 16 2 4" xfId="8228"/>
    <cellStyle name="40% - Accent6 16 3" xfId="1556"/>
    <cellStyle name="40% - Accent6 16 3 2" xfId="4114"/>
    <cellStyle name="40% - Accent6 16 3 3" xfId="8803"/>
    <cellStyle name="40% - Accent6 16 4" xfId="4789"/>
    <cellStyle name="40% - Accent6 16 4 2" xfId="9430"/>
    <cellStyle name="40% - Accent6 16 5" xfId="2877"/>
    <cellStyle name="40% - Accent6 16 6" xfId="5908"/>
    <cellStyle name="40% - Accent6 16 7" xfId="7575"/>
    <cellStyle name="40% - Accent6 17" xfId="642"/>
    <cellStyle name="40% - Accent6 17 2" xfId="2273"/>
    <cellStyle name="40% - Accent6 17 2 2" xfId="3535"/>
    <cellStyle name="40% - Accent6 17 2 3" xfId="6398"/>
    <cellStyle name="40% - Accent6 17 2 4" xfId="8241"/>
    <cellStyle name="40% - Accent6 17 3" xfId="1569"/>
    <cellStyle name="40% - Accent6 17 3 2" xfId="4127"/>
    <cellStyle name="40% - Accent6 17 3 3" xfId="8816"/>
    <cellStyle name="40% - Accent6 17 4" xfId="4803"/>
    <cellStyle name="40% - Accent6 17 4 2" xfId="9443"/>
    <cellStyle name="40% - Accent6 17 5" xfId="2890"/>
    <cellStyle name="40% - Accent6 17 6" xfId="5922"/>
    <cellStyle name="40% - Accent6 17 7" xfId="7588"/>
    <cellStyle name="40% - Accent6 18" xfId="657"/>
    <cellStyle name="40% - Accent6 18 2" xfId="2287"/>
    <cellStyle name="40% - Accent6 18 2 2" xfId="3548"/>
    <cellStyle name="40% - Accent6 18 2 3" xfId="6412"/>
    <cellStyle name="40% - Accent6 18 2 4" xfId="8254"/>
    <cellStyle name="40% - Accent6 18 3" xfId="1583"/>
    <cellStyle name="40% - Accent6 18 3 2" xfId="4140"/>
    <cellStyle name="40% - Accent6 18 3 3" xfId="8829"/>
    <cellStyle name="40% - Accent6 18 4" xfId="4816"/>
    <cellStyle name="40% - Accent6 18 4 2" xfId="9456"/>
    <cellStyle name="40% - Accent6 18 5" xfId="2903"/>
    <cellStyle name="40% - Accent6 18 6" xfId="5936"/>
    <cellStyle name="40% - Accent6 18 7" xfId="7601"/>
    <cellStyle name="40% - Accent6 19" xfId="686"/>
    <cellStyle name="40% - Accent6 19 2" xfId="2300"/>
    <cellStyle name="40% - Accent6 19 2 2" xfId="3561"/>
    <cellStyle name="40% - Accent6 19 2 3" xfId="6426"/>
    <cellStyle name="40% - Accent6 19 2 4" xfId="8267"/>
    <cellStyle name="40% - Accent6 19 3" xfId="1597"/>
    <cellStyle name="40% - Accent6 19 3 2" xfId="4153"/>
    <cellStyle name="40% - Accent6 19 3 3" xfId="8842"/>
    <cellStyle name="40% - Accent6 19 4" xfId="4830"/>
    <cellStyle name="40% - Accent6 19 4 2" xfId="9469"/>
    <cellStyle name="40% - Accent6 19 5" xfId="2916"/>
    <cellStyle name="40% - Accent6 19 6" xfId="5951"/>
    <cellStyle name="40% - Accent6 19 7" xfId="7614"/>
    <cellStyle name="40% - Accent6 2" xfId="245"/>
    <cellStyle name="40% - Accent6 2 2" xfId="5295"/>
    <cellStyle name="40% - Accent6 2 2 2" xfId="5296"/>
    <cellStyle name="40% - Accent6 2 3" xfId="5297"/>
    <cellStyle name="40% - Accent6 2 4" xfId="5294"/>
    <cellStyle name="40% - Accent6 20" xfId="749"/>
    <cellStyle name="40% - Accent6 20 2" xfId="2313"/>
    <cellStyle name="40% - Accent6 20 2 2" xfId="3574"/>
    <cellStyle name="40% - Accent6 20 2 3" xfId="6429"/>
    <cellStyle name="40% - Accent6 20 2 4" xfId="8280"/>
    <cellStyle name="40% - Accent6 20 3" xfId="1610"/>
    <cellStyle name="40% - Accent6 20 3 2" xfId="4166"/>
    <cellStyle name="40% - Accent6 20 3 3" xfId="8855"/>
    <cellStyle name="40% - Accent6 20 4" xfId="4843"/>
    <cellStyle name="40% - Accent6 20 4 2" xfId="9482"/>
    <cellStyle name="40% - Accent6 20 5" xfId="2929"/>
    <cellStyle name="40% - Accent6 20 6" xfId="5954"/>
    <cellStyle name="40% - Accent6 20 7" xfId="7627"/>
    <cellStyle name="40% - Accent6 21" xfId="765"/>
    <cellStyle name="40% - Accent6 21 2" xfId="2327"/>
    <cellStyle name="40% - Accent6 21 2 2" xfId="3588"/>
    <cellStyle name="40% - Accent6 21 2 3" xfId="6455"/>
    <cellStyle name="40% - Accent6 21 2 4" xfId="8294"/>
    <cellStyle name="40% - Accent6 21 3" xfId="1623"/>
    <cellStyle name="40% - Accent6 21 3 2" xfId="4179"/>
    <cellStyle name="40% - Accent6 21 3 3" xfId="8868"/>
    <cellStyle name="40% - Accent6 21 4" xfId="4856"/>
    <cellStyle name="40% - Accent6 21 4 2" xfId="9495"/>
    <cellStyle name="40% - Accent6 21 5" xfId="2942"/>
    <cellStyle name="40% - Accent6 21 6" xfId="5980"/>
    <cellStyle name="40% - Accent6 21 7" xfId="7640"/>
    <cellStyle name="40% - Accent6 22" xfId="779"/>
    <cellStyle name="40% - Accent6 22 2" xfId="2342"/>
    <cellStyle name="40% - Accent6 22 2 2" xfId="3601"/>
    <cellStyle name="40% - Accent6 22 2 3" xfId="6468"/>
    <cellStyle name="40% - Accent6 22 2 4" xfId="8307"/>
    <cellStyle name="40% - Accent6 22 3" xfId="1636"/>
    <cellStyle name="40% - Accent6 22 3 2" xfId="4192"/>
    <cellStyle name="40% - Accent6 22 3 3" xfId="8881"/>
    <cellStyle name="40% - Accent6 22 4" xfId="4873"/>
    <cellStyle name="40% - Accent6 22 4 2" xfId="9511"/>
    <cellStyle name="40% - Accent6 22 5" xfId="2955"/>
    <cellStyle name="40% - Accent6 22 6" xfId="5993"/>
    <cellStyle name="40% - Accent6 22 7" xfId="7653"/>
    <cellStyle name="40% - Accent6 23" xfId="812"/>
    <cellStyle name="40% - Accent6 23 2" xfId="2359"/>
    <cellStyle name="40% - Accent6 23 2 2" xfId="3618"/>
    <cellStyle name="40% - Accent6 23 2 3" xfId="8324"/>
    <cellStyle name="40% - Accent6 23 3" xfId="1655"/>
    <cellStyle name="40% - Accent6 23 3 2" xfId="4205"/>
    <cellStyle name="40% - Accent6 23 3 3" xfId="8894"/>
    <cellStyle name="40% - Accent6 23 4" xfId="4888"/>
    <cellStyle name="40% - Accent6 23 4 2" xfId="9525"/>
    <cellStyle name="40% - Accent6 23 5" xfId="2968"/>
    <cellStyle name="40% - Accent6 23 6" xfId="6011"/>
    <cellStyle name="40% - Accent6 23 7" xfId="7666"/>
    <cellStyle name="40% - Accent6 24" xfId="826"/>
    <cellStyle name="40% - Accent6 24 2" xfId="2376"/>
    <cellStyle name="40% - Accent6 24 2 2" xfId="3633"/>
    <cellStyle name="40% - Accent6 24 2 3" xfId="8339"/>
    <cellStyle name="40% - Accent6 24 3" xfId="1668"/>
    <cellStyle name="40% - Accent6 24 3 2" xfId="4218"/>
    <cellStyle name="40% - Accent6 24 3 3" xfId="8907"/>
    <cellStyle name="40% - Accent6 24 4" xfId="4903"/>
    <cellStyle name="40% - Accent6 24 4 2" xfId="9540"/>
    <cellStyle name="40% - Accent6 24 5" xfId="2981"/>
    <cellStyle name="40% - Accent6 24 6" xfId="6485"/>
    <cellStyle name="40% - Accent6 24 7" xfId="7679"/>
    <cellStyle name="40% - Accent6 25" xfId="870"/>
    <cellStyle name="40% - Accent6 25 2" xfId="2390"/>
    <cellStyle name="40% - Accent6 25 2 2" xfId="3647"/>
    <cellStyle name="40% - Accent6 25 2 3" xfId="8353"/>
    <cellStyle name="40% - Accent6 25 3" xfId="1681"/>
    <cellStyle name="40% - Accent6 25 3 2" xfId="4231"/>
    <cellStyle name="40% - Accent6 25 3 3" xfId="8920"/>
    <cellStyle name="40% - Accent6 25 4" xfId="4920"/>
    <cellStyle name="40% - Accent6 25 4 2" xfId="9557"/>
    <cellStyle name="40% - Accent6 25 5" xfId="2994"/>
    <cellStyle name="40% - Accent6 25 6" xfId="6504"/>
    <cellStyle name="40% - Accent6 25 7" xfId="7692"/>
    <cellStyle name="40% - Accent6 26" xfId="884"/>
    <cellStyle name="40% - Accent6 26 2" xfId="2406"/>
    <cellStyle name="40% - Accent6 26 2 2" xfId="3662"/>
    <cellStyle name="40% - Accent6 26 2 3" xfId="8368"/>
    <cellStyle name="40% - Accent6 26 3" xfId="1694"/>
    <cellStyle name="40% - Accent6 26 3 2" xfId="4244"/>
    <cellStyle name="40% - Accent6 26 3 3" xfId="8933"/>
    <cellStyle name="40% - Accent6 26 4" xfId="4933"/>
    <cellStyle name="40% - Accent6 26 4 2" xfId="9570"/>
    <cellStyle name="40% - Accent6 26 5" xfId="3007"/>
    <cellStyle name="40% - Accent6 26 6" xfId="6517"/>
    <cellStyle name="40% - Accent6 26 7" xfId="7705"/>
    <cellStyle name="40% - Accent6 27" xfId="955"/>
    <cellStyle name="40% - Accent6 27 2" xfId="2423"/>
    <cellStyle name="40% - Accent6 27 2 2" xfId="3675"/>
    <cellStyle name="40% - Accent6 27 2 3" xfId="8381"/>
    <cellStyle name="40% - Accent6 27 3" xfId="1708"/>
    <cellStyle name="40% - Accent6 27 3 2" xfId="4257"/>
    <cellStyle name="40% - Accent6 27 3 3" xfId="8946"/>
    <cellStyle name="40% - Accent6 27 4" xfId="4947"/>
    <cellStyle name="40% - Accent6 27 4 2" xfId="9583"/>
    <cellStyle name="40% - Accent6 27 5" xfId="3020"/>
    <cellStyle name="40% - Accent6 27 6" xfId="6530"/>
    <cellStyle name="40% - Accent6 27 7" xfId="7718"/>
    <cellStyle name="40% - Accent6 28" xfId="977"/>
    <cellStyle name="40% - Accent6 28 2" xfId="2439"/>
    <cellStyle name="40% - Accent6 28 2 2" xfId="3689"/>
    <cellStyle name="40% - Accent6 28 2 3" xfId="8395"/>
    <cellStyle name="40% - Accent6 28 3" xfId="1721"/>
    <cellStyle name="40% - Accent6 28 3 2" xfId="4960"/>
    <cellStyle name="40% - Accent6 28 3 3" xfId="9596"/>
    <cellStyle name="40% - Accent6 28 4" xfId="3033"/>
    <cellStyle name="40% - Accent6 28 5" xfId="6544"/>
    <cellStyle name="40% - Accent6 28 6" xfId="7731"/>
    <cellStyle name="40% - Accent6 29" xfId="1020"/>
    <cellStyle name="40% - Accent6 29 2" xfId="2453"/>
    <cellStyle name="40% - Accent6 29 2 2" xfId="3703"/>
    <cellStyle name="40% - Accent6 29 2 3" xfId="8409"/>
    <cellStyle name="40% - Accent6 29 3" xfId="1734"/>
    <cellStyle name="40% - Accent6 29 3 2" xfId="4974"/>
    <cellStyle name="40% - Accent6 29 3 3" xfId="9609"/>
    <cellStyle name="40% - Accent6 29 4" xfId="3046"/>
    <cellStyle name="40% - Accent6 29 5" xfId="6561"/>
    <cellStyle name="40% - Accent6 29 6" xfId="7744"/>
    <cellStyle name="40% - Accent6 3" xfId="414"/>
    <cellStyle name="40% - Accent6 3 2" xfId="2087"/>
    <cellStyle name="40% - Accent6 3 2 2" xfId="4634"/>
    <cellStyle name="40% - Accent6 3 2 2 2" xfId="6225"/>
    <cellStyle name="40% - Accent6 3 2 2 3" xfId="9296"/>
    <cellStyle name="40% - Accent6 3 2 3" xfId="4428"/>
    <cellStyle name="40% - Accent6 3 2 3 2" xfId="9099"/>
    <cellStyle name="40% - Accent6 3 2 4" xfId="3352"/>
    <cellStyle name="40% - Accent6 3 2 5" xfId="5743"/>
    <cellStyle name="40% - Accent6 3 2 6" xfId="8058"/>
    <cellStyle name="40% - Accent6 3 3" xfId="1376"/>
    <cellStyle name="40% - Accent6 3 3 2" xfId="4590"/>
    <cellStyle name="40% - Accent6 3 3 2 2" xfId="9259"/>
    <cellStyle name="40% - Accent6 3 3 3" xfId="4368"/>
    <cellStyle name="40% - Accent6 3 3 3 2" xfId="9040"/>
    <cellStyle name="40% - Accent6 3 3 4" xfId="3941"/>
    <cellStyle name="40% - Accent6 3 3 5" xfId="6048"/>
    <cellStyle name="40% - Accent6 3 3 6" xfId="8633"/>
    <cellStyle name="40% - Accent6 3 4" xfId="4543"/>
    <cellStyle name="40% - Accent6 3 4 2" xfId="9212"/>
    <cellStyle name="40% - Accent6 3 5" xfId="4305"/>
    <cellStyle name="40% - Accent6 3 5 2" xfId="8979"/>
    <cellStyle name="40% - Accent6 3 6" xfId="2708"/>
    <cellStyle name="40% - Accent6 3 7" xfId="5565"/>
    <cellStyle name="40% - Accent6 3 8" xfId="7406"/>
    <cellStyle name="40% - Accent6 30" xfId="1035"/>
    <cellStyle name="40% - Accent6 30 2" xfId="2466"/>
    <cellStyle name="40% - Accent6 30 2 2" xfId="3716"/>
    <cellStyle name="40% - Accent6 30 2 3" xfId="8422"/>
    <cellStyle name="40% - Accent6 30 3" xfId="1755"/>
    <cellStyle name="40% - Accent6 30 3 2" xfId="4987"/>
    <cellStyle name="40% - Accent6 30 3 3" xfId="9622"/>
    <cellStyle name="40% - Accent6 30 4" xfId="3062"/>
    <cellStyle name="40% - Accent6 30 5" xfId="6581"/>
    <cellStyle name="40% - Accent6 30 6" xfId="7760"/>
    <cellStyle name="40% - Accent6 31" xfId="1064"/>
    <cellStyle name="40% - Accent6 31 2" xfId="2479"/>
    <cellStyle name="40% - Accent6 31 2 2" xfId="3729"/>
    <cellStyle name="40% - Accent6 31 2 3" xfId="8435"/>
    <cellStyle name="40% - Accent6 31 3" xfId="1768"/>
    <cellStyle name="40% - Accent6 31 3 2" xfId="5000"/>
    <cellStyle name="40% - Accent6 31 3 3" xfId="9635"/>
    <cellStyle name="40% - Accent6 31 4" xfId="3075"/>
    <cellStyle name="40% - Accent6 31 5" xfId="6595"/>
    <cellStyle name="40% - Accent6 31 6" xfId="7773"/>
    <cellStyle name="40% - Accent6 32" xfId="1128"/>
    <cellStyle name="40% - Accent6 32 2" xfId="2493"/>
    <cellStyle name="40% - Accent6 32 2 2" xfId="3743"/>
    <cellStyle name="40% - Accent6 32 2 3" xfId="8449"/>
    <cellStyle name="40% - Accent6 32 3" xfId="1781"/>
    <cellStyle name="40% - Accent6 32 3 2" xfId="5013"/>
    <cellStyle name="40% - Accent6 32 3 3" xfId="9648"/>
    <cellStyle name="40% - Accent6 32 4" xfId="3088"/>
    <cellStyle name="40% - Accent6 32 5" xfId="6608"/>
    <cellStyle name="40% - Accent6 32 6" xfId="7786"/>
    <cellStyle name="40% - Accent6 33" xfId="1173"/>
    <cellStyle name="40% - Accent6 33 2" xfId="2506"/>
    <cellStyle name="40% - Accent6 33 2 2" xfId="3756"/>
    <cellStyle name="40% - Accent6 33 2 3" xfId="8462"/>
    <cellStyle name="40% - Accent6 33 3" xfId="1794"/>
    <cellStyle name="40% - Accent6 33 3 2" xfId="5026"/>
    <cellStyle name="40% - Accent6 33 3 3" xfId="9661"/>
    <cellStyle name="40% - Accent6 33 4" xfId="3101"/>
    <cellStyle name="40% - Accent6 33 5" xfId="6621"/>
    <cellStyle name="40% - Accent6 33 6" xfId="7799"/>
    <cellStyle name="40% - Accent6 34" xfId="1808"/>
    <cellStyle name="40% - Accent6 34 2" xfId="2520"/>
    <cellStyle name="40% - Accent6 34 2 2" xfId="3769"/>
    <cellStyle name="40% - Accent6 34 2 3" xfId="8475"/>
    <cellStyle name="40% - Accent6 34 3" xfId="5039"/>
    <cellStyle name="40% - Accent6 34 3 2" xfId="9674"/>
    <cellStyle name="40% - Accent6 34 4" xfId="3115"/>
    <cellStyle name="40% - Accent6 34 5" xfId="6634"/>
    <cellStyle name="40% - Accent6 34 6" xfId="7813"/>
    <cellStyle name="40% - Accent6 35" xfId="1821"/>
    <cellStyle name="40% - Accent6 35 2" xfId="2537"/>
    <cellStyle name="40% - Accent6 35 2 2" xfId="3783"/>
    <cellStyle name="40% - Accent6 35 2 3" xfId="8489"/>
    <cellStyle name="40% - Accent6 35 3" xfId="5053"/>
    <cellStyle name="40% - Accent6 35 3 2" xfId="9687"/>
    <cellStyle name="40% - Accent6 35 4" xfId="3128"/>
    <cellStyle name="40% - Accent6 35 5" xfId="6647"/>
    <cellStyle name="40% - Accent6 35 6" xfId="7827"/>
    <cellStyle name="40% - Accent6 36" xfId="1834"/>
    <cellStyle name="40% - Accent6 36 2" xfId="2554"/>
    <cellStyle name="40% - Accent6 36 2 2" xfId="3798"/>
    <cellStyle name="40% - Accent6 36 2 3" xfId="8505"/>
    <cellStyle name="40% - Accent6 36 3" xfId="5066"/>
    <cellStyle name="40% - Accent6 36 3 2" xfId="9700"/>
    <cellStyle name="40% - Accent6 36 4" xfId="3141"/>
    <cellStyle name="40% - Accent6 36 5" xfId="6660"/>
    <cellStyle name="40% - Accent6 36 6" xfId="7840"/>
    <cellStyle name="40% - Accent6 37" xfId="1847"/>
    <cellStyle name="40% - Accent6 37 2" xfId="2556"/>
    <cellStyle name="40% - Accent6 37 2 2" xfId="3800"/>
    <cellStyle name="40% - Accent6 37 2 3" xfId="8507"/>
    <cellStyle name="40% - Accent6 37 3" xfId="5080"/>
    <cellStyle name="40% - Accent6 37 3 2" xfId="9713"/>
    <cellStyle name="40% - Accent6 37 4" xfId="3154"/>
    <cellStyle name="40% - Accent6 37 5" xfId="6673"/>
    <cellStyle name="40% - Accent6 37 6" xfId="7853"/>
    <cellStyle name="40% - Accent6 38" xfId="1860"/>
    <cellStyle name="40% - Accent6 38 2" xfId="2582"/>
    <cellStyle name="40% - Accent6 38 2 2" xfId="3825"/>
    <cellStyle name="40% - Accent6 38 2 3" xfId="8532"/>
    <cellStyle name="40% - Accent6 38 3" xfId="5093"/>
    <cellStyle name="40% - Accent6 38 3 2" xfId="9726"/>
    <cellStyle name="40% - Accent6 38 4" xfId="3167"/>
    <cellStyle name="40% - Accent6 38 5" xfId="6686"/>
    <cellStyle name="40% - Accent6 38 6" xfId="7866"/>
    <cellStyle name="40% - Accent6 39" xfId="1861"/>
    <cellStyle name="40% - Accent6 39 2" xfId="2600"/>
    <cellStyle name="40% - Accent6 39 2 2" xfId="3842"/>
    <cellStyle name="40% - Accent6 39 2 3" xfId="8549"/>
    <cellStyle name="40% - Accent6 39 3" xfId="5108"/>
    <cellStyle name="40% - Accent6 39 3 2" xfId="9739"/>
    <cellStyle name="40% - Accent6 39 4" xfId="3168"/>
    <cellStyle name="40% - Accent6 39 5" xfId="6699"/>
    <cellStyle name="40% - Accent6 39 6" xfId="7867"/>
    <cellStyle name="40% - Accent6 4" xfId="428"/>
    <cellStyle name="40% - Accent6 4 2" xfId="2100"/>
    <cellStyle name="40% - Accent6 4 2 2" xfId="4608"/>
    <cellStyle name="40% - Accent6 4 2 2 2" xfId="6238"/>
    <cellStyle name="40% - Accent6 4 2 2 3" xfId="9277"/>
    <cellStyle name="40% - Accent6 4 2 3" xfId="4441"/>
    <cellStyle name="40% - Accent6 4 2 3 2" xfId="9112"/>
    <cellStyle name="40% - Accent6 4 2 4" xfId="3365"/>
    <cellStyle name="40% - Accent6 4 2 5" xfId="5756"/>
    <cellStyle name="40% - Accent6 4 2 6" xfId="8071"/>
    <cellStyle name="40% - Accent6 4 3" xfId="1389"/>
    <cellStyle name="40% - Accent6 4 3 2" xfId="4381"/>
    <cellStyle name="40% - Accent6 4 3 2 2" xfId="9053"/>
    <cellStyle name="40% - Accent6 4 3 3" xfId="3954"/>
    <cellStyle name="40% - Accent6 4 3 4" xfId="6062"/>
    <cellStyle name="40% - Accent6 4 3 5" xfId="8646"/>
    <cellStyle name="40% - Accent6 4 4" xfId="4557"/>
    <cellStyle name="40% - Accent6 4 4 2" xfId="9226"/>
    <cellStyle name="40% - Accent6 4 5" xfId="4319"/>
    <cellStyle name="40% - Accent6 4 5 2" xfId="8992"/>
    <cellStyle name="40% - Accent6 4 6" xfId="2721"/>
    <cellStyle name="40% - Accent6 4 7" xfId="5579"/>
    <cellStyle name="40% - Accent6 4 8" xfId="7419"/>
    <cellStyle name="40% - Accent6 40" xfId="1886"/>
    <cellStyle name="40% - Accent6 40 2" xfId="2614"/>
    <cellStyle name="40% - Accent6 40 2 2" xfId="3856"/>
    <cellStyle name="40% - Accent6 40 2 3" xfId="8563"/>
    <cellStyle name="40% - Accent6 40 3" xfId="5121"/>
    <cellStyle name="40% - Accent6 40 3 2" xfId="9752"/>
    <cellStyle name="40% - Accent6 40 4" xfId="3193"/>
    <cellStyle name="40% - Accent6 40 5" xfId="6712"/>
    <cellStyle name="40% - Accent6 40 6" xfId="7892"/>
    <cellStyle name="40% - Accent6 41" xfId="1899"/>
    <cellStyle name="40% - Accent6 41 2" xfId="2625"/>
    <cellStyle name="40% - Accent6 41 2 2" xfId="3867"/>
    <cellStyle name="40% - Accent6 41 2 3" xfId="8574"/>
    <cellStyle name="40% - Accent6 41 3" xfId="3206"/>
    <cellStyle name="40% - Accent6 41 4" xfId="6725"/>
    <cellStyle name="40% - Accent6 41 5" xfId="7905"/>
    <cellStyle name="40% - Accent6 42" xfId="1912"/>
    <cellStyle name="40% - Accent6 42 2" xfId="2645"/>
    <cellStyle name="40% - Accent6 42 2 2" xfId="3886"/>
    <cellStyle name="40% - Accent6 42 2 3" xfId="8593"/>
    <cellStyle name="40% - Accent6 42 3" xfId="3219"/>
    <cellStyle name="40% - Accent6 42 4" xfId="6739"/>
    <cellStyle name="40% - Accent6 42 5" xfId="7918"/>
    <cellStyle name="40% - Accent6 43" xfId="1932"/>
    <cellStyle name="40% - Accent6 43 2" xfId="3234"/>
    <cellStyle name="40% - Accent6 43 3" xfId="6752"/>
    <cellStyle name="40% - Accent6 43 4" xfId="7933"/>
    <cellStyle name="40% - Accent6 44" xfId="1952"/>
    <cellStyle name="40% - Accent6 44 2" xfId="3248"/>
    <cellStyle name="40% - Accent6 44 3" xfId="6765"/>
    <cellStyle name="40% - Accent6 44 4" xfId="7949"/>
    <cellStyle name="40% - Accent6 45" xfId="1953"/>
    <cellStyle name="40% - Accent6 45 2" xfId="3249"/>
    <cellStyle name="40% - Accent6 45 3" xfId="6779"/>
    <cellStyle name="40% - Accent6 45 4" xfId="7950"/>
    <cellStyle name="40% - Accent6 46" xfId="1968"/>
    <cellStyle name="40% - Accent6 46 2" xfId="3263"/>
    <cellStyle name="40% - Accent6 46 3" xfId="6793"/>
    <cellStyle name="40% - Accent6 46 4" xfId="7964"/>
    <cellStyle name="40% - Accent6 47" xfId="1983"/>
    <cellStyle name="40% - Accent6 47 2" xfId="3277"/>
    <cellStyle name="40% - Accent6 47 3" xfId="6806"/>
    <cellStyle name="40% - Accent6 47 4" xfId="7978"/>
    <cellStyle name="40% - Accent6 48" xfId="1997"/>
    <cellStyle name="40% - Accent6 48 2" xfId="3291"/>
    <cellStyle name="40% - Accent6 48 3" xfId="6820"/>
    <cellStyle name="40% - Accent6 48 4" xfId="7992"/>
    <cellStyle name="40% - Accent6 49" xfId="2011"/>
    <cellStyle name="40% - Accent6 49 2" xfId="3305"/>
    <cellStyle name="40% - Accent6 49 3" xfId="6833"/>
    <cellStyle name="40% - Accent6 49 4" xfId="8006"/>
    <cellStyle name="40% - Accent6 5" xfId="442"/>
    <cellStyle name="40% - Accent6 5 2" xfId="2113"/>
    <cellStyle name="40% - Accent6 5 2 2" xfId="4456"/>
    <cellStyle name="40% - Accent6 5 2 2 2" xfId="6251"/>
    <cellStyle name="40% - Accent6 5 2 2 3" xfId="9125"/>
    <cellStyle name="40% - Accent6 5 2 3" xfId="3378"/>
    <cellStyle name="40% - Accent6 5 2 4" xfId="5774"/>
    <cellStyle name="40% - Accent6 5 2 5" xfId="8084"/>
    <cellStyle name="40% - Accent6 5 3" xfId="1409"/>
    <cellStyle name="40% - Accent6 5 3 2" xfId="4395"/>
    <cellStyle name="40% - Accent6 5 3 2 2" xfId="9066"/>
    <cellStyle name="40% - Accent6 5 3 3" xfId="3968"/>
    <cellStyle name="40% - Accent6 5 3 4" xfId="6075"/>
    <cellStyle name="40% - Accent6 5 3 5" xfId="8660"/>
    <cellStyle name="40% - Accent6 5 4" xfId="4571"/>
    <cellStyle name="40% - Accent6 5 4 2" xfId="9240"/>
    <cellStyle name="40% - Accent6 5 5" xfId="4332"/>
    <cellStyle name="40% - Accent6 5 5 2" xfId="9005"/>
    <cellStyle name="40% - Accent6 5 6" xfId="2734"/>
    <cellStyle name="40% - Accent6 5 7" xfId="5592"/>
    <cellStyle name="40% - Accent6 5 8" xfId="7432"/>
    <cellStyle name="40% - Accent6 50" xfId="2058"/>
    <cellStyle name="40% - Accent6 50 2" xfId="3333"/>
    <cellStyle name="40% - Accent6 50 3" xfId="6846"/>
    <cellStyle name="40% - Accent6 50 4" xfId="8039"/>
    <cellStyle name="40% - Accent6 51" xfId="1328"/>
    <cellStyle name="40% - Accent6 51 2" xfId="3909"/>
    <cellStyle name="40% - Accent6 51 3" xfId="6860"/>
    <cellStyle name="40% - Accent6 51 4" xfId="8612"/>
    <cellStyle name="40% - Accent6 52" xfId="2668"/>
    <cellStyle name="40% - Accent6 52 2" xfId="4278"/>
    <cellStyle name="40% - Accent6 52 3" xfId="6873"/>
    <cellStyle name="40% - Accent6 52 4" xfId="8960"/>
    <cellStyle name="40% - Accent6 53" xfId="2688"/>
    <cellStyle name="40% - Accent6 53 2" xfId="6887"/>
    <cellStyle name="40% - Accent6 54" xfId="5455"/>
    <cellStyle name="40% - Accent6 54 2" xfId="6900"/>
    <cellStyle name="40% - Accent6 55" xfId="6913"/>
    <cellStyle name="40% - Accent6 56" xfId="6930"/>
    <cellStyle name="40% - Accent6 57" xfId="6943"/>
    <cellStyle name="40% - Accent6 58" xfId="6957"/>
    <cellStyle name="40% - Accent6 59" xfId="6970"/>
    <cellStyle name="40% - Accent6 6" xfId="456"/>
    <cellStyle name="40% - Accent6 6 2" xfId="2126"/>
    <cellStyle name="40% - Accent6 6 2 2" xfId="4469"/>
    <cellStyle name="40% - Accent6 6 2 2 2" xfId="6264"/>
    <cellStyle name="40% - Accent6 6 2 2 3" xfId="9138"/>
    <cellStyle name="40% - Accent6 6 2 3" xfId="3391"/>
    <cellStyle name="40% - Accent6 6 2 4" xfId="5787"/>
    <cellStyle name="40% - Accent6 6 2 5" xfId="8097"/>
    <cellStyle name="40% - Accent6 6 3" xfId="1422"/>
    <cellStyle name="40% - Accent6 6 3 2" xfId="4667"/>
    <cellStyle name="40% - Accent6 6 3 2 2" xfId="9310"/>
    <cellStyle name="40% - Accent6 6 3 3" xfId="3981"/>
    <cellStyle name="40% - Accent6 6 3 4" xfId="6088"/>
    <cellStyle name="40% - Accent6 6 3 5" xfId="8673"/>
    <cellStyle name="40% - Accent6 6 4" xfId="4346"/>
    <cellStyle name="40% - Accent6 6 4 2" xfId="9018"/>
    <cellStyle name="40% - Accent6 6 5" xfId="2747"/>
    <cellStyle name="40% - Accent6 6 6" xfId="5605"/>
    <cellStyle name="40% - Accent6 6 7" xfId="7445"/>
    <cellStyle name="40% - Accent6 60" xfId="6984"/>
    <cellStyle name="40% - Accent6 61" xfId="6997"/>
    <cellStyle name="40% - Accent6 62" xfId="7011"/>
    <cellStyle name="40% - Accent6 63" xfId="7024"/>
    <cellStyle name="40% - Accent6 64" xfId="7037"/>
    <cellStyle name="40% - Accent6 65" xfId="7050"/>
    <cellStyle name="40% - Accent6 66" xfId="7065"/>
    <cellStyle name="40% - Accent6 67" xfId="7079"/>
    <cellStyle name="40% - Accent6 68" xfId="7094"/>
    <cellStyle name="40% - Accent6 69" xfId="7108"/>
    <cellStyle name="40% - Accent6 7" xfId="470"/>
    <cellStyle name="40% - Accent6 7 2" xfId="2139"/>
    <cellStyle name="40% - Accent6 7 2 2" xfId="4681"/>
    <cellStyle name="40% - Accent6 7 2 2 2" xfId="6277"/>
    <cellStyle name="40% - Accent6 7 2 2 3" xfId="9324"/>
    <cellStyle name="40% - Accent6 7 2 3" xfId="3404"/>
    <cellStyle name="40% - Accent6 7 2 4" xfId="5800"/>
    <cellStyle name="40% - Accent6 7 2 5" xfId="8110"/>
    <cellStyle name="40% - Accent6 7 3" xfId="1435"/>
    <cellStyle name="40% - Accent6 7 3 2" xfId="3994"/>
    <cellStyle name="40% - Accent6 7 3 3" xfId="6101"/>
    <cellStyle name="40% - Accent6 7 3 4" xfId="8686"/>
    <cellStyle name="40% - Accent6 7 4" xfId="4482"/>
    <cellStyle name="40% - Accent6 7 4 2" xfId="9151"/>
    <cellStyle name="40% - Accent6 7 5" xfId="2760"/>
    <cellStyle name="40% - Accent6 7 6" xfId="5618"/>
    <cellStyle name="40% - Accent6 7 7" xfId="7458"/>
    <cellStyle name="40% - Accent6 70" xfId="7121"/>
    <cellStyle name="40% - Accent6 71" xfId="7135"/>
    <cellStyle name="40% - Accent6 72" xfId="7164"/>
    <cellStyle name="40% - Accent6 73" xfId="5508"/>
    <cellStyle name="40% - Accent6 74" xfId="7376"/>
    <cellStyle name="40% - Accent6 75" xfId="9871"/>
    <cellStyle name="40% - Accent6 8" xfId="488"/>
    <cellStyle name="40% - Accent6 8 2" xfId="2152"/>
    <cellStyle name="40% - Accent6 8 2 2" xfId="4694"/>
    <cellStyle name="40% - Accent6 8 2 2 2" xfId="6290"/>
    <cellStyle name="40% - Accent6 8 2 2 3" xfId="9337"/>
    <cellStyle name="40% - Accent6 8 2 3" xfId="3417"/>
    <cellStyle name="40% - Accent6 8 2 4" xfId="5813"/>
    <cellStyle name="40% - Accent6 8 2 5" xfId="8123"/>
    <cellStyle name="40% - Accent6 8 3" xfId="1449"/>
    <cellStyle name="40% - Accent6 8 3 2" xfId="4007"/>
    <cellStyle name="40% - Accent6 8 3 3" xfId="6114"/>
    <cellStyle name="40% - Accent6 8 3 4" xfId="8699"/>
    <cellStyle name="40% - Accent6 8 4" xfId="4495"/>
    <cellStyle name="40% - Accent6 8 4 2" xfId="9164"/>
    <cellStyle name="40% - Accent6 8 5" xfId="2773"/>
    <cellStyle name="40% - Accent6 8 6" xfId="5631"/>
    <cellStyle name="40% - Accent6 8 7" xfId="7471"/>
    <cellStyle name="40% - Accent6 9" xfId="513"/>
    <cellStyle name="40% - Accent6 9 2" xfId="2165"/>
    <cellStyle name="40% - Accent6 9 2 2" xfId="4707"/>
    <cellStyle name="40% - Accent6 9 2 2 2" xfId="6303"/>
    <cellStyle name="40% - Accent6 9 2 2 3" xfId="9350"/>
    <cellStyle name="40% - Accent6 9 2 3" xfId="3430"/>
    <cellStyle name="40% - Accent6 9 2 4" xfId="5826"/>
    <cellStyle name="40% - Accent6 9 2 5" xfId="8136"/>
    <cellStyle name="40% - Accent6 9 3" xfId="1462"/>
    <cellStyle name="40% - Accent6 9 3 2" xfId="4021"/>
    <cellStyle name="40% - Accent6 9 3 3" xfId="6127"/>
    <cellStyle name="40% - Accent6 9 3 4" xfId="8712"/>
    <cellStyle name="40% - Accent6 9 4" xfId="4508"/>
    <cellStyle name="40% - Accent6 9 4 2" xfId="9177"/>
    <cellStyle name="40% - Accent6 9 5" xfId="2786"/>
    <cellStyle name="40% - Accent6 9 6" xfId="5644"/>
    <cellStyle name="40% - Accent6 9 7" xfId="7484"/>
    <cellStyle name="60% - Accent1" xfId="22" builtinId="32" customBuiltin="1"/>
    <cellStyle name="60% - Accent1 2" xfId="246"/>
    <cellStyle name="60% - Accent1 2 2" xfId="5299"/>
    <cellStyle name="60% - Accent1 2 3" xfId="5298"/>
    <cellStyle name="60% - Accent1 3" xfId="5515"/>
    <cellStyle name="60% - Accent2" xfId="26" builtinId="36" customBuiltin="1"/>
    <cellStyle name="60% - Accent2 2" xfId="247"/>
    <cellStyle name="60% - Accent2 2 2" xfId="5301"/>
    <cellStyle name="60% - Accent2 2 3" xfId="5300"/>
    <cellStyle name="60% - Accent2 3" xfId="5517"/>
    <cellStyle name="60% - Accent3" xfId="30" builtinId="40" customBuiltin="1"/>
    <cellStyle name="60% - Accent3 2" xfId="248"/>
    <cellStyle name="60% - Accent3 2 2" xfId="5303"/>
    <cellStyle name="60% - Accent3 2 3" xfId="5302"/>
    <cellStyle name="60% - Accent3 3" xfId="5519"/>
    <cellStyle name="60% - Accent4" xfId="34" builtinId="44" customBuiltin="1"/>
    <cellStyle name="60% - Accent4 2" xfId="249"/>
    <cellStyle name="60% - Accent4 2 2" xfId="5305"/>
    <cellStyle name="60% - Accent4 2 3" xfId="5304"/>
    <cellStyle name="60% - Accent4 3" xfId="5521"/>
    <cellStyle name="60% - Accent5" xfId="38" builtinId="48" customBuiltin="1"/>
    <cellStyle name="60% - Accent5 2" xfId="250"/>
    <cellStyle name="60% - Accent5 2 2" xfId="5307"/>
    <cellStyle name="60% - Accent5 2 3" xfId="5306"/>
    <cellStyle name="60% - Accent5 3" xfId="5523"/>
    <cellStyle name="60% - Accent6" xfId="42" builtinId="52" customBuiltin="1"/>
    <cellStyle name="60% - Accent6 2" xfId="251"/>
    <cellStyle name="60% - Accent6 2 2" xfId="5309"/>
    <cellStyle name="60% - Accent6 2 3" xfId="5308"/>
    <cellStyle name="60% - Accent6 3" xfId="5525"/>
    <cellStyle name="Accent1" xfId="19" builtinId="29" customBuiltin="1"/>
    <cellStyle name="Accent1 - 20%" xfId="45"/>
    <cellStyle name="Accent1 - 40%" xfId="46"/>
    <cellStyle name="Accent1 - 60%" xfId="47"/>
    <cellStyle name="Accent1 10" xfId="496"/>
    <cellStyle name="Accent1 100" xfId="7240"/>
    <cellStyle name="Accent1 101" xfId="5514"/>
    <cellStyle name="Accent1 102" xfId="5488"/>
    <cellStyle name="Accent1 103" xfId="5512"/>
    <cellStyle name="Accent1 104" xfId="5953"/>
    <cellStyle name="Accent1 105" xfId="7251"/>
    <cellStyle name="Accent1 106" xfId="7253"/>
    <cellStyle name="Accent1 107" xfId="7261"/>
    <cellStyle name="Accent1 108" xfId="7280"/>
    <cellStyle name="Accent1 109" xfId="7268"/>
    <cellStyle name="Accent1 11" xfId="599"/>
    <cellStyle name="Accent1 110" xfId="7286"/>
    <cellStyle name="Accent1 111" xfId="7293"/>
    <cellStyle name="Accent1 112" xfId="7317"/>
    <cellStyle name="Accent1 113" xfId="7301"/>
    <cellStyle name="Accent1 114" xfId="7323"/>
    <cellStyle name="Accent1 115" xfId="7325"/>
    <cellStyle name="Accent1 116" xfId="7328"/>
    <cellStyle name="Accent1 117" xfId="7350"/>
    <cellStyle name="Accent1 118" xfId="7336"/>
    <cellStyle name="Accent1 119" xfId="7344"/>
    <cellStyle name="Accent1 12" xfId="627"/>
    <cellStyle name="Accent1 120" xfId="7356"/>
    <cellStyle name="Accent1 121" xfId="7378"/>
    <cellStyle name="Accent1 122" xfId="7935"/>
    <cellStyle name="Accent1 123" xfId="9754"/>
    <cellStyle name="Accent1 124" xfId="9770"/>
    <cellStyle name="Accent1 125" xfId="9771"/>
    <cellStyle name="Accent1 126" xfId="9773"/>
    <cellStyle name="Accent1 127" xfId="9804"/>
    <cellStyle name="Accent1 128" xfId="9785"/>
    <cellStyle name="Accent1 129" xfId="9798"/>
    <cellStyle name="Accent1 13" xfId="660"/>
    <cellStyle name="Accent1 130" xfId="9790"/>
    <cellStyle name="Accent1 131" xfId="9783"/>
    <cellStyle name="Accent1 132" xfId="9823"/>
    <cellStyle name="Accent1 133" xfId="9849"/>
    <cellStyle name="Accent1 134" xfId="9856"/>
    <cellStyle name="Accent1 135" xfId="9842"/>
    <cellStyle name="Accent1 136" xfId="9836"/>
    <cellStyle name="Accent1 137" xfId="9876"/>
    <cellStyle name="Accent1 138" xfId="9899"/>
    <cellStyle name="Accent1 139" xfId="9885"/>
    <cellStyle name="Accent1 14" xfId="671"/>
    <cellStyle name="Accent1 140" xfId="9907"/>
    <cellStyle name="Accent1 141" xfId="9890"/>
    <cellStyle name="Accent1 142" xfId="9916"/>
    <cellStyle name="Accent1 143" xfId="9936"/>
    <cellStyle name="Accent1 144" xfId="9924"/>
    <cellStyle name="Accent1 145" xfId="9940"/>
    <cellStyle name="Accent1 146" xfId="9948"/>
    <cellStyle name="Accent1 147" xfId="9970"/>
    <cellStyle name="Accent1 148" xfId="9956"/>
    <cellStyle name="Accent1 149" xfId="9964"/>
    <cellStyle name="Accent1 15" xfId="688"/>
    <cellStyle name="Accent1 150" xfId="9980"/>
    <cellStyle name="Accent1 151" xfId="10002"/>
    <cellStyle name="Accent1 152" xfId="9988"/>
    <cellStyle name="Accent1 153" xfId="9996"/>
    <cellStyle name="Accent1 154" xfId="10008"/>
    <cellStyle name="Accent1 155" xfId="10032"/>
    <cellStyle name="Accent1 156" xfId="10018"/>
    <cellStyle name="Accent1 157" xfId="10039"/>
    <cellStyle name="Accent1 158" xfId="10023"/>
    <cellStyle name="Accent1 159" xfId="10048"/>
    <cellStyle name="Accent1 16" xfId="695"/>
    <cellStyle name="Accent1 160" xfId="10074"/>
    <cellStyle name="Accent1 161" xfId="10057"/>
    <cellStyle name="Accent1 162" xfId="10068"/>
    <cellStyle name="Accent1 163" xfId="10062"/>
    <cellStyle name="Accent1 164" xfId="10083"/>
    <cellStyle name="Accent1 165" xfId="10109"/>
    <cellStyle name="Accent1 166" xfId="10092"/>
    <cellStyle name="Accent1 167" xfId="10103"/>
    <cellStyle name="Accent1 168" xfId="10097"/>
    <cellStyle name="Accent1 169" xfId="10118"/>
    <cellStyle name="Accent1 17" xfId="702"/>
    <cellStyle name="Accent1 170" xfId="10146"/>
    <cellStyle name="Accent1 171" xfId="10128"/>
    <cellStyle name="Accent1 172" xfId="10140"/>
    <cellStyle name="Accent1 173" xfId="10133"/>
    <cellStyle name="Accent1 174" xfId="10151"/>
    <cellStyle name="Accent1 175" xfId="10164"/>
    <cellStyle name="Accent1 176" xfId="10184"/>
    <cellStyle name="Accent1 177" xfId="10172"/>
    <cellStyle name="Accent1 178" xfId="10188"/>
    <cellStyle name="Accent1 18" xfId="721"/>
    <cellStyle name="Accent1 19" xfId="724"/>
    <cellStyle name="Accent1 2" xfId="252"/>
    <cellStyle name="Accent1 2 2" xfId="1145"/>
    <cellStyle name="Accent1 2 2 2" xfId="4636"/>
    <cellStyle name="Accent1 2 2 3" xfId="5311"/>
    <cellStyle name="Accent1 2 2 4" xfId="6014"/>
    <cellStyle name="Accent1 2 3" xfId="1184"/>
    <cellStyle name="Accent1 2 4" xfId="5310"/>
    <cellStyle name="Accent1 20" xfId="727"/>
    <cellStyle name="Accent1 21" xfId="730"/>
    <cellStyle name="Accent1 22" xfId="781"/>
    <cellStyle name="Accent1 23" xfId="828"/>
    <cellStyle name="Accent1 24" xfId="836"/>
    <cellStyle name="Accent1 25" xfId="843"/>
    <cellStyle name="Accent1 26" xfId="863"/>
    <cellStyle name="Accent1 27" xfId="886"/>
    <cellStyle name="Accent1 28" xfId="893"/>
    <cellStyle name="Accent1 29" xfId="908"/>
    <cellStyle name="Accent1 3" xfId="253"/>
    <cellStyle name="Accent1 30" xfId="915"/>
    <cellStyle name="Accent1 31" xfId="918"/>
    <cellStyle name="Accent1 32" xfId="921"/>
    <cellStyle name="Accent1 33" xfId="938"/>
    <cellStyle name="Accent1 34" xfId="944"/>
    <cellStyle name="Accent1 35" xfId="957"/>
    <cellStyle name="Accent1 36" xfId="983"/>
    <cellStyle name="Accent1 37" xfId="986"/>
    <cellStyle name="Accent1 38" xfId="993"/>
    <cellStyle name="Accent1 39" xfId="1000"/>
    <cellStyle name="Accent1 4" xfId="44"/>
    <cellStyle name="Accent1 40" xfId="1022"/>
    <cellStyle name="Accent1 41" xfId="1024"/>
    <cellStyle name="Accent1 42" xfId="1068"/>
    <cellStyle name="Accent1 43" xfId="1075"/>
    <cellStyle name="Accent1 44" xfId="1086"/>
    <cellStyle name="Accent1 45" xfId="1089"/>
    <cellStyle name="Accent1 46" xfId="1096"/>
    <cellStyle name="Accent1 47" xfId="1103"/>
    <cellStyle name="Accent1 48" xfId="1113"/>
    <cellStyle name="Accent1 49" xfId="1154"/>
    <cellStyle name="Accent1 5" xfId="368"/>
    <cellStyle name="Accent1 50" xfId="1175"/>
    <cellStyle name="Accent1 51" xfId="1205"/>
    <cellStyle name="Accent1 52" xfId="1216"/>
    <cellStyle name="Accent1 53" xfId="1221"/>
    <cellStyle name="Accent1 54" xfId="1229"/>
    <cellStyle name="Accent1 54 2" xfId="1347"/>
    <cellStyle name="Accent1 55" xfId="1240"/>
    <cellStyle name="Accent1 55 2" xfId="1359"/>
    <cellStyle name="Accent1 56" xfId="1243"/>
    <cellStyle name="Accent1 56 2" xfId="2032"/>
    <cellStyle name="Accent1 57" xfId="1260"/>
    <cellStyle name="Accent1 57 2" xfId="2041"/>
    <cellStyle name="Accent1 58" xfId="1250"/>
    <cellStyle name="Accent1 58 2" xfId="2064"/>
    <cellStyle name="Accent1 59" xfId="1265"/>
    <cellStyle name="Accent1 59 2" xfId="2069"/>
    <cellStyle name="Accent1 6" xfId="387"/>
    <cellStyle name="Accent1 60" xfId="1293"/>
    <cellStyle name="Accent1 60 2" xfId="3892"/>
    <cellStyle name="Accent1 61" xfId="1302"/>
    <cellStyle name="Accent1 61 2" xfId="3915"/>
    <cellStyle name="Accent1 62" xfId="1287"/>
    <cellStyle name="Accent1 62 2" xfId="3923"/>
    <cellStyle name="Accent1 63" xfId="1280"/>
    <cellStyle name="Accent1 63 2" xfId="4261"/>
    <cellStyle name="Accent1 64" xfId="1303"/>
    <cellStyle name="Accent1 64 2" xfId="4285"/>
    <cellStyle name="Accent1 65" xfId="1310"/>
    <cellStyle name="Accent1 65 2" xfId="4934"/>
    <cellStyle name="Accent1 66" xfId="4279"/>
    <cellStyle name="Accent1 66 2" xfId="7142"/>
    <cellStyle name="Accent1 67" xfId="2670"/>
    <cellStyle name="Accent1 68" xfId="5132"/>
    <cellStyle name="Accent1 69" xfId="5140"/>
    <cellStyle name="Accent1 7" xfId="391"/>
    <cellStyle name="Accent1 70" xfId="5151"/>
    <cellStyle name="Accent1 71" xfId="5154"/>
    <cellStyle name="Accent1 72" xfId="5182"/>
    <cellStyle name="Accent1 73" xfId="5163"/>
    <cellStyle name="Accent1 74" xfId="5161"/>
    <cellStyle name="Accent1 75" xfId="5192"/>
    <cellStyle name="Accent1 76" xfId="5181"/>
    <cellStyle name="Accent1 77" xfId="5200"/>
    <cellStyle name="Accent1 78" xfId="5213"/>
    <cellStyle name="Accent1 79" xfId="5219"/>
    <cellStyle name="Accent1 8" xfId="395"/>
    <cellStyle name="Accent1 80" xfId="5241"/>
    <cellStyle name="Accent1 81" xfId="5227"/>
    <cellStyle name="Accent1 82" xfId="5235"/>
    <cellStyle name="Accent1 83" xfId="5408"/>
    <cellStyle name="Accent1 84" xfId="5426"/>
    <cellStyle name="Accent1 85" xfId="5428"/>
    <cellStyle name="Accent1 86" xfId="5424"/>
    <cellStyle name="Accent1 87" xfId="5459"/>
    <cellStyle name="Accent1 88" xfId="5479"/>
    <cellStyle name="Accent1 89" xfId="5463"/>
    <cellStyle name="Accent1 9" xfId="471"/>
    <cellStyle name="Accent1 9 2" xfId="4612"/>
    <cellStyle name="Accent1 90" xfId="5472"/>
    <cellStyle name="Accent1 91" xfId="5467"/>
    <cellStyle name="Accent1 92" xfId="7192"/>
    <cellStyle name="Accent1 93" xfId="7201"/>
    <cellStyle name="Accent1 94" xfId="7184"/>
    <cellStyle name="Accent1 95" xfId="7208"/>
    <cellStyle name="Accent1 96" xfId="7236"/>
    <cellStyle name="Accent1 97" xfId="7218"/>
    <cellStyle name="Accent1 98" xfId="7230"/>
    <cellStyle name="Accent1 99" xfId="7223"/>
    <cellStyle name="Accent2" xfId="23" builtinId="33" customBuiltin="1"/>
    <cellStyle name="Accent2 - 20%" xfId="49"/>
    <cellStyle name="Accent2 - 40%" xfId="50"/>
    <cellStyle name="Accent2 - 60%" xfId="51"/>
    <cellStyle name="Accent2 10" xfId="495"/>
    <cellStyle name="Accent2 100" xfId="7226"/>
    <cellStyle name="Accent2 101" xfId="5516"/>
    <cellStyle name="Accent2 102" xfId="5489"/>
    <cellStyle name="Accent2 103" xfId="5544"/>
    <cellStyle name="Accent2 104" xfId="7250"/>
    <cellStyle name="Accent2 105" xfId="7256"/>
    <cellStyle name="Accent2 106" xfId="5547"/>
    <cellStyle name="Accent2 107" xfId="7262"/>
    <cellStyle name="Accent2 108" xfId="7279"/>
    <cellStyle name="Accent2 109" xfId="7269"/>
    <cellStyle name="Accent2 11" xfId="600"/>
    <cellStyle name="Accent2 110" xfId="7285"/>
    <cellStyle name="Accent2 111" xfId="7294"/>
    <cellStyle name="Accent2 112" xfId="7316"/>
    <cellStyle name="Accent2 113" xfId="7303"/>
    <cellStyle name="Accent2 114" xfId="7310"/>
    <cellStyle name="Accent2 115" xfId="7324"/>
    <cellStyle name="Accent2 116" xfId="7329"/>
    <cellStyle name="Accent2 117" xfId="7349"/>
    <cellStyle name="Accent2 118" xfId="7337"/>
    <cellStyle name="Accent2 119" xfId="7343"/>
    <cellStyle name="Accent2 12" xfId="625"/>
    <cellStyle name="Accent2 120" xfId="7357"/>
    <cellStyle name="Accent2 121" xfId="7391"/>
    <cellStyle name="Accent2 122" xfId="7393"/>
    <cellStyle name="Accent2 123" xfId="9761"/>
    <cellStyle name="Accent2 124" xfId="9768"/>
    <cellStyle name="Accent2 125" xfId="7383"/>
    <cellStyle name="Accent2 126" xfId="9775"/>
    <cellStyle name="Accent2 127" xfId="9803"/>
    <cellStyle name="Accent2 128" xfId="9786"/>
    <cellStyle name="Accent2 129" xfId="9797"/>
    <cellStyle name="Accent2 13" xfId="661"/>
    <cellStyle name="Accent2 130" xfId="9774"/>
    <cellStyle name="Accent2 131" xfId="9809"/>
    <cellStyle name="Accent2 132" xfId="9826"/>
    <cellStyle name="Accent2 133" xfId="9848"/>
    <cellStyle name="Accent2 134" xfId="9855"/>
    <cellStyle name="Accent2 135" xfId="9841"/>
    <cellStyle name="Accent2 136" xfId="9824"/>
    <cellStyle name="Accent2 137" xfId="9878"/>
    <cellStyle name="Accent2 138" xfId="9898"/>
    <cellStyle name="Accent2 139" xfId="9886"/>
    <cellStyle name="Accent2 14" xfId="670"/>
    <cellStyle name="Accent2 140" xfId="9906"/>
    <cellStyle name="Accent2 141" xfId="9891"/>
    <cellStyle name="Accent2 142" xfId="9917"/>
    <cellStyle name="Accent2 143" xfId="9935"/>
    <cellStyle name="Accent2 144" xfId="9925"/>
    <cellStyle name="Accent2 145" xfId="9939"/>
    <cellStyle name="Accent2 146" xfId="9949"/>
    <cellStyle name="Accent2 147" xfId="9969"/>
    <cellStyle name="Accent2 148" xfId="9957"/>
    <cellStyle name="Accent2 149" xfId="9963"/>
    <cellStyle name="Accent2 15" xfId="689"/>
    <cellStyle name="Accent2 150" xfId="9981"/>
    <cellStyle name="Accent2 151" xfId="10001"/>
    <cellStyle name="Accent2 152" xfId="9989"/>
    <cellStyle name="Accent2 153" xfId="9995"/>
    <cellStyle name="Accent2 154" xfId="10011"/>
    <cellStyle name="Accent2 155" xfId="10031"/>
    <cellStyle name="Accent2 156" xfId="10019"/>
    <cellStyle name="Accent2 157" xfId="10016"/>
    <cellStyle name="Accent2 158" xfId="10036"/>
    <cellStyle name="Accent2 159" xfId="10050"/>
    <cellStyle name="Accent2 16" xfId="696"/>
    <cellStyle name="Accent2 160" xfId="10073"/>
    <cellStyle name="Accent2 161" xfId="10058"/>
    <cellStyle name="Accent2 162" xfId="10067"/>
    <cellStyle name="Accent2 163" xfId="10063"/>
    <cellStyle name="Accent2 164" xfId="10085"/>
    <cellStyle name="Accent2 165" xfId="10108"/>
    <cellStyle name="Accent2 166" xfId="10093"/>
    <cellStyle name="Accent2 167" xfId="10102"/>
    <cellStyle name="Accent2 168" xfId="10098"/>
    <cellStyle name="Accent2 169" xfId="10120"/>
    <cellStyle name="Accent2 17" xfId="704"/>
    <cellStyle name="Accent2 170" xfId="10145"/>
    <cellStyle name="Accent2 171" xfId="10129"/>
    <cellStyle name="Accent2 172" xfId="10139"/>
    <cellStyle name="Accent2 173" xfId="10134"/>
    <cellStyle name="Accent2 174" xfId="10136"/>
    <cellStyle name="Accent2 175" xfId="10165"/>
    <cellStyle name="Accent2 176" xfId="10183"/>
    <cellStyle name="Accent2 177" xfId="10173"/>
    <cellStyle name="Accent2 178" xfId="10170"/>
    <cellStyle name="Accent2 18" xfId="719"/>
    <cellStyle name="Accent2 19" xfId="723"/>
    <cellStyle name="Accent2 2" xfId="254"/>
    <cellStyle name="Accent2 2 2" xfId="1146"/>
    <cellStyle name="Accent2 2 2 2" xfId="4637"/>
    <cellStyle name="Accent2 2 2 3" xfId="5313"/>
    <cellStyle name="Accent2 2 2 4" xfId="6015"/>
    <cellStyle name="Accent2 2 3" xfId="1185"/>
    <cellStyle name="Accent2 2 4" xfId="5312"/>
    <cellStyle name="Accent2 20" xfId="726"/>
    <cellStyle name="Accent2 21" xfId="731"/>
    <cellStyle name="Accent2 22" xfId="782"/>
    <cellStyle name="Accent2 23" xfId="829"/>
    <cellStyle name="Accent2 24" xfId="837"/>
    <cellStyle name="Accent2 25" xfId="844"/>
    <cellStyle name="Accent2 26" xfId="861"/>
    <cellStyle name="Accent2 27" xfId="887"/>
    <cellStyle name="Accent2 28" xfId="894"/>
    <cellStyle name="Accent2 29" xfId="906"/>
    <cellStyle name="Accent2 3" xfId="255"/>
    <cellStyle name="Accent2 30" xfId="914"/>
    <cellStyle name="Accent2 31" xfId="917"/>
    <cellStyle name="Accent2 32" xfId="923"/>
    <cellStyle name="Accent2 33" xfId="937"/>
    <cellStyle name="Accent2 34" xfId="942"/>
    <cellStyle name="Accent2 35" xfId="959"/>
    <cellStyle name="Accent2 36" xfId="982"/>
    <cellStyle name="Accent2 37" xfId="987"/>
    <cellStyle name="Accent2 38" xfId="994"/>
    <cellStyle name="Accent2 39" xfId="1003"/>
    <cellStyle name="Accent2 4" xfId="48"/>
    <cellStyle name="Accent2 40" xfId="1023"/>
    <cellStyle name="Accent2 41" xfId="1030"/>
    <cellStyle name="Accent2 42" xfId="1069"/>
    <cellStyle name="Accent2 43" xfId="1076"/>
    <cellStyle name="Accent2 44" xfId="1085"/>
    <cellStyle name="Accent2 45" xfId="1090"/>
    <cellStyle name="Accent2 46" xfId="1097"/>
    <cellStyle name="Accent2 47" xfId="1104"/>
    <cellStyle name="Accent2 48" xfId="1112"/>
    <cellStyle name="Accent2 49" xfId="1155"/>
    <cellStyle name="Accent2 5" xfId="369"/>
    <cellStyle name="Accent2 50" xfId="1176"/>
    <cellStyle name="Accent2 51" xfId="1206"/>
    <cellStyle name="Accent2 52" xfId="1215"/>
    <cellStyle name="Accent2 53" xfId="1222"/>
    <cellStyle name="Accent2 54" xfId="1230"/>
    <cellStyle name="Accent2 54 2" xfId="1348"/>
    <cellStyle name="Accent2 55" xfId="1239"/>
    <cellStyle name="Accent2 55 2" xfId="1357"/>
    <cellStyle name="Accent2 56" xfId="1244"/>
    <cellStyle name="Accent2 56 2" xfId="2031"/>
    <cellStyle name="Accent2 57" xfId="1259"/>
    <cellStyle name="Accent2 57 2" xfId="2044"/>
    <cellStyle name="Accent2 58" xfId="1251"/>
    <cellStyle name="Accent2 58 2" xfId="2063"/>
    <cellStyle name="Accent2 59" xfId="1267"/>
    <cellStyle name="Accent2 59 2" xfId="2362"/>
    <cellStyle name="Accent2 6" xfId="386"/>
    <cellStyle name="Accent2 60" xfId="1292"/>
    <cellStyle name="Accent2 60 2" xfId="3895"/>
    <cellStyle name="Accent2 61" xfId="1301"/>
    <cellStyle name="Accent2 61 2" xfId="3914"/>
    <cellStyle name="Accent2 62" xfId="1286"/>
    <cellStyle name="Accent2 62 2" xfId="3924"/>
    <cellStyle name="Accent2 63" xfId="1281"/>
    <cellStyle name="Accent2 63 2" xfId="4264"/>
    <cellStyle name="Accent2 64" xfId="1271"/>
    <cellStyle name="Accent2 64 2" xfId="4284"/>
    <cellStyle name="Accent2 65" xfId="1311"/>
    <cellStyle name="Accent2 65 2" xfId="4961"/>
    <cellStyle name="Accent2 66" xfId="5130"/>
    <cellStyle name="Accent2 66 2" xfId="7143"/>
    <cellStyle name="Accent2 67" xfId="2671"/>
    <cellStyle name="Accent2 68" xfId="5133"/>
    <cellStyle name="Accent2 69" xfId="5141"/>
    <cellStyle name="Accent2 7" xfId="390"/>
    <cellStyle name="Accent2 70" xfId="5150"/>
    <cellStyle name="Accent2 71" xfId="5156"/>
    <cellStyle name="Accent2 72" xfId="5180"/>
    <cellStyle name="Accent2 73" xfId="5164"/>
    <cellStyle name="Accent2 74" xfId="5194"/>
    <cellStyle name="Accent2 75" xfId="5185"/>
    <cellStyle name="Accent2 76" xfId="5173"/>
    <cellStyle name="Accent2 77" xfId="5201"/>
    <cellStyle name="Accent2 78" xfId="5212"/>
    <cellStyle name="Accent2 79" xfId="5220"/>
    <cellStyle name="Accent2 8" xfId="394"/>
    <cellStyle name="Accent2 80" xfId="5240"/>
    <cellStyle name="Accent2 81" xfId="5228"/>
    <cellStyle name="Accent2 82" xfId="5234"/>
    <cellStyle name="Accent2 83" xfId="5409"/>
    <cellStyle name="Accent2 84" xfId="5425"/>
    <cellStyle name="Accent2 85" xfId="5414"/>
    <cellStyle name="Accent2 86" xfId="5422"/>
    <cellStyle name="Accent2 87" xfId="5446"/>
    <cellStyle name="Accent2 88" xfId="5478"/>
    <cellStyle name="Accent2 89" xfId="5464"/>
    <cellStyle name="Accent2 9" xfId="484"/>
    <cellStyle name="Accent2 9 2" xfId="4613"/>
    <cellStyle name="Accent2 90" xfId="5471"/>
    <cellStyle name="Accent2 91" xfId="5453"/>
    <cellStyle name="Accent2 92" xfId="7193"/>
    <cellStyle name="Accent2 93" xfId="7202"/>
    <cellStyle name="Accent2 94" xfId="7185"/>
    <cellStyle name="Accent2 95" xfId="7210"/>
    <cellStyle name="Accent2 96" xfId="7235"/>
    <cellStyle name="Accent2 97" xfId="7219"/>
    <cellStyle name="Accent2 98" xfId="7229"/>
    <cellStyle name="Accent2 99" xfId="7224"/>
    <cellStyle name="Accent3" xfId="27" builtinId="37" customBuiltin="1"/>
    <cellStyle name="Accent3 - 20%" xfId="53"/>
    <cellStyle name="Accent3 - 40%" xfId="54"/>
    <cellStyle name="Accent3 - 60%" xfId="55"/>
    <cellStyle name="Accent3 10" xfId="494"/>
    <cellStyle name="Accent3 100" xfId="7239"/>
    <cellStyle name="Accent3 101" xfId="5518"/>
    <cellStyle name="Accent3 102" xfId="5490"/>
    <cellStyle name="Accent3 103" xfId="5543"/>
    <cellStyle name="Accent3 104" xfId="5537"/>
    <cellStyle name="Accent3 105" xfId="7254"/>
    <cellStyle name="Accent3 106" xfId="7252"/>
    <cellStyle name="Accent3 107" xfId="7263"/>
    <cellStyle name="Accent3 108" xfId="7278"/>
    <cellStyle name="Accent3 109" xfId="7270"/>
    <cellStyle name="Accent3 11" xfId="601"/>
    <cellStyle name="Accent3 110" xfId="7284"/>
    <cellStyle name="Accent3 111" xfId="7295"/>
    <cellStyle name="Accent3 112" xfId="7315"/>
    <cellStyle name="Accent3 113" xfId="7304"/>
    <cellStyle name="Accent3 114" xfId="7298"/>
    <cellStyle name="Accent3 115" xfId="7302"/>
    <cellStyle name="Accent3 116" xfId="7330"/>
    <cellStyle name="Accent3 117" xfId="7348"/>
    <cellStyle name="Accent3 118" xfId="7338"/>
    <cellStyle name="Accent3 119" xfId="7342"/>
    <cellStyle name="Accent3 12" xfId="623"/>
    <cellStyle name="Accent3 120" xfId="7358"/>
    <cellStyle name="Accent3 121" xfId="7390"/>
    <cellStyle name="Accent3 122" xfId="8022"/>
    <cellStyle name="Accent3 123" xfId="9766"/>
    <cellStyle name="Accent3 124" xfId="7814"/>
    <cellStyle name="Accent3 125" xfId="9765"/>
    <cellStyle name="Accent3 126" xfId="9776"/>
    <cellStyle name="Accent3 127" xfId="9802"/>
    <cellStyle name="Accent3 128" xfId="9787"/>
    <cellStyle name="Accent3 129" xfId="9796"/>
    <cellStyle name="Accent3 13" xfId="662"/>
    <cellStyle name="Accent3 130" xfId="9812"/>
    <cellStyle name="Accent3 131" xfId="9793"/>
    <cellStyle name="Accent3 132" xfId="9828"/>
    <cellStyle name="Accent3 133" xfId="9847"/>
    <cellStyle name="Accent3 134" xfId="9834"/>
    <cellStyle name="Accent3 135" xfId="9840"/>
    <cellStyle name="Accent3 136" xfId="9825"/>
    <cellStyle name="Accent3 137" xfId="9879"/>
    <cellStyle name="Accent3 138" xfId="9897"/>
    <cellStyle name="Accent3 139" xfId="9887"/>
    <cellStyle name="Accent3 14" xfId="669"/>
    <cellStyle name="Accent3 140" xfId="9892"/>
    <cellStyle name="Accent3 141" xfId="9902"/>
    <cellStyle name="Accent3 142" xfId="9918"/>
    <cellStyle name="Accent3 143" xfId="9934"/>
    <cellStyle name="Accent3 144" xfId="9943"/>
    <cellStyle name="Accent3 145" xfId="9929"/>
    <cellStyle name="Accent3 146" xfId="9950"/>
    <cellStyle name="Accent3 147" xfId="9968"/>
    <cellStyle name="Accent3 148" xfId="9958"/>
    <cellStyle name="Accent3 149" xfId="9962"/>
    <cellStyle name="Accent3 15" xfId="690"/>
    <cellStyle name="Accent3 150" xfId="9982"/>
    <cellStyle name="Accent3 151" xfId="10000"/>
    <cellStyle name="Accent3 152" xfId="9990"/>
    <cellStyle name="Accent3 153" xfId="9994"/>
    <cellStyle name="Accent3 154" xfId="10012"/>
    <cellStyle name="Accent3 155" xfId="10030"/>
    <cellStyle name="Accent3 156" xfId="10020"/>
    <cellStyle name="Accent3 157" xfId="10043"/>
    <cellStyle name="Accent3 158" xfId="10009"/>
    <cellStyle name="Accent3 159" xfId="10051"/>
    <cellStyle name="Accent3 16" xfId="697"/>
    <cellStyle name="Accent3 160" xfId="10072"/>
    <cellStyle name="Accent3 161" xfId="10059"/>
    <cellStyle name="Accent3 162" xfId="10066"/>
    <cellStyle name="Accent3 163" xfId="10064"/>
    <cellStyle name="Accent3 164" xfId="10086"/>
    <cellStyle name="Accent3 165" xfId="10107"/>
    <cellStyle name="Accent3 166" xfId="10094"/>
    <cellStyle name="Accent3 167" xfId="10101"/>
    <cellStyle name="Accent3 168" xfId="10099"/>
    <cellStyle name="Accent3 169" xfId="10121"/>
    <cellStyle name="Accent3 17" xfId="705"/>
    <cellStyle name="Accent3 170" xfId="10144"/>
    <cellStyle name="Accent3 171" xfId="10130"/>
    <cellStyle name="Accent3 172" xfId="10138"/>
    <cellStyle name="Accent3 173" xfId="10135"/>
    <cellStyle name="Accent3 174" xfId="10150"/>
    <cellStyle name="Accent3 175" xfId="10166"/>
    <cellStyle name="Accent3 176" xfId="10182"/>
    <cellStyle name="Accent3 177" xfId="10174"/>
    <cellStyle name="Accent3 178" xfId="10192"/>
    <cellStyle name="Accent3 18" xfId="718"/>
    <cellStyle name="Accent3 19" xfId="703"/>
    <cellStyle name="Accent3 2" xfId="256"/>
    <cellStyle name="Accent3 2 2" xfId="1147"/>
    <cellStyle name="Accent3 2 2 2" xfId="4638"/>
    <cellStyle name="Accent3 2 2 3" xfId="5315"/>
    <cellStyle name="Accent3 2 2 4" xfId="6016"/>
    <cellStyle name="Accent3 2 3" xfId="1186"/>
    <cellStyle name="Accent3 2 4" xfId="5314"/>
    <cellStyle name="Accent3 20" xfId="720"/>
    <cellStyle name="Accent3 21" xfId="732"/>
    <cellStyle name="Accent3 22" xfId="783"/>
    <cellStyle name="Accent3 23" xfId="830"/>
    <cellStyle name="Accent3 24" xfId="838"/>
    <cellStyle name="Accent3 25" xfId="845"/>
    <cellStyle name="Accent3 26" xfId="859"/>
    <cellStyle name="Accent3 27" xfId="888"/>
    <cellStyle name="Accent3 28" xfId="895"/>
    <cellStyle name="Accent3 29" xfId="904"/>
    <cellStyle name="Accent3 3" xfId="257"/>
    <cellStyle name="Accent3 30" xfId="913"/>
    <cellStyle name="Accent3 31" xfId="907"/>
    <cellStyle name="Accent3 32" xfId="926"/>
    <cellStyle name="Accent3 33" xfId="936"/>
    <cellStyle name="Accent3 34" xfId="922"/>
    <cellStyle name="Accent3 35" xfId="960"/>
    <cellStyle name="Accent3 36" xfId="981"/>
    <cellStyle name="Accent3 37" xfId="988"/>
    <cellStyle name="Accent3 38" xfId="995"/>
    <cellStyle name="Accent3 39" xfId="1006"/>
    <cellStyle name="Accent3 4" xfId="52"/>
    <cellStyle name="Accent3 40" xfId="1026"/>
    <cellStyle name="Accent3 41" xfId="1031"/>
    <cellStyle name="Accent3 42" xfId="1070"/>
    <cellStyle name="Accent3 43" xfId="1077"/>
    <cellStyle name="Accent3 44" xfId="1084"/>
    <cellStyle name="Accent3 45" xfId="1091"/>
    <cellStyle name="Accent3 46" xfId="1098"/>
    <cellStyle name="Accent3 47" xfId="1105"/>
    <cellStyle name="Accent3 48" xfId="1116"/>
    <cellStyle name="Accent3 49" xfId="1156"/>
    <cellStyle name="Accent3 5" xfId="370"/>
    <cellStyle name="Accent3 50" xfId="1177"/>
    <cellStyle name="Accent3 51" xfId="1207"/>
    <cellStyle name="Accent3 52" xfId="1214"/>
    <cellStyle name="Accent3 53" xfId="1223"/>
    <cellStyle name="Accent3 54" xfId="1231"/>
    <cellStyle name="Accent3 54 2" xfId="1349"/>
    <cellStyle name="Accent3 55" xfId="1238"/>
    <cellStyle name="Accent3 55 2" xfId="1356"/>
    <cellStyle name="Accent3 56" xfId="1245"/>
    <cellStyle name="Accent3 56 2" xfId="2030"/>
    <cellStyle name="Accent3 57" xfId="1258"/>
    <cellStyle name="Accent3 57 2" xfId="2047"/>
    <cellStyle name="Accent3 58" xfId="1252"/>
    <cellStyle name="Accent3 58 2" xfId="2062"/>
    <cellStyle name="Accent3 59" xfId="1268"/>
    <cellStyle name="Accent3 59 2" xfId="2410"/>
    <cellStyle name="Accent3 6" xfId="385"/>
    <cellStyle name="Accent3 60" xfId="1291"/>
    <cellStyle name="Accent3 60 2" xfId="3898"/>
    <cellStyle name="Accent3 61" xfId="1276"/>
    <cellStyle name="Accent3 61 2" xfId="3913"/>
    <cellStyle name="Accent3 62" xfId="1285"/>
    <cellStyle name="Accent3 62 2" xfId="3925"/>
    <cellStyle name="Accent3 63" xfId="1296"/>
    <cellStyle name="Accent3 63 2" xfId="4267"/>
    <cellStyle name="Accent3 64" xfId="1283"/>
    <cellStyle name="Accent3 64 2" xfId="4283"/>
    <cellStyle name="Accent3 65" xfId="1312"/>
    <cellStyle name="Accent3 65 2" xfId="4306"/>
    <cellStyle name="Accent3 66" xfId="4288"/>
    <cellStyle name="Accent3 66 2" xfId="7144"/>
    <cellStyle name="Accent3 67" xfId="2672"/>
    <cellStyle name="Accent3 68" xfId="5134"/>
    <cellStyle name="Accent3 69" xfId="5142"/>
    <cellStyle name="Accent3 7" xfId="377"/>
    <cellStyle name="Accent3 70" xfId="5149"/>
    <cellStyle name="Accent3 71" xfId="5157"/>
    <cellStyle name="Accent3 72" xfId="5178"/>
    <cellStyle name="Accent3 73" xfId="5165"/>
    <cellStyle name="Accent3 74" xfId="5174"/>
    <cellStyle name="Accent3 75" xfId="5170"/>
    <cellStyle name="Accent3 76" xfId="5187"/>
    <cellStyle name="Accent3 77" xfId="5202"/>
    <cellStyle name="Accent3 78" xfId="5211"/>
    <cellStyle name="Accent3 79" xfId="5221"/>
    <cellStyle name="Accent3 8" xfId="381"/>
    <cellStyle name="Accent3 80" xfId="5239"/>
    <cellStyle name="Accent3 81" xfId="5229"/>
    <cellStyle name="Accent3 82" xfId="5233"/>
    <cellStyle name="Accent3 83" xfId="5410"/>
    <cellStyle name="Accent3 84" xfId="5423"/>
    <cellStyle name="Accent3 85" xfId="5434"/>
    <cellStyle name="Accent3 86" xfId="5420"/>
    <cellStyle name="Accent3 87" xfId="5457"/>
    <cellStyle name="Accent3 88" xfId="5477"/>
    <cellStyle name="Accent3 89" xfId="5465"/>
    <cellStyle name="Accent3 9" xfId="474"/>
    <cellStyle name="Accent3 9 2" xfId="4614"/>
    <cellStyle name="Accent3 90" xfId="5470"/>
    <cellStyle name="Accent3 91" xfId="5482"/>
    <cellStyle name="Accent3 92" xfId="7198"/>
    <cellStyle name="Accent3 93" xfId="7188"/>
    <cellStyle name="Accent3 94" xfId="7195"/>
    <cellStyle name="Accent3 95" xfId="7211"/>
    <cellStyle name="Accent3 96" xfId="7234"/>
    <cellStyle name="Accent3 97" xfId="7220"/>
    <cellStyle name="Accent3 98" xfId="7228"/>
    <cellStyle name="Accent3 99" xfId="7225"/>
    <cellStyle name="Accent4" xfId="31" builtinId="41" customBuiltin="1"/>
    <cellStyle name="Accent4 - 20%" xfId="57"/>
    <cellStyle name="Accent4 - 40%" xfId="58"/>
    <cellStyle name="Accent4 - 60%" xfId="59"/>
    <cellStyle name="Accent4 10" xfId="493"/>
    <cellStyle name="Accent4 100" xfId="7244"/>
    <cellStyle name="Accent4 101" xfId="5520"/>
    <cellStyle name="Accent4 102" xfId="5491"/>
    <cellStyle name="Accent4 103" xfId="5542"/>
    <cellStyle name="Accent4 104" xfId="6874"/>
    <cellStyle name="Accent4 105" xfId="7257"/>
    <cellStyle name="Accent4 106" xfId="5552"/>
    <cellStyle name="Accent4 107" xfId="7264"/>
    <cellStyle name="Accent4 108" xfId="7277"/>
    <cellStyle name="Accent4 109" xfId="7282"/>
    <cellStyle name="Accent4 11" xfId="602"/>
    <cellStyle name="Accent4 110" xfId="7267"/>
    <cellStyle name="Accent4 111" xfId="7296"/>
    <cellStyle name="Accent4 112" xfId="7314"/>
    <cellStyle name="Accent4 113" xfId="7306"/>
    <cellStyle name="Accent4 114" xfId="7322"/>
    <cellStyle name="Accent4 115" xfId="7319"/>
    <cellStyle name="Accent4 116" xfId="7331"/>
    <cellStyle name="Accent4 117" xfId="7347"/>
    <cellStyle name="Accent4 118" xfId="7339"/>
    <cellStyle name="Accent4 119" xfId="7353"/>
    <cellStyle name="Accent4 12" xfId="619"/>
    <cellStyle name="Accent4 120" xfId="7359"/>
    <cellStyle name="Accent4 121" xfId="7389"/>
    <cellStyle name="Accent4 122" xfId="8023"/>
    <cellStyle name="Accent4 123" xfId="9760"/>
    <cellStyle name="Accent4 124" xfId="9759"/>
    <cellStyle name="Accent4 125" xfId="8491"/>
    <cellStyle name="Accent4 126" xfId="9777"/>
    <cellStyle name="Accent4 127" xfId="9801"/>
    <cellStyle name="Accent4 128" xfId="9788"/>
    <cellStyle name="Accent4 129" xfId="9810"/>
    <cellStyle name="Accent4 13" xfId="663"/>
    <cellStyle name="Accent4 130" xfId="9808"/>
    <cellStyle name="Accent4 131" xfId="9780"/>
    <cellStyle name="Accent4 132" xfId="9829"/>
    <cellStyle name="Accent4 133" xfId="9846"/>
    <cellStyle name="Accent4 134" xfId="9835"/>
    <cellStyle name="Accent4 135" xfId="9839"/>
    <cellStyle name="Accent4 136" xfId="9837"/>
    <cellStyle name="Accent4 137" xfId="9880"/>
    <cellStyle name="Accent4 138" xfId="9896"/>
    <cellStyle name="Accent4 139" xfId="9888"/>
    <cellStyle name="Accent4 14" xfId="668"/>
    <cellStyle name="Accent4 140" xfId="9883"/>
    <cellStyle name="Accent4 141" xfId="9877"/>
    <cellStyle name="Accent4 142" xfId="9919"/>
    <cellStyle name="Accent4 143" xfId="9933"/>
    <cellStyle name="Accent4 144" xfId="9926"/>
    <cellStyle name="Accent4 145" xfId="9928"/>
    <cellStyle name="Accent4 146" xfId="9951"/>
    <cellStyle name="Accent4 147" xfId="9967"/>
    <cellStyle name="Accent4 148" xfId="9959"/>
    <cellStyle name="Accent4 149" xfId="9973"/>
    <cellStyle name="Accent4 15" xfId="691"/>
    <cellStyle name="Accent4 150" xfId="9983"/>
    <cellStyle name="Accent4 151" xfId="9999"/>
    <cellStyle name="Accent4 152" xfId="9991"/>
    <cellStyle name="Accent4 153" xfId="10005"/>
    <cellStyle name="Accent4 154" xfId="10013"/>
    <cellStyle name="Accent4 155" xfId="10029"/>
    <cellStyle name="Accent4 156" xfId="10021"/>
    <cellStyle name="Accent4 157" xfId="10024"/>
    <cellStyle name="Accent4 158" xfId="10010"/>
    <cellStyle name="Accent4 159" xfId="10052"/>
    <cellStyle name="Accent4 16" xfId="698"/>
    <cellStyle name="Accent4 160" xfId="10071"/>
    <cellStyle name="Accent4 161" xfId="10060"/>
    <cellStyle name="Accent4 162" xfId="10078"/>
    <cellStyle name="Accent4 163" xfId="10049"/>
    <cellStyle name="Accent4 164" xfId="10087"/>
    <cellStyle name="Accent4 165" xfId="10106"/>
    <cellStyle name="Accent4 166" xfId="10095"/>
    <cellStyle name="Accent4 167" xfId="10113"/>
    <cellStyle name="Accent4 168" xfId="10084"/>
    <cellStyle name="Accent4 169" xfId="10122"/>
    <cellStyle name="Accent4 17" xfId="707"/>
    <cellStyle name="Accent4 170" xfId="10143"/>
    <cellStyle name="Accent4 171" xfId="10131"/>
    <cellStyle name="Accent4 172" xfId="10152"/>
    <cellStyle name="Accent4 173" xfId="10119"/>
    <cellStyle name="Accent4 174" xfId="10155"/>
    <cellStyle name="Accent4 175" xfId="10167"/>
    <cellStyle name="Accent4 176" xfId="10181"/>
    <cellStyle name="Accent4 177" xfId="10175"/>
    <cellStyle name="Accent4 178" xfId="10177"/>
    <cellStyle name="Accent4 18" xfId="716"/>
    <cellStyle name="Accent4 19" xfId="706"/>
    <cellStyle name="Accent4 2" xfId="258"/>
    <cellStyle name="Accent4 2 2" xfId="1148"/>
    <cellStyle name="Accent4 2 2 2" xfId="4639"/>
    <cellStyle name="Accent4 2 2 3" xfId="5317"/>
    <cellStyle name="Accent4 2 2 4" xfId="6017"/>
    <cellStyle name="Accent4 2 3" xfId="1187"/>
    <cellStyle name="Accent4 2 4" xfId="5316"/>
    <cellStyle name="Accent4 20" xfId="717"/>
    <cellStyle name="Accent4 21" xfId="733"/>
    <cellStyle name="Accent4 22" xfId="784"/>
    <cellStyle name="Accent4 23" xfId="831"/>
    <cellStyle name="Accent4 24" xfId="839"/>
    <cellStyle name="Accent4 25" xfId="846"/>
    <cellStyle name="Accent4 26" xfId="856"/>
    <cellStyle name="Accent4 27" xfId="889"/>
    <cellStyle name="Accent4 28" xfId="896"/>
    <cellStyle name="Accent4 29" xfId="903"/>
    <cellStyle name="Accent4 3" xfId="259"/>
    <cellStyle name="Accent4 30" xfId="912"/>
    <cellStyle name="Accent4 31" xfId="905"/>
    <cellStyle name="Accent4 32" xfId="928"/>
    <cellStyle name="Accent4 33" xfId="935"/>
    <cellStyle name="Accent4 34" xfId="925"/>
    <cellStyle name="Accent4 35" xfId="961"/>
    <cellStyle name="Accent4 36" xfId="980"/>
    <cellStyle name="Accent4 37" xfId="989"/>
    <cellStyle name="Accent4 38" xfId="996"/>
    <cellStyle name="Accent4 39" xfId="1008"/>
    <cellStyle name="Accent4 4" xfId="56"/>
    <cellStyle name="Accent4 40" xfId="1027"/>
    <cellStyle name="Accent4 41" xfId="1032"/>
    <cellStyle name="Accent4 42" xfId="1071"/>
    <cellStyle name="Accent4 43" xfId="1078"/>
    <cellStyle name="Accent4 44" xfId="1083"/>
    <cellStyle name="Accent4 45" xfId="1092"/>
    <cellStyle name="Accent4 46" xfId="1099"/>
    <cellStyle name="Accent4 47" xfId="1106"/>
    <cellStyle name="Accent4 48" xfId="1111"/>
    <cellStyle name="Accent4 49" xfId="1157"/>
    <cellStyle name="Accent4 5" xfId="371"/>
    <cellStyle name="Accent4 50" xfId="1178"/>
    <cellStyle name="Accent4 51" xfId="1208"/>
    <cellStyle name="Accent4 52" xfId="1213"/>
    <cellStyle name="Accent4 53" xfId="1224"/>
    <cellStyle name="Accent4 54" xfId="1232"/>
    <cellStyle name="Accent4 54 2" xfId="1350"/>
    <cellStyle name="Accent4 55" xfId="1237"/>
    <cellStyle name="Accent4 55 2" xfId="1355"/>
    <cellStyle name="Accent4 56" xfId="1246"/>
    <cellStyle name="Accent4 56 2" xfId="2037"/>
    <cellStyle name="Accent4 57" xfId="1257"/>
    <cellStyle name="Accent4 57 2" xfId="2050"/>
    <cellStyle name="Accent4 58" xfId="1253"/>
    <cellStyle name="Accent4 58 2" xfId="2061"/>
    <cellStyle name="Accent4 59" xfId="1269"/>
    <cellStyle name="Accent4 59 2" xfId="2074"/>
    <cellStyle name="Accent4 6" xfId="375"/>
    <cellStyle name="Accent4 60" xfId="1290"/>
    <cellStyle name="Accent4 60 2" xfId="3901"/>
    <cellStyle name="Accent4 61" xfId="1278"/>
    <cellStyle name="Accent4 61 2" xfId="3912"/>
    <cellStyle name="Accent4 62" xfId="1274"/>
    <cellStyle name="Accent4 62 2" xfId="4008"/>
    <cellStyle name="Accent4 63" xfId="1266"/>
    <cellStyle name="Accent4 63 2" xfId="4270"/>
    <cellStyle name="Accent4 64" xfId="1299"/>
    <cellStyle name="Accent4 64 2" xfId="4282"/>
    <cellStyle name="Accent4 65" xfId="1313"/>
    <cellStyle name="Accent4 65 2" xfId="5040"/>
    <cellStyle name="Accent4 66" xfId="5125"/>
    <cellStyle name="Accent4 66 2" xfId="7145"/>
    <cellStyle name="Accent4 67" xfId="2673"/>
    <cellStyle name="Accent4 68" xfId="5135"/>
    <cellStyle name="Accent4 69" xfId="5143"/>
    <cellStyle name="Accent4 7" xfId="383"/>
    <cellStyle name="Accent4 70" xfId="5148"/>
    <cellStyle name="Accent4 71" xfId="5158"/>
    <cellStyle name="Accent4 72" xfId="5177"/>
    <cellStyle name="Accent4 73" xfId="5166"/>
    <cellStyle name="Accent4 74" xfId="5190"/>
    <cellStyle name="Accent4 75" xfId="5171"/>
    <cellStyle name="Accent4 76" xfId="5179"/>
    <cellStyle name="Accent4 77" xfId="5203"/>
    <cellStyle name="Accent4 78" xfId="5210"/>
    <cellStyle name="Accent4 79" xfId="5222"/>
    <cellStyle name="Accent4 8" xfId="379"/>
    <cellStyle name="Accent4 80" xfId="5238"/>
    <cellStyle name="Accent4 81" xfId="5230"/>
    <cellStyle name="Accent4 82" xfId="5244"/>
    <cellStyle name="Accent4 83" xfId="5411"/>
    <cellStyle name="Accent4 84" xfId="5421"/>
    <cellStyle name="Accent4 85" xfId="5415"/>
    <cellStyle name="Accent4 86" xfId="5418"/>
    <cellStyle name="Accent4 87" xfId="5460"/>
    <cellStyle name="Accent4 88" xfId="5476"/>
    <cellStyle name="Accent4 89" xfId="5481"/>
    <cellStyle name="Accent4 9" xfId="481"/>
    <cellStyle name="Accent4 9 2" xfId="4615"/>
    <cellStyle name="Accent4 90" xfId="5484"/>
    <cellStyle name="Accent4 91" xfId="5483"/>
    <cellStyle name="Accent4 92" xfId="7183"/>
    <cellStyle name="Accent4 93" xfId="7187"/>
    <cellStyle name="Accent4 94" xfId="7203"/>
    <cellStyle name="Accent4 95" xfId="7212"/>
    <cellStyle name="Accent4 96" xfId="7233"/>
    <cellStyle name="Accent4 97" xfId="7221"/>
    <cellStyle name="Accent4 98" xfId="7241"/>
    <cellStyle name="Accent4 99" xfId="7209"/>
    <cellStyle name="Accent5" xfId="35" builtinId="45" customBuiltin="1"/>
    <cellStyle name="Accent5 - 20%" xfId="61"/>
    <cellStyle name="Accent5 - 40%" xfId="62"/>
    <cellStyle name="Accent5 - 60%" xfId="63"/>
    <cellStyle name="Accent5 10" xfId="492"/>
    <cellStyle name="Accent5 100" xfId="7246"/>
    <cellStyle name="Accent5 101" xfId="5522"/>
    <cellStyle name="Accent5 102" xfId="5492"/>
    <cellStyle name="Accent5 103" xfId="5541"/>
    <cellStyle name="Accent5 104" xfId="6914"/>
    <cellStyle name="Accent5 105" xfId="7258"/>
    <cellStyle name="Accent5 106" xfId="7259"/>
    <cellStyle name="Accent5 107" xfId="7265"/>
    <cellStyle name="Accent5 108" xfId="7276"/>
    <cellStyle name="Accent5 109" xfId="7271"/>
    <cellStyle name="Accent5 11" xfId="603"/>
    <cellStyle name="Accent5 110" xfId="7283"/>
    <cellStyle name="Accent5 111" xfId="7297"/>
    <cellStyle name="Accent5 112" xfId="7313"/>
    <cellStyle name="Accent5 113" xfId="7320"/>
    <cellStyle name="Accent5 114" xfId="7309"/>
    <cellStyle name="Accent5 115" xfId="7305"/>
    <cellStyle name="Accent5 116" xfId="7332"/>
    <cellStyle name="Accent5 117" xfId="7346"/>
    <cellStyle name="Accent5 118" xfId="7352"/>
    <cellStyle name="Accent5 119" xfId="7334"/>
    <cellStyle name="Accent5 12" xfId="616"/>
    <cellStyle name="Accent5 120" xfId="7360"/>
    <cellStyle name="Accent5 121" xfId="7388"/>
    <cellStyle name="Accent5 122" xfId="7380"/>
    <cellStyle name="Accent5 123" xfId="9755"/>
    <cellStyle name="Accent5 124" xfId="9769"/>
    <cellStyle name="Accent5 125" xfId="9758"/>
    <cellStyle name="Accent5 126" xfId="9778"/>
    <cellStyle name="Accent5 127" xfId="9800"/>
    <cellStyle name="Accent5 128" xfId="9806"/>
    <cellStyle name="Accent5 129" xfId="9782"/>
    <cellStyle name="Accent5 13" xfId="664"/>
    <cellStyle name="Accent5 130" xfId="9791"/>
    <cellStyle name="Accent5 131" xfId="9807"/>
    <cellStyle name="Accent5 132" xfId="9830"/>
    <cellStyle name="Accent5 133" xfId="9845"/>
    <cellStyle name="Accent5 134" xfId="9854"/>
    <cellStyle name="Accent5 135" xfId="9838"/>
    <cellStyle name="Accent5 136" xfId="9844"/>
    <cellStyle name="Accent5 137" xfId="9881"/>
    <cellStyle name="Accent5 138" xfId="9895"/>
    <cellStyle name="Accent5 139" xfId="9901"/>
    <cellStyle name="Accent5 14" xfId="667"/>
    <cellStyle name="Accent5 140" xfId="9905"/>
    <cellStyle name="Accent5 141" xfId="9903"/>
    <cellStyle name="Accent5 142" xfId="9920"/>
    <cellStyle name="Accent5 143" xfId="9932"/>
    <cellStyle name="Accent5 144" xfId="9938"/>
    <cellStyle name="Accent5 145" xfId="9927"/>
    <cellStyle name="Accent5 146" xfId="9952"/>
    <cellStyle name="Accent5 147" xfId="9966"/>
    <cellStyle name="Accent5 148" xfId="9972"/>
    <cellStyle name="Accent5 149" xfId="9954"/>
    <cellStyle name="Accent5 15" xfId="692"/>
    <cellStyle name="Accent5 150" xfId="9984"/>
    <cellStyle name="Accent5 151" xfId="9998"/>
    <cellStyle name="Accent5 152" xfId="10004"/>
    <cellStyle name="Accent5 153" xfId="9986"/>
    <cellStyle name="Accent5 154" xfId="10014"/>
    <cellStyle name="Accent5 155" xfId="10028"/>
    <cellStyle name="Accent5 156" xfId="10034"/>
    <cellStyle name="Accent5 157" xfId="10038"/>
    <cellStyle name="Accent5 158" xfId="10037"/>
    <cellStyle name="Accent5 159" xfId="10053"/>
    <cellStyle name="Accent5 16" xfId="699"/>
    <cellStyle name="Accent5 160" xfId="10070"/>
    <cellStyle name="Accent5 161" xfId="10076"/>
    <cellStyle name="Accent5 162" xfId="10055"/>
    <cellStyle name="Accent5 163" xfId="10080"/>
    <cellStyle name="Accent5 164" xfId="10088"/>
    <cellStyle name="Accent5 165" xfId="10105"/>
    <cellStyle name="Accent5 166" xfId="10111"/>
    <cellStyle name="Accent5 167" xfId="10090"/>
    <cellStyle name="Accent5 168" xfId="10115"/>
    <cellStyle name="Accent5 169" xfId="10124"/>
    <cellStyle name="Accent5 17" xfId="709"/>
    <cellStyle name="Accent5 170" xfId="10142"/>
    <cellStyle name="Accent5 171" xfId="10148"/>
    <cellStyle name="Accent5 172" xfId="10126"/>
    <cellStyle name="Accent5 173" xfId="10154"/>
    <cellStyle name="Accent5 174" xfId="10157"/>
    <cellStyle name="Accent5 175" xfId="10168"/>
    <cellStyle name="Accent5 176" xfId="10180"/>
    <cellStyle name="Accent5 177" xfId="10186"/>
    <cellStyle name="Accent5 178" xfId="10187"/>
    <cellStyle name="Accent5 18" xfId="714"/>
    <cellStyle name="Accent5 19" xfId="708"/>
    <cellStyle name="Accent5 2" xfId="260"/>
    <cellStyle name="Accent5 2 2" xfId="1149"/>
    <cellStyle name="Accent5 2 2 2" xfId="4640"/>
    <cellStyle name="Accent5 2 2 3" xfId="5319"/>
    <cellStyle name="Accent5 2 2 4" xfId="6018"/>
    <cellStyle name="Accent5 2 3" xfId="1188"/>
    <cellStyle name="Accent5 2 4" xfId="5318"/>
    <cellStyle name="Accent5 20" xfId="715"/>
    <cellStyle name="Accent5 21" xfId="734"/>
    <cellStyle name="Accent5 22" xfId="785"/>
    <cellStyle name="Accent5 23" xfId="832"/>
    <cellStyle name="Accent5 24" xfId="840"/>
    <cellStyle name="Accent5 25" xfId="847"/>
    <cellStyle name="Accent5 26" xfId="853"/>
    <cellStyle name="Accent5 27" xfId="890"/>
    <cellStyle name="Accent5 28" xfId="897"/>
    <cellStyle name="Accent5 29" xfId="901"/>
    <cellStyle name="Accent5 3" xfId="261"/>
    <cellStyle name="Accent5 30" xfId="911"/>
    <cellStyle name="Accent5 31" xfId="902"/>
    <cellStyle name="Accent5 32" xfId="929"/>
    <cellStyle name="Accent5 33" xfId="934"/>
    <cellStyle name="Accent5 34" xfId="927"/>
    <cellStyle name="Accent5 35" xfId="963"/>
    <cellStyle name="Accent5 36" xfId="979"/>
    <cellStyle name="Accent5 37" xfId="990"/>
    <cellStyle name="Accent5 38" xfId="997"/>
    <cellStyle name="Accent5 39" xfId="1010"/>
    <cellStyle name="Accent5 4" xfId="60"/>
    <cellStyle name="Accent5 40" xfId="1028"/>
    <cellStyle name="Accent5 41" xfId="1033"/>
    <cellStyle name="Accent5 42" xfId="1072"/>
    <cellStyle name="Accent5 43" xfId="1079"/>
    <cellStyle name="Accent5 44" xfId="1082"/>
    <cellStyle name="Accent5 45" xfId="1093"/>
    <cellStyle name="Accent5 46" xfId="1100"/>
    <cellStyle name="Accent5 47" xfId="1107"/>
    <cellStyle name="Accent5 48" xfId="1110"/>
    <cellStyle name="Accent5 49" xfId="1158"/>
    <cellStyle name="Accent5 5" xfId="372"/>
    <cellStyle name="Accent5 50" xfId="1179"/>
    <cellStyle name="Accent5 51" xfId="1209"/>
    <cellStyle name="Accent5 52" xfId="1212"/>
    <cellStyle name="Accent5 53" xfId="1225"/>
    <cellStyle name="Accent5 54" xfId="1233"/>
    <cellStyle name="Accent5 54 2" xfId="1351"/>
    <cellStyle name="Accent5 55" xfId="1236"/>
    <cellStyle name="Accent5 55 2" xfId="1354"/>
    <cellStyle name="Accent5 56" xfId="1247"/>
    <cellStyle name="Accent5 56 2" xfId="2036"/>
    <cellStyle name="Accent5 57" xfId="1256"/>
    <cellStyle name="Accent5 57 2" xfId="2053"/>
    <cellStyle name="Accent5 58" xfId="1262"/>
    <cellStyle name="Accent5 58 2" xfId="2060"/>
    <cellStyle name="Accent5 59" xfId="1270"/>
    <cellStyle name="Accent5 59 2" xfId="2522"/>
    <cellStyle name="Accent5 6" xfId="374"/>
    <cellStyle name="Accent5 60" xfId="1289"/>
    <cellStyle name="Accent5 60 2" xfId="3904"/>
    <cellStyle name="Accent5 61" xfId="1300"/>
    <cellStyle name="Accent5 61 2" xfId="3911"/>
    <cellStyle name="Accent5 62" xfId="1284"/>
    <cellStyle name="Accent5 62 2" xfId="4101"/>
    <cellStyle name="Accent5 63" xfId="1298"/>
    <cellStyle name="Accent5 63 2" xfId="4273"/>
    <cellStyle name="Accent5 64" xfId="1277"/>
    <cellStyle name="Accent5 64 2" xfId="4281"/>
    <cellStyle name="Accent5 65" xfId="1314"/>
    <cellStyle name="Accent5 65 2" xfId="5067"/>
    <cellStyle name="Accent5 66" xfId="5129"/>
    <cellStyle name="Accent5 66 2" xfId="7146"/>
    <cellStyle name="Accent5 67" xfId="2674"/>
    <cellStyle name="Accent5 68" xfId="5136"/>
    <cellStyle name="Accent5 69" xfId="5144"/>
    <cellStyle name="Accent5 7" xfId="384"/>
    <cellStyle name="Accent5 70" xfId="5147"/>
    <cellStyle name="Accent5 71" xfId="5159"/>
    <cellStyle name="Accent5 72" xfId="5176"/>
    <cellStyle name="Accent5 73" xfId="5184"/>
    <cellStyle name="Accent5 74" xfId="5193"/>
    <cellStyle name="Accent5 75" xfId="5155"/>
    <cellStyle name="Accent5 76" xfId="5167"/>
    <cellStyle name="Accent5 77" xfId="5204"/>
    <cellStyle name="Accent5 78" xfId="5209"/>
    <cellStyle name="Accent5 79" xfId="5223"/>
    <cellStyle name="Accent5 8" xfId="378"/>
    <cellStyle name="Accent5 80" xfId="5237"/>
    <cellStyle name="Accent5 81" xfId="5243"/>
    <cellStyle name="Accent5 82" xfId="5225"/>
    <cellStyle name="Accent5 83" xfId="5412"/>
    <cellStyle name="Accent5 84" xfId="5419"/>
    <cellStyle name="Accent5 85" xfId="5430"/>
    <cellStyle name="Accent5 86" xfId="5432"/>
    <cellStyle name="Accent5 87" xfId="5440"/>
    <cellStyle name="Accent5 88" xfId="5474"/>
    <cellStyle name="Accent5 89" xfId="5466"/>
    <cellStyle name="Accent5 9" xfId="489"/>
    <cellStyle name="Accent5 9 2" xfId="4616"/>
    <cellStyle name="Accent5 90" xfId="5469"/>
    <cellStyle name="Accent5 91" xfId="5475"/>
    <cellStyle name="Accent5 92" xfId="7199"/>
    <cellStyle name="Accent5 93" xfId="7191"/>
    <cellStyle name="Accent5 94" xfId="7189"/>
    <cellStyle name="Accent5 95" xfId="7214"/>
    <cellStyle name="Accent5 96" xfId="7232"/>
    <cellStyle name="Accent5 97" xfId="7237"/>
    <cellStyle name="Accent5 98" xfId="7216"/>
    <cellStyle name="Accent5 99" xfId="7243"/>
    <cellStyle name="Accent6" xfId="39" builtinId="49" customBuiltin="1"/>
    <cellStyle name="Accent6 - 20%" xfId="65"/>
    <cellStyle name="Accent6 - 40%" xfId="66"/>
    <cellStyle name="Accent6 - 60%" xfId="67"/>
    <cellStyle name="Accent6 10" xfId="491"/>
    <cellStyle name="Accent6 100" xfId="7213"/>
    <cellStyle name="Accent6 101" xfId="5524"/>
    <cellStyle name="Accent6 102" xfId="5493"/>
    <cellStyle name="Accent6 103" xfId="5495"/>
    <cellStyle name="Accent6 104" xfId="5494"/>
    <cellStyle name="Accent6 105" xfId="5540"/>
    <cellStyle name="Accent6 106" xfId="5496"/>
    <cellStyle name="Accent6 107" xfId="7266"/>
    <cellStyle name="Accent6 108" xfId="7275"/>
    <cellStyle name="Accent6 109" xfId="7272"/>
    <cellStyle name="Accent6 11" xfId="604"/>
    <cellStyle name="Accent6 110" xfId="7273"/>
    <cellStyle name="Accent6 111" xfId="7299"/>
    <cellStyle name="Accent6 112" xfId="7312"/>
    <cellStyle name="Accent6 113" xfId="7308"/>
    <cellStyle name="Accent6 114" xfId="7321"/>
    <cellStyle name="Accent6 115" xfId="7307"/>
    <cellStyle name="Accent6 116" xfId="7333"/>
    <cellStyle name="Accent6 117" xfId="7345"/>
    <cellStyle name="Accent6 118" xfId="7340"/>
    <cellStyle name="Accent6 119" xfId="7341"/>
    <cellStyle name="Accent6 12" xfId="614"/>
    <cellStyle name="Accent6 120" xfId="7361"/>
    <cellStyle name="Accent6 121" xfId="7363"/>
    <cellStyle name="Accent6 122" xfId="8597"/>
    <cellStyle name="Accent6 123" xfId="9757"/>
    <cellStyle name="Accent6 124" xfId="7362"/>
    <cellStyle name="Accent6 125" xfId="8021"/>
    <cellStyle name="Accent6 126" xfId="9781"/>
    <cellStyle name="Accent6 127" xfId="9799"/>
    <cellStyle name="Accent6 128" xfId="9789"/>
    <cellStyle name="Accent6 129" xfId="9794"/>
    <cellStyle name="Accent6 13" xfId="665"/>
    <cellStyle name="Accent6 130" xfId="9817"/>
    <cellStyle name="Accent6 131" xfId="9779"/>
    <cellStyle name="Accent6 132" xfId="9831"/>
    <cellStyle name="Accent6 133" xfId="9843"/>
    <cellStyle name="Accent6 134" xfId="9851"/>
    <cellStyle name="Accent6 135" xfId="9832"/>
    <cellStyle name="Accent6 136" xfId="9827"/>
    <cellStyle name="Accent6 137" xfId="9882"/>
    <cellStyle name="Accent6 138" xfId="9894"/>
    <cellStyle name="Accent6 139" xfId="9889"/>
    <cellStyle name="Accent6 14" xfId="666"/>
    <cellStyle name="Accent6 140" xfId="9911"/>
    <cellStyle name="Accent6 141" xfId="9904"/>
    <cellStyle name="Accent6 142" xfId="9921"/>
    <cellStyle name="Accent6 143" xfId="9931"/>
    <cellStyle name="Accent6 144" xfId="9942"/>
    <cellStyle name="Accent6 145" xfId="9922"/>
    <cellStyle name="Accent6 146" xfId="9953"/>
    <cellStyle name="Accent6 147" xfId="9965"/>
    <cellStyle name="Accent6 148" xfId="9960"/>
    <cellStyle name="Accent6 149" xfId="9961"/>
    <cellStyle name="Accent6 15" xfId="693"/>
    <cellStyle name="Accent6 150" xfId="9985"/>
    <cellStyle name="Accent6 151" xfId="9997"/>
    <cellStyle name="Accent6 152" xfId="9992"/>
    <cellStyle name="Accent6 153" xfId="9993"/>
    <cellStyle name="Accent6 154" xfId="10015"/>
    <cellStyle name="Accent6 155" xfId="10027"/>
    <cellStyle name="Accent6 156" xfId="10022"/>
    <cellStyle name="Accent6 157" xfId="10042"/>
    <cellStyle name="Accent6 158" xfId="10026"/>
    <cellStyle name="Accent6 159" xfId="10054"/>
    <cellStyle name="Accent6 16" xfId="700"/>
    <cellStyle name="Accent6 160" xfId="10069"/>
    <cellStyle name="Accent6 161" xfId="10061"/>
    <cellStyle name="Accent6 162" xfId="10065"/>
    <cellStyle name="Accent6 163" xfId="10077"/>
    <cellStyle name="Accent6 164" xfId="10089"/>
    <cellStyle name="Accent6 165" xfId="10104"/>
    <cellStyle name="Accent6 166" xfId="10096"/>
    <cellStyle name="Accent6 167" xfId="10100"/>
    <cellStyle name="Accent6 168" xfId="10112"/>
    <cellStyle name="Accent6 169" xfId="10125"/>
    <cellStyle name="Accent6 17" xfId="711"/>
    <cellStyle name="Accent6 170" xfId="10141"/>
    <cellStyle name="Accent6 171" xfId="10132"/>
    <cellStyle name="Accent6 172" xfId="10137"/>
    <cellStyle name="Accent6 173" xfId="10149"/>
    <cellStyle name="Accent6 174" xfId="10123"/>
    <cellStyle name="Accent6 175" xfId="10169"/>
    <cellStyle name="Accent6 176" xfId="10179"/>
    <cellStyle name="Accent6 177" xfId="10176"/>
    <cellStyle name="Accent6 178" xfId="10191"/>
    <cellStyle name="Accent6 18" xfId="712"/>
    <cellStyle name="Accent6 19" xfId="710"/>
    <cellStyle name="Accent6 2" xfId="262"/>
    <cellStyle name="Accent6 2 2" xfId="1150"/>
    <cellStyle name="Accent6 2 2 2" xfId="4641"/>
    <cellStyle name="Accent6 2 2 3" xfId="5321"/>
    <cellStyle name="Accent6 2 2 4" xfId="6019"/>
    <cellStyle name="Accent6 2 3" xfId="1189"/>
    <cellStyle name="Accent6 2 4" xfId="5320"/>
    <cellStyle name="Accent6 20" xfId="713"/>
    <cellStyle name="Accent6 21" xfId="735"/>
    <cellStyle name="Accent6 22" xfId="786"/>
    <cellStyle name="Accent6 23" xfId="833"/>
    <cellStyle name="Accent6 24" xfId="841"/>
    <cellStyle name="Accent6 25" xfId="848"/>
    <cellStyle name="Accent6 26" xfId="852"/>
    <cellStyle name="Accent6 27" xfId="891"/>
    <cellStyle name="Accent6 28" xfId="898"/>
    <cellStyle name="Accent6 29" xfId="899"/>
    <cellStyle name="Accent6 3" xfId="263"/>
    <cellStyle name="Accent6 30" xfId="910"/>
    <cellStyle name="Accent6 31" xfId="900"/>
    <cellStyle name="Accent6 32" xfId="931"/>
    <cellStyle name="Accent6 33" xfId="933"/>
    <cellStyle name="Accent6 34" xfId="930"/>
    <cellStyle name="Accent6 35" xfId="964"/>
    <cellStyle name="Accent6 36" xfId="978"/>
    <cellStyle name="Accent6 37" xfId="991"/>
    <cellStyle name="Accent6 38" xfId="998"/>
    <cellStyle name="Accent6 39" xfId="1013"/>
    <cellStyle name="Accent6 4" xfId="64"/>
    <cellStyle name="Accent6 40" xfId="1029"/>
    <cellStyle name="Accent6 41" xfId="1034"/>
    <cellStyle name="Accent6 42" xfId="1073"/>
    <cellStyle name="Accent6 43" xfId="1080"/>
    <cellStyle name="Accent6 44" xfId="1081"/>
    <cellStyle name="Accent6 45" xfId="1094"/>
    <cellStyle name="Accent6 46" xfId="1101"/>
    <cellStyle name="Accent6 47" xfId="1109"/>
    <cellStyle name="Accent6 48" xfId="1108"/>
    <cellStyle name="Accent6 49" xfId="1159"/>
    <cellStyle name="Accent6 5" xfId="373"/>
    <cellStyle name="Accent6 50" xfId="1180"/>
    <cellStyle name="Accent6 51" xfId="1210"/>
    <cellStyle name="Accent6 52" xfId="1211"/>
    <cellStyle name="Accent6 53" xfId="1226"/>
    <cellStyle name="Accent6 54" xfId="1234"/>
    <cellStyle name="Accent6 54 2" xfId="1352"/>
    <cellStyle name="Accent6 55" xfId="1235"/>
    <cellStyle name="Accent6 55 2" xfId="1353"/>
    <cellStyle name="Accent6 56" xfId="1248"/>
    <cellStyle name="Accent6 56 2" xfId="2035"/>
    <cellStyle name="Accent6 57" xfId="1255"/>
    <cellStyle name="Accent6 57 2" xfId="2056"/>
    <cellStyle name="Accent6 58" xfId="1254"/>
    <cellStyle name="Accent6 58 2" xfId="2066"/>
    <cellStyle name="Accent6 59" xfId="1273"/>
    <cellStyle name="Accent6 59 2" xfId="2072"/>
    <cellStyle name="Accent6 6" xfId="376"/>
    <cellStyle name="Accent6 60" xfId="1288"/>
    <cellStyle name="Accent6 60 2" xfId="3907"/>
    <cellStyle name="Accent6 61" xfId="1295"/>
    <cellStyle name="Accent6 61 2" xfId="3918"/>
    <cellStyle name="Accent6 62" xfId="1304"/>
    <cellStyle name="Accent6 62 2" xfId="3890"/>
    <cellStyle name="Accent6 63" xfId="1297"/>
    <cellStyle name="Accent6 63 2" xfId="4276"/>
    <cellStyle name="Accent6 64" xfId="1282"/>
    <cellStyle name="Accent6 64 2" xfId="4280"/>
    <cellStyle name="Accent6 65" xfId="1315"/>
    <cellStyle name="Accent6 65 2" xfId="5094"/>
    <cellStyle name="Accent6 66" xfId="5127"/>
    <cellStyle name="Accent6 66 2" xfId="7147"/>
    <cellStyle name="Accent6 67" xfId="2675"/>
    <cellStyle name="Accent6 68" xfId="5137"/>
    <cellStyle name="Accent6 69" xfId="5145"/>
    <cellStyle name="Accent6 7" xfId="382"/>
    <cellStyle name="Accent6 70" xfId="5146"/>
    <cellStyle name="Accent6 71" xfId="5160"/>
    <cellStyle name="Accent6 72" xfId="5175"/>
    <cellStyle name="Accent6 73" xfId="5169"/>
    <cellStyle name="Accent6 74" xfId="5189"/>
    <cellStyle name="Accent6 75" xfId="5172"/>
    <cellStyle name="Accent6 76" xfId="5186"/>
    <cellStyle name="Accent6 77" xfId="5205"/>
    <cellStyle name="Accent6 78" xfId="5208"/>
    <cellStyle name="Accent6 79" xfId="5224"/>
    <cellStyle name="Accent6 8" xfId="380"/>
    <cellStyle name="Accent6 80" xfId="5236"/>
    <cellStyle name="Accent6 81" xfId="5231"/>
    <cellStyle name="Accent6 82" xfId="5232"/>
    <cellStyle name="Accent6 83" xfId="5413"/>
    <cellStyle name="Accent6 84" xfId="5417"/>
    <cellStyle name="Accent6 85" xfId="5416"/>
    <cellStyle name="Accent6 86" xfId="5431"/>
    <cellStyle name="Accent6 87" xfId="5456"/>
    <cellStyle name="Accent6 88" xfId="5473"/>
    <cellStyle name="Accent6 89" xfId="5486"/>
    <cellStyle name="Accent6 9" xfId="490"/>
    <cellStyle name="Accent6 9 2" xfId="4617"/>
    <cellStyle name="Accent6 90" xfId="5468"/>
    <cellStyle name="Accent6 91" xfId="5445"/>
    <cellStyle name="Accent6 92" xfId="7200"/>
    <cellStyle name="Accent6 93" xfId="7196"/>
    <cellStyle name="Accent6 94" xfId="7186"/>
    <cellStyle name="Accent6 95" xfId="7215"/>
    <cellStyle name="Accent6 96" xfId="7231"/>
    <cellStyle name="Accent6 97" xfId="7222"/>
    <cellStyle name="Accent6 98" xfId="7227"/>
    <cellStyle name="Accent6 99" xfId="7238"/>
    <cellStyle name="Bad" xfId="8" builtinId="27" customBuiltin="1"/>
    <cellStyle name="Bad 2" xfId="264"/>
    <cellStyle name="Bad 2 2" xfId="1135"/>
    <cellStyle name="Bad 2 2 2" xfId="4642"/>
    <cellStyle name="Bad 2 2 3" xfId="5323"/>
    <cellStyle name="Bad 2 2 4" xfId="6020"/>
    <cellStyle name="Bad 2 3" xfId="1190"/>
    <cellStyle name="Bad 2 4" xfId="5322"/>
    <cellStyle name="Bad 3" xfId="265"/>
    <cellStyle name="Bad 4" xfId="68"/>
    <cellStyle name="Bad 5" xfId="1337"/>
    <cellStyle name="Calculation" xfId="12" builtinId="22" customBuiltin="1"/>
    <cellStyle name="Calculation 2" xfId="266"/>
    <cellStyle name="Calculation 2 2" xfId="1139"/>
    <cellStyle name="Calculation 2 2 2" xfId="4643"/>
    <cellStyle name="Calculation 2 2 3" xfId="5325"/>
    <cellStyle name="Calculation 2 2 4" xfId="6021"/>
    <cellStyle name="Calculation 2 3" xfId="1191"/>
    <cellStyle name="Calculation 2 4" xfId="5324"/>
    <cellStyle name="Calculation 3" xfId="267"/>
    <cellStyle name="Calculation 4" xfId="69"/>
    <cellStyle name="Calculation 5" xfId="1341"/>
    <cellStyle name="Check Cell" xfId="14" builtinId="23" customBuiltin="1"/>
    <cellStyle name="Check Cell 2" xfId="268"/>
    <cellStyle name="Check Cell 2 2" xfId="1141"/>
    <cellStyle name="Check Cell 2 2 2" xfId="4644"/>
    <cellStyle name="Check Cell 2 2 3" xfId="5327"/>
    <cellStyle name="Check Cell 2 2 4" xfId="6022"/>
    <cellStyle name="Check Cell 2 3" xfId="1192"/>
    <cellStyle name="Check Cell 2 4" xfId="5326"/>
    <cellStyle name="Check Cell 3" xfId="269"/>
    <cellStyle name="Check Cell 4" xfId="70"/>
    <cellStyle name="Check Cell 5" xfId="1343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7"/>
    <cellStyle name="Comma 10 2" xfId="5550"/>
    <cellStyle name="Comma 11" xfId="398"/>
    <cellStyle name="Comma 11 2" xfId="5551"/>
    <cellStyle name="Comma 12" xfId="498"/>
    <cellStyle name="Comma 12 2" xfId="2360"/>
    <cellStyle name="Comma 12 2 2" xfId="4609"/>
    <cellStyle name="Comma 12 2 2 2" xfId="9278"/>
    <cellStyle name="Comma 12 2 2 2 2" xfId="10196"/>
    <cellStyle name="Comma 12 2 3" xfId="3619"/>
    <cellStyle name="Comma 12 2 4" xfId="6385"/>
    <cellStyle name="Comma 12 2 5" xfId="8325"/>
    <cellStyle name="Comma 12 3" xfId="1736"/>
    <cellStyle name="Comma 12 3 2" xfId="4397"/>
    <cellStyle name="Comma 12 3 3" xfId="9068"/>
    <cellStyle name="Comma 12 4" xfId="3048"/>
    <cellStyle name="Comma 12 5" xfId="5909"/>
    <cellStyle name="Comma 12 6" xfId="7746"/>
    <cellStyle name="Comma 13" xfId="750"/>
    <cellStyle name="Comma 13 2" xfId="2647"/>
    <cellStyle name="Comma 13 2 2" xfId="6413"/>
    <cellStyle name="Comma 13 2 2 2" xfId="10195"/>
    <cellStyle name="Comma 13 2 3" xfId="8594"/>
    <cellStyle name="Comma 13 3" xfId="1740"/>
    <cellStyle name="Comma 13 3 2" xfId="4398"/>
    <cellStyle name="Comma 13 3 3" xfId="9069"/>
    <cellStyle name="Comma 13 4" xfId="3049"/>
    <cellStyle name="Comma 13 5" xfId="5937"/>
    <cellStyle name="Comma 13 6" xfId="7747"/>
    <cellStyle name="Comma 14" xfId="788"/>
    <cellStyle name="Comma 14 2" xfId="1949"/>
    <cellStyle name="Comma 14 2 2" xfId="9261"/>
    <cellStyle name="Comma 14 3" xfId="4347"/>
    <cellStyle name="Comma 14 3 2" xfId="9019"/>
    <cellStyle name="Comma 14 4" xfId="5938"/>
    <cellStyle name="Comma 15" xfId="793"/>
    <cellStyle name="Comma 15 2" xfId="1950"/>
    <cellStyle name="Comma 15 2 2" xfId="4668"/>
    <cellStyle name="Comma 15 2 3" xfId="9311"/>
    <cellStyle name="Comma 15 3" xfId="4348"/>
    <cellStyle name="Comma 15 3 2" xfId="9020"/>
    <cellStyle name="Comma 15 4" xfId="5998"/>
    <cellStyle name="Comma 15 5" xfId="7947"/>
    <cellStyle name="Comma 16" xfId="795"/>
    <cellStyle name="Comma 16 2" xfId="2029"/>
    <cellStyle name="Comma 16 2 2" xfId="4559"/>
    <cellStyle name="Comma 16 2 3" xfId="9228"/>
    <cellStyle name="Comma 16 3" xfId="4355"/>
    <cellStyle name="Comma 16 3 2" xfId="9027"/>
    <cellStyle name="Comma 16 4" xfId="6487"/>
    <cellStyle name="Comma 16 5" xfId="8024"/>
    <cellStyle name="Comma 17" xfId="797"/>
    <cellStyle name="Comma 17 2" xfId="1330"/>
    <cellStyle name="Comma 17 2 2" xfId="4572"/>
    <cellStyle name="Comma 17 2 3" xfId="9241"/>
    <cellStyle name="Comma 17 3" xfId="2689"/>
    <cellStyle name="Comma 17 4" xfId="6490"/>
    <cellStyle name="Comma 17 5" xfId="7377"/>
    <cellStyle name="Comma 18" xfId="1066"/>
    <cellStyle name="Comma 18 2" xfId="1358"/>
    <cellStyle name="Comma 18 2 2" xfId="4511"/>
    <cellStyle name="Comma 18 2 3" xfId="9180"/>
    <cellStyle name="Comma 18 3" xfId="2691"/>
    <cellStyle name="Comma 18 4" xfId="6917"/>
    <cellStyle name="Comma 18 5" xfId="7381"/>
    <cellStyle name="Comma 19" xfId="1115"/>
    <cellStyle name="Comma 19 2" xfId="2033"/>
    <cellStyle name="Comma 19 2 2" xfId="4525"/>
    <cellStyle name="Comma 19 2 3" xfId="9194"/>
    <cellStyle name="Comma 19 3" xfId="3319"/>
    <cellStyle name="Comma 19 4" xfId="6971"/>
    <cellStyle name="Comma 19 5" xfId="8025"/>
    <cellStyle name="Comma 2" xfId="278"/>
    <cellStyle name="Comma 2 2" xfId="279"/>
    <cellStyle name="Comma 2 2 2" xfId="5328"/>
    <cellStyle name="Comma 2 2 3" xfId="5529"/>
    <cellStyle name="Comma 2 3" xfId="280"/>
    <cellStyle name="Comma 2 3 2" xfId="5530"/>
    <cellStyle name="Comma 2 4" xfId="790"/>
    <cellStyle name="Comma 2 4 2" xfId="6488"/>
    <cellStyle name="Comma 2 5" xfId="1203"/>
    <cellStyle name="Comma 2 6" xfId="5528"/>
    <cellStyle name="Comma 20" xfId="1182"/>
    <cellStyle name="Comma 20 2" xfId="2039"/>
    <cellStyle name="Comma 20 2 2" xfId="4723"/>
    <cellStyle name="Comma 20 2 3" xfId="9365"/>
    <cellStyle name="Comma 20 3" xfId="3320"/>
    <cellStyle name="Comma 20 4" xfId="7066"/>
    <cellStyle name="Comma 20 5" xfId="8026"/>
    <cellStyle name="Comma 21" xfId="1218"/>
    <cellStyle name="Comma 21 2" xfId="2065"/>
    <cellStyle name="Comma 21 2 2" xfId="4527"/>
    <cellStyle name="Comma 21 2 3" xfId="9196"/>
    <cellStyle name="Comma 21 3" xfId="3335"/>
    <cellStyle name="Comma 21 4" xfId="7080"/>
    <cellStyle name="Comma 21 5" xfId="8041"/>
    <cellStyle name="Comma 22" xfId="1219"/>
    <cellStyle name="Comma 22 2" xfId="2586"/>
    <cellStyle name="Comma 22 2 2" xfId="4857"/>
    <cellStyle name="Comma 22 2 3" xfId="9496"/>
    <cellStyle name="Comma 22 3" xfId="3828"/>
    <cellStyle name="Comma 22 4" xfId="7081"/>
    <cellStyle name="Comma 22 5" xfId="8535"/>
    <cellStyle name="Comma 23" xfId="1227"/>
    <cellStyle name="Comma 23 2" xfId="4859"/>
    <cellStyle name="Comma 23 2 2" xfId="9497"/>
    <cellStyle name="Comma 23 3" xfId="3889"/>
    <cellStyle name="Comma 23 4" xfId="7095"/>
    <cellStyle name="Comma 23 5" xfId="8599"/>
    <cellStyle name="Comma 24" xfId="1263"/>
    <cellStyle name="Comma 24 2" xfId="4890"/>
    <cellStyle name="Comma 24 2 2" xfId="9527"/>
    <cellStyle name="Comma 24 3" xfId="4860"/>
    <cellStyle name="Comma 24 3 2" xfId="9498"/>
    <cellStyle name="Comma 24 4" xfId="3916"/>
    <cellStyle name="Comma 24 5" xfId="7140"/>
    <cellStyle name="Comma 24 6" xfId="8614"/>
    <cellStyle name="Comma 25" xfId="1306"/>
    <cellStyle name="Comma 25 2" xfId="4889"/>
    <cellStyle name="Comma 25 2 2" xfId="9526"/>
    <cellStyle name="Comma 25 3" xfId="3917"/>
    <cellStyle name="Comma 25 4" xfId="7141"/>
    <cellStyle name="Comma 25 5" xfId="8615"/>
    <cellStyle name="Comma 26" xfId="1307"/>
    <cellStyle name="Comma 26 2" xfId="4906"/>
    <cellStyle name="Comma 26 3" xfId="7148"/>
    <cellStyle name="Comma 26 4" xfId="9543"/>
    <cellStyle name="Comma 27" xfId="1308"/>
    <cellStyle name="Comma 27 2" xfId="4904"/>
    <cellStyle name="Comma 27 3" xfId="7149"/>
    <cellStyle name="Comma 27 4" xfId="9541"/>
    <cellStyle name="Comma 28" xfId="1316"/>
    <cellStyle name="Comma 28 2" xfId="7150"/>
    <cellStyle name="Comma 29" xfId="5095"/>
    <cellStyle name="Comma 29 2" xfId="7151"/>
    <cellStyle name="Comma 3" xfId="281"/>
    <cellStyle name="Comma 3 2" xfId="282"/>
    <cellStyle name="Comma 3 2 2" xfId="5532"/>
    <cellStyle name="Comma 3 3" xfId="5329"/>
    <cellStyle name="Comma 3 4" xfId="5531"/>
    <cellStyle name="Comma 30" xfId="5123"/>
    <cellStyle name="Comma 30 2" xfId="7154"/>
    <cellStyle name="Comma 31" xfId="5124"/>
    <cellStyle name="Comma 31 2" xfId="7155"/>
    <cellStyle name="Comma 32" xfId="4259"/>
    <cellStyle name="Comma 32 2" xfId="7156"/>
    <cellStyle name="Comma 32 3" xfId="8947"/>
    <cellStyle name="Comma 33" xfId="4286"/>
    <cellStyle name="Comma 33 2" xfId="7157"/>
    <cellStyle name="Comma 33 3" xfId="8961"/>
    <cellStyle name="Comma 34" xfId="4292"/>
    <cellStyle name="Comma 34 2" xfId="7158"/>
    <cellStyle name="Comma 34 3" xfId="8966"/>
    <cellStyle name="Comma 35" xfId="5128"/>
    <cellStyle name="Comma 35 2" xfId="7159"/>
    <cellStyle name="Comma 35 3" xfId="9753"/>
    <cellStyle name="Comma 36" xfId="2676"/>
    <cellStyle name="Comma 36 2" xfId="7204"/>
    <cellStyle name="Comma 37" xfId="5138"/>
    <cellStyle name="Comma 37 2" xfId="7205"/>
    <cellStyle name="Comma 38" xfId="5217"/>
    <cellStyle name="Comma 38 2" xfId="7206"/>
    <cellStyle name="Comma 39" xfId="5216"/>
    <cellStyle name="Comma 39 2" xfId="7207"/>
    <cellStyle name="Comma 4" xfId="283"/>
    <cellStyle name="Comma 4 2" xfId="5249"/>
    <cellStyle name="Comma 4 3" xfId="5533"/>
    <cellStyle name="Comma 40" xfId="5247"/>
    <cellStyle name="Comma 40 2" xfId="7248"/>
    <cellStyle name="Comma 41" xfId="5435"/>
    <cellStyle name="Comma 41 2" xfId="7249"/>
    <cellStyle name="Comma 42" xfId="5436"/>
    <cellStyle name="Comma 42 2" xfId="5510"/>
    <cellStyle name="Comma 43" xfId="7287"/>
    <cellStyle name="Comma 44" xfId="7289"/>
    <cellStyle name="Comma 45" xfId="7290"/>
    <cellStyle name="Comma 46" xfId="7291"/>
    <cellStyle name="Comma 47" xfId="7364"/>
    <cellStyle name="Comma 48" xfId="8596"/>
    <cellStyle name="Comma 49" xfId="9764"/>
    <cellStyle name="Comma 5" xfId="284"/>
    <cellStyle name="Comma 5 2" xfId="5534"/>
    <cellStyle name="Comma 50" xfId="9762"/>
    <cellStyle name="Comma 51" xfId="9767"/>
    <cellStyle name="Comma 52" xfId="7385"/>
    <cellStyle name="Comma 53" xfId="9813"/>
    <cellStyle name="Comma 54" xfId="9815"/>
    <cellStyle name="Comma 55" xfId="9816"/>
    <cellStyle name="Comma 56" xfId="9819"/>
    <cellStyle name="Comma 57" xfId="9820"/>
    <cellStyle name="Comma 58" xfId="9821"/>
    <cellStyle name="Comma 59" xfId="9858"/>
    <cellStyle name="Comma 6" xfId="285"/>
    <cellStyle name="Comma 6 2" xfId="5535"/>
    <cellStyle name="Comma 60" xfId="9873"/>
    <cellStyle name="Comma 61" xfId="9908"/>
    <cellStyle name="Comma 62" xfId="9910"/>
    <cellStyle name="Comma 63" xfId="9912"/>
    <cellStyle name="Comma 64" xfId="9913"/>
    <cellStyle name="Comma 65" xfId="9914"/>
    <cellStyle name="Comma 66" xfId="9941"/>
    <cellStyle name="Comma 67" xfId="9944"/>
    <cellStyle name="Comma 68" xfId="7052"/>
    <cellStyle name="Comma 69" xfId="9945"/>
    <cellStyle name="Comma 7" xfId="366"/>
    <cellStyle name="Comma 7 2" xfId="5546"/>
    <cellStyle name="Comma 70" xfId="9946"/>
    <cellStyle name="Comma 71" xfId="9975"/>
    <cellStyle name="Comma 72" xfId="9976"/>
    <cellStyle name="Comma 73" xfId="9977"/>
    <cellStyle name="Comma 74" xfId="9978"/>
    <cellStyle name="Comma 75" xfId="10040"/>
    <cellStyle name="Comma 76" xfId="10041"/>
    <cellStyle name="Comma 77" xfId="10044"/>
    <cellStyle name="Comma 78" xfId="10045"/>
    <cellStyle name="Comma 79" xfId="10046"/>
    <cellStyle name="Comma 8" xfId="389"/>
    <cellStyle name="Comma 8 2" xfId="5548"/>
    <cellStyle name="Comma 80" xfId="10159"/>
    <cellStyle name="Comma 81" xfId="10160"/>
    <cellStyle name="Comma 82" xfId="10189"/>
    <cellStyle name="Comma 83" xfId="10190"/>
    <cellStyle name="Comma 84" xfId="10193"/>
    <cellStyle name="Comma 85" xfId="10194"/>
    <cellStyle name="Comma 9" xfId="393"/>
    <cellStyle name="Comma 9 2" xfId="5549"/>
    <cellStyle name="Currency 2" xfId="286"/>
    <cellStyle name="Currency 2 2" xfId="287"/>
    <cellStyle name="Currency 2 3" xfId="288"/>
    <cellStyle name="Currency 2 4" xfId="789"/>
    <cellStyle name="Currency 2 5" xfId="5196"/>
    <cellStyle name="Currency 3" xfId="289"/>
    <cellStyle name="Currency 4" xfId="290"/>
    <cellStyle name="Currency 5" xfId="2648"/>
    <cellStyle name="Currency 5 2" xfId="8595"/>
    <cellStyle name="Currency 6" xfId="5195"/>
    <cellStyle name="Currency 7" xfId="9792"/>
    <cellStyle name="Currency 8" xfId="9874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Explanatory Text 2 2" xfId="5331"/>
    <cellStyle name="Explanatory Text 2 3" xfId="5330"/>
    <cellStyle name="Explanatory Text 3" xfId="10197"/>
    <cellStyle name="Explanatory Text 4" xfId="10198"/>
    <cellStyle name="Followed Hyperlink" xfId="10483" builtinId="9" hidden="1"/>
    <cellStyle name="Followed Hyperlink" xfId="10485" builtinId="9" hidden="1"/>
    <cellStyle name="Followed Hyperlink" xfId="10487" builtinId="9" hidden="1"/>
    <cellStyle name="Followed Hyperlink" xfId="10489" builtinId="9" hidden="1"/>
    <cellStyle name="format - Style1" xfId="293"/>
    <cellStyle name="Good" xfId="7" builtinId="26" customBuiltin="1"/>
    <cellStyle name="Good 2" xfId="130"/>
    <cellStyle name="Good 2 2" xfId="294"/>
    <cellStyle name="Good 2 2 2" xfId="5333"/>
    <cellStyle name="Good 2 3" xfId="5332"/>
    <cellStyle name="Good 3" xfId="295"/>
    <cellStyle name="Good 3 2" xfId="1134"/>
    <cellStyle name="Good 4" xfId="74"/>
    <cellStyle name="Good 5" xfId="1336"/>
    <cellStyle name="Heading 1" xfId="3" builtinId="16" customBuiltin="1"/>
    <cellStyle name="Heading 1 2" xfId="296"/>
    <cellStyle name="Heading 1 2 2" xfId="1130"/>
    <cellStyle name="Heading 1 2 2 2" xfId="4645"/>
    <cellStyle name="Heading 1 2 2 3" xfId="5335"/>
    <cellStyle name="Heading 1 2 2 4" xfId="6023"/>
    <cellStyle name="Heading 1 2 3" xfId="1193"/>
    <cellStyle name="Heading 1 2 4" xfId="5334"/>
    <cellStyle name="Heading 1 3" xfId="297"/>
    <cellStyle name="Heading 1 4" xfId="75"/>
    <cellStyle name="Heading 1 5" xfId="1332"/>
    <cellStyle name="Heading 2" xfId="4" builtinId="17" customBuiltin="1"/>
    <cellStyle name="Heading 2 2" xfId="298"/>
    <cellStyle name="Heading 2 2 2" xfId="1131"/>
    <cellStyle name="Heading 2 2 2 2" xfId="4646"/>
    <cellStyle name="Heading 2 2 2 3" xfId="5337"/>
    <cellStyle name="Heading 2 2 2 4" xfId="6024"/>
    <cellStyle name="Heading 2 2 3" xfId="1194"/>
    <cellStyle name="Heading 2 2 4" xfId="5336"/>
    <cellStyle name="Heading 2 3" xfId="299"/>
    <cellStyle name="Heading 2 4" xfId="76"/>
    <cellStyle name="Heading 2 5" xfId="1333"/>
    <cellStyle name="Heading 3" xfId="5" builtinId="18" customBuiltin="1"/>
    <cellStyle name="Heading 3 2" xfId="300"/>
    <cellStyle name="Heading 3 2 2" xfId="1132"/>
    <cellStyle name="Heading 3 2 2 2" xfId="4647"/>
    <cellStyle name="Heading 3 2 2 3" xfId="5339"/>
    <cellStyle name="Heading 3 2 2 4" xfId="6025"/>
    <cellStyle name="Heading 3 2 3" xfId="1195"/>
    <cellStyle name="Heading 3 2 4" xfId="5338"/>
    <cellStyle name="Heading 3 3" xfId="301"/>
    <cellStyle name="Heading 3 4" xfId="77"/>
    <cellStyle name="Heading 3 5" xfId="1334"/>
    <cellStyle name="Heading 4" xfId="6" builtinId="19" customBuiltin="1"/>
    <cellStyle name="Heading 4 2" xfId="302"/>
    <cellStyle name="Heading 4 2 2" xfId="1133"/>
    <cellStyle name="Heading 4 2 2 2" xfId="4648"/>
    <cellStyle name="Heading 4 2 2 3" xfId="5341"/>
    <cellStyle name="Heading 4 2 2 4" xfId="6026"/>
    <cellStyle name="Heading 4 2 3" xfId="1196"/>
    <cellStyle name="Heading 4 2 4" xfId="5340"/>
    <cellStyle name="Heading 4 3" xfId="303"/>
    <cellStyle name="Heading 4 4" xfId="78"/>
    <cellStyle name="Heading 4 5" xfId="1335"/>
    <cellStyle name="Hidden" xfId="304"/>
    <cellStyle name="Hyperlink" xfId="10482" builtinId="8" hidden="1"/>
    <cellStyle name="Hyperlink" xfId="10484" builtinId="8" hidden="1"/>
    <cellStyle name="Hyperlink" xfId="10486" builtinId="8" hidden="1"/>
    <cellStyle name="Hyperlink" xfId="10488" builtinId="8" hidden="1"/>
    <cellStyle name="Input" xfId="10" builtinId="20" customBuiltin="1"/>
    <cellStyle name="Input 2" xfId="305"/>
    <cellStyle name="Input 2 2" xfId="1137"/>
    <cellStyle name="Input 2 2 2" xfId="4649"/>
    <cellStyle name="Input 2 2 3" xfId="5343"/>
    <cellStyle name="Input 2 2 4" xfId="6027"/>
    <cellStyle name="Input 2 3" xfId="1197"/>
    <cellStyle name="Input 2 4" xfId="5342"/>
    <cellStyle name="Input 3" xfId="306"/>
    <cellStyle name="Input 4" xfId="79"/>
    <cellStyle name="Input 5" xfId="1339"/>
    <cellStyle name="Linked Cell" xfId="13" builtinId="24" customBuiltin="1"/>
    <cellStyle name="Linked Cell 2" xfId="307"/>
    <cellStyle name="Linked Cell 2 2" xfId="1140"/>
    <cellStyle name="Linked Cell 2 2 2" xfId="4650"/>
    <cellStyle name="Linked Cell 2 2 3" xfId="5345"/>
    <cellStyle name="Linked Cell 2 2 4" xfId="6028"/>
    <cellStyle name="Linked Cell 2 3" xfId="1198"/>
    <cellStyle name="Linked Cell 2 4" xfId="5344"/>
    <cellStyle name="Linked Cell 3" xfId="308"/>
    <cellStyle name="Linked Cell 4" xfId="80"/>
    <cellStyle name="Linked Cell 5" xfId="1342"/>
    <cellStyle name="Neutral" xfId="9" builtinId="28" customBuiltin="1"/>
    <cellStyle name="Neutral 2" xfId="131"/>
    <cellStyle name="Neutral 2 2" xfId="309"/>
    <cellStyle name="Neutral 2 2 2" xfId="5347"/>
    <cellStyle name="Neutral 2 3" xfId="5346"/>
    <cellStyle name="Neutral 3" xfId="310"/>
    <cellStyle name="Neutral 3 2" xfId="1136"/>
    <cellStyle name="Neutral 4" xfId="81"/>
    <cellStyle name="Neutral 5" xfId="1338"/>
    <cellStyle name="Normal" xfId="0" builtinId="0"/>
    <cellStyle name="Normal - Style1" xfId="311"/>
    <cellStyle name="Normal 10" xfId="154"/>
    <cellStyle name="Normal 10 2" xfId="312"/>
    <cellStyle name="Normal 10 3" xfId="5348"/>
    <cellStyle name="Normal 10_Domestic" xfId="313"/>
    <cellStyle name="Normal 100" xfId="1067"/>
    <cellStyle name="Normal 101" xfId="1074"/>
    <cellStyle name="Normal 102" xfId="1087"/>
    <cellStyle name="Normal 103" xfId="1088"/>
    <cellStyle name="Normal 104" xfId="1095"/>
    <cellStyle name="Normal 104 2" xfId="2038"/>
    <cellStyle name="Normal 105" xfId="1102"/>
    <cellStyle name="Normal 105 2" xfId="2073"/>
    <cellStyle name="Normal 106" xfId="1114"/>
    <cellStyle name="Normal 106 2" xfId="2583"/>
    <cellStyle name="Normal 107" xfId="1151"/>
    <cellStyle name="Normal 107 2" xfId="3888"/>
    <cellStyle name="Normal 107 3" xfId="7124"/>
    <cellStyle name="Normal 108" xfId="1152"/>
    <cellStyle name="Normal 108 2" xfId="3928"/>
    <cellStyle name="Normal 108 3" xfId="7136"/>
    <cellStyle name="Normal 109" xfId="1153"/>
    <cellStyle name="Normal 109 2" xfId="3920"/>
    <cellStyle name="Normal 11" xfId="314"/>
    <cellStyle name="Normal 11 2" xfId="5350"/>
    <cellStyle name="Normal 11 3" xfId="5349"/>
    <cellStyle name="Normal 110" xfId="1160"/>
    <cellStyle name="Normal 110 2" xfId="4258"/>
    <cellStyle name="Normal 110 3" xfId="7137"/>
    <cellStyle name="Normal 111" xfId="1174"/>
    <cellStyle name="Normal 111 2" xfId="4610"/>
    <cellStyle name="Normal 112" xfId="1181"/>
    <cellStyle name="Normal 112 2" xfId="5126"/>
    <cellStyle name="Normal 112 3" xfId="7138"/>
    <cellStyle name="Normal 113" xfId="1204"/>
    <cellStyle name="Normal 113 2" xfId="5122"/>
    <cellStyle name="Normal 114" xfId="1217"/>
    <cellStyle name="Normal 115" xfId="1220"/>
    <cellStyle name="Normal 116" xfId="1228"/>
    <cellStyle name="Normal 117" xfId="1241"/>
    <cellStyle name="Normal 118" xfId="1242"/>
    <cellStyle name="Normal 119" xfId="1261"/>
    <cellStyle name="Normal 12" xfId="315"/>
    <cellStyle name="Normal 12 2" xfId="5351"/>
    <cellStyle name="Normal 120" xfId="1249"/>
    <cellStyle name="Normal 121" xfId="1264"/>
    <cellStyle name="Normal 122" xfId="1294"/>
    <cellStyle name="Normal 123" xfId="1275"/>
    <cellStyle name="Normal 124" xfId="1305"/>
    <cellStyle name="Normal 125" xfId="1279"/>
    <cellStyle name="Normal 126" xfId="1272"/>
    <cellStyle name="Normal 127" xfId="1309"/>
    <cellStyle name="Normal 128" xfId="2654"/>
    <cellStyle name="Normal 128 2" xfId="7152"/>
    <cellStyle name="Normal 129" xfId="2655"/>
    <cellStyle name="Normal 129 2" xfId="7153"/>
    <cellStyle name="Normal 13" xfId="316"/>
    <cellStyle name="Normal 13 2" xfId="5353"/>
    <cellStyle name="Normal 13 3" xfId="5352"/>
    <cellStyle name="Normal 130" xfId="2669"/>
    <cellStyle name="Normal 131" xfId="5131"/>
    <cellStyle name="Normal 132" xfId="5139"/>
    <cellStyle name="Normal 133" xfId="5152"/>
    <cellStyle name="Normal 134" xfId="5153"/>
    <cellStyle name="Normal 135" xfId="5183"/>
    <cellStyle name="Normal 136" xfId="5162"/>
    <cellStyle name="Normal 137" xfId="5191"/>
    <cellStyle name="Normal 138" xfId="5168"/>
    <cellStyle name="Normal 139" xfId="5188"/>
    <cellStyle name="Normal 14" xfId="43"/>
    <cellStyle name="Normal 14 2" xfId="5354"/>
    <cellStyle name="Normal 14 3" xfId="10161"/>
    <cellStyle name="Normal 140" xfId="5199"/>
    <cellStyle name="Normal 140 2" xfId="7172"/>
    <cellStyle name="Normal 141" xfId="5214"/>
    <cellStyle name="Normal 141 2" xfId="7166"/>
    <cellStyle name="Normal 142" xfId="5215"/>
    <cellStyle name="Normal 142 2" xfId="7167"/>
    <cellStyle name="Normal 143" xfId="5207"/>
    <cellStyle name="Normal 143 2" xfId="7162"/>
    <cellStyle name="Normal 144" xfId="5218"/>
    <cellStyle name="Normal 144 2" xfId="7168"/>
    <cellStyle name="Normal 145" xfId="5242"/>
    <cellStyle name="Normal 145 2" xfId="7171"/>
    <cellStyle name="Normal 146" xfId="5226"/>
    <cellStyle name="Normal 147" xfId="5245"/>
    <cellStyle name="Normal 148" xfId="5246"/>
    <cellStyle name="Normal 148 2" xfId="7165"/>
    <cellStyle name="Normal 149" xfId="5407"/>
    <cellStyle name="Normal 149 2" xfId="7180"/>
    <cellStyle name="Normal 15" xfId="367"/>
    <cellStyle name="Normal 15 2" xfId="5355"/>
    <cellStyle name="Normal 15 4" xfId="10162"/>
    <cellStyle name="Normal 150" xfId="5427"/>
    <cellStyle name="Normal 150 2" xfId="7181"/>
    <cellStyle name="Normal 151" xfId="5429"/>
    <cellStyle name="Normal 151 2" xfId="7182"/>
    <cellStyle name="Normal 152" xfId="5433"/>
    <cellStyle name="Normal 152 2" xfId="7197"/>
    <cellStyle name="Normal 153" xfId="5437"/>
    <cellStyle name="Normal 153 2" xfId="7190"/>
    <cellStyle name="Normal 154" xfId="5439"/>
    <cellStyle name="Normal 154 2" xfId="7194"/>
    <cellStyle name="Normal 155" xfId="5461"/>
    <cellStyle name="Normal 156" xfId="5480"/>
    <cellStyle name="Normal 157" xfId="5462"/>
    <cellStyle name="Normal 158" xfId="5485"/>
    <cellStyle name="Normal 159" xfId="5458"/>
    <cellStyle name="Normal 16" xfId="388"/>
    <cellStyle name="Normal 16 2" xfId="5356"/>
    <cellStyle name="Normal 160" xfId="7217"/>
    <cellStyle name="Normal 161" xfId="7242"/>
    <cellStyle name="Normal 162" xfId="7245"/>
    <cellStyle name="Normal 163" xfId="7247"/>
    <cellStyle name="Normal 164" xfId="5509"/>
    <cellStyle name="Normal 165" xfId="5487"/>
    <cellStyle name="Normal 166" xfId="5545"/>
    <cellStyle name="Normal 167" xfId="5527"/>
    <cellStyle name="Normal 168" xfId="7255"/>
    <cellStyle name="Normal 169" xfId="7139"/>
    <cellStyle name="Normal 17" xfId="392"/>
    <cellStyle name="Normal 17 2" xfId="5357"/>
    <cellStyle name="Normal 170" xfId="7260"/>
    <cellStyle name="Normal 171" xfId="7281"/>
    <cellStyle name="Normal 172" xfId="7288"/>
    <cellStyle name="Normal 173" xfId="7274"/>
    <cellStyle name="Normal 174" xfId="7292"/>
    <cellStyle name="Normal 175" xfId="7318"/>
    <cellStyle name="Normal 176" xfId="7300"/>
    <cellStyle name="Normal 177" xfId="7311"/>
    <cellStyle name="Normal 178" xfId="7326"/>
    <cellStyle name="Normal 179" xfId="7327"/>
    <cellStyle name="Normal 18" xfId="396"/>
    <cellStyle name="Normal 18 2" xfId="5358"/>
    <cellStyle name="Normal 180" xfId="7351"/>
    <cellStyle name="Normal 181" xfId="7335"/>
    <cellStyle name="Normal 182" xfId="7354"/>
    <cellStyle name="Normal 183" xfId="7355"/>
    <cellStyle name="Normal 184" xfId="7392"/>
    <cellStyle name="Normal 185" xfId="8020"/>
    <cellStyle name="Normal 186" xfId="9756"/>
    <cellStyle name="Normal 187" xfId="9763"/>
    <cellStyle name="Normal 188" xfId="8647"/>
    <cellStyle name="Normal 189" xfId="9772"/>
    <cellStyle name="Normal 19" xfId="399"/>
    <cellStyle name="Normal 19 2" xfId="5359"/>
    <cellStyle name="Normal 190" xfId="9805"/>
    <cellStyle name="Normal 191" xfId="9784"/>
    <cellStyle name="Normal 192" xfId="9811"/>
    <cellStyle name="Normal 193" xfId="9818"/>
    <cellStyle name="Normal 194" xfId="9795"/>
    <cellStyle name="Normal 195" xfId="9814"/>
    <cellStyle name="Normal 196" xfId="9822"/>
    <cellStyle name="Normal 197" xfId="9850"/>
    <cellStyle name="Normal 198" xfId="9833"/>
    <cellStyle name="Normal 199" xfId="9852"/>
    <cellStyle name="Normal 2" xfId="129"/>
    <cellStyle name="Normal 2 10" xfId="5360"/>
    <cellStyle name="Normal 2 10 2" xfId="6012"/>
    <cellStyle name="Normal 2 2" xfId="317"/>
    <cellStyle name="Normal 2 2 2" xfId="318"/>
    <cellStyle name="Normal 2 2 2 2" xfId="5363"/>
    <cellStyle name="Normal 2 2 2 3" xfId="5362"/>
    <cellStyle name="Normal 2 2 3" xfId="319"/>
    <cellStyle name="Normal 2 2 3 2" xfId="2068"/>
    <cellStyle name="Normal 2 2 3 2 2" xfId="4619"/>
    <cellStyle name="Normal 2 2 3 2 2 2" xfId="6210"/>
    <cellStyle name="Normal 2 2 3 2 2 3" xfId="9281"/>
    <cellStyle name="Normal 2 2 3 2 3" xfId="4413"/>
    <cellStyle name="Normal 2 2 3 2 3 2" xfId="9084"/>
    <cellStyle name="Normal 2 2 3 2 4" xfId="3337"/>
    <cellStyle name="Normal 2 2 3 2 5" xfId="5728"/>
    <cellStyle name="Normal 2 2 3 2 6" xfId="8043"/>
    <cellStyle name="Normal 2 2 3 3" xfId="1361"/>
    <cellStyle name="Normal 2 2 3 3 2" xfId="4592"/>
    <cellStyle name="Normal 2 2 3 3 2 2" xfId="9262"/>
    <cellStyle name="Normal 2 2 3 3 3" xfId="4352"/>
    <cellStyle name="Normal 2 2 3 3 3 2" xfId="9024"/>
    <cellStyle name="Normal 2 2 3 3 4" xfId="3922"/>
    <cellStyle name="Normal 2 2 3 3 5" xfId="6029"/>
    <cellStyle name="Normal 2 2 3 3 6" xfId="8618"/>
    <cellStyle name="Normal 2 2 3 4" xfId="4575"/>
    <cellStyle name="Normal 2 2 3 4 2" xfId="9244"/>
    <cellStyle name="Normal 2 2 3 5" xfId="4528"/>
    <cellStyle name="Normal 2 2 3 5 2" xfId="9197"/>
    <cellStyle name="Normal 2 2 3 6" xfId="4289"/>
    <cellStyle name="Normal 2 2 3 6 2" xfId="8963"/>
    <cellStyle name="Normal 2 2 3 7" xfId="2693"/>
    <cellStyle name="Normal 2 2 3 8" xfId="5536"/>
    <cellStyle name="Normal 2 2 3 9" xfId="7384"/>
    <cellStyle name="Normal 2 2 4" xfId="5361"/>
    <cellStyle name="Normal 2 2_AIF" xfId="320"/>
    <cellStyle name="Normal 2 3" xfId="321"/>
    <cellStyle name="Normal 2 3 2" xfId="5364"/>
    <cellStyle name="Normal 2 4" xfId="322"/>
    <cellStyle name="Normal 2 4 2" xfId="5198"/>
    <cellStyle name="Normal 2 4 3" xfId="5365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0 2" xfId="5366"/>
    <cellStyle name="Normal 200" xfId="9853"/>
    <cellStyle name="Normal 201" xfId="9857"/>
    <cellStyle name="Normal 202" xfId="9872"/>
    <cellStyle name="Normal 203" xfId="9875"/>
    <cellStyle name="Normal 204" xfId="9900"/>
    <cellStyle name="Normal 205" xfId="9884"/>
    <cellStyle name="Normal 206" xfId="9893"/>
    <cellStyle name="Normal 207" xfId="9909"/>
    <cellStyle name="Normal 208" xfId="9915"/>
    <cellStyle name="Normal 209" xfId="9937"/>
    <cellStyle name="Normal 21" xfId="400"/>
    <cellStyle name="Normal 21 2" xfId="5367"/>
    <cellStyle name="Normal 210" xfId="9923"/>
    <cellStyle name="Normal 211" xfId="9930"/>
    <cellStyle name="Normal 212" xfId="9947"/>
    <cellStyle name="Normal 213" xfId="9971"/>
    <cellStyle name="Normal 214" xfId="9955"/>
    <cellStyle name="Normal 215" xfId="9974"/>
    <cellStyle name="Normal 216" xfId="9979"/>
    <cellStyle name="Normal 217" xfId="10003"/>
    <cellStyle name="Normal 218" xfId="9987"/>
    <cellStyle name="Normal 219" xfId="10006"/>
    <cellStyle name="Normal 22" xfId="429"/>
    <cellStyle name="Normal 22 2" xfId="2166"/>
    <cellStyle name="Normal 22 2 2" xfId="4442"/>
    <cellStyle name="Normal 22 2 3" xfId="3431"/>
    <cellStyle name="Normal 22 2 4" xfId="8137"/>
    <cellStyle name="Normal 22 3" xfId="1390"/>
    <cellStyle name="Normal 22 3 2" xfId="4544"/>
    <cellStyle name="Normal 22 3 2 2" xfId="9213"/>
    <cellStyle name="Normal 22 3 3" xfId="3955"/>
    <cellStyle name="Normal 22 4" xfId="5368"/>
    <cellStyle name="Normal 220" xfId="10007"/>
    <cellStyle name="Normal 221" xfId="10033"/>
    <cellStyle name="Normal 222" xfId="10017"/>
    <cellStyle name="Normal 223" xfId="10025"/>
    <cellStyle name="Normal 224" xfId="10035"/>
    <cellStyle name="Normal 225" xfId="10047"/>
    <cellStyle name="Normal 226" xfId="10075"/>
    <cellStyle name="Normal 227" xfId="10056"/>
    <cellStyle name="Normal 228" xfId="10079"/>
    <cellStyle name="Normal 229" xfId="10081"/>
    <cellStyle name="Normal 23" xfId="443"/>
    <cellStyle name="Normal 23 2" xfId="4382"/>
    <cellStyle name="Normal 23 3" xfId="4596"/>
    <cellStyle name="Normal 23 4" xfId="4333"/>
    <cellStyle name="Normal 23 5" xfId="5369"/>
    <cellStyle name="Normal 230" xfId="10082"/>
    <cellStyle name="Normal 231" xfId="10110"/>
    <cellStyle name="Normal 232" xfId="10091"/>
    <cellStyle name="Normal 233" xfId="10114"/>
    <cellStyle name="Normal 234" xfId="10116"/>
    <cellStyle name="Normal 235" xfId="10117"/>
    <cellStyle name="Normal 236" xfId="10147"/>
    <cellStyle name="Normal 237" xfId="10127"/>
    <cellStyle name="Normal 238" xfId="10153"/>
    <cellStyle name="Normal 239" xfId="10156"/>
    <cellStyle name="Normal 24" xfId="457"/>
    <cellStyle name="Normal 24 2" xfId="4509"/>
    <cellStyle name="Normal 24 2 2" xfId="6304"/>
    <cellStyle name="Normal 24 2 3" xfId="5827"/>
    <cellStyle name="Normal 24 2 4" xfId="9178"/>
    <cellStyle name="Normal 24 3" xfId="4635"/>
    <cellStyle name="Normal 24 3 2" xfId="6128"/>
    <cellStyle name="Normal 24 3 3" xfId="9297"/>
    <cellStyle name="Normal 24 4" xfId="5370"/>
    <cellStyle name="Normal 24 5" xfId="5645"/>
    <cellStyle name="Normal 240" xfId="10158"/>
    <cellStyle name="Normal 241" xfId="10163"/>
    <cellStyle name="Normal 242" xfId="10185"/>
    <cellStyle name="Normal 243" xfId="10171"/>
    <cellStyle name="Normal 244" xfId="10178"/>
    <cellStyle name="Normal 25" xfId="473"/>
    <cellStyle name="Normal 25 2" xfId="1436"/>
    <cellStyle name="Normal 25 3" xfId="4396"/>
    <cellStyle name="Normal 25 3 2" xfId="9067"/>
    <cellStyle name="Normal 25 4" xfId="5371"/>
    <cellStyle name="Normal 26" xfId="497"/>
    <cellStyle name="Normal 26 2" xfId="1541"/>
    <cellStyle name="Normal 26 2 2" xfId="5373"/>
    <cellStyle name="Normal 26 3" xfId="5372"/>
    <cellStyle name="Normal 26 4" xfId="5659"/>
    <cellStyle name="Normal 27" xfId="500"/>
    <cellStyle name="Normal 27 2" xfId="1542"/>
    <cellStyle name="Normal 27 3" xfId="5374"/>
    <cellStyle name="Normal 28" xfId="499"/>
    <cellStyle name="Normal 28 2" xfId="2229"/>
    <cellStyle name="Normal 28 2 2" xfId="4708"/>
    <cellStyle name="Normal 28 2 2 2" xfId="9351"/>
    <cellStyle name="Normal 28 2 3" xfId="5376"/>
    <cellStyle name="Normal 28 3" xfId="1543"/>
    <cellStyle name="Normal 28 4" xfId="5375"/>
    <cellStyle name="Normal 29" xfId="553"/>
    <cellStyle name="Normal 29 2" xfId="4510"/>
    <cellStyle name="Normal 29 2 2" xfId="5378"/>
    <cellStyle name="Normal 29 2 3" xfId="9179"/>
    <cellStyle name="Normal 29 3" xfId="5377"/>
    <cellStyle name="Normal 29 4" xfId="5686"/>
    <cellStyle name="Normal 3" xfId="155"/>
    <cellStyle name="Normal 3 10" xfId="3921"/>
    <cellStyle name="Normal 3 10 2" xfId="4526"/>
    <cellStyle name="Normal 3 10 2 2" xfId="9195"/>
    <cellStyle name="Normal 3 10 3" xfId="8617"/>
    <cellStyle name="Normal 3 11" xfId="4287"/>
    <cellStyle name="Normal 3 11 2" xfId="8962"/>
    <cellStyle name="Normal 3 12" xfId="2692"/>
    <cellStyle name="Normal 3 13" xfId="5197"/>
    <cellStyle name="Normal 3 14" xfId="5379"/>
    <cellStyle name="Normal 3 15" xfId="5526"/>
    <cellStyle name="Normal 3 16" xfId="7382"/>
    <cellStyle name="Normal 3 2" xfId="329"/>
    <cellStyle name="Normal 3 2 2" xfId="5380"/>
    <cellStyle name="Normal 3 3" xfId="330"/>
    <cellStyle name="Normal 3 3 2" xfId="331"/>
    <cellStyle name="Normal 3 3_Domestic" xfId="332"/>
    <cellStyle name="Normal 3 4" xfId="333"/>
    <cellStyle name="Normal 3 4 2" xfId="2070"/>
    <cellStyle name="Normal 3 4 2 2" xfId="4620"/>
    <cellStyle name="Normal 3 4 2 2 2" xfId="6211"/>
    <cellStyle name="Normal 3 4 2 2 3" xfId="9282"/>
    <cellStyle name="Normal 3 4 2 3" xfId="4414"/>
    <cellStyle name="Normal 3 4 2 3 2" xfId="9085"/>
    <cellStyle name="Normal 3 4 2 4" xfId="3338"/>
    <cellStyle name="Normal 3 4 2 5" xfId="5729"/>
    <cellStyle name="Normal 3 4 2 6" xfId="8044"/>
    <cellStyle name="Normal 3 4 3" xfId="1362"/>
    <cellStyle name="Normal 3 4 3 2" xfId="4594"/>
    <cellStyle name="Normal 3 4 3 2 2" xfId="9264"/>
    <cellStyle name="Normal 3 4 3 3" xfId="4353"/>
    <cellStyle name="Normal 3 4 3 3 2" xfId="9025"/>
    <cellStyle name="Normal 3 4 3 4" xfId="3926"/>
    <cellStyle name="Normal 3 4 3 5" xfId="6030"/>
    <cellStyle name="Normal 3 4 3 6" xfId="8619"/>
    <cellStyle name="Normal 3 4 4" xfId="4576"/>
    <cellStyle name="Normal 3 4 4 2" xfId="9245"/>
    <cellStyle name="Normal 3 4 5" xfId="4529"/>
    <cellStyle name="Normal 3 4 5 2" xfId="9198"/>
    <cellStyle name="Normal 3 4 6" xfId="4290"/>
    <cellStyle name="Normal 3 4 6 2" xfId="8964"/>
    <cellStyle name="Normal 3 4 7" xfId="2694"/>
    <cellStyle name="Normal 3 4 8" xfId="5538"/>
    <cellStyle name="Normal 3 4 9" xfId="7386"/>
    <cellStyle name="Normal 3 5" xfId="1129"/>
    <cellStyle name="Normal 3 5 2" xfId="2067"/>
    <cellStyle name="Normal 3 5 2 2" xfId="4618"/>
    <cellStyle name="Normal 3 5 2 3" xfId="6209"/>
    <cellStyle name="Normal 3 5 2 4" xfId="9280"/>
    <cellStyle name="Normal 3 5 3" xfId="4412"/>
    <cellStyle name="Normal 3 5 3 2" xfId="9083"/>
    <cellStyle name="Normal 3 5 4" xfId="3336"/>
    <cellStyle name="Normal 3 5 5" xfId="5727"/>
    <cellStyle name="Normal 3 5 6" xfId="8042"/>
    <cellStyle name="Normal 3 6" xfId="1183"/>
    <cellStyle name="Normal 3 6 2" xfId="2059"/>
    <cellStyle name="Normal 3 6 2 2" xfId="4591"/>
    <cellStyle name="Normal 3 6 2 3" xfId="9260"/>
    <cellStyle name="Normal 3 6 3" xfId="4349"/>
    <cellStyle name="Normal 3 6 3 2" xfId="9021"/>
    <cellStyle name="Normal 3 6 4" xfId="3334"/>
    <cellStyle name="Normal 3 6 5" xfId="6013"/>
    <cellStyle name="Normal 3 6 6" xfId="8040"/>
    <cellStyle name="Normal 3 7" xfId="2653"/>
    <cellStyle name="Normal 3 7 2" xfId="4593"/>
    <cellStyle name="Normal 3 7 2 2" xfId="9263"/>
    <cellStyle name="Normal 3 7 3" xfId="4351"/>
    <cellStyle name="Normal 3 7 3 2" xfId="9023"/>
    <cellStyle name="Normal 3 7 4" xfId="3887"/>
    <cellStyle name="Normal 3 7 5" xfId="8598"/>
    <cellStyle name="Normal 3 8" xfId="1360"/>
    <cellStyle name="Normal 3 8 2" xfId="4573"/>
    <cellStyle name="Normal 3 8 2 2" xfId="9242"/>
    <cellStyle name="Normal 3 8 3" xfId="4350"/>
    <cellStyle name="Normal 3 8 3 2" xfId="9022"/>
    <cellStyle name="Normal 3 8 4" xfId="3919"/>
    <cellStyle name="Normal 3 8 5" xfId="8616"/>
    <cellStyle name="Normal 3 9" xfId="3910"/>
    <cellStyle name="Normal 3 9 2" xfId="4574"/>
    <cellStyle name="Normal 3 9 2 2" xfId="9243"/>
    <cellStyle name="Normal 3 9 3" xfId="8613"/>
    <cellStyle name="Normal 3_AIF" xfId="334"/>
    <cellStyle name="Normal 30" xfId="567"/>
    <cellStyle name="Normal 30 2" xfId="5381"/>
    <cellStyle name="Normal 30 2 2" xfId="6208"/>
    <cellStyle name="Normal 31" xfId="588"/>
    <cellStyle name="Normal 31 2" xfId="2167"/>
    <cellStyle name="Normal 31 2 2" xfId="6194"/>
    <cellStyle name="Normal 31 3" xfId="1570"/>
    <cellStyle name="Normal 31 4" xfId="5382"/>
    <cellStyle name="Normal 31 5" xfId="5713"/>
    <cellStyle name="Normal 32" xfId="596"/>
    <cellStyle name="Normal 32 2" xfId="5893"/>
    <cellStyle name="Normal 33" xfId="595"/>
    <cellStyle name="Normal 33 2" xfId="5894"/>
    <cellStyle name="Normal 34" xfId="597"/>
    <cellStyle name="Normal 34 2" xfId="2274"/>
    <cellStyle name="Normal 34 3" xfId="1585"/>
    <cellStyle name="Normal 35" xfId="598"/>
    <cellStyle name="Normal 35 2" xfId="2314"/>
    <cellStyle name="Normal 35 2 2" xfId="3575"/>
    <cellStyle name="Normal 35 2 3" xfId="8281"/>
    <cellStyle name="Normal 35 3" xfId="1637"/>
    <cellStyle name="Normal 35 3 2" xfId="4722"/>
    <cellStyle name="Normal 36" xfId="628"/>
    <cellStyle name="Normal 36 2" xfId="2328"/>
    <cellStyle name="Normal 36 3" xfId="1638"/>
    <cellStyle name="Normal 37" xfId="605"/>
    <cellStyle name="Normal 37 2" xfId="2332"/>
    <cellStyle name="Normal 37 2 2" xfId="6370"/>
    <cellStyle name="Normal 37 3" xfId="1639"/>
    <cellStyle name="Normal 38" xfId="607"/>
    <cellStyle name="Normal 38 2" xfId="2343"/>
    <cellStyle name="Normal 38 2 2" xfId="3602"/>
    <cellStyle name="Normal 38 2 3" xfId="6374"/>
    <cellStyle name="Normal 38 2 4" xfId="8308"/>
    <cellStyle name="Normal 38 3" xfId="1640"/>
    <cellStyle name="Normal 38 3 2" xfId="4750"/>
    <cellStyle name="Normal 38 4" xfId="5898"/>
    <cellStyle name="Normal 39" xfId="606"/>
    <cellStyle name="Normal 39 2" xfId="2344"/>
    <cellStyle name="Normal 39 2 2" xfId="3603"/>
    <cellStyle name="Normal 39 2 3" xfId="8309"/>
    <cellStyle name="Normal 39 3" xfId="1641"/>
    <cellStyle name="Normal 39 3 2" xfId="4790"/>
    <cellStyle name="Normal 4" xfId="335"/>
    <cellStyle name="Normal 4 2" xfId="336"/>
    <cellStyle name="Normal 4 2 2" xfId="5384"/>
    <cellStyle name="Normal 4 3" xfId="337"/>
    <cellStyle name="Normal 4 3 10" xfId="7387"/>
    <cellStyle name="Normal 4 3 2" xfId="2071"/>
    <cellStyle name="Normal 4 3 2 2" xfId="4621"/>
    <cellStyle name="Normal 4 3 2 2 2" xfId="6212"/>
    <cellStyle name="Normal 4 3 2 2 3" xfId="9283"/>
    <cellStyle name="Normal 4 3 2 3" xfId="4415"/>
    <cellStyle name="Normal 4 3 2 3 2" xfId="9086"/>
    <cellStyle name="Normal 4 3 2 4" xfId="3339"/>
    <cellStyle name="Normal 4 3 2 5" xfId="5730"/>
    <cellStyle name="Normal 4 3 2 6" xfId="8045"/>
    <cellStyle name="Normal 4 3 3" xfId="1363"/>
    <cellStyle name="Normal 4 3 3 2" xfId="4595"/>
    <cellStyle name="Normal 4 3 3 2 2" xfId="9265"/>
    <cellStyle name="Normal 4 3 3 3" xfId="4354"/>
    <cellStyle name="Normal 4 3 3 3 2" xfId="9026"/>
    <cellStyle name="Normal 4 3 3 4" xfId="3927"/>
    <cellStyle name="Normal 4 3 3 5" xfId="6031"/>
    <cellStyle name="Normal 4 3 3 6" xfId="8620"/>
    <cellStyle name="Normal 4 3 4" xfId="4577"/>
    <cellStyle name="Normal 4 3 4 2" xfId="9246"/>
    <cellStyle name="Normal 4 3 5" xfId="4530"/>
    <cellStyle name="Normal 4 3 5 2" xfId="9199"/>
    <cellStyle name="Normal 4 3 6" xfId="4291"/>
    <cellStyle name="Normal 4 3 6 2" xfId="8965"/>
    <cellStyle name="Normal 4 3 7" xfId="2695"/>
    <cellStyle name="Normal 4 3 8" xfId="5385"/>
    <cellStyle name="Normal 4 3 9" xfId="5539"/>
    <cellStyle name="Normal 4 4" xfId="5386"/>
    <cellStyle name="Normal 4 5" xfId="5383"/>
    <cellStyle name="Normal 4_AIF" xfId="338"/>
    <cellStyle name="Normal 40" xfId="620"/>
    <cellStyle name="Normal 40 2" xfId="2345"/>
    <cellStyle name="Normal 40 2 2" xfId="3604"/>
    <cellStyle name="Normal 40 2 3" xfId="8310"/>
    <cellStyle name="Normal 40 3" xfId="1642"/>
    <cellStyle name="Normal 40 3 2" xfId="4817"/>
    <cellStyle name="Normal 41" xfId="629"/>
    <cellStyle name="Normal 41 2" xfId="2346"/>
    <cellStyle name="Normal 41 2 2" xfId="3605"/>
    <cellStyle name="Normal 41 2 3" xfId="6399"/>
    <cellStyle name="Normal 41 2 4" xfId="8311"/>
    <cellStyle name="Normal 41 3" xfId="1700"/>
    <cellStyle name="Normal 41 4" xfId="5923"/>
    <cellStyle name="Normal 42" xfId="643"/>
    <cellStyle name="Normal 42 2" xfId="2361"/>
    <cellStyle name="Normal 42 3" xfId="1735"/>
    <cellStyle name="Normal 42 4" xfId="3047"/>
    <cellStyle name="Normal 42 5" xfId="7745"/>
    <cellStyle name="Normal 43" xfId="644"/>
    <cellStyle name="Normal 43 2" xfId="1737"/>
    <cellStyle name="Normal 43 2 2" xfId="6427"/>
    <cellStyle name="Normal 43 3" xfId="5952"/>
    <cellStyle name="Normal 43 6" xfId="7051"/>
    <cellStyle name="Normal 44" xfId="658"/>
    <cellStyle name="Normal 44 2" xfId="2363"/>
    <cellStyle name="Normal 44 2 2" xfId="3620"/>
    <cellStyle name="Normal 44 2 3" xfId="6428"/>
    <cellStyle name="Normal 44 2 4" xfId="8326"/>
    <cellStyle name="Normal 44 3" xfId="1738"/>
    <cellStyle name="Normal 44 3 2" xfId="4874"/>
    <cellStyle name="Normal 44 3 3" xfId="9512"/>
    <cellStyle name="Normal 45" xfId="659"/>
    <cellStyle name="Normal 45 2" xfId="2377"/>
    <cellStyle name="Normal 45 2 2" xfId="3634"/>
    <cellStyle name="Normal 45 2 3" xfId="8340"/>
    <cellStyle name="Normal 45 3" xfId="1739"/>
    <cellStyle name="Normal 46" xfId="672"/>
    <cellStyle name="Normal 46 2" xfId="2391"/>
    <cellStyle name="Normal 46 2 2" xfId="3648"/>
    <cellStyle name="Normal 46 2 3" xfId="6442"/>
    <cellStyle name="Normal 46 2 4" xfId="8354"/>
    <cellStyle name="Normal 46 3" xfId="1741"/>
    <cellStyle name="Normal 46 3 2" xfId="4875"/>
    <cellStyle name="Normal 46 4" xfId="5967"/>
    <cellStyle name="Normal 47" xfId="673"/>
    <cellStyle name="Normal 47 2" xfId="2392"/>
    <cellStyle name="Normal 47 2 2" xfId="3649"/>
    <cellStyle name="Normal 47 2 3" xfId="6469"/>
    <cellStyle name="Normal 47 2 4" xfId="8355"/>
    <cellStyle name="Normal 47 3" xfId="1742"/>
    <cellStyle name="Normal 47 4" xfId="5994"/>
    <cellStyle name="Normal 48" xfId="687"/>
    <cellStyle name="Normal 48 2" xfId="2393"/>
    <cellStyle name="Normal 48 2 2" xfId="6471"/>
    <cellStyle name="Normal 48 3" xfId="1795"/>
    <cellStyle name="Normal 48 3 2" xfId="4907"/>
    <cellStyle name="Normal 48 3 3" xfId="9544"/>
    <cellStyle name="Normal 48 4" xfId="3102"/>
    <cellStyle name="Normal 48 5" xfId="5996"/>
    <cellStyle name="Normal 48 6" xfId="7800"/>
    <cellStyle name="Normal 49" xfId="694"/>
    <cellStyle name="Normal 49 2" xfId="2407"/>
    <cellStyle name="Normal 49 2 2" xfId="6470"/>
    <cellStyle name="Normal 49 3" xfId="4905"/>
    <cellStyle name="Normal 49 3 2" xfId="9542"/>
    <cellStyle name="Normal 49 4" xfId="5995"/>
    <cellStyle name="Normal 5" xfId="339"/>
    <cellStyle name="Normal 5 2" xfId="340"/>
    <cellStyle name="Normal 5 2 2" xfId="5388"/>
    <cellStyle name="Normal 5 3" xfId="5389"/>
    <cellStyle name="Normal 5 4" xfId="5387"/>
    <cellStyle name="Normal 5_AIF" xfId="341"/>
    <cellStyle name="Normal 50" xfId="701"/>
    <cellStyle name="Normal 50 2" xfId="2409"/>
    <cellStyle name="Normal 51" xfId="722"/>
    <cellStyle name="Normal 51 2" xfId="2408"/>
    <cellStyle name="Normal 51 3" xfId="5997"/>
    <cellStyle name="Normal 52" xfId="725"/>
    <cellStyle name="Normal 52 2" xfId="6472"/>
    <cellStyle name="Normal 53" xfId="728"/>
    <cellStyle name="Normal 53 2" xfId="2424"/>
    <cellStyle name="Normal 53 2 2" xfId="3676"/>
    <cellStyle name="Normal 53 2 3" xfId="8382"/>
    <cellStyle name="Normal 53 3" xfId="6486"/>
    <cellStyle name="Normal 54" xfId="729"/>
    <cellStyle name="Normal 54 2" xfId="2425"/>
    <cellStyle name="Normal 54 3" xfId="6489"/>
    <cellStyle name="Normal 55" xfId="736"/>
    <cellStyle name="Normal 55 2" xfId="2426"/>
    <cellStyle name="Normal 55 3" xfId="1913"/>
    <cellStyle name="Normal 56" xfId="751"/>
    <cellStyle name="Normal 56 2" xfId="2440"/>
    <cellStyle name="Normal 56 2 2" xfId="3690"/>
    <cellStyle name="Normal 56 2 3" xfId="8396"/>
    <cellStyle name="Normal 56 3" xfId="1915"/>
    <cellStyle name="Normal 57" xfId="752"/>
    <cellStyle name="Normal 57 2" xfId="2480"/>
    <cellStyle name="Normal 57 2 2" xfId="3730"/>
    <cellStyle name="Normal 57 2 3" xfId="8436"/>
    <cellStyle name="Normal 57 3" xfId="1914"/>
    <cellStyle name="Normal 58" xfId="766"/>
    <cellStyle name="Normal 58 2" xfId="1916"/>
    <cellStyle name="Normal 58 3" xfId="6491"/>
    <cellStyle name="Normal 59" xfId="780"/>
    <cellStyle name="Normal 6" xfId="342"/>
    <cellStyle name="Normal 6 2" xfId="5391"/>
    <cellStyle name="Normal 6 3" xfId="5390"/>
    <cellStyle name="Normal 60" xfId="787"/>
    <cellStyle name="Normal 60 2" xfId="1917"/>
    <cellStyle name="Normal 61" xfId="792"/>
    <cellStyle name="Normal 61 2" xfId="2507"/>
    <cellStyle name="Normal 61 3" xfId="1918"/>
    <cellStyle name="Normal 61 4" xfId="3220"/>
    <cellStyle name="Normal 61 5" xfId="6531"/>
    <cellStyle name="Normal 61 6" xfId="7919"/>
    <cellStyle name="Normal 62" xfId="794"/>
    <cellStyle name="Normal 62 2" xfId="2521"/>
    <cellStyle name="Normal 62 3" xfId="1919"/>
    <cellStyle name="Normal 62 4" xfId="3221"/>
    <cellStyle name="Normal 62 5" xfId="6545"/>
    <cellStyle name="Normal 62 6" xfId="7920"/>
    <cellStyle name="Normal 63" xfId="796"/>
    <cellStyle name="Normal 63 2" xfId="1933"/>
    <cellStyle name="Normal 63 3" xfId="6546"/>
    <cellStyle name="Normal 64" xfId="798"/>
    <cellStyle name="Normal 64 2" xfId="1934"/>
    <cellStyle name="Normal 64 3" xfId="6550"/>
    <cellStyle name="Normal 65" xfId="799"/>
    <cellStyle name="Normal 65 2" xfId="1936"/>
    <cellStyle name="Normal 65 3" xfId="6559"/>
    <cellStyle name="Normal 66" xfId="813"/>
    <cellStyle name="Normal 66 2" xfId="1948"/>
    <cellStyle name="Normal 66 3" xfId="6564"/>
    <cellStyle name="Normal 67" xfId="827"/>
    <cellStyle name="Normal 67 2" xfId="2523"/>
    <cellStyle name="Normal 67 3" xfId="1935"/>
    <cellStyle name="Normal 67 4" xfId="3235"/>
    <cellStyle name="Normal 67 5" xfId="6562"/>
    <cellStyle name="Normal 67 6" xfId="7934"/>
    <cellStyle name="Normal 68" xfId="835"/>
    <cellStyle name="Normal 68 2" xfId="2524"/>
    <cellStyle name="Normal 68 2 2" xfId="3770"/>
    <cellStyle name="Normal 68 2 3" xfId="8476"/>
    <cellStyle name="Normal 68 3" xfId="6563"/>
    <cellStyle name="Normal 69" xfId="842"/>
    <cellStyle name="Normal 69 2" xfId="2538"/>
    <cellStyle name="Normal 69 2 2" xfId="3784"/>
    <cellStyle name="Normal 69 2 3" xfId="8490"/>
    <cellStyle name="Normal 69 3" xfId="6566"/>
    <cellStyle name="Normal 7" xfId="343"/>
    <cellStyle name="Normal 7 2" xfId="5393"/>
    <cellStyle name="Normal 7 3" xfId="5392"/>
    <cellStyle name="Normal 70" xfId="864"/>
    <cellStyle name="Normal 70 2" xfId="2539"/>
    <cellStyle name="Normal 70 3" xfId="1966"/>
    <cellStyle name="Normal 70 3 2" xfId="4048"/>
    <cellStyle name="Normal 70 4" xfId="3262"/>
    <cellStyle name="Normal 70 5" xfId="6567"/>
    <cellStyle name="Normal 70 6" xfId="7963"/>
    <cellStyle name="Normal 71" xfId="849"/>
    <cellStyle name="Normal 71 2" xfId="1967"/>
    <cellStyle name="Normal 71 3" xfId="6565"/>
    <cellStyle name="Normal 72" xfId="850"/>
    <cellStyle name="Normal 72 2" xfId="2540"/>
    <cellStyle name="Normal 72 3" xfId="1981"/>
    <cellStyle name="Normal 72 4" xfId="3276"/>
    <cellStyle name="Normal 72 5" xfId="6568"/>
    <cellStyle name="Normal 72 6" xfId="7977"/>
    <cellStyle name="Normal 73" xfId="871"/>
    <cellStyle name="Normal 73 2" xfId="2552"/>
    <cellStyle name="Normal 73 2 2" xfId="3796"/>
    <cellStyle name="Normal 73 2 3" xfId="8503"/>
    <cellStyle name="Normal 73 3" xfId="1982"/>
    <cellStyle name="Normal 74" xfId="885"/>
    <cellStyle name="Normal 74 2" xfId="2555"/>
    <cellStyle name="Normal 74 2 2" xfId="3799"/>
    <cellStyle name="Normal 74 2 3" xfId="8506"/>
    <cellStyle name="Normal 74 3" xfId="1996"/>
    <cellStyle name="Normal 74 4" xfId="3290"/>
    <cellStyle name="Normal 74 5" xfId="6582"/>
    <cellStyle name="Normal 74 6" xfId="7991"/>
    <cellStyle name="Normal 75" xfId="892"/>
    <cellStyle name="Normal 76" xfId="909"/>
    <cellStyle name="Normal 76 2" xfId="2569"/>
    <cellStyle name="Normal 76 2 2" xfId="3813"/>
    <cellStyle name="Normal 76 2 3" xfId="8520"/>
    <cellStyle name="Normal 77" xfId="916"/>
    <cellStyle name="Normal 77 2" xfId="2570"/>
    <cellStyle name="Normal 77 3" xfId="2010"/>
    <cellStyle name="Normal 77 4" xfId="3304"/>
    <cellStyle name="Normal 77 5" xfId="8005"/>
    <cellStyle name="Normal 78" xfId="919"/>
    <cellStyle name="Normal 78 2" xfId="6726"/>
    <cellStyle name="Normal 79" xfId="920"/>
    <cellStyle name="Normal 79 2" xfId="2585"/>
    <cellStyle name="Normal 79 2 2" xfId="3827"/>
    <cellStyle name="Normal 79 2 3" xfId="8534"/>
    <cellStyle name="Normal 79 3" xfId="2024"/>
    <cellStyle name="Normal 79 4" xfId="3318"/>
    <cellStyle name="Normal 79 5" xfId="8019"/>
    <cellStyle name="Normal 8" xfId="344"/>
    <cellStyle name="Normal 8 2" xfId="345"/>
    <cellStyle name="Normal 8 3" xfId="5394"/>
    <cellStyle name="Normal 8_Domestic" xfId="346"/>
    <cellStyle name="Normal 80" xfId="939"/>
    <cellStyle name="Normal 80 2" xfId="6766"/>
    <cellStyle name="Normal 81" xfId="945"/>
    <cellStyle name="Normal 81 2" xfId="6781"/>
    <cellStyle name="Normal 82" xfId="932"/>
    <cellStyle name="Normal 82 2" xfId="2596"/>
    <cellStyle name="Normal 82 2 2" xfId="3838"/>
    <cellStyle name="Normal 82 2 3" xfId="8545"/>
    <cellStyle name="Normal 82 3" xfId="2025"/>
    <cellStyle name="Normal 82 4" xfId="6807"/>
    <cellStyle name="Normal 83" xfId="947"/>
    <cellStyle name="Normal 83 2" xfId="2026"/>
    <cellStyle name="Normal 84" xfId="956"/>
    <cellStyle name="Normal 84 2" xfId="2601"/>
    <cellStyle name="Normal 84 2 2" xfId="3843"/>
    <cellStyle name="Normal 84 2 3" xfId="8550"/>
    <cellStyle name="Normal 85" xfId="984"/>
    <cellStyle name="Normal 86" xfId="958"/>
    <cellStyle name="Normal 86 2" xfId="2027"/>
    <cellStyle name="Normal 86 3" xfId="6847"/>
    <cellStyle name="Normal 87" xfId="962"/>
    <cellStyle name="Normal 87 2" xfId="2028"/>
    <cellStyle name="Normal 88" xfId="985"/>
    <cellStyle name="Normal 88 2" xfId="2624"/>
    <cellStyle name="Normal 88 2 2" xfId="3866"/>
    <cellStyle name="Normal 88 2 3" xfId="8573"/>
    <cellStyle name="Normal 88 3" xfId="1329"/>
    <cellStyle name="Normal 89" xfId="992"/>
    <cellStyle name="Normal 89 2" xfId="2623"/>
    <cellStyle name="Normal 89 2 2" xfId="3865"/>
    <cellStyle name="Normal 89 2 3" xfId="8572"/>
    <cellStyle name="Normal 89 3" xfId="1331"/>
    <cellStyle name="Normal 9" xfId="347"/>
    <cellStyle name="Normal 9 2" xfId="5395"/>
    <cellStyle name="Normal 90" xfId="999"/>
    <cellStyle name="Normal 90 2" xfId="2630"/>
    <cellStyle name="Normal 90 3" xfId="2034"/>
    <cellStyle name="Normal 91" xfId="1018"/>
    <cellStyle name="Normal 91 2" xfId="2631"/>
    <cellStyle name="Normal 91 3" xfId="3872"/>
    <cellStyle name="Normal 91 4" xfId="6915"/>
    <cellStyle name="Normal 91 5" xfId="8579"/>
    <cellStyle name="Normal 92" xfId="1017"/>
    <cellStyle name="Normal 92 2" xfId="2632"/>
    <cellStyle name="Normal 92 3" xfId="3873"/>
    <cellStyle name="Normal 92 4" xfId="6916"/>
    <cellStyle name="Normal 92 5" xfId="8580"/>
    <cellStyle name="Normal 93" xfId="1021"/>
    <cellStyle name="Normal 93 2" xfId="6944"/>
    <cellStyle name="Normal 94" xfId="1025"/>
    <cellStyle name="Normal 95" xfId="1048"/>
    <cellStyle name="Normal 95 2" xfId="2646"/>
    <cellStyle name="Normal 96" xfId="1049"/>
    <cellStyle name="Normal 96 2" xfId="2649"/>
    <cellStyle name="Normal 96 3" xfId="6998"/>
    <cellStyle name="Normal 97" xfId="1050"/>
    <cellStyle name="Normal 97 2" xfId="2651"/>
    <cellStyle name="Normal 98" xfId="1065"/>
    <cellStyle name="Normal 98 2" xfId="2650"/>
    <cellStyle name="Normal 99" xfId="1058"/>
    <cellStyle name="Normal 99 2" xfId="2652"/>
    <cellStyle name="Note" xfId="16" builtinId="10" customBuiltin="1"/>
    <cellStyle name="Note 10" xfId="472"/>
    <cellStyle name="Note 10 2" xfId="2140"/>
    <cellStyle name="Note 10 2 2" xfId="4682"/>
    <cellStyle name="Note 10 2 2 2" xfId="6265"/>
    <cellStyle name="Note 10 2 2 3" xfId="9325"/>
    <cellStyle name="Note 10 2 3" xfId="3405"/>
    <cellStyle name="Note 10 2 4" xfId="5788"/>
    <cellStyle name="Note 10 2 5" xfId="8111"/>
    <cellStyle name="Note 10 3" xfId="1423"/>
    <cellStyle name="Note 10 3 2" xfId="3995"/>
    <cellStyle name="Note 10 3 3" xfId="6089"/>
    <cellStyle name="Note 10 3 4" xfId="8687"/>
    <cellStyle name="Note 10 4" xfId="4470"/>
    <cellStyle name="Note 10 4 2" xfId="9139"/>
    <cellStyle name="Note 10 5" xfId="2748"/>
    <cellStyle name="Note 10 6" xfId="5606"/>
    <cellStyle name="Note 10 7" xfId="7446"/>
    <cellStyle name="Note 11" xfId="501"/>
    <cellStyle name="Note 11 2" xfId="2153"/>
    <cellStyle name="Note 11 2 2" xfId="4695"/>
    <cellStyle name="Note 11 2 2 2" xfId="6278"/>
    <cellStyle name="Note 11 2 2 3" xfId="9338"/>
    <cellStyle name="Note 11 2 3" xfId="3418"/>
    <cellStyle name="Note 11 2 4" xfId="5801"/>
    <cellStyle name="Note 11 2 5" xfId="8124"/>
    <cellStyle name="Note 11 3" xfId="1437"/>
    <cellStyle name="Note 11 3 2" xfId="4009"/>
    <cellStyle name="Note 11 3 3" xfId="6102"/>
    <cellStyle name="Note 11 3 4" xfId="8700"/>
    <cellStyle name="Note 11 4" xfId="4483"/>
    <cellStyle name="Note 11 4 2" xfId="9152"/>
    <cellStyle name="Note 11 5" xfId="2761"/>
    <cellStyle name="Note 11 6" xfId="5619"/>
    <cellStyle name="Note 11 7" xfId="7459"/>
    <cellStyle name="Note 12" xfId="514"/>
    <cellStyle name="Note 12 2" xfId="2168"/>
    <cellStyle name="Note 12 2 2" xfId="4721"/>
    <cellStyle name="Note 12 2 2 2" xfId="6291"/>
    <cellStyle name="Note 12 2 2 3" xfId="9364"/>
    <cellStyle name="Note 12 2 3" xfId="3432"/>
    <cellStyle name="Note 12 2 4" xfId="5814"/>
    <cellStyle name="Note 12 2 5" xfId="8138"/>
    <cellStyle name="Note 12 3" xfId="1450"/>
    <cellStyle name="Note 12 3 2" xfId="4022"/>
    <cellStyle name="Note 12 3 3" xfId="6115"/>
    <cellStyle name="Note 12 3 4" xfId="8713"/>
    <cellStyle name="Note 12 4" xfId="4496"/>
    <cellStyle name="Note 12 4 2" xfId="9165"/>
    <cellStyle name="Note 12 5" xfId="2774"/>
    <cellStyle name="Note 12 6" xfId="5632"/>
    <cellStyle name="Note 12 7" xfId="7472"/>
    <cellStyle name="Note 13" xfId="527"/>
    <cellStyle name="Note 13 2" xfId="2181"/>
    <cellStyle name="Note 13 2 2" xfId="3445"/>
    <cellStyle name="Note 13 2 2 2" xfId="6305"/>
    <cellStyle name="Note 13 2 3" xfId="5828"/>
    <cellStyle name="Note 13 2 4" xfId="8151"/>
    <cellStyle name="Note 13 3" xfId="1463"/>
    <cellStyle name="Note 13 3 2" xfId="4035"/>
    <cellStyle name="Note 13 3 3" xfId="6129"/>
    <cellStyle name="Note 13 3 4" xfId="8726"/>
    <cellStyle name="Note 13 4" xfId="4399"/>
    <cellStyle name="Note 13 4 2" xfId="9070"/>
    <cellStyle name="Note 13 5" xfId="2787"/>
    <cellStyle name="Note 13 6" xfId="5646"/>
    <cellStyle name="Note 13 7" xfId="7485"/>
    <cellStyle name="Note 14" xfId="540"/>
    <cellStyle name="Note 14 2" xfId="2194"/>
    <cellStyle name="Note 14 2 2" xfId="3458"/>
    <cellStyle name="Note 14 2 2 2" xfId="6318"/>
    <cellStyle name="Note 14 2 3" xfId="5841"/>
    <cellStyle name="Note 14 2 4" xfId="8164"/>
    <cellStyle name="Note 14 3" xfId="1476"/>
    <cellStyle name="Note 14 3 2" xfId="4049"/>
    <cellStyle name="Note 14 3 3" xfId="6142"/>
    <cellStyle name="Note 14 3 4" xfId="8739"/>
    <cellStyle name="Note 14 4" xfId="4512"/>
    <cellStyle name="Note 14 4 2" xfId="9181"/>
    <cellStyle name="Note 14 5" xfId="2800"/>
    <cellStyle name="Note 14 6" xfId="5660"/>
    <cellStyle name="Note 14 7" xfId="7498"/>
    <cellStyle name="Note 15" xfId="554"/>
    <cellStyle name="Note 15 2" xfId="2207"/>
    <cellStyle name="Note 15 2 2" xfId="3471"/>
    <cellStyle name="Note 15 2 2 2" xfId="6331"/>
    <cellStyle name="Note 15 2 3" xfId="5854"/>
    <cellStyle name="Note 15 2 4" xfId="8177"/>
    <cellStyle name="Note 15 3" xfId="1489"/>
    <cellStyle name="Note 15 3 2" xfId="4062"/>
    <cellStyle name="Note 15 3 3" xfId="6155"/>
    <cellStyle name="Note 15 3 4" xfId="8752"/>
    <cellStyle name="Note 15 4" xfId="4724"/>
    <cellStyle name="Note 15 4 2" xfId="9366"/>
    <cellStyle name="Note 15 5" xfId="2813"/>
    <cellStyle name="Note 15 6" xfId="5673"/>
    <cellStyle name="Note 15 7" xfId="7511"/>
    <cellStyle name="Note 16" xfId="568"/>
    <cellStyle name="Note 16 2" xfId="2220"/>
    <cellStyle name="Note 16 2 2" xfId="3484"/>
    <cellStyle name="Note 16 2 2 2" xfId="6344"/>
    <cellStyle name="Note 16 2 3" xfId="5867"/>
    <cellStyle name="Note 16 2 4" xfId="8190"/>
    <cellStyle name="Note 16 3" xfId="1502"/>
    <cellStyle name="Note 16 3 2" xfId="4075"/>
    <cellStyle name="Note 16 3 3" xfId="6168"/>
    <cellStyle name="Note 16 3 4" xfId="8765"/>
    <cellStyle name="Note 16 4" xfId="4737"/>
    <cellStyle name="Note 16 4 2" xfId="9379"/>
    <cellStyle name="Note 16 5" xfId="2826"/>
    <cellStyle name="Note 16 6" xfId="5687"/>
    <cellStyle name="Note 16 7" xfId="7524"/>
    <cellStyle name="Note 17" xfId="581"/>
    <cellStyle name="Note 17 2" xfId="2234"/>
    <cellStyle name="Note 17 2 2" xfId="3497"/>
    <cellStyle name="Note 17 2 2 2" xfId="6357"/>
    <cellStyle name="Note 17 2 3" xfId="5880"/>
    <cellStyle name="Note 17 2 4" xfId="8203"/>
    <cellStyle name="Note 17 3" xfId="1515"/>
    <cellStyle name="Note 17 3 2" xfId="4088"/>
    <cellStyle name="Note 17 3 3" xfId="6181"/>
    <cellStyle name="Note 17 3 4" xfId="8778"/>
    <cellStyle name="Note 17 4" xfId="4751"/>
    <cellStyle name="Note 17 4 2" xfId="9392"/>
    <cellStyle name="Note 17 5" xfId="2839"/>
    <cellStyle name="Note 17 6" xfId="5700"/>
    <cellStyle name="Note 17 7" xfId="7537"/>
    <cellStyle name="Note 18" xfId="608"/>
    <cellStyle name="Note 18 2" xfId="2247"/>
    <cellStyle name="Note 18 2 2" xfId="3510"/>
    <cellStyle name="Note 18 2 3" xfId="6195"/>
    <cellStyle name="Note 18 2 4" xfId="8216"/>
    <cellStyle name="Note 18 3" xfId="1528"/>
    <cellStyle name="Note 18 3 2" xfId="4102"/>
    <cellStyle name="Note 18 3 3" xfId="8791"/>
    <cellStyle name="Note 18 4" xfId="4764"/>
    <cellStyle name="Note 18 4 2" xfId="9405"/>
    <cellStyle name="Note 18 5" xfId="2852"/>
    <cellStyle name="Note 18 6" xfId="5714"/>
    <cellStyle name="Note 18 7" xfId="7550"/>
    <cellStyle name="Note 19" xfId="630"/>
    <cellStyle name="Note 19 2" xfId="2261"/>
    <cellStyle name="Note 19 2 2" xfId="3523"/>
    <cellStyle name="Note 19 2 3" xfId="6373"/>
    <cellStyle name="Note 19 2 4" xfId="8229"/>
    <cellStyle name="Note 19 3" xfId="1544"/>
    <cellStyle name="Note 19 3 2" xfId="4115"/>
    <cellStyle name="Note 19 3 3" xfId="8804"/>
    <cellStyle name="Note 19 4" xfId="4777"/>
    <cellStyle name="Note 19 4 2" xfId="9418"/>
    <cellStyle name="Note 19 5" xfId="2865"/>
    <cellStyle name="Note 19 6" xfId="5897"/>
    <cellStyle name="Note 19 7" xfId="7563"/>
    <cellStyle name="Note 2" xfId="348"/>
    <cellStyle name="Note 2 2" xfId="1143"/>
    <cellStyle name="Note 2 2 2" xfId="4651"/>
    <cellStyle name="Note 2 2 3" xfId="6032"/>
    <cellStyle name="Note 2 3" xfId="1199"/>
    <cellStyle name="Note 2 4" xfId="5396"/>
    <cellStyle name="Note 20" xfId="645"/>
    <cellStyle name="Note 20 2" xfId="2275"/>
    <cellStyle name="Note 20 2 2" xfId="3536"/>
    <cellStyle name="Note 20 2 3" xfId="6386"/>
    <cellStyle name="Note 20 2 4" xfId="8242"/>
    <cellStyle name="Note 20 3" xfId="1557"/>
    <cellStyle name="Note 20 3 2" xfId="4128"/>
    <cellStyle name="Note 20 3 3" xfId="8817"/>
    <cellStyle name="Note 20 4" xfId="4791"/>
    <cellStyle name="Note 20 4 2" xfId="9431"/>
    <cellStyle name="Note 20 5" xfId="2878"/>
    <cellStyle name="Note 20 6" xfId="5910"/>
    <cellStyle name="Note 20 7" xfId="7576"/>
    <cellStyle name="Note 21" xfId="674"/>
    <cellStyle name="Note 21 2" xfId="2288"/>
    <cellStyle name="Note 21 2 2" xfId="3549"/>
    <cellStyle name="Note 21 2 3" xfId="6400"/>
    <cellStyle name="Note 21 2 4" xfId="8255"/>
    <cellStyle name="Note 21 3" xfId="1571"/>
    <cellStyle name="Note 21 3 2" xfId="4141"/>
    <cellStyle name="Note 21 3 3" xfId="8830"/>
    <cellStyle name="Note 21 4" xfId="4804"/>
    <cellStyle name="Note 21 4 2" xfId="9444"/>
    <cellStyle name="Note 21 5" xfId="2891"/>
    <cellStyle name="Note 21 6" xfId="5924"/>
    <cellStyle name="Note 21 7" xfId="7589"/>
    <cellStyle name="Note 22" xfId="737"/>
    <cellStyle name="Note 22 2" xfId="2301"/>
    <cellStyle name="Note 22 2 2" xfId="3562"/>
    <cellStyle name="Note 22 2 3" xfId="6414"/>
    <cellStyle name="Note 22 2 4" xfId="8268"/>
    <cellStyle name="Note 22 3" xfId="1584"/>
    <cellStyle name="Note 22 3 2" xfId="4154"/>
    <cellStyle name="Note 22 3 3" xfId="8843"/>
    <cellStyle name="Note 22 4" xfId="4818"/>
    <cellStyle name="Note 22 4 2" xfId="9457"/>
    <cellStyle name="Note 22 5" xfId="2904"/>
    <cellStyle name="Note 22 6" xfId="5939"/>
    <cellStyle name="Note 22 7" xfId="7602"/>
    <cellStyle name="Note 23" xfId="753"/>
    <cellStyle name="Note 23 2" xfId="2315"/>
    <cellStyle name="Note 23 2 2" xfId="3576"/>
    <cellStyle name="Note 23 2 3" xfId="6441"/>
    <cellStyle name="Note 23 2 4" xfId="8282"/>
    <cellStyle name="Note 23 3" xfId="1598"/>
    <cellStyle name="Note 23 3 2" xfId="4167"/>
    <cellStyle name="Note 23 3 3" xfId="8856"/>
    <cellStyle name="Note 23 4" xfId="4831"/>
    <cellStyle name="Note 23 4 2" xfId="9470"/>
    <cellStyle name="Note 23 5" xfId="2917"/>
    <cellStyle name="Note 23 6" xfId="5966"/>
    <cellStyle name="Note 23 7" xfId="7615"/>
    <cellStyle name="Note 24" xfId="767"/>
    <cellStyle name="Note 24 2" xfId="2329"/>
    <cellStyle name="Note 24 2 2" xfId="3589"/>
    <cellStyle name="Note 24 2 3" xfId="6443"/>
    <cellStyle name="Note 24 2 4" xfId="8295"/>
    <cellStyle name="Note 24 3" xfId="1611"/>
    <cellStyle name="Note 24 3 2" xfId="4180"/>
    <cellStyle name="Note 24 3 3" xfId="8869"/>
    <cellStyle name="Note 24 4" xfId="4844"/>
    <cellStyle name="Note 24 4 2" xfId="9483"/>
    <cellStyle name="Note 24 5" xfId="2930"/>
    <cellStyle name="Note 24 6" xfId="5968"/>
    <cellStyle name="Note 24 7" xfId="7628"/>
    <cellStyle name="Note 25" xfId="800"/>
    <cellStyle name="Note 25 2" xfId="2347"/>
    <cellStyle name="Note 25 2 2" xfId="3606"/>
    <cellStyle name="Note 25 2 3" xfId="6456"/>
    <cellStyle name="Note 25 2 4" xfId="8312"/>
    <cellStyle name="Note 25 3" xfId="1624"/>
    <cellStyle name="Note 25 3 2" xfId="4193"/>
    <cellStyle name="Note 25 3 3" xfId="8882"/>
    <cellStyle name="Note 25 4" xfId="4861"/>
    <cellStyle name="Note 25 4 2" xfId="9499"/>
    <cellStyle name="Note 25 5" xfId="2943"/>
    <cellStyle name="Note 25 6" xfId="5981"/>
    <cellStyle name="Note 25 7" xfId="7641"/>
    <cellStyle name="Note 26" xfId="814"/>
    <cellStyle name="Note 26 2" xfId="2364"/>
    <cellStyle name="Note 26 2 2" xfId="3621"/>
    <cellStyle name="Note 26 2 3" xfId="8327"/>
    <cellStyle name="Note 26 3" xfId="1643"/>
    <cellStyle name="Note 26 3 2" xfId="4206"/>
    <cellStyle name="Note 26 3 3" xfId="8895"/>
    <cellStyle name="Note 26 4" xfId="4876"/>
    <cellStyle name="Note 26 4 2" xfId="9513"/>
    <cellStyle name="Note 26 5" xfId="2956"/>
    <cellStyle name="Note 26 6" xfId="5999"/>
    <cellStyle name="Note 26 7" xfId="7654"/>
    <cellStyle name="Note 27" xfId="851"/>
    <cellStyle name="Note 27 2" xfId="2378"/>
    <cellStyle name="Note 27 2 2" xfId="3635"/>
    <cellStyle name="Note 27 2 3" xfId="8341"/>
    <cellStyle name="Note 27 3" xfId="1656"/>
    <cellStyle name="Note 27 3 2" xfId="4219"/>
    <cellStyle name="Note 27 3 3" xfId="8908"/>
    <cellStyle name="Note 27 4" xfId="4891"/>
    <cellStyle name="Note 27 4 2" xfId="9528"/>
    <cellStyle name="Note 27 5" xfId="2969"/>
    <cellStyle name="Note 27 6" xfId="6473"/>
    <cellStyle name="Note 27 7" xfId="7667"/>
    <cellStyle name="Note 28" xfId="872"/>
    <cellStyle name="Note 28 2" xfId="2394"/>
    <cellStyle name="Note 28 2 2" xfId="3650"/>
    <cellStyle name="Note 28 2 3" xfId="8356"/>
    <cellStyle name="Note 28 3" xfId="1669"/>
    <cellStyle name="Note 28 3 2" xfId="4232"/>
    <cellStyle name="Note 28 3 3" xfId="8921"/>
    <cellStyle name="Note 28 4" xfId="4908"/>
    <cellStyle name="Note 28 4 2" xfId="9545"/>
    <cellStyle name="Note 28 5" xfId="2982"/>
    <cellStyle name="Note 28 6" xfId="6492"/>
    <cellStyle name="Note 28 7" xfId="7680"/>
    <cellStyle name="Note 29" xfId="924"/>
    <cellStyle name="Note 29 2" xfId="2411"/>
    <cellStyle name="Note 29 2 2" xfId="3663"/>
    <cellStyle name="Note 29 2 3" xfId="8369"/>
    <cellStyle name="Note 29 3" xfId="1682"/>
    <cellStyle name="Note 29 3 2" xfId="4245"/>
    <cellStyle name="Note 29 3 3" xfId="8934"/>
    <cellStyle name="Note 29 4" xfId="4921"/>
    <cellStyle name="Note 29 4 2" xfId="9558"/>
    <cellStyle name="Note 29 5" xfId="2995"/>
    <cellStyle name="Note 29 6" xfId="6505"/>
    <cellStyle name="Note 29 7" xfId="7693"/>
    <cellStyle name="Note 3" xfId="349"/>
    <cellStyle name="Note 30" xfId="965"/>
    <cellStyle name="Note 30 2" xfId="2427"/>
    <cellStyle name="Note 30 2 2" xfId="3677"/>
    <cellStyle name="Note 30 2 3" xfId="8383"/>
    <cellStyle name="Note 30 3" xfId="1695"/>
    <cellStyle name="Note 30 3 2" xfId="4935"/>
    <cellStyle name="Note 30 3 3" xfId="9571"/>
    <cellStyle name="Note 30 4" xfId="3008"/>
    <cellStyle name="Note 30 5" xfId="6518"/>
    <cellStyle name="Note 30 6" xfId="7706"/>
    <cellStyle name="Note 31" xfId="1016"/>
    <cellStyle name="Note 31 2" xfId="2441"/>
    <cellStyle name="Note 31 2 2" xfId="3691"/>
    <cellStyle name="Note 31 2 3" xfId="8397"/>
    <cellStyle name="Note 31 3" xfId="1709"/>
    <cellStyle name="Note 31 3 2" xfId="4948"/>
    <cellStyle name="Note 31 3 3" xfId="9584"/>
    <cellStyle name="Note 31 4" xfId="3021"/>
    <cellStyle name="Note 31 5" xfId="6532"/>
    <cellStyle name="Note 31 6" xfId="7719"/>
    <cellStyle name="Note 32" xfId="1047"/>
    <cellStyle name="Note 32 2" xfId="2454"/>
    <cellStyle name="Note 32 2 2" xfId="3704"/>
    <cellStyle name="Note 32 2 3" xfId="8410"/>
    <cellStyle name="Note 32 3" xfId="1722"/>
    <cellStyle name="Note 32 3 2" xfId="4962"/>
    <cellStyle name="Note 32 3 3" xfId="9597"/>
    <cellStyle name="Note 32 4" xfId="3034"/>
    <cellStyle name="Note 32 5" xfId="6547"/>
    <cellStyle name="Note 32 6" xfId="7732"/>
    <cellStyle name="Note 33" xfId="1051"/>
    <cellStyle name="Note 33 2" xfId="2467"/>
    <cellStyle name="Note 33 2 2" xfId="3717"/>
    <cellStyle name="Note 33 2 3" xfId="8423"/>
    <cellStyle name="Note 33 3" xfId="1743"/>
    <cellStyle name="Note 33 3 2" xfId="4975"/>
    <cellStyle name="Note 33 3 3" xfId="9610"/>
    <cellStyle name="Note 33 4" xfId="3050"/>
    <cellStyle name="Note 33 5" xfId="6569"/>
    <cellStyle name="Note 33 6" xfId="7748"/>
    <cellStyle name="Note 34" xfId="1161"/>
    <cellStyle name="Note 34 2" xfId="2481"/>
    <cellStyle name="Note 34 2 2" xfId="3731"/>
    <cellStyle name="Note 34 2 3" xfId="8437"/>
    <cellStyle name="Note 34 3" xfId="1756"/>
    <cellStyle name="Note 34 3 2" xfId="4988"/>
    <cellStyle name="Note 34 3 3" xfId="9623"/>
    <cellStyle name="Note 34 4" xfId="3063"/>
    <cellStyle name="Note 34 5" xfId="6583"/>
    <cellStyle name="Note 34 6" xfId="7761"/>
    <cellStyle name="Note 35" xfId="1769"/>
    <cellStyle name="Note 35 2" xfId="2494"/>
    <cellStyle name="Note 35 2 2" xfId="3744"/>
    <cellStyle name="Note 35 2 3" xfId="8450"/>
    <cellStyle name="Note 35 3" xfId="5001"/>
    <cellStyle name="Note 35 3 2" xfId="9636"/>
    <cellStyle name="Note 35 4" xfId="3076"/>
    <cellStyle name="Note 35 5" xfId="6596"/>
    <cellStyle name="Note 35 6" xfId="7774"/>
    <cellStyle name="Note 36" xfId="1782"/>
    <cellStyle name="Note 36 2" xfId="2508"/>
    <cellStyle name="Note 36 2 2" xfId="3757"/>
    <cellStyle name="Note 36 2 3" xfId="8463"/>
    <cellStyle name="Note 36 3" xfId="5014"/>
    <cellStyle name="Note 36 3 2" xfId="9649"/>
    <cellStyle name="Note 36 4" xfId="3089"/>
    <cellStyle name="Note 36 5" xfId="6609"/>
    <cellStyle name="Note 36 6" xfId="7787"/>
    <cellStyle name="Note 37" xfId="1796"/>
    <cellStyle name="Note 37 2" xfId="2525"/>
    <cellStyle name="Note 37 2 2" xfId="3771"/>
    <cellStyle name="Note 37 2 3" xfId="8477"/>
    <cellStyle name="Note 37 3" xfId="5027"/>
    <cellStyle name="Note 37 3 2" xfId="9662"/>
    <cellStyle name="Note 37 4" xfId="3103"/>
    <cellStyle name="Note 37 5" xfId="6622"/>
    <cellStyle name="Note 37 6" xfId="7801"/>
    <cellStyle name="Note 38" xfId="1809"/>
    <cellStyle name="Note 38 2" xfId="2551"/>
    <cellStyle name="Note 38 2 2" xfId="3795"/>
    <cellStyle name="Note 38 2 3" xfId="8502"/>
    <cellStyle name="Note 38 3" xfId="5041"/>
    <cellStyle name="Note 38 3 2" xfId="9675"/>
    <cellStyle name="Note 38 4" xfId="3116"/>
    <cellStyle name="Note 38 5" xfId="6635"/>
    <cellStyle name="Note 38 6" xfId="7815"/>
    <cellStyle name="Note 39" xfId="1822"/>
    <cellStyle name="Note 39 2" xfId="2568"/>
    <cellStyle name="Note 39 2 2" xfId="3812"/>
    <cellStyle name="Note 39 2 3" xfId="8519"/>
    <cellStyle name="Note 39 3" xfId="5054"/>
    <cellStyle name="Note 39 3 2" xfId="9688"/>
    <cellStyle name="Note 39 4" xfId="3129"/>
    <cellStyle name="Note 39 5" xfId="6648"/>
    <cellStyle name="Note 39 6" xfId="7828"/>
    <cellStyle name="Note 4" xfId="82"/>
    <cellStyle name="Note 40" xfId="1835"/>
    <cellStyle name="Note 40 2" xfId="2584"/>
    <cellStyle name="Note 40 2 2" xfId="3826"/>
    <cellStyle name="Note 40 2 3" xfId="8533"/>
    <cellStyle name="Note 40 3" xfId="5068"/>
    <cellStyle name="Note 40 3 2" xfId="9701"/>
    <cellStyle name="Note 40 4" xfId="3142"/>
    <cellStyle name="Note 40 5" xfId="6661"/>
    <cellStyle name="Note 40 6" xfId="7841"/>
    <cellStyle name="Note 41" xfId="1848"/>
    <cellStyle name="Note 41 2" xfId="2595"/>
    <cellStyle name="Note 41 2 2" xfId="3837"/>
    <cellStyle name="Note 41 2 3" xfId="8544"/>
    <cellStyle name="Note 41 3" xfId="5081"/>
    <cellStyle name="Note 41 3 2" xfId="9714"/>
    <cellStyle name="Note 41 4" xfId="3155"/>
    <cellStyle name="Note 41 5" xfId="6674"/>
    <cellStyle name="Note 41 6" xfId="7854"/>
    <cellStyle name="Note 42" xfId="1873"/>
    <cellStyle name="Note 42 2" xfId="2602"/>
    <cellStyle name="Note 42 2 2" xfId="3844"/>
    <cellStyle name="Note 42 2 3" xfId="8551"/>
    <cellStyle name="Note 42 3" xfId="5096"/>
    <cellStyle name="Note 42 3 2" xfId="9727"/>
    <cellStyle name="Note 42 4" xfId="3180"/>
    <cellStyle name="Note 42 5" xfId="6687"/>
    <cellStyle name="Note 42 6" xfId="7879"/>
    <cellStyle name="Note 43" xfId="1874"/>
    <cellStyle name="Note 43 2" xfId="2622"/>
    <cellStyle name="Note 43 2 2" xfId="3864"/>
    <cellStyle name="Note 43 2 3" xfId="8571"/>
    <cellStyle name="Note 43 3" xfId="5109"/>
    <cellStyle name="Note 43 3 2" xfId="9740"/>
    <cellStyle name="Note 43 4" xfId="3181"/>
    <cellStyle name="Note 43 5" xfId="6700"/>
    <cellStyle name="Note 43 6" xfId="7880"/>
    <cellStyle name="Note 44" xfId="1887"/>
    <cellStyle name="Note 44 2" xfId="2633"/>
    <cellStyle name="Note 44 2 2" xfId="3874"/>
    <cellStyle name="Note 44 2 3" xfId="8581"/>
    <cellStyle name="Note 44 3" xfId="3194"/>
    <cellStyle name="Note 44 4" xfId="6713"/>
    <cellStyle name="Note 44 5" xfId="7893"/>
    <cellStyle name="Note 45" xfId="1900"/>
    <cellStyle name="Note 45 2" xfId="3207"/>
    <cellStyle name="Note 45 3" xfId="6727"/>
    <cellStyle name="Note 45 4" xfId="7906"/>
    <cellStyle name="Note 46" xfId="1920"/>
    <cellStyle name="Note 46 2" xfId="3222"/>
    <cellStyle name="Note 46 3" xfId="6740"/>
    <cellStyle name="Note 46 4" xfId="7921"/>
    <cellStyle name="Note 47" xfId="1937"/>
    <cellStyle name="Note 47 2" xfId="3236"/>
    <cellStyle name="Note 47 3" xfId="6753"/>
    <cellStyle name="Note 47 4" xfId="7936"/>
    <cellStyle name="Note 48" xfId="1965"/>
    <cellStyle name="Note 48 2" xfId="3261"/>
    <cellStyle name="Note 48 3" xfId="6767"/>
    <cellStyle name="Note 48 4" xfId="7962"/>
    <cellStyle name="Note 49" xfId="1980"/>
    <cellStyle name="Note 49 2" xfId="3275"/>
    <cellStyle name="Note 49 3" xfId="6780"/>
    <cellStyle name="Note 49 4" xfId="7976"/>
    <cellStyle name="Note 5" xfId="402"/>
    <cellStyle name="Note 5 2" xfId="2075"/>
    <cellStyle name="Note 5 2 2" xfId="4622"/>
    <cellStyle name="Note 5 2 2 2" xfId="6213"/>
    <cellStyle name="Note 5 2 2 3" xfId="9284"/>
    <cellStyle name="Note 5 2 3" xfId="4416"/>
    <cellStyle name="Note 5 2 3 2" xfId="9087"/>
    <cellStyle name="Note 5 2 4" xfId="3340"/>
    <cellStyle name="Note 5 2 5" xfId="5731"/>
    <cellStyle name="Note 5 2 6" xfId="8046"/>
    <cellStyle name="Note 5 3" xfId="1364"/>
    <cellStyle name="Note 5 3 2" xfId="4578"/>
    <cellStyle name="Note 5 3 2 2" xfId="9247"/>
    <cellStyle name="Note 5 3 3" xfId="4356"/>
    <cellStyle name="Note 5 3 3 2" xfId="9028"/>
    <cellStyle name="Note 5 3 4" xfId="3929"/>
    <cellStyle name="Note 5 3 5" xfId="6036"/>
    <cellStyle name="Note 5 3 6" xfId="8621"/>
    <cellStyle name="Note 5 4" xfId="4531"/>
    <cellStyle name="Note 5 4 2" xfId="9200"/>
    <cellStyle name="Note 5 5" xfId="4293"/>
    <cellStyle name="Note 5 5 2" xfId="8967"/>
    <cellStyle name="Note 5 6" xfId="2696"/>
    <cellStyle name="Note 5 7" xfId="5553"/>
    <cellStyle name="Note 5 8" xfId="7394"/>
    <cellStyle name="Note 50" xfId="1995"/>
    <cellStyle name="Note 50 2" xfId="3289"/>
    <cellStyle name="Note 50 3" xfId="6794"/>
    <cellStyle name="Note 50 4" xfId="7990"/>
    <cellStyle name="Note 51" xfId="2009"/>
    <cellStyle name="Note 51 2" xfId="3303"/>
    <cellStyle name="Note 51 3" xfId="6808"/>
    <cellStyle name="Note 51 4" xfId="8004"/>
    <cellStyle name="Note 52" xfId="2023"/>
    <cellStyle name="Note 52 2" xfId="3317"/>
    <cellStyle name="Note 52 3" xfId="6821"/>
    <cellStyle name="Note 52 4" xfId="8018"/>
    <cellStyle name="Note 53" xfId="1345"/>
    <cellStyle name="Note 53 2" xfId="2690"/>
    <cellStyle name="Note 53 3" xfId="6834"/>
    <cellStyle name="Note 53 4" xfId="7379"/>
    <cellStyle name="Note 54" xfId="2040"/>
    <cellStyle name="Note 54 2" xfId="3321"/>
    <cellStyle name="Note 54 3" xfId="6848"/>
    <cellStyle name="Note 54 4" xfId="8027"/>
    <cellStyle name="Note 55" xfId="2656"/>
    <cellStyle name="Note 55 2" xfId="3891"/>
    <cellStyle name="Note 55 3" xfId="6861"/>
    <cellStyle name="Note 55 4" xfId="8600"/>
    <cellStyle name="Note 56" xfId="4260"/>
    <cellStyle name="Note 56 2" xfId="6875"/>
    <cellStyle name="Note 56 3" xfId="8948"/>
    <cellStyle name="Note 57" xfId="5438"/>
    <cellStyle name="Note 57 2" xfId="6888"/>
    <cellStyle name="Note 58" xfId="6901"/>
    <cellStyle name="Note 59" xfId="6918"/>
    <cellStyle name="Note 6" xfId="416"/>
    <cellStyle name="Note 6 2" xfId="2088"/>
    <cellStyle name="Note 6 2 2" xfId="4611"/>
    <cellStyle name="Note 6 2 2 2" xfId="6226"/>
    <cellStyle name="Note 6 2 2 3" xfId="9279"/>
    <cellStyle name="Note 6 2 3" xfId="4429"/>
    <cellStyle name="Note 6 2 3 2" xfId="9100"/>
    <cellStyle name="Note 6 2 4" xfId="3353"/>
    <cellStyle name="Note 6 2 5" xfId="5744"/>
    <cellStyle name="Note 6 2 6" xfId="8059"/>
    <cellStyle name="Note 6 3" xfId="1377"/>
    <cellStyle name="Note 6 3 2" xfId="4369"/>
    <cellStyle name="Note 6 3 2 2" xfId="9041"/>
    <cellStyle name="Note 6 3 3" xfId="3942"/>
    <cellStyle name="Note 6 3 4" xfId="6050"/>
    <cellStyle name="Note 6 3 5" xfId="8634"/>
    <cellStyle name="Note 6 4" xfId="4545"/>
    <cellStyle name="Note 6 4 2" xfId="9214"/>
    <cellStyle name="Note 6 5" xfId="4307"/>
    <cellStyle name="Note 6 5 2" xfId="8980"/>
    <cellStyle name="Note 6 6" xfId="2709"/>
    <cellStyle name="Note 6 7" xfId="5567"/>
    <cellStyle name="Note 6 8" xfId="7407"/>
    <cellStyle name="Note 60" xfId="6931"/>
    <cellStyle name="Note 61" xfId="6945"/>
    <cellStyle name="Note 62" xfId="6958"/>
    <cellStyle name="Note 63" xfId="6972"/>
    <cellStyle name="Note 64" xfId="6985"/>
    <cellStyle name="Note 65" xfId="6999"/>
    <cellStyle name="Note 66" xfId="7012"/>
    <cellStyle name="Note 67" xfId="7025"/>
    <cellStyle name="Note 68" xfId="7038"/>
    <cellStyle name="Note 69" xfId="7053"/>
    <cellStyle name="Note 7" xfId="430"/>
    <cellStyle name="Note 7 2" xfId="2101"/>
    <cellStyle name="Note 7 2 2" xfId="4443"/>
    <cellStyle name="Note 7 2 3" xfId="3366"/>
    <cellStyle name="Note 7 2 4" xfId="8072"/>
    <cellStyle name="Note 7 3" xfId="1391"/>
    <cellStyle name="Note 7 3 2" xfId="4383"/>
    <cellStyle name="Note 7 3 2 2" xfId="9054"/>
    <cellStyle name="Note 7 3 3" xfId="3956"/>
    <cellStyle name="Note 7 3 4" xfId="8648"/>
    <cellStyle name="Note 7 4" xfId="4558"/>
    <cellStyle name="Note 7 4 2" xfId="9227"/>
    <cellStyle name="Note 7 5" xfId="4320"/>
    <cellStyle name="Note 7 5 2" xfId="8993"/>
    <cellStyle name="Note 70" xfId="7067"/>
    <cellStyle name="Note 71" xfId="7082"/>
    <cellStyle name="Note 72" xfId="7096"/>
    <cellStyle name="Note 73" xfId="7109"/>
    <cellStyle name="Note 74" xfId="7123"/>
    <cellStyle name="Note 75" xfId="7173"/>
    <cellStyle name="Note 76" xfId="5513"/>
    <cellStyle name="Note 77" xfId="9859"/>
    <cellStyle name="Note 8" xfId="444"/>
    <cellStyle name="Note 8 2" xfId="2114"/>
    <cellStyle name="Note 8 2 2" xfId="4444"/>
    <cellStyle name="Note 8 2 2 2" xfId="6239"/>
    <cellStyle name="Note 8 2 2 3" xfId="9113"/>
    <cellStyle name="Note 8 2 3" xfId="3379"/>
    <cellStyle name="Note 8 2 4" xfId="5762"/>
    <cellStyle name="Note 8 2 5" xfId="8085"/>
    <cellStyle name="Note 8 3" xfId="1397"/>
    <cellStyle name="Note 8 3 2" xfId="4655"/>
    <cellStyle name="Note 8 3 2 2" xfId="9298"/>
    <cellStyle name="Note 8 3 3" xfId="3969"/>
    <cellStyle name="Note 8 3 4" xfId="6063"/>
    <cellStyle name="Note 8 3 5" xfId="8661"/>
    <cellStyle name="Note 8 4" xfId="4334"/>
    <cellStyle name="Note 8 4 2" xfId="9006"/>
    <cellStyle name="Note 8 5" xfId="2722"/>
    <cellStyle name="Note 8 6" xfId="5580"/>
    <cellStyle name="Note 8 7" xfId="7420"/>
    <cellStyle name="Note 9" xfId="458"/>
    <cellStyle name="Note 9 2" xfId="2127"/>
    <cellStyle name="Note 9 2 2" xfId="4669"/>
    <cellStyle name="Note 9 2 2 2" xfId="6252"/>
    <cellStyle name="Note 9 2 2 3" xfId="9312"/>
    <cellStyle name="Note 9 2 3" xfId="3392"/>
    <cellStyle name="Note 9 2 4" xfId="5775"/>
    <cellStyle name="Note 9 2 5" xfId="8098"/>
    <cellStyle name="Note 9 3" xfId="1410"/>
    <cellStyle name="Note 9 3 2" xfId="3982"/>
    <cellStyle name="Note 9 3 3" xfId="6076"/>
    <cellStyle name="Note 9 3 4" xfId="8674"/>
    <cellStyle name="Note 9 4" xfId="4457"/>
    <cellStyle name="Note 9 4 2" xfId="9126"/>
    <cellStyle name="Note 9 5" xfId="2735"/>
    <cellStyle name="Note 9 6" xfId="5593"/>
    <cellStyle name="Note 9 7" xfId="7433"/>
    <cellStyle name="Output" xfId="11" builtinId="21" customBuiltin="1"/>
    <cellStyle name="Output 2" xfId="350"/>
    <cellStyle name="Output 2 2" xfId="1138"/>
    <cellStyle name="Output 2 2 2" xfId="4652"/>
    <cellStyle name="Output 2 2 3" xfId="5398"/>
    <cellStyle name="Output 2 2 4" xfId="6033"/>
    <cellStyle name="Output 2 3" xfId="1200"/>
    <cellStyle name="Output 2 4" xfId="5397"/>
    <cellStyle name="Output 3" xfId="351"/>
    <cellStyle name="Output 4" xfId="83"/>
    <cellStyle name="Output 5" xfId="1340"/>
    <cellStyle name="Per" xfId="352"/>
    <cellStyle name="Percent" xfId="415" builtinId="5"/>
    <cellStyle name="Percent 10" xfId="2260"/>
    <cellStyle name="Percent 2" xfId="353"/>
    <cellStyle name="Percent 2 2" xfId="354"/>
    <cellStyle name="Percent 2 3" xfId="791"/>
    <cellStyle name="Percent 2 4" xfId="5399"/>
    <cellStyle name="Percent 3" xfId="355"/>
    <cellStyle name="Percent 3 2" xfId="5400"/>
    <cellStyle name="Percent 4" xfId="834"/>
    <cellStyle name="Percent 4 2" xfId="4858"/>
    <cellStyle name="Percent 5" xfId="5206"/>
    <cellStyle name="Percent 5 2" xfId="6049"/>
    <cellStyle name="Percent 6" xfId="5248"/>
    <cellStyle name="Percent 6 2" xfId="5566"/>
    <cellStyle name="SAPBEXaggData" xfId="84"/>
    <cellStyle name="SAPBEXaggData 10" xfId="10199"/>
    <cellStyle name="SAPBEXaggData 11" xfId="10200"/>
    <cellStyle name="SAPBEXaggData 12" xfId="10201"/>
    <cellStyle name="SAPBEXaggData 13" xfId="10202"/>
    <cellStyle name="SAPBEXaggData 14" xfId="10203"/>
    <cellStyle name="SAPBEXaggData 15" xfId="10204"/>
    <cellStyle name="SAPBEXaggData 16" xfId="10205"/>
    <cellStyle name="SAPBEXaggData 17" xfId="10206"/>
    <cellStyle name="SAPBEXaggData 18" xfId="10207"/>
    <cellStyle name="SAPBEXaggData 19" xfId="10208"/>
    <cellStyle name="SAPBEXaggData 2" xfId="132"/>
    <cellStyle name="SAPBEXaggData 20" xfId="10209"/>
    <cellStyle name="SAPBEXaggData 21" xfId="10210"/>
    <cellStyle name="SAPBEXaggData 22" xfId="10211"/>
    <cellStyle name="SAPBEXaggData 23" xfId="10212"/>
    <cellStyle name="SAPBEXaggData 3" xfId="10213"/>
    <cellStyle name="SAPBEXaggData 4" xfId="10214"/>
    <cellStyle name="SAPBEXaggData 5" xfId="10215"/>
    <cellStyle name="SAPBEXaggData 6" xfId="10216"/>
    <cellStyle name="SAPBEXaggData 7" xfId="10217"/>
    <cellStyle name="SAPBEXaggData 8" xfId="10218"/>
    <cellStyle name="SAPBEXaggData 9" xfId="10219"/>
    <cellStyle name="SAPBEXaggDataEmph" xfId="85"/>
    <cellStyle name="SAPBEXaggDataEmph 10" xfId="10220"/>
    <cellStyle name="SAPBEXaggDataEmph 11" xfId="10221"/>
    <cellStyle name="SAPBEXaggDataEmph 12" xfId="10222"/>
    <cellStyle name="SAPBEXaggDataEmph 13" xfId="10223"/>
    <cellStyle name="SAPBEXaggDataEmph 14" xfId="10224"/>
    <cellStyle name="SAPBEXaggDataEmph 15" xfId="10225"/>
    <cellStyle name="SAPBEXaggDataEmph 16" xfId="10226"/>
    <cellStyle name="SAPBEXaggDataEmph 17" xfId="10227"/>
    <cellStyle name="SAPBEXaggDataEmph 18" xfId="10228"/>
    <cellStyle name="SAPBEXaggDataEmph 19" xfId="10229"/>
    <cellStyle name="SAPBEXaggDataEmph 2" xfId="10230"/>
    <cellStyle name="SAPBEXaggDataEmph 20" xfId="10231"/>
    <cellStyle name="SAPBEXaggDataEmph 21" xfId="10232"/>
    <cellStyle name="SAPBEXaggDataEmph 22" xfId="10233"/>
    <cellStyle name="SAPBEXaggDataEmph 23" xfId="10234"/>
    <cellStyle name="SAPBEXaggDataEmph 24" xfId="10235"/>
    <cellStyle name="SAPBEXaggDataEmph 25" xfId="10236"/>
    <cellStyle name="SAPBEXaggDataEmph 26" xfId="10237"/>
    <cellStyle name="SAPBEXaggDataEmph 27" xfId="10238"/>
    <cellStyle name="SAPBEXaggDataEmph 28" xfId="10239"/>
    <cellStyle name="SAPBEXaggDataEmph 29" xfId="10240"/>
    <cellStyle name="SAPBEXaggDataEmph 3" xfId="10241"/>
    <cellStyle name="SAPBEXaggDataEmph 30" xfId="10242"/>
    <cellStyle name="SAPBEXaggDataEmph 31" xfId="10243"/>
    <cellStyle name="SAPBEXaggDataEmph 32" xfId="10244"/>
    <cellStyle name="SAPBEXaggDataEmph 33" xfId="10245"/>
    <cellStyle name="SAPBEXaggDataEmph 34" xfId="10246"/>
    <cellStyle name="SAPBEXaggDataEmph 35" xfId="10247"/>
    <cellStyle name="SAPBEXaggDataEmph 36" xfId="10248"/>
    <cellStyle name="SAPBEXaggDataEmph 37" xfId="10249"/>
    <cellStyle name="SAPBEXaggDataEmph 38" xfId="10250"/>
    <cellStyle name="SAPBEXaggDataEmph 39" xfId="10251"/>
    <cellStyle name="SAPBEXaggDataEmph 4" xfId="10252"/>
    <cellStyle name="SAPBEXaggDataEmph 40" xfId="10253"/>
    <cellStyle name="SAPBEXaggDataEmph 41" xfId="10254"/>
    <cellStyle name="SAPBEXaggDataEmph 5" xfId="10255"/>
    <cellStyle name="SAPBEXaggDataEmph 6" xfId="10256"/>
    <cellStyle name="SAPBEXaggDataEmph 7" xfId="10257"/>
    <cellStyle name="SAPBEXaggDataEmph 8" xfId="10258"/>
    <cellStyle name="SAPBEXaggDataEmph 9" xfId="10259"/>
    <cellStyle name="SAPBEXaggItem" xfId="86"/>
    <cellStyle name="SAPBEXaggItem 10" xfId="10260"/>
    <cellStyle name="SAPBEXaggItem 11" xfId="10261"/>
    <cellStyle name="SAPBEXaggItem 12" xfId="10262"/>
    <cellStyle name="SAPBEXaggItem 13" xfId="10263"/>
    <cellStyle name="SAPBEXaggItem 14" xfId="10264"/>
    <cellStyle name="SAPBEXaggItem 15" xfId="10265"/>
    <cellStyle name="SAPBEXaggItem 16" xfId="10266"/>
    <cellStyle name="SAPBEXaggItem 17" xfId="10267"/>
    <cellStyle name="SAPBEXaggItem 18" xfId="10268"/>
    <cellStyle name="SAPBEXaggItem 19" xfId="10269"/>
    <cellStyle name="SAPBEXaggItem 2" xfId="133"/>
    <cellStyle name="SAPBEXaggItem 20" xfId="10270"/>
    <cellStyle name="SAPBEXaggItem 21" xfId="10271"/>
    <cellStyle name="SAPBEXaggItem 22" xfId="10272"/>
    <cellStyle name="SAPBEXaggItem 23" xfId="10273"/>
    <cellStyle name="SAPBEXaggItem 24" xfId="10274"/>
    <cellStyle name="SAPBEXaggItem 25" xfId="10275"/>
    <cellStyle name="SAPBEXaggItem 26" xfId="10276"/>
    <cellStyle name="SAPBEXaggItem 27" xfId="10277"/>
    <cellStyle name="SAPBEXaggItem 28" xfId="10278"/>
    <cellStyle name="SAPBEXaggItem 29" xfId="10279"/>
    <cellStyle name="SAPBEXaggItem 3" xfId="10280"/>
    <cellStyle name="SAPBEXaggItem 30" xfId="10281"/>
    <cellStyle name="SAPBEXaggItem 31" xfId="10282"/>
    <cellStyle name="SAPBEXaggItem 32" xfId="10283"/>
    <cellStyle name="SAPBEXaggItem 33" xfId="10284"/>
    <cellStyle name="SAPBEXaggItem 34" xfId="10285"/>
    <cellStyle name="SAPBEXaggItem 35" xfId="10286"/>
    <cellStyle name="SAPBEXaggItem 36" xfId="10287"/>
    <cellStyle name="SAPBEXaggItem 37" xfId="10288"/>
    <cellStyle name="SAPBEXaggItem 38" xfId="10289"/>
    <cellStyle name="SAPBEXaggItem 39" xfId="10290"/>
    <cellStyle name="SAPBEXaggItem 4" xfId="10291"/>
    <cellStyle name="SAPBEXaggItem 40" xfId="10292"/>
    <cellStyle name="SAPBEXaggItem 41" xfId="10293"/>
    <cellStyle name="SAPBEXaggItem 42" xfId="10294"/>
    <cellStyle name="SAPBEXaggItem 5" xfId="10295"/>
    <cellStyle name="SAPBEXaggItem 6" xfId="10296"/>
    <cellStyle name="SAPBEXaggItem 7" xfId="10297"/>
    <cellStyle name="SAPBEXaggItem 8" xfId="10298"/>
    <cellStyle name="SAPBEXaggItem 9" xfId="10299"/>
    <cellStyle name="SAPBEXaggItemX" xfId="87"/>
    <cellStyle name="SAPBEXchaText" xfId="88"/>
    <cellStyle name="SAPBEXchaText 10" xfId="10300"/>
    <cellStyle name="SAPBEXchaText 11" xfId="10301"/>
    <cellStyle name="SAPBEXchaText 12" xfId="10302"/>
    <cellStyle name="SAPBEXchaText 13" xfId="10303"/>
    <cellStyle name="SAPBEXchaText 14" xfId="10304"/>
    <cellStyle name="SAPBEXchaText 15" xfId="10305"/>
    <cellStyle name="SAPBEXchaText 16" xfId="10306"/>
    <cellStyle name="SAPBEXchaText 17" xfId="10307"/>
    <cellStyle name="SAPBEXchaText 18" xfId="10308"/>
    <cellStyle name="SAPBEXchaText 19" xfId="10309"/>
    <cellStyle name="SAPBEXchaText 2" xfId="134"/>
    <cellStyle name="SAPBEXchaText 20" xfId="10310"/>
    <cellStyle name="SAPBEXchaText 21" xfId="10311"/>
    <cellStyle name="SAPBEXchaText 22" xfId="10312"/>
    <cellStyle name="SAPBEXchaText 23" xfId="10313"/>
    <cellStyle name="SAPBEXchaText 24" xfId="10314"/>
    <cellStyle name="SAPBEXchaText 25" xfId="10315"/>
    <cellStyle name="SAPBEXchaText 26" xfId="10316"/>
    <cellStyle name="SAPBEXchaText 27" xfId="10317"/>
    <cellStyle name="SAPBEXchaText 28" xfId="10318"/>
    <cellStyle name="SAPBEXchaText 29" xfId="10319"/>
    <cellStyle name="SAPBEXchaText 3" xfId="10320"/>
    <cellStyle name="SAPBEXchaText 30" xfId="10321"/>
    <cellStyle name="SAPBEXchaText 31" xfId="10322"/>
    <cellStyle name="SAPBEXchaText 32" xfId="10323"/>
    <cellStyle name="SAPBEXchaText 33" xfId="10324"/>
    <cellStyle name="SAPBEXchaText 34" xfId="10325"/>
    <cellStyle name="SAPBEXchaText 35" xfId="10326"/>
    <cellStyle name="SAPBEXchaText 36" xfId="10327"/>
    <cellStyle name="SAPBEXchaText 37" xfId="10328"/>
    <cellStyle name="SAPBEXchaText 38" xfId="10329"/>
    <cellStyle name="SAPBEXchaText 39" xfId="10330"/>
    <cellStyle name="SAPBEXchaText 4" xfId="10331"/>
    <cellStyle name="SAPBEXchaText 40" xfId="10332"/>
    <cellStyle name="SAPBEXchaText 41" xfId="10333"/>
    <cellStyle name="SAPBEXchaText 42" xfId="10334"/>
    <cellStyle name="SAPBEXchaText 5" xfId="10335"/>
    <cellStyle name="SAPBEXchaText 6" xfId="10336"/>
    <cellStyle name="SAPBEXchaText 7" xfId="10337"/>
    <cellStyle name="SAPBEXchaText 8" xfId="10338"/>
    <cellStyle name="SAPBEXchaText 9" xfId="10339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Item 2" xfId="10340"/>
    <cellStyle name="SAPBEXfilterText" xfId="100"/>
    <cellStyle name="SAPBEXformats" xfId="101"/>
    <cellStyle name="SAPBEXformats 10" xfId="10341"/>
    <cellStyle name="SAPBEXformats 11" xfId="10342"/>
    <cellStyle name="SAPBEXformats 12" xfId="10343"/>
    <cellStyle name="SAPBEXformats 13" xfId="10344"/>
    <cellStyle name="SAPBEXformats 14" xfId="10345"/>
    <cellStyle name="SAPBEXformats 15" xfId="10346"/>
    <cellStyle name="SAPBEXformats 16" xfId="10347"/>
    <cellStyle name="SAPBEXformats 17" xfId="10348"/>
    <cellStyle name="SAPBEXformats 18" xfId="10349"/>
    <cellStyle name="SAPBEXformats 19" xfId="10350"/>
    <cellStyle name="SAPBEXformats 2" xfId="145"/>
    <cellStyle name="SAPBEXformats 20" xfId="10351"/>
    <cellStyle name="SAPBEXformats 21" xfId="10352"/>
    <cellStyle name="SAPBEXformats 22" xfId="10353"/>
    <cellStyle name="SAPBEXformats 23" xfId="10354"/>
    <cellStyle name="SAPBEXformats 24" xfId="10355"/>
    <cellStyle name="SAPBEXformats 25" xfId="10356"/>
    <cellStyle name="SAPBEXformats 26" xfId="10357"/>
    <cellStyle name="SAPBEXformats 27" xfId="10358"/>
    <cellStyle name="SAPBEXformats 28" xfId="10359"/>
    <cellStyle name="SAPBEXformats 29" xfId="10360"/>
    <cellStyle name="SAPBEXformats 3" xfId="10361"/>
    <cellStyle name="SAPBEXformats 30" xfId="10362"/>
    <cellStyle name="SAPBEXformats 31" xfId="10363"/>
    <cellStyle name="SAPBEXformats 32" xfId="10364"/>
    <cellStyle name="SAPBEXformats 33" xfId="10365"/>
    <cellStyle name="SAPBEXformats 34" xfId="10366"/>
    <cellStyle name="SAPBEXformats 35" xfId="10367"/>
    <cellStyle name="SAPBEXformats 36" xfId="10368"/>
    <cellStyle name="SAPBEXformats 37" xfId="10369"/>
    <cellStyle name="SAPBEXformats 38" xfId="10370"/>
    <cellStyle name="SAPBEXformats 39" xfId="10371"/>
    <cellStyle name="SAPBEXformats 4" xfId="10372"/>
    <cellStyle name="SAPBEXformats 40" xfId="10373"/>
    <cellStyle name="SAPBEXformats 41" xfId="10374"/>
    <cellStyle name="SAPBEXformats 42" xfId="10375"/>
    <cellStyle name="SAPBEXformats 5" xfId="10376"/>
    <cellStyle name="SAPBEXformats 6" xfId="10377"/>
    <cellStyle name="SAPBEXformats 7" xfId="10378"/>
    <cellStyle name="SAPBEXformats 8" xfId="10379"/>
    <cellStyle name="SAPBEXformats 9" xfId="10380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0X 2" xfId="1392"/>
    <cellStyle name="SAPBEXHLevel0X 2 2" xfId="5757"/>
    <cellStyle name="SAPBEXHLevel1" xfId="106"/>
    <cellStyle name="SAPBEXHLevel1 2" xfId="149"/>
    <cellStyle name="SAPBEXHLevel1X" xfId="107"/>
    <cellStyle name="SAPBEXHLevel1X 2" xfId="1393"/>
    <cellStyle name="SAPBEXHLevel1X 2 2" xfId="5758"/>
    <cellStyle name="SAPBEXHLevel2" xfId="108"/>
    <cellStyle name="SAPBEXHLevel2 2" xfId="150"/>
    <cellStyle name="SAPBEXHLevel2X" xfId="109"/>
    <cellStyle name="SAPBEXHLevel2X 2" xfId="1394"/>
    <cellStyle name="SAPBEXHLevel2X 2 2" xfId="5759"/>
    <cellStyle name="SAPBEXHLevel3" xfId="110"/>
    <cellStyle name="SAPBEXHLevel3 2" xfId="151"/>
    <cellStyle name="SAPBEXHLevel3X" xfId="111"/>
    <cellStyle name="SAPBEXHLevel3X 2" xfId="1395"/>
    <cellStyle name="SAPBEXHLevel3X 2 2" xfId="5760"/>
    <cellStyle name="SAPBEXinputData" xfId="112"/>
    <cellStyle name="SAPBEXinputData 2" xfId="1396"/>
    <cellStyle name="SAPBEXinputData 2 2" xfId="5761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10" xfId="10381"/>
    <cellStyle name="SAPBEXstdData 11" xfId="10382"/>
    <cellStyle name="SAPBEXstdData 12" xfId="10383"/>
    <cellStyle name="SAPBEXstdData 13" xfId="10384"/>
    <cellStyle name="SAPBEXstdData 14" xfId="10385"/>
    <cellStyle name="SAPBEXstdData 15" xfId="10386"/>
    <cellStyle name="SAPBEXstdData 16" xfId="10387"/>
    <cellStyle name="SAPBEXstdData 17" xfId="10388"/>
    <cellStyle name="SAPBEXstdData 18" xfId="10389"/>
    <cellStyle name="SAPBEXstdData 19" xfId="10390"/>
    <cellStyle name="SAPBEXstdData 2" xfId="152"/>
    <cellStyle name="SAPBEXstdData 20" xfId="10391"/>
    <cellStyle name="SAPBEXstdData 21" xfId="10392"/>
    <cellStyle name="SAPBEXstdData 22" xfId="10393"/>
    <cellStyle name="SAPBEXstdData 23" xfId="10394"/>
    <cellStyle name="SAPBEXstdData 3" xfId="10395"/>
    <cellStyle name="SAPBEXstdData 4" xfId="10396"/>
    <cellStyle name="SAPBEXstdData 5" xfId="10397"/>
    <cellStyle name="SAPBEXstdData 6" xfId="10398"/>
    <cellStyle name="SAPBEXstdData 7" xfId="10399"/>
    <cellStyle name="SAPBEXstdData 8" xfId="10400"/>
    <cellStyle name="SAPBEXstdData 9" xfId="10401"/>
    <cellStyle name="SAPBEXstdDataEmph" xfId="119"/>
    <cellStyle name="SAPBEXstdDataEmph 10" xfId="10402"/>
    <cellStyle name="SAPBEXstdDataEmph 11" xfId="10403"/>
    <cellStyle name="SAPBEXstdDataEmph 12" xfId="10404"/>
    <cellStyle name="SAPBEXstdDataEmph 13" xfId="10405"/>
    <cellStyle name="SAPBEXstdDataEmph 14" xfId="10406"/>
    <cellStyle name="SAPBEXstdDataEmph 15" xfId="10407"/>
    <cellStyle name="SAPBEXstdDataEmph 16" xfId="10408"/>
    <cellStyle name="SAPBEXstdDataEmph 17" xfId="10409"/>
    <cellStyle name="SAPBEXstdDataEmph 18" xfId="10410"/>
    <cellStyle name="SAPBEXstdDataEmph 19" xfId="10411"/>
    <cellStyle name="SAPBEXstdDataEmph 2" xfId="10412"/>
    <cellStyle name="SAPBEXstdDataEmph 20" xfId="10413"/>
    <cellStyle name="SAPBEXstdDataEmph 21" xfId="10414"/>
    <cellStyle name="SAPBEXstdDataEmph 22" xfId="10415"/>
    <cellStyle name="SAPBEXstdDataEmph 23" xfId="10416"/>
    <cellStyle name="SAPBEXstdDataEmph 24" xfId="10417"/>
    <cellStyle name="SAPBEXstdDataEmph 25" xfId="10418"/>
    <cellStyle name="SAPBEXstdDataEmph 26" xfId="10419"/>
    <cellStyle name="SAPBEXstdDataEmph 27" xfId="10420"/>
    <cellStyle name="SAPBEXstdDataEmph 28" xfId="10421"/>
    <cellStyle name="SAPBEXstdDataEmph 29" xfId="10422"/>
    <cellStyle name="SAPBEXstdDataEmph 3" xfId="10423"/>
    <cellStyle name="SAPBEXstdDataEmph 30" xfId="10424"/>
    <cellStyle name="SAPBEXstdDataEmph 31" xfId="10425"/>
    <cellStyle name="SAPBEXstdDataEmph 32" xfId="10426"/>
    <cellStyle name="SAPBEXstdDataEmph 33" xfId="10427"/>
    <cellStyle name="SAPBEXstdDataEmph 34" xfId="10428"/>
    <cellStyle name="SAPBEXstdDataEmph 35" xfId="10429"/>
    <cellStyle name="SAPBEXstdDataEmph 36" xfId="10430"/>
    <cellStyle name="SAPBEXstdDataEmph 37" xfId="10431"/>
    <cellStyle name="SAPBEXstdDataEmph 38" xfId="10432"/>
    <cellStyle name="SAPBEXstdDataEmph 39" xfId="10433"/>
    <cellStyle name="SAPBEXstdDataEmph 4" xfId="10434"/>
    <cellStyle name="SAPBEXstdDataEmph 40" xfId="10435"/>
    <cellStyle name="SAPBEXstdDataEmph 41" xfId="10436"/>
    <cellStyle name="SAPBEXstdDataEmph 5" xfId="10437"/>
    <cellStyle name="SAPBEXstdDataEmph 6" xfId="10438"/>
    <cellStyle name="SAPBEXstdDataEmph 7" xfId="10439"/>
    <cellStyle name="SAPBEXstdDataEmph 8" xfId="10440"/>
    <cellStyle name="SAPBEXstdDataEmph 9" xfId="10441"/>
    <cellStyle name="SAPBEXstdItem" xfId="120"/>
    <cellStyle name="SAPBEXstdItem 10" xfId="10442"/>
    <cellStyle name="SAPBEXstdItem 11" xfId="10443"/>
    <cellStyle name="SAPBEXstdItem 12" xfId="10444"/>
    <cellStyle name="SAPBEXstdItem 13" xfId="10445"/>
    <cellStyle name="SAPBEXstdItem 14" xfId="10446"/>
    <cellStyle name="SAPBEXstdItem 15" xfId="10447"/>
    <cellStyle name="SAPBEXstdItem 16" xfId="10448"/>
    <cellStyle name="SAPBEXstdItem 17" xfId="10449"/>
    <cellStyle name="SAPBEXstdItem 18" xfId="10450"/>
    <cellStyle name="SAPBEXstdItem 19" xfId="10451"/>
    <cellStyle name="SAPBEXstdItem 2" xfId="128"/>
    <cellStyle name="SAPBEXstdItem 20" xfId="10452"/>
    <cellStyle name="SAPBEXstdItem 21" xfId="10453"/>
    <cellStyle name="SAPBEXstdItem 22" xfId="10454"/>
    <cellStyle name="SAPBEXstdItem 23" xfId="10455"/>
    <cellStyle name="SAPBEXstdItem 24" xfId="10456"/>
    <cellStyle name="SAPBEXstdItem 25" xfId="10457"/>
    <cellStyle name="SAPBEXstdItem 26" xfId="10458"/>
    <cellStyle name="SAPBEXstdItem 27" xfId="10459"/>
    <cellStyle name="SAPBEXstdItem 28" xfId="10460"/>
    <cellStyle name="SAPBEXstdItem 29" xfId="10461"/>
    <cellStyle name="SAPBEXstdItem 3" xfId="10462"/>
    <cellStyle name="SAPBEXstdItem 30" xfId="10463"/>
    <cellStyle name="SAPBEXstdItem 31" xfId="10464"/>
    <cellStyle name="SAPBEXstdItem 32" xfId="10465"/>
    <cellStyle name="SAPBEXstdItem 33" xfId="10466"/>
    <cellStyle name="SAPBEXstdItem 34" xfId="10467"/>
    <cellStyle name="SAPBEXstdItem 35" xfId="10468"/>
    <cellStyle name="SAPBEXstdItem 36" xfId="10469"/>
    <cellStyle name="SAPBEXstdItem 37" xfId="10470"/>
    <cellStyle name="SAPBEXstdItem 38" xfId="10471"/>
    <cellStyle name="SAPBEXstdItem 39" xfId="10472"/>
    <cellStyle name="SAPBEXstdItem 4" xfId="10473"/>
    <cellStyle name="SAPBEXstdItem 40" xfId="10474"/>
    <cellStyle name="SAPBEXstdItem 41" xfId="10475"/>
    <cellStyle name="SAPBEXstdItem 42" xfId="10476"/>
    <cellStyle name="SAPBEXstdItem 5" xfId="10477"/>
    <cellStyle name="SAPBEXstdItem 6" xfId="10478"/>
    <cellStyle name="SAPBEXstdItem 7" xfId="10479"/>
    <cellStyle name="SAPBEXstdItem 8" xfId="10480"/>
    <cellStyle name="SAPBEXstdItem 9" xfId="10481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itle 2 2" xfId="5402"/>
    <cellStyle name="Title 2 3" xfId="5401"/>
    <cellStyle name="Title 3" xfId="5511"/>
    <cellStyle name="Total" xfId="18" builtinId="25" customBuiltin="1"/>
    <cellStyle name="Total 2" xfId="361"/>
    <cellStyle name="Total 2 2" xfId="1144"/>
    <cellStyle name="Total 2 2 2" xfId="4653"/>
    <cellStyle name="Total 2 2 3" xfId="5404"/>
    <cellStyle name="Total 2 2 4" xfId="6034"/>
    <cellStyle name="Total 2 3" xfId="1201"/>
    <cellStyle name="Total 2 4" xfId="5403"/>
    <cellStyle name="Total 3" xfId="362"/>
    <cellStyle name="Total 4" xfId="126"/>
    <cellStyle name="Total 5" xfId="1346"/>
    <cellStyle name="Warning Text" xfId="15" builtinId="11" customBuiltin="1"/>
    <cellStyle name="Warning Text 2" xfId="363"/>
    <cellStyle name="Warning Text 2 2" xfId="1142"/>
    <cellStyle name="Warning Text 2 2 2" xfId="4654"/>
    <cellStyle name="Warning Text 2 2 3" xfId="5406"/>
    <cellStyle name="Warning Text 2 2 4" xfId="6035"/>
    <cellStyle name="Warning Text 2 3" xfId="1202"/>
    <cellStyle name="Warning Text 2 4" xfId="5405"/>
    <cellStyle name="Warning Text 3" xfId="364"/>
    <cellStyle name="Warning Text 4" xfId="127"/>
    <cellStyle name="Warning Text 5" xfId="1344"/>
    <cellStyle name="wrapped" xfId="365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5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5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5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0_);_(* \(#,##0.00\);_(* &quot;-&quot;??_);_(@_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>
          <bgColor theme="3" tint="0.79998168889431442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5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numFmt numFmtId="184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85" formatCode="m/d/yyyy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6" formatCode="#,##0;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6" formatCode="#,##0;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6" formatCode="#,##0;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5" formatCode="m/d/yyyy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pivotCacheDefinition" Target="pivotCache/pivotCacheDefinition4.xml"/><Relationship Id="rId21" Type="http://schemas.openxmlformats.org/officeDocument/2006/relationships/pivotCacheDefinition" Target="pivotCache/pivotCacheDefinition5.xml"/><Relationship Id="rId22" Type="http://schemas.openxmlformats.org/officeDocument/2006/relationships/theme" Target="theme/theme1.xml"/><Relationship Id="rId23" Type="http://schemas.openxmlformats.org/officeDocument/2006/relationships/styles" Target="styles.xml"/><Relationship Id="rId24" Type="http://schemas.openxmlformats.org/officeDocument/2006/relationships/sharedStrings" Target="sharedStrings.xml"/><Relationship Id="rId25" Type="http://schemas.openxmlformats.org/officeDocument/2006/relationships/calcChain" Target="calcChain.xml"/><Relationship Id="rId26" Type="http://schemas.openxmlformats.org/officeDocument/2006/relationships/customXml" Target="../customXml/item1.xml"/><Relationship Id="rId27" Type="http://schemas.openxmlformats.org/officeDocument/2006/relationships/customXml" Target="../customXml/item2.xml"/><Relationship Id="rId28" Type="http://schemas.openxmlformats.org/officeDocument/2006/relationships/customXml" Target="../customXml/item3.xml"/><Relationship Id="rId29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2.xml"/><Relationship Id="rId19" Type="http://schemas.openxmlformats.org/officeDocument/2006/relationships/pivotCacheDefinition" Target="pivotCache/pivotCacheDefinition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4" Type="http://schemas.openxmlformats.org/officeDocument/2006/relationships/image" Target="../media/image7.gif"/><Relationship Id="rId1" Type="http://schemas.openxmlformats.org/officeDocument/2006/relationships/image" Target="../media/image4.png"/><Relationship Id="rId2" Type="http://schemas.openxmlformats.org/officeDocument/2006/relationships/image" Target="../media/image5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4" Type="http://schemas.openxmlformats.org/officeDocument/2006/relationships/image" Target="../media/image4.png"/><Relationship Id="rId5" Type="http://schemas.openxmlformats.org/officeDocument/2006/relationships/image" Target="../media/image8.gif"/><Relationship Id="rId6" Type="http://schemas.openxmlformats.org/officeDocument/2006/relationships/image" Target="../media/image9.gif"/><Relationship Id="rId1" Type="http://schemas.openxmlformats.org/officeDocument/2006/relationships/image" Target="../media/image6.gif"/><Relationship Id="rId2" Type="http://schemas.openxmlformats.org/officeDocument/2006/relationships/image" Target="../media/image5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0</xdr:row>
      <xdr:rowOff>0</xdr:rowOff>
    </xdr:from>
    <xdr:to>
      <xdr:col>6</xdr:col>
      <xdr:colOff>581025</xdr:colOff>
      <xdr:row>4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0"/>
          <a:ext cx="2124075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3825" cy="123825"/>
    <xdr:pic>
      <xdr:nvPicPr>
        <xdr:cNvPr id="2" name="BExW253QPOZK9KW8BJC3LBXGCG2N" descr="Y5HX37BEUWSN1NEFJKZJXI3SX" hidden="1">
          <a:extLst>
            <a:ext uri="{FF2B5EF4-FFF2-40B4-BE49-F238E27FC236}">
              <a16:creationId xmlns:a16="http://schemas.microsoft.com/office/drawing/2014/main" xmlns="" id="{048943D2-A0A2-46A3-8103-152D3927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3" name="BEx973S463FCQVJ7QDFBUIU0WJ3F" descr="ZQTVYL8DCSADVT0QMRXFLU0TR" hidden="1">
          <a:extLst>
            <a:ext uri="{FF2B5EF4-FFF2-40B4-BE49-F238E27FC236}">
              <a16:creationId xmlns:a16="http://schemas.microsoft.com/office/drawing/2014/main" xmlns="" id="{5FFAA58E-767A-4FAA-92D7-1F41C19B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4" name="BExRZO0PLWWMCLGRH7EH6UXYWGAJ" descr="9D4GQ34QB727H10MA3SSAR2R9" hidden="1">
          <a:extLst>
            <a:ext uri="{FF2B5EF4-FFF2-40B4-BE49-F238E27FC236}">
              <a16:creationId xmlns:a16="http://schemas.microsoft.com/office/drawing/2014/main" xmlns="" id="{02E941C3-5587-48C6-8D31-724B49B6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5" name="BExBDP6HNAAJUM39SE5G2C8BKNRQ" descr="1TM64TL2QIMYV7WYSV2VLGXY4" hidden="1">
          <a:extLst>
            <a:ext uri="{FF2B5EF4-FFF2-40B4-BE49-F238E27FC236}">
              <a16:creationId xmlns:a16="http://schemas.microsoft.com/office/drawing/2014/main" xmlns="" id="{3ACE08B8-95DA-46A3-B905-EF94C8EBC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6" name="BExQEGJP61DL2NZY6LMBHBZ0J5YT" descr="D6ZNRZJ7EX4GZT9RO8LE0C905" hidden="1">
          <a:extLst>
            <a:ext uri="{FF2B5EF4-FFF2-40B4-BE49-F238E27FC236}">
              <a16:creationId xmlns:a16="http://schemas.microsoft.com/office/drawing/2014/main" xmlns="" id="{B48F19F2-122C-4F53-B892-46E8C0664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7" name="BExTY1BCS6HZIF6HI5491FGHDVAE" descr="MJ6976KI2UH1IE8M227DUYXMJ" hidden="1">
          <a:extLst>
            <a:ext uri="{FF2B5EF4-FFF2-40B4-BE49-F238E27FC236}">
              <a16:creationId xmlns:a16="http://schemas.microsoft.com/office/drawing/2014/main" xmlns="" id="{F3DE5804-B3F9-44A7-82CB-4F797749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8" name="BEx5FXJGJOT93D0J2IRJ3985IUMI" hidden="1">
          <a:extLst>
            <a:ext uri="{FF2B5EF4-FFF2-40B4-BE49-F238E27FC236}">
              <a16:creationId xmlns:a16="http://schemas.microsoft.com/office/drawing/2014/main" xmlns="" id="{F148177D-CF43-48A2-AB62-C1F573FB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>
      <xdr:nvPicPr>
        <xdr:cNvPr id="9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2C84D826-C710-40E8-A9B1-345F6D72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10" name="BExS8T38WLC2R738ZC7BDJQAKJAJ" descr="MRI962L5PB0E0YWXCIBN82VJH" hidden="1">
          <a:extLst>
            <a:ext uri="{FF2B5EF4-FFF2-40B4-BE49-F238E27FC236}">
              <a16:creationId xmlns:a16="http://schemas.microsoft.com/office/drawing/2014/main" xmlns="" id="{B45D7A77-ED7D-436F-9BAE-303C22D3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1" name="BEx5F64BJ6DCM4EJH81D5ZFNPZ0V" descr="7DJ9FILZD2YPS6X1JBP9E76TU" hidden="1">
          <a:extLst>
            <a:ext uri="{FF2B5EF4-FFF2-40B4-BE49-F238E27FC236}">
              <a16:creationId xmlns:a16="http://schemas.microsoft.com/office/drawing/2014/main" xmlns="" id="{F2794960-C560-4868-B1A1-0C6E136A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2" name="BExQEXXHA3EEXR44LT6RKCDWM6ZT" hidden="1">
          <a:extLst>
            <a:ext uri="{FF2B5EF4-FFF2-40B4-BE49-F238E27FC236}">
              <a16:creationId xmlns:a16="http://schemas.microsoft.com/office/drawing/2014/main" xmlns="" id="{F3C0A97C-BA87-421B-A017-DD2A731B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13" name="BEx1X6AMHV6ZK3UJB2BXIJTJHYJU" descr="OALR4L95ELQLZ1Y1LETHM1CS9" hidden="1">
          <a:extLst>
            <a:ext uri="{FF2B5EF4-FFF2-40B4-BE49-F238E27FC236}">
              <a16:creationId xmlns:a16="http://schemas.microsoft.com/office/drawing/2014/main" xmlns="" id="{C80A7DC7-922F-4EFA-9412-40B725B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>
      <xdr:nvPicPr>
        <xdr:cNvPr id="14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8BEB3081-5591-499D-A722-9D8FA77B3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5" name="BEx1QZGQZBAWJ8591VXEIPUOVS7X" descr="MEW27CPIFG44B7E7HEQUUF5QF" hidden="1">
          <a:extLst>
            <a:ext uri="{FF2B5EF4-FFF2-40B4-BE49-F238E27FC236}">
              <a16:creationId xmlns:a16="http://schemas.microsoft.com/office/drawing/2014/main" xmlns="" id="{614E238E-CC35-4EB6-A70C-6B4C6BCB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6" name="BExMF7LICJLPXSHM63A6EQ79YQKG" descr="U084VZL15IMB1OFRRAY6GVKAE" hidden="1">
          <a:extLst>
            <a:ext uri="{FF2B5EF4-FFF2-40B4-BE49-F238E27FC236}">
              <a16:creationId xmlns:a16="http://schemas.microsoft.com/office/drawing/2014/main" xmlns="" id="{B9103AE3-10FA-471F-9178-80474DA0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7" name="BExS343F8GCKP6HTF9Y97L133DX8" descr="ZRF0KB1IYQSNV63CTXT25G67G" hidden="1">
          <a:extLst>
            <a:ext uri="{FF2B5EF4-FFF2-40B4-BE49-F238E27FC236}">
              <a16:creationId xmlns:a16="http://schemas.microsoft.com/office/drawing/2014/main" xmlns="" id="{1102CB96-A990-43AC-B184-C3459219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8" name="BExZMRC09W87CY4B73NPZMNH21AH" descr="78CUMI0OVLYJRSDRQ3V2YX812" hidden="1">
          <a:extLst>
            <a:ext uri="{FF2B5EF4-FFF2-40B4-BE49-F238E27FC236}">
              <a16:creationId xmlns:a16="http://schemas.microsoft.com/office/drawing/2014/main" xmlns="" id="{C12B28DA-FC5C-49E1-B291-ACB2C261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9" name="BExZXVFJ4DY4I24AARDT4AMP6EN1" descr="TXSMH2MTH86CYKA26740RQPUC" hidden="1">
          <a:extLst>
            <a:ext uri="{FF2B5EF4-FFF2-40B4-BE49-F238E27FC236}">
              <a16:creationId xmlns:a16="http://schemas.microsoft.com/office/drawing/2014/main" xmlns="" id="{2ACA6217-AC1F-4AFD-92CE-06B972529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0" name="BExOCUIOFQWUGTBU5ESTW3EYEP5C" descr="9BNF49V0R6VVYPHEVMJ3ABDQZ" hidden="1">
          <a:extLst>
            <a:ext uri="{FF2B5EF4-FFF2-40B4-BE49-F238E27FC236}">
              <a16:creationId xmlns:a16="http://schemas.microsoft.com/office/drawing/2014/main" xmlns="" id="{B950B48D-0EBC-4A01-BEE2-704420C4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1" name="BExU65O9OE4B4MQ2A3OYH13M8BZJ" descr="3INNIMMPDBB0JF37L81M6ID21" hidden="1">
          <a:extLst>
            <a:ext uri="{FF2B5EF4-FFF2-40B4-BE49-F238E27FC236}">
              <a16:creationId xmlns:a16="http://schemas.microsoft.com/office/drawing/2014/main" xmlns="" id="{C13A6DC7-63A3-4EBB-BD91-FE660930F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2" name="BExOPRCR0UW7TKXSV5WDTL348FGL" descr="S9JM17GP1802LHN4GT14BJYIC" hidden="1">
          <a:extLst>
            <a:ext uri="{FF2B5EF4-FFF2-40B4-BE49-F238E27FC236}">
              <a16:creationId xmlns:a16="http://schemas.microsoft.com/office/drawing/2014/main" xmlns="" id="{F233AF70-FF63-4409-B2E2-E563D300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3" name="BEx5OESAY2W8SEGI3TSB65EHJ04B" descr="9CN2Y88X8WYV1HWZG1QILY9BK" hidden="1">
          <a:extLst>
            <a:ext uri="{FF2B5EF4-FFF2-40B4-BE49-F238E27FC236}">
              <a16:creationId xmlns:a16="http://schemas.microsoft.com/office/drawing/2014/main" xmlns="" id="{732508A6-F9FC-4E60-8DB6-7F34A9E2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4" name="BExGMWEQ2BYRY9BAO5T1X850MJN1" descr="AZ9ST0XDIOP50HSUFO5V31BR0" hidden="1">
          <a:extLst>
            <a:ext uri="{FF2B5EF4-FFF2-40B4-BE49-F238E27FC236}">
              <a16:creationId xmlns:a16="http://schemas.microsoft.com/office/drawing/2014/main" xmlns="" id="{DB0F560E-797F-4595-9DBD-3D797F22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0</xdr:row>
      <xdr:rowOff>0</xdr:rowOff>
    </xdr:from>
    <xdr:ext cx="123825" cy="123825"/>
    <xdr:pic>
      <xdr:nvPicPr>
        <xdr:cNvPr id="25" name="BExW253QPOZK9KW8BJC3LBXGCG2N" descr="Y5HX37BEUWSN1NEFJKZJXI3SX" hidden="1">
          <a:extLst>
            <a:ext uri="{FF2B5EF4-FFF2-40B4-BE49-F238E27FC236}">
              <a16:creationId xmlns:a16="http://schemas.microsoft.com/office/drawing/2014/main" xmlns="" id="{A4FBCDC2-5F28-4D06-975C-6191A794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6" name="BEx973S463FCQVJ7QDFBUIU0WJ3F" descr="ZQTVYL8DCSADVT0QMRXFLU0TR" hidden="1">
          <a:extLst>
            <a:ext uri="{FF2B5EF4-FFF2-40B4-BE49-F238E27FC236}">
              <a16:creationId xmlns:a16="http://schemas.microsoft.com/office/drawing/2014/main" xmlns="" id="{7970E032-D1E9-4CE0-9F3B-70944772B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27" name="BExRZO0PLWWMCLGRH7EH6UXYWGAJ" descr="9D4GQ34QB727H10MA3SSAR2R9" hidden="1">
          <a:extLst>
            <a:ext uri="{FF2B5EF4-FFF2-40B4-BE49-F238E27FC236}">
              <a16:creationId xmlns:a16="http://schemas.microsoft.com/office/drawing/2014/main" xmlns="" id="{5FD831C1-1D8C-4D84-9CEE-B00C1E1B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8" name="BExBDP6HNAAJUM39SE5G2C8BKNRQ" descr="1TM64TL2QIMYV7WYSV2VLGXY4" hidden="1">
          <a:extLst>
            <a:ext uri="{FF2B5EF4-FFF2-40B4-BE49-F238E27FC236}">
              <a16:creationId xmlns:a16="http://schemas.microsoft.com/office/drawing/2014/main" xmlns="" id="{27B4BAD3-0B99-4CDA-9CFD-97F0C1A4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9" name="BExQEGJP61DL2NZY6LMBHBZ0J5YT" descr="D6ZNRZJ7EX4GZT9RO8LE0C905" hidden="1">
          <a:extLst>
            <a:ext uri="{FF2B5EF4-FFF2-40B4-BE49-F238E27FC236}">
              <a16:creationId xmlns:a16="http://schemas.microsoft.com/office/drawing/2014/main" xmlns="" id="{80B68EA5-9EC3-4555-BED2-B325A893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30" name="BExTY1BCS6HZIF6HI5491FGHDVAE" descr="MJ6976KI2UH1IE8M227DUYXMJ" hidden="1">
          <a:extLst>
            <a:ext uri="{FF2B5EF4-FFF2-40B4-BE49-F238E27FC236}">
              <a16:creationId xmlns:a16="http://schemas.microsoft.com/office/drawing/2014/main" xmlns="" id="{DB406320-2DC1-43B4-ACE9-AB780A04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31" name="BEx5FXJGJOT93D0J2IRJ3985IUMI" hidden="1">
          <a:extLst>
            <a:ext uri="{FF2B5EF4-FFF2-40B4-BE49-F238E27FC236}">
              <a16:creationId xmlns:a16="http://schemas.microsoft.com/office/drawing/2014/main" xmlns="" id="{114D228F-4074-4A96-8AEA-B4ABA4F9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>
      <xdr:nvPicPr>
        <xdr:cNvPr id="32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47156320-E7AD-4A34-87BA-DFA465C5F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33" name="BExS8T38WLC2R738ZC7BDJQAKJAJ" descr="MRI962L5PB0E0YWXCIBN82VJH" hidden="1">
          <a:extLst>
            <a:ext uri="{FF2B5EF4-FFF2-40B4-BE49-F238E27FC236}">
              <a16:creationId xmlns:a16="http://schemas.microsoft.com/office/drawing/2014/main" xmlns="" id="{56B6C216-A0F4-4384-8C91-EEAA3425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34" name="BEx5F64BJ6DCM4EJH81D5ZFNPZ0V" descr="7DJ9FILZD2YPS6X1JBP9E76TU" hidden="1">
          <a:extLst>
            <a:ext uri="{FF2B5EF4-FFF2-40B4-BE49-F238E27FC236}">
              <a16:creationId xmlns:a16="http://schemas.microsoft.com/office/drawing/2014/main" xmlns="" id="{1951F9AB-8613-40DA-939A-D94E96E8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35" name="BExQEXXHA3EEXR44LT6RKCDWM6ZT" hidden="1">
          <a:extLst>
            <a:ext uri="{FF2B5EF4-FFF2-40B4-BE49-F238E27FC236}">
              <a16:creationId xmlns:a16="http://schemas.microsoft.com/office/drawing/2014/main" xmlns="" id="{4CFFD66A-2226-4DA3-A2AB-FFA3E935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36" name="BEx1X6AMHV6ZK3UJB2BXIJTJHYJU" descr="OALR4L95ELQLZ1Y1LETHM1CS9" hidden="1">
          <a:extLst>
            <a:ext uri="{FF2B5EF4-FFF2-40B4-BE49-F238E27FC236}">
              <a16:creationId xmlns:a16="http://schemas.microsoft.com/office/drawing/2014/main" xmlns="" id="{BEB5C8B5-0961-492C-AF2C-31AE003A8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>
      <xdr:nvPicPr>
        <xdr:cNvPr id="37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D0A134A2-09BB-49D2-88CC-E70AC73C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38" name="BEx1QZGQZBAWJ8591VXEIPUOVS7X" descr="MEW27CPIFG44B7E7HEQUUF5QF" hidden="1">
          <a:extLst>
            <a:ext uri="{FF2B5EF4-FFF2-40B4-BE49-F238E27FC236}">
              <a16:creationId xmlns:a16="http://schemas.microsoft.com/office/drawing/2014/main" xmlns="" id="{0C329AD3-7AD2-4FCF-B979-FA96885B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39" name="BExMF7LICJLPXSHM63A6EQ79YQKG" descr="U084VZL15IMB1OFRRAY6GVKAE" hidden="1">
          <a:extLst>
            <a:ext uri="{FF2B5EF4-FFF2-40B4-BE49-F238E27FC236}">
              <a16:creationId xmlns:a16="http://schemas.microsoft.com/office/drawing/2014/main" xmlns="" id="{2D28A8BD-23A7-4E1E-9160-2C3B4E67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40" name="BExS343F8GCKP6HTF9Y97L133DX8" descr="ZRF0KB1IYQSNV63CTXT25G67G" hidden="1">
          <a:extLst>
            <a:ext uri="{FF2B5EF4-FFF2-40B4-BE49-F238E27FC236}">
              <a16:creationId xmlns:a16="http://schemas.microsoft.com/office/drawing/2014/main" xmlns="" id="{EDE9694E-3BF4-4EF2-83A0-409F3344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41" name="BExZMRC09W87CY4B73NPZMNH21AH" descr="78CUMI0OVLYJRSDRQ3V2YX812" hidden="1">
          <a:extLst>
            <a:ext uri="{FF2B5EF4-FFF2-40B4-BE49-F238E27FC236}">
              <a16:creationId xmlns:a16="http://schemas.microsoft.com/office/drawing/2014/main" xmlns="" id="{7022094E-303A-4176-9F39-5044035E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42" name="BExZXVFJ4DY4I24AARDT4AMP6EN1" descr="TXSMH2MTH86CYKA26740RQPUC" hidden="1">
          <a:extLst>
            <a:ext uri="{FF2B5EF4-FFF2-40B4-BE49-F238E27FC236}">
              <a16:creationId xmlns:a16="http://schemas.microsoft.com/office/drawing/2014/main" xmlns="" id="{DDA3D3A1-9D97-40D6-8977-5600AA3F8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43" name="BExOCUIOFQWUGTBU5ESTW3EYEP5C" descr="9BNF49V0R6VVYPHEVMJ3ABDQZ" hidden="1">
          <a:extLst>
            <a:ext uri="{FF2B5EF4-FFF2-40B4-BE49-F238E27FC236}">
              <a16:creationId xmlns:a16="http://schemas.microsoft.com/office/drawing/2014/main" xmlns="" id="{629B93BB-1BC4-4009-A466-BE688508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44" name="BExU65O9OE4B4MQ2A3OYH13M8BZJ" descr="3INNIMMPDBB0JF37L81M6ID21" hidden="1">
          <a:extLst>
            <a:ext uri="{FF2B5EF4-FFF2-40B4-BE49-F238E27FC236}">
              <a16:creationId xmlns:a16="http://schemas.microsoft.com/office/drawing/2014/main" xmlns="" id="{DED89D67-190F-4749-AE84-D165E42DE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45" name="BExOPRCR0UW7TKXSV5WDTL348FGL" descr="S9JM17GP1802LHN4GT14BJYIC" hidden="1">
          <a:extLst>
            <a:ext uri="{FF2B5EF4-FFF2-40B4-BE49-F238E27FC236}">
              <a16:creationId xmlns:a16="http://schemas.microsoft.com/office/drawing/2014/main" xmlns="" id="{BC96874C-9128-4375-9ADD-E22AF9A4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46" name="BEx5OESAY2W8SEGI3TSB65EHJ04B" descr="9CN2Y88X8WYV1HWZG1QILY9BK" hidden="1">
          <a:extLst>
            <a:ext uri="{FF2B5EF4-FFF2-40B4-BE49-F238E27FC236}">
              <a16:creationId xmlns:a16="http://schemas.microsoft.com/office/drawing/2014/main" xmlns="" id="{8DF81617-1AC8-434B-9A27-103C666D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47" name="BExGMWEQ2BYRY9BAO5T1X850MJN1" descr="AZ9ST0XDIOP50HSUFO5V31BR0" hidden="1">
          <a:extLst>
            <a:ext uri="{FF2B5EF4-FFF2-40B4-BE49-F238E27FC236}">
              <a16:creationId xmlns:a16="http://schemas.microsoft.com/office/drawing/2014/main" xmlns="" id="{76AA04C7-A702-40AC-8882-4CC94E66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724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0</xdr:row>
      <xdr:rowOff>15241</xdr:rowOff>
    </xdr:from>
    <xdr:to>
      <xdr:col>1</xdr:col>
      <xdr:colOff>768997</xdr:colOff>
      <xdr:row>3</xdr:row>
      <xdr:rowOff>9525</xdr:rowOff>
    </xdr:to>
    <xdr:pic>
      <xdr:nvPicPr>
        <xdr:cNvPr id="2" name="Picture 59">
          <a:extLst>
            <a:ext uri="{FF2B5EF4-FFF2-40B4-BE49-F238E27FC236}">
              <a16:creationId xmlns:a16="http://schemas.microsoft.com/office/drawing/2014/main" xmlns="" id="{1A073B09-D0F6-4944-A501-9B8DE60B3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1" y="15241"/>
          <a:ext cx="1312556" cy="57848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1488440</xdr:colOff>
      <xdr:row>11</xdr:row>
      <xdr:rowOff>154940</xdr:rowOff>
    </xdr:to>
    <xdr:pic>
      <xdr:nvPicPr>
        <xdr:cNvPr id="3" name="BExETYO2BC73IJJODBOBYF6X9SCL" hidden="1">
          <a:extLst>
            <a:ext uri="{FF2B5EF4-FFF2-40B4-BE49-F238E27FC236}">
              <a16:creationId xmlns:a16="http://schemas.microsoft.com/office/drawing/2014/main" xmlns="" id="{7ECB7159-E361-4F9F-A97A-C4929BC760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939800"/>
          <a:ext cx="316484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1444625</xdr:colOff>
      <xdr:row>5</xdr:row>
      <xdr:rowOff>0</xdr:rowOff>
    </xdr:to>
    <xdr:pic>
      <xdr:nvPicPr>
        <xdr:cNvPr id="4" name="BExVZ70DOIO5GTMQVMJBLFVHLFSL" hidden="1">
          <a:extLst>
            <a:ext uri="{FF2B5EF4-FFF2-40B4-BE49-F238E27FC236}">
              <a16:creationId xmlns:a16="http://schemas.microsoft.com/office/drawing/2014/main" xmlns="" id="{96D26AC2-3BA8-461B-A4FD-9AB5F798F6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939800"/>
          <a:ext cx="3121025" cy="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1035050</xdr:colOff>
      <xdr:row>0</xdr:row>
      <xdr:rowOff>215900</xdr:rowOff>
    </xdr:to>
    <xdr:pic>
      <xdr:nvPicPr>
        <xdr:cNvPr id="5" name="BEx7FZO9SD4T6WCDMC3MJVZ7IY7C" hidden="1">
          <a:extLst>
            <a:ext uri="{FF2B5EF4-FFF2-40B4-BE49-F238E27FC236}">
              <a16:creationId xmlns:a16="http://schemas.microsoft.com/office/drawing/2014/main" xmlns="" id="{C92280D1-842B-4CA6-9920-8C4DC9F0BF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8700" y="0"/>
          <a:ext cx="103505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2301875</xdr:colOff>
      <xdr:row>0</xdr:row>
      <xdr:rowOff>215900</xdr:rowOff>
    </xdr:to>
    <xdr:pic>
      <xdr:nvPicPr>
        <xdr:cNvPr id="6" name="BExY31IC2FNRPCQXJL29AA4Y6XCR" hidden="1">
          <a:extLst>
            <a:ext uri="{FF2B5EF4-FFF2-40B4-BE49-F238E27FC236}">
              <a16:creationId xmlns:a16="http://schemas.microsoft.com/office/drawing/2014/main" xmlns="" id="{47CC8B92-1BB5-4F3A-9CD3-C468474661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0"/>
          <a:ext cx="2301875" cy="215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19</xdr:col>
      <xdr:colOff>863600</xdr:colOff>
      <xdr:row>19</xdr:row>
      <xdr:rowOff>0</xdr:rowOff>
    </xdr:to>
    <xdr:pic>
      <xdr:nvPicPr>
        <xdr:cNvPr id="7" name="BExODCNDL52TJBUPYIG88CV2V3DF" hidden="1">
          <a:extLst>
            <a:ext uri="{FF2B5EF4-FFF2-40B4-BE49-F238E27FC236}">
              <a16:creationId xmlns:a16="http://schemas.microsoft.com/office/drawing/2014/main" xmlns="" id="{8AA0CDDB-F46D-4FD8-8982-3783E16964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1295400"/>
          <a:ext cx="27813000" cy="101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1061720</xdr:colOff>
      <xdr:row>0</xdr:row>
      <xdr:rowOff>215900</xdr:rowOff>
    </xdr:to>
    <xdr:pic>
      <xdr:nvPicPr>
        <xdr:cNvPr id="2" name="BEx7FZO9SD4T6WCDMC3MJVZ7IY7C" hidden="1">
          <a:extLst>
            <a:ext uri="{FF2B5EF4-FFF2-40B4-BE49-F238E27FC236}">
              <a16:creationId xmlns:a16="http://schemas.microsoft.com/office/drawing/2014/main" xmlns="" id="{AE7A7000-1B4A-4A2D-B426-CE89A4F731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0"/>
          <a:ext cx="106172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2372360</xdr:colOff>
      <xdr:row>0</xdr:row>
      <xdr:rowOff>215900</xdr:rowOff>
    </xdr:to>
    <xdr:pic>
      <xdr:nvPicPr>
        <xdr:cNvPr id="3" name="BExY31IC2FNRPCQXJL29AA4Y6XCR" hidden="1">
          <a:extLst>
            <a:ext uri="{FF2B5EF4-FFF2-40B4-BE49-F238E27FC236}">
              <a16:creationId xmlns:a16="http://schemas.microsoft.com/office/drawing/2014/main" xmlns="" id="{947E0FFE-C522-42F8-8AAF-64FCD67EE6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0" y="0"/>
          <a:ext cx="1013460" cy="2159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1044575</xdr:colOff>
      <xdr:row>0</xdr:row>
      <xdr:rowOff>215900</xdr:rowOff>
    </xdr:to>
    <xdr:pic>
      <xdr:nvPicPr>
        <xdr:cNvPr id="4" name="BExZPEHMU1A7ECPJ76MKVZTPF4D2" hidden="1">
          <a:extLst>
            <a:ext uri="{FF2B5EF4-FFF2-40B4-BE49-F238E27FC236}">
              <a16:creationId xmlns:a16="http://schemas.microsoft.com/office/drawing/2014/main" xmlns="" id="{264BFADC-499F-413A-892C-EBCB8A3F93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0"/>
          <a:ext cx="1044575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873125</xdr:colOff>
      <xdr:row>0</xdr:row>
      <xdr:rowOff>215900</xdr:rowOff>
    </xdr:to>
    <xdr:pic>
      <xdr:nvPicPr>
        <xdr:cNvPr id="5" name="BExOGTMGWJ0O0J1TONWP9KX87HKW" hidden="1">
          <a:extLst>
            <a:ext uri="{FF2B5EF4-FFF2-40B4-BE49-F238E27FC236}">
              <a16:creationId xmlns:a16="http://schemas.microsoft.com/office/drawing/2014/main" xmlns="" id="{F6765A2B-E94D-4DBD-A002-FA4AF72884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0" y="0"/>
          <a:ext cx="873125" cy="215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796925</xdr:colOff>
      <xdr:row>5</xdr:row>
      <xdr:rowOff>0</xdr:rowOff>
    </xdr:to>
    <xdr:pic>
      <xdr:nvPicPr>
        <xdr:cNvPr id="6" name="BEx1K4YOTLG1TSR9THHGUMGRUR7S" hidden="1">
          <a:extLst>
            <a:ext uri="{FF2B5EF4-FFF2-40B4-BE49-F238E27FC236}">
              <a16:creationId xmlns:a16="http://schemas.microsoft.com/office/drawing/2014/main" xmlns="" id="{F0F7FF0E-7D75-4398-95E5-7B5C1C8A88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939800"/>
          <a:ext cx="1914525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11</xdr:col>
      <xdr:colOff>701675</xdr:colOff>
      <xdr:row>16</xdr:row>
      <xdr:rowOff>0</xdr:rowOff>
    </xdr:to>
    <xdr:pic>
      <xdr:nvPicPr>
        <xdr:cNvPr id="7" name="BExVYMXH43ZBZQNUQ2KNOR96UL3T" hidden="1">
          <a:extLst>
            <a:ext uri="{FF2B5EF4-FFF2-40B4-BE49-F238E27FC236}">
              <a16:creationId xmlns:a16="http://schemas.microsoft.com/office/drawing/2014/main" xmlns="" id="{F07770D0-8A03-4761-B434-6947FB5BD3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1295400"/>
          <a:ext cx="14925675" cy="482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1</xdr:col>
      <xdr:colOff>772806</xdr:colOff>
      <xdr:row>3</xdr:row>
      <xdr:rowOff>13334</xdr:rowOff>
    </xdr:to>
    <xdr:pic>
      <xdr:nvPicPr>
        <xdr:cNvPr id="8" name="Picture 59">
          <a:extLst>
            <a:ext uri="{FF2B5EF4-FFF2-40B4-BE49-F238E27FC236}">
              <a16:creationId xmlns:a16="http://schemas.microsoft.com/office/drawing/2014/main" xmlns="" id="{C5B17224-26AE-48CF-A73B-D1EA6EA9D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312556" cy="578484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9" name="BExIMJ9DQUP3IT2LKJYHVH1TSJ26">
          <a:extLst>
            <a:ext uri="{FF2B5EF4-FFF2-40B4-BE49-F238E27FC236}">
              <a16:creationId xmlns:a16="http://schemas.microsoft.com/office/drawing/2014/main" xmlns="" id="{7764CBF5-E266-4F13-AAF3-880BE48934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10" name="BExGYMZHLEQFXZ5SLQWHV7OK9MYE">
          <a:extLst>
            <a:ext uri="{FF2B5EF4-FFF2-40B4-BE49-F238E27FC236}">
              <a16:creationId xmlns:a16="http://schemas.microsoft.com/office/drawing/2014/main" xmlns="" id="{F93AF833-4F5F-4090-8AFE-1E61DF5FF3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15</xdr:row>
      <xdr:rowOff>12700</xdr:rowOff>
    </xdr:from>
    <xdr:to>
      <xdr:col>2</xdr:col>
      <xdr:colOff>79375</xdr:colOff>
      <xdr:row>15</xdr:row>
      <xdr:rowOff>63500</xdr:rowOff>
    </xdr:to>
    <xdr:pic>
      <xdr:nvPicPr>
        <xdr:cNvPr id="11" name="BExKW1UQZB2Z27SE8ZYLNX84J13E">
          <a:extLst>
            <a:ext uri="{FF2B5EF4-FFF2-40B4-BE49-F238E27FC236}">
              <a16:creationId xmlns:a16="http://schemas.microsoft.com/office/drawing/2014/main" xmlns="" id="{1E59832B-4360-4731-B08F-1567CF5788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28575</xdr:colOff>
      <xdr:row>15</xdr:row>
      <xdr:rowOff>88900</xdr:rowOff>
    </xdr:from>
    <xdr:to>
      <xdr:col>2</xdr:col>
      <xdr:colOff>79375</xdr:colOff>
      <xdr:row>15</xdr:row>
      <xdr:rowOff>139700</xdr:rowOff>
    </xdr:to>
    <xdr:pic>
      <xdr:nvPicPr>
        <xdr:cNvPr id="12" name="BExQIVOTSZLDBLEOH46MPOARW489">
          <a:extLst>
            <a:ext uri="{FF2B5EF4-FFF2-40B4-BE49-F238E27FC236}">
              <a16:creationId xmlns:a16="http://schemas.microsoft.com/office/drawing/2014/main" xmlns="" id="{9BE6D4A5-AA0E-4600-9039-31AD6977C4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15</xdr:row>
      <xdr:rowOff>12700</xdr:rowOff>
    </xdr:from>
    <xdr:to>
      <xdr:col>3</xdr:col>
      <xdr:colOff>69850</xdr:colOff>
      <xdr:row>15</xdr:row>
      <xdr:rowOff>63500</xdr:rowOff>
    </xdr:to>
    <xdr:pic>
      <xdr:nvPicPr>
        <xdr:cNvPr id="13" name="BExEOG45NR1NDWFVLSHVPW96LDDG">
          <a:extLst>
            <a:ext uri="{FF2B5EF4-FFF2-40B4-BE49-F238E27FC236}">
              <a16:creationId xmlns:a16="http://schemas.microsoft.com/office/drawing/2014/main" xmlns="" id="{B4D97667-64FD-46B8-995F-0F4B71886B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19050</xdr:colOff>
      <xdr:row>15</xdr:row>
      <xdr:rowOff>88900</xdr:rowOff>
    </xdr:from>
    <xdr:to>
      <xdr:col>3</xdr:col>
      <xdr:colOff>69850</xdr:colOff>
      <xdr:row>15</xdr:row>
      <xdr:rowOff>139700</xdr:rowOff>
    </xdr:to>
    <xdr:pic>
      <xdr:nvPicPr>
        <xdr:cNvPr id="14" name="BExMG8GOJE7HUD4TBW1BVZQ79U6D">
          <a:extLst>
            <a:ext uri="{FF2B5EF4-FFF2-40B4-BE49-F238E27FC236}">
              <a16:creationId xmlns:a16="http://schemas.microsoft.com/office/drawing/2014/main" xmlns="" id="{0BA0E5D2-3FA7-49E6-81E7-4561B14A9D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15</xdr:row>
      <xdr:rowOff>12700</xdr:rowOff>
    </xdr:from>
    <xdr:to>
      <xdr:col>4</xdr:col>
      <xdr:colOff>73025</xdr:colOff>
      <xdr:row>15</xdr:row>
      <xdr:rowOff>63500</xdr:rowOff>
    </xdr:to>
    <xdr:pic>
      <xdr:nvPicPr>
        <xdr:cNvPr id="15" name="BEx5EHJICK65NTVQ5LT03TBEDGVM">
          <a:extLst>
            <a:ext uri="{FF2B5EF4-FFF2-40B4-BE49-F238E27FC236}">
              <a16:creationId xmlns:a16="http://schemas.microsoft.com/office/drawing/2014/main" xmlns="" id="{9E3BC4B8-B7D3-4FCC-9FBD-4E410A51DD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94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22225</xdr:colOff>
      <xdr:row>15</xdr:row>
      <xdr:rowOff>88900</xdr:rowOff>
    </xdr:from>
    <xdr:to>
      <xdr:col>4</xdr:col>
      <xdr:colOff>73025</xdr:colOff>
      <xdr:row>15</xdr:row>
      <xdr:rowOff>139700</xdr:rowOff>
    </xdr:to>
    <xdr:pic>
      <xdr:nvPicPr>
        <xdr:cNvPr id="16" name="BEx99996JTIFSDSK0K3NJWD2VU73">
          <a:extLst>
            <a:ext uri="{FF2B5EF4-FFF2-40B4-BE49-F238E27FC236}">
              <a16:creationId xmlns:a16="http://schemas.microsoft.com/office/drawing/2014/main" xmlns="" id="{A3F3CCCF-79DB-423C-90DB-1AB4FB3A72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94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</xdr:colOff>
      <xdr:row>15</xdr:row>
      <xdr:rowOff>12700</xdr:rowOff>
    </xdr:from>
    <xdr:to>
      <xdr:col>5</xdr:col>
      <xdr:colOff>82550</xdr:colOff>
      <xdr:row>15</xdr:row>
      <xdr:rowOff>63500</xdr:rowOff>
    </xdr:to>
    <xdr:pic>
      <xdr:nvPicPr>
        <xdr:cNvPr id="17" name="BExD3ZROH3HXTCIC5XIDRKRLG5ER">
          <a:extLst>
            <a:ext uri="{FF2B5EF4-FFF2-40B4-BE49-F238E27FC236}">
              <a16:creationId xmlns:a16="http://schemas.microsoft.com/office/drawing/2014/main" xmlns="" id="{6952258B-D8AE-4E7C-904D-B1B2E9A34A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31750</xdr:colOff>
      <xdr:row>15</xdr:row>
      <xdr:rowOff>88900</xdr:rowOff>
    </xdr:from>
    <xdr:to>
      <xdr:col>5</xdr:col>
      <xdr:colOff>82550</xdr:colOff>
      <xdr:row>15</xdr:row>
      <xdr:rowOff>139700</xdr:rowOff>
    </xdr:to>
    <xdr:pic>
      <xdr:nvPicPr>
        <xdr:cNvPr id="18" name="BEx7AM2HEVKOC8EY5O680HFHRL4M">
          <a:extLst>
            <a:ext uri="{FF2B5EF4-FFF2-40B4-BE49-F238E27FC236}">
              <a16:creationId xmlns:a16="http://schemas.microsoft.com/office/drawing/2014/main" xmlns="" id="{33E54DC9-B053-46A6-834D-C9AC84369C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</xdr:colOff>
      <xdr:row>15</xdr:row>
      <xdr:rowOff>12700</xdr:rowOff>
    </xdr:from>
    <xdr:to>
      <xdr:col>6</xdr:col>
      <xdr:colOff>76200</xdr:colOff>
      <xdr:row>15</xdr:row>
      <xdr:rowOff>63500</xdr:rowOff>
    </xdr:to>
    <xdr:pic>
      <xdr:nvPicPr>
        <xdr:cNvPr id="19" name="BExOLOSTJTHAZI3Z97T5Z4ZX86OT">
          <a:extLst>
            <a:ext uri="{FF2B5EF4-FFF2-40B4-BE49-F238E27FC236}">
              <a16:creationId xmlns:a16="http://schemas.microsoft.com/office/drawing/2014/main" xmlns="" id="{8D66F47A-35E8-45F3-AD20-830C4B030A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25400</xdr:colOff>
      <xdr:row>15</xdr:row>
      <xdr:rowOff>88900</xdr:rowOff>
    </xdr:from>
    <xdr:to>
      <xdr:col>6</xdr:col>
      <xdr:colOff>76200</xdr:colOff>
      <xdr:row>15</xdr:row>
      <xdr:rowOff>139700</xdr:rowOff>
    </xdr:to>
    <xdr:pic>
      <xdr:nvPicPr>
        <xdr:cNvPr id="20" name="BExKK06S1NOEO0OB76ZI4XB4ISG8">
          <a:extLst>
            <a:ext uri="{FF2B5EF4-FFF2-40B4-BE49-F238E27FC236}">
              <a16:creationId xmlns:a16="http://schemas.microsoft.com/office/drawing/2014/main" xmlns="" id="{A01BCD89-4CF5-400B-BD4A-3F226671C2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22225</xdr:colOff>
      <xdr:row>15</xdr:row>
      <xdr:rowOff>12700</xdr:rowOff>
    </xdr:from>
    <xdr:to>
      <xdr:col>7</xdr:col>
      <xdr:colOff>73025</xdr:colOff>
      <xdr:row>15</xdr:row>
      <xdr:rowOff>63500</xdr:rowOff>
    </xdr:to>
    <xdr:pic>
      <xdr:nvPicPr>
        <xdr:cNvPr id="21" name="BExVS8B9813YU1RFD883VMTBD6GM">
          <a:extLst>
            <a:ext uri="{FF2B5EF4-FFF2-40B4-BE49-F238E27FC236}">
              <a16:creationId xmlns:a16="http://schemas.microsoft.com/office/drawing/2014/main" xmlns="" id="{CE88EE04-A030-49A3-A1C5-D074EA5751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55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22225</xdr:colOff>
      <xdr:row>15</xdr:row>
      <xdr:rowOff>88900</xdr:rowOff>
    </xdr:from>
    <xdr:to>
      <xdr:col>7</xdr:col>
      <xdr:colOff>73025</xdr:colOff>
      <xdr:row>15</xdr:row>
      <xdr:rowOff>139700</xdr:rowOff>
    </xdr:to>
    <xdr:pic>
      <xdr:nvPicPr>
        <xdr:cNvPr id="22" name="BExZM3CT009E0PI53TF0TKC4386T">
          <a:extLst>
            <a:ext uri="{FF2B5EF4-FFF2-40B4-BE49-F238E27FC236}">
              <a16:creationId xmlns:a16="http://schemas.microsoft.com/office/drawing/2014/main" xmlns="" id="{F98B457C-0BD5-4713-B788-6F469C3E0E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55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</xdr:colOff>
      <xdr:row>15</xdr:row>
      <xdr:rowOff>12700</xdr:rowOff>
    </xdr:from>
    <xdr:to>
      <xdr:col>8</xdr:col>
      <xdr:colOff>76200</xdr:colOff>
      <xdr:row>15</xdr:row>
      <xdr:rowOff>63500</xdr:rowOff>
    </xdr:to>
    <xdr:pic>
      <xdr:nvPicPr>
        <xdr:cNvPr id="23" name="BExZXAWIS3QGA4S4J3H4CAE1QDMG">
          <a:extLst>
            <a:ext uri="{FF2B5EF4-FFF2-40B4-BE49-F238E27FC236}">
              <a16:creationId xmlns:a16="http://schemas.microsoft.com/office/drawing/2014/main" xmlns="" id="{AC5F51D8-F3A5-4FAF-98DB-F5E633A910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95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25400</xdr:colOff>
      <xdr:row>15</xdr:row>
      <xdr:rowOff>88900</xdr:rowOff>
    </xdr:from>
    <xdr:to>
      <xdr:col>8</xdr:col>
      <xdr:colOff>76200</xdr:colOff>
      <xdr:row>15</xdr:row>
      <xdr:rowOff>139700</xdr:rowOff>
    </xdr:to>
    <xdr:pic>
      <xdr:nvPicPr>
        <xdr:cNvPr id="24" name="BExZUMUJ1W5DPN0AGAFX11P3HYLD">
          <a:extLst>
            <a:ext uri="{FF2B5EF4-FFF2-40B4-BE49-F238E27FC236}">
              <a16:creationId xmlns:a16="http://schemas.microsoft.com/office/drawing/2014/main" xmlns="" id="{CDF81A02-1859-4895-9416-4AA72C4F76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95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25" name="BExOJBDX6PBSPUGD2VED3MAI5TWA">
          <a:extLst>
            <a:ext uri="{FF2B5EF4-FFF2-40B4-BE49-F238E27FC236}">
              <a16:creationId xmlns:a16="http://schemas.microsoft.com/office/drawing/2014/main" xmlns="" id="{FA962F81-1420-4527-9643-3926FCD5BF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26" name="BExZSCA1UDDHZWCQWBE6D3VCPI7U">
          <a:extLst>
            <a:ext uri="{FF2B5EF4-FFF2-40B4-BE49-F238E27FC236}">
              <a16:creationId xmlns:a16="http://schemas.microsoft.com/office/drawing/2014/main" xmlns="" id="{6F03514D-F103-4F76-AB7C-591F776417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14</xdr:row>
      <xdr:rowOff>19050</xdr:rowOff>
    </xdr:from>
    <xdr:to>
      <xdr:col>10</xdr:col>
      <xdr:colOff>73025</xdr:colOff>
      <xdr:row>14</xdr:row>
      <xdr:rowOff>69850</xdr:rowOff>
    </xdr:to>
    <xdr:pic>
      <xdr:nvPicPr>
        <xdr:cNvPr id="27" name="BExXX4F667MSKZ3NU2XWZPTEBO0H">
          <a:extLst>
            <a:ext uri="{FF2B5EF4-FFF2-40B4-BE49-F238E27FC236}">
              <a16:creationId xmlns:a16="http://schemas.microsoft.com/office/drawing/2014/main" xmlns="" id="{4D93BAD1-BCC1-4444-B4C9-C9E94E5232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14</xdr:row>
      <xdr:rowOff>95250</xdr:rowOff>
    </xdr:from>
    <xdr:to>
      <xdr:col>10</xdr:col>
      <xdr:colOff>73025</xdr:colOff>
      <xdr:row>14</xdr:row>
      <xdr:rowOff>146050</xdr:rowOff>
    </xdr:to>
    <xdr:pic>
      <xdr:nvPicPr>
        <xdr:cNvPr id="28" name="BEx1J3Y9TCQJ7ZYQA4H5L0OI5P2Y">
          <a:extLst>
            <a:ext uri="{FF2B5EF4-FFF2-40B4-BE49-F238E27FC236}">
              <a16:creationId xmlns:a16="http://schemas.microsoft.com/office/drawing/2014/main" xmlns="" id="{A01804BD-86FD-42A7-8C8B-2D7BB21582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19050</xdr:rowOff>
    </xdr:from>
    <xdr:to>
      <xdr:col>11</xdr:col>
      <xdr:colOff>73025</xdr:colOff>
      <xdr:row>14</xdr:row>
      <xdr:rowOff>69850</xdr:rowOff>
    </xdr:to>
    <xdr:pic>
      <xdr:nvPicPr>
        <xdr:cNvPr id="29" name="BEx3C4OSR9FO5OKJ63LFH1WOL7GD">
          <a:extLst>
            <a:ext uri="{FF2B5EF4-FFF2-40B4-BE49-F238E27FC236}">
              <a16:creationId xmlns:a16="http://schemas.microsoft.com/office/drawing/2014/main" xmlns="" id="{13D87391-BC01-406C-B5E0-F77F6E674A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95250</xdr:rowOff>
    </xdr:from>
    <xdr:to>
      <xdr:col>11</xdr:col>
      <xdr:colOff>73025</xdr:colOff>
      <xdr:row>14</xdr:row>
      <xdr:rowOff>146050</xdr:rowOff>
    </xdr:to>
    <xdr:pic>
      <xdr:nvPicPr>
        <xdr:cNvPr id="30" name="BExU2GR5I2968ESLU6FLZ0PQ18RX">
          <a:extLst>
            <a:ext uri="{FF2B5EF4-FFF2-40B4-BE49-F238E27FC236}">
              <a16:creationId xmlns:a16="http://schemas.microsoft.com/office/drawing/2014/main" xmlns="" id="{3D4B8763-EB1A-4F54-9B5C-89B22DEF73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31" name="BEx8ZN3M1U4LCGL2PB41SKL7FAX6">
          <a:extLst>
            <a:ext uri="{FF2B5EF4-FFF2-40B4-BE49-F238E27FC236}">
              <a16:creationId xmlns:a16="http://schemas.microsoft.com/office/drawing/2014/main" xmlns="" id="{D71BDB9D-A952-4894-8243-4A3B8F8A3B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32" name="BExSHKDHNXFHBFVQ92Z2V6ARN5V0">
          <a:extLst>
            <a:ext uri="{FF2B5EF4-FFF2-40B4-BE49-F238E27FC236}">
              <a16:creationId xmlns:a16="http://schemas.microsoft.com/office/drawing/2014/main" xmlns="" id="{69239C29-1048-4174-83BF-1864FEB9BB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33" name="BExISTZCDQ8HEAAP69IUS5P2SOCM">
          <a:extLst>
            <a:ext uri="{FF2B5EF4-FFF2-40B4-BE49-F238E27FC236}">
              <a16:creationId xmlns:a16="http://schemas.microsoft.com/office/drawing/2014/main" xmlns="" id="{0AF8CB13-28E7-4650-B7E9-B83051BC5E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34" name="BExZRJT6IF8F1MYTTHKTY1XIJMV3">
          <a:extLst>
            <a:ext uri="{FF2B5EF4-FFF2-40B4-BE49-F238E27FC236}">
              <a16:creationId xmlns:a16="http://schemas.microsoft.com/office/drawing/2014/main" xmlns="" id="{E5AD34E6-72D3-48D6-B60A-65C63ACFAF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35" name="BExUD845W29O393MP8XHSBRARPM8">
          <a:extLst>
            <a:ext uri="{FF2B5EF4-FFF2-40B4-BE49-F238E27FC236}">
              <a16:creationId xmlns:a16="http://schemas.microsoft.com/office/drawing/2014/main" xmlns="" id="{B465AF73-77F5-49BD-8CC9-AD400E23BF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36" name="BEx1PXJYA0EPVKMIZ3OX22NE6SPN">
          <a:extLst>
            <a:ext uri="{FF2B5EF4-FFF2-40B4-BE49-F238E27FC236}">
              <a16:creationId xmlns:a16="http://schemas.microsoft.com/office/drawing/2014/main" xmlns="" id="{0C0B8D05-5AA0-46B6-96EF-ACAF75A741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37" name="BExS504JKHZDLJBUP30DUPSHR4KM">
          <a:extLst>
            <a:ext uri="{FF2B5EF4-FFF2-40B4-BE49-F238E27FC236}">
              <a16:creationId xmlns:a16="http://schemas.microsoft.com/office/drawing/2014/main" xmlns="" id="{29096897-5B02-4554-9AFF-E79E328998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38" name="BEx3AT6OLIYIOXH67KGY61IJDZLI">
          <a:extLst>
            <a:ext uri="{FF2B5EF4-FFF2-40B4-BE49-F238E27FC236}">
              <a16:creationId xmlns:a16="http://schemas.microsoft.com/office/drawing/2014/main" xmlns="" id="{023F5C1F-E7DF-451C-91A4-8D55B7DF5A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39" name="BExZX3UVXYFQ75PCJPT182DHM9VY">
          <a:extLst>
            <a:ext uri="{FF2B5EF4-FFF2-40B4-BE49-F238E27FC236}">
              <a16:creationId xmlns:a16="http://schemas.microsoft.com/office/drawing/2014/main" xmlns="" id="{3BF9E7E7-222A-4CF0-8615-A40441AD59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40" name="BExMGPJN5VT6N9PFPAV8UI4A7RBL">
          <a:extLst>
            <a:ext uri="{FF2B5EF4-FFF2-40B4-BE49-F238E27FC236}">
              <a16:creationId xmlns:a16="http://schemas.microsoft.com/office/drawing/2014/main" xmlns="" id="{D23BE424-413D-4C87-9972-77048C81F4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41" name="BExSBP344E36RRUU3SEX6SXNPHJJ">
          <a:extLst>
            <a:ext uri="{FF2B5EF4-FFF2-40B4-BE49-F238E27FC236}">
              <a16:creationId xmlns:a16="http://schemas.microsoft.com/office/drawing/2014/main" xmlns="" id="{08900871-4302-40A2-8D12-8011DB0344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42" name="BExOKZ6DVDZOWCE3QUA317M0PLDP">
          <a:extLst>
            <a:ext uri="{FF2B5EF4-FFF2-40B4-BE49-F238E27FC236}">
              <a16:creationId xmlns:a16="http://schemas.microsoft.com/office/drawing/2014/main" xmlns="" id="{1E94AAE5-B823-4E8C-96D3-31DA1DEDBE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43" name="BExOF9VT7309NSVO01LKY9UGQ7HD">
          <a:extLst>
            <a:ext uri="{FF2B5EF4-FFF2-40B4-BE49-F238E27FC236}">
              <a16:creationId xmlns:a16="http://schemas.microsoft.com/office/drawing/2014/main" xmlns="" id="{1C7EBF2A-2120-4F0C-9F5D-94A664A3FC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44" name="BExIP3V7PPGWUX9HNF8NDYSROVKJ">
          <a:extLst>
            <a:ext uri="{FF2B5EF4-FFF2-40B4-BE49-F238E27FC236}">
              <a16:creationId xmlns:a16="http://schemas.microsoft.com/office/drawing/2014/main" xmlns="" id="{8E8073C4-9B43-453D-A32C-03147AA050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45" name="BExQHN6LU0HKQ0B0F2A5ICGMT146">
          <a:extLst>
            <a:ext uri="{FF2B5EF4-FFF2-40B4-BE49-F238E27FC236}">
              <a16:creationId xmlns:a16="http://schemas.microsoft.com/office/drawing/2014/main" xmlns="" id="{3A14F570-0B5D-4FD3-9489-B6C4D71645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46" name="BExVXIRP4WHE693EJXOQ8NUQE1GC">
          <a:extLst>
            <a:ext uri="{FF2B5EF4-FFF2-40B4-BE49-F238E27FC236}">
              <a16:creationId xmlns:a16="http://schemas.microsoft.com/office/drawing/2014/main" xmlns="" id="{850C9BF8-7B8C-4B85-9FEF-7065D8E8D4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47" name="BExMMP0W6CG7W9FI5OKRHO6PQ8T1">
          <a:extLst>
            <a:ext uri="{FF2B5EF4-FFF2-40B4-BE49-F238E27FC236}">
              <a16:creationId xmlns:a16="http://schemas.microsoft.com/office/drawing/2014/main" xmlns="" id="{089161DD-1568-46A7-8BF4-A421EE7FB4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48" name="BExOGIJ9NAFBROMT1E5JQ6JIORO4">
          <a:extLst>
            <a:ext uri="{FF2B5EF4-FFF2-40B4-BE49-F238E27FC236}">
              <a16:creationId xmlns:a16="http://schemas.microsoft.com/office/drawing/2014/main" xmlns="" id="{C7F9F5E2-4845-4529-8CE5-0C0919C110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49" name="BExOA8EVXAO6XRNH81H4S38MRVX0">
          <a:extLst>
            <a:ext uri="{FF2B5EF4-FFF2-40B4-BE49-F238E27FC236}">
              <a16:creationId xmlns:a16="http://schemas.microsoft.com/office/drawing/2014/main" xmlns="" id="{C8E9FA36-30F7-450B-A9FC-A044B7A071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50" name="BEx3QOPRBURS41UZD3RJ8Q4IU6UU">
          <a:extLst>
            <a:ext uri="{FF2B5EF4-FFF2-40B4-BE49-F238E27FC236}">
              <a16:creationId xmlns:a16="http://schemas.microsoft.com/office/drawing/2014/main" xmlns="" id="{F68FEB06-D92D-403D-8361-5C73304FA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51" name="BEx1VINHOVWSER73BXXR2WHHP65I">
          <a:extLst>
            <a:ext uri="{FF2B5EF4-FFF2-40B4-BE49-F238E27FC236}">
              <a16:creationId xmlns:a16="http://schemas.microsoft.com/office/drawing/2014/main" xmlns="" id="{9C5D7E15-A5AE-4C03-A9D2-4B9E5473AC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52" name="BExU1YX85UQ0HGG5KKV1XFH9PNI7">
          <a:extLst>
            <a:ext uri="{FF2B5EF4-FFF2-40B4-BE49-F238E27FC236}">
              <a16:creationId xmlns:a16="http://schemas.microsoft.com/office/drawing/2014/main" xmlns="" id="{11984927-AE71-46E7-A361-20B69EDDD1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53" name="BEx5HQKO00C8FS8PW4F1MEOJ38GN">
          <a:extLst>
            <a:ext uri="{FF2B5EF4-FFF2-40B4-BE49-F238E27FC236}">
              <a16:creationId xmlns:a16="http://schemas.microsoft.com/office/drawing/2014/main" xmlns="" id="{47FB31E8-20F5-4A30-B935-34C465F4A1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54" name="BExS53Q13AKYKA84FIV33D9VO4PU">
          <a:extLst>
            <a:ext uri="{FF2B5EF4-FFF2-40B4-BE49-F238E27FC236}">
              <a16:creationId xmlns:a16="http://schemas.microsoft.com/office/drawing/2014/main" xmlns="" id="{F02F3D16-6513-4451-A234-978FD2B74D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55" name="BExGQLH6DJIAKRJVOA0M0SS1J80I">
          <a:extLst>
            <a:ext uri="{FF2B5EF4-FFF2-40B4-BE49-F238E27FC236}">
              <a16:creationId xmlns:a16="http://schemas.microsoft.com/office/drawing/2014/main" xmlns="" id="{F54C70A5-14E1-4F27-845E-61390ED989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56" name="BExZOWNKTV1AOJ2462TS9BIWU2KU">
          <a:extLst>
            <a:ext uri="{FF2B5EF4-FFF2-40B4-BE49-F238E27FC236}">
              <a16:creationId xmlns:a16="http://schemas.microsoft.com/office/drawing/2014/main" xmlns="" id="{3D78E154-51A4-4C7C-B37C-AA6D7AEF9C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57" name="BExMJQXJ8DDD25EZMRVLMBSDATIO">
          <a:extLst>
            <a:ext uri="{FF2B5EF4-FFF2-40B4-BE49-F238E27FC236}">
              <a16:creationId xmlns:a16="http://schemas.microsoft.com/office/drawing/2014/main" xmlns="" id="{E02A842D-2870-412D-B2AB-0F2A542BE5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58" name="BExCZE19XEJSNCUJ5WNOBW1G7SJV">
          <a:extLst>
            <a:ext uri="{FF2B5EF4-FFF2-40B4-BE49-F238E27FC236}">
              <a16:creationId xmlns:a16="http://schemas.microsoft.com/office/drawing/2014/main" xmlns="" id="{11399AFD-1719-4B07-83DA-2361D2E559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59" name="BExO95LQNH1FGP5G7HDZIKFI7H2K">
          <a:extLst>
            <a:ext uri="{FF2B5EF4-FFF2-40B4-BE49-F238E27FC236}">
              <a16:creationId xmlns:a16="http://schemas.microsoft.com/office/drawing/2014/main" xmlns="" id="{04A04FA4-F1E4-4956-8513-2C01B36453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60" name="BExXWBNEL7ZIMIL5X00DG1PGB1LB">
          <a:extLst>
            <a:ext uri="{FF2B5EF4-FFF2-40B4-BE49-F238E27FC236}">
              <a16:creationId xmlns:a16="http://schemas.microsoft.com/office/drawing/2014/main" xmlns="" id="{816001F5-72A1-4414-AA9C-1A00D470A2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61" name="BExQI79JXONAGO3TYNMWSBNTOCZZ">
          <a:extLst>
            <a:ext uri="{FF2B5EF4-FFF2-40B4-BE49-F238E27FC236}">
              <a16:creationId xmlns:a16="http://schemas.microsoft.com/office/drawing/2014/main" xmlns="" id="{BFB7E170-5A0F-4F32-A4F3-64D497E71D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62" name="BExGWD60WQAQGVB43QN2ZPXT4NHI">
          <a:extLst>
            <a:ext uri="{FF2B5EF4-FFF2-40B4-BE49-F238E27FC236}">
              <a16:creationId xmlns:a16="http://schemas.microsoft.com/office/drawing/2014/main" xmlns="" id="{BA2E7C15-EAD6-474C-AC07-D35DBCEDF9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63" name="BExXRA17IU2MDIN1Y7E7IFV2N3QM">
          <a:extLst>
            <a:ext uri="{FF2B5EF4-FFF2-40B4-BE49-F238E27FC236}">
              <a16:creationId xmlns:a16="http://schemas.microsoft.com/office/drawing/2014/main" xmlns="" id="{9C26D5CA-0727-4B38-9AA7-F39F15D2E5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64" name="BExOH0IO4I5TDTP9AUNH1U96OCR5">
          <a:extLst>
            <a:ext uri="{FF2B5EF4-FFF2-40B4-BE49-F238E27FC236}">
              <a16:creationId xmlns:a16="http://schemas.microsoft.com/office/drawing/2014/main" xmlns="" id="{79C31788-91CB-4E89-8938-4B6A103E28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65" name="BExEQ779DTDQNBOWBV6RZASJKPDC">
          <a:extLst>
            <a:ext uri="{FF2B5EF4-FFF2-40B4-BE49-F238E27FC236}">
              <a16:creationId xmlns:a16="http://schemas.microsoft.com/office/drawing/2014/main" xmlns="" id="{FF10DAFB-4353-42C2-9F1A-015B915656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66" name="BExUACPWXKZ15NUXAJ54N9DJYADR">
          <a:extLst>
            <a:ext uri="{FF2B5EF4-FFF2-40B4-BE49-F238E27FC236}">
              <a16:creationId xmlns:a16="http://schemas.microsoft.com/office/drawing/2014/main" xmlns="" id="{574AF59C-696F-4756-8ADC-0B63DCC52D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67" name="BExMS5XJQN11HZQYF6LNFQW55LD1">
          <a:extLst>
            <a:ext uri="{FF2B5EF4-FFF2-40B4-BE49-F238E27FC236}">
              <a16:creationId xmlns:a16="http://schemas.microsoft.com/office/drawing/2014/main" xmlns="" id="{1DF1B9F7-CD4A-424E-BD76-C001EB805B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68" name="BExIQX77XCNRVGDS01TVU2MGSEI5">
          <a:extLst>
            <a:ext uri="{FF2B5EF4-FFF2-40B4-BE49-F238E27FC236}">
              <a16:creationId xmlns:a16="http://schemas.microsoft.com/office/drawing/2014/main" xmlns="" id="{4D6FD7D3-21D4-4D7A-8663-8246817C53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69" name="BEx3RB1J5OANRJH1QPS7NUKJZZAF">
          <a:extLst>
            <a:ext uri="{FF2B5EF4-FFF2-40B4-BE49-F238E27FC236}">
              <a16:creationId xmlns:a16="http://schemas.microsoft.com/office/drawing/2014/main" xmlns="" id="{6FBE71C1-3012-4178-91C3-C5FAB7FBDD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70" name="BEx3BSZZW6A7549Y7YTZ0PCHUZMW">
          <a:extLst>
            <a:ext uri="{FF2B5EF4-FFF2-40B4-BE49-F238E27FC236}">
              <a16:creationId xmlns:a16="http://schemas.microsoft.com/office/drawing/2014/main" xmlns="" id="{3B39DCFE-369E-4971-B009-2FA99FEE22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71" name="BEx5EOQHQB5E7A8DPSS2J8ILNWCA">
          <a:extLst>
            <a:ext uri="{FF2B5EF4-FFF2-40B4-BE49-F238E27FC236}">
              <a16:creationId xmlns:a16="http://schemas.microsoft.com/office/drawing/2014/main" xmlns="" id="{FB43C2F4-C65A-4EA2-819A-7E27EFCF62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72" name="BExBBBGTFA11XRTTVZOG43ZT78P4">
          <a:extLst>
            <a:ext uri="{FF2B5EF4-FFF2-40B4-BE49-F238E27FC236}">
              <a16:creationId xmlns:a16="http://schemas.microsoft.com/office/drawing/2014/main" xmlns="" id="{6AF291F0-787F-4C3B-A236-8AE8AA460A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73" name="BExKLCAF164W5GR8S02Y0IYS0ONB">
          <a:extLst>
            <a:ext uri="{FF2B5EF4-FFF2-40B4-BE49-F238E27FC236}">
              <a16:creationId xmlns:a16="http://schemas.microsoft.com/office/drawing/2014/main" xmlns="" id="{331E03F7-ECF6-4EF0-9B4C-E88023A91F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74" name="BExD45GO4D1543RURCRE2M847PIU">
          <a:extLst>
            <a:ext uri="{FF2B5EF4-FFF2-40B4-BE49-F238E27FC236}">
              <a16:creationId xmlns:a16="http://schemas.microsoft.com/office/drawing/2014/main" xmlns="" id="{CDA0850D-1ED7-45F8-A9B4-CC9B4AE5FC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75" name="BExCY8TUGQZKD4OTP6YG5LDE61TL">
          <a:extLst>
            <a:ext uri="{FF2B5EF4-FFF2-40B4-BE49-F238E27FC236}">
              <a16:creationId xmlns:a16="http://schemas.microsoft.com/office/drawing/2014/main" xmlns="" id="{E453748E-2787-4319-A414-80B7A9CB97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76" name="BEx1R0NYPCY7RUX2HBPVZN32ND7S">
          <a:extLst>
            <a:ext uri="{FF2B5EF4-FFF2-40B4-BE49-F238E27FC236}">
              <a16:creationId xmlns:a16="http://schemas.microsoft.com/office/drawing/2014/main" xmlns="" id="{2AB3BA92-0D7A-4769-ADD2-87ADB1570C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77" name="BEx91V4G5HBN32ZU968LI8YNQCHL">
          <a:extLst>
            <a:ext uri="{FF2B5EF4-FFF2-40B4-BE49-F238E27FC236}">
              <a16:creationId xmlns:a16="http://schemas.microsoft.com/office/drawing/2014/main" xmlns="" id="{7CC9DC66-93C0-40F6-97C7-AFBA297536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78" name="BExW8W0DK7DFP4CJJ5SSQKTEB1XC">
          <a:extLst>
            <a:ext uri="{FF2B5EF4-FFF2-40B4-BE49-F238E27FC236}">
              <a16:creationId xmlns:a16="http://schemas.microsoft.com/office/drawing/2014/main" xmlns="" id="{91FBF7AF-D4F2-4A65-BFB6-79300F1E24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79" name="BExEQFAMIZ2L4OCWFLVJ5OSNW3FR">
          <a:extLst>
            <a:ext uri="{FF2B5EF4-FFF2-40B4-BE49-F238E27FC236}">
              <a16:creationId xmlns:a16="http://schemas.microsoft.com/office/drawing/2014/main" xmlns="" id="{9CE2ABA9-F390-48B5-A5AF-23E36DAE1E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80" name="BExS5XJH42YFJ9C3IVA8HNIE5L6M">
          <a:extLst>
            <a:ext uri="{FF2B5EF4-FFF2-40B4-BE49-F238E27FC236}">
              <a16:creationId xmlns:a16="http://schemas.microsoft.com/office/drawing/2014/main" xmlns="" id="{D39D766D-63ED-49A9-BFCB-83AB22DF04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81" name="BExZL86U4CQ5BWKHCM1ZLYFCEPES">
          <a:extLst>
            <a:ext uri="{FF2B5EF4-FFF2-40B4-BE49-F238E27FC236}">
              <a16:creationId xmlns:a16="http://schemas.microsoft.com/office/drawing/2014/main" xmlns="" id="{775FABAB-8CAA-4BA3-9C42-E80C608270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82" name="BEx3C6SBFD43U0TKC0I1F1B9DBJ7">
          <a:extLst>
            <a:ext uri="{FF2B5EF4-FFF2-40B4-BE49-F238E27FC236}">
              <a16:creationId xmlns:a16="http://schemas.microsoft.com/office/drawing/2014/main" xmlns="" id="{8B2C024D-A045-4E9F-B817-1713A8956F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83" name="BExMFX7Y1M69D6NM76TEBWJIDPJC">
          <a:extLst>
            <a:ext uri="{FF2B5EF4-FFF2-40B4-BE49-F238E27FC236}">
              <a16:creationId xmlns:a16="http://schemas.microsoft.com/office/drawing/2014/main" xmlns="" id="{F1A1A161-3F09-469C-A40A-1A19823C2D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84" name="BExES1VW4FZRQ8JN7TSQCTTAD3BD">
          <a:extLst>
            <a:ext uri="{FF2B5EF4-FFF2-40B4-BE49-F238E27FC236}">
              <a16:creationId xmlns:a16="http://schemas.microsoft.com/office/drawing/2014/main" xmlns="" id="{E1ED9DFE-B2EC-4602-87D4-2A5A712E92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85" name="BExXY8A3CFVJ3BXSA0AG5E6NKGLI">
          <a:extLst>
            <a:ext uri="{FF2B5EF4-FFF2-40B4-BE49-F238E27FC236}">
              <a16:creationId xmlns:a16="http://schemas.microsoft.com/office/drawing/2014/main" xmlns="" id="{603902BE-6719-4C43-86E6-A697EEBDFE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86" name="BExUA0KULJ02D9TLHDA7YSFH0MRH">
          <a:extLst>
            <a:ext uri="{FF2B5EF4-FFF2-40B4-BE49-F238E27FC236}">
              <a16:creationId xmlns:a16="http://schemas.microsoft.com/office/drawing/2014/main" xmlns="" id="{3CCA89A7-F667-4332-8692-8FD1498FC3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87" name="BExKUARKNSCFWRXQYGT72T1BZAQB">
          <a:extLst>
            <a:ext uri="{FF2B5EF4-FFF2-40B4-BE49-F238E27FC236}">
              <a16:creationId xmlns:a16="http://schemas.microsoft.com/office/drawing/2014/main" xmlns="" id="{8CD8158B-E107-4F5A-AD55-F8D4BC3FE8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88" name="BExVUNO5T350V8SJ8OD7O6H6NTOY">
          <a:extLst>
            <a:ext uri="{FF2B5EF4-FFF2-40B4-BE49-F238E27FC236}">
              <a16:creationId xmlns:a16="http://schemas.microsoft.com/office/drawing/2014/main" xmlns="" id="{1E51D1A0-E968-492D-9EEE-416D33AD40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89" name="BExKNYE7SDBKVYDT7KOP69A4QPQU">
          <a:extLst>
            <a:ext uri="{FF2B5EF4-FFF2-40B4-BE49-F238E27FC236}">
              <a16:creationId xmlns:a16="http://schemas.microsoft.com/office/drawing/2014/main" xmlns="" id="{5F6F848F-BDBE-40BC-A6D2-0762A417ED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90" name="BExS1UOWAZUKOEFHV09N34KF127J">
          <a:extLst>
            <a:ext uri="{FF2B5EF4-FFF2-40B4-BE49-F238E27FC236}">
              <a16:creationId xmlns:a16="http://schemas.microsoft.com/office/drawing/2014/main" xmlns="" id="{A83AEED0-7FDB-4916-8641-4053EF695B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91" name="BExCWK4Z18LFJNWTZQART96KJC72">
          <a:extLst>
            <a:ext uri="{FF2B5EF4-FFF2-40B4-BE49-F238E27FC236}">
              <a16:creationId xmlns:a16="http://schemas.microsoft.com/office/drawing/2014/main" xmlns="" id="{CC80FF76-5861-498B-B08A-7D59EBFE2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92" name="BExZKXP7BZTYXAV9FEYK9595Q11Q">
          <a:extLst>
            <a:ext uri="{FF2B5EF4-FFF2-40B4-BE49-F238E27FC236}">
              <a16:creationId xmlns:a16="http://schemas.microsoft.com/office/drawing/2014/main" xmlns="" id="{61837B4C-96EC-4A3D-8C4B-243474227D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93" name="BExU98K9O1NRYYVM733HAU5KJG3O">
          <a:extLst>
            <a:ext uri="{FF2B5EF4-FFF2-40B4-BE49-F238E27FC236}">
              <a16:creationId xmlns:a16="http://schemas.microsoft.com/office/drawing/2014/main" xmlns="" id="{C9348C59-1C3A-40AA-93A9-02EF1E4075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94" name="BEx5HG8IGA9CE3SGCP2432L4312P">
          <a:extLst>
            <a:ext uri="{FF2B5EF4-FFF2-40B4-BE49-F238E27FC236}">
              <a16:creationId xmlns:a16="http://schemas.microsoft.com/office/drawing/2014/main" xmlns="" id="{CEBC2605-C7D3-4041-827F-E10615D352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95" name="BExGNUF8Y5SMX7XOSGYG7KO0UDO1">
          <a:extLst>
            <a:ext uri="{FF2B5EF4-FFF2-40B4-BE49-F238E27FC236}">
              <a16:creationId xmlns:a16="http://schemas.microsoft.com/office/drawing/2014/main" xmlns="" id="{356FB96B-FF4F-4CF2-A7A5-D0582E2071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96" name="BExF502GR6RUGI6J66X2CY5LAHJR">
          <a:extLst>
            <a:ext uri="{FF2B5EF4-FFF2-40B4-BE49-F238E27FC236}">
              <a16:creationId xmlns:a16="http://schemas.microsoft.com/office/drawing/2014/main" xmlns="" id="{077DAA28-1CC8-4FFB-B283-3807615031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97" name="BEx5OWM7GF2SDJ5CDT54HQX6V78L">
          <a:extLst>
            <a:ext uri="{FF2B5EF4-FFF2-40B4-BE49-F238E27FC236}">
              <a16:creationId xmlns:a16="http://schemas.microsoft.com/office/drawing/2014/main" xmlns="" id="{A778809E-B06B-4073-92F8-C0A4D6D3DD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98" name="BExH3KK2CUOIUNIDSVLS9QT5D7JK">
          <a:extLst>
            <a:ext uri="{FF2B5EF4-FFF2-40B4-BE49-F238E27FC236}">
              <a16:creationId xmlns:a16="http://schemas.microsoft.com/office/drawing/2014/main" xmlns="" id="{8FD5BFCF-172A-4256-BC8F-54B2C7F0C3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99" name="BExZXAR1QQ1F23CB26RYZFZCABCY">
          <a:extLst>
            <a:ext uri="{FF2B5EF4-FFF2-40B4-BE49-F238E27FC236}">
              <a16:creationId xmlns:a16="http://schemas.microsoft.com/office/drawing/2014/main" xmlns="" id="{04AFE9C1-842D-4548-B317-56FFB0103F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100" name="BEx3DMHFQEZS4U9E0C5AOV16EYHC">
          <a:extLst>
            <a:ext uri="{FF2B5EF4-FFF2-40B4-BE49-F238E27FC236}">
              <a16:creationId xmlns:a16="http://schemas.microsoft.com/office/drawing/2014/main" xmlns="" id="{004E3B5D-FC77-4F00-A5AA-2946ADCF2F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101" name="BExVVXJ0MS44XHZ5FRN9T06BWANK">
          <a:extLst>
            <a:ext uri="{FF2B5EF4-FFF2-40B4-BE49-F238E27FC236}">
              <a16:creationId xmlns:a16="http://schemas.microsoft.com/office/drawing/2014/main" xmlns="" id="{3ACCA46C-0651-489B-A53F-4A51D03551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102" name="BExAXD64YO5K66HFU564IW611FYB">
          <a:extLst>
            <a:ext uri="{FF2B5EF4-FFF2-40B4-BE49-F238E27FC236}">
              <a16:creationId xmlns:a16="http://schemas.microsoft.com/office/drawing/2014/main" xmlns="" id="{3912FB95-A7A5-4390-8008-CD731883E7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103" name="BEx3SE5I2M337QO0BZSFFLCTQPI9">
          <a:extLst>
            <a:ext uri="{FF2B5EF4-FFF2-40B4-BE49-F238E27FC236}">
              <a16:creationId xmlns:a16="http://schemas.microsoft.com/office/drawing/2014/main" xmlns="" id="{C889FD0F-5536-4A89-9293-FAA61B9E47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104" name="BExH2D91D1DET7JZHLZ35QSPSQZL">
          <a:extLst>
            <a:ext uri="{FF2B5EF4-FFF2-40B4-BE49-F238E27FC236}">
              <a16:creationId xmlns:a16="http://schemas.microsoft.com/office/drawing/2014/main" xmlns="" id="{A6811FD4-86CE-4991-B49C-5B778F8A60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105" name="BExAWLLHBDSFDKHJB89GAMQG8ZZI">
          <a:extLst>
            <a:ext uri="{FF2B5EF4-FFF2-40B4-BE49-F238E27FC236}">
              <a16:creationId xmlns:a16="http://schemas.microsoft.com/office/drawing/2014/main" xmlns="" id="{915914C9-7818-4B90-95D1-733BE5A734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106" name="BExEUR4WUWQZ5R5OXWYHYJQNCWZ3">
          <a:extLst>
            <a:ext uri="{FF2B5EF4-FFF2-40B4-BE49-F238E27FC236}">
              <a16:creationId xmlns:a16="http://schemas.microsoft.com/office/drawing/2014/main" xmlns="" id="{3A3C6266-0242-4874-94C2-873895F40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107" name="BEx7HUCWDVDP4LAAF0VK3G6MDG2C">
          <a:extLst>
            <a:ext uri="{FF2B5EF4-FFF2-40B4-BE49-F238E27FC236}">
              <a16:creationId xmlns:a16="http://schemas.microsoft.com/office/drawing/2014/main" xmlns="" id="{E509E256-0C44-42C6-B52B-24B3ADF6ED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108" name="BExVU6523KDUOW3OPVZQ4WW1I2VX">
          <a:extLst>
            <a:ext uri="{FF2B5EF4-FFF2-40B4-BE49-F238E27FC236}">
              <a16:creationId xmlns:a16="http://schemas.microsoft.com/office/drawing/2014/main" xmlns="" id="{0E1E9187-3872-4588-B5A2-9B0AF00902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109" name="BExMR1X267Y5Q85WUS9P0ACWC0ZN">
          <a:extLst>
            <a:ext uri="{FF2B5EF4-FFF2-40B4-BE49-F238E27FC236}">
              <a16:creationId xmlns:a16="http://schemas.microsoft.com/office/drawing/2014/main" xmlns="" id="{25E51751-617B-40A9-9CA1-AAA00B7631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110" name="BExU2NSQRO0M2WS2EMS72H0JN5X3">
          <a:extLst>
            <a:ext uri="{FF2B5EF4-FFF2-40B4-BE49-F238E27FC236}">
              <a16:creationId xmlns:a16="http://schemas.microsoft.com/office/drawing/2014/main" xmlns="" id="{BB99905C-4EC5-4668-A6C4-A22BC2401A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111" name="BExF42795XVJIGBQ0WD6BU0YCMR4">
          <a:extLst>
            <a:ext uri="{FF2B5EF4-FFF2-40B4-BE49-F238E27FC236}">
              <a16:creationId xmlns:a16="http://schemas.microsoft.com/office/drawing/2014/main" xmlns="" id="{1DA80AA6-E2FB-439B-80D7-E077485EB8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112" name="BExSDTT38225EIHCWCPBHKC7R9M5">
          <a:extLst>
            <a:ext uri="{FF2B5EF4-FFF2-40B4-BE49-F238E27FC236}">
              <a16:creationId xmlns:a16="http://schemas.microsoft.com/office/drawing/2014/main" xmlns="" id="{3247DAE6-F80C-4BD9-BE4E-D319848675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113" name="BExVTJ2FNW57VG6D469WM1LFVOHL">
          <a:extLst>
            <a:ext uri="{FF2B5EF4-FFF2-40B4-BE49-F238E27FC236}">
              <a16:creationId xmlns:a16="http://schemas.microsoft.com/office/drawing/2014/main" xmlns="" id="{BDDF9C8F-F27D-4EDE-B1FE-9FA6C36565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114" name="BExIOSBQ3HUXHVJXRHLXZL2G99JF">
          <a:extLst>
            <a:ext uri="{FF2B5EF4-FFF2-40B4-BE49-F238E27FC236}">
              <a16:creationId xmlns:a16="http://schemas.microsoft.com/office/drawing/2014/main" xmlns="" id="{2990E2FC-0C40-45EE-93E8-0261B71704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115" name="BEx9GFAK1QYUPJONZWWBTLNOHPNQ">
          <a:extLst>
            <a:ext uri="{FF2B5EF4-FFF2-40B4-BE49-F238E27FC236}">
              <a16:creationId xmlns:a16="http://schemas.microsoft.com/office/drawing/2014/main" xmlns="" id="{B9A3FA8D-D9C2-4B98-9402-F55BDEB1CB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116" name="BExVSBLXOMA3AAV57L9J2SD1F5SO">
          <a:extLst>
            <a:ext uri="{FF2B5EF4-FFF2-40B4-BE49-F238E27FC236}">
              <a16:creationId xmlns:a16="http://schemas.microsoft.com/office/drawing/2014/main" xmlns="" id="{D7844440-C5FE-4011-93E1-EEEE30FD15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117" name="BExU5PSESZOZQPKFU51J5I06M9M4">
          <a:extLst>
            <a:ext uri="{FF2B5EF4-FFF2-40B4-BE49-F238E27FC236}">
              <a16:creationId xmlns:a16="http://schemas.microsoft.com/office/drawing/2014/main" xmlns="" id="{2E7F882D-E037-4A55-BF91-A06E814B67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118" name="BEx9BPII7FRLDJR6N28HTOHQI9WC">
          <a:extLst>
            <a:ext uri="{FF2B5EF4-FFF2-40B4-BE49-F238E27FC236}">
              <a16:creationId xmlns:a16="http://schemas.microsoft.com/office/drawing/2014/main" xmlns="" id="{0D831BED-D91B-41BF-B6CD-F4ECF939D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119" name="BExCYBZ0NSHCR3NFUJTJEYEFCLVX">
          <a:extLst>
            <a:ext uri="{FF2B5EF4-FFF2-40B4-BE49-F238E27FC236}">
              <a16:creationId xmlns:a16="http://schemas.microsoft.com/office/drawing/2014/main" xmlns="" id="{D47D9D27-9F89-416C-B4F6-BE309DAA6F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120" name="BEx03ADZ3HA8EQ2T4XMAL96DLB57">
          <a:extLst>
            <a:ext uri="{FF2B5EF4-FFF2-40B4-BE49-F238E27FC236}">
              <a16:creationId xmlns:a16="http://schemas.microsoft.com/office/drawing/2014/main" xmlns="" id="{FC9EAACB-EAAC-40E9-9EFE-C453D47A81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121" name="BEx9ALI54SNCGYPHC220248QT6IC">
          <a:extLst>
            <a:ext uri="{FF2B5EF4-FFF2-40B4-BE49-F238E27FC236}">
              <a16:creationId xmlns:a16="http://schemas.microsoft.com/office/drawing/2014/main" xmlns="" id="{A8D0C9DB-DD05-42DD-B7F2-22BB86FB0A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122" name="BEx7AWUWH29DDAF3D7EWGZAK3Z0L">
          <a:extLst>
            <a:ext uri="{FF2B5EF4-FFF2-40B4-BE49-F238E27FC236}">
              <a16:creationId xmlns:a16="http://schemas.microsoft.com/office/drawing/2014/main" xmlns="" id="{A1F38E69-1618-4D4A-9C31-2AA62625C1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123" name="BExZROR5QH4CRXACSPB031IW6DBF">
          <a:extLst>
            <a:ext uri="{FF2B5EF4-FFF2-40B4-BE49-F238E27FC236}">
              <a16:creationId xmlns:a16="http://schemas.microsoft.com/office/drawing/2014/main" xmlns="" id="{CFDA153C-DC03-4A1E-B78D-25C88185A0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124" name="BExW5Q9YWNZOV61XIPTVZ6DG4WC3">
          <a:extLst>
            <a:ext uri="{FF2B5EF4-FFF2-40B4-BE49-F238E27FC236}">
              <a16:creationId xmlns:a16="http://schemas.microsoft.com/office/drawing/2014/main" xmlns="" id="{6ECC8F94-4765-490E-B390-0D43AB6F99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125" name="BEx9ECDB9DBQGHYAXOS55K67WO36">
          <a:extLst>
            <a:ext uri="{FF2B5EF4-FFF2-40B4-BE49-F238E27FC236}">
              <a16:creationId xmlns:a16="http://schemas.microsoft.com/office/drawing/2014/main" xmlns="" id="{B1E359CB-EFF6-4784-8D34-ADDF3BDC66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126" name="BExIQX1XD8790EK932QZKQOVZTUB">
          <a:extLst>
            <a:ext uri="{FF2B5EF4-FFF2-40B4-BE49-F238E27FC236}">
              <a16:creationId xmlns:a16="http://schemas.microsoft.com/office/drawing/2014/main" xmlns="" id="{C1D996CB-78E8-41C4-A4FF-5C8DBD76FD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127" name="BEx39SBMEHK26E9CKOZDGM132Y4Z">
          <a:extLst>
            <a:ext uri="{FF2B5EF4-FFF2-40B4-BE49-F238E27FC236}">
              <a16:creationId xmlns:a16="http://schemas.microsoft.com/office/drawing/2014/main" xmlns="" id="{D5DE8772-06CA-4762-9106-D1BDC2A6F1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128" name="BExZY97VPZEEESCDWIXXKS5Z5O7D">
          <a:extLst>
            <a:ext uri="{FF2B5EF4-FFF2-40B4-BE49-F238E27FC236}">
              <a16:creationId xmlns:a16="http://schemas.microsoft.com/office/drawing/2014/main" xmlns="" id="{BA7BF5EE-9C32-4600-AB50-127B31E878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129" name="BExW4JF0UUUD05MM9FO76QCTTFFU">
          <a:extLst>
            <a:ext uri="{FF2B5EF4-FFF2-40B4-BE49-F238E27FC236}">
              <a16:creationId xmlns:a16="http://schemas.microsoft.com/office/drawing/2014/main" xmlns="" id="{C0C24F63-C227-4227-9532-6A26B44240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130" name="BExXZ0GA469TQKZSVHUOMGR4J86A">
          <a:extLst>
            <a:ext uri="{FF2B5EF4-FFF2-40B4-BE49-F238E27FC236}">
              <a16:creationId xmlns:a16="http://schemas.microsoft.com/office/drawing/2014/main" xmlns="" id="{ED77DFAA-6857-4018-BD4B-0F65D7CD13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131" name="BExMPK9UT8K6TIEBHRSH7CSBC59P">
          <a:extLst>
            <a:ext uri="{FF2B5EF4-FFF2-40B4-BE49-F238E27FC236}">
              <a16:creationId xmlns:a16="http://schemas.microsoft.com/office/drawing/2014/main" xmlns="" id="{AE8763D8-7DB9-4601-9BDE-C201389569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132" name="BExGN7CLGAL3KI7FGP0R9JENWHL7">
          <a:extLst>
            <a:ext uri="{FF2B5EF4-FFF2-40B4-BE49-F238E27FC236}">
              <a16:creationId xmlns:a16="http://schemas.microsoft.com/office/drawing/2014/main" xmlns="" id="{69435B58-ABC8-4FF1-9BDD-4D782C766E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133" name="BEx1G0GMFEXKUJJRGPPZN27LWX5A">
          <a:extLst>
            <a:ext uri="{FF2B5EF4-FFF2-40B4-BE49-F238E27FC236}">
              <a16:creationId xmlns:a16="http://schemas.microsoft.com/office/drawing/2014/main" xmlns="" id="{7BED0A66-E11B-41CC-8BF9-C5A0014996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134" name="BEx1VLI2B1DPO3WNJ6UXWGY40ZPF">
          <a:extLst>
            <a:ext uri="{FF2B5EF4-FFF2-40B4-BE49-F238E27FC236}">
              <a16:creationId xmlns:a16="http://schemas.microsoft.com/office/drawing/2014/main" xmlns="" id="{B071D390-E421-49F7-B68A-724F9B0756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135" name="BExMOP932Z4ZD7ADZAJ2XCSDGP6E">
          <a:extLst>
            <a:ext uri="{FF2B5EF4-FFF2-40B4-BE49-F238E27FC236}">
              <a16:creationId xmlns:a16="http://schemas.microsoft.com/office/drawing/2014/main" xmlns="" id="{A2B05619-B4C8-45D6-ACA2-B80B601DF2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136" name="BExZZZPE0E0121LAG5A6YPU7EHRR">
          <a:extLst>
            <a:ext uri="{FF2B5EF4-FFF2-40B4-BE49-F238E27FC236}">
              <a16:creationId xmlns:a16="http://schemas.microsoft.com/office/drawing/2014/main" xmlns="" id="{FDEF4966-BCC3-4FD1-AE20-3F591AF3FA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137" name="BEx91CE13I4UGC0J6F0WQM8P8TGA">
          <a:extLst>
            <a:ext uri="{FF2B5EF4-FFF2-40B4-BE49-F238E27FC236}">
              <a16:creationId xmlns:a16="http://schemas.microsoft.com/office/drawing/2014/main" xmlns="" id="{890BBDBB-FCAF-45B8-B153-8D8816D4BF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138" name="BExXROF346KTLHUQ0OHDL7355YVU">
          <a:extLst>
            <a:ext uri="{FF2B5EF4-FFF2-40B4-BE49-F238E27FC236}">
              <a16:creationId xmlns:a16="http://schemas.microsoft.com/office/drawing/2014/main" xmlns="" id="{CBE061FD-5B28-4583-8A50-8D8A538C74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139" name="BEx94KZ02B8O4RIZ91XUCTL61CQ9">
          <a:extLst>
            <a:ext uri="{FF2B5EF4-FFF2-40B4-BE49-F238E27FC236}">
              <a16:creationId xmlns:a16="http://schemas.microsoft.com/office/drawing/2014/main" xmlns="" id="{14C52565-641D-4ADF-89AF-CC7C744AA6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140" name="BExETTPYH8PTMA091GQ9SPH9KWSG">
          <a:extLst>
            <a:ext uri="{FF2B5EF4-FFF2-40B4-BE49-F238E27FC236}">
              <a16:creationId xmlns:a16="http://schemas.microsoft.com/office/drawing/2014/main" xmlns="" id="{3FF05E43-70B1-44DB-ADEE-CEC6DBC6D4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141" name="BExD58PYXUXOZGI7LVWVNCER0RUT">
          <a:extLst>
            <a:ext uri="{FF2B5EF4-FFF2-40B4-BE49-F238E27FC236}">
              <a16:creationId xmlns:a16="http://schemas.microsoft.com/office/drawing/2014/main" xmlns="" id="{69058E42-A5C8-4F12-8AF7-8D3248AFBA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142" name="BEx3GDDVHSU82KWGJZ56O579N8PV">
          <a:extLst>
            <a:ext uri="{FF2B5EF4-FFF2-40B4-BE49-F238E27FC236}">
              <a16:creationId xmlns:a16="http://schemas.microsoft.com/office/drawing/2014/main" xmlns="" id="{576889F7-FF30-44D9-A5F5-20FDC483A6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143" name="BExEOLT5XF5BOQ4D278SF9NO17IN">
          <a:extLst>
            <a:ext uri="{FF2B5EF4-FFF2-40B4-BE49-F238E27FC236}">
              <a16:creationId xmlns:a16="http://schemas.microsoft.com/office/drawing/2014/main" xmlns="" id="{A1C56E72-C253-4C65-A4D2-915AB71CD3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144" name="BEx1MY43AEIX5Q48QIY81T2EP2WV">
          <a:extLst>
            <a:ext uri="{FF2B5EF4-FFF2-40B4-BE49-F238E27FC236}">
              <a16:creationId xmlns:a16="http://schemas.microsoft.com/office/drawing/2014/main" xmlns="" id="{E66D9687-4587-4A86-988A-9CA6E1B76C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145" name="BExU234APSPWEF7WYAJWDD5FR41E">
          <a:extLst>
            <a:ext uri="{FF2B5EF4-FFF2-40B4-BE49-F238E27FC236}">
              <a16:creationId xmlns:a16="http://schemas.microsoft.com/office/drawing/2014/main" xmlns="" id="{70CF6795-3E24-4C8A-8F16-37C24CF5FE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146" name="BEx9J972VG349UJL0BFKQNRFBPIK">
          <a:extLst>
            <a:ext uri="{FF2B5EF4-FFF2-40B4-BE49-F238E27FC236}">
              <a16:creationId xmlns:a16="http://schemas.microsoft.com/office/drawing/2014/main" xmlns="" id="{B47DC293-A7A3-4590-83AC-E861C0E8B7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147" name="BEx7FG6WWGK58JXS256OF7QD9T4N">
          <a:extLst>
            <a:ext uri="{FF2B5EF4-FFF2-40B4-BE49-F238E27FC236}">
              <a16:creationId xmlns:a16="http://schemas.microsoft.com/office/drawing/2014/main" xmlns="" id="{CE0EF048-66E5-42B6-9BFC-6BB23F0516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148" name="BExEWEXDIQPEQI9J1X80Y6YAXSIP">
          <a:extLst>
            <a:ext uri="{FF2B5EF4-FFF2-40B4-BE49-F238E27FC236}">
              <a16:creationId xmlns:a16="http://schemas.microsoft.com/office/drawing/2014/main" xmlns="" id="{A2DB3C68-431F-464D-B94A-2F8A8635BA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149" name="BEx7CWS809VQH1ZLT5X7NJTJN89Q">
          <a:extLst>
            <a:ext uri="{FF2B5EF4-FFF2-40B4-BE49-F238E27FC236}">
              <a16:creationId xmlns:a16="http://schemas.microsoft.com/office/drawing/2014/main" xmlns="" id="{5BB784EE-DE74-4B73-A11D-21803579A6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150" name="BExW3T70KFBNZDXFHNQ7K6F4DCHG">
          <a:extLst>
            <a:ext uri="{FF2B5EF4-FFF2-40B4-BE49-F238E27FC236}">
              <a16:creationId xmlns:a16="http://schemas.microsoft.com/office/drawing/2014/main" xmlns="" id="{FC0BD118-EFCD-4813-BBB6-3A7F1134A7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151" name="BEx90ZNIBHLLQSED62OXVNJ4S9SJ">
          <a:extLst>
            <a:ext uri="{FF2B5EF4-FFF2-40B4-BE49-F238E27FC236}">
              <a16:creationId xmlns:a16="http://schemas.microsoft.com/office/drawing/2014/main" xmlns="" id="{C9204B7B-B1F6-401A-BF81-FC67B37DF4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152" name="BExW9URZUCWQ92HZ1BG054TX08LR">
          <a:extLst>
            <a:ext uri="{FF2B5EF4-FFF2-40B4-BE49-F238E27FC236}">
              <a16:creationId xmlns:a16="http://schemas.microsoft.com/office/drawing/2014/main" xmlns="" id="{C841830C-A18F-4E54-A5F7-4CBDD071C6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153" name="BExERZN2EXO5XVI5TGXXHR6VF2A1">
          <a:extLst>
            <a:ext uri="{FF2B5EF4-FFF2-40B4-BE49-F238E27FC236}">
              <a16:creationId xmlns:a16="http://schemas.microsoft.com/office/drawing/2014/main" xmlns="" id="{683466B2-3203-4D1B-B9A1-3BB756DEF5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154" name="BExS2A4HJ8PMSORFD76Y54CVIPIW">
          <a:extLst>
            <a:ext uri="{FF2B5EF4-FFF2-40B4-BE49-F238E27FC236}">
              <a16:creationId xmlns:a16="http://schemas.microsoft.com/office/drawing/2014/main" xmlns="" id="{5464266E-F3EA-49E1-826D-66D38275B3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155" name="BExF8TBZCBASAYGQ7N9XY5TFIIFX">
          <a:extLst>
            <a:ext uri="{FF2B5EF4-FFF2-40B4-BE49-F238E27FC236}">
              <a16:creationId xmlns:a16="http://schemas.microsoft.com/office/drawing/2014/main" xmlns="" id="{35EE0999-8484-47AD-AD2A-92F7B8403C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156" name="BExH33H38FTY7W48LD11BLKVLYIA">
          <a:extLst>
            <a:ext uri="{FF2B5EF4-FFF2-40B4-BE49-F238E27FC236}">
              <a16:creationId xmlns:a16="http://schemas.microsoft.com/office/drawing/2014/main" xmlns="" id="{8948B84B-6FA1-45E6-B71B-3214CADDB8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157" name="BExF28KH9DOTL9KJVI8BU85GHW0Z">
          <a:extLst>
            <a:ext uri="{FF2B5EF4-FFF2-40B4-BE49-F238E27FC236}">
              <a16:creationId xmlns:a16="http://schemas.microsoft.com/office/drawing/2014/main" xmlns="" id="{687928EB-4D4B-4DC1-8A37-0E880B24FE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158" name="BExMH7IV91LVSDKCOPOXSPS5IRGT">
          <a:extLst>
            <a:ext uri="{FF2B5EF4-FFF2-40B4-BE49-F238E27FC236}">
              <a16:creationId xmlns:a16="http://schemas.microsoft.com/office/drawing/2014/main" xmlns="" id="{34FE8F44-BD5E-4E39-8D93-28E226E653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159" name="BExD14O71RSLDPZZZWFANLJ3B2FU">
          <a:extLst>
            <a:ext uri="{FF2B5EF4-FFF2-40B4-BE49-F238E27FC236}">
              <a16:creationId xmlns:a16="http://schemas.microsoft.com/office/drawing/2014/main" xmlns="" id="{D36DB545-A8C6-462F-B8CB-DE9026467B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160" name="BExY2UGOQD5FIIQ2CJFCOBNEKR35">
          <a:extLst>
            <a:ext uri="{FF2B5EF4-FFF2-40B4-BE49-F238E27FC236}">
              <a16:creationId xmlns:a16="http://schemas.microsoft.com/office/drawing/2014/main" xmlns="" id="{C37A0AD4-555E-4BC5-8F8E-70D8F7A857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161" name="BEx74ALG9GUVJKQ49X912LOWJ87U">
          <a:extLst>
            <a:ext uri="{FF2B5EF4-FFF2-40B4-BE49-F238E27FC236}">
              <a16:creationId xmlns:a16="http://schemas.microsoft.com/office/drawing/2014/main" xmlns="" id="{959C3293-B94F-4318-8DA6-03A665D2DD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162" name="BEx5JARMCGDNEWCW5F0E7ZZE5E0I">
          <a:extLst>
            <a:ext uri="{FF2B5EF4-FFF2-40B4-BE49-F238E27FC236}">
              <a16:creationId xmlns:a16="http://schemas.microsoft.com/office/drawing/2014/main" xmlns="" id="{3027824A-305C-41B3-8797-562784D6F1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oneCellAnchor>
    <xdr:from>
      <xdr:col>3</xdr:col>
      <xdr:colOff>19050</xdr:colOff>
      <xdr:row>15</xdr:row>
      <xdr:rowOff>12700</xdr:rowOff>
    </xdr:from>
    <xdr:ext cx="50800" cy="50800"/>
    <xdr:pic>
      <xdr:nvPicPr>
        <xdr:cNvPr id="163" name="BExEOG45NR1NDWFVLSHVPW96LDDG">
          <a:extLst>
            <a:ext uri="{FF2B5EF4-FFF2-40B4-BE49-F238E27FC236}">
              <a16:creationId xmlns:a16="http://schemas.microsoft.com/office/drawing/2014/main" xmlns="" id="{42D0965F-6D7A-4E17-AF33-B48171C711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15</xdr:row>
      <xdr:rowOff>88900</xdr:rowOff>
    </xdr:from>
    <xdr:ext cx="50800" cy="50800"/>
    <xdr:pic>
      <xdr:nvPicPr>
        <xdr:cNvPr id="164" name="BExMG8GOJE7HUD4TBW1BVZQ79U6D">
          <a:extLst>
            <a:ext uri="{FF2B5EF4-FFF2-40B4-BE49-F238E27FC236}">
              <a16:creationId xmlns:a16="http://schemas.microsoft.com/office/drawing/2014/main" xmlns="" id="{6AAC7AF6-953F-417F-9B59-22300363A9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65" name="BExUD845W29O393MP8XHSBRARPM8">
          <a:extLst>
            <a:ext uri="{FF2B5EF4-FFF2-40B4-BE49-F238E27FC236}">
              <a16:creationId xmlns:a16="http://schemas.microsoft.com/office/drawing/2014/main" xmlns="" id="{8EA12881-59B6-49BA-8BF1-40E00A53ED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66" name="BEx1PXJYA0EPVKMIZ3OX22NE6SPN">
          <a:extLst>
            <a:ext uri="{FF2B5EF4-FFF2-40B4-BE49-F238E27FC236}">
              <a16:creationId xmlns:a16="http://schemas.microsoft.com/office/drawing/2014/main" xmlns="" id="{1F92D083-38A6-4DB0-AB03-09D2160044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67" name="BExMJQXJ8DDD25EZMRVLMBSDATIO">
          <a:extLst>
            <a:ext uri="{FF2B5EF4-FFF2-40B4-BE49-F238E27FC236}">
              <a16:creationId xmlns:a16="http://schemas.microsoft.com/office/drawing/2014/main" xmlns="" id="{D885D6F0-56E2-4239-BD96-70665CFAA9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68" name="BExCZE19XEJSNCUJ5WNOBW1G7SJV">
          <a:extLst>
            <a:ext uri="{FF2B5EF4-FFF2-40B4-BE49-F238E27FC236}">
              <a16:creationId xmlns:a16="http://schemas.microsoft.com/office/drawing/2014/main" xmlns="" id="{06C3A93E-2D73-482B-8CA8-04C78D9156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69" name="BExEQFAMIZ2L4OCWFLVJ5OSNW3FR">
          <a:extLst>
            <a:ext uri="{FF2B5EF4-FFF2-40B4-BE49-F238E27FC236}">
              <a16:creationId xmlns:a16="http://schemas.microsoft.com/office/drawing/2014/main" xmlns="" id="{850AFA56-8C7E-494E-B2FB-9A7BE65B8C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70" name="BExS5XJH42YFJ9C3IVA8HNIE5L6M">
          <a:extLst>
            <a:ext uri="{FF2B5EF4-FFF2-40B4-BE49-F238E27FC236}">
              <a16:creationId xmlns:a16="http://schemas.microsoft.com/office/drawing/2014/main" xmlns="" id="{015D6D77-8BDC-4103-B3FD-63686EADCE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71" name="BExVVXJ0MS44XHZ5FRN9T06BWANK">
          <a:extLst>
            <a:ext uri="{FF2B5EF4-FFF2-40B4-BE49-F238E27FC236}">
              <a16:creationId xmlns:a16="http://schemas.microsoft.com/office/drawing/2014/main" xmlns="" id="{19E6577B-98F7-4797-BE72-3E789F9721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72" name="BExAXD64YO5K66HFU564IW611FYB">
          <a:extLst>
            <a:ext uri="{FF2B5EF4-FFF2-40B4-BE49-F238E27FC236}">
              <a16:creationId xmlns:a16="http://schemas.microsoft.com/office/drawing/2014/main" xmlns="" id="{6E684D70-857B-4F55-9620-785924EAC6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73" name="BExZROR5QH4CRXACSPB031IW6DBF">
          <a:extLst>
            <a:ext uri="{FF2B5EF4-FFF2-40B4-BE49-F238E27FC236}">
              <a16:creationId xmlns:a16="http://schemas.microsoft.com/office/drawing/2014/main" xmlns="" id="{0DBE1CF4-6EDF-4386-AD6E-F35B935FA2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74" name="BExW5Q9YWNZOV61XIPTVZ6DG4WC3">
          <a:extLst>
            <a:ext uri="{FF2B5EF4-FFF2-40B4-BE49-F238E27FC236}">
              <a16:creationId xmlns:a16="http://schemas.microsoft.com/office/drawing/2014/main" xmlns="" id="{D4441094-2B01-436F-B4F3-8FD88C43A9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75" name="BExU234APSPWEF7WYAJWDD5FR41E">
          <a:extLst>
            <a:ext uri="{FF2B5EF4-FFF2-40B4-BE49-F238E27FC236}">
              <a16:creationId xmlns:a16="http://schemas.microsoft.com/office/drawing/2014/main" xmlns="" id="{BC1E83CF-D74F-4CD0-A104-539374CF28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76" name="BEx9J972VG349UJL0BFKQNRFBPIK">
          <a:extLst>
            <a:ext uri="{FF2B5EF4-FFF2-40B4-BE49-F238E27FC236}">
              <a16:creationId xmlns:a16="http://schemas.microsoft.com/office/drawing/2014/main" xmlns="" id="{265B6D66-DD97-4090-96EF-994A8B840B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7" name="BExEOG45NR1NDWFVLSHVPW96LDDG">
          <a:extLst>
            <a:ext uri="{FF2B5EF4-FFF2-40B4-BE49-F238E27FC236}">
              <a16:creationId xmlns:a16="http://schemas.microsoft.com/office/drawing/2014/main" xmlns="" id="{FE7C5856-390A-4EC5-81ED-E753AE6AEB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8" name="BExMG8GOJE7HUD4TBW1BVZQ79U6D">
          <a:extLst>
            <a:ext uri="{FF2B5EF4-FFF2-40B4-BE49-F238E27FC236}">
              <a16:creationId xmlns:a16="http://schemas.microsoft.com/office/drawing/2014/main" xmlns="" id="{B37AD5B7-B0EA-491D-B550-5A8AD3A4D4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" name="BExUD845W29O393MP8XHSBRARPM8">
          <a:extLst>
            <a:ext uri="{FF2B5EF4-FFF2-40B4-BE49-F238E27FC236}">
              <a16:creationId xmlns:a16="http://schemas.microsoft.com/office/drawing/2014/main" xmlns="" id="{9F461B8A-8F8A-410E-A96E-F194F61420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" name="BEx1PXJYA0EPVKMIZ3OX22NE6SPN">
          <a:extLst>
            <a:ext uri="{FF2B5EF4-FFF2-40B4-BE49-F238E27FC236}">
              <a16:creationId xmlns:a16="http://schemas.microsoft.com/office/drawing/2014/main" xmlns="" id="{3F86DEBC-A47D-45AC-AE13-A3D4BAC1D9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" name="BExMJQXJ8DDD25EZMRVLMBSDATIO">
          <a:extLst>
            <a:ext uri="{FF2B5EF4-FFF2-40B4-BE49-F238E27FC236}">
              <a16:creationId xmlns:a16="http://schemas.microsoft.com/office/drawing/2014/main" xmlns="" id="{798AC639-1CF7-4473-BBFF-E168BC04CE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" name="BExCZE19XEJSNCUJ5WNOBW1G7SJV">
          <a:extLst>
            <a:ext uri="{FF2B5EF4-FFF2-40B4-BE49-F238E27FC236}">
              <a16:creationId xmlns:a16="http://schemas.microsoft.com/office/drawing/2014/main" xmlns="" id="{F875195D-FC94-4392-8BC1-0E923CFDA1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" name="BExEQFAMIZ2L4OCWFLVJ5OSNW3FR">
          <a:extLst>
            <a:ext uri="{FF2B5EF4-FFF2-40B4-BE49-F238E27FC236}">
              <a16:creationId xmlns:a16="http://schemas.microsoft.com/office/drawing/2014/main" xmlns="" id="{4AC9B23A-6235-4CB3-A1EE-B04E9DBC44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" name="BExS5XJH42YFJ9C3IVA8HNIE5L6M">
          <a:extLst>
            <a:ext uri="{FF2B5EF4-FFF2-40B4-BE49-F238E27FC236}">
              <a16:creationId xmlns:a16="http://schemas.microsoft.com/office/drawing/2014/main" xmlns="" id="{1D737954-5466-4446-9DE4-BD877DB5F8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" name="BExVVXJ0MS44XHZ5FRN9T06BWANK">
          <a:extLst>
            <a:ext uri="{FF2B5EF4-FFF2-40B4-BE49-F238E27FC236}">
              <a16:creationId xmlns:a16="http://schemas.microsoft.com/office/drawing/2014/main" xmlns="" id="{6E0D2897-8B85-40D4-8A59-3D9BA94C6B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" name="BExAXD64YO5K66HFU564IW611FYB">
          <a:extLst>
            <a:ext uri="{FF2B5EF4-FFF2-40B4-BE49-F238E27FC236}">
              <a16:creationId xmlns:a16="http://schemas.microsoft.com/office/drawing/2014/main" xmlns="" id="{13B3618C-772C-4174-8D0D-18A0FBA94A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" name="BExZROR5QH4CRXACSPB031IW6DBF">
          <a:extLst>
            <a:ext uri="{FF2B5EF4-FFF2-40B4-BE49-F238E27FC236}">
              <a16:creationId xmlns:a16="http://schemas.microsoft.com/office/drawing/2014/main" xmlns="" id="{797FB17A-8446-4A6C-BF65-47A9E64A6D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" name="BExW5Q9YWNZOV61XIPTVZ6DG4WC3">
          <a:extLst>
            <a:ext uri="{FF2B5EF4-FFF2-40B4-BE49-F238E27FC236}">
              <a16:creationId xmlns:a16="http://schemas.microsoft.com/office/drawing/2014/main" xmlns="" id="{49E9286A-7BAF-4386-BE38-F3756EE78D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" name="BExU234APSPWEF7WYAJWDD5FR41E">
          <a:extLst>
            <a:ext uri="{FF2B5EF4-FFF2-40B4-BE49-F238E27FC236}">
              <a16:creationId xmlns:a16="http://schemas.microsoft.com/office/drawing/2014/main" xmlns="" id="{C5021B4C-7667-40F0-B0A9-928CB9F706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" name="BEx9J972VG349UJL0BFKQNRFBPIK">
          <a:extLst>
            <a:ext uri="{FF2B5EF4-FFF2-40B4-BE49-F238E27FC236}">
              <a16:creationId xmlns:a16="http://schemas.microsoft.com/office/drawing/2014/main" xmlns="" id="{2AD43A45-CCE2-4247-910C-C3BBC0F99E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1" name="BExEOG45NR1NDWFVLSHVPW96LDDG">
          <a:extLst>
            <a:ext uri="{FF2B5EF4-FFF2-40B4-BE49-F238E27FC236}">
              <a16:creationId xmlns:a16="http://schemas.microsoft.com/office/drawing/2014/main" xmlns="" id="{FCC8A59F-7236-4A83-9F90-E6DACFF223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2" name="BExMG8GOJE7HUD4TBW1BVZQ79U6D">
          <a:extLst>
            <a:ext uri="{FF2B5EF4-FFF2-40B4-BE49-F238E27FC236}">
              <a16:creationId xmlns:a16="http://schemas.microsoft.com/office/drawing/2014/main" xmlns="" id="{10DEABC2-7883-4345-B834-08093810E7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" name="BExUD845W29O393MP8XHSBRARPM8">
          <a:extLst>
            <a:ext uri="{FF2B5EF4-FFF2-40B4-BE49-F238E27FC236}">
              <a16:creationId xmlns:a16="http://schemas.microsoft.com/office/drawing/2014/main" xmlns="" id="{019BEDCB-2678-493A-913F-28E4D51DB3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" name="BEx1PXJYA0EPVKMIZ3OX22NE6SPN">
          <a:extLst>
            <a:ext uri="{FF2B5EF4-FFF2-40B4-BE49-F238E27FC236}">
              <a16:creationId xmlns:a16="http://schemas.microsoft.com/office/drawing/2014/main" xmlns="" id="{1403E02C-A0A0-45C9-9E86-92C5608C28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" name="BExMJQXJ8DDD25EZMRVLMBSDATIO">
          <a:extLst>
            <a:ext uri="{FF2B5EF4-FFF2-40B4-BE49-F238E27FC236}">
              <a16:creationId xmlns:a16="http://schemas.microsoft.com/office/drawing/2014/main" xmlns="" id="{7FECCFB5-1506-4BC2-BE07-AD94752309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" name="BExCZE19XEJSNCUJ5WNOBW1G7SJV">
          <a:extLst>
            <a:ext uri="{FF2B5EF4-FFF2-40B4-BE49-F238E27FC236}">
              <a16:creationId xmlns:a16="http://schemas.microsoft.com/office/drawing/2014/main" xmlns="" id="{BA38F41D-152C-4EAC-81B7-783F351274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" name="BExEQFAMIZ2L4OCWFLVJ5OSNW3FR">
          <a:extLst>
            <a:ext uri="{FF2B5EF4-FFF2-40B4-BE49-F238E27FC236}">
              <a16:creationId xmlns:a16="http://schemas.microsoft.com/office/drawing/2014/main" xmlns="" id="{D6F7119C-0CE2-4EDA-80C0-049ED55FA4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8" name="BExS5XJH42YFJ9C3IVA8HNIE5L6M">
          <a:extLst>
            <a:ext uri="{FF2B5EF4-FFF2-40B4-BE49-F238E27FC236}">
              <a16:creationId xmlns:a16="http://schemas.microsoft.com/office/drawing/2014/main" xmlns="" id="{A82EB210-A7FF-4202-957B-A68B531E68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9" name="BExVVXJ0MS44XHZ5FRN9T06BWANK">
          <a:extLst>
            <a:ext uri="{FF2B5EF4-FFF2-40B4-BE49-F238E27FC236}">
              <a16:creationId xmlns:a16="http://schemas.microsoft.com/office/drawing/2014/main" xmlns="" id="{4C919F8F-83E1-4E4D-8F4A-BC1EC21CD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0" name="BExAXD64YO5K66HFU564IW611FYB">
          <a:extLst>
            <a:ext uri="{FF2B5EF4-FFF2-40B4-BE49-F238E27FC236}">
              <a16:creationId xmlns:a16="http://schemas.microsoft.com/office/drawing/2014/main" xmlns="" id="{5A4C8C4B-3CFF-47FD-9526-8578D804A2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1" name="BExZROR5QH4CRXACSPB031IW6DBF">
          <a:extLst>
            <a:ext uri="{FF2B5EF4-FFF2-40B4-BE49-F238E27FC236}">
              <a16:creationId xmlns:a16="http://schemas.microsoft.com/office/drawing/2014/main" xmlns="" id="{2391BF48-E453-4043-A02D-A5CEDDD34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2" name="BExW5Q9YWNZOV61XIPTVZ6DG4WC3">
          <a:extLst>
            <a:ext uri="{FF2B5EF4-FFF2-40B4-BE49-F238E27FC236}">
              <a16:creationId xmlns:a16="http://schemas.microsoft.com/office/drawing/2014/main" xmlns="" id="{929E7CE7-B0E7-4E02-BFFE-F5B02332F4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3" name="BExU234APSPWEF7WYAJWDD5FR41E">
          <a:extLst>
            <a:ext uri="{FF2B5EF4-FFF2-40B4-BE49-F238E27FC236}">
              <a16:creationId xmlns:a16="http://schemas.microsoft.com/office/drawing/2014/main" xmlns="" id="{6AF22081-491A-400D-8878-C79E2153E4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4" name="BEx9J972VG349UJL0BFKQNRFBPIK">
          <a:extLst>
            <a:ext uri="{FF2B5EF4-FFF2-40B4-BE49-F238E27FC236}">
              <a16:creationId xmlns:a16="http://schemas.microsoft.com/office/drawing/2014/main" xmlns="" id="{A3953CDE-B648-4CFE-AA2D-DB4E7DA88A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5" name="BExEOG45NR1NDWFVLSHVPW96LDDG">
          <a:extLst>
            <a:ext uri="{FF2B5EF4-FFF2-40B4-BE49-F238E27FC236}">
              <a16:creationId xmlns:a16="http://schemas.microsoft.com/office/drawing/2014/main" xmlns="" id="{D04FFD8D-D05A-4F09-8A23-03D83A18D5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6" name="BExMG8GOJE7HUD4TBW1BVZQ79U6D">
          <a:extLst>
            <a:ext uri="{FF2B5EF4-FFF2-40B4-BE49-F238E27FC236}">
              <a16:creationId xmlns:a16="http://schemas.microsoft.com/office/drawing/2014/main" xmlns="" id="{EA8778B1-5AF2-41CA-A3DA-BE5EF3832E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7" name="BExUD845W29O393MP8XHSBRARPM8">
          <a:extLst>
            <a:ext uri="{FF2B5EF4-FFF2-40B4-BE49-F238E27FC236}">
              <a16:creationId xmlns:a16="http://schemas.microsoft.com/office/drawing/2014/main" xmlns="" id="{BA3BC715-A123-4BF3-A0C7-25E9AA7DE0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8" name="BEx1PXJYA0EPVKMIZ3OX22NE6SPN">
          <a:extLst>
            <a:ext uri="{FF2B5EF4-FFF2-40B4-BE49-F238E27FC236}">
              <a16:creationId xmlns:a16="http://schemas.microsoft.com/office/drawing/2014/main" xmlns="" id="{67C20B75-0351-462E-8514-D3940A3726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9" name="BExMJQXJ8DDD25EZMRVLMBSDATIO">
          <a:extLst>
            <a:ext uri="{FF2B5EF4-FFF2-40B4-BE49-F238E27FC236}">
              <a16:creationId xmlns:a16="http://schemas.microsoft.com/office/drawing/2014/main" xmlns="" id="{8AC07FE2-1452-49F4-83F6-2D026E5C4B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0" name="BExCZE19XEJSNCUJ5WNOBW1G7SJV">
          <a:extLst>
            <a:ext uri="{FF2B5EF4-FFF2-40B4-BE49-F238E27FC236}">
              <a16:creationId xmlns:a16="http://schemas.microsoft.com/office/drawing/2014/main" xmlns="" id="{2AA07501-4952-4997-A275-214C9E738A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1" name="BExEQFAMIZ2L4OCWFLVJ5OSNW3FR">
          <a:extLst>
            <a:ext uri="{FF2B5EF4-FFF2-40B4-BE49-F238E27FC236}">
              <a16:creationId xmlns:a16="http://schemas.microsoft.com/office/drawing/2014/main" xmlns="" id="{58DAE44F-5DF7-413A-A7DF-556B012CDC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2" name="BExS5XJH42YFJ9C3IVA8HNIE5L6M">
          <a:extLst>
            <a:ext uri="{FF2B5EF4-FFF2-40B4-BE49-F238E27FC236}">
              <a16:creationId xmlns:a16="http://schemas.microsoft.com/office/drawing/2014/main" xmlns="" id="{181916FA-33DA-4245-B626-2C45CAAE6F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3" name="BExVVXJ0MS44XHZ5FRN9T06BWANK">
          <a:extLst>
            <a:ext uri="{FF2B5EF4-FFF2-40B4-BE49-F238E27FC236}">
              <a16:creationId xmlns:a16="http://schemas.microsoft.com/office/drawing/2014/main" xmlns="" id="{C9D1F6C1-7A03-4FE5-BAE6-3841322AC8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4" name="BExAXD64YO5K66HFU564IW611FYB">
          <a:extLst>
            <a:ext uri="{FF2B5EF4-FFF2-40B4-BE49-F238E27FC236}">
              <a16:creationId xmlns:a16="http://schemas.microsoft.com/office/drawing/2014/main" xmlns="" id="{F96292D0-2D2B-4FCA-952B-4BC45C21FC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5" name="BExZROR5QH4CRXACSPB031IW6DBF">
          <a:extLst>
            <a:ext uri="{FF2B5EF4-FFF2-40B4-BE49-F238E27FC236}">
              <a16:creationId xmlns:a16="http://schemas.microsoft.com/office/drawing/2014/main" xmlns="" id="{AD610A8A-C407-464D-9335-8A281E970E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6" name="BExW5Q9YWNZOV61XIPTVZ6DG4WC3">
          <a:extLst>
            <a:ext uri="{FF2B5EF4-FFF2-40B4-BE49-F238E27FC236}">
              <a16:creationId xmlns:a16="http://schemas.microsoft.com/office/drawing/2014/main" xmlns="" id="{0031C020-59CE-4E22-89EE-D42321ADE3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7" name="BExU234APSPWEF7WYAJWDD5FR41E">
          <a:extLst>
            <a:ext uri="{FF2B5EF4-FFF2-40B4-BE49-F238E27FC236}">
              <a16:creationId xmlns:a16="http://schemas.microsoft.com/office/drawing/2014/main" xmlns="" id="{299CE9B2-BD76-4F18-95DB-038E20780D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8" name="BEx9J972VG349UJL0BFKQNRFBPIK">
          <a:extLst>
            <a:ext uri="{FF2B5EF4-FFF2-40B4-BE49-F238E27FC236}">
              <a16:creationId xmlns:a16="http://schemas.microsoft.com/office/drawing/2014/main" xmlns="" id="{E96EC844-4EC2-4383-9B6F-358CB873CB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9" name="BExEOG45NR1NDWFVLSHVPW96LDDG">
          <a:extLst>
            <a:ext uri="{FF2B5EF4-FFF2-40B4-BE49-F238E27FC236}">
              <a16:creationId xmlns:a16="http://schemas.microsoft.com/office/drawing/2014/main" xmlns="" id="{B7DCDEDD-3511-4B19-8994-AC90DE72DD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0" name="BExMG8GOJE7HUD4TBW1BVZQ79U6D">
          <a:extLst>
            <a:ext uri="{FF2B5EF4-FFF2-40B4-BE49-F238E27FC236}">
              <a16:creationId xmlns:a16="http://schemas.microsoft.com/office/drawing/2014/main" xmlns="" id="{744085A7-14FD-4266-B51A-A10A76BA58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1" name="BExUD845W29O393MP8XHSBRARPM8">
          <a:extLst>
            <a:ext uri="{FF2B5EF4-FFF2-40B4-BE49-F238E27FC236}">
              <a16:creationId xmlns:a16="http://schemas.microsoft.com/office/drawing/2014/main" xmlns="" id="{F93464FB-29B6-4FCD-9858-611C72D126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2" name="BEx1PXJYA0EPVKMIZ3OX22NE6SPN">
          <a:extLst>
            <a:ext uri="{FF2B5EF4-FFF2-40B4-BE49-F238E27FC236}">
              <a16:creationId xmlns:a16="http://schemas.microsoft.com/office/drawing/2014/main" xmlns="" id="{FFC20D5C-079C-4817-A3B3-3405ED86BD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3" name="BExMJQXJ8DDD25EZMRVLMBSDATIO">
          <a:extLst>
            <a:ext uri="{FF2B5EF4-FFF2-40B4-BE49-F238E27FC236}">
              <a16:creationId xmlns:a16="http://schemas.microsoft.com/office/drawing/2014/main" xmlns="" id="{49098C05-F5CC-4179-BB10-6EA60F845B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4" name="BExCZE19XEJSNCUJ5WNOBW1G7SJV">
          <a:extLst>
            <a:ext uri="{FF2B5EF4-FFF2-40B4-BE49-F238E27FC236}">
              <a16:creationId xmlns:a16="http://schemas.microsoft.com/office/drawing/2014/main" xmlns="" id="{C712F059-CD0F-4C0E-94DC-CB70AAA31F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5" name="BExEQFAMIZ2L4OCWFLVJ5OSNW3FR">
          <a:extLst>
            <a:ext uri="{FF2B5EF4-FFF2-40B4-BE49-F238E27FC236}">
              <a16:creationId xmlns:a16="http://schemas.microsoft.com/office/drawing/2014/main" xmlns="" id="{7E76061A-AB1A-4B40-A5D2-7C45F60675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6" name="BExS5XJH42YFJ9C3IVA8HNIE5L6M">
          <a:extLst>
            <a:ext uri="{FF2B5EF4-FFF2-40B4-BE49-F238E27FC236}">
              <a16:creationId xmlns:a16="http://schemas.microsoft.com/office/drawing/2014/main" xmlns="" id="{D8672DD1-B8DE-4A22-AFBC-B5A401D18F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7" name="BExVVXJ0MS44XHZ5FRN9T06BWANK">
          <a:extLst>
            <a:ext uri="{FF2B5EF4-FFF2-40B4-BE49-F238E27FC236}">
              <a16:creationId xmlns:a16="http://schemas.microsoft.com/office/drawing/2014/main" xmlns="" id="{6F42BAB2-D8C6-4E71-A4D5-DD3A6B97C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8" name="BExAXD64YO5K66HFU564IW611FYB">
          <a:extLst>
            <a:ext uri="{FF2B5EF4-FFF2-40B4-BE49-F238E27FC236}">
              <a16:creationId xmlns:a16="http://schemas.microsoft.com/office/drawing/2014/main" xmlns="" id="{C87C0285-C3A4-494A-B2B5-63A37E9079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9" name="BExZROR5QH4CRXACSPB031IW6DBF">
          <a:extLst>
            <a:ext uri="{FF2B5EF4-FFF2-40B4-BE49-F238E27FC236}">
              <a16:creationId xmlns:a16="http://schemas.microsoft.com/office/drawing/2014/main" xmlns="" id="{78DC660A-904D-4338-A031-48D61F6356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0" name="BExW5Q9YWNZOV61XIPTVZ6DG4WC3">
          <a:extLst>
            <a:ext uri="{FF2B5EF4-FFF2-40B4-BE49-F238E27FC236}">
              <a16:creationId xmlns:a16="http://schemas.microsoft.com/office/drawing/2014/main" xmlns="" id="{FBF18E78-D1EF-4A86-B497-BDE4A5312F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1" name="BExU234APSPWEF7WYAJWDD5FR41E">
          <a:extLst>
            <a:ext uri="{FF2B5EF4-FFF2-40B4-BE49-F238E27FC236}">
              <a16:creationId xmlns:a16="http://schemas.microsoft.com/office/drawing/2014/main" xmlns="" id="{833F20A3-3265-4719-BAA6-30184BEF8C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2" name="BEx9J972VG349UJL0BFKQNRFBPIK">
          <a:extLst>
            <a:ext uri="{FF2B5EF4-FFF2-40B4-BE49-F238E27FC236}">
              <a16:creationId xmlns:a16="http://schemas.microsoft.com/office/drawing/2014/main" xmlns="" id="{58D100D5-853B-4496-83E0-AA52C1E25E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3" name="BExEOG45NR1NDWFVLSHVPW96LDDG">
          <a:extLst>
            <a:ext uri="{FF2B5EF4-FFF2-40B4-BE49-F238E27FC236}">
              <a16:creationId xmlns:a16="http://schemas.microsoft.com/office/drawing/2014/main" xmlns="" id="{49CA08B8-0A69-40ED-869F-234AEF8BB2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4" name="BExMG8GOJE7HUD4TBW1BVZQ79U6D">
          <a:extLst>
            <a:ext uri="{FF2B5EF4-FFF2-40B4-BE49-F238E27FC236}">
              <a16:creationId xmlns:a16="http://schemas.microsoft.com/office/drawing/2014/main" xmlns="" id="{3674A8AA-7787-4F53-BB13-7FAE491FCA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5" name="BExUD845W29O393MP8XHSBRARPM8">
          <a:extLst>
            <a:ext uri="{FF2B5EF4-FFF2-40B4-BE49-F238E27FC236}">
              <a16:creationId xmlns:a16="http://schemas.microsoft.com/office/drawing/2014/main" xmlns="" id="{E1EF5B49-D41F-4C2F-AFDC-4CC793D11C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6" name="BEx1PXJYA0EPVKMIZ3OX22NE6SPN">
          <a:extLst>
            <a:ext uri="{FF2B5EF4-FFF2-40B4-BE49-F238E27FC236}">
              <a16:creationId xmlns:a16="http://schemas.microsoft.com/office/drawing/2014/main" xmlns="" id="{97DD96AA-86C9-4D5A-BBCE-BF3547D87E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7" name="BExMJQXJ8DDD25EZMRVLMBSDATIO">
          <a:extLst>
            <a:ext uri="{FF2B5EF4-FFF2-40B4-BE49-F238E27FC236}">
              <a16:creationId xmlns:a16="http://schemas.microsoft.com/office/drawing/2014/main" xmlns="" id="{BDC9E985-F40B-4595-BF18-B31CD42956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8" name="BExCZE19XEJSNCUJ5WNOBW1G7SJV">
          <a:extLst>
            <a:ext uri="{FF2B5EF4-FFF2-40B4-BE49-F238E27FC236}">
              <a16:creationId xmlns:a16="http://schemas.microsoft.com/office/drawing/2014/main" xmlns="" id="{CBFBB40A-385E-4A3C-A8A6-C83C5B59B0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9" name="BExEQFAMIZ2L4OCWFLVJ5OSNW3FR">
          <a:extLst>
            <a:ext uri="{FF2B5EF4-FFF2-40B4-BE49-F238E27FC236}">
              <a16:creationId xmlns:a16="http://schemas.microsoft.com/office/drawing/2014/main" xmlns="" id="{66C46A45-9E75-45B8-886D-3B0E81BA03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0" name="BExS5XJH42YFJ9C3IVA8HNIE5L6M">
          <a:extLst>
            <a:ext uri="{FF2B5EF4-FFF2-40B4-BE49-F238E27FC236}">
              <a16:creationId xmlns:a16="http://schemas.microsoft.com/office/drawing/2014/main" xmlns="" id="{0E62A501-B0EC-4685-B27C-4672E13CED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1" name="BExVVXJ0MS44XHZ5FRN9T06BWANK">
          <a:extLst>
            <a:ext uri="{FF2B5EF4-FFF2-40B4-BE49-F238E27FC236}">
              <a16:creationId xmlns:a16="http://schemas.microsoft.com/office/drawing/2014/main" xmlns="" id="{110255EF-61A3-49BD-A8F7-AF59C51795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2" name="BExAXD64YO5K66HFU564IW611FYB">
          <a:extLst>
            <a:ext uri="{FF2B5EF4-FFF2-40B4-BE49-F238E27FC236}">
              <a16:creationId xmlns:a16="http://schemas.microsoft.com/office/drawing/2014/main" xmlns="" id="{7FF38C46-144A-4842-91E6-3C979BB551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3" name="BExZROR5QH4CRXACSPB031IW6DBF">
          <a:extLst>
            <a:ext uri="{FF2B5EF4-FFF2-40B4-BE49-F238E27FC236}">
              <a16:creationId xmlns:a16="http://schemas.microsoft.com/office/drawing/2014/main" xmlns="" id="{D328ED3A-F374-45E8-9955-1F9402B4C0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4" name="BExW5Q9YWNZOV61XIPTVZ6DG4WC3">
          <a:extLst>
            <a:ext uri="{FF2B5EF4-FFF2-40B4-BE49-F238E27FC236}">
              <a16:creationId xmlns:a16="http://schemas.microsoft.com/office/drawing/2014/main" xmlns="" id="{4D4EEFBC-8AE8-4F8B-A126-2022A6E89A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5" name="BExU234APSPWEF7WYAJWDD5FR41E">
          <a:extLst>
            <a:ext uri="{FF2B5EF4-FFF2-40B4-BE49-F238E27FC236}">
              <a16:creationId xmlns:a16="http://schemas.microsoft.com/office/drawing/2014/main" xmlns="" id="{A051BB0D-1F84-4D9F-9CD3-4783644B35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6" name="BEx9J972VG349UJL0BFKQNRFBPIK">
          <a:extLst>
            <a:ext uri="{FF2B5EF4-FFF2-40B4-BE49-F238E27FC236}">
              <a16:creationId xmlns:a16="http://schemas.microsoft.com/office/drawing/2014/main" xmlns="" id="{3C7A35F4-3203-48DF-9A1E-A9FF012907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7" name="BExEOG45NR1NDWFVLSHVPW96LDDG">
          <a:extLst>
            <a:ext uri="{FF2B5EF4-FFF2-40B4-BE49-F238E27FC236}">
              <a16:creationId xmlns:a16="http://schemas.microsoft.com/office/drawing/2014/main" xmlns="" id="{C8DDE23C-1DD0-4072-B08E-D942F77904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8" name="BExMG8GOJE7HUD4TBW1BVZQ79U6D">
          <a:extLst>
            <a:ext uri="{FF2B5EF4-FFF2-40B4-BE49-F238E27FC236}">
              <a16:creationId xmlns:a16="http://schemas.microsoft.com/office/drawing/2014/main" xmlns="" id="{BA8BC45F-3EC3-41FC-9DFB-B468DB3A19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9" name="BExUD845W29O393MP8XHSBRARPM8">
          <a:extLst>
            <a:ext uri="{FF2B5EF4-FFF2-40B4-BE49-F238E27FC236}">
              <a16:creationId xmlns:a16="http://schemas.microsoft.com/office/drawing/2014/main" xmlns="" id="{FA6A514E-F9FF-4F20-81FD-7B0892FABC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0" name="BEx1PXJYA0EPVKMIZ3OX22NE6SPN">
          <a:extLst>
            <a:ext uri="{FF2B5EF4-FFF2-40B4-BE49-F238E27FC236}">
              <a16:creationId xmlns:a16="http://schemas.microsoft.com/office/drawing/2014/main" xmlns="" id="{041057B8-B19A-409B-B3AA-2CB7002828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1" name="BExMJQXJ8DDD25EZMRVLMBSDATIO">
          <a:extLst>
            <a:ext uri="{FF2B5EF4-FFF2-40B4-BE49-F238E27FC236}">
              <a16:creationId xmlns:a16="http://schemas.microsoft.com/office/drawing/2014/main" xmlns="" id="{BF19FA8E-D813-46FE-BBF9-EB4D621ADB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2" name="BExCZE19XEJSNCUJ5WNOBW1G7SJV">
          <a:extLst>
            <a:ext uri="{FF2B5EF4-FFF2-40B4-BE49-F238E27FC236}">
              <a16:creationId xmlns:a16="http://schemas.microsoft.com/office/drawing/2014/main" xmlns="" id="{83BA97B6-5E2F-40FE-88CC-5C67ABB26A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3" name="BExEQFAMIZ2L4OCWFLVJ5OSNW3FR">
          <a:extLst>
            <a:ext uri="{FF2B5EF4-FFF2-40B4-BE49-F238E27FC236}">
              <a16:creationId xmlns:a16="http://schemas.microsoft.com/office/drawing/2014/main" xmlns="" id="{FFCBC67B-5FEC-45CC-8567-79DD4D63DD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4" name="BExS5XJH42YFJ9C3IVA8HNIE5L6M">
          <a:extLst>
            <a:ext uri="{FF2B5EF4-FFF2-40B4-BE49-F238E27FC236}">
              <a16:creationId xmlns:a16="http://schemas.microsoft.com/office/drawing/2014/main" xmlns="" id="{EDD792F2-7BFF-498E-960D-E5AEBF75F9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5" name="BExVVXJ0MS44XHZ5FRN9T06BWANK">
          <a:extLst>
            <a:ext uri="{FF2B5EF4-FFF2-40B4-BE49-F238E27FC236}">
              <a16:creationId xmlns:a16="http://schemas.microsoft.com/office/drawing/2014/main" xmlns="" id="{26421EC0-C033-4DBE-A0FA-8FDC9234D8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6" name="BExAXD64YO5K66HFU564IW611FYB">
          <a:extLst>
            <a:ext uri="{FF2B5EF4-FFF2-40B4-BE49-F238E27FC236}">
              <a16:creationId xmlns:a16="http://schemas.microsoft.com/office/drawing/2014/main" xmlns="" id="{C8380A5A-EE93-4D99-8856-344827743B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7" name="BExZROR5QH4CRXACSPB031IW6DBF">
          <a:extLst>
            <a:ext uri="{FF2B5EF4-FFF2-40B4-BE49-F238E27FC236}">
              <a16:creationId xmlns:a16="http://schemas.microsoft.com/office/drawing/2014/main" xmlns="" id="{3DF455B5-8EFE-4477-9DFB-57E2887C7E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8" name="BExW5Q9YWNZOV61XIPTVZ6DG4WC3">
          <a:extLst>
            <a:ext uri="{FF2B5EF4-FFF2-40B4-BE49-F238E27FC236}">
              <a16:creationId xmlns:a16="http://schemas.microsoft.com/office/drawing/2014/main" xmlns="" id="{C7878BEB-D232-4D1B-A385-576A45A519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9" name="BExU234APSPWEF7WYAJWDD5FR41E">
          <a:extLst>
            <a:ext uri="{FF2B5EF4-FFF2-40B4-BE49-F238E27FC236}">
              <a16:creationId xmlns:a16="http://schemas.microsoft.com/office/drawing/2014/main" xmlns="" id="{099D4DDC-03EB-401D-8EBF-5F8CC24918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0" name="BEx9J972VG349UJL0BFKQNRFBPIK">
          <a:extLst>
            <a:ext uri="{FF2B5EF4-FFF2-40B4-BE49-F238E27FC236}">
              <a16:creationId xmlns:a16="http://schemas.microsoft.com/office/drawing/2014/main" xmlns="" id="{ED9E0B16-AEA4-4F4C-A8EA-9BA4EDB731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1" name="BExEOG45NR1NDWFVLSHVPW96LDDG">
          <a:extLst>
            <a:ext uri="{FF2B5EF4-FFF2-40B4-BE49-F238E27FC236}">
              <a16:creationId xmlns:a16="http://schemas.microsoft.com/office/drawing/2014/main" xmlns="" id="{1D10B1B2-0556-4F05-ACB2-44D6F83620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2" name="BExMG8GOJE7HUD4TBW1BVZQ79U6D">
          <a:extLst>
            <a:ext uri="{FF2B5EF4-FFF2-40B4-BE49-F238E27FC236}">
              <a16:creationId xmlns:a16="http://schemas.microsoft.com/office/drawing/2014/main" xmlns="" id="{A352FF6A-9BE0-49B6-BCD3-AA3731AD64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3" name="BExUD845W29O393MP8XHSBRARPM8">
          <a:extLst>
            <a:ext uri="{FF2B5EF4-FFF2-40B4-BE49-F238E27FC236}">
              <a16:creationId xmlns:a16="http://schemas.microsoft.com/office/drawing/2014/main" xmlns="" id="{A0A7FD35-8613-46F7-8D0A-48AE682989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4" name="BEx1PXJYA0EPVKMIZ3OX22NE6SPN">
          <a:extLst>
            <a:ext uri="{FF2B5EF4-FFF2-40B4-BE49-F238E27FC236}">
              <a16:creationId xmlns:a16="http://schemas.microsoft.com/office/drawing/2014/main" xmlns="" id="{D7C5F4AA-B195-4E42-9DDB-A3E20FCED1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5" name="BExMJQXJ8DDD25EZMRVLMBSDATIO">
          <a:extLst>
            <a:ext uri="{FF2B5EF4-FFF2-40B4-BE49-F238E27FC236}">
              <a16:creationId xmlns:a16="http://schemas.microsoft.com/office/drawing/2014/main" xmlns="" id="{FD85F96F-9615-401B-9CDD-9EA9B1A75F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6" name="BExCZE19XEJSNCUJ5WNOBW1G7SJV">
          <a:extLst>
            <a:ext uri="{FF2B5EF4-FFF2-40B4-BE49-F238E27FC236}">
              <a16:creationId xmlns:a16="http://schemas.microsoft.com/office/drawing/2014/main" xmlns="" id="{DC11C48D-974B-4C79-9187-0F112874FD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7" name="BExEQFAMIZ2L4OCWFLVJ5OSNW3FR">
          <a:extLst>
            <a:ext uri="{FF2B5EF4-FFF2-40B4-BE49-F238E27FC236}">
              <a16:creationId xmlns:a16="http://schemas.microsoft.com/office/drawing/2014/main" xmlns="" id="{11A19ECE-60F7-4247-AC27-AD6189834F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8" name="BExS5XJH42YFJ9C3IVA8HNIE5L6M">
          <a:extLst>
            <a:ext uri="{FF2B5EF4-FFF2-40B4-BE49-F238E27FC236}">
              <a16:creationId xmlns:a16="http://schemas.microsoft.com/office/drawing/2014/main" xmlns="" id="{61861C73-E383-465E-86F7-A2035BF27A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9" name="BExVVXJ0MS44XHZ5FRN9T06BWANK">
          <a:extLst>
            <a:ext uri="{FF2B5EF4-FFF2-40B4-BE49-F238E27FC236}">
              <a16:creationId xmlns:a16="http://schemas.microsoft.com/office/drawing/2014/main" xmlns="" id="{D57BAA62-4D70-424F-BF85-154F1C4587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0" name="BExAXD64YO5K66HFU564IW611FYB">
          <a:extLst>
            <a:ext uri="{FF2B5EF4-FFF2-40B4-BE49-F238E27FC236}">
              <a16:creationId xmlns:a16="http://schemas.microsoft.com/office/drawing/2014/main" xmlns="" id="{C9C6E6AA-40C4-4118-9488-02B9A29F74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1" name="BExZROR5QH4CRXACSPB031IW6DBF">
          <a:extLst>
            <a:ext uri="{FF2B5EF4-FFF2-40B4-BE49-F238E27FC236}">
              <a16:creationId xmlns:a16="http://schemas.microsoft.com/office/drawing/2014/main" xmlns="" id="{9E309A32-4DB5-4537-A65D-EB4C2D1A94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2" name="BExW5Q9YWNZOV61XIPTVZ6DG4WC3">
          <a:extLst>
            <a:ext uri="{FF2B5EF4-FFF2-40B4-BE49-F238E27FC236}">
              <a16:creationId xmlns:a16="http://schemas.microsoft.com/office/drawing/2014/main" xmlns="" id="{0139909F-E1DB-4127-B25A-26ED4E085D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3" name="BExU234APSPWEF7WYAJWDD5FR41E">
          <a:extLst>
            <a:ext uri="{FF2B5EF4-FFF2-40B4-BE49-F238E27FC236}">
              <a16:creationId xmlns:a16="http://schemas.microsoft.com/office/drawing/2014/main" xmlns="" id="{EA13A608-02F5-45F1-AC0D-95A8F928A6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4" name="BEx9J972VG349UJL0BFKQNRFBPIK">
          <a:extLst>
            <a:ext uri="{FF2B5EF4-FFF2-40B4-BE49-F238E27FC236}">
              <a16:creationId xmlns:a16="http://schemas.microsoft.com/office/drawing/2014/main" xmlns="" id="{B6F9360C-B029-4C6C-9659-E63527E356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5" name="BExEOG45NR1NDWFVLSHVPW96LDDG">
          <a:extLst>
            <a:ext uri="{FF2B5EF4-FFF2-40B4-BE49-F238E27FC236}">
              <a16:creationId xmlns:a16="http://schemas.microsoft.com/office/drawing/2014/main" xmlns="" id="{73298FFB-0D29-4904-B8F5-51DAE1BDEB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6" name="BExMG8GOJE7HUD4TBW1BVZQ79U6D">
          <a:extLst>
            <a:ext uri="{FF2B5EF4-FFF2-40B4-BE49-F238E27FC236}">
              <a16:creationId xmlns:a16="http://schemas.microsoft.com/office/drawing/2014/main" xmlns="" id="{3FC9B046-A3F9-4792-9589-83902C1727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7" name="BExUD845W29O393MP8XHSBRARPM8">
          <a:extLst>
            <a:ext uri="{FF2B5EF4-FFF2-40B4-BE49-F238E27FC236}">
              <a16:creationId xmlns:a16="http://schemas.microsoft.com/office/drawing/2014/main" xmlns="" id="{0F08DA13-579D-45AD-A192-2538664E04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8" name="BEx1PXJYA0EPVKMIZ3OX22NE6SPN">
          <a:extLst>
            <a:ext uri="{FF2B5EF4-FFF2-40B4-BE49-F238E27FC236}">
              <a16:creationId xmlns:a16="http://schemas.microsoft.com/office/drawing/2014/main" xmlns="" id="{C6444567-5C89-4075-86F2-DD70A9E81F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9" name="BExMJQXJ8DDD25EZMRVLMBSDATIO">
          <a:extLst>
            <a:ext uri="{FF2B5EF4-FFF2-40B4-BE49-F238E27FC236}">
              <a16:creationId xmlns:a16="http://schemas.microsoft.com/office/drawing/2014/main" xmlns="" id="{7E33553E-A252-47C8-974F-FB690B7DFE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0" name="BExCZE19XEJSNCUJ5WNOBW1G7SJV">
          <a:extLst>
            <a:ext uri="{FF2B5EF4-FFF2-40B4-BE49-F238E27FC236}">
              <a16:creationId xmlns:a16="http://schemas.microsoft.com/office/drawing/2014/main" xmlns="" id="{12B2DCD4-BF7E-4564-8C6D-CA2E8BE52E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1" name="BExEQFAMIZ2L4OCWFLVJ5OSNW3FR">
          <a:extLst>
            <a:ext uri="{FF2B5EF4-FFF2-40B4-BE49-F238E27FC236}">
              <a16:creationId xmlns:a16="http://schemas.microsoft.com/office/drawing/2014/main" xmlns="" id="{25783BCC-4F0F-4160-AD33-29541C5EA8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2" name="BExS5XJH42YFJ9C3IVA8HNIE5L6M">
          <a:extLst>
            <a:ext uri="{FF2B5EF4-FFF2-40B4-BE49-F238E27FC236}">
              <a16:creationId xmlns:a16="http://schemas.microsoft.com/office/drawing/2014/main" xmlns="" id="{AC06B7AA-96E9-4A52-B4C1-B54C2915CA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3" name="BExVVXJ0MS44XHZ5FRN9T06BWANK">
          <a:extLst>
            <a:ext uri="{FF2B5EF4-FFF2-40B4-BE49-F238E27FC236}">
              <a16:creationId xmlns:a16="http://schemas.microsoft.com/office/drawing/2014/main" xmlns="" id="{C0DB2C5D-D35B-4C58-AE59-1E6868E6D6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4" name="BExAXD64YO5K66HFU564IW611FYB">
          <a:extLst>
            <a:ext uri="{FF2B5EF4-FFF2-40B4-BE49-F238E27FC236}">
              <a16:creationId xmlns:a16="http://schemas.microsoft.com/office/drawing/2014/main" xmlns="" id="{30C44114-5940-490A-A8EB-1E66FD8D6B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5" name="BExZROR5QH4CRXACSPB031IW6DBF">
          <a:extLst>
            <a:ext uri="{FF2B5EF4-FFF2-40B4-BE49-F238E27FC236}">
              <a16:creationId xmlns:a16="http://schemas.microsoft.com/office/drawing/2014/main" xmlns="" id="{E7DF2EEF-8973-4749-B815-CD2864E27E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6" name="BExW5Q9YWNZOV61XIPTVZ6DG4WC3">
          <a:extLst>
            <a:ext uri="{FF2B5EF4-FFF2-40B4-BE49-F238E27FC236}">
              <a16:creationId xmlns:a16="http://schemas.microsoft.com/office/drawing/2014/main" xmlns="" id="{94024652-9526-456C-90AE-91AFC40F1A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7" name="BExU234APSPWEF7WYAJWDD5FR41E">
          <a:extLst>
            <a:ext uri="{FF2B5EF4-FFF2-40B4-BE49-F238E27FC236}">
              <a16:creationId xmlns:a16="http://schemas.microsoft.com/office/drawing/2014/main" xmlns="" id="{E8714E20-76EB-4CA2-A1B3-04A899A570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8" name="BEx9J972VG349UJL0BFKQNRFBPIK">
          <a:extLst>
            <a:ext uri="{FF2B5EF4-FFF2-40B4-BE49-F238E27FC236}">
              <a16:creationId xmlns:a16="http://schemas.microsoft.com/office/drawing/2014/main" xmlns="" id="{2899A65C-380D-42AE-AF29-EEB172E4AC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9" name="BExEOG45NR1NDWFVLSHVPW96LDDG">
          <a:extLst>
            <a:ext uri="{FF2B5EF4-FFF2-40B4-BE49-F238E27FC236}">
              <a16:creationId xmlns:a16="http://schemas.microsoft.com/office/drawing/2014/main" xmlns="" id="{021D250D-9BA8-4700-8C9F-0519807C53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0" name="BExMG8GOJE7HUD4TBW1BVZQ79U6D">
          <a:extLst>
            <a:ext uri="{FF2B5EF4-FFF2-40B4-BE49-F238E27FC236}">
              <a16:creationId xmlns:a16="http://schemas.microsoft.com/office/drawing/2014/main" xmlns="" id="{0B22903C-F031-4845-9591-FF5C946E47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1" name="BExUD845W29O393MP8XHSBRARPM8">
          <a:extLst>
            <a:ext uri="{FF2B5EF4-FFF2-40B4-BE49-F238E27FC236}">
              <a16:creationId xmlns:a16="http://schemas.microsoft.com/office/drawing/2014/main" xmlns="" id="{4DDFC98A-81CE-44E8-B13D-05B08F2DB4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2" name="BEx1PXJYA0EPVKMIZ3OX22NE6SPN">
          <a:extLst>
            <a:ext uri="{FF2B5EF4-FFF2-40B4-BE49-F238E27FC236}">
              <a16:creationId xmlns:a16="http://schemas.microsoft.com/office/drawing/2014/main" xmlns="" id="{96C946C0-1D2F-4754-91F5-A27DD47E09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3" name="BExMJQXJ8DDD25EZMRVLMBSDATIO">
          <a:extLst>
            <a:ext uri="{FF2B5EF4-FFF2-40B4-BE49-F238E27FC236}">
              <a16:creationId xmlns:a16="http://schemas.microsoft.com/office/drawing/2014/main" xmlns="" id="{31647A10-39EF-4215-84FA-5A0FA65D1B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4" name="BExCZE19XEJSNCUJ5WNOBW1G7SJV">
          <a:extLst>
            <a:ext uri="{FF2B5EF4-FFF2-40B4-BE49-F238E27FC236}">
              <a16:creationId xmlns:a16="http://schemas.microsoft.com/office/drawing/2014/main" xmlns="" id="{8BCD9470-4C7F-43B6-9249-038B0B0849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5" name="BExEQFAMIZ2L4OCWFLVJ5OSNW3FR">
          <a:extLst>
            <a:ext uri="{FF2B5EF4-FFF2-40B4-BE49-F238E27FC236}">
              <a16:creationId xmlns:a16="http://schemas.microsoft.com/office/drawing/2014/main" xmlns="" id="{95FF596E-0836-4591-A977-0F27CFBD06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6" name="BExS5XJH42YFJ9C3IVA8HNIE5L6M">
          <a:extLst>
            <a:ext uri="{FF2B5EF4-FFF2-40B4-BE49-F238E27FC236}">
              <a16:creationId xmlns:a16="http://schemas.microsoft.com/office/drawing/2014/main" xmlns="" id="{FF8BCBBE-2B89-4EF0-AFB7-006AAE7ABA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7" name="BExVVXJ0MS44XHZ5FRN9T06BWANK">
          <a:extLst>
            <a:ext uri="{FF2B5EF4-FFF2-40B4-BE49-F238E27FC236}">
              <a16:creationId xmlns:a16="http://schemas.microsoft.com/office/drawing/2014/main" xmlns="" id="{7EF7928C-0DB5-45EC-B878-D9AC52E48D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8" name="BExAXD64YO5K66HFU564IW611FYB">
          <a:extLst>
            <a:ext uri="{FF2B5EF4-FFF2-40B4-BE49-F238E27FC236}">
              <a16:creationId xmlns:a16="http://schemas.microsoft.com/office/drawing/2014/main" xmlns="" id="{E137E398-B315-4513-8B8B-7123A9BD57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9" name="BExZROR5QH4CRXACSPB031IW6DBF">
          <a:extLst>
            <a:ext uri="{FF2B5EF4-FFF2-40B4-BE49-F238E27FC236}">
              <a16:creationId xmlns:a16="http://schemas.microsoft.com/office/drawing/2014/main" xmlns="" id="{A101E44A-B6D8-42C4-9D10-090140D1D7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0" name="BExW5Q9YWNZOV61XIPTVZ6DG4WC3">
          <a:extLst>
            <a:ext uri="{FF2B5EF4-FFF2-40B4-BE49-F238E27FC236}">
              <a16:creationId xmlns:a16="http://schemas.microsoft.com/office/drawing/2014/main" xmlns="" id="{B52A1479-2CDB-410F-B241-F7959D7C52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1" name="BExU234APSPWEF7WYAJWDD5FR41E">
          <a:extLst>
            <a:ext uri="{FF2B5EF4-FFF2-40B4-BE49-F238E27FC236}">
              <a16:creationId xmlns:a16="http://schemas.microsoft.com/office/drawing/2014/main" xmlns="" id="{79614DDA-67D6-4F66-8BC8-28BBBC6062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2" name="BEx9J972VG349UJL0BFKQNRFBPIK">
          <a:extLst>
            <a:ext uri="{FF2B5EF4-FFF2-40B4-BE49-F238E27FC236}">
              <a16:creationId xmlns:a16="http://schemas.microsoft.com/office/drawing/2014/main" xmlns="" id="{BDED5C59-90DC-4134-B49D-900DF32E3F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3" name="BExEOG45NR1NDWFVLSHVPW96LDDG">
          <a:extLst>
            <a:ext uri="{FF2B5EF4-FFF2-40B4-BE49-F238E27FC236}">
              <a16:creationId xmlns:a16="http://schemas.microsoft.com/office/drawing/2014/main" xmlns="" id="{F925D46D-0ACB-489A-9BEC-76A261D779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4" name="BExMG8GOJE7HUD4TBW1BVZQ79U6D">
          <a:extLst>
            <a:ext uri="{FF2B5EF4-FFF2-40B4-BE49-F238E27FC236}">
              <a16:creationId xmlns:a16="http://schemas.microsoft.com/office/drawing/2014/main" xmlns="" id="{7A20D418-002A-4B3E-94D4-E58ADE1A4F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5" name="BExUD845W29O393MP8XHSBRARPM8">
          <a:extLst>
            <a:ext uri="{FF2B5EF4-FFF2-40B4-BE49-F238E27FC236}">
              <a16:creationId xmlns:a16="http://schemas.microsoft.com/office/drawing/2014/main" xmlns="" id="{5360D7A4-CB1E-4E67-ACF0-A65BB6D012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6" name="BEx1PXJYA0EPVKMIZ3OX22NE6SPN">
          <a:extLst>
            <a:ext uri="{FF2B5EF4-FFF2-40B4-BE49-F238E27FC236}">
              <a16:creationId xmlns:a16="http://schemas.microsoft.com/office/drawing/2014/main" xmlns="" id="{25214D2B-78F9-47FB-AACD-15B8EB3B60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7" name="BExMJQXJ8DDD25EZMRVLMBSDATIO">
          <a:extLst>
            <a:ext uri="{FF2B5EF4-FFF2-40B4-BE49-F238E27FC236}">
              <a16:creationId xmlns:a16="http://schemas.microsoft.com/office/drawing/2014/main" xmlns="" id="{BBD28B13-B317-4F1C-8DDE-4DACC37156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8" name="BExCZE19XEJSNCUJ5WNOBW1G7SJV">
          <a:extLst>
            <a:ext uri="{FF2B5EF4-FFF2-40B4-BE49-F238E27FC236}">
              <a16:creationId xmlns:a16="http://schemas.microsoft.com/office/drawing/2014/main" xmlns="" id="{E1B7D0A8-E732-421D-A55A-FAFFE13D91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9" name="BExEQFAMIZ2L4OCWFLVJ5OSNW3FR">
          <a:extLst>
            <a:ext uri="{FF2B5EF4-FFF2-40B4-BE49-F238E27FC236}">
              <a16:creationId xmlns:a16="http://schemas.microsoft.com/office/drawing/2014/main" xmlns="" id="{DF0BDBC5-85EE-41A2-92F0-C782DC6C01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0" name="BExS5XJH42YFJ9C3IVA8HNIE5L6M">
          <a:extLst>
            <a:ext uri="{FF2B5EF4-FFF2-40B4-BE49-F238E27FC236}">
              <a16:creationId xmlns:a16="http://schemas.microsoft.com/office/drawing/2014/main" xmlns="" id="{14CC9992-3E48-4844-9FE0-B71F638467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1" name="BExVVXJ0MS44XHZ5FRN9T06BWANK">
          <a:extLst>
            <a:ext uri="{FF2B5EF4-FFF2-40B4-BE49-F238E27FC236}">
              <a16:creationId xmlns:a16="http://schemas.microsoft.com/office/drawing/2014/main" xmlns="" id="{6EEDB835-C0D4-4BBF-8BFA-118667D74B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2" name="BExAXD64YO5K66HFU564IW611FYB">
          <a:extLst>
            <a:ext uri="{FF2B5EF4-FFF2-40B4-BE49-F238E27FC236}">
              <a16:creationId xmlns:a16="http://schemas.microsoft.com/office/drawing/2014/main" xmlns="" id="{2B578A55-79F5-4B48-9D16-907D9D9B9E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3" name="BExZROR5QH4CRXACSPB031IW6DBF">
          <a:extLst>
            <a:ext uri="{FF2B5EF4-FFF2-40B4-BE49-F238E27FC236}">
              <a16:creationId xmlns:a16="http://schemas.microsoft.com/office/drawing/2014/main" xmlns="" id="{C1306E51-6645-44C7-BEA4-C88F41709F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4" name="BExW5Q9YWNZOV61XIPTVZ6DG4WC3">
          <a:extLst>
            <a:ext uri="{FF2B5EF4-FFF2-40B4-BE49-F238E27FC236}">
              <a16:creationId xmlns:a16="http://schemas.microsoft.com/office/drawing/2014/main" xmlns="" id="{8A5BCE8D-FFB6-459F-8082-D08D7A6D5A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5" name="BExU234APSPWEF7WYAJWDD5FR41E">
          <a:extLst>
            <a:ext uri="{FF2B5EF4-FFF2-40B4-BE49-F238E27FC236}">
              <a16:creationId xmlns:a16="http://schemas.microsoft.com/office/drawing/2014/main" xmlns="" id="{E6253B11-31C5-48CF-92E4-9F5FD05036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6" name="BEx9J972VG349UJL0BFKQNRFBPIK">
          <a:extLst>
            <a:ext uri="{FF2B5EF4-FFF2-40B4-BE49-F238E27FC236}">
              <a16:creationId xmlns:a16="http://schemas.microsoft.com/office/drawing/2014/main" xmlns="" id="{875EB41E-AEE4-4EEC-95E2-9B553C0ADF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7" name="BExEOG45NR1NDWFVLSHVPW96LDDG">
          <a:extLst>
            <a:ext uri="{FF2B5EF4-FFF2-40B4-BE49-F238E27FC236}">
              <a16:creationId xmlns:a16="http://schemas.microsoft.com/office/drawing/2014/main" xmlns="" id="{1AC8EF6D-E69B-4B21-8C66-E204B3A46E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8" name="BExMG8GOJE7HUD4TBW1BVZQ79U6D">
          <a:extLst>
            <a:ext uri="{FF2B5EF4-FFF2-40B4-BE49-F238E27FC236}">
              <a16:creationId xmlns:a16="http://schemas.microsoft.com/office/drawing/2014/main" xmlns="" id="{0E9267F8-C7F6-44A3-8134-EA62D0BED8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9" name="BExUD845W29O393MP8XHSBRARPM8">
          <a:extLst>
            <a:ext uri="{FF2B5EF4-FFF2-40B4-BE49-F238E27FC236}">
              <a16:creationId xmlns:a16="http://schemas.microsoft.com/office/drawing/2014/main" xmlns="" id="{02462C3E-BA35-4AD2-A361-9B39E4F4F7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0" name="BEx1PXJYA0EPVKMIZ3OX22NE6SPN">
          <a:extLst>
            <a:ext uri="{FF2B5EF4-FFF2-40B4-BE49-F238E27FC236}">
              <a16:creationId xmlns:a16="http://schemas.microsoft.com/office/drawing/2014/main" xmlns="" id="{B8033D6C-E1C9-4963-98E1-B80CFE26E5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1" name="BExMJQXJ8DDD25EZMRVLMBSDATIO">
          <a:extLst>
            <a:ext uri="{FF2B5EF4-FFF2-40B4-BE49-F238E27FC236}">
              <a16:creationId xmlns:a16="http://schemas.microsoft.com/office/drawing/2014/main" xmlns="" id="{29192D9A-BD7B-4C4E-9BC2-FAEE7D285E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2" name="BExCZE19XEJSNCUJ5WNOBW1G7SJV">
          <a:extLst>
            <a:ext uri="{FF2B5EF4-FFF2-40B4-BE49-F238E27FC236}">
              <a16:creationId xmlns:a16="http://schemas.microsoft.com/office/drawing/2014/main" xmlns="" id="{7300F8B0-AB0E-4C74-A469-0852F28C01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3" name="BExEQFAMIZ2L4OCWFLVJ5OSNW3FR">
          <a:extLst>
            <a:ext uri="{FF2B5EF4-FFF2-40B4-BE49-F238E27FC236}">
              <a16:creationId xmlns:a16="http://schemas.microsoft.com/office/drawing/2014/main" xmlns="" id="{6F4AF635-E122-4994-8545-25C88005BE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4" name="BExS5XJH42YFJ9C3IVA8HNIE5L6M">
          <a:extLst>
            <a:ext uri="{FF2B5EF4-FFF2-40B4-BE49-F238E27FC236}">
              <a16:creationId xmlns:a16="http://schemas.microsoft.com/office/drawing/2014/main" xmlns="" id="{0A75B984-6DAD-46C7-8880-080DDDA7AF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5" name="BExVVXJ0MS44XHZ5FRN9T06BWANK">
          <a:extLst>
            <a:ext uri="{FF2B5EF4-FFF2-40B4-BE49-F238E27FC236}">
              <a16:creationId xmlns:a16="http://schemas.microsoft.com/office/drawing/2014/main" xmlns="" id="{9E5EF632-8772-4F83-B81F-17C35CA44A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6" name="BExAXD64YO5K66HFU564IW611FYB">
          <a:extLst>
            <a:ext uri="{FF2B5EF4-FFF2-40B4-BE49-F238E27FC236}">
              <a16:creationId xmlns:a16="http://schemas.microsoft.com/office/drawing/2014/main" xmlns="" id="{7E9C3BD3-68A3-4723-9054-08751E2B83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7" name="BExZROR5QH4CRXACSPB031IW6DBF">
          <a:extLst>
            <a:ext uri="{FF2B5EF4-FFF2-40B4-BE49-F238E27FC236}">
              <a16:creationId xmlns:a16="http://schemas.microsoft.com/office/drawing/2014/main" xmlns="" id="{F9B85415-880D-48C1-9D12-A938DC8F62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8" name="BExW5Q9YWNZOV61XIPTVZ6DG4WC3">
          <a:extLst>
            <a:ext uri="{FF2B5EF4-FFF2-40B4-BE49-F238E27FC236}">
              <a16:creationId xmlns:a16="http://schemas.microsoft.com/office/drawing/2014/main" xmlns="" id="{5EFEE114-7379-4CC3-8FE7-4746258A87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9" name="BExU234APSPWEF7WYAJWDD5FR41E">
          <a:extLst>
            <a:ext uri="{FF2B5EF4-FFF2-40B4-BE49-F238E27FC236}">
              <a16:creationId xmlns:a16="http://schemas.microsoft.com/office/drawing/2014/main" xmlns="" id="{BADB7369-698A-43DE-BACA-5745C4BCFF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0" name="BEx9J972VG349UJL0BFKQNRFBPIK">
          <a:extLst>
            <a:ext uri="{FF2B5EF4-FFF2-40B4-BE49-F238E27FC236}">
              <a16:creationId xmlns:a16="http://schemas.microsoft.com/office/drawing/2014/main" xmlns="" id="{65C5EE17-9189-4CFF-816B-3C98C364C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1" name="BExEOG45NR1NDWFVLSHVPW96LDDG">
          <a:extLst>
            <a:ext uri="{FF2B5EF4-FFF2-40B4-BE49-F238E27FC236}">
              <a16:creationId xmlns:a16="http://schemas.microsoft.com/office/drawing/2014/main" xmlns="" id="{1ECC1019-0401-4878-9C86-1370F60BA8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2" name="BExMG8GOJE7HUD4TBW1BVZQ79U6D">
          <a:extLst>
            <a:ext uri="{FF2B5EF4-FFF2-40B4-BE49-F238E27FC236}">
              <a16:creationId xmlns:a16="http://schemas.microsoft.com/office/drawing/2014/main" xmlns="" id="{2EEB8775-B640-410C-B1F5-80C77934B8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3" name="BExUD845W29O393MP8XHSBRARPM8">
          <a:extLst>
            <a:ext uri="{FF2B5EF4-FFF2-40B4-BE49-F238E27FC236}">
              <a16:creationId xmlns:a16="http://schemas.microsoft.com/office/drawing/2014/main" xmlns="" id="{873A6907-2DDE-4D3D-B8AE-A86E7A03AE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4" name="BEx1PXJYA0EPVKMIZ3OX22NE6SPN">
          <a:extLst>
            <a:ext uri="{FF2B5EF4-FFF2-40B4-BE49-F238E27FC236}">
              <a16:creationId xmlns:a16="http://schemas.microsoft.com/office/drawing/2014/main" xmlns="" id="{F24C63EA-31FE-4AED-99C4-E1500D1069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5" name="BExMJQXJ8DDD25EZMRVLMBSDATIO">
          <a:extLst>
            <a:ext uri="{FF2B5EF4-FFF2-40B4-BE49-F238E27FC236}">
              <a16:creationId xmlns:a16="http://schemas.microsoft.com/office/drawing/2014/main" xmlns="" id="{3C89E028-B10D-4E69-BF42-19167C4613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6" name="BExCZE19XEJSNCUJ5WNOBW1G7SJV">
          <a:extLst>
            <a:ext uri="{FF2B5EF4-FFF2-40B4-BE49-F238E27FC236}">
              <a16:creationId xmlns:a16="http://schemas.microsoft.com/office/drawing/2014/main" xmlns="" id="{C774251E-411B-4C3F-9EA7-E9EC8D7F90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7" name="BExEQFAMIZ2L4OCWFLVJ5OSNW3FR">
          <a:extLst>
            <a:ext uri="{FF2B5EF4-FFF2-40B4-BE49-F238E27FC236}">
              <a16:creationId xmlns:a16="http://schemas.microsoft.com/office/drawing/2014/main" xmlns="" id="{2371F13D-888D-4C47-B727-BD79F4EC62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8" name="BExS5XJH42YFJ9C3IVA8HNIE5L6M">
          <a:extLst>
            <a:ext uri="{FF2B5EF4-FFF2-40B4-BE49-F238E27FC236}">
              <a16:creationId xmlns:a16="http://schemas.microsoft.com/office/drawing/2014/main" xmlns="" id="{B86D712C-E578-4AAC-9C54-48B587CEB1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9" name="BExVVXJ0MS44XHZ5FRN9T06BWANK">
          <a:extLst>
            <a:ext uri="{FF2B5EF4-FFF2-40B4-BE49-F238E27FC236}">
              <a16:creationId xmlns:a16="http://schemas.microsoft.com/office/drawing/2014/main" xmlns="" id="{0D1B4A51-B592-4C86-B904-297B17BAFC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0" name="BExAXD64YO5K66HFU564IW611FYB">
          <a:extLst>
            <a:ext uri="{FF2B5EF4-FFF2-40B4-BE49-F238E27FC236}">
              <a16:creationId xmlns:a16="http://schemas.microsoft.com/office/drawing/2014/main" xmlns="" id="{CFE3EFD0-67C1-4B9A-99C3-0784F3F112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1" name="BExZROR5QH4CRXACSPB031IW6DBF">
          <a:extLst>
            <a:ext uri="{FF2B5EF4-FFF2-40B4-BE49-F238E27FC236}">
              <a16:creationId xmlns:a16="http://schemas.microsoft.com/office/drawing/2014/main" xmlns="" id="{F6AE4964-7B12-414F-B71D-8380915027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2" name="BExW5Q9YWNZOV61XIPTVZ6DG4WC3">
          <a:extLst>
            <a:ext uri="{FF2B5EF4-FFF2-40B4-BE49-F238E27FC236}">
              <a16:creationId xmlns:a16="http://schemas.microsoft.com/office/drawing/2014/main" xmlns="" id="{90FEDD3B-1B44-4C1F-8AB7-7F5CBE2880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3" name="BExU234APSPWEF7WYAJWDD5FR41E">
          <a:extLst>
            <a:ext uri="{FF2B5EF4-FFF2-40B4-BE49-F238E27FC236}">
              <a16:creationId xmlns:a16="http://schemas.microsoft.com/office/drawing/2014/main" xmlns="" id="{49EDAA65-018C-4EB1-95C2-29DED42AFC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4" name="BEx9J972VG349UJL0BFKQNRFBPIK">
          <a:extLst>
            <a:ext uri="{FF2B5EF4-FFF2-40B4-BE49-F238E27FC236}">
              <a16:creationId xmlns:a16="http://schemas.microsoft.com/office/drawing/2014/main" xmlns="" id="{CA576CE1-7DD3-496D-B094-25944CA494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5" name="BExEOG45NR1NDWFVLSHVPW96LDDG">
          <a:extLst>
            <a:ext uri="{FF2B5EF4-FFF2-40B4-BE49-F238E27FC236}">
              <a16:creationId xmlns:a16="http://schemas.microsoft.com/office/drawing/2014/main" xmlns="" id="{4F65D3E7-693A-48F3-9A29-0FC4DCB600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6" name="BExMG8GOJE7HUD4TBW1BVZQ79U6D">
          <a:extLst>
            <a:ext uri="{FF2B5EF4-FFF2-40B4-BE49-F238E27FC236}">
              <a16:creationId xmlns:a16="http://schemas.microsoft.com/office/drawing/2014/main" xmlns="" id="{8B299448-245B-4180-A5E4-01144BECD0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7" name="BExUD845W29O393MP8XHSBRARPM8">
          <a:extLst>
            <a:ext uri="{FF2B5EF4-FFF2-40B4-BE49-F238E27FC236}">
              <a16:creationId xmlns:a16="http://schemas.microsoft.com/office/drawing/2014/main" xmlns="" id="{76902F22-4B04-4876-8725-C77887961B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8" name="BEx1PXJYA0EPVKMIZ3OX22NE6SPN">
          <a:extLst>
            <a:ext uri="{FF2B5EF4-FFF2-40B4-BE49-F238E27FC236}">
              <a16:creationId xmlns:a16="http://schemas.microsoft.com/office/drawing/2014/main" xmlns="" id="{C32FF1AA-6E9A-46D9-8269-C504329A0E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9" name="BExMJQXJ8DDD25EZMRVLMBSDATIO">
          <a:extLst>
            <a:ext uri="{FF2B5EF4-FFF2-40B4-BE49-F238E27FC236}">
              <a16:creationId xmlns:a16="http://schemas.microsoft.com/office/drawing/2014/main" xmlns="" id="{43B0F954-ACCB-46EC-B57F-D211DF3C43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0" name="BExCZE19XEJSNCUJ5WNOBW1G7SJV">
          <a:extLst>
            <a:ext uri="{FF2B5EF4-FFF2-40B4-BE49-F238E27FC236}">
              <a16:creationId xmlns:a16="http://schemas.microsoft.com/office/drawing/2014/main" xmlns="" id="{82A09131-F927-4378-A34C-E897E2CCB2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1" name="BExEQFAMIZ2L4OCWFLVJ5OSNW3FR">
          <a:extLst>
            <a:ext uri="{FF2B5EF4-FFF2-40B4-BE49-F238E27FC236}">
              <a16:creationId xmlns:a16="http://schemas.microsoft.com/office/drawing/2014/main" xmlns="" id="{F418A52B-9470-4172-9B57-343DF62B2E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2" name="BExS5XJH42YFJ9C3IVA8HNIE5L6M">
          <a:extLst>
            <a:ext uri="{FF2B5EF4-FFF2-40B4-BE49-F238E27FC236}">
              <a16:creationId xmlns:a16="http://schemas.microsoft.com/office/drawing/2014/main" xmlns="" id="{E3AA1594-BBFB-4627-AE73-A851CDC52A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3" name="BExVVXJ0MS44XHZ5FRN9T06BWANK">
          <a:extLst>
            <a:ext uri="{FF2B5EF4-FFF2-40B4-BE49-F238E27FC236}">
              <a16:creationId xmlns:a16="http://schemas.microsoft.com/office/drawing/2014/main" xmlns="" id="{95E62C3C-FAF4-45F6-985C-0F98CB6DB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4" name="BExAXD64YO5K66HFU564IW611FYB">
          <a:extLst>
            <a:ext uri="{FF2B5EF4-FFF2-40B4-BE49-F238E27FC236}">
              <a16:creationId xmlns:a16="http://schemas.microsoft.com/office/drawing/2014/main" xmlns="" id="{62DFF47A-D186-4033-8C6C-FC291D0BA8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5" name="BExZROR5QH4CRXACSPB031IW6DBF">
          <a:extLst>
            <a:ext uri="{FF2B5EF4-FFF2-40B4-BE49-F238E27FC236}">
              <a16:creationId xmlns:a16="http://schemas.microsoft.com/office/drawing/2014/main" xmlns="" id="{D3D2FADD-792B-4586-A3ED-98D7119470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6" name="BExW5Q9YWNZOV61XIPTVZ6DG4WC3">
          <a:extLst>
            <a:ext uri="{FF2B5EF4-FFF2-40B4-BE49-F238E27FC236}">
              <a16:creationId xmlns:a16="http://schemas.microsoft.com/office/drawing/2014/main" xmlns="" id="{33ADDF42-2919-4EAF-9FD1-6C71B5BA26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7" name="BExU234APSPWEF7WYAJWDD5FR41E">
          <a:extLst>
            <a:ext uri="{FF2B5EF4-FFF2-40B4-BE49-F238E27FC236}">
              <a16:creationId xmlns:a16="http://schemas.microsoft.com/office/drawing/2014/main" xmlns="" id="{E9CDADA5-2438-495A-8CED-754B6BADC8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8" name="BEx9J972VG349UJL0BFKQNRFBPIK">
          <a:extLst>
            <a:ext uri="{FF2B5EF4-FFF2-40B4-BE49-F238E27FC236}">
              <a16:creationId xmlns:a16="http://schemas.microsoft.com/office/drawing/2014/main" xmlns="" id="{25DE680C-6CEE-4C33-AC28-C2A45DA06D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9" name="BExEOG45NR1NDWFVLSHVPW96LDDG">
          <a:extLst>
            <a:ext uri="{FF2B5EF4-FFF2-40B4-BE49-F238E27FC236}">
              <a16:creationId xmlns:a16="http://schemas.microsoft.com/office/drawing/2014/main" xmlns="" id="{52CB5B65-F739-49F2-BE2C-98FF22D0C5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0" name="BExMG8GOJE7HUD4TBW1BVZQ79U6D">
          <a:extLst>
            <a:ext uri="{FF2B5EF4-FFF2-40B4-BE49-F238E27FC236}">
              <a16:creationId xmlns:a16="http://schemas.microsoft.com/office/drawing/2014/main" xmlns="" id="{A2615E18-F568-44DA-97C7-708722260D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1" name="BExUD845W29O393MP8XHSBRARPM8">
          <a:extLst>
            <a:ext uri="{FF2B5EF4-FFF2-40B4-BE49-F238E27FC236}">
              <a16:creationId xmlns:a16="http://schemas.microsoft.com/office/drawing/2014/main" xmlns="" id="{261FE11C-E918-4C2A-946F-B71AED356E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2" name="BEx1PXJYA0EPVKMIZ3OX22NE6SPN">
          <a:extLst>
            <a:ext uri="{FF2B5EF4-FFF2-40B4-BE49-F238E27FC236}">
              <a16:creationId xmlns:a16="http://schemas.microsoft.com/office/drawing/2014/main" xmlns="" id="{CA1FD708-8833-4634-94F2-DE260CB42E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3" name="BExMJQXJ8DDD25EZMRVLMBSDATIO">
          <a:extLst>
            <a:ext uri="{FF2B5EF4-FFF2-40B4-BE49-F238E27FC236}">
              <a16:creationId xmlns:a16="http://schemas.microsoft.com/office/drawing/2014/main" xmlns="" id="{62E95FBC-15D5-43E3-A1DE-8337832598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4" name="BExCZE19XEJSNCUJ5WNOBW1G7SJV">
          <a:extLst>
            <a:ext uri="{FF2B5EF4-FFF2-40B4-BE49-F238E27FC236}">
              <a16:creationId xmlns:a16="http://schemas.microsoft.com/office/drawing/2014/main" xmlns="" id="{0CD6D6ED-E717-443F-BB72-1AB694932E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5" name="BExEQFAMIZ2L4OCWFLVJ5OSNW3FR">
          <a:extLst>
            <a:ext uri="{FF2B5EF4-FFF2-40B4-BE49-F238E27FC236}">
              <a16:creationId xmlns:a16="http://schemas.microsoft.com/office/drawing/2014/main" xmlns="" id="{DAD07126-8511-4D2D-903C-90896868E9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6" name="BExS5XJH42YFJ9C3IVA8HNIE5L6M">
          <a:extLst>
            <a:ext uri="{FF2B5EF4-FFF2-40B4-BE49-F238E27FC236}">
              <a16:creationId xmlns:a16="http://schemas.microsoft.com/office/drawing/2014/main" xmlns="" id="{096E7220-1D65-4955-B174-B3D6E5BA09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7" name="BExVVXJ0MS44XHZ5FRN9T06BWANK">
          <a:extLst>
            <a:ext uri="{FF2B5EF4-FFF2-40B4-BE49-F238E27FC236}">
              <a16:creationId xmlns:a16="http://schemas.microsoft.com/office/drawing/2014/main" xmlns="" id="{8257DF3D-7B88-4EE0-9176-27ED6DF80F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8" name="BExAXD64YO5K66HFU564IW611FYB">
          <a:extLst>
            <a:ext uri="{FF2B5EF4-FFF2-40B4-BE49-F238E27FC236}">
              <a16:creationId xmlns:a16="http://schemas.microsoft.com/office/drawing/2014/main" xmlns="" id="{C3B1A096-0A49-422A-9FB1-8B7F30EC8F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9" name="BExZROR5QH4CRXACSPB031IW6DBF">
          <a:extLst>
            <a:ext uri="{FF2B5EF4-FFF2-40B4-BE49-F238E27FC236}">
              <a16:creationId xmlns:a16="http://schemas.microsoft.com/office/drawing/2014/main" xmlns="" id="{F2F70671-9C0E-4E8B-ADD0-5B59EC86A9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0" name="BExW5Q9YWNZOV61XIPTVZ6DG4WC3">
          <a:extLst>
            <a:ext uri="{FF2B5EF4-FFF2-40B4-BE49-F238E27FC236}">
              <a16:creationId xmlns:a16="http://schemas.microsoft.com/office/drawing/2014/main" xmlns="" id="{E353A39D-CA94-4C0B-A12B-DF6C420189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1" name="BExU234APSPWEF7WYAJWDD5FR41E">
          <a:extLst>
            <a:ext uri="{FF2B5EF4-FFF2-40B4-BE49-F238E27FC236}">
              <a16:creationId xmlns:a16="http://schemas.microsoft.com/office/drawing/2014/main" xmlns="" id="{F989543F-F152-45A4-8D20-5EEDC1E79C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2" name="BEx9J972VG349UJL0BFKQNRFBPIK">
          <a:extLst>
            <a:ext uri="{FF2B5EF4-FFF2-40B4-BE49-F238E27FC236}">
              <a16:creationId xmlns:a16="http://schemas.microsoft.com/office/drawing/2014/main" xmlns="" id="{340D4465-36ED-49B8-A989-4AF50321FD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3" name="BExEOG45NR1NDWFVLSHVPW96LDDG">
          <a:extLst>
            <a:ext uri="{FF2B5EF4-FFF2-40B4-BE49-F238E27FC236}">
              <a16:creationId xmlns:a16="http://schemas.microsoft.com/office/drawing/2014/main" xmlns="" id="{E3CF5566-928A-4129-9C8C-F207FF5F22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4" name="BExMG8GOJE7HUD4TBW1BVZQ79U6D">
          <a:extLst>
            <a:ext uri="{FF2B5EF4-FFF2-40B4-BE49-F238E27FC236}">
              <a16:creationId xmlns:a16="http://schemas.microsoft.com/office/drawing/2014/main" xmlns="" id="{D33ACD20-AD39-4C28-92A3-CB9897BAA4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5" name="BExUD845W29O393MP8XHSBRARPM8">
          <a:extLst>
            <a:ext uri="{FF2B5EF4-FFF2-40B4-BE49-F238E27FC236}">
              <a16:creationId xmlns:a16="http://schemas.microsoft.com/office/drawing/2014/main" xmlns="" id="{7F799520-F8BF-47DF-8163-9AA4F4B93B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6" name="BEx1PXJYA0EPVKMIZ3OX22NE6SPN">
          <a:extLst>
            <a:ext uri="{FF2B5EF4-FFF2-40B4-BE49-F238E27FC236}">
              <a16:creationId xmlns:a16="http://schemas.microsoft.com/office/drawing/2014/main" xmlns="" id="{C7061F11-8E93-47B8-B862-3532F9B38A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7" name="BExMJQXJ8DDD25EZMRVLMBSDATIO">
          <a:extLst>
            <a:ext uri="{FF2B5EF4-FFF2-40B4-BE49-F238E27FC236}">
              <a16:creationId xmlns:a16="http://schemas.microsoft.com/office/drawing/2014/main" xmlns="" id="{8138CFCA-DCCC-4AD4-954F-611A7CCE34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8" name="BExCZE19XEJSNCUJ5WNOBW1G7SJV">
          <a:extLst>
            <a:ext uri="{FF2B5EF4-FFF2-40B4-BE49-F238E27FC236}">
              <a16:creationId xmlns:a16="http://schemas.microsoft.com/office/drawing/2014/main" xmlns="" id="{263B93AB-92D4-48A6-89F1-9A8029A2EA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9" name="BExEQFAMIZ2L4OCWFLVJ5OSNW3FR">
          <a:extLst>
            <a:ext uri="{FF2B5EF4-FFF2-40B4-BE49-F238E27FC236}">
              <a16:creationId xmlns:a16="http://schemas.microsoft.com/office/drawing/2014/main" xmlns="" id="{6F9ACCE2-B3A3-4DD5-953D-2EFA8DAE32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0" name="BExS5XJH42YFJ9C3IVA8HNIE5L6M">
          <a:extLst>
            <a:ext uri="{FF2B5EF4-FFF2-40B4-BE49-F238E27FC236}">
              <a16:creationId xmlns:a16="http://schemas.microsoft.com/office/drawing/2014/main" xmlns="" id="{96BD1F3D-4688-4E76-A5F8-C574F0D574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1" name="BExVVXJ0MS44XHZ5FRN9T06BWANK">
          <a:extLst>
            <a:ext uri="{FF2B5EF4-FFF2-40B4-BE49-F238E27FC236}">
              <a16:creationId xmlns:a16="http://schemas.microsoft.com/office/drawing/2014/main" xmlns="" id="{55D12AC8-B132-435C-8DC1-BA2FAB0912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2" name="BExAXD64YO5K66HFU564IW611FYB">
          <a:extLst>
            <a:ext uri="{FF2B5EF4-FFF2-40B4-BE49-F238E27FC236}">
              <a16:creationId xmlns:a16="http://schemas.microsoft.com/office/drawing/2014/main" xmlns="" id="{86888187-1094-4FEE-A77F-232817F843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3" name="BExZROR5QH4CRXACSPB031IW6DBF">
          <a:extLst>
            <a:ext uri="{FF2B5EF4-FFF2-40B4-BE49-F238E27FC236}">
              <a16:creationId xmlns:a16="http://schemas.microsoft.com/office/drawing/2014/main" xmlns="" id="{E928043D-79C1-482A-A78D-AE0940997F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4" name="BExW5Q9YWNZOV61XIPTVZ6DG4WC3">
          <a:extLst>
            <a:ext uri="{FF2B5EF4-FFF2-40B4-BE49-F238E27FC236}">
              <a16:creationId xmlns:a16="http://schemas.microsoft.com/office/drawing/2014/main" xmlns="" id="{7B0CF6B0-6222-47E7-AEFD-81CDFE68FB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5" name="BExU234APSPWEF7WYAJWDD5FR41E">
          <a:extLst>
            <a:ext uri="{FF2B5EF4-FFF2-40B4-BE49-F238E27FC236}">
              <a16:creationId xmlns:a16="http://schemas.microsoft.com/office/drawing/2014/main" xmlns="" id="{EC73EC66-B239-4EA1-819C-6F2FB6A05A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6" name="BEx9J972VG349UJL0BFKQNRFBPIK">
          <a:extLst>
            <a:ext uri="{FF2B5EF4-FFF2-40B4-BE49-F238E27FC236}">
              <a16:creationId xmlns:a16="http://schemas.microsoft.com/office/drawing/2014/main" xmlns="" id="{770F1009-8182-46F4-B049-582F2B0E48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87" name="BExEOG45NR1NDWFVLSHVPW96LDDG">
          <a:extLst>
            <a:ext uri="{FF2B5EF4-FFF2-40B4-BE49-F238E27FC236}">
              <a16:creationId xmlns:a16="http://schemas.microsoft.com/office/drawing/2014/main" xmlns="" id="{1DC32E4E-DB77-4EB5-B5CD-CBF2098EFA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88" name="BExMG8GOJE7HUD4TBW1BVZQ79U6D">
          <a:extLst>
            <a:ext uri="{FF2B5EF4-FFF2-40B4-BE49-F238E27FC236}">
              <a16:creationId xmlns:a16="http://schemas.microsoft.com/office/drawing/2014/main" xmlns="" id="{6D4CC745-AC49-4D1F-909B-9DB07C9ECB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9" name="BExUD845W29O393MP8XHSBRARPM8">
          <a:extLst>
            <a:ext uri="{FF2B5EF4-FFF2-40B4-BE49-F238E27FC236}">
              <a16:creationId xmlns:a16="http://schemas.microsoft.com/office/drawing/2014/main" xmlns="" id="{0BEEBBD0-9923-4F5A-880A-445B09FBB6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0" name="BEx1PXJYA0EPVKMIZ3OX22NE6SPN">
          <a:extLst>
            <a:ext uri="{FF2B5EF4-FFF2-40B4-BE49-F238E27FC236}">
              <a16:creationId xmlns:a16="http://schemas.microsoft.com/office/drawing/2014/main" xmlns="" id="{FBAA3910-F2F5-4C6F-9B6C-056173A8B4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1" name="BExMJQXJ8DDD25EZMRVLMBSDATIO">
          <a:extLst>
            <a:ext uri="{FF2B5EF4-FFF2-40B4-BE49-F238E27FC236}">
              <a16:creationId xmlns:a16="http://schemas.microsoft.com/office/drawing/2014/main" xmlns="" id="{5C736CDF-3DC6-4FD6-A40E-A6FF631202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2" name="BExCZE19XEJSNCUJ5WNOBW1G7SJV">
          <a:extLst>
            <a:ext uri="{FF2B5EF4-FFF2-40B4-BE49-F238E27FC236}">
              <a16:creationId xmlns:a16="http://schemas.microsoft.com/office/drawing/2014/main" xmlns="" id="{5ABC72EE-8E0D-485F-A538-B4926EB05F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3" name="BExEQFAMIZ2L4OCWFLVJ5OSNW3FR">
          <a:extLst>
            <a:ext uri="{FF2B5EF4-FFF2-40B4-BE49-F238E27FC236}">
              <a16:creationId xmlns:a16="http://schemas.microsoft.com/office/drawing/2014/main" xmlns="" id="{CBE10995-953C-4FE6-8138-CD3617AF7C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4" name="BExS5XJH42YFJ9C3IVA8HNIE5L6M">
          <a:extLst>
            <a:ext uri="{FF2B5EF4-FFF2-40B4-BE49-F238E27FC236}">
              <a16:creationId xmlns:a16="http://schemas.microsoft.com/office/drawing/2014/main" xmlns="" id="{BB2A1C3F-12D5-4546-87B0-814F51207D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5" name="BExVVXJ0MS44XHZ5FRN9T06BWANK">
          <a:extLst>
            <a:ext uri="{FF2B5EF4-FFF2-40B4-BE49-F238E27FC236}">
              <a16:creationId xmlns:a16="http://schemas.microsoft.com/office/drawing/2014/main" xmlns="" id="{F34A2BBC-1A51-48F7-B6AA-0FCACF17D5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6" name="BExAXD64YO5K66HFU564IW611FYB">
          <a:extLst>
            <a:ext uri="{FF2B5EF4-FFF2-40B4-BE49-F238E27FC236}">
              <a16:creationId xmlns:a16="http://schemas.microsoft.com/office/drawing/2014/main" xmlns="" id="{4CFFC77F-0DE5-414E-A234-9344FECE62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7" name="BExZROR5QH4CRXACSPB031IW6DBF">
          <a:extLst>
            <a:ext uri="{FF2B5EF4-FFF2-40B4-BE49-F238E27FC236}">
              <a16:creationId xmlns:a16="http://schemas.microsoft.com/office/drawing/2014/main" xmlns="" id="{5D83A22C-A031-4102-87BB-3A99DD208D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8" name="BExW5Q9YWNZOV61XIPTVZ6DG4WC3">
          <a:extLst>
            <a:ext uri="{FF2B5EF4-FFF2-40B4-BE49-F238E27FC236}">
              <a16:creationId xmlns:a16="http://schemas.microsoft.com/office/drawing/2014/main" xmlns="" id="{51CCC84E-C5C3-4974-89EB-6621AA8A54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9" name="BExU234APSPWEF7WYAJWDD5FR41E">
          <a:extLst>
            <a:ext uri="{FF2B5EF4-FFF2-40B4-BE49-F238E27FC236}">
              <a16:creationId xmlns:a16="http://schemas.microsoft.com/office/drawing/2014/main" xmlns="" id="{377E0D4F-5D60-4AB2-AB11-7306E1645A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0" name="BEx9J972VG349UJL0BFKQNRFBPIK">
          <a:extLst>
            <a:ext uri="{FF2B5EF4-FFF2-40B4-BE49-F238E27FC236}">
              <a16:creationId xmlns:a16="http://schemas.microsoft.com/office/drawing/2014/main" xmlns="" id="{23E96562-95E8-4C83-A8D6-A3EB23CEED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01" name="BExEOG45NR1NDWFVLSHVPW96LDDG">
          <a:extLst>
            <a:ext uri="{FF2B5EF4-FFF2-40B4-BE49-F238E27FC236}">
              <a16:creationId xmlns:a16="http://schemas.microsoft.com/office/drawing/2014/main" xmlns="" id="{88317271-3649-4717-8523-426079DD4F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02" name="BExMG8GOJE7HUD4TBW1BVZQ79U6D">
          <a:extLst>
            <a:ext uri="{FF2B5EF4-FFF2-40B4-BE49-F238E27FC236}">
              <a16:creationId xmlns:a16="http://schemas.microsoft.com/office/drawing/2014/main" xmlns="" id="{FA3C1CE8-0A1E-40C5-9F9C-D3CBEE68D0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3" name="BExUD845W29O393MP8XHSBRARPM8">
          <a:extLst>
            <a:ext uri="{FF2B5EF4-FFF2-40B4-BE49-F238E27FC236}">
              <a16:creationId xmlns:a16="http://schemas.microsoft.com/office/drawing/2014/main" xmlns="" id="{38DB5983-FFC8-442D-846B-887652697C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4" name="BEx1PXJYA0EPVKMIZ3OX22NE6SPN">
          <a:extLst>
            <a:ext uri="{FF2B5EF4-FFF2-40B4-BE49-F238E27FC236}">
              <a16:creationId xmlns:a16="http://schemas.microsoft.com/office/drawing/2014/main" xmlns="" id="{813A9522-0B90-4ECE-83F8-6FB5287D9C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5" name="BExMJQXJ8DDD25EZMRVLMBSDATIO">
          <a:extLst>
            <a:ext uri="{FF2B5EF4-FFF2-40B4-BE49-F238E27FC236}">
              <a16:creationId xmlns:a16="http://schemas.microsoft.com/office/drawing/2014/main" xmlns="" id="{A573AD0A-DC42-4FCF-8C0C-770CDE59FC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6" name="BExCZE19XEJSNCUJ5WNOBW1G7SJV">
          <a:extLst>
            <a:ext uri="{FF2B5EF4-FFF2-40B4-BE49-F238E27FC236}">
              <a16:creationId xmlns:a16="http://schemas.microsoft.com/office/drawing/2014/main" xmlns="" id="{8363B1D3-A62E-45F2-BD8D-7D73C4C7D4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7" name="BExEQFAMIZ2L4OCWFLVJ5OSNW3FR">
          <a:extLst>
            <a:ext uri="{FF2B5EF4-FFF2-40B4-BE49-F238E27FC236}">
              <a16:creationId xmlns:a16="http://schemas.microsoft.com/office/drawing/2014/main" xmlns="" id="{3D821295-96DF-4F0E-8B33-232B3C23EA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8" name="BExS5XJH42YFJ9C3IVA8HNIE5L6M">
          <a:extLst>
            <a:ext uri="{FF2B5EF4-FFF2-40B4-BE49-F238E27FC236}">
              <a16:creationId xmlns:a16="http://schemas.microsoft.com/office/drawing/2014/main" xmlns="" id="{3AA65075-36BA-4752-9E16-439DE157E5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9" name="BExVVXJ0MS44XHZ5FRN9T06BWANK">
          <a:extLst>
            <a:ext uri="{FF2B5EF4-FFF2-40B4-BE49-F238E27FC236}">
              <a16:creationId xmlns:a16="http://schemas.microsoft.com/office/drawing/2014/main" xmlns="" id="{925B6F07-AEDF-46BC-8BC1-0BD7DBB2C7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0" name="BExAXD64YO5K66HFU564IW611FYB">
          <a:extLst>
            <a:ext uri="{FF2B5EF4-FFF2-40B4-BE49-F238E27FC236}">
              <a16:creationId xmlns:a16="http://schemas.microsoft.com/office/drawing/2014/main" xmlns="" id="{FF48E4B1-DD20-4323-B95E-72B13E120E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1" name="BExZROR5QH4CRXACSPB031IW6DBF">
          <a:extLst>
            <a:ext uri="{FF2B5EF4-FFF2-40B4-BE49-F238E27FC236}">
              <a16:creationId xmlns:a16="http://schemas.microsoft.com/office/drawing/2014/main" xmlns="" id="{AD04C993-AB89-436F-B771-C17C3840D9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2" name="BExW5Q9YWNZOV61XIPTVZ6DG4WC3">
          <a:extLst>
            <a:ext uri="{FF2B5EF4-FFF2-40B4-BE49-F238E27FC236}">
              <a16:creationId xmlns:a16="http://schemas.microsoft.com/office/drawing/2014/main" xmlns="" id="{7E7BF912-5AD5-46D7-BA1D-F88B0FD9E7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3" name="BExU234APSPWEF7WYAJWDD5FR41E">
          <a:extLst>
            <a:ext uri="{FF2B5EF4-FFF2-40B4-BE49-F238E27FC236}">
              <a16:creationId xmlns:a16="http://schemas.microsoft.com/office/drawing/2014/main" xmlns="" id="{D5913CB2-0AB0-4E45-84D2-06C9B883CE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4" name="BEx9J972VG349UJL0BFKQNRFBPIK">
          <a:extLst>
            <a:ext uri="{FF2B5EF4-FFF2-40B4-BE49-F238E27FC236}">
              <a16:creationId xmlns:a16="http://schemas.microsoft.com/office/drawing/2014/main" xmlns="" id="{2F37125F-54FF-4FA0-BD98-FE0BF20A4D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15" name="BExEOG45NR1NDWFVLSHVPW96LDDG">
          <a:extLst>
            <a:ext uri="{FF2B5EF4-FFF2-40B4-BE49-F238E27FC236}">
              <a16:creationId xmlns:a16="http://schemas.microsoft.com/office/drawing/2014/main" xmlns="" id="{EB3DE0A0-A0C4-465B-9956-25208050CE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16" name="BExMG8GOJE7HUD4TBW1BVZQ79U6D">
          <a:extLst>
            <a:ext uri="{FF2B5EF4-FFF2-40B4-BE49-F238E27FC236}">
              <a16:creationId xmlns:a16="http://schemas.microsoft.com/office/drawing/2014/main" xmlns="" id="{B7D16F31-5B45-499F-8A02-0524D9F484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7" name="BExUD845W29O393MP8XHSBRARPM8">
          <a:extLst>
            <a:ext uri="{FF2B5EF4-FFF2-40B4-BE49-F238E27FC236}">
              <a16:creationId xmlns:a16="http://schemas.microsoft.com/office/drawing/2014/main" xmlns="" id="{63A25E26-62DA-48E1-8EB9-B7E44D82F6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8" name="BEx1PXJYA0EPVKMIZ3OX22NE6SPN">
          <a:extLst>
            <a:ext uri="{FF2B5EF4-FFF2-40B4-BE49-F238E27FC236}">
              <a16:creationId xmlns:a16="http://schemas.microsoft.com/office/drawing/2014/main" xmlns="" id="{2164EE32-A4EE-4240-A1ED-1B7B64AE78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9" name="BExMJQXJ8DDD25EZMRVLMBSDATIO">
          <a:extLst>
            <a:ext uri="{FF2B5EF4-FFF2-40B4-BE49-F238E27FC236}">
              <a16:creationId xmlns:a16="http://schemas.microsoft.com/office/drawing/2014/main" xmlns="" id="{AF3C0A4A-3579-448C-BD7A-B22B7CE3AC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0" name="BExCZE19XEJSNCUJ5WNOBW1G7SJV">
          <a:extLst>
            <a:ext uri="{FF2B5EF4-FFF2-40B4-BE49-F238E27FC236}">
              <a16:creationId xmlns:a16="http://schemas.microsoft.com/office/drawing/2014/main" xmlns="" id="{4E0BB4C9-7DE3-4833-B2A8-B34F8A3456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1" name="BExEQFAMIZ2L4OCWFLVJ5OSNW3FR">
          <a:extLst>
            <a:ext uri="{FF2B5EF4-FFF2-40B4-BE49-F238E27FC236}">
              <a16:creationId xmlns:a16="http://schemas.microsoft.com/office/drawing/2014/main" xmlns="" id="{736E410C-DE66-469B-9B89-9CD5D4BF14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2" name="BExS5XJH42YFJ9C3IVA8HNIE5L6M">
          <a:extLst>
            <a:ext uri="{FF2B5EF4-FFF2-40B4-BE49-F238E27FC236}">
              <a16:creationId xmlns:a16="http://schemas.microsoft.com/office/drawing/2014/main" xmlns="" id="{9CBD1C5C-451A-4C16-9795-3159BF3641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3" name="BExVVXJ0MS44XHZ5FRN9T06BWANK">
          <a:extLst>
            <a:ext uri="{FF2B5EF4-FFF2-40B4-BE49-F238E27FC236}">
              <a16:creationId xmlns:a16="http://schemas.microsoft.com/office/drawing/2014/main" xmlns="" id="{3040CCDF-69CF-44D1-9EBC-A0B100FF3B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4" name="BExAXD64YO5K66HFU564IW611FYB">
          <a:extLst>
            <a:ext uri="{FF2B5EF4-FFF2-40B4-BE49-F238E27FC236}">
              <a16:creationId xmlns:a16="http://schemas.microsoft.com/office/drawing/2014/main" xmlns="" id="{51F38C29-55B0-44EA-BAEF-5CC2BEA731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5" name="BExZROR5QH4CRXACSPB031IW6DBF">
          <a:extLst>
            <a:ext uri="{FF2B5EF4-FFF2-40B4-BE49-F238E27FC236}">
              <a16:creationId xmlns:a16="http://schemas.microsoft.com/office/drawing/2014/main" xmlns="" id="{8DCACC10-234A-4D29-9F44-301797F900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6" name="BExW5Q9YWNZOV61XIPTVZ6DG4WC3">
          <a:extLst>
            <a:ext uri="{FF2B5EF4-FFF2-40B4-BE49-F238E27FC236}">
              <a16:creationId xmlns:a16="http://schemas.microsoft.com/office/drawing/2014/main" xmlns="" id="{0289A4C3-8D49-4156-A691-ACD9A6D558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7" name="BExU234APSPWEF7WYAJWDD5FR41E">
          <a:extLst>
            <a:ext uri="{FF2B5EF4-FFF2-40B4-BE49-F238E27FC236}">
              <a16:creationId xmlns:a16="http://schemas.microsoft.com/office/drawing/2014/main" xmlns="" id="{67BB9E9A-673D-4EB3-A03A-2968DEEF84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8" name="BEx9J972VG349UJL0BFKQNRFBPIK">
          <a:extLst>
            <a:ext uri="{FF2B5EF4-FFF2-40B4-BE49-F238E27FC236}">
              <a16:creationId xmlns:a16="http://schemas.microsoft.com/office/drawing/2014/main" xmlns="" id="{93949004-CD43-4503-9E14-789E978934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29" name="BExEOG45NR1NDWFVLSHVPW96LDDG">
          <a:extLst>
            <a:ext uri="{FF2B5EF4-FFF2-40B4-BE49-F238E27FC236}">
              <a16:creationId xmlns:a16="http://schemas.microsoft.com/office/drawing/2014/main" xmlns="" id="{911C9449-4ED7-46C7-9693-AFEBC33509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30" name="BExMG8GOJE7HUD4TBW1BVZQ79U6D">
          <a:extLst>
            <a:ext uri="{FF2B5EF4-FFF2-40B4-BE49-F238E27FC236}">
              <a16:creationId xmlns:a16="http://schemas.microsoft.com/office/drawing/2014/main" xmlns="" id="{E0A7A1BA-2F8B-4CB3-80C2-C242E8E957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1" name="BExUD845W29O393MP8XHSBRARPM8">
          <a:extLst>
            <a:ext uri="{FF2B5EF4-FFF2-40B4-BE49-F238E27FC236}">
              <a16:creationId xmlns:a16="http://schemas.microsoft.com/office/drawing/2014/main" xmlns="" id="{C3443F3D-F2FC-4DD3-9C58-0BB5BCAC4B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2" name="BEx1PXJYA0EPVKMIZ3OX22NE6SPN">
          <a:extLst>
            <a:ext uri="{FF2B5EF4-FFF2-40B4-BE49-F238E27FC236}">
              <a16:creationId xmlns:a16="http://schemas.microsoft.com/office/drawing/2014/main" xmlns="" id="{3935CBD5-B8E3-4BE6-945E-FEB3344D1A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3" name="BExMJQXJ8DDD25EZMRVLMBSDATIO">
          <a:extLst>
            <a:ext uri="{FF2B5EF4-FFF2-40B4-BE49-F238E27FC236}">
              <a16:creationId xmlns:a16="http://schemas.microsoft.com/office/drawing/2014/main" xmlns="" id="{7A8BAD49-DA8B-45C3-90DF-777875B41C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4" name="BExCZE19XEJSNCUJ5WNOBW1G7SJV">
          <a:extLst>
            <a:ext uri="{FF2B5EF4-FFF2-40B4-BE49-F238E27FC236}">
              <a16:creationId xmlns:a16="http://schemas.microsoft.com/office/drawing/2014/main" xmlns="" id="{F5800D2C-8FB6-430C-9FF9-C6DBC3CF58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5" name="BExEQFAMIZ2L4OCWFLVJ5OSNW3FR">
          <a:extLst>
            <a:ext uri="{FF2B5EF4-FFF2-40B4-BE49-F238E27FC236}">
              <a16:creationId xmlns:a16="http://schemas.microsoft.com/office/drawing/2014/main" xmlns="" id="{3CF358AC-0548-4D54-A3DA-B0BD19770F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6" name="BExS5XJH42YFJ9C3IVA8HNIE5L6M">
          <a:extLst>
            <a:ext uri="{FF2B5EF4-FFF2-40B4-BE49-F238E27FC236}">
              <a16:creationId xmlns:a16="http://schemas.microsoft.com/office/drawing/2014/main" xmlns="" id="{875331A3-9FDA-4989-8907-FD2FE8E0CF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7" name="BExVVXJ0MS44XHZ5FRN9T06BWANK">
          <a:extLst>
            <a:ext uri="{FF2B5EF4-FFF2-40B4-BE49-F238E27FC236}">
              <a16:creationId xmlns:a16="http://schemas.microsoft.com/office/drawing/2014/main" xmlns="" id="{44EE2873-19B8-408A-A281-B2C85CF516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8" name="BExAXD64YO5K66HFU564IW611FYB">
          <a:extLst>
            <a:ext uri="{FF2B5EF4-FFF2-40B4-BE49-F238E27FC236}">
              <a16:creationId xmlns:a16="http://schemas.microsoft.com/office/drawing/2014/main" xmlns="" id="{E2D4A50E-5E03-4D77-9E51-79070BCC84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9" name="BExZROR5QH4CRXACSPB031IW6DBF">
          <a:extLst>
            <a:ext uri="{FF2B5EF4-FFF2-40B4-BE49-F238E27FC236}">
              <a16:creationId xmlns:a16="http://schemas.microsoft.com/office/drawing/2014/main" xmlns="" id="{38216065-4038-48DD-8E78-C8C00195AC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0" name="BExW5Q9YWNZOV61XIPTVZ6DG4WC3">
          <a:extLst>
            <a:ext uri="{FF2B5EF4-FFF2-40B4-BE49-F238E27FC236}">
              <a16:creationId xmlns:a16="http://schemas.microsoft.com/office/drawing/2014/main" xmlns="" id="{210B5AA8-78C8-4E8C-8B68-B2B95DC1CA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1" name="BExU234APSPWEF7WYAJWDD5FR41E">
          <a:extLst>
            <a:ext uri="{FF2B5EF4-FFF2-40B4-BE49-F238E27FC236}">
              <a16:creationId xmlns:a16="http://schemas.microsoft.com/office/drawing/2014/main" xmlns="" id="{1400A366-C29D-4D0D-9A60-ACE8DAE798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2" name="BEx9J972VG349UJL0BFKQNRFBPIK">
          <a:extLst>
            <a:ext uri="{FF2B5EF4-FFF2-40B4-BE49-F238E27FC236}">
              <a16:creationId xmlns:a16="http://schemas.microsoft.com/office/drawing/2014/main" xmlns="" id="{1FCC6D42-5DBF-424E-80D0-C8B05D4AD0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43" name="BExEOG45NR1NDWFVLSHVPW96LDDG">
          <a:extLst>
            <a:ext uri="{FF2B5EF4-FFF2-40B4-BE49-F238E27FC236}">
              <a16:creationId xmlns:a16="http://schemas.microsoft.com/office/drawing/2014/main" xmlns="" id="{3594DAA1-3090-48E0-8433-EEDF0AEB46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44" name="BExMG8GOJE7HUD4TBW1BVZQ79U6D">
          <a:extLst>
            <a:ext uri="{FF2B5EF4-FFF2-40B4-BE49-F238E27FC236}">
              <a16:creationId xmlns:a16="http://schemas.microsoft.com/office/drawing/2014/main" xmlns="" id="{72139319-E338-4CA2-B2DC-A13900D99A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5" name="BExUD845W29O393MP8XHSBRARPM8">
          <a:extLst>
            <a:ext uri="{FF2B5EF4-FFF2-40B4-BE49-F238E27FC236}">
              <a16:creationId xmlns:a16="http://schemas.microsoft.com/office/drawing/2014/main" xmlns="" id="{4247952C-1AE9-44F2-87ED-C3260BA7E3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6" name="BEx1PXJYA0EPVKMIZ3OX22NE6SPN">
          <a:extLst>
            <a:ext uri="{FF2B5EF4-FFF2-40B4-BE49-F238E27FC236}">
              <a16:creationId xmlns:a16="http://schemas.microsoft.com/office/drawing/2014/main" xmlns="" id="{F2A37A34-4E11-4A36-86F0-D68A5CA635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7" name="BExMJQXJ8DDD25EZMRVLMBSDATIO">
          <a:extLst>
            <a:ext uri="{FF2B5EF4-FFF2-40B4-BE49-F238E27FC236}">
              <a16:creationId xmlns:a16="http://schemas.microsoft.com/office/drawing/2014/main" xmlns="" id="{EE54D267-4BF5-4C89-9E59-1DB6B428CA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8" name="BExCZE19XEJSNCUJ5WNOBW1G7SJV">
          <a:extLst>
            <a:ext uri="{FF2B5EF4-FFF2-40B4-BE49-F238E27FC236}">
              <a16:creationId xmlns:a16="http://schemas.microsoft.com/office/drawing/2014/main" xmlns="" id="{42ADBD96-3A6E-4236-A385-2635729B58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9" name="BExEQFAMIZ2L4OCWFLVJ5OSNW3FR">
          <a:extLst>
            <a:ext uri="{FF2B5EF4-FFF2-40B4-BE49-F238E27FC236}">
              <a16:creationId xmlns:a16="http://schemas.microsoft.com/office/drawing/2014/main" xmlns="" id="{5EA00C59-9A8B-43EA-AFA6-E395794C4B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0" name="BExS5XJH42YFJ9C3IVA8HNIE5L6M">
          <a:extLst>
            <a:ext uri="{FF2B5EF4-FFF2-40B4-BE49-F238E27FC236}">
              <a16:creationId xmlns:a16="http://schemas.microsoft.com/office/drawing/2014/main" xmlns="" id="{371737B0-5948-4F82-B2E9-9D9369DFEE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1" name="BExVVXJ0MS44XHZ5FRN9T06BWANK">
          <a:extLst>
            <a:ext uri="{FF2B5EF4-FFF2-40B4-BE49-F238E27FC236}">
              <a16:creationId xmlns:a16="http://schemas.microsoft.com/office/drawing/2014/main" xmlns="" id="{133A53D6-8C9D-4BEC-A658-AFDFBBC339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2" name="BExAXD64YO5K66HFU564IW611FYB">
          <a:extLst>
            <a:ext uri="{FF2B5EF4-FFF2-40B4-BE49-F238E27FC236}">
              <a16:creationId xmlns:a16="http://schemas.microsoft.com/office/drawing/2014/main" xmlns="" id="{095BFB6B-3D58-42E8-B854-7DADA5DF5A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3" name="BExZROR5QH4CRXACSPB031IW6DBF">
          <a:extLst>
            <a:ext uri="{FF2B5EF4-FFF2-40B4-BE49-F238E27FC236}">
              <a16:creationId xmlns:a16="http://schemas.microsoft.com/office/drawing/2014/main" xmlns="" id="{C0FA6FE1-A82E-4BD8-B558-9CEF29BE01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4" name="BExW5Q9YWNZOV61XIPTVZ6DG4WC3">
          <a:extLst>
            <a:ext uri="{FF2B5EF4-FFF2-40B4-BE49-F238E27FC236}">
              <a16:creationId xmlns:a16="http://schemas.microsoft.com/office/drawing/2014/main" xmlns="" id="{AD204BE2-7DFC-4F06-BA3C-377BBE8203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5" name="BExU234APSPWEF7WYAJWDD5FR41E">
          <a:extLst>
            <a:ext uri="{FF2B5EF4-FFF2-40B4-BE49-F238E27FC236}">
              <a16:creationId xmlns:a16="http://schemas.microsoft.com/office/drawing/2014/main" xmlns="" id="{306EE003-101B-4DF7-B4A8-F034387A8D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6" name="BEx9J972VG349UJL0BFKQNRFBPIK">
          <a:extLst>
            <a:ext uri="{FF2B5EF4-FFF2-40B4-BE49-F238E27FC236}">
              <a16:creationId xmlns:a16="http://schemas.microsoft.com/office/drawing/2014/main" xmlns="" id="{503FE7B2-AEDF-43A2-A886-0E5B3C07A8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57" name="BExEOG45NR1NDWFVLSHVPW96LDDG">
          <a:extLst>
            <a:ext uri="{FF2B5EF4-FFF2-40B4-BE49-F238E27FC236}">
              <a16:creationId xmlns:a16="http://schemas.microsoft.com/office/drawing/2014/main" xmlns="" id="{50FBCB79-36C3-43F8-9136-0B918F33FE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58" name="BExMG8GOJE7HUD4TBW1BVZQ79U6D">
          <a:extLst>
            <a:ext uri="{FF2B5EF4-FFF2-40B4-BE49-F238E27FC236}">
              <a16:creationId xmlns:a16="http://schemas.microsoft.com/office/drawing/2014/main" xmlns="" id="{8A622137-8C3C-445E-8EE8-C0D1E8C0CB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9" name="BExUD845W29O393MP8XHSBRARPM8">
          <a:extLst>
            <a:ext uri="{FF2B5EF4-FFF2-40B4-BE49-F238E27FC236}">
              <a16:creationId xmlns:a16="http://schemas.microsoft.com/office/drawing/2014/main" xmlns="" id="{1BA74982-4922-45AF-83BA-8E6269CEE0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0" name="BEx1PXJYA0EPVKMIZ3OX22NE6SPN">
          <a:extLst>
            <a:ext uri="{FF2B5EF4-FFF2-40B4-BE49-F238E27FC236}">
              <a16:creationId xmlns:a16="http://schemas.microsoft.com/office/drawing/2014/main" xmlns="" id="{27822162-2070-487F-9A03-7DE6BB2C8E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1" name="BExMJQXJ8DDD25EZMRVLMBSDATIO">
          <a:extLst>
            <a:ext uri="{FF2B5EF4-FFF2-40B4-BE49-F238E27FC236}">
              <a16:creationId xmlns:a16="http://schemas.microsoft.com/office/drawing/2014/main" xmlns="" id="{736F62C6-0C52-4E54-A42D-9352B2C0E9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2" name="BExCZE19XEJSNCUJ5WNOBW1G7SJV">
          <a:extLst>
            <a:ext uri="{FF2B5EF4-FFF2-40B4-BE49-F238E27FC236}">
              <a16:creationId xmlns:a16="http://schemas.microsoft.com/office/drawing/2014/main" xmlns="" id="{7C229DFA-A31E-4058-B732-48242525DC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3" name="BExEQFAMIZ2L4OCWFLVJ5OSNW3FR">
          <a:extLst>
            <a:ext uri="{FF2B5EF4-FFF2-40B4-BE49-F238E27FC236}">
              <a16:creationId xmlns:a16="http://schemas.microsoft.com/office/drawing/2014/main" xmlns="" id="{D759E7ED-BDA1-4763-A0FB-85CDA26F22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4" name="BExS5XJH42YFJ9C3IVA8HNIE5L6M">
          <a:extLst>
            <a:ext uri="{FF2B5EF4-FFF2-40B4-BE49-F238E27FC236}">
              <a16:creationId xmlns:a16="http://schemas.microsoft.com/office/drawing/2014/main" xmlns="" id="{026465C0-9457-4AF3-8676-3B157C79A5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5" name="BExVVXJ0MS44XHZ5FRN9T06BWANK">
          <a:extLst>
            <a:ext uri="{FF2B5EF4-FFF2-40B4-BE49-F238E27FC236}">
              <a16:creationId xmlns:a16="http://schemas.microsoft.com/office/drawing/2014/main" xmlns="" id="{5516F100-03F4-4CDB-ABCB-A26FE2436E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6" name="BExAXD64YO5K66HFU564IW611FYB">
          <a:extLst>
            <a:ext uri="{FF2B5EF4-FFF2-40B4-BE49-F238E27FC236}">
              <a16:creationId xmlns:a16="http://schemas.microsoft.com/office/drawing/2014/main" xmlns="" id="{E0ADB275-7A78-4572-A201-B2630D26F6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7" name="BExZROR5QH4CRXACSPB031IW6DBF">
          <a:extLst>
            <a:ext uri="{FF2B5EF4-FFF2-40B4-BE49-F238E27FC236}">
              <a16:creationId xmlns:a16="http://schemas.microsoft.com/office/drawing/2014/main" xmlns="" id="{F605B183-DADE-461D-B4F3-AC0D0AEF37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8" name="BExW5Q9YWNZOV61XIPTVZ6DG4WC3">
          <a:extLst>
            <a:ext uri="{FF2B5EF4-FFF2-40B4-BE49-F238E27FC236}">
              <a16:creationId xmlns:a16="http://schemas.microsoft.com/office/drawing/2014/main" xmlns="" id="{824E3DAD-24BB-4B01-A1C5-D0C5246BF8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9" name="BExU234APSPWEF7WYAJWDD5FR41E">
          <a:extLst>
            <a:ext uri="{FF2B5EF4-FFF2-40B4-BE49-F238E27FC236}">
              <a16:creationId xmlns:a16="http://schemas.microsoft.com/office/drawing/2014/main" xmlns="" id="{83D8BB0F-9D32-4F81-B266-02A2C76FEE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0" name="BEx9J972VG349UJL0BFKQNRFBPIK">
          <a:extLst>
            <a:ext uri="{FF2B5EF4-FFF2-40B4-BE49-F238E27FC236}">
              <a16:creationId xmlns:a16="http://schemas.microsoft.com/office/drawing/2014/main" xmlns="" id="{4356B7E2-5961-4C5A-90C9-E895AA20FD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71" name="BExEOG45NR1NDWFVLSHVPW96LDDG">
          <a:extLst>
            <a:ext uri="{FF2B5EF4-FFF2-40B4-BE49-F238E27FC236}">
              <a16:creationId xmlns:a16="http://schemas.microsoft.com/office/drawing/2014/main" xmlns="" id="{C455A77A-CB54-4AD9-A1F1-98F4E97CD0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72" name="BExMG8GOJE7HUD4TBW1BVZQ79U6D">
          <a:extLst>
            <a:ext uri="{FF2B5EF4-FFF2-40B4-BE49-F238E27FC236}">
              <a16:creationId xmlns:a16="http://schemas.microsoft.com/office/drawing/2014/main" xmlns="" id="{83C5F24C-AC64-4900-A4F6-CBDD6D6E48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3" name="BExUD845W29O393MP8XHSBRARPM8">
          <a:extLst>
            <a:ext uri="{FF2B5EF4-FFF2-40B4-BE49-F238E27FC236}">
              <a16:creationId xmlns:a16="http://schemas.microsoft.com/office/drawing/2014/main" xmlns="" id="{849C1D1E-4D43-4FD8-813B-F024A7937A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4" name="BEx1PXJYA0EPVKMIZ3OX22NE6SPN">
          <a:extLst>
            <a:ext uri="{FF2B5EF4-FFF2-40B4-BE49-F238E27FC236}">
              <a16:creationId xmlns:a16="http://schemas.microsoft.com/office/drawing/2014/main" xmlns="" id="{C8548BA1-A0E0-4F98-B707-D93DB33A6C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5" name="BExMJQXJ8DDD25EZMRVLMBSDATIO">
          <a:extLst>
            <a:ext uri="{FF2B5EF4-FFF2-40B4-BE49-F238E27FC236}">
              <a16:creationId xmlns:a16="http://schemas.microsoft.com/office/drawing/2014/main" xmlns="" id="{022124D5-EE21-4FC8-83F2-705AA92850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6" name="BExCZE19XEJSNCUJ5WNOBW1G7SJV">
          <a:extLst>
            <a:ext uri="{FF2B5EF4-FFF2-40B4-BE49-F238E27FC236}">
              <a16:creationId xmlns:a16="http://schemas.microsoft.com/office/drawing/2014/main" xmlns="" id="{3487A5F6-3742-42B7-8E1C-62267076FC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7" name="BExEQFAMIZ2L4OCWFLVJ5OSNW3FR">
          <a:extLst>
            <a:ext uri="{FF2B5EF4-FFF2-40B4-BE49-F238E27FC236}">
              <a16:creationId xmlns:a16="http://schemas.microsoft.com/office/drawing/2014/main" xmlns="" id="{73486772-D752-43CA-AB0F-92676DC9CE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8" name="BExS5XJH42YFJ9C3IVA8HNIE5L6M">
          <a:extLst>
            <a:ext uri="{FF2B5EF4-FFF2-40B4-BE49-F238E27FC236}">
              <a16:creationId xmlns:a16="http://schemas.microsoft.com/office/drawing/2014/main" xmlns="" id="{C67268D4-98D3-41BA-B8DD-C596AE5BEC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9" name="BExVVXJ0MS44XHZ5FRN9T06BWANK">
          <a:extLst>
            <a:ext uri="{FF2B5EF4-FFF2-40B4-BE49-F238E27FC236}">
              <a16:creationId xmlns:a16="http://schemas.microsoft.com/office/drawing/2014/main" xmlns="" id="{B5922AEA-D789-4401-930F-64E6CF4962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0" name="BExAXD64YO5K66HFU564IW611FYB">
          <a:extLst>
            <a:ext uri="{FF2B5EF4-FFF2-40B4-BE49-F238E27FC236}">
              <a16:creationId xmlns:a16="http://schemas.microsoft.com/office/drawing/2014/main" xmlns="" id="{BA82F5A7-C878-473E-89F7-C1184AEC16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1" name="BExZROR5QH4CRXACSPB031IW6DBF">
          <a:extLst>
            <a:ext uri="{FF2B5EF4-FFF2-40B4-BE49-F238E27FC236}">
              <a16:creationId xmlns:a16="http://schemas.microsoft.com/office/drawing/2014/main" xmlns="" id="{D420B32E-A4A9-430B-BF11-CFB9EFC056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2" name="BExW5Q9YWNZOV61XIPTVZ6DG4WC3">
          <a:extLst>
            <a:ext uri="{FF2B5EF4-FFF2-40B4-BE49-F238E27FC236}">
              <a16:creationId xmlns:a16="http://schemas.microsoft.com/office/drawing/2014/main" xmlns="" id="{BD113236-751F-4A51-A4FA-3DDA6E33C2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3" name="BExU234APSPWEF7WYAJWDD5FR41E">
          <a:extLst>
            <a:ext uri="{FF2B5EF4-FFF2-40B4-BE49-F238E27FC236}">
              <a16:creationId xmlns:a16="http://schemas.microsoft.com/office/drawing/2014/main" xmlns="" id="{99211EE4-77EA-40EE-B240-77BBDA81EE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4" name="BEx9J972VG349UJL0BFKQNRFBPIK">
          <a:extLst>
            <a:ext uri="{FF2B5EF4-FFF2-40B4-BE49-F238E27FC236}">
              <a16:creationId xmlns:a16="http://schemas.microsoft.com/office/drawing/2014/main" xmlns="" id="{43E8E783-9852-48EE-8868-62F9926ABA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85" name="BExEOG45NR1NDWFVLSHVPW96LDDG">
          <a:extLst>
            <a:ext uri="{FF2B5EF4-FFF2-40B4-BE49-F238E27FC236}">
              <a16:creationId xmlns:a16="http://schemas.microsoft.com/office/drawing/2014/main" xmlns="" id="{35A39B38-FA13-4AAD-8201-FC9656AF7F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86" name="BExMG8GOJE7HUD4TBW1BVZQ79U6D">
          <a:extLst>
            <a:ext uri="{FF2B5EF4-FFF2-40B4-BE49-F238E27FC236}">
              <a16:creationId xmlns:a16="http://schemas.microsoft.com/office/drawing/2014/main" xmlns="" id="{3C7721A0-AFD6-4E63-B303-2879FA473B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7" name="BExUD845W29O393MP8XHSBRARPM8">
          <a:extLst>
            <a:ext uri="{FF2B5EF4-FFF2-40B4-BE49-F238E27FC236}">
              <a16:creationId xmlns:a16="http://schemas.microsoft.com/office/drawing/2014/main" xmlns="" id="{305EBCEB-D975-4F4F-BAFA-4A7AA61EF2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8" name="BEx1PXJYA0EPVKMIZ3OX22NE6SPN">
          <a:extLst>
            <a:ext uri="{FF2B5EF4-FFF2-40B4-BE49-F238E27FC236}">
              <a16:creationId xmlns:a16="http://schemas.microsoft.com/office/drawing/2014/main" xmlns="" id="{E3583517-AFD8-4AB4-BCB6-BE6D70026E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9" name="BExMJQXJ8DDD25EZMRVLMBSDATIO">
          <a:extLst>
            <a:ext uri="{FF2B5EF4-FFF2-40B4-BE49-F238E27FC236}">
              <a16:creationId xmlns:a16="http://schemas.microsoft.com/office/drawing/2014/main" xmlns="" id="{55A331A2-B651-4E5E-AB10-D8A6C7D9EF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0" name="BExCZE19XEJSNCUJ5WNOBW1G7SJV">
          <a:extLst>
            <a:ext uri="{FF2B5EF4-FFF2-40B4-BE49-F238E27FC236}">
              <a16:creationId xmlns:a16="http://schemas.microsoft.com/office/drawing/2014/main" xmlns="" id="{5B76F8DD-E029-4B05-9BF9-B268C9223C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1" name="BExEQFAMIZ2L4OCWFLVJ5OSNW3FR">
          <a:extLst>
            <a:ext uri="{FF2B5EF4-FFF2-40B4-BE49-F238E27FC236}">
              <a16:creationId xmlns:a16="http://schemas.microsoft.com/office/drawing/2014/main" xmlns="" id="{8D779759-CFB0-48A8-88B5-EF81FF6159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2" name="BExS5XJH42YFJ9C3IVA8HNIE5L6M">
          <a:extLst>
            <a:ext uri="{FF2B5EF4-FFF2-40B4-BE49-F238E27FC236}">
              <a16:creationId xmlns:a16="http://schemas.microsoft.com/office/drawing/2014/main" xmlns="" id="{D76FB92B-F4F7-4819-9C06-24AC91DC91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3" name="BExVVXJ0MS44XHZ5FRN9T06BWANK">
          <a:extLst>
            <a:ext uri="{FF2B5EF4-FFF2-40B4-BE49-F238E27FC236}">
              <a16:creationId xmlns:a16="http://schemas.microsoft.com/office/drawing/2014/main" xmlns="" id="{DAEB7D82-1652-4029-9A4F-41839638F2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4" name="BExAXD64YO5K66HFU564IW611FYB">
          <a:extLst>
            <a:ext uri="{FF2B5EF4-FFF2-40B4-BE49-F238E27FC236}">
              <a16:creationId xmlns:a16="http://schemas.microsoft.com/office/drawing/2014/main" xmlns="" id="{16FE4B37-1E65-4087-B632-A35920E18E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5" name="BExZROR5QH4CRXACSPB031IW6DBF">
          <a:extLst>
            <a:ext uri="{FF2B5EF4-FFF2-40B4-BE49-F238E27FC236}">
              <a16:creationId xmlns:a16="http://schemas.microsoft.com/office/drawing/2014/main" xmlns="" id="{3BA3D096-E230-4FE2-927F-E64CB97970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6" name="BExW5Q9YWNZOV61XIPTVZ6DG4WC3">
          <a:extLst>
            <a:ext uri="{FF2B5EF4-FFF2-40B4-BE49-F238E27FC236}">
              <a16:creationId xmlns:a16="http://schemas.microsoft.com/office/drawing/2014/main" xmlns="" id="{7145DD55-C7A9-482A-848C-918B738773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7" name="BExU234APSPWEF7WYAJWDD5FR41E">
          <a:extLst>
            <a:ext uri="{FF2B5EF4-FFF2-40B4-BE49-F238E27FC236}">
              <a16:creationId xmlns:a16="http://schemas.microsoft.com/office/drawing/2014/main" xmlns="" id="{35952AEF-0290-4B6F-960B-C559EB0308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8" name="BEx9J972VG349UJL0BFKQNRFBPIK">
          <a:extLst>
            <a:ext uri="{FF2B5EF4-FFF2-40B4-BE49-F238E27FC236}">
              <a16:creationId xmlns:a16="http://schemas.microsoft.com/office/drawing/2014/main" xmlns="" id="{375E574F-B55D-4B25-AEC6-88F78DB632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99" name="BExEOG45NR1NDWFVLSHVPW96LDDG">
          <a:extLst>
            <a:ext uri="{FF2B5EF4-FFF2-40B4-BE49-F238E27FC236}">
              <a16:creationId xmlns:a16="http://schemas.microsoft.com/office/drawing/2014/main" xmlns="" id="{11A7E064-FFE0-4AD8-A28D-EEAA5FF8A5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00" name="BExMG8GOJE7HUD4TBW1BVZQ79U6D">
          <a:extLst>
            <a:ext uri="{FF2B5EF4-FFF2-40B4-BE49-F238E27FC236}">
              <a16:creationId xmlns:a16="http://schemas.microsoft.com/office/drawing/2014/main" xmlns="" id="{B6E8A598-2D55-4374-B738-002AF9A245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1" name="BExUD845W29O393MP8XHSBRARPM8">
          <a:extLst>
            <a:ext uri="{FF2B5EF4-FFF2-40B4-BE49-F238E27FC236}">
              <a16:creationId xmlns:a16="http://schemas.microsoft.com/office/drawing/2014/main" xmlns="" id="{8DF795C7-C597-4086-8A76-1A482EEB81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2" name="BEx1PXJYA0EPVKMIZ3OX22NE6SPN">
          <a:extLst>
            <a:ext uri="{FF2B5EF4-FFF2-40B4-BE49-F238E27FC236}">
              <a16:creationId xmlns:a16="http://schemas.microsoft.com/office/drawing/2014/main" xmlns="" id="{DC8045D0-BA4B-4E7F-92B4-7ACB4BB699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3" name="BExMJQXJ8DDD25EZMRVLMBSDATIO">
          <a:extLst>
            <a:ext uri="{FF2B5EF4-FFF2-40B4-BE49-F238E27FC236}">
              <a16:creationId xmlns:a16="http://schemas.microsoft.com/office/drawing/2014/main" xmlns="" id="{7DE171D3-1D5D-4C30-85A2-BC887196D0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4" name="BExCZE19XEJSNCUJ5WNOBW1G7SJV">
          <a:extLst>
            <a:ext uri="{FF2B5EF4-FFF2-40B4-BE49-F238E27FC236}">
              <a16:creationId xmlns:a16="http://schemas.microsoft.com/office/drawing/2014/main" xmlns="" id="{E3F4C383-056C-4FB2-A548-6E05246043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5" name="BExEQFAMIZ2L4OCWFLVJ5OSNW3FR">
          <a:extLst>
            <a:ext uri="{FF2B5EF4-FFF2-40B4-BE49-F238E27FC236}">
              <a16:creationId xmlns:a16="http://schemas.microsoft.com/office/drawing/2014/main" xmlns="" id="{CD049193-F0C5-4C6B-A24C-7F4E6A0A9A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6" name="BExS5XJH42YFJ9C3IVA8HNIE5L6M">
          <a:extLst>
            <a:ext uri="{FF2B5EF4-FFF2-40B4-BE49-F238E27FC236}">
              <a16:creationId xmlns:a16="http://schemas.microsoft.com/office/drawing/2014/main" xmlns="" id="{3E6E0F88-424A-4CF8-AD30-0981F6BC84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7" name="BExVVXJ0MS44XHZ5FRN9T06BWANK">
          <a:extLst>
            <a:ext uri="{FF2B5EF4-FFF2-40B4-BE49-F238E27FC236}">
              <a16:creationId xmlns:a16="http://schemas.microsoft.com/office/drawing/2014/main" xmlns="" id="{486B7014-CB6D-4D09-89CF-F2EA6D3C26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8" name="BExAXD64YO5K66HFU564IW611FYB">
          <a:extLst>
            <a:ext uri="{FF2B5EF4-FFF2-40B4-BE49-F238E27FC236}">
              <a16:creationId xmlns:a16="http://schemas.microsoft.com/office/drawing/2014/main" xmlns="" id="{454B0ABA-C4EC-4118-9C69-BF5C7E513E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9" name="BExZROR5QH4CRXACSPB031IW6DBF">
          <a:extLst>
            <a:ext uri="{FF2B5EF4-FFF2-40B4-BE49-F238E27FC236}">
              <a16:creationId xmlns:a16="http://schemas.microsoft.com/office/drawing/2014/main" xmlns="" id="{57489230-4374-4E69-A392-4F745A1FF5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0" name="BExW5Q9YWNZOV61XIPTVZ6DG4WC3">
          <a:extLst>
            <a:ext uri="{FF2B5EF4-FFF2-40B4-BE49-F238E27FC236}">
              <a16:creationId xmlns:a16="http://schemas.microsoft.com/office/drawing/2014/main" xmlns="" id="{D8777E73-B54E-4CA5-8CF3-A1AB018B07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1" name="BExU234APSPWEF7WYAJWDD5FR41E">
          <a:extLst>
            <a:ext uri="{FF2B5EF4-FFF2-40B4-BE49-F238E27FC236}">
              <a16:creationId xmlns:a16="http://schemas.microsoft.com/office/drawing/2014/main" xmlns="" id="{D2D1DAC7-3F4D-4571-8995-7C741B990A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2" name="BEx9J972VG349UJL0BFKQNRFBPIK">
          <a:extLst>
            <a:ext uri="{FF2B5EF4-FFF2-40B4-BE49-F238E27FC236}">
              <a16:creationId xmlns:a16="http://schemas.microsoft.com/office/drawing/2014/main" xmlns="" id="{F8265C54-5004-4C60-9DE4-48BE705FCE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13" name="BExEOG45NR1NDWFVLSHVPW96LDDG">
          <a:extLst>
            <a:ext uri="{FF2B5EF4-FFF2-40B4-BE49-F238E27FC236}">
              <a16:creationId xmlns:a16="http://schemas.microsoft.com/office/drawing/2014/main" xmlns="" id="{5CDD9FEE-3BA5-4BEB-B19F-0FD982F871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14" name="BExMG8GOJE7HUD4TBW1BVZQ79U6D">
          <a:extLst>
            <a:ext uri="{FF2B5EF4-FFF2-40B4-BE49-F238E27FC236}">
              <a16:creationId xmlns:a16="http://schemas.microsoft.com/office/drawing/2014/main" xmlns="" id="{6D9EB362-2D41-4A3D-AA20-05BC162AB8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5" name="BExUD845W29O393MP8XHSBRARPM8">
          <a:extLst>
            <a:ext uri="{FF2B5EF4-FFF2-40B4-BE49-F238E27FC236}">
              <a16:creationId xmlns:a16="http://schemas.microsoft.com/office/drawing/2014/main" xmlns="" id="{E796311B-F04D-46C4-962A-3EF7262443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6" name="BEx1PXJYA0EPVKMIZ3OX22NE6SPN">
          <a:extLst>
            <a:ext uri="{FF2B5EF4-FFF2-40B4-BE49-F238E27FC236}">
              <a16:creationId xmlns:a16="http://schemas.microsoft.com/office/drawing/2014/main" xmlns="" id="{3424CE14-CB5D-4BCE-87CD-2ADA84F786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7" name="BExMJQXJ8DDD25EZMRVLMBSDATIO">
          <a:extLst>
            <a:ext uri="{FF2B5EF4-FFF2-40B4-BE49-F238E27FC236}">
              <a16:creationId xmlns:a16="http://schemas.microsoft.com/office/drawing/2014/main" xmlns="" id="{DCAF9849-522D-45EA-9F03-4B703CEF59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8" name="BExCZE19XEJSNCUJ5WNOBW1G7SJV">
          <a:extLst>
            <a:ext uri="{FF2B5EF4-FFF2-40B4-BE49-F238E27FC236}">
              <a16:creationId xmlns:a16="http://schemas.microsoft.com/office/drawing/2014/main" xmlns="" id="{0F6E5538-2F9C-434A-AFD2-73C821ADF2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9" name="BExEQFAMIZ2L4OCWFLVJ5OSNW3FR">
          <a:extLst>
            <a:ext uri="{FF2B5EF4-FFF2-40B4-BE49-F238E27FC236}">
              <a16:creationId xmlns:a16="http://schemas.microsoft.com/office/drawing/2014/main" xmlns="" id="{A8FF1195-2FC7-4C9B-A516-D9F445D18F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0" name="BExS5XJH42YFJ9C3IVA8HNIE5L6M">
          <a:extLst>
            <a:ext uri="{FF2B5EF4-FFF2-40B4-BE49-F238E27FC236}">
              <a16:creationId xmlns:a16="http://schemas.microsoft.com/office/drawing/2014/main" xmlns="" id="{CA5080E1-F91E-4EBC-9089-7BBB0B9831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1" name="BExVVXJ0MS44XHZ5FRN9T06BWANK">
          <a:extLst>
            <a:ext uri="{FF2B5EF4-FFF2-40B4-BE49-F238E27FC236}">
              <a16:creationId xmlns:a16="http://schemas.microsoft.com/office/drawing/2014/main" xmlns="" id="{DAF68668-9D1F-4D00-AA53-AD4D837998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2" name="BExAXD64YO5K66HFU564IW611FYB">
          <a:extLst>
            <a:ext uri="{FF2B5EF4-FFF2-40B4-BE49-F238E27FC236}">
              <a16:creationId xmlns:a16="http://schemas.microsoft.com/office/drawing/2014/main" xmlns="" id="{D46E4CC4-8EFB-4AF8-BE13-26C5CF8936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3" name="BExZROR5QH4CRXACSPB031IW6DBF">
          <a:extLst>
            <a:ext uri="{FF2B5EF4-FFF2-40B4-BE49-F238E27FC236}">
              <a16:creationId xmlns:a16="http://schemas.microsoft.com/office/drawing/2014/main" xmlns="" id="{C702598D-DF9A-483F-9176-0C47F89F34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4" name="BExW5Q9YWNZOV61XIPTVZ6DG4WC3">
          <a:extLst>
            <a:ext uri="{FF2B5EF4-FFF2-40B4-BE49-F238E27FC236}">
              <a16:creationId xmlns:a16="http://schemas.microsoft.com/office/drawing/2014/main" xmlns="" id="{5DBEECB0-81B4-462A-BD30-0713886CE2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5" name="BExU234APSPWEF7WYAJWDD5FR41E">
          <a:extLst>
            <a:ext uri="{FF2B5EF4-FFF2-40B4-BE49-F238E27FC236}">
              <a16:creationId xmlns:a16="http://schemas.microsoft.com/office/drawing/2014/main" xmlns="" id="{80E28F77-D3E3-4B16-8686-8CB38E7E00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6" name="BEx9J972VG349UJL0BFKQNRFBPIK">
          <a:extLst>
            <a:ext uri="{FF2B5EF4-FFF2-40B4-BE49-F238E27FC236}">
              <a16:creationId xmlns:a16="http://schemas.microsoft.com/office/drawing/2014/main" xmlns="" id="{581C4398-260C-4039-8C9E-6F09E8070B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27" name="BExEOG45NR1NDWFVLSHVPW96LDDG">
          <a:extLst>
            <a:ext uri="{FF2B5EF4-FFF2-40B4-BE49-F238E27FC236}">
              <a16:creationId xmlns:a16="http://schemas.microsoft.com/office/drawing/2014/main" xmlns="" id="{CB03D4DD-8979-43B7-AD76-A5574FB038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28" name="BExMG8GOJE7HUD4TBW1BVZQ79U6D">
          <a:extLst>
            <a:ext uri="{FF2B5EF4-FFF2-40B4-BE49-F238E27FC236}">
              <a16:creationId xmlns:a16="http://schemas.microsoft.com/office/drawing/2014/main" xmlns="" id="{19ED6222-62F7-416D-98B1-9D29B95168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9" name="BExUD845W29O393MP8XHSBRARPM8">
          <a:extLst>
            <a:ext uri="{FF2B5EF4-FFF2-40B4-BE49-F238E27FC236}">
              <a16:creationId xmlns:a16="http://schemas.microsoft.com/office/drawing/2014/main" xmlns="" id="{02EE379D-D9E6-46FA-A2FA-9885950193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0" name="BEx1PXJYA0EPVKMIZ3OX22NE6SPN">
          <a:extLst>
            <a:ext uri="{FF2B5EF4-FFF2-40B4-BE49-F238E27FC236}">
              <a16:creationId xmlns:a16="http://schemas.microsoft.com/office/drawing/2014/main" xmlns="" id="{55D4DDA6-F50E-48DC-AA6F-482DD499CC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1" name="BExMJQXJ8DDD25EZMRVLMBSDATIO">
          <a:extLst>
            <a:ext uri="{FF2B5EF4-FFF2-40B4-BE49-F238E27FC236}">
              <a16:creationId xmlns:a16="http://schemas.microsoft.com/office/drawing/2014/main" xmlns="" id="{BDF00C77-13FF-4736-AB3B-A279DC9244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2" name="BExCZE19XEJSNCUJ5WNOBW1G7SJV">
          <a:extLst>
            <a:ext uri="{FF2B5EF4-FFF2-40B4-BE49-F238E27FC236}">
              <a16:creationId xmlns:a16="http://schemas.microsoft.com/office/drawing/2014/main" xmlns="" id="{4E2CB814-B89D-4FB6-AA2E-C0653159F7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3" name="BExEQFAMIZ2L4OCWFLVJ5OSNW3FR">
          <a:extLst>
            <a:ext uri="{FF2B5EF4-FFF2-40B4-BE49-F238E27FC236}">
              <a16:creationId xmlns:a16="http://schemas.microsoft.com/office/drawing/2014/main" xmlns="" id="{923A6AFD-7430-4FBE-AC2E-EA116042D4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4" name="BExS5XJH42YFJ9C3IVA8HNIE5L6M">
          <a:extLst>
            <a:ext uri="{FF2B5EF4-FFF2-40B4-BE49-F238E27FC236}">
              <a16:creationId xmlns:a16="http://schemas.microsoft.com/office/drawing/2014/main" xmlns="" id="{D242937E-7D92-4F1F-A55E-6AD62B711F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5" name="BExVVXJ0MS44XHZ5FRN9T06BWANK">
          <a:extLst>
            <a:ext uri="{FF2B5EF4-FFF2-40B4-BE49-F238E27FC236}">
              <a16:creationId xmlns:a16="http://schemas.microsoft.com/office/drawing/2014/main" xmlns="" id="{DC79E047-FBA8-436F-9B11-09E3FFAC07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6" name="BExAXD64YO5K66HFU564IW611FYB">
          <a:extLst>
            <a:ext uri="{FF2B5EF4-FFF2-40B4-BE49-F238E27FC236}">
              <a16:creationId xmlns:a16="http://schemas.microsoft.com/office/drawing/2014/main" xmlns="" id="{AC363B6F-6C8E-4478-B3AD-5ACE9B7F2F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7" name="BExZROR5QH4CRXACSPB031IW6DBF">
          <a:extLst>
            <a:ext uri="{FF2B5EF4-FFF2-40B4-BE49-F238E27FC236}">
              <a16:creationId xmlns:a16="http://schemas.microsoft.com/office/drawing/2014/main" xmlns="" id="{5A17EEE6-2F99-4C50-B1AA-B68A30987B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8" name="BExW5Q9YWNZOV61XIPTVZ6DG4WC3">
          <a:extLst>
            <a:ext uri="{FF2B5EF4-FFF2-40B4-BE49-F238E27FC236}">
              <a16:creationId xmlns:a16="http://schemas.microsoft.com/office/drawing/2014/main" xmlns="" id="{6934CA80-0A5E-4D0F-BFEE-36DFA6F0E5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9" name="BExU234APSPWEF7WYAJWDD5FR41E">
          <a:extLst>
            <a:ext uri="{FF2B5EF4-FFF2-40B4-BE49-F238E27FC236}">
              <a16:creationId xmlns:a16="http://schemas.microsoft.com/office/drawing/2014/main" xmlns="" id="{AC0013ED-E778-4B1C-8173-D8EF4EDCF5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0" name="BEx9J972VG349UJL0BFKQNRFBPIK">
          <a:extLst>
            <a:ext uri="{FF2B5EF4-FFF2-40B4-BE49-F238E27FC236}">
              <a16:creationId xmlns:a16="http://schemas.microsoft.com/office/drawing/2014/main" xmlns="" id="{9C9BC913-873B-4ED7-8D02-9735A951A5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41" name="BExEOG45NR1NDWFVLSHVPW96LDDG">
          <a:extLst>
            <a:ext uri="{FF2B5EF4-FFF2-40B4-BE49-F238E27FC236}">
              <a16:creationId xmlns:a16="http://schemas.microsoft.com/office/drawing/2014/main" xmlns="" id="{33BEB1F8-BAF7-47E2-B9D2-7802329AD1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42" name="BExMG8GOJE7HUD4TBW1BVZQ79U6D">
          <a:extLst>
            <a:ext uri="{FF2B5EF4-FFF2-40B4-BE49-F238E27FC236}">
              <a16:creationId xmlns:a16="http://schemas.microsoft.com/office/drawing/2014/main" xmlns="" id="{B0509BAE-2838-4254-B7CA-B095128FD8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3" name="BExUD845W29O393MP8XHSBRARPM8">
          <a:extLst>
            <a:ext uri="{FF2B5EF4-FFF2-40B4-BE49-F238E27FC236}">
              <a16:creationId xmlns:a16="http://schemas.microsoft.com/office/drawing/2014/main" xmlns="" id="{BDCEA422-3AB4-46D1-BEDD-8A79FC4CE3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4" name="BEx1PXJYA0EPVKMIZ3OX22NE6SPN">
          <a:extLst>
            <a:ext uri="{FF2B5EF4-FFF2-40B4-BE49-F238E27FC236}">
              <a16:creationId xmlns:a16="http://schemas.microsoft.com/office/drawing/2014/main" xmlns="" id="{4204F744-F8ED-4E8F-8766-B186CEAB53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5" name="BExMJQXJ8DDD25EZMRVLMBSDATIO">
          <a:extLst>
            <a:ext uri="{FF2B5EF4-FFF2-40B4-BE49-F238E27FC236}">
              <a16:creationId xmlns:a16="http://schemas.microsoft.com/office/drawing/2014/main" xmlns="" id="{8B15F671-8C6D-4477-B993-0FDF4F608C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6" name="BExCZE19XEJSNCUJ5WNOBW1G7SJV">
          <a:extLst>
            <a:ext uri="{FF2B5EF4-FFF2-40B4-BE49-F238E27FC236}">
              <a16:creationId xmlns:a16="http://schemas.microsoft.com/office/drawing/2014/main" xmlns="" id="{02780358-EDEF-4557-859D-104AB65744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7" name="BExEQFAMIZ2L4OCWFLVJ5OSNW3FR">
          <a:extLst>
            <a:ext uri="{FF2B5EF4-FFF2-40B4-BE49-F238E27FC236}">
              <a16:creationId xmlns:a16="http://schemas.microsoft.com/office/drawing/2014/main" xmlns="" id="{E7AE0F92-6633-4B9B-B1E8-F22C2F96AF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8" name="BExS5XJH42YFJ9C3IVA8HNIE5L6M">
          <a:extLst>
            <a:ext uri="{FF2B5EF4-FFF2-40B4-BE49-F238E27FC236}">
              <a16:creationId xmlns:a16="http://schemas.microsoft.com/office/drawing/2014/main" xmlns="" id="{A3A103E5-C9DB-4D39-BC91-D99559D732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9" name="BExVVXJ0MS44XHZ5FRN9T06BWANK">
          <a:extLst>
            <a:ext uri="{FF2B5EF4-FFF2-40B4-BE49-F238E27FC236}">
              <a16:creationId xmlns:a16="http://schemas.microsoft.com/office/drawing/2014/main" xmlns="" id="{E06F3BD2-9F2D-4A3C-B949-60BA8A511D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0" name="BExAXD64YO5K66HFU564IW611FYB">
          <a:extLst>
            <a:ext uri="{FF2B5EF4-FFF2-40B4-BE49-F238E27FC236}">
              <a16:creationId xmlns:a16="http://schemas.microsoft.com/office/drawing/2014/main" xmlns="" id="{38C16042-1D3D-4109-9A19-ECC9E5F889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1" name="BExZROR5QH4CRXACSPB031IW6DBF">
          <a:extLst>
            <a:ext uri="{FF2B5EF4-FFF2-40B4-BE49-F238E27FC236}">
              <a16:creationId xmlns:a16="http://schemas.microsoft.com/office/drawing/2014/main" xmlns="" id="{ED27FE23-BEFF-4B26-A79B-0A695CA0B6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2" name="BExW5Q9YWNZOV61XIPTVZ6DG4WC3">
          <a:extLst>
            <a:ext uri="{FF2B5EF4-FFF2-40B4-BE49-F238E27FC236}">
              <a16:creationId xmlns:a16="http://schemas.microsoft.com/office/drawing/2014/main" xmlns="" id="{8DA44450-A701-452C-B054-CD7239E49B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3" name="BExU234APSPWEF7WYAJWDD5FR41E">
          <a:extLst>
            <a:ext uri="{FF2B5EF4-FFF2-40B4-BE49-F238E27FC236}">
              <a16:creationId xmlns:a16="http://schemas.microsoft.com/office/drawing/2014/main" xmlns="" id="{E786ED69-1E55-42A4-8125-D4BB48DA95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4" name="BEx9J972VG349UJL0BFKQNRFBPIK">
          <a:extLst>
            <a:ext uri="{FF2B5EF4-FFF2-40B4-BE49-F238E27FC236}">
              <a16:creationId xmlns:a16="http://schemas.microsoft.com/office/drawing/2014/main" xmlns="" id="{34A8FE0C-D37B-4A4F-A29E-DB35F35C66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55" name="BExEOG45NR1NDWFVLSHVPW96LDDG">
          <a:extLst>
            <a:ext uri="{FF2B5EF4-FFF2-40B4-BE49-F238E27FC236}">
              <a16:creationId xmlns:a16="http://schemas.microsoft.com/office/drawing/2014/main" xmlns="" id="{D390A8E7-70B0-42FC-A772-5CEF4C4FFA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56" name="BExMG8GOJE7HUD4TBW1BVZQ79U6D">
          <a:extLst>
            <a:ext uri="{FF2B5EF4-FFF2-40B4-BE49-F238E27FC236}">
              <a16:creationId xmlns:a16="http://schemas.microsoft.com/office/drawing/2014/main" xmlns="" id="{7C6C3F20-D531-46AE-A8DE-F11DD939C0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7" name="BExUD845W29O393MP8XHSBRARPM8">
          <a:extLst>
            <a:ext uri="{FF2B5EF4-FFF2-40B4-BE49-F238E27FC236}">
              <a16:creationId xmlns:a16="http://schemas.microsoft.com/office/drawing/2014/main" xmlns="" id="{9795821D-0EE0-41E7-9E90-3FC7A4E969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8" name="BEx1PXJYA0EPVKMIZ3OX22NE6SPN">
          <a:extLst>
            <a:ext uri="{FF2B5EF4-FFF2-40B4-BE49-F238E27FC236}">
              <a16:creationId xmlns:a16="http://schemas.microsoft.com/office/drawing/2014/main" xmlns="" id="{B4FF2DFE-0FED-4623-8835-3A1AC817C7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9" name="BExMJQXJ8DDD25EZMRVLMBSDATIO">
          <a:extLst>
            <a:ext uri="{FF2B5EF4-FFF2-40B4-BE49-F238E27FC236}">
              <a16:creationId xmlns:a16="http://schemas.microsoft.com/office/drawing/2014/main" xmlns="" id="{98574A66-C449-4339-BCAC-CB5A072A67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0" name="BExCZE19XEJSNCUJ5WNOBW1G7SJV">
          <a:extLst>
            <a:ext uri="{FF2B5EF4-FFF2-40B4-BE49-F238E27FC236}">
              <a16:creationId xmlns:a16="http://schemas.microsoft.com/office/drawing/2014/main" xmlns="" id="{87EAFC59-7C23-4399-9405-3283526C99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1" name="BExEQFAMIZ2L4OCWFLVJ5OSNW3FR">
          <a:extLst>
            <a:ext uri="{FF2B5EF4-FFF2-40B4-BE49-F238E27FC236}">
              <a16:creationId xmlns:a16="http://schemas.microsoft.com/office/drawing/2014/main" xmlns="" id="{5D95C5FA-68C6-4EC2-BA40-41BB3260C4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2" name="BExS5XJH42YFJ9C3IVA8HNIE5L6M">
          <a:extLst>
            <a:ext uri="{FF2B5EF4-FFF2-40B4-BE49-F238E27FC236}">
              <a16:creationId xmlns:a16="http://schemas.microsoft.com/office/drawing/2014/main" xmlns="" id="{AE9315BD-1496-44E2-9BA0-F80F42CFAF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3" name="BExVVXJ0MS44XHZ5FRN9T06BWANK">
          <a:extLst>
            <a:ext uri="{FF2B5EF4-FFF2-40B4-BE49-F238E27FC236}">
              <a16:creationId xmlns:a16="http://schemas.microsoft.com/office/drawing/2014/main" xmlns="" id="{E44F921B-7F18-40D9-AB9E-839526B773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4" name="BExAXD64YO5K66HFU564IW611FYB">
          <a:extLst>
            <a:ext uri="{FF2B5EF4-FFF2-40B4-BE49-F238E27FC236}">
              <a16:creationId xmlns:a16="http://schemas.microsoft.com/office/drawing/2014/main" xmlns="" id="{D286FDE8-3C11-41C6-8C87-F678F040F2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5" name="BExZROR5QH4CRXACSPB031IW6DBF">
          <a:extLst>
            <a:ext uri="{FF2B5EF4-FFF2-40B4-BE49-F238E27FC236}">
              <a16:creationId xmlns:a16="http://schemas.microsoft.com/office/drawing/2014/main" xmlns="" id="{D78361D9-BCCC-492A-87EC-42D3B234D6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6" name="BExW5Q9YWNZOV61XIPTVZ6DG4WC3">
          <a:extLst>
            <a:ext uri="{FF2B5EF4-FFF2-40B4-BE49-F238E27FC236}">
              <a16:creationId xmlns:a16="http://schemas.microsoft.com/office/drawing/2014/main" xmlns="" id="{037CB70B-0B14-4E96-BC7C-5AA52A31E0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7" name="BExU234APSPWEF7WYAJWDD5FR41E">
          <a:extLst>
            <a:ext uri="{FF2B5EF4-FFF2-40B4-BE49-F238E27FC236}">
              <a16:creationId xmlns:a16="http://schemas.microsoft.com/office/drawing/2014/main" xmlns="" id="{2039B23F-C6E9-4E09-B315-91BCF7F189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8" name="BEx9J972VG349UJL0BFKQNRFBPIK">
          <a:extLst>
            <a:ext uri="{FF2B5EF4-FFF2-40B4-BE49-F238E27FC236}">
              <a16:creationId xmlns:a16="http://schemas.microsoft.com/office/drawing/2014/main" xmlns="" id="{E89DB65F-4B80-465C-B312-2264BD800A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69" name="BExEOG45NR1NDWFVLSHVPW96LDDG">
          <a:extLst>
            <a:ext uri="{FF2B5EF4-FFF2-40B4-BE49-F238E27FC236}">
              <a16:creationId xmlns:a16="http://schemas.microsoft.com/office/drawing/2014/main" xmlns="" id="{1D4B181D-644A-48D5-ABCF-1E853A8051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70" name="BExMG8GOJE7HUD4TBW1BVZQ79U6D">
          <a:extLst>
            <a:ext uri="{FF2B5EF4-FFF2-40B4-BE49-F238E27FC236}">
              <a16:creationId xmlns:a16="http://schemas.microsoft.com/office/drawing/2014/main" xmlns="" id="{73E1DFC3-1B90-440B-8C9A-D46D7829DC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1" name="BExUD845W29O393MP8XHSBRARPM8">
          <a:extLst>
            <a:ext uri="{FF2B5EF4-FFF2-40B4-BE49-F238E27FC236}">
              <a16:creationId xmlns:a16="http://schemas.microsoft.com/office/drawing/2014/main" xmlns="" id="{61153CA1-E969-4BF4-8A86-023EF05A57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2" name="BEx1PXJYA0EPVKMIZ3OX22NE6SPN">
          <a:extLst>
            <a:ext uri="{FF2B5EF4-FFF2-40B4-BE49-F238E27FC236}">
              <a16:creationId xmlns:a16="http://schemas.microsoft.com/office/drawing/2014/main" xmlns="" id="{AB503426-7EC1-45B0-99BD-68B28C40C5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3" name="BExMJQXJ8DDD25EZMRVLMBSDATIO">
          <a:extLst>
            <a:ext uri="{FF2B5EF4-FFF2-40B4-BE49-F238E27FC236}">
              <a16:creationId xmlns:a16="http://schemas.microsoft.com/office/drawing/2014/main" xmlns="" id="{F9704F2F-8013-49F0-B83D-55AABEBF28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4" name="BExCZE19XEJSNCUJ5WNOBW1G7SJV">
          <a:extLst>
            <a:ext uri="{FF2B5EF4-FFF2-40B4-BE49-F238E27FC236}">
              <a16:creationId xmlns:a16="http://schemas.microsoft.com/office/drawing/2014/main" xmlns="" id="{BEED3AB9-C7E4-48D0-B77C-6A3AE845E5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5" name="BExEQFAMIZ2L4OCWFLVJ5OSNW3FR">
          <a:extLst>
            <a:ext uri="{FF2B5EF4-FFF2-40B4-BE49-F238E27FC236}">
              <a16:creationId xmlns:a16="http://schemas.microsoft.com/office/drawing/2014/main" xmlns="" id="{C21DE8A8-6DC2-484E-A13D-EB7667D31D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6" name="BExS5XJH42YFJ9C3IVA8HNIE5L6M">
          <a:extLst>
            <a:ext uri="{FF2B5EF4-FFF2-40B4-BE49-F238E27FC236}">
              <a16:creationId xmlns:a16="http://schemas.microsoft.com/office/drawing/2014/main" xmlns="" id="{90AEFC8F-550B-467C-BE14-E24F9114D7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7" name="BExVVXJ0MS44XHZ5FRN9T06BWANK">
          <a:extLst>
            <a:ext uri="{FF2B5EF4-FFF2-40B4-BE49-F238E27FC236}">
              <a16:creationId xmlns:a16="http://schemas.microsoft.com/office/drawing/2014/main" xmlns="" id="{DE005548-DB54-496A-8A06-20CE7A11EE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8" name="BExAXD64YO5K66HFU564IW611FYB">
          <a:extLst>
            <a:ext uri="{FF2B5EF4-FFF2-40B4-BE49-F238E27FC236}">
              <a16:creationId xmlns:a16="http://schemas.microsoft.com/office/drawing/2014/main" xmlns="" id="{2004A105-8504-462F-AFAB-D271BBD117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9" name="BExZROR5QH4CRXACSPB031IW6DBF">
          <a:extLst>
            <a:ext uri="{FF2B5EF4-FFF2-40B4-BE49-F238E27FC236}">
              <a16:creationId xmlns:a16="http://schemas.microsoft.com/office/drawing/2014/main" xmlns="" id="{B4FD841D-9EFF-4666-8372-7798F2F09D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0" name="BExW5Q9YWNZOV61XIPTVZ6DG4WC3">
          <a:extLst>
            <a:ext uri="{FF2B5EF4-FFF2-40B4-BE49-F238E27FC236}">
              <a16:creationId xmlns:a16="http://schemas.microsoft.com/office/drawing/2014/main" xmlns="" id="{0E161681-3686-439A-A440-2C1D3E15C4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1" name="BExU234APSPWEF7WYAJWDD5FR41E">
          <a:extLst>
            <a:ext uri="{FF2B5EF4-FFF2-40B4-BE49-F238E27FC236}">
              <a16:creationId xmlns:a16="http://schemas.microsoft.com/office/drawing/2014/main" xmlns="" id="{8974B88E-EE90-4C35-97E2-4B0D1B9DD3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2" name="BEx9J972VG349UJL0BFKQNRFBPIK">
          <a:extLst>
            <a:ext uri="{FF2B5EF4-FFF2-40B4-BE49-F238E27FC236}">
              <a16:creationId xmlns:a16="http://schemas.microsoft.com/office/drawing/2014/main" xmlns="" id="{C0C1AF8A-F6ED-4AA7-A899-8D1037C066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83" name="BExEOG45NR1NDWFVLSHVPW96LDDG">
          <a:extLst>
            <a:ext uri="{FF2B5EF4-FFF2-40B4-BE49-F238E27FC236}">
              <a16:creationId xmlns:a16="http://schemas.microsoft.com/office/drawing/2014/main" xmlns="" id="{ED7517CF-45CF-43D1-A9FF-9366B435F6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84" name="BExMG8GOJE7HUD4TBW1BVZQ79U6D">
          <a:extLst>
            <a:ext uri="{FF2B5EF4-FFF2-40B4-BE49-F238E27FC236}">
              <a16:creationId xmlns:a16="http://schemas.microsoft.com/office/drawing/2014/main" xmlns="" id="{A4894706-5D8F-4250-86D5-FABA7AAD98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5" name="BExUD845W29O393MP8XHSBRARPM8">
          <a:extLst>
            <a:ext uri="{FF2B5EF4-FFF2-40B4-BE49-F238E27FC236}">
              <a16:creationId xmlns:a16="http://schemas.microsoft.com/office/drawing/2014/main" xmlns="" id="{BAD57032-452B-42DB-856A-4462E545D9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6" name="BEx1PXJYA0EPVKMIZ3OX22NE6SPN">
          <a:extLst>
            <a:ext uri="{FF2B5EF4-FFF2-40B4-BE49-F238E27FC236}">
              <a16:creationId xmlns:a16="http://schemas.microsoft.com/office/drawing/2014/main" xmlns="" id="{82A3D346-0D9D-4A1D-A76B-8F54D2AF53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7" name="BExMJQXJ8DDD25EZMRVLMBSDATIO">
          <a:extLst>
            <a:ext uri="{FF2B5EF4-FFF2-40B4-BE49-F238E27FC236}">
              <a16:creationId xmlns:a16="http://schemas.microsoft.com/office/drawing/2014/main" xmlns="" id="{9777A235-73F0-4FF1-A7F2-61F6015EF4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8" name="BExCZE19XEJSNCUJ5WNOBW1G7SJV">
          <a:extLst>
            <a:ext uri="{FF2B5EF4-FFF2-40B4-BE49-F238E27FC236}">
              <a16:creationId xmlns:a16="http://schemas.microsoft.com/office/drawing/2014/main" xmlns="" id="{8D803DAE-9A84-4C43-98BE-23062A27BD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9" name="BExEQFAMIZ2L4OCWFLVJ5OSNW3FR">
          <a:extLst>
            <a:ext uri="{FF2B5EF4-FFF2-40B4-BE49-F238E27FC236}">
              <a16:creationId xmlns:a16="http://schemas.microsoft.com/office/drawing/2014/main" xmlns="" id="{45268685-38CB-4538-B2D5-39F7753E75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0" name="BExS5XJH42YFJ9C3IVA8HNIE5L6M">
          <a:extLst>
            <a:ext uri="{FF2B5EF4-FFF2-40B4-BE49-F238E27FC236}">
              <a16:creationId xmlns:a16="http://schemas.microsoft.com/office/drawing/2014/main" xmlns="" id="{9E8AD51A-94A0-4CC7-A820-14E8545F89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1" name="BExVVXJ0MS44XHZ5FRN9T06BWANK">
          <a:extLst>
            <a:ext uri="{FF2B5EF4-FFF2-40B4-BE49-F238E27FC236}">
              <a16:creationId xmlns:a16="http://schemas.microsoft.com/office/drawing/2014/main" xmlns="" id="{8E513D83-EB91-4126-B1F9-C88E5B37B1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2" name="BExAXD64YO5K66HFU564IW611FYB">
          <a:extLst>
            <a:ext uri="{FF2B5EF4-FFF2-40B4-BE49-F238E27FC236}">
              <a16:creationId xmlns:a16="http://schemas.microsoft.com/office/drawing/2014/main" xmlns="" id="{583576DC-F135-406C-A784-47F1F187C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3" name="BExZROR5QH4CRXACSPB031IW6DBF">
          <a:extLst>
            <a:ext uri="{FF2B5EF4-FFF2-40B4-BE49-F238E27FC236}">
              <a16:creationId xmlns:a16="http://schemas.microsoft.com/office/drawing/2014/main" xmlns="" id="{5B468097-C0E5-473D-8040-4F1BC3F5A5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4" name="BExW5Q9YWNZOV61XIPTVZ6DG4WC3">
          <a:extLst>
            <a:ext uri="{FF2B5EF4-FFF2-40B4-BE49-F238E27FC236}">
              <a16:creationId xmlns:a16="http://schemas.microsoft.com/office/drawing/2014/main" xmlns="" id="{2E08929B-05F4-401E-BFCB-2958610953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5" name="BExU234APSPWEF7WYAJWDD5FR41E">
          <a:extLst>
            <a:ext uri="{FF2B5EF4-FFF2-40B4-BE49-F238E27FC236}">
              <a16:creationId xmlns:a16="http://schemas.microsoft.com/office/drawing/2014/main" xmlns="" id="{3785FC91-4D71-47E5-863B-E545139ECD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6" name="BEx9J972VG349UJL0BFKQNRFBPIK">
          <a:extLst>
            <a:ext uri="{FF2B5EF4-FFF2-40B4-BE49-F238E27FC236}">
              <a16:creationId xmlns:a16="http://schemas.microsoft.com/office/drawing/2014/main" xmlns="" id="{D6CFC216-4D4D-4288-A1FD-105E5C17E5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597" name="BEx9K6WT89UF5VUPLHXN7Z7XP1J3">
          <a:extLst>
            <a:ext uri="{FF2B5EF4-FFF2-40B4-BE49-F238E27FC236}">
              <a16:creationId xmlns:a16="http://schemas.microsoft.com/office/drawing/2014/main" xmlns="" id="{026C0F43-653F-4162-AE6A-A53C5BD583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598" name="BExGNXKL1JQ6GLYTBFIFUMMQT1SQ">
          <a:extLst>
            <a:ext uri="{FF2B5EF4-FFF2-40B4-BE49-F238E27FC236}">
              <a16:creationId xmlns:a16="http://schemas.microsoft.com/office/drawing/2014/main" xmlns="" id="{B59786CC-54F3-4856-8147-0631E7E900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599" name="BExW1TK99VR5DTS3SHDOLAY4JFCY">
          <a:extLst>
            <a:ext uri="{FF2B5EF4-FFF2-40B4-BE49-F238E27FC236}">
              <a16:creationId xmlns:a16="http://schemas.microsoft.com/office/drawing/2014/main" xmlns="" id="{9F97A1A9-9DF7-40C9-B30D-0CFFDD8D5E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600" name="BEx7MVIZ56EII4556E7R8PB981Z1">
          <a:extLst>
            <a:ext uri="{FF2B5EF4-FFF2-40B4-BE49-F238E27FC236}">
              <a16:creationId xmlns:a16="http://schemas.microsoft.com/office/drawing/2014/main" xmlns="" id="{BE5B49F7-3E69-4098-A4B0-81632852D6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601" name="BEx7GZN0B3ODYCH9MAGNOOXDPJP6">
          <a:extLst>
            <a:ext uri="{FF2B5EF4-FFF2-40B4-BE49-F238E27FC236}">
              <a16:creationId xmlns:a16="http://schemas.microsoft.com/office/drawing/2014/main" xmlns="" id="{D4753959-4DB9-4D3E-A63B-5D2BA003DA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602" name="BExEUTU6UL9R25YPHQHOXSBGMBKB">
          <a:extLst>
            <a:ext uri="{FF2B5EF4-FFF2-40B4-BE49-F238E27FC236}">
              <a16:creationId xmlns:a16="http://schemas.microsoft.com/office/drawing/2014/main" xmlns="" id="{11D3C411-33A7-42D2-AF26-FC502CB5BB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603" name="BEx7HAKQSZO3JNMFJLU4FBBXRRB7">
          <a:extLst>
            <a:ext uri="{FF2B5EF4-FFF2-40B4-BE49-F238E27FC236}">
              <a16:creationId xmlns:a16="http://schemas.microsoft.com/office/drawing/2014/main" xmlns="" id="{A26AD14C-D3BF-4F6A-8110-06C7AEE69B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604" name="BExXZKTZMY3W59ARN2CNMDXXUM7W">
          <a:extLst>
            <a:ext uri="{FF2B5EF4-FFF2-40B4-BE49-F238E27FC236}">
              <a16:creationId xmlns:a16="http://schemas.microsoft.com/office/drawing/2014/main" xmlns="" id="{F93A5820-DE91-49B6-96D7-966EDF3265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605" name="BEx7BT2NT0CS8GBUQ4AY8FEXLJSE">
          <a:extLst>
            <a:ext uri="{FF2B5EF4-FFF2-40B4-BE49-F238E27FC236}">
              <a16:creationId xmlns:a16="http://schemas.microsoft.com/office/drawing/2014/main" xmlns="" id="{729B1B7A-602A-40AE-977A-077AF5E10E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606" name="BExIUERX810UMYTOWV08FXR39UBJ">
          <a:extLst>
            <a:ext uri="{FF2B5EF4-FFF2-40B4-BE49-F238E27FC236}">
              <a16:creationId xmlns:a16="http://schemas.microsoft.com/office/drawing/2014/main" xmlns="" id="{9F900210-2B1F-4728-99A0-144A291B3C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607" name="BExS7LMQYDW4PYPK1XCJCLOOCYAR">
          <a:extLst>
            <a:ext uri="{FF2B5EF4-FFF2-40B4-BE49-F238E27FC236}">
              <a16:creationId xmlns:a16="http://schemas.microsoft.com/office/drawing/2014/main" xmlns="" id="{EF715416-60C3-4963-AFED-12B3C59B2D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608" name="BExCT5EOOOSFQSTFDG8YP6CQIQFA">
          <a:extLst>
            <a:ext uri="{FF2B5EF4-FFF2-40B4-BE49-F238E27FC236}">
              <a16:creationId xmlns:a16="http://schemas.microsoft.com/office/drawing/2014/main" xmlns="" id="{0A58CC1F-26A9-4CC6-8187-A654F4C30C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609" name="BExW6AY9WWXVH7NXSJX4VQ6LEUUV">
          <a:extLst>
            <a:ext uri="{FF2B5EF4-FFF2-40B4-BE49-F238E27FC236}">
              <a16:creationId xmlns:a16="http://schemas.microsoft.com/office/drawing/2014/main" xmlns="" id="{03EC368C-6158-4C9C-AE87-3AEA1D41BC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610" name="BExS29O8IX1FQSAC1YCKNCTCK732">
          <a:extLst>
            <a:ext uri="{FF2B5EF4-FFF2-40B4-BE49-F238E27FC236}">
              <a16:creationId xmlns:a16="http://schemas.microsoft.com/office/drawing/2014/main" xmlns="" id="{8310706A-AAEE-4515-8294-191B2F67AA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611" name="BExU1VMJ99G115TJ4DBX3C97Y6GC">
          <a:extLst>
            <a:ext uri="{FF2B5EF4-FFF2-40B4-BE49-F238E27FC236}">
              <a16:creationId xmlns:a16="http://schemas.microsoft.com/office/drawing/2014/main" xmlns="" id="{C7673733-01F9-40BB-A85A-9CD525080C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612" name="BExGUJDTRNJFIYLO5JPZVRZ0SAHD">
          <a:extLst>
            <a:ext uri="{FF2B5EF4-FFF2-40B4-BE49-F238E27FC236}">
              <a16:creationId xmlns:a16="http://schemas.microsoft.com/office/drawing/2014/main" xmlns="" id="{7F5E6964-44CE-41F0-A27B-78D5397485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613" name="BEx0280WJRM7HYU98BTEB22JKXA9">
          <a:extLst>
            <a:ext uri="{FF2B5EF4-FFF2-40B4-BE49-F238E27FC236}">
              <a16:creationId xmlns:a16="http://schemas.microsoft.com/office/drawing/2014/main" xmlns="" id="{0A670E0F-8ED2-489C-9B40-D6F4D71FF1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614" name="BExAZJZOKSP6LMX4LRVNF4J14HWT">
          <a:extLst>
            <a:ext uri="{FF2B5EF4-FFF2-40B4-BE49-F238E27FC236}">
              <a16:creationId xmlns:a16="http://schemas.microsoft.com/office/drawing/2014/main" xmlns="" id="{EB756613-2946-4314-BAE1-92AC9DE3F3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615" name="BEx915SNDB3GANMSAQTYXHD3HIUI">
          <a:extLst>
            <a:ext uri="{FF2B5EF4-FFF2-40B4-BE49-F238E27FC236}">
              <a16:creationId xmlns:a16="http://schemas.microsoft.com/office/drawing/2014/main" xmlns="" id="{B703D441-345E-4ADD-B67F-E324F3FC9A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616" name="BExOIM23YJ0ZW14VWKS0OQIG6PWL">
          <a:extLst>
            <a:ext uri="{FF2B5EF4-FFF2-40B4-BE49-F238E27FC236}">
              <a16:creationId xmlns:a16="http://schemas.microsoft.com/office/drawing/2014/main" xmlns="" id="{ED47AD03-0181-4282-A623-DAFEC9A208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19050</xdr:rowOff>
    </xdr:from>
    <xdr:to>
      <xdr:col>11</xdr:col>
      <xdr:colOff>73025</xdr:colOff>
      <xdr:row>14</xdr:row>
      <xdr:rowOff>69850</xdr:rowOff>
    </xdr:to>
    <xdr:pic>
      <xdr:nvPicPr>
        <xdr:cNvPr id="617" name="BEx3PYN1QO0VCMRJR0JNR3OWZWPN">
          <a:extLst>
            <a:ext uri="{FF2B5EF4-FFF2-40B4-BE49-F238E27FC236}">
              <a16:creationId xmlns:a16="http://schemas.microsoft.com/office/drawing/2014/main" xmlns="" id="{EF42E97A-912B-4D3A-845E-CC4ED768FA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95250</xdr:rowOff>
    </xdr:from>
    <xdr:to>
      <xdr:col>11</xdr:col>
      <xdr:colOff>73025</xdr:colOff>
      <xdr:row>14</xdr:row>
      <xdr:rowOff>146050</xdr:rowOff>
    </xdr:to>
    <xdr:pic>
      <xdr:nvPicPr>
        <xdr:cNvPr id="618" name="BEx753O06UFWX9YG2T1SGSS8H96J">
          <a:extLst>
            <a:ext uri="{FF2B5EF4-FFF2-40B4-BE49-F238E27FC236}">
              <a16:creationId xmlns:a16="http://schemas.microsoft.com/office/drawing/2014/main" xmlns="" id="{B3B95DC3-0BDB-49E3-858A-169A2E5649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19" name="BExEOG45NR1NDWFVLSHVPW96LDDG">
          <a:extLst>
            <a:ext uri="{FF2B5EF4-FFF2-40B4-BE49-F238E27FC236}">
              <a16:creationId xmlns:a16="http://schemas.microsoft.com/office/drawing/2014/main" xmlns="" id="{B36B9371-D0A9-459D-835A-E541186967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20" name="BExMG8GOJE7HUD4TBW1BVZQ79U6D">
          <a:extLst>
            <a:ext uri="{FF2B5EF4-FFF2-40B4-BE49-F238E27FC236}">
              <a16:creationId xmlns:a16="http://schemas.microsoft.com/office/drawing/2014/main" xmlns="" id="{F9407CC0-62B2-4042-817E-02B18621E9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1" name="BExUD845W29O393MP8XHSBRARPM8">
          <a:extLst>
            <a:ext uri="{FF2B5EF4-FFF2-40B4-BE49-F238E27FC236}">
              <a16:creationId xmlns:a16="http://schemas.microsoft.com/office/drawing/2014/main" xmlns="" id="{A718AD67-018F-4466-9FF8-04BA09FDE7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2" name="BEx1PXJYA0EPVKMIZ3OX22NE6SPN">
          <a:extLst>
            <a:ext uri="{FF2B5EF4-FFF2-40B4-BE49-F238E27FC236}">
              <a16:creationId xmlns:a16="http://schemas.microsoft.com/office/drawing/2014/main" xmlns="" id="{CF4B4A12-04C6-4DBE-AA29-42F13C7F9C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3" name="BExMJQXJ8DDD25EZMRVLMBSDATIO">
          <a:extLst>
            <a:ext uri="{FF2B5EF4-FFF2-40B4-BE49-F238E27FC236}">
              <a16:creationId xmlns:a16="http://schemas.microsoft.com/office/drawing/2014/main" xmlns="" id="{E32C264F-EC63-4A24-BC36-130CE562F0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4" name="BExCZE19XEJSNCUJ5WNOBW1G7SJV">
          <a:extLst>
            <a:ext uri="{FF2B5EF4-FFF2-40B4-BE49-F238E27FC236}">
              <a16:creationId xmlns:a16="http://schemas.microsoft.com/office/drawing/2014/main" xmlns="" id="{6BE5F150-2D0D-4B36-87EF-61D9695EE4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5" name="BExEQFAMIZ2L4OCWFLVJ5OSNW3FR">
          <a:extLst>
            <a:ext uri="{FF2B5EF4-FFF2-40B4-BE49-F238E27FC236}">
              <a16:creationId xmlns:a16="http://schemas.microsoft.com/office/drawing/2014/main" xmlns="" id="{4F509C8E-9B6C-4602-B703-05CD243E78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6" name="BExS5XJH42YFJ9C3IVA8HNIE5L6M">
          <a:extLst>
            <a:ext uri="{FF2B5EF4-FFF2-40B4-BE49-F238E27FC236}">
              <a16:creationId xmlns:a16="http://schemas.microsoft.com/office/drawing/2014/main" xmlns="" id="{3AAEB0DA-850C-479D-B0D7-39D733AF14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7" name="BExVVXJ0MS44XHZ5FRN9T06BWANK">
          <a:extLst>
            <a:ext uri="{FF2B5EF4-FFF2-40B4-BE49-F238E27FC236}">
              <a16:creationId xmlns:a16="http://schemas.microsoft.com/office/drawing/2014/main" xmlns="" id="{69FAE733-5BB5-434D-943B-04364E169A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8" name="BExAXD64YO5K66HFU564IW611FYB">
          <a:extLst>
            <a:ext uri="{FF2B5EF4-FFF2-40B4-BE49-F238E27FC236}">
              <a16:creationId xmlns:a16="http://schemas.microsoft.com/office/drawing/2014/main" xmlns="" id="{844726E8-F2C1-4A23-A736-8CA6ADA5EC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9" name="BExZROR5QH4CRXACSPB031IW6DBF">
          <a:extLst>
            <a:ext uri="{FF2B5EF4-FFF2-40B4-BE49-F238E27FC236}">
              <a16:creationId xmlns:a16="http://schemas.microsoft.com/office/drawing/2014/main" xmlns="" id="{A63BEF76-6E2F-4360-9971-48D1A874C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0" name="BExW5Q9YWNZOV61XIPTVZ6DG4WC3">
          <a:extLst>
            <a:ext uri="{FF2B5EF4-FFF2-40B4-BE49-F238E27FC236}">
              <a16:creationId xmlns:a16="http://schemas.microsoft.com/office/drawing/2014/main" xmlns="" id="{1BE6E4CC-98DF-4601-9639-789E667920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1" name="BExU234APSPWEF7WYAJWDD5FR41E">
          <a:extLst>
            <a:ext uri="{FF2B5EF4-FFF2-40B4-BE49-F238E27FC236}">
              <a16:creationId xmlns:a16="http://schemas.microsoft.com/office/drawing/2014/main" xmlns="" id="{9F3EDC5C-EC75-4B88-B65B-A9AC4D9080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2" name="BEx9J972VG349UJL0BFKQNRFBPIK">
          <a:extLst>
            <a:ext uri="{FF2B5EF4-FFF2-40B4-BE49-F238E27FC236}">
              <a16:creationId xmlns:a16="http://schemas.microsoft.com/office/drawing/2014/main" xmlns="" id="{86C3758D-1B48-4FDF-8B9F-4D6863B3F7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33" name="BExEOG45NR1NDWFVLSHVPW96LDDG">
          <a:extLst>
            <a:ext uri="{FF2B5EF4-FFF2-40B4-BE49-F238E27FC236}">
              <a16:creationId xmlns:a16="http://schemas.microsoft.com/office/drawing/2014/main" xmlns="" id="{56082944-5D75-49FD-BD65-7123860148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34" name="BExMG8GOJE7HUD4TBW1BVZQ79U6D">
          <a:extLst>
            <a:ext uri="{FF2B5EF4-FFF2-40B4-BE49-F238E27FC236}">
              <a16:creationId xmlns:a16="http://schemas.microsoft.com/office/drawing/2014/main" xmlns="" id="{A052FD7B-DDA5-41DE-87AA-5851BEE2CF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5" name="BExUD845W29O393MP8XHSBRARPM8">
          <a:extLst>
            <a:ext uri="{FF2B5EF4-FFF2-40B4-BE49-F238E27FC236}">
              <a16:creationId xmlns:a16="http://schemas.microsoft.com/office/drawing/2014/main" xmlns="" id="{21E197D2-F670-4138-B262-B1DE27EAD8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6" name="BEx1PXJYA0EPVKMIZ3OX22NE6SPN">
          <a:extLst>
            <a:ext uri="{FF2B5EF4-FFF2-40B4-BE49-F238E27FC236}">
              <a16:creationId xmlns:a16="http://schemas.microsoft.com/office/drawing/2014/main" xmlns="" id="{C9BFE5D1-3088-4499-A278-C91BEC985F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7" name="BExMJQXJ8DDD25EZMRVLMBSDATIO">
          <a:extLst>
            <a:ext uri="{FF2B5EF4-FFF2-40B4-BE49-F238E27FC236}">
              <a16:creationId xmlns:a16="http://schemas.microsoft.com/office/drawing/2014/main" xmlns="" id="{A1D0D18A-C91F-4FB7-AA0F-BEAF3AE9D5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8" name="BExCZE19XEJSNCUJ5WNOBW1G7SJV">
          <a:extLst>
            <a:ext uri="{FF2B5EF4-FFF2-40B4-BE49-F238E27FC236}">
              <a16:creationId xmlns:a16="http://schemas.microsoft.com/office/drawing/2014/main" xmlns="" id="{873AAA41-45AD-4698-8548-2248281BB1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9" name="BExEQFAMIZ2L4OCWFLVJ5OSNW3FR">
          <a:extLst>
            <a:ext uri="{FF2B5EF4-FFF2-40B4-BE49-F238E27FC236}">
              <a16:creationId xmlns:a16="http://schemas.microsoft.com/office/drawing/2014/main" xmlns="" id="{BC80F8CF-E041-4996-B6E8-8709D3AD14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0" name="BExS5XJH42YFJ9C3IVA8HNIE5L6M">
          <a:extLst>
            <a:ext uri="{FF2B5EF4-FFF2-40B4-BE49-F238E27FC236}">
              <a16:creationId xmlns:a16="http://schemas.microsoft.com/office/drawing/2014/main" xmlns="" id="{AD5DF421-31D8-4981-9455-04B5962E84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1" name="BExVVXJ0MS44XHZ5FRN9T06BWANK">
          <a:extLst>
            <a:ext uri="{FF2B5EF4-FFF2-40B4-BE49-F238E27FC236}">
              <a16:creationId xmlns:a16="http://schemas.microsoft.com/office/drawing/2014/main" xmlns="" id="{4DE85FA3-ABDE-41FF-AD20-7EF069D6B4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2" name="BExAXD64YO5K66HFU564IW611FYB">
          <a:extLst>
            <a:ext uri="{FF2B5EF4-FFF2-40B4-BE49-F238E27FC236}">
              <a16:creationId xmlns:a16="http://schemas.microsoft.com/office/drawing/2014/main" xmlns="" id="{73EEF0F4-610C-4ACD-AC45-0326FF6D3F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3" name="BExZROR5QH4CRXACSPB031IW6DBF">
          <a:extLst>
            <a:ext uri="{FF2B5EF4-FFF2-40B4-BE49-F238E27FC236}">
              <a16:creationId xmlns:a16="http://schemas.microsoft.com/office/drawing/2014/main" xmlns="" id="{BCEE9B07-B718-4EFC-BC4B-48E3429C6A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4" name="BExW5Q9YWNZOV61XIPTVZ6DG4WC3">
          <a:extLst>
            <a:ext uri="{FF2B5EF4-FFF2-40B4-BE49-F238E27FC236}">
              <a16:creationId xmlns:a16="http://schemas.microsoft.com/office/drawing/2014/main" xmlns="" id="{513C321E-19A4-46C4-A924-D1C7320588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5" name="BExU234APSPWEF7WYAJWDD5FR41E">
          <a:extLst>
            <a:ext uri="{FF2B5EF4-FFF2-40B4-BE49-F238E27FC236}">
              <a16:creationId xmlns:a16="http://schemas.microsoft.com/office/drawing/2014/main" xmlns="" id="{FCEACD53-81F1-43F0-BAD4-57CDC9F933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6" name="BEx9J972VG349UJL0BFKQNRFBPIK">
          <a:extLst>
            <a:ext uri="{FF2B5EF4-FFF2-40B4-BE49-F238E27FC236}">
              <a16:creationId xmlns:a16="http://schemas.microsoft.com/office/drawing/2014/main" xmlns="" id="{D9211D60-5563-4331-8CB8-23E69B4D22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47" name="BExEOG45NR1NDWFVLSHVPW96LDDG">
          <a:extLst>
            <a:ext uri="{FF2B5EF4-FFF2-40B4-BE49-F238E27FC236}">
              <a16:creationId xmlns:a16="http://schemas.microsoft.com/office/drawing/2014/main" xmlns="" id="{DE86AD3C-68E8-4259-A433-38D4D4EAA3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48" name="BExMG8GOJE7HUD4TBW1BVZQ79U6D">
          <a:extLst>
            <a:ext uri="{FF2B5EF4-FFF2-40B4-BE49-F238E27FC236}">
              <a16:creationId xmlns:a16="http://schemas.microsoft.com/office/drawing/2014/main" xmlns="" id="{A2876FA4-FA30-41F1-81FD-12D1BFA5D9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9" name="BExUD845W29O393MP8XHSBRARPM8">
          <a:extLst>
            <a:ext uri="{FF2B5EF4-FFF2-40B4-BE49-F238E27FC236}">
              <a16:creationId xmlns:a16="http://schemas.microsoft.com/office/drawing/2014/main" xmlns="" id="{5039F6ED-04D6-415B-B16A-B1DEFFBF53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0" name="BEx1PXJYA0EPVKMIZ3OX22NE6SPN">
          <a:extLst>
            <a:ext uri="{FF2B5EF4-FFF2-40B4-BE49-F238E27FC236}">
              <a16:creationId xmlns:a16="http://schemas.microsoft.com/office/drawing/2014/main" xmlns="" id="{4D68240C-C49B-4715-8C85-4843BB00B8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1" name="BExMJQXJ8DDD25EZMRVLMBSDATIO">
          <a:extLst>
            <a:ext uri="{FF2B5EF4-FFF2-40B4-BE49-F238E27FC236}">
              <a16:creationId xmlns:a16="http://schemas.microsoft.com/office/drawing/2014/main" xmlns="" id="{04CBA7CB-326C-43BF-984E-291C8547D4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2" name="BExCZE19XEJSNCUJ5WNOBW1G7SJV">
          <a:extLst>
            <a:ext uri="{FF2B5EF4-FFF2-40B4-BE49-F238E27FC236}">
              <a16:creationId xmlns:a16="http://schemas.microsoft.com/office/drawing/2014/main" xmlns="" id="{B82EA25E-E68B-49AE-BF1A-EF6B3D3166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3" name="BExEQFAMIZ2L4OCWFLVJ5OSNW3FR">
          <a:extLst>
            <a:ext uri="{FF2B5EF4-FFF2-40B4-BE49-F238E27FC236}">
              <a16:creationId xmlns:a16="http://schemas.microsoft.com/office/drawing/2014/main" xmlns="" id="{7A18E4D0-B95A-4536-A147-8D9D4F7831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4" name="BExS5XJH42YFJ9C3IVA8HNIE5L6M">
          <a:extLst>
            <a:ext uri="{FF2B5EF4-FFF2-40B4-BE49-F238E27FC236}">
              <a16:creationId xmlns:a16="http://schemas.microsoft.com/office/drawing/2014/main" xmlns="" id="{71478738-5E6D-440B-9C5A-3F33539DA2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5" name="BExVVXJ0MS44XHZ5FRN9T06BWANK">
          <a:extLst>
            <a:ext uri="{FF2B5EF4-FFF2-40B4-BE49-F238E27FC236}">
              <a16:creationId xmlns:a16="http://schemas.microsoft.com/office/drawing/2014/main" xmlns="" id="{E9B387F8-1D9B-4F40-B373-DF8F8FFD8C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6" name="BExAXD64YO5K66HFU564IW611FYB">
          <a:extLst>
            <a:ext uri="{FF2B5EF4-FFF2-40B4-BE49-F238E27FC236}">
              <a16:creationId xmlns:a16="http://schemas.microsoft.com/office/drawing/2014/main" xmlns="" id="{F2BE621D-783A-48EE-8914-51EBA4A974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7" name="BExZROR5QH4CRXACSPB031IW6DBF">
          <a:extLst>
            <a:ext uri="{FF2B5EF4-FFF2-40B4-BE49-F238E27FC236}">
              <a16:creationId xmlns:a16="http://schemas.microsoft.com/office/drawing/2014/main" xmlns="" id="{8B0BB855-49D4-4674-8B62-55BD1C5CD3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8" name="BExW5Q9YWNZOV61XIPTVZ6DG4WC3">
          <a:extLst>
            <a:ext uri="{FF2B5EF4-FFF2-40B4-BE49-F238E27FC236}">
              <a16:creationId xmlns:a16="http://schemas.microsoft.com/office/drawing/2014/main" xmlns="" id="{9327D5FA-1E92-4958-A38D-F7A69160B7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9" name="BExU234APSPWEF7WYAJWDD5FR41E">
          <a:extLst>
            <a:ext uri="{FF2B5EF4-FFF2-40B4-BE49-F238E27FC236}">
              <a16:creationId xmlns:a16="http://schemas.microsoft.com/office/drawing/2014/main" xmlns="" id="{EE9689DD-2C56-4094-AE3F-78CF799E14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0" name="BEx9J972VG349UJL0BFKQNRFBPIK">
          <a:extLst>
            <a:ext uri="{FF2B5EF4-FFF2-40B4-BE49-F238E27FC236}">
              <a16:creationId xmlns:a16="http://schemas.microsoft.com/office/drawing/2014/main" xmlns="" id="{7BFBA7D5-0FBF-423F-B7B3-4B950C3085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61" name="BExEOG45NR1NDWFVLSHVPW96LDDG">
          <a:extLst>
            <a:ext uri="{FF2B5EF4-FFF2-40B4-BE49-F238E27FC236}">
              <a16:creationId xmlns:a16="http://schemas.microsoft.com/office/drawing/2014/main" xmlns="" id="{C0736C5A-4893-4E2B-BE76-710BB18D55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62" name="BExMG8GOJE7HUD4TBW1BVZQ79U6D">
          <a:extLst>
            <a:ext uri="{FF2B5EF4-FFF2-40B4-BE49-F238E27FC236}">
              <a16:creationId xmlns:a16="http://schemas.microsoft.com/office/drawing/2014/main" xmlns="" id="{C5D0B657-1403-43D0-8EE5-E279333B17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3" name="BExUD845W29O393MP8XHSBRARPM8">
          <a:extLst>
            <a:ext uri="{FF2B5EF4-FFF2-40B4-BE49-F238E27FC236}">
              <a16:creationId xmlns:a16="http://schemas.microsoft.com/office/drawing/2014/main" xmlns="" id="{29012B8B-4A76-400C-8415-99A05127B7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4" name="BEx1PXJYA0EPVKMIZ3OX22NE6SPN">
          <a:extLst>
            <a:ext uri="{FF2B5EF4-FFF2-40B4-BE49-F238E27FC236}">
              <a16:creationId xmlns:a16="http://schemas.microsoft.com/office/drawing/2014/main" xmlns="" id="{3A964927-6639-4C65-953F-FE754640D3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5" name="BExMJQXJ8DDD25EZMRVLMBSDATIO">
          <a:extLst>
            <a:ext uri="{FF2B5EF4-FFF2-40B4-BE49-F238E27FC236}">
              <a16:creationId xmlns:a16="http://schemas.microsoft.com/office/drawing/2014/main" xmlns="" id="{1950B8E7-3317-441F-B867-5969BFE0BD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6" name="BExCZE19XEJSNCUJ5WNOBW1G7SJV">
          <a:extLst>
            <a:ext uri="{FF2B5EF4-FFF2-40B4-BE49-F238E27FC236}">
              <a16:creationId xmlns:a16="http://schemas.microsoft.com/office/drawing/2014/main" xmlns="" id="{23DA8B94-2022-4A80-8C47-650BFB7CC8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7" name="BExEQFAMIZ2L4OCWFLVJ5OSNW3FR">
          <a:extLst>
            <a:ext uri="{FF2B5EF4-FFF2-40B4-BE49-F238E27FC236}">
              <a16:creationId xmlns:a16="http://schemas.microsoft.com/office/drawing/2014/main" xmlns="" id="{8B2090A5-78F4-48FC-99DA-65907F4E3F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8" name="BExS5XJH42YFJ9C3IVA8HNIE5L6M">
          <a:extLst>
            <a:ext uri="{FF2B5EF4-FFF2-40B4-BE49-F238E27FC236}">
              <a16:creationId xmlns:a16="http://schemas.microsoft.com/office/drawing/2014/main" xmlns="" id="{9B00CB69-CDCF-4BB4-ADF0-F2C7A4AD96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9" name="BExVVXJ0MS44XHZ5FRN9T06BWANK">
          <a:extLst>
            <a:ext uri="{FF2B5EF4-FFF2-40B4-BE49-F238E27FC236}">
              <a16:creationId xmlns:a16="http://schemas.microsoft.com/office/drawing/2014/main" xmlns="" id="{00B04CBB-4697-4864-BD9B-2B70A2F065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0" name="BExAXD64YO5K66HFU564IW611FYB">
          <a:extLst>
            <a:ext uri="{FF2B5EF4-FFF2-40B4-BE49-F238E27FC236}">
              <a16:creationId xmlns:a16="http://schemas.microsoft.com/office/drawing/2014/main" xmlns="" id="{1952EAD7-F433-4548-A53B-AE3B11F894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1" name="BExZROR5QH4CRXACSPB031IW6DBF">
          <a:extLst>
            <a:ext uri="{FF2B5EF4-FFF2-40B4-BE49-F238E27FC236}">
              <a16:creationId xmlns:a16="http://schemas.microsoft.com/office/drawing/2014/main" xmlns="" id="{8977E82D-1BBD-4225-9EC1-FDAB472B76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2" name="BExW5Q9YWNZOV61XIPTVZ6DG4WC3">
          <a:extLst>
            <a:ext uri="{FF2B5EF4-FFF2-40B4-BE49-F238E27FC236}">
              <a16:creationId xmlns:a16="http://schemas.microsoft.com/office/drawing/2014/main" xmlns="" id="{7A0C27E7-6956-4B70-8C7A-988AE3DFAD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3" name="BExU234APSPWEF7WYAJWDD5FR41E">
          <a:extLst>
            <a:ext uri="{FF2B5EF4-FFF2-40B4-BE49-F238E27FC236}">
              <a16:creationId xmlns:a16="http://schemas.microsoft.com/office/drawing/2014/main" xmlns="" id="{54F98E08-E97E-42B8-81C1-33D5BF9656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4" name="BEx9J972VG349UJL0BFKQNRFBPIK">
          <a:extLst>
            <a:ext uri="{FF2B5EF4-FFF2-40B4-BE49-F238E27FC236}">
              <a16:creationId xmlns:a16="http://schemas.microsoft.com/office/drawing/2014/main" xmlns="" id="{D5BAC6DE-F990-45B8-9EFA-03E77E55E0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75" name="BExEOG45NR1NDWFVLSHVPW96LDDG">
          <a:extLst>
            <a:ext uri="{FF2B5EF4-FFF2-40B4-BE49-F238E27FC236}">
              <a16:creationId xmlns:a16="http://schemas.microsoft.com/office/drawing/2014/main" xmlns="" id="{617F0056-6632-4D81-8511-ED41F9A756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76" name="BExMG8GOJE7HUD4TBW1BVZQ79U6D">
          <a:extLst>
            <a:ext uri="{FF2B5EF4-FFF2-40B4-BE49-F238E27FC236}">
              <a16:creationId xmlns:a16="http://schemas.microsoft.com/office/drawing/2014/main" xmlns="" id="{C4BD0D29-1489-4EEE-BA5D-61BCBCF737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7" name="BExUD845W29O393MP8XHSBRARPM8">
          <a:extLst>
            <a:ext uri="{FF2B5EF4-FFF2-40B4-BE49-F238E27FC236}">
              <a16:creationId xmlns:a16="http://schemas.microsoft.com/office/drawing/2014/main" xmlns="" id="{4A3DF8C0-C6A6-4114-8E05-BEAA2A930F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8" name="BEx1PXJYA0EPVKMIZ3OX22NE6SPN">
          <a:extLst>
            <a:ext uri="{FF2B5EF4-FFF2-40B4-BE49-F238E27FC236}">
              <a16:creationId xmlns:a16="http://schemas.microsoft.com/office/drawing/2014/main" xmlns="" id="{4FCD0EB3-B56A-4022-9074-0F21375CA9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9" name="BExMJQXJ8DDD25EZMRVLMBSDATIO">
          <a:extLst>
            <a:ext uri="{FF2B5EF4-FFF2-40B4-BE49-F238E27FC236}">
              <a16:creationId xmlns:a16="http://schemas.microsoft.com/office/drawing/2014/main" xmlns="" id="{56A9C32C-9EF4-42DB-A16B-03B55294E8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0" name="BExCZE19XEJSNCUJ5WNOBW1G7SJV">
          <a:extLst>
            <a:ext uri="{FF2B5EF4-FFF2-40B4-BE49-F238E27FC236}">
              <a16:creationId xmlns:a16="http://schemas.microsoft.com/office/drawing/2014/main" xmlns="" id="{0BD1380F-675F-4479-9C5E-0155333A04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1" name="BExEQFAMIZ2L4OCWFLVJ5OSNW3FR">
          <a:extLst>
            <a:ext uri="{FF2B5EF4-FFF2-40B4-BE49-F238E27FC236}">
              <a16:creationId xmlns:a16="http://schemas.microsoft.com/office/drawing/2014/main" xmlns="" id="{51505C6D-9DF9-44D1-8E17-16F6762DE2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2" name="BExS5XJH42YFJ9C3IVA8HNIE5L6M">
          <a:extLst>
            <a:ext uri="{FF2B5EF4-FFF2-40B4-BE49-F238E27FC236}">
              <a16:creationId xmlns:a16="http://schemas.microsoft.com/office/drawing/2014/main" xmlns="" id="{B408867E-E935-4CA7-8D66-B22B50666C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3" name="BExVVXJ0MS44XHZ5FRN9T06BWANK">
          <a:extLst>
            <a:ext uri="{FF2B5EF4-FFF2-40B4-BE49-F238E27FC236}">
              <a16:creationId xmlns:a16="http://schemas.microsoft.com/office/drawing/2014/main" xmlns="" id="{C8818EF6-094B-4BF9-AFBF-6F48E0F0B7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4" name="BExAXD64YO5K66HFU564IW611FYB">
          <a:extLst>
            <a:ext uri="{FF2B5EF4-FFF2-40B4-BE49-F238E27FC236}">
              <a16:creationId xmlns:a16="http://schemas.microsoft.com/office/drawing/2014/main" xmlns="" id="{6D8A6A2C-4984-4A93-8ABF-CCE01B9554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5" name="BExZROR5QH4CRXACSPB031IW6DBF">
          <a:extLst>
            <a:ext uri="{FF2B5EF4-FFF2-40B4-BE49-F238E27FC236}">
              <a16:creationId xmlns:a16="http://schemas.microsoft.com/office/drawing/2014/main" xmlns="" id="{4783924F-9FDC-429F-8303-4FC9B96A1B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6" name="BExW5Q9YWNZOV61XIPTVZ6DG4WC3">
          <a:extLst>
            <a:ext uri="{FF2B5EF4-FFF2-40B4-BE49-F238E27FC236}">
              <a16:creationId xmlns:a16="http://schemas.microsoft.com/office/drawing/2014/main" xmlns="" id="{38FC1B33-DC8E-4545-AEC0-E5FBCB7A63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7" name="BExU234APSPWEF7WYAJWDD5FR41E">
          <a:extLst>
            <a:ext uri="{FF2B5EF4-FFF2-40B4-BE49-F238E27FC236}">
              <a16:creationId xmlns:a16="http://schemas.microsoft.com/office/drawing/2014/main" xmlns="" id="{C371C1F4-3630-4980-849D-03EFBB0B0B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8" name="BEx9J972VG349UJL0BFKQNRFBPIK">
          <a:extLst>
            <a:ext uri="{FF2B5EF4-FFF2-40B4-BE49-F238E27FC236}">
              <a16:creationId xmlns:a16="http://schemas.microsoft.com/office/drawing/2014/main" xmlns="" id="{9B167C0C-244C-4F66-AAAC-7A7E88FB9C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89" name="BExEOG45NR1NDWFVLSHVPW96LDDG">
          <a:extLst>
            <a:ext uri="{FF2B5EF4-FFF2-40B4-BE49-F238E27FC236}">
              <a16:creationId xmlns:a16="http://schemas.microsoft.com/office/drawing/2014/main" xmlns="" id="{4199F6A0-B2C5-4568-B891-8CD4E1373C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90" name="BExMG8GOJE7HUD4TBW1BVZQ79U6D">
          <a:extLst>
            <a:ext uri="{FF2B5EF4-FFF2-40B4-BE49-F238E27FC236}">
              <a16:creationId xmlns:a16="http://schemas.microsoft.com/office/drawing/2014/main" xmlns="" id="{16E9A373-404B-4620-9EAB-4B95BD303D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1" name="BExUD845W29O393MP8XHSBRARPM8">
          <a:extLst>
            <a:ext uri="{FF2B5EF4-FFF2-40B4-BE49-F238E27FC236}">
              <a16:creationId xmlns:a16="http://schemas.microsoft.com/office/drawing/2014/main" xmlns="" id="{CBC28BC3-B564-4B17-954C-F4A5BA54BE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2" name="BEx1PXJYA0EPVKMIZ3OX22NE6SPN">
          <a:extLst>
            <a:ext uri="{FF2B5EF4-FFF2-40B4-BE49-F238E27FC236}">
              <a16:creationId xmlns:a16="http://schemas.microsoft.com/office/drawing/2014/main" xmlns="" id="{1B9E138E-4A6B-4F50-A31F-9BFB105F75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3" name="BExMJQXJ8DDD25EZMRVLMBSDATIO">
          <a:extLst>
            <a:ext uri="{FF2B5EF4-FFF2-40B4-BE49-F238E27FC236}">
              <a16:creationId xmlns:a16="http://schemas.microsoft.com/office/drawing/2014/main" xmlns="" id="{7BA797B2-448B-4402-B071-F12A251E6E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4" name="BExCZE19XEJSNCUJ5WNOBW1G7SJV">
          <a:extLst>
            <a:ext uri="{FF2B5EF4-FFF2-40B4-BE49-F238E27FC236}">
              <a16:creationId xmlns:a16="http://schemas.microsoft.com/office/drawing/2014/main" xmlns="" id="{91EE6A00-2D4A-4513-AF37-A706932055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5" name="BExEQFAMIZ2L4OCWFLVJ5OSNW3FR">
          <a:extLst>
            <a:ext uri="{FF2B5EF4-FFF2-40B4-BE49-F238E27FC236}">
              <a16:creationId xmlns:a16="http://schemas.microsoft.com/office/drawing/2014/main" xmlns="" id="{E7AB82BE-00B2-4E9D-9EFB-BF1B3FD115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6" name="BExS5XJH42YFJ9C3IVA8HNIE5L6M">
          <a:extLst>
            <a:ext uri="{FF2B5EF4-FFF2-40B4-BE49-F238E27FC236}">
              <a16:creationId xmlns:a16="http://schemas.microsoft.com/office/drawing/2014/main" xmlns="" id="{F6A6F7F9-FC42-4B0C-A56C-167D8F5079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7" name="BExVVXJ0MS44XHZ5FRN9T06BWANK">
          <a:extLst>
            <a:ext uri="{FF2B5EF4-FFF2-40B4-BE49-F238E27FC236}">
              <a16:creationId xmlns:a16="http://schemas.microsoft.com/office/drawing/2014/main" xmlns="" id="{E3DA0FC9-7573-4F9D-8527-79EBD387E0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8" name="BExAXD64YO5K66HFU564IW611FYB">
          <a:extLst>
            <a:ext uri="{FF2B5EF4-FFF2-40B4-BE49-F238E27FC236}">
              <a16:creationId xmlns:a16="http://schemas.microsoft.com/office/drawing/2014/main" xmlns="" id="{F44B5C87-48C8-4D2A-8B67-2A98A1FD8E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9" name="BExZROR5QH4CRXACSPB031IW6DBF">
          <a:extLst>
            <a:ext uri="{FF2B5EF4-FFF2-40B4-BE49-F238E27FC236}">
              <a16:creationId xmlns:a16="http://schemas.microsoft.com/office/drawing/2014/main" xmlns="" id="{B9CE08C6-BC81-49A4-BEEE-546C911E7E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0" name="BExW5Q9YWNZOV61XIPTVZ6DG4WC3">
          <a:extLst>
            <a:ext uri="{FF2B5EF4-FFF2-40B4-BE49-F238E27FC236}">
              <a16:creationId xmlns:a16="http://schemas.microsoft.com/office/drawing/2014/main" xmlns="" id="{3304A484-180B-4A34-9C21-72F811C0B5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1" name="BExU234APSPWEF7WYAJWDD5FR41E">
          <a:extLst>
            <a:ext uri="{FF2B5EF4-FFF2-40B4-BE49-F238E27FC236}">
              <a16:creationId xmlns:a16="http://schemas.microsoft.com/office/drawing/2014/main" xmlns="" id="{99607D65-26EF-4512-ADB9-2C7DC7E602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2" name="BEx9J972VG349UJL0BFKQNRFBPIK">
          <a:extLst>
            <a:ext uri="{FF2B5EF4-FFF2-40B4-BE49-F238E27FC236}">
              <a16:creationId xmlns:a16="http://schemas.microsoft.com/office/drawing/2014/main" xmlns="" id="{5E643457-A73E-4BC2-A375-741A91015A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03" name="BExEOG45NR1NDWFVLSHVPW96LDDG">
          <a:extLst>
            <a:ext uri="{FF2B5EF4-FFF2-40B4-BE49-F238E27FC236}">
              <a16:creationId xmlns:a16="http://schemas.microsoft.com/office/drawing/2014/main" xmlns="" id="{72BD9F89-7DF4-4F41-BD45-B79016C50E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04" name="BExMG8GOJE7HUD4TBW1BVZQ79U6D">
          <a:extLst>
            <a:ext uri="{FF2B5EF4-FFF2-40B4-BE49-F238E27FC236}">
              <a16:creationId xmlns:a16="http://schemas.microsoft.com/office/drawing/2014/main" xmlns="" id="{B6828819-A269-4489-B2F4-078BA7D1AA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5" name="BExUD845W29O393MP8XHSBRARPM8">
          <a:extLst>
            <a:ext uri="{FF2B5EF4-FFF2-40B4-BE49-F238E27FC236}">
              <a16:creationId xmlns:a16="http://schemas.microsoft.com/office/drawing/2014/main" xmlns="" id="{0909F4BD-A018-4505-B731-742D839DF8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6" name="BEx1PXJYA0EPVKMIZ3OX22NE6SPN">
          <a:extLst>
            <a:ext uri="{FF2B5EF4-FFF2-40B4-BE49-F238E27FC236}">
              <a16:creationId xmlns:a16="http://schemas.microsoft.com/office/drawing/2014/main" xmlns="" id="{402FCF1C-41F7-48D2-84B1-EAE362BB85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7" name="BExMJQXJ8DDD25EZMRVLMBSDATIO">
          <a:extLst>
            <a:ext uri="{FF2B5EF4-FFF2-40B4-BE49-F238E27FC236}">
              <a16:creationId xmlns:a16="http://schemas.microsoft.com/office/drawing/2014/main" xmlns="" id="{184117A6-BE4E-449E-81D1-D6B6CD78CB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8" name="BExCZE19XEJSNCUJ5WNOBW1G7SJV">
          <a:extLst>
            <a:ext uri="{FF2B5EF4-FFF2-40B4-BE49-F238E27FC236}">
              <a16:creationId xmlns:a16="http://schemas.microsoft.com/office/drawing/2014/main" xmlns="" id="{BE1FB4CB-7E2A-41F2-8E5B-BE71048B7D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9" name="BExEQFAMIZ2L4OCWFLVJ5OSNW3FR">
          <a:extLst>
            <a:ext uri="{FF2B5EF4-FFF2-40B4-BE49-F238E27FC236}">
              <a16:creationId xmlns:a16="http://schemas.microsoft.com/office/drawing/2014/main" xmlns="" id="{E1CA5390-825F-4485-B3BD-A56A94C3A5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0" name="BExS5XJH42YFJ9C3IVA8HNIE5L6M">
          <a:extLst>
            <a:ext uri="{FF2B5EF4-FFF2-40B4-BE49-F238E27FC236}">
              <a16:creationId xmlns:a16="http://schemas.microsoft.com/office/drawing/2014/main" xmlns="" id="{EDC62D2B-9F68-4A30-A0A9-87B1B0229D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1" name="BExVVXJ0MS44XHZ5FRN9T06BWANK">
          <a:extLst>
            <a:ext uri="{FF2B5EF4-FFF2-40B4-BE49-F238E27FC236}">
              <a16:creationId xmlns:a16="http://schemas.microsoft.com/office/drawing/2014/main" xmlns="" id="{68826E88-5A75-4DD0-8B2D-171152D05D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2" name="BExAXD64YO5K66HFU564IW611FYB">
          <a:extLst>
            <a:ext uri="{FF2B5EF4-FFF2-40B4-BE49-F238E27FC236}">
              <a16:creationId xmlns:a16="http://schemas.microsoft.com/office/drawing/2014/main" xmlns="" id="{F170E9FC-E21B-42E7-BB02-9EE97B1876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3" name="BExZROR5QH4CRXACSPB031IW6DBF">
          <a:extLst>
            <a:ext uri="{FF2B5EF4-FFF2-40B4-BE49-F238E27FC236}">
              <a16:creationId xmlns:a16="http://schemas.microsoft.com/office/drawing/2014/main" xmlns="" id="{EB2CD619-2A92-44A0-9382-CAC0E62FEE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4" name="BExW5Q9YWNZOV61XIPTVZ6DG4WC3">
          <a:extLst>
            <a:ext uri="{FF2B5EF4-FFF2-40B4-BE49-F238E27FC236}">
              <a16:creationId xmlns:a16="http://schemas.microsoft.com/office/drawing/2014/main" xmlns="" id="{F781C447-F5B4-4A84-8F47-71B0651CD6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5" name="BExU234APSPWEF7WYAJWDD5FR41E">
          <a:extLst>
            <a:ext uri="{FF2B5EF4-FFF2-40B4-BE49-F238E27FC236}">
              <a16:creationId xmlns:a16="http://schemas.microsoft.com/office/drawing/2014/main" xmlns="" id="{D29F40C2-6A66-490C-B360-FDDACFB0EC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6" name="BEx9J972VG349UJL0BFKQNRFBPIK">
          <a:extLst>
            <a:ext uri="{FF2B5EF4-FFF2-40B4-BE49-F238E27FC236}">
              <a16:creationId xmlns:a16="http://schemas.microsoft.com/office/drawing/2014/main" xmlns="" id="{8BA6FAAF-E00A-444C-BDBE-D08E29A4A0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17" name="BExEOG45NR1NDWFVLSHVPW96LDDG">
          <a:extLst>
            <a:ext uri="{FF2B5EF4-FFF2-40B4-BE49-F238E27FC236}">
              <a16:creationId xmlns:a16="http://schemas.microsoft.com/office/drawing/2014/main" xmlns="" id="{AD020121-B63D-4918-9622-8E5E0BB8B5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18" name="BExMG8GOJE7HUD4TBW1BVZQ79U6D">
          <a:extLst>
            <a:ext uri="{FF2B5EF4-FFF2-40B4-BE49-F238E27FC236}">
              <a16:creationId xmlns:a16="http://schemas.microsoft.com/office/drawing/2014/main" xmlns="" id="{14CFB97E-1463-480C-B370-8FFA48E0D6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9" name="BExUD845W29O393MP8XHSBRARPM8">
          <a:extLst>
            <a:ext uri="{FF2B5EF4-FFF2-40B4-BE49-F238E27FC236}">
              <a16:creationId xmlns:a16="http://schemas.microsoft.com/office/drawing/2014/main" xmlns="" id="{04B7AF43-CFAE-403E-A2E7-9ED91D789C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0" name="BEx1PXJYA0EPVKMIZ3OX22NE6SPN">
          <a:extLst>
            <a:ext uri="{FF2B5EF4-FFF2-40B4-BE49-F238E27FC236}">
              <a16:creationId xmlns:a16="http://schemas.microsoft.com/office/drawing/2014/main" xmlns="" id="{CBF6C136-D4AF-4FF2-A7EE-2D4BAA1252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1" name="BExMJQXJ8DDD25EZMRVLMBSDATIO">
          <a:extLst>
            <a:ext uri="{FF2B5EF4-FFF2-40B4-BE49-F238E27FC236}">
              <a16:creationId xmlns:a16="http://schemas.microsoft.com/office/drawing/2014/main" xmlns="" id="{C4477082-F92F-4A40-94EC-B728550E7D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2" name="BExCZE19XEJSNCUJ5WNOBW1G7SJV">
          <a:extLst>
            <a:ext uri="{FF2B5EF4-FFF2-40B4-BE49-F238E27FC236}">
              <a16:creationId xmlns:a16="http://schemas.microsoft.com/office/drawing/2014/main" xmlns="" id="{221CF87E-34DB-430F-895D-81A02B642F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3" name="BExEQFAMIZ2L4OCWFLVJ5OSNW3FR">
          <a:extLst>
            <a:ext uri="{FF2B5EF4-FFF2-40B4-BE49-F238E27FC236}">
              <a16:creationId xmlns:a16="http://schemas.microsoft.com/office/drawing/2014/main" xmlns="" id="{FA4257F1-8E25-4A42-8616-A465F49499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4" name="BExS5XJH42YFJ9C3IVA8HNIE5L6M">
          <a:extLst>
            <a:ext uri="{FF2B5EF4-FFF2-40B4-BE49-F238E27FC236}">
              <a16:creationId xmlns:a16="http://schemas.microsoft.com/office/drawing/2014/main" xmlns="" id="{3E85F2D6-8B42-4843-9980-85CA3738C8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5" name="BExVVXJ0MS44XHZ5FRN9T06BWANK">
          <a:extLst>
            <a:ext uri="{FF2B5EF4-FFF2-40B4-BE49-F238E27FC236}">
              <a16:creationId xmlns:a16="http://schemas.microsoft.com/office/drawing/2014/main" xmlns="" id="{FF46303B-28DB-4240-B93F-9F893AA9F9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6" name="BExAXD64YO5K66HFU564IW611FYB">
          <a:extLst>
            <a:ext uri="{FF2B5EF4-FFF2-40B4-BE49-F238E27FC236}">
              <a16:creationId xmlns:a16="http://schemas.microsoft.com/office/drawing/2014/main" xmlns="" id="{57D4D28D-729D-4669-9887-9C81034E12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7" name="BExZROR5QH4CRXACSPB031IW6DBF">
          <a:extLst>
            <a:ext uri="{FF2B5EF4-FFF2-40B4-BE49-F238E27FC236}">
              <a16:creationId xmlns:a16="http://schemas.microsoft.com/office/drawing/2014/main" xmlns="" id="{7B80AAED-FABB-4DE4-9121-085CACD8C1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8" name="BExW5Q9YWNZOV61XIPTVZ6DG4WC3">
          <a:extLst>
            <a:ext uri="{FF2B5EF4-FFF2-40B4-BE49-F238E27FC236}">
              <a16:creationId xmlns:a16="http://schemas.microsoft.com/office/drawing/2014/main" xmlns="" id="{9535CF0B-0F50-45C9-BDA5-FB487030CA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9" name="BExU234APSPWEF7WYAJWDD5FR41E">
          <a:extLst>
            <a:ext uri="{FF2B5EF4-FFF2-40B4-BE49-F238E27FC236}">
              <a16:creationId xmlns:a16="http://schemas.microsoft.com/office/drawing/2014/main" xmlns="" id="{A28A85F1-A31D-4082-96FE-8F0B49876A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0" name="BEx9J972VG349UJL0BFKQNRFBPIK">
          <a:extLst>
            <a:ext uri="{FF2B5EF4-FFF2-40B4-BE49-F238E27FC236}">
              <a16:creationId xmlns:a16="http://schemas.microsoft.com/office/drawing/2014/main" xmlns="" id="{5DEBD736-5F30-434D-886F-008D0A103B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31" name="BExEOG45NR1NDWFVLSHVPW96LDDG">
          <a:extLst>
            <a:ext uri="{FF2B5EF4-FFF2-40B4-BE49-F238E27FC236}">
              <a16:creationId xmlns:a16="http://schemas.microsoft.com/office/drawing/2014/main" xmlns="" id="{73E8E9FE-35AF-41D1-8281-29D7A640D7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32" name="BExMG8GOJE7HUD4TBW1BVZQ79U6D">
          <a:extLst>
            <a:ext uri="{FF2B5EF4-FFF2-40B4-BE49-F238E27FC236}">
              <a16:creationId xmlns:a16="http://schemas.microsoft.com/office/drawing/2014/main" xmlns="" id="{5938E5C0-57AB-4721-8EE5-0A338D2F8D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3" name="BExUD845W29O393MP8XHSBRARPM8">
          <a:extLst>
            <a:ext uri="{FF2B5EF4-FFF2-40B4-BE49-F238E27FC236}">
              <a16:creationId xmlns:a16="http://schemas.microsoft.com/office/drawing/2014/main" xmlns="" id="{F1663746-DECB-4BFC-B608-552934D827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4" name="BEx1PXJYA0EPVKMIZ3OX22NE6SPN">
          <a:extLst>
            <a:ext uri="{FF2B5EF4-FFF2-40B4-BE49-F238E27FC236}">
              <a16:creationId xmlns:a16="http://schemas.microsoft.com/office/drawing/2014/main" xmlns="" id="{7A442202-C9BA-4409-A4B9-85043F523C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5" name="BExMJQXJ8DDD25EZMRVLMBSDATIO">
          <a:extLst>
            <a:ext uri="{FF2B5EF4-FFF2-40B4-BE49-F238E27FC236}">
              <a16:creationId xmlns:a16="http://schemas.microsoft.com/office/drawing/2014/main" xmlns="" id="{8E9F083B-59A3-4758-AE63-6AFACF8B05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6" name="BExCZE19XEJSNCUJ5WNOBW1G7SJV">
          <a:extLst>
            <a:ext uri="{FF2B5EF4-FFF2-40B4-BE49-F238E27FC236}">
              <a16:creationId xmlns:a16="http://schemas.microsoft.com/office/drawing/2014/main" xmlns="" id="{839AFFF5-AFA0-4D29-A05A-71C751D596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7" name="BExEQFAMIZ2L4OCWFLVJ5OSNW3FR">
          <a:extLst>
            <a:ext uri="{FF2B5EF4-FFF2-40B4-BE49-F238E27FC236}">
              <a16:creationId xmlns:a16="http://schemas.microsoft.com/office/drawing/2014/main" xmlns="" id="{5C542FF9-5D11-4875-902E-F0DF7C17AA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8" name="BExS5XJH42YFJ9C3IVA8HNIE5L6M">
          <a:extLst>
            <a:ext uri="{FF2B5EF4-FFF2-40B4-BE49-F238E27FC236}">
              <a16:creationId xmlns:a16="http://schemas.microsoft.com/office/drawing/2014/main" xmlns="" id="{91045AB8-2438-444B-A59B-DEB3D74520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9" name="BExVVXJ0MS44XHZ5FRN9T06BWANK">
          <a:extLst>
            <a:ext uri="{FF2B5EF4-FFF2-40B4-BE49-F238E27FC236}">
              <a16:creationId xmlns:a16="http://schemas.microsoft.com/office/drawing/2014/main" xmlns="" id="{2481D281-C414-4E76-918A-A6ABB6E982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0" name="BExAXD64YO5K66HFU564IW611FYB">
          <a:extLst>
            <a:ext uri="{FF2B5EF4-FFF2-40B4-BE49-F238E27FC236}">
              <a16:creationId xmlns:a16="http://schemas.microsoft.com/office/drawing/2014/main" xmlns="" id="{8DEEA7D5-9A0F-4576-8685-89FA444B49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1" name="BExZROR5QH4CRXACSPB031IW6DBF">
          <a:extLst>
            <a:ext uri="{FF2B5EF4-FFF2-40B4-BE49-F238E27FC236}">
              <a16:creationId xmlns:a16="http://schemas.microsoft.com/office/drawing/2014/main" xmlns="" id="{34374F9F-602B-4694-9654-06564C93AA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2" name="BExW5Q9YWNZOV61XIPTVZ6DG4WC3">
          <a:extLst>
            <a:ext uri="{FF2B5EF4-FFF2-40B4-BE49-F238E27FC236}">
              <a16:creationId xmlns:a16="http://schemas.microsoft.com/office/drawing/2014/main" xmlns="" id="{9AB91353-83A9-40CB-800B-B713755312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3" name="BExU234APSPWEF7WYAJWDD5FR41E">
          <a:extLst>
            <a:ext uri="{FF2B5EF4-FFF2-40B4-BE49-F238E27FC236}">
              <a16:creationId xmlns:a16="http://schemas.microsoft.com/office/drawing/2014/main" xmlns="" id="{34A11FE8-39C2-4269-81A0-7491559CB8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4" name="BEx9J972VG349UJL0BFKQNRFBPIK">
          <a:extLst>
            <a:ext uri="{FF2B5EF4-FFF2-40B4-BE49-F238E27FC236}">
              <a16:creationId xmlns:a16="http://schemas.microsoft.com/office/drawing/2014/main" xmlns="" id="{3C85143D-D0E3-40CF-84A3-B95E1184C7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45" name="BExEOG45NR1NDWFVLSHVPW96LDDG">
          <a:extLst>
            <a:ext uri="{FF2B5EF4-FFF2-40B4-BE49-F238E27FC236}">
              <a16:creationId xmlns:a16="http://schemas.microsoft.com/office/drawing/2014/main" xmlns="" id="{271120E0-3843-47D3-991C-4C1B9ABC24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46" name="BExMG8GOJE7HUD4TBW1BVZQ79U6D">
          <a:extLst>
            <a:ext uri="{FF2B5EF4-FFF2-40B4-BE49-F238E27FC236}">
              <a16:creationId xmlns:a16="http://schemas.microsoft.com/office/drawing/2014/main" xmlns="" id="{6F4144E4-028C-414C-B4AC-6F42FC52E5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7" name="BExUD845W29O393MP8XHSBRARPM8">
          <a:extLst>
            <a:ext uri="{FF2B5EF4-FFF2-40B4-BE49-F238E27FC236}">
              <a16:creationId xmlns:a16="http://schemas.microsoft.com/office/drawing/2014/main" xmlns="" id="{B77B1D97-287B-4FAB-B4E3-24D84C0041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8" name="BEx1PXJYA0EPVKMIZ3OX22NE6SPN">
          <a:extLst>
            <a:ext uri="{FF2B5EF4-FFF2-40B4-BE49-F238E27FC236}">
              <a16:creationId xmlns:a16="http://schemas.microsoft.com/office/drawing/2014/main" xmlns="" id="{C6811415-4368-40A8-89D8-FEA7779058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9" name="BExMJQXJ8DDD25EZMRVLMBSDATIO">
          <a:extLst>
            <a:ext uri="{FF2B5EF4-FFF2-40B4-BE49-F238E27FC236}">
              <a16:creationId xmlns:a16="http://schemas.microsoft.com/office/drawing/2014/main" xmlns="" id="{4038F7D6-DED3-4EBC-82DB-08AA536028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0" name="BExCZE19XEJSNCUJ5WNOBW1G7SJV">
          <a:extLst>
            <a:ext uri="{FF2B5EF4-FFF2-40B4-BE49-F238E27FC236}">
              <a16:creationId xmlns:a16="http://schemas.microsoft.com/office/drawing/2014/main" xmlns="" id="{97463AEA-CE2E-4377-831E-3BED6A227C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1" name="BExEQFAMIZ2L4OCWFLVJ5OSNW3FR">
          <a:extLst>
            <a:ext uri="{FF2B5EF4-FFF2-40B4-BE49-F238E27FC236}">
              <a16:creationId xmlns:a16="http://schemas.microsoft.com/office/drawing/2014/main" xmlns="" id="{BA2112AD-E522-482A-99C8-FA97D0C7FD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2" name="BExS5XJH42YFJ9C3IVA8HNIE5L6M">
          <a:extLst>
            <a:ext uri="{FF2B5EF4-FFF2-40B4-BE49-F238E27FC236}">
              <a16:creationId xmlns:a16="http://schemas.microsoft.com/office/drawing/2014/main" xmlns="" id="{861E182D-B793-4F27-9F78-18ED1BC6F8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3" name="BExVVXJ0MS44XHZ5FRN9T06BWANK">
          <a:extLst>
            <a:ext uri="{FF2B5EF4-FFF2-40B4-BE49-F238E27FC236}">
              <a16:creationId xmlns:a16="http://schemas.microsoft.com/office/drawing/2014/main" xmlns="" id="{6969528C-C534-464F-918D-F1324809CB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4" name="BExAXD64YO5K66HFU564IW611FYB">
          <a:extLst>
            <a:ext uri="{FF2B5EF4-FFF2-40B4-BE49-F238E27FC236}">
              <a16:creationId xmlns:a16="http://schemas.microsoft.com/office/drawing/2014/main" xmlns="" id="{728EDCB5-3EC1-4817-BAC2-69E85B344A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5" name="BExZROR5QH4CRXACSPB031IW6DBF">
          <a:extLst>
            <a:ext uri="{FF2B5EF4-FFF2-40B4-BE49-F238E27FC236}">
              <a16:creationId xmlns:a16="http://schemas.microsoft.com/office/drawing/2014/main" xmlns="" id="{900C6B2A-3C57-4C7E-9BCF-8D721A0340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6" name="BExW5Q9YWNZOV61XIPTVZ6DG4WC3">
          <a:extLst>
            <a:ext uri="{FF2B5EF4-FFF2-40B4-BE49-F238E27FC236}">
              <a16:creationId xmlns:a16="http://schemas.microsoft.com/office/drawing/2014/main" xmlns="" id="{B7F17939-2A85-4119-AC45-8E6F74E3F6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7" name="BExU234APSPWEF7WYAJWDD5FR41E">
          <a:extLst>
            <a:ext uri="{FF2B5EF4-FFF2-40B4-BE49-F238E27FC236}">
              <a16:creationId xmlns:a16="http://schemas.microsoft.com/office/drawing/2014/main" xmlns="" id="{C339E4C9-D7FD-4CC3-9206-8D2FD8D0B4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8" name="BEx9J972VG349UJL0BFKQNRFBPIK">
          <a:extLst>
            <a:ext uri="{FF2B5EF4-FFF2-40B4-BE49-F238E27FC236}">
              <a16:creationId xmlns:a16="http://schemas.microsoft.com/office/drawing/2014/main" xmlns="" id="{5B5C0157-CF31-4106-BD4D-AC51A80DDF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59" name="BExEOG45NR1NDWFVLSHVPW96LDDG">
          <a:extLst>
            <a:ext uri="{FF2B5EF4-FFF2-40B4-BE49-F238E27FC236}">
              <a16:creationId xmlns:a16="http://schemas.microsoft.com/office/drawing/2014/main" xmlns="" id="{890F75D4-62F6-4B8C-9993-EAD3131D34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60" name="BExMG8GOJE7HUD4TBW1BVZQ79U6D">
          <a:extLst>
            <a:ext uri="{FF2B5EF4-FFF2-40B4-BE49-F238E27FC236}">
              <a16:creationId xmlns:a16="http://schemas.microsoft.com/office/drawing/2014/main" xmlns="" id="{600BBC72-0995-46FA-A7D9-6F3D752EAE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1" name="BExUD845W29O393MP8XHSBRARPM8">
          <a:extLst>
            <a:ext uri="{FF2B5EF4-FFF2-40B4-BE49-F238E27FC236}">
              <a16:creationId xmlns:a16="http://schemas.microsoft.com/office/drawing/2014/main" xmlns="" id="{FBCC923A-D48F-4305-AA8C-677F6AA9BC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2" name="BEx1PXJYA0EPVKMIZ3OX22NE6SPN">
          <a:extLst>
            <a:ext uri="{FF2B5EF4-FFF2-40B4-BE49-F238E27FC236}">
              <a16:creationId xmlns:a16="http://schemas.microsoft.com/office/drawing/2014/main" xmlns="" id="{9558F031-EC0C-4E67-BCDA-0FDCB1AC15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3" name="BExMJQXJ8DDD25EZMRVLMBSDATIO">
          <a:extLst>
            <a:ext uri="{FF2B5EF4-FFF2-40B4-BE49-F238E27FC236}">
              <a16:creationId xmlns:a16="http://schemas.microsoft.com/office/drawing/2014/main" xmlns="" id="{04AC4A25-907A-4BEE-95D7-ED86A9F1C1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4" name="BExCZE19XEJSNCUJ5WNOBW1G7SJV">
          <a:extLst>
            <a:ext uri="{FF2B5EF4-FFF2-40B4-BE49-F238E27FC236}">
              <a16:creationId xmlns:a16="http://schemas.microsoft.com/office/drawing/2014/main" xmlns="" id="{647A0A81-C34B-4C46-975C-6269BBEEFC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5" name="BExEQFAMIZ2L4OCWFLVJ5OSNW3FR">
          <a:extLst>
            <a:ext uri="{FF2B5EF4-FFF2-40B4-BE49-F238E27FC236}">
              <a16:creationId xmlns:a16="http://schemas.microsoft.com/office/drawing/2014/main" xmlns="" id="{0D094B6E-7763-4B38-A949-AA6E8C3B5C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6" name="BExS5XJH42YFJ9C3IVA8HNIE5L6M">
          <a:extLst>
            <a:ext uri="{FF2B5EF4-FFF2-40B4-BE49-F238E27FC236}">
              <a16:creationId xmlns:a16="http://schemas.microsoft.com/office/drawing/2014/main" xmlns="" id="{BB82E299-AC76-4B75-ABD5-2704374E75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7" name="BExVVXJ0MS44XHZ5FRN9T06BWANK">
          <a:extLst>
            <a:ext uri="{FF2B5EF4-FFF2-40B4-BE49-F238E27FC236}">
              <a16:creationId xmlns:a16="http://schemas.microsoft.com/office/drawing/2014/main" xmlns="" id="{7B7978FB-2F16-47D7-B777-F577CD6560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8" name="BExAXD64YO5K66HFU564IW611FYB">
          <a:extLst>
            <a:ext uri="{FF2B5EF4-FFF2-40B4-BE49-F238E27FC236}">
              <a16:creationId xmlns:a16="http://schemas.microsoft.com/office/drawing/2014/main" xmlns="" id="{B25667C4-BC48-45B6-9D66-3187544562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9" name="BExZROR5QH4CRXACSPB031IW6DBF">
          <a:extLst>
            <a:ext uri="{FF2B5EF4-FFF2-40B4-BE49-F238E27FC236}">
              <a16:creationId xmlns:a16="http://schemas.microsoft.com/office/drawing/2014/main" xmlns="" id="{9D85333B-D2DC-4463-9FCC-15CD2660A1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0" name="BExW5Q9YWNZOV61XIPTVZ6DG4WC3">
          <a:extLst>
            <a:ext uri="{FF2B5EF4-FFF2-40B4-BE49-F238E27FC236}">
              <a16:creationId xmlns:a16="http://schemas.microsoft.com/office/drawing/2014/main" xmlns="" id="{1AC1EAE6-AA79-4B1E-A124-2770E0F32D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1" name="BExU234APSPWEF7WYAJWDD5FR41E">
          <a:extLst>
            <a:ext uri="{FF2B5EF4-FFF2-40B4-BE49-F238E27FC236}">
              <a16:creationId xmlns:a16="http://schemas.microsoft.com/office/drawing/2014/main" xmlns="" id="{A2FA51E4-56B4-486B-BB9E-A808533501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2" name="BEx9J972VG349UJL0BFKQNRFBPIK">
          <a:extLst>
            <a:ext uri="{FF2B5EF4-FFF2-40B4-BE49-F238E27FC236}">
              <a16:creationId xmlns:a16="http://schemas.microsoft.com/office/drawing/2014/main" xmlns="" id="{F7366B2E-3641-402B-8FBF-17A6AD2AB5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73" name="BExEOG45NR1NDWFVLSHVPW96LDDG">
          <a:extLst>
            <a:ext uri="{FF2B5EF4-FFF2-40B4-BE49-F238E27FC236}">
              <a16:creationId xmlns:a16="http://schemas.microsoft.com/office/drawing/2014/main" xmlns="" id="{A96DDE19-2645-47AA-8D09-CEF9951023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74" name="BExMG8GOJE7HUD4TBW1BVZQ79U6D">
          <a:extLst>
            <a:ext uri="{FF2B5EF4-FFF2-40B4-BE49-F238E27FC236}">
              <a16:creationId xmlns:a16="http://schemas.microsoft.com/office/drawing/2014/main" xmlns="" id="{8BB5D81D-6D18-4264-987C-84585796B7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5" name="BExUD845W29O393MP8XHSBRARPM8">
          <a:extLst>
            <a:ext uri="{FF2B5EF4-FFF2-40B4-BE49-F238E27FC236}">
              <a16:creationId xmlns:a16="http://schemas.microsoft.com/office/drawing/2014/main" xmlns="" id="{331F9943-18ED-4AC0-9512-9046C53DA9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6" name="BEx1PXJYA0EPVKMIZ3OX22NE6SPN">
          <a:extLst>
            <a:ext uri="{FF2B5EF4-FFF2-40B4-BE49-F238E27FC236}">
              <a16:creationId xmlns:a16="http://schemas.microsoft.com/office/drawing/2014/main" xmlns="" id="{62DFE7C1-B0F3-444C-8004-83CE598337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7" name="BExMJQXJ8DDD25EZMRVLMBSDATIO">
          <a:extLst>
            <a:ext uri="{FF2B5EF4-FFF2-40B4-BE49-F238E27FC236}">
              <a16:creationId xmlns:a16="http://schemas.microsoft.com/office/drawing/2014/main" xmlns="" id="{58D34D34-5C23-434B-8A05-9F6F42A154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8" name="BExCZE19XEJSNCUJ5WNOBW1G7SJV">
          <a:extLst>
            <a:ext uri="{FF2B5EF4-FFF2-40B4-BE49-F238E27FC236}">
              <a16:creationId xmlns:a16="http://schemas.microsoft.com/office/drawing/2014/main" xmlns="" id="{EBCC05F9-C47E-45DA-AE37-2D33FBF9C4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9" name="BExEQFAMIZ2L4OCWFLVJ5OSNW3FR">
          <a:extLst>
            <a:ext uri="{FF2B5EF4-FFF2-40B4-BE49-F238E27FC236}">
              <a16:creationId xmlns:a16="http://schemas.microsoft.com/office/drawing/2014/main" xmlns="" id="{F660A8E6-607C-47AB-B205-B82C763901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0" name="BExS5XJH42YFJ9C3IVA8HNIE5L6M">
          <a:extLst>
            <a:ext uri="{FF2B5EF4-FFF2-40B4-BE49-F238E27FC236}">
              <a16:creationId xmlns:a16="http://schemas.microsoft.com/office/drawing/2014/main" xmlns="" id="{E56E3B13-63CE-4323-A624-9DB702A1CD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1" name="BExVVXJ0MS44XHZ5FRN9T06BWANK">
          <a:extLst>
            <a:ext uri="{FF2B5EF4-FFF2-40B4-BE49-F238E27FC236}">
              <a16:creationId xmlns:a16="http://schemas.microsoft.com/office/drawing/2014/main" xmlns="" id="{9DCD6DFF-C916-4012-A15C-024395D3A6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2" name="BExAXD64YO5K66HFU564IW611FYB">
          <a:extLst>
            <a:ext uri="{FF2B5EF4-FFF2-40B4-BE49-F238E27FC236}">
              <a16:creationId xmlns:a16="http://schemas.microsoft.com/office/drawing/2014/main" xmlns="" id="{8BE9E10E-A649-49A1-B039-2C0749C86B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3" name="BExZROR5QH4CRXACSPB031IW6DBF">
          <a:extLst>
            <a:ext uri="{FF2B5EF4-FFF2-40B4-BE49-F238E27FC236}">
              <a16:creationId xmlns:a16="http://schemas.microsoft.com/office/drawing/2014/main" xmlns="" id="{6805AB2B-AE0D-4F43-ACF2-A8D7DCAC19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4" name="BExW5Q9YWNZOV61XIPTVZ6DG4WC3">
          <a:extLst>
            <a:ext uri="{FF2B5EF4-FFF2-40B4-BE49-F238E27FC236}">
              <a16:creationId xmlns:a16="http://schemas.microsoft.com/office/drawing/2014/main" xmlns="" id="{6077BAC2-DFA3-4EA8-B27D-5D618C1DC6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5" name="BExU234APSPWEF7WYAJWDD5FR41E">
          <a:extLst>
            <a:ext uri="{FF2B5EF4-FFF2-40B4-BE49-F238E27FC236}">
              <a16:creationId xmlns:a16="http://schemas.microsoft.com/office/drawing/2014/main" xmlns="" id="{7C33CB2C-4179-42D2-97AC-401E5213BC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6" name="BEx9J972VG349UJL0BFKQNRFBPIK">
          <a:extLst>
            <a:ext uri="{FF2B5EF4-FFF2-40B4-BE49-F238E27FC236}">
              <a16:creationId xmlns:a16="http://schemas.microsoft.com/office/drawing/2014/main" xmlns="" id="{E5CDF2E4-C493-4BF4-85BC-2CCCE9FD74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87" name="BExEOG45NR1NDWFVLSHVPW96LDDG">
          <a:extLst>
            <a:ext uri="{FF2B5EF4-FFF2-40B4-BE49-F238E27FC236}">
              <a16:creationId xmlns:a16="http://schemas.microsoft.com/office/drawing/2014/main" xmlns="" id="{C594AFAE-7B02-4A96-8D38-81F381F4BD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88" name="BExMG8GOJE7HUD4TBW1BVZQ79U6D">
          <a:extLst>
            <a:ext uri="{FF2B5EF4-FFF2-40B4-BE49-F238E27FC236}">
              <a16:creationId xmlns:a16="http://schemas.microsoft.com/office/drawing/2014/main" xmlns="" id="{45A766A2-2677-4112-B7BB-91DA6FF26C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9" name="BExUD845W29O393MP8XHSBRARPM8">
          <a:extLst>
            <a:ext uri="{FF2B5EF4-FFF2-40B4-BE49-F238E27FC236}">
              <a16:creationId xmlns:a16="http://schemas.microsoft.com/office/drawing/2014/main" xmlns="" id="{3E9DCBE4-C432-4353-9BCC-1A93B3C9D4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0" name="BEx1PXJYA0EPVKMIZ3OX22NE6SPN">
          <a:extLst>
            <a:ext uri="{FF2B5EF4-FFF2-40B4-BE49-F238E27FC236}">
              <a16:creationId xmlns:a16="http://schemas.microsoft.com/office/drawing/2014/main" xmlns="" id="{07C2A03C-5A84-42B5-979D-8323AA567B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1" name="BExMJQXJ8DDD25EZMRVLMBSDATIO">
          <a:extLst>
            <a:ext uri="{FF2B5EF4-FFF2-40B4-BE49-F238E27FC236}">
              <a16:creationId xmlns:a16="http://schemas.microsoft.com/office/drawing/2014/main" xmlns="" id="{82544F84-DBF5-48C7-8395-8757A18FE7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2" name="BExCZE19XEJSNCUJ5WNOBW1G7SJV">
          <a:extLst>
            <a:ext uri="{FF2B5EF4-FFF2-40B4-BE49-F238E27FC236}">
              <a16:creationId xmlns:a16="http://schemas.microsoft.com/office/drawing/2014/main" xmlns="" id="{E5B3DA29-C01E-46D1-A5DA-8CCF504ED9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3" name="BExEQFAMIZ2L4OCWFLVJ5OSNW3FR">
          <a:extLst>
            <a:ext uri="{FF2B5EF4-FFF2-40B4-BE49-F238E27FC236}">
              <a16:creationId xmlns:a16="http://schemas.microsoft.com/office/drawing/2014/main" xmlns="" id="{3017F99C-6D10-4CBD-AE27-4CD8E7DD65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4" name="BExS5XJH42YFJ9C3IVA8HNIE5L6M">
          <a:extLst>
            <a:ext uri="{FF2B5EF4-FFF2-40B4-BE49-F238E27FC236}">
              <a16:creationId xmlns:a16="http://schemas.microsoft.com/office/drawing/2014/main" xmlns="" id="{788803EA-626E-41B8-9E60-A59DF09AAB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5" name="BExVVXJ0MS44XHZ5FRN9T06BWANK">
          <a:extLst>
            <a:ext uri="{FF2B5EF4-FFF2-40B4-BE49-F238E27FC236}">
              <a16:creationId xmlns:a16="http://schemas.microsoft.com/office/drawing/2014/main" xmlns="" id="{CD348B31-8464-4FEB-9CC9-F16CF24280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6" name="BExAXD64YO5K66HFU564IW611FYB">
          <a:extLst>
            <a:ext uri="{FF2B5EF4-FFF2-40B4-BE49-F238E27FC236}">
              <a16:creationId xmlns:a16="http://schemas.microsoft.com/office/drawing/2014/main" xmlns="" id="{83D7316F-0289-4717-BC8F-414F36DDE8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7" name="BExZROR5QH4CRXACSPB031IW6DBF">
          <a:extLst>
            <a:ext uri="{FF2B5EF4-FFF2-40B4-BE49-F238E27FC236}">
              <a16:creationId xmlns:a16="http://schemas.microsoft.com/office/drawing/2014/main" xmlns="" id="{784CD509-0A56-4D46-A9DF-912E1B3183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8" name="BExW5Q9YWNZOV61XIPTVZ6DG4WC3">
          <a:extLst>
            <a:ext uri="{FF2B5EF4-FFF2-40B4-BE49-F238E27FC236}">
              <a16:creationId xmlns:a16="http://schemas.microsoft.com/office/drawing/2014/main" xmlns="" id="{B5C7DB74-7EEB-4D74-88FF-EEBA494C46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9" name="BExU234APSPWEF7WYAJWDD5FR41E">
          <a:extLst>
            <a:ext uri="{FF2B5EF4-FFF2-40B4-BE49-F238E27FC236}">
              <a16:creationId xmlns:a16="http://schemas.microsoft.com/office/drawing/2014/main" xmlns="" id="{C5292EF3-0B85-4D07-8516-2B8A09711E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0" name="BEx9J972VG349UJL0BFKQNRFBPIK">
          <a:extLst>
            <a:ext uri="{FF2B5EF4-FFF2-40B4-BE49-F238E27FC236}">
              <a16:creationId xmlns:a16="http://schemas.microsoft.com/office/drawing/2014/main" xmlns="" id="{CB69AB7B-8866-434A-9770-829B64FD3C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01" name="BExEOG45NR1NDWFVLSHVPW96LDDG">
          <a:extLst>
            <a:ext uri="{FF2B5EF4-FFF2-40B4-BE49-F238E27FC236}">
              <a16:creationId xmlns:a16="http://schemas.microsoft.com/office/drawing/2014/main" xmlns="" id="{23B42852-34E2-47D7-A794-970C137E81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02" name="BExMG8GOJE7HUD4TBW1BVZQ79U6D">
          <a:extLst>
            <a:ext uri="{FF2B5EF4-FFF2-40B4-BE49-F238E27FC236}">
              <a16:creationId xmlns:a16="http://schemas.microsoft.com/office/drawing/2014/main" xmlns="" id="{2971854E-4546-4815-98D5-7EA4344DFF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3" name="BExUD845W29O393MP8XHSBRARPM8">
          <a:extLst>
            <a:ext uri="{FF2B5EF4-FFF2-40B4-BE49-F238E27FC236}">
              <a16:creationId xmlns:a16="http://schemas.microsoft.com/office/drawing/2014/main" xmlns="" id="{2BBC69A7-3BBC-42A6-B9BF-1221DF4984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4" name="BEx1PXJYA0EPVKMIZ3OX22NE6SPN">
          <a:extLst>
            <a:ext uri="{FF2B5EF4-FFF2-40B4-BE49-F238E27FC236}">
              <a16:creationId xmlns:a16="http://schemas.microsoft.com/office/drawing/2014/main" xmlns="" id="{6A447BB9-951A-442A-BF7A-5ECF525B12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5" name="BExMJQXJ8DDD25EZMRVLMBSDATIO">
          <a:extLst>
            <a:ext uri="{FF2B5EF4-FFF2-40B4-BE49-F238E27FC236}">
              <a16:creationId xmlns:a16="http://schemas.microsoft.com/office/drawing/2014/main" xmlns="" id="{0B74966C-F490-4BCB-AA0A-F063DFFE8A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6" name="BExCZE19XEJSNCUJ5WNOBW1G7SJV">
          <a:extLst>
            <a:ext uri="{FF2B5EF4-FFF2-40B4-BE49-F238E27FC236}">
              <a16:creationId xmlns:a16="http://schemas.microsoft.com/office/drawing/2014/main" xmlns="" id="{E9F8C0D1-3FD1-42A8-AB92-17AB142BD2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7" name="BExEQFAMIZ2L4OCWFLVJ5OSNW3FR">
          <a:extLst>
            <a:ext uri="{FF2B5EF4-FFF2-40B4-BE49-F238E27FC236}">
              <a16:creationId xmlns:a16="http://schemas.microsoft.com/office/drawing/2014/main" xmlns="" id="{8002DDDB-5650-42DA-8D05-BC1FE27A99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8" name="BExS5XJH42YFJ9C3IVA8HNIE5L6M">
          <a:extLst>
            <a:ext uri="{FF2B5EF4-FFF2-40B4-BE49-F238E27FC236}">
              <a16:creationId xmlns:a16="http://schemas.microsoft.com/office/drawing/2014/main" xmlns="" id="{D553AC43-593C-4789-BFA4-90E2502A87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9" name="BExVVXJ0MS44XHZ5FRN9T06BWANK">
          <a:extLst>
            <a:ext uri="{FF2B5EF4-FFF2-40B4-BE49-F238E27FC236}">
              <a16:creationId xmlns:a16="http://schemas.microsoft.com/office/drawing/2014/main" xmlns="" id="{32A0EDCA-C57D-448B-9679-ED6D4ECCFB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0" name="BExAXD64YO5K66HFU564IW611FYB">
          <a:extLst>
            <a:ext uri="{FF2B5EF4-FFF2-40B4-BE49-F238E27FC236}">
              <a16:creationId xmlns:a16="http://schemas.microsoft.com/office/drawing/2014/main" xmlns="" id="{12BE9ED6-3727-481F-9BE0-679198091D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1" name="BExZROR5QH4CRXACSPB031IW6DBF">
          <a:extLst>
            <a:ext uri="{FF2B5EF4-FFF2-40B4-BE49-F238E27FC236}">
              <a16:creationId xmlns:a16="http://schemas.microsoft.com/office/drawing/2014/main" xmlns="" id="{890E3AC7-0277-4837-B8B3-F8B9B0300E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2" name="BExW5Q9YWNZOV61XIPTVZ6DG4WC3">
          <a:extLst>
            <a:ext uri="{FF2B5EF4-FFF2-40B4-BE49-F238E27FC236}">
              <a16:creationId xmlns:a16="http://schemas.microsoft.com/office/drawing/2014/main" xmlns="" id="{E44B576B-046C-4B86-B214-BD4DDD5938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3" name="BExU234APSPWEF7WYAJWDD5FR41E">
          <a:extLst>
            <a:ext uri="{FF2B5EF4-FFF2-40B4-BE49-F238E27FC236}">
              <a16:creationId xmlns:a16="http://schemas.microsoft.com/office/drawing/2014/main" xmlns="" id="{0C67A02A-1058-4BB5-8262-0AAFC7D5A5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4" name="BEx9J972VG349UJL0BFKQNRFBPIK">
          <a:extLst>
            <a:ext uri="{FF2B5EF4-FFF2-40B4-BE49-F238E27FC236}">
              <a16:creationId xmlns:a16="http://schemas.microsoft.com/office/drawing/2014/main" xmlns="" id="{830D38CD-2937-4152-A2FF-315F250589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15" name="BExEOG45NR1NDWFVLSHVPW96LDDG">
          <a:extLst>
            <a:ext uri="{FF2B5EF4-FFF2-40B4-BE49-F238E27FC236}">
              <a16:creationId xmlns:a16="http://schemas.microsoft.com/office/drawing/2014/main" xmlns="" id="{27AA890D-67AD-48F0-A535-BF982FF28E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16" name="BExMG8GOJE7HUD4TBW1BVZQ79U6D">
          <a:extLst>
            <a:ext uri="{FF2B5EF4-FFF2-40B4-BE49-F238E27FC236}">
              <a16:creationId xmlns:a16="http://schemas.microsoft.com/office/drawing/2014/main" xmlns="" id="{F55C2844-FC1A-42AE-89B2-A6252BBB40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7" name="BExUD845W29O393MP8XHSBRARPM8">
          <a:extLst>
            <a:ext uri="{FF2B5EF4-FFF2-40B4-BE49-F238E27FC236}">
              <a16:creationId xmlns:a16="http://schemas.microsoft.com/office/drawing/2014/main" xmlns="" id="{D11110C6-F47B-4AE8-9573-27E7BB9BB2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8" name="BEx1PXJYA0EPVKMIZ3OX22NE6SPN">
          <a:extLst>
            <a:ext uri="{FF2B5EF4-FFF2-40B4-BE49-F238E27FC236}">
              <a16:creationId xmlns:a16="http://schemas.microsoft.com/office/drawing/2014/main" xmlns="" id="{BD0105A4-0418-4B5E-874F-90D69F336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9" name="BExMJQXJ8DDD25EZMRVLMBSDATIO">
          <a:extLst>
            <a:ext uri="{FF2B5EF4-FFF2-40B4-BE49-F238E27FC236}">
              <a16:creationId xmlns:a16="http://schemas.microsoft.com/office/drawing/2014/main" xmlns="" id="{74575E28-5ED4-4C50-9F6B-A977BE98CF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0" name="BExCZE19XEJSNCUJ5WNOBW1G7SJV">
          <a:extLst>
            <a:ext uri="{FF2B5EF4-FFF2-40B4-BE49-F238E27FC236}">
              <a16:creationId xmlns:a16="http://schemas.microsoft.com/office/drawing/2014/main" xmlns="" id="{4C26DAF3-D489-4265-B81C-3FFE82D799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1" name="BExEQFAMIZ2L4OCWFLVJ5OSNW3FR">
          <a:extLst>
            <a:ext uri="{FF2B5EF4-FFF2-40B4-BE49-F238E27FC236}">
              <a16:creationId xmlns:a16="http://schemas.microsoft.com/office/drawing/2014/main" xmlns="" id="{98F6F7E3-FCDD-4C18-ADB8-F676893648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2" name="BExS5XJH42YFJ9C3IVA8HNIE5L6M">
          <a:extLst>
            <a:ext uri="{FF2B5EF4-FFF2-40B4-BE49-F238E27FC236}">
              <a16:creationId xmlns:a16="http://schemas.microsoft.com/office/drawing/2014/main" xmlns="" id="{6B77130E-A4F4-476D-9271-FA48501412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3" name="BExVVXJ0MS44XHZ5FRN9T06BWANK">
          <a:extLst>
            <a:ext uri="{FF2B5EF4-FFF2-40B4-BE49-F238E27FC236}">
              <a16:creationId xmlns:a16="http://schemas.microsoft.com/office/drawing/2014/main" xmlns="" id="{1ED3B906-E225-43FA-9FEF-2F58264C55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4" name="BExAXD64YO5K66HFU564IW611FYB">
          <a:extLst>
            <a:ext uri="{FF2B5EF4-FFF2-40B4-BE49-F238E27FC236}">
              <a16:creationId xmlns:a16="http://schemas.microsoft.com/office/drawing/2014/main" xmlns="" id="{AA6438A6-EECF-4ECE-A825-DB8E9196AE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5" name="BExZROR5QH4CRXACSPB031IW6DBF">
          <a:extLst>
            <a:ext uri="{FF2B5EF4-FFF2-40B4-BE49-F238E27FC236}">
              <a16:creationId xmlns:a16="http://schemas.microsoft.com/office/drawing/2014/main" xmlns="" id="{8BDEEEBC-1F02-44FC-A749-291E6AA897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6" name="BExW5Q9YWNZOV61XIPTVZ6DG4WC3">
          <a:extLst>
            <a:ext uri="{FF2B5EF4-FFF2-40B4-BE49-F238E27FC236}">
              <a16:creationId xmlns:a16="http://schemas.microsoft.com/office/drawing/2014/main" xmlns="" id="{23F4019C-7414-4F23-9ADB-3973C6149F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7" name="BExU234APSPWEF7WYAJWDD5FR41E">
          <a:extLst>
            <a:ext uri="{FF2B5EF4-FFF2-40B4-BE49-F238E27FC236}">
              <a16:creationId xmlns:a16="http://schemas.microsoft.com/office/drawing/2014/main" xmlns="" id="{A682609C-32BC-43A6-A721-0B44FAE6F9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8" name="BEx9J972VG349UJL0BFKQNRFBPIK">
          <a:extLst>
            <a:ext uri="{FF2B5EF4-FFF2-40B4-BE49-F238E27FC236}">
              <a16:creationId xmlns:a16="http://schemas.microsoft.com/office/drawing/2014/main" xmlns="" id="{80A95512-20F4-419B-A594-A9C140F6A4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29" name="BExEOG45NR1NDWFVLSHVPW96LDDG">
          <a:extLst>
            <a:ext uri="{FF2B5EF4-FFF2-40B4-BE49-F238E27FC236}">
              <a16:creationId xmlns:a16="http://schemas.microsoft.com/office/drawing/2014/main" xmlns="" id="{EAB7BAD4-5E6A-4A63-B9BC-45FAE389BB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30" name="BExMG8GOJE7HUD4TBW1BVZQ79U6D">
          <a:extLst>
            <a:ext uri="{FF2B5EF4-FFF2-40B4-BE49-F238E27FC236}">
              <a16:creationId xmlns:a16="http://schemas.microsoft.com/office/drawing/2014/main" xmlns="" id="{EE7D518E-5BE0-495B-BAA7-D5EECF991C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1" name="BExUD845W29O393MP8XHSBRARPM8">
          <a:extLst>
            <a:ext uri="{FF2B5EF4-FFF2-40B4-BE49-F238E27FC236}">
              <a16:creationId xmlns:a16="http://schemas.microsoft.com/office/drawing/2014/main" xmlns="" id="{4DA53AB7-2F42-4E02-8EC0-A96744925C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2" name="BEx1PXJYA0EPVKMIZ3OX22NE6SPN">
          <a:extLst>
            <a:ext uri="{FF2B5EF4-FFF2-40B4-BE49-F238E27FC236}">
              <a16:creationId xmlns:a16="http://schemas.microsoft.com/office/drawing/2014/main" xmlns="" id="{49D372CA-C0C4-45D5-8F75-BFD468950F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3" name="BExMJQXJ8DDD25EZMRVLMBSDATIO">
          <a:extLst>
            <a:ext uri="{FF2B5EF4-FFF2-40B4-BE49-F238E27FC236}">
              <a16:creationId xmlns:a16="http://schemas.microsoft.com/office/drawing/2014/main" xmlns="" id="{76F1BE7D-A8F8-4F8D-BE9C-D1D2C33D02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4" name="BExCZE19XEJSNCUJ5WNOBW1G7SJV">
          <a:extLst>
            <a:ext uri="{FF2B5EF4-FFF2-40B4-BE49-F238E27FC236}">
              <a16:creationId xmlns:a16="http://schemas.microsoft.com/office/drawing/2014/main" xmlns="" id="{3414051F-A578-4885-B7FB-AC2A09D224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5" name="BExEQFAMIZ2L4OCWFLVJ5OSNW3FR">
          <a:extLst>
            <a:ext uri="{FF2B5EF4-FFF2-40B4-BE49-F238E27FC236}">
              <a16:creationId xmlns:a16="http://schemas.microsoft.com/office/drawing/2014/main" xmlns="" id="{F60D3B0F-92EF-400D-9B0D-793C25C40A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6" name="BExS5XJH42YFJ9C3IVA8HNIE5L6M">
          <a:extLst>
            <a:ext uri="{FF2B5EF4-FFF2-40B4-BE49-F238E27FC236}">
              <a16:creationId xmlns:a16="http://schemas.microsoft.com/office/drawing/2014/main" xmlns="" id="{37AA259E-3C42-440B-9F56-926501587D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7" name="BExVVXJ0MS44XHZ5FRN9T06BWANK">
          <a:extLst>
            <a:ext uri="{FF2B5EF4-FFF2-40B4-BE49-F238E27FC236}">
              <a16:creationId xmlns:a16="http://schemas.microsoft.com/office/drawing/2014/main" xmlns="" id="{410620B1-B16C-41CB-8741-C3B8AE4CDC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8" name="BExAXD64YO5K66HFU564IW611FYB">
          <a:extLst>
            <a:ext uri="{FF2B5EF4-FFF2-40B4-BE49-F238E27FC236}">
              <a16:creationId xmlns:a16="http://schemas.microsoft.com/office/drawing/2014/main" xmlns="" id="{1950C38C-90E6-47B0-853E-71323F199F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9" name="BExZROR5QH4CRXACSPB031IW6DBF">
          <a:extLst>
            <a:ext uri="{FF2B5EF4-FFF2-40B4-BE49-F238E27FC236}">
              <a16:creationId xmlns:a16="http://schemas.microsoft.com/office/drawing/2014/main" xmlns="" id="{6C1B3B94-ED03-4B74-B12B-57E772BD3A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0" name="BExW5Q9YWNZOV61XIPTVZ6DG4WC3">
          <a:extLst>
            <a:ext uri="{FF2B5EF4-FFF2-40B4-BE49-F238E27FC236}">
              <a16:creationId xmlns:a16="http://schemas.microsoft.com/office/drawing/2014/main" xmlns="" id="{D903F15A-D151-4796-A733-CD8529F9A1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1" name="BExU234APSPWEF7WYAJWDD5FR41E">
          <a:extLst>
            <a:ext uri="{FF2B5EF4-FFF2-40B4-BE49-F238E27FC236}">
              <a16:creationId xmlns:a16="http://schemas.microsoft.com/office/drawing/2014/main" xmlns="" id="{D708A3B7-A3A4-48B9-AF12-AF637EAAD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2" name="BEx9J972VG349UJL0BFKQNRFBPIK">
          <a:extLst>
            <a:ext uri="{FF2B5EF4-FFF2-40B4-BE49-F238E27FC236}">
              <a16:creationId xmlns:a16="http://schemas.microsoft.com/office/drawing/2014/main" xmlns="" id="{CD7E3E69-5FC6-49C4-8AF2-8F1B38A10B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43" name="BExEOG45NR1NDWFVLSHVPW96LDDG">
          <a:extLst>
            <a:ext uri="{FF2B5EF4-FFF2-40B4-BE49-F238E27FC236}">
              <a16:creationId xmlns:a16="http://schemas.microsoft.com/office/drawing/2014/main" xmlns="" id="{7DE6D427-23A4-40C3-87C3-EB6F6F8AF1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44" name="BExMG8GOJE7HUD4TBW1BVZQ79U6D">
          <a:extLst>
            <a:ext uri="{FF2B5EF4-FFF2-40B4-BE49-F238E27FC236}">
              <a16:creationId xmlns:a16="http://schemas.microsoft.com/office/drawing/2014/main" xmlns="" id="{AC8D60E3-4B97-4D72-AE5F-0479E28577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5" name="BExUD845W29O393MP8XHSBRARPM8">
          <a:extLst>
            <a:ext uri="{FF2B5EF4-FFF2-40B4-BE49-F238E27FC236}">
              <a16:creationId xmlns:a16="http://schemas.microsoft.com/office/drawing/2014/main" xmlns="" id="{48D8200F-490B-4EBF-BE37-D023113B2B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6" name="BEx1PXJYA0EPVKMIZ3OX22NE6SPN">
          <a:extLst>
            <a:ext uri="{FF2B5EF4-FFF2-40B4-BE49-F238E27FC236}">
              <a16:creationId xmlns:a16="http://schemas.microsoft.com/office/drawing/2014/main" xmlns="" id="{7C391586-85CC-4DA6-B8A4-CFF8EBCDE4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7" name="BExMJQXJ8DDD25EZMRVLMBSDATIO">
          <a:extLst>
            <a:ext uri="{FF2B5EF4-FFF2-40B4-BE49-F238E27FC236}">
              <a16:creationId xmlns:a16="http://schemas.microsoft.com/office/drawing/2014/main" xmlns="" id="{BF03FEE0-7D4C-4B57-8055-ED1C88DEA0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8" name="BExCZE19XEJSNCUJ5WNOBW1G7SJV">
          <a:extLst>
            <a:ext uri="{FF2B5EF4-FFF2-40B4-BE49-F238E27FC236}">
              <a16:creationId xmlns:a16="http://schemas.microsoft.com/office/drawing/2014/main" xmlns="" id="{D3D5EDAE-B8E9-4FEE-B47B-FAF7AE6F8F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9" name="BExEQFAMIZ2L4OCWFLVJ5OSNW3FR">
          <a:extLst>
            <a:ext uri="{FF2B5EF4-FFF2-40B4-BE49-F238E27FC236}">
              <a16:creationId xmlns:a16="http://schemas.microsoft.com/office/drawing/2014/main" xmlns="" id="{BC11656E-5485-4F53-924B-6CD94998BA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0" name="BExS5XJH42YFJ9C3IVA8HNIE5L6M">
          <a:extLst>
            <a:ext uri="{FF2B5EF4-FFF2-40B4-BE49-F238E27FC236}">
              <a16:creationId xmlns:a16="http://schemas.microsoft.com/office/drawing/2014/main" xmlns="" id="{65428B47-D290-44D0-80A6-A48FD0A6E3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1" name="BExVVXJ0MS44XHZ5FRN9T06BWANK">
          <a:extLst>
            <a:ext uri="{FF2B5EF4-FFF2-40B4-BE49-F238E27FC236}">
              <a16:creationId xmlns:a16="http://schemas.microsoft.com/office/drawing/2014/main" xmlns="" id="{5E11B18A-D181-48DF-B9D4-50424A077D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2" name="BExAXD64YO5K66HFU564IW611FYB">
          <a:extLst>
            <a:ext uri="{FF2B5EF4-FFF2-40B4-BE49-F238E27FC236}">
              <a16:creationId xmlns:a16="http://schemas.microsoft.com/office/drawing/2014/main" xmlns="" id="{59BC10F5-19A8-4B33-954D-F6D4153767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3" name="BExZROR5QH4CRXACSPB031IW6DBF">
          <a:extLst>
            <a:ext uri="{FF2B5EF4-FFF2-40B4-BE49-F238E27FC236}">
              <a16:creationId xmlns:a16="http://schemas.microsoft.com/office/drawing/2014/main" xmlns="" id="{C1E88EFA-FA71-4A5C-9153-EB230DFF53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4" name="BExW5Q9YWNZOV61XIPTVZ6DG4WC3">
          <a:extLst>
            <a:ext uri="{FF2B5EF4-FFF2-40B4-BE49-F238E27FC236}">
              <a16:creationId xmlns:a16="http://schemas.microsoft.com/office/drawing/2014/main" xmlns="" id="{491382B1-06D0-4528-8E8E-F596F7C2F8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5" name="BExU234APSPWEF7WYAJWDD5FR41E">
          <a:extLst>
            <a:ext uri="{FF2B5EF4-FFF2-40B4-BE49-F238E27FC236}">
              <a16:creationId xmlns:a16="http://schemas.microsoft.com/office/drawing/2014/main" xmlns="" id="{E387BA97-2214-434D-8E20-13CFCDF806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6" name="BEx9J972VG349UJL0BFKQNRFBPIK">
          <a:extLst>
            <a:ext uri="{FF2B5EF4-FFF2-40B4-BE49-F238E27FC236}">
              <a16:creationId xmlns:a16="http://schemas.microsoft.com/office/drawing/2014/main" xmlns="" id="{85E74C65-041F-448A-89B6-318483AF1A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57" name="BExEOG45NR1NDWFVLSHVPW96LDDG">
          <a:extLst>
            <a:ext uri="{FF2B5EF4-FFF2-40B4-BE49-F238E27FC236}">
              <a16:creationId xmlns:a16="http://schemas.microsoft.com/office/drawing/2014/main" xmlns="" id="{F320E941-FDE3-4B9A-8AE5-044AABA3EE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58" name="BExMG8GOJE7HUD4TBW1BVZQ79U6D">
          <a:extLst>
            <a:ext uri="{FF2B5EF4-FFF2-40B4-BE49-F238E27FC236}">
              <a16:creationId xmlns:a16="http://schemas.microsoft.com/office/drawing/2014/main" xmlns="" id="{F37CA3C0-4B12-4D2C-B744-681342424C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9" name="BExUD845W29O393MP8XHSBRARPM8">
          <a:extLst>
            <a:ext uri="{FF2B5EF4-FFF2-40B4-BE49-F238E27FC236}">
              <a16:creationId xmlns:a16="http://schemas.microsoft.com/office/drawing/2014/main" xmlns="" id="{3BE6960F-38E5-4498-B452-AAA51CB879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0" name="BEx1PXJYA0EPVKMIZ3OX22NE6SPN">
          <a:extLst>
            <a:ext uri="{FF2B5EF4-FFF2-40B4-BE49-F238E27FC236}">
              <a16:creationId xmlns:a16="http://schemas.microsoft.com/office/drawing/2014/main" xmlns="" id="{40228E9B-4A32-460F-ADB8-EA0F55DB4C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1" name="BExMJQXJ8DDD25EZMRVLMBSDATIO">
          <a:extLst>
            <a:ext uri="{FF2B5EF4-FFF2-40B4-BE49-F238E27FC236}">
              <a16:creationId xmlns:a16="http://schemas.microsoft.com/office/drawing/2014/main" xmlns="" id="{6473CE9B-285D-42AA-B8A7-B532C6CAD6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2" name="BExCZE19XEJSNCUJ5WNOBW1G7SJV">
          <a:extLst>
            <a:ext uri="{FF2B5EF4-FFF2-40B4-BE49-F238E27FC236}">
              <a16:creationId xmlns:a16="http://schemas.microsoft.com/office/drawing/2014/main" xmlns="" id="{8CD2D1DA-2D45-4527-8FB1-D7197AEEC2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3" name="BExEQFAMIZ2L4OCWFLVJ5OSNW3FR">
          <a:extLst>
            <a:ext uri="{FF2B5EF4-FFF2-40B4-BE49-F238E27FC236}">
              <a16:creationId xmlns:a16="http://schemas.microsoft.com/office/drawing/2014/main" xmlns="" id="{CB6B23AF-32D0-454B-AE35-1500378E65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4" name="BExS5XJH42YFJ9C3IVA8HNIE5L6M">
          <a:extLst>
            <a:ext uri="{FF2B5EF4-FFF2-40B4-BE49-F238E27FC236}">
              <a16:creationId xmlns:a16="http://schemas.microsoft.com/office/drawing/2014/main" xmlns="" id="{FB361BB1-4DC3-4964-A1CA-A5C75275F9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5" name="BExVVXJ0MS44XHZ5FRN9T06BWANK">
          <a:extLst>
            <a:ext uri="{FF2B5EF4-FFF2-40B4-BE49-F238E27FC236}">
              <a16:creationId xmlns:a16="http://schemas.microsoft.com/office/drawing/2014/main" xmlns="" id="{2D01B318-E10F-4642-A76B-181D0481C0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6" name="BExAXD64YO5K66HFU564IW611FYB">
          <a:extLst>
            <a:ext uri="{FF2B5EF4-FFF2-40B4-BE49-F238E27FC236}">
              <a16:creationId xmlns:a16="http://schemas.microsoft.com/office/drawing/2014/main" xmlns="" id="{F4C77E41-881D-4463-B268-77BA1733ED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7" name="BExZROR5QH4CRXACSPB031IW6DBF">
          <a:extLst>
            <a:ext uri="{FF2B5EF4-FFF2-40B4-BE49-F238E27FC236}">
              <a16:creationId xmlns:a16="http://schemas.microsoft.com/office/drawing/2014/main" xmlns="" id="{9EF3859D-B305-4EF9-95AD-A242542821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8" name="BExW5Q9YWNZOV61XIPTVZ6DG4WC3">
          <a:extLst>
            <a:ext uri="{FF2B5EF4-FFF2-40B4-BE49-F238E27FC236}">
              <a16:creationId xmlns:a16="http://schemas.microsoft.com/office/drawing/2014/main" xmlns="" id="{EEB1F09A-348B-4239-989A-A5529F1B41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9" name="BExU234APSPWEF7WYAJWDD5FR41E">
          <a:extLst>
            <a:ext uri="{FF2B5EF4-FFF2-40B4-BE49-F238E27FC236}">
              <a16:creationId xmlns:a16="http://schemas.microsoft.com/office/drawing/2014/main" xmlns="" id="{F8F431AD-9913-4423-A0CE-76C248698D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0" name="BEx9J972VG349UJL0BFKQNRFBPIK">
          <a:extLst>
            <a:ext uri="{FF2B5EF4-FFF2-40B4-BE49-F238E27FC236}">
              <a16:creationId xmlns:a16="http://schemas.microsoft.com/office/drawing/2014/main" xmlns="" id="{0AB85054-7FD5-499E-AF0B-40A582B7C3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71" name="BExEOG45NR1NDWFVLSHVPW96LDDG">
          <a:extLst>
            <a:ext uri="{FF2B5EF4-FFF2-40B4-BE49-F238E27FC236}">
              <a16:creationId xmlns:a16="http://schemas.microsoft.com/office/drawing/2014/main" xmlns="" id="{E0127FD5-7C96-4EC0-B2B3-7BB940E8AE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72" name="BExMG8GOJE7HUD4TBW1BVZQ79U6D">
          <a:extLst>
            <a:ext uri="{FF2B5EF4-FFF2-40B4-BE49-F238E27FC236}">
              <a16:creationId xmlns:a16="http://schemas.microsoft.com/office/drawing/2014/main" xmlns="" id="{FADDDDE7-EE47-4B66-A9EC-88A9B6C809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3" name="BExUD845W29O393MP8XHSBRARPM8">
          <a:extLst>
            <a:ext uri="{FF2B5EF4-FFF2-40B4-BE49-F238E27FC236}">
              <a16:creationId xmlns:a16="http://schemas.microsoft.com/office/drawing/2014/main" xmlns="" id="{C08A56A4-E402-4CE5-8834-A26981527D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4" name="BEx1PXJYA0EPVKMIZ3OX22NE6SPN">
          <a:extLst>
            <a:ext uri="{FF2B5EF4-FFF2-40B4-BE49-F238E27FC236}">
              <a16:creationId xmlns:a16="http://schemas.microsoft.com/office/drawing/2014/main" xmlns="" id="{D502498E-9AD4-41D8-8918-0503D3BDD7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5" name="BExMJQXJ8DDD25EZMRVLMBSDATIO">
          <a:extLst>
            <a:ext uri="{FF2B5EF4-FFF2-40B4-BE49-F238E27FC236}">
              <a16:creationId xmlns:a16="http://schemas.microsoft.com/office/drawing/2014/main" xmlns="" id="{8FCCC5F4-37A4-4285-9489-C71952C4E4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6" name="BExCZE19XEJSNCUJ5WNOBW1G7SJV">
          <a:extLst>
            <a:ext uri="{FF2B5EF4-FFF2-40B4-BE49-F238E27FC236}">
              <a16:creationId xmlns:a16="http://schemas.microsoft.com/office/drawing/2014/main" xmlns="" id="{DF1A85CC-783F-4949-9BC6-9EABEBEA05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7" name="BExEQFAMIZ2L4OCWFLVJ5OSNW3FR">
          <a:extLst>
            <a:ext uri="{FF2B5EF4-FFF2-40B4-BE49-F238E27FC236}">
              <a16:creationId xmlns:a16="http://schemas.microsoft.com/office/drawing/2014/main" xmlns="" id="{68EDE399-E941-4C22-93F0-A8813F2C80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8" name="BExS5XJH42YFJ9C3IVA8HNIE5L6M">
          <a:extLst>
            <a:ext uri="{FF2B5EF4-FFF2-40B4-BE49-F238E27FC236}">
              <a16:creationId xmlns:a16="http://schemas.microsoft.com/office/drawing/2014/main" xmlns="" id="{8F613216-A235-4584-BD13-7BEED399D9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9" name="BExVVXJ0MS44XHZ5FRN9T06BWANK">
          <a:extLst>
            <a:ext uri="{FF2B5EF4-FFF2-40B4-BE49-F238E27FC236}">
              <a16:creationId xmlns:a16="http://schemas.microsoft.com/office/drawing/2014/main" xmlns="" id="{A512EBBF-BAC8-45E6-939F-1CBE1BA14D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0" name="BExAXD64YO5K66HFU564IW611FYB">
          <a:extLst>
            <a:ext uri="{FF2B5EF4-FFF2-40B4-BE49-F238E27FC236}">
              <a16:creationId xmlns:a16="http://schemas.microsoft.com/office/drawing/2014/main" xmlns="" id="{41CA7CF4-65A8-44B9-B467-AAB2676E6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1" name="BExZROR5QH4CRXACSPB031IW6DBF">
          <a:extLst>
            <a:ext uri="{FF2B5EF4-FFF2-40B4-BE49-F238E27FC236}">
              <a16:creationId xmlns:a16="http://schemas.microsoft.com/office/drawing/2014/main" xmlns="" id="{DC2A38CC-9526-42EC-8964-6415B7C758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2" name="BExW5Q9YWNZOV61XIPTVZ6DG4WC3">
          <a:extLst>
            <a:ext uri="{FF2B5EF4-FFF2-40B4-BE49-F238E27FC236}">
              <a16:creationId xmlns:a16="http://schemas.microsoft.com/office/drawing/2014/main" xmlns="" id="{B5C649DA-A341-4BE7-98B3-F445FFDEC6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3" name="BExU234APSPWEF7WYAJWDD5FR41E">
          <a:extLst>
            <a:ext uri="{FF2B5EF4-FFF2-40B4-BE49-F238E27FC236}">
              <a16:creationId xmlns:a16="http://schemas.microsoft.com/office/drawing/2014/main" xmlns="" id="{CE73C280-2265-482B-AA0C-4D994EC7B3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4" name="BEx9J972VG349UJL0BFKQNRFBPIK">
          <a:extLst>
            <a:ext uri="{FF2B5EF4-FFF2-40B4-BE49-F238E27FC236}">
              <a16:creationId xmlns:a16="http://schemas.microsoft.com/office/drawing/2014/main" xmlns="" id="{08BF52A2-04D2-4D03-B708-88F3CBD0C6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85" name="BExEOG45NR1NDWFVLSHVPW96LDDG">
          <a:extLst>
            <a:ext uri="{FF2B5EF4-FFF2-40B4-BE49-F238E27FC236}">
              <a16:creationId xmlns:a16="http://schemas.microsoft.com/office/drawing/2014/main" xmlns="" id="{59283B84-6CAE-4C62-BC27-8941F703D9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86" name="BExMG8GOJE7HUD4TBW1BVZQ79U6D">
          <a:extLst>
            <a:ext uri="{FF2B5EF4-FFF2-40B4-BE49-F238E27FC236}">
              <a16:creationId xmlns:a16="http://schemas.microsoft.com/office/drawing/2014/main" xmlns="" id="{87E000FA-9C12-4EC6-B479-A9F2FD26A5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7" name="BExUD845W29O393MP8XHSBRARPM8">
          <a:extLst>
            <a:ext uri="{FF2B5EF4-FFF2-40B4-BE49-F238E27FC236}">
              <a16:creationId xmlns:a16="http://schemas.microsoft.com/office/drawing/2014/main" xmlns="" id="{DDA4E102-E436-4795-88E9-CCE0117F6C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8" name="BEx1PXJYA0EPVKMIZ3OX22NE6SPN">
          <a:extLst>
            <a:ext uri="{FF2B5EF4-FFF2-40B4-BE49-F238E27FC236}">
              <a16:creationId xmlns:a16="http://schemas.microsoft.com/office/drawing/2014/main" xmlns="" id="{33E55CEF-4B87-409B-9EDF-E9E02F3E24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9" name="BExMJQXJ8DDD25EZMRVLMBSDATIO">
          <a:extLst>
            <a:ext uri="{FF2B5EF4-FFF2-40B4-BE49-F238E27FC236}">
              <a16:creationId xmlns:a16="http://schemas.microsoft.com/office/drawing/2014/main" xmlns="" id="{C7B2E0E7-D610-41B9-A0A9-46EB143090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0" name="BExCZE19XEJSNCUJ5WNOBW1G7SJV">
          <a:extLst>
            <a:ext uri="{FF2B5EF4-FFF2-40B4-BE49-F238E27FC236}">
              <a16:creationId xmlns:a16="http://schemas.microsoft.com/office/drawing/2014/main" xmlns="" id="{7141A156-3436-409D-95D8-6C1E15EE24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1" name="BExEQFAMIZ2L4OCWFLVJ5OSNW3FR">
          <a:extLst>
            <a:ext uri="{FF2B5EF4-FFF2-40B4-BE49-F238E27FC236}">
              <a16:creationId xmlns:a16="http://schemas.microsoft.com/office/drawing/2014/main" xmlns="" id="{5C8AD322-5706-4E26-8579-BB8E862EDA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2" name="BExS5XJH42YFJ9C3IVA8HNIE5L6M">
          <a:extLst>
            <a:ext uri="{FF2B5EF4-FFF2-40B4-BE49-F238E27FC236}">
              <a16:creationId xmlns:a16="http://schemas.microsoft.com/office/drawing/2014/main" xmlns="" id="{607B3640-7851-4996-98BC-150673A993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3" name="BExVVXJ0MS44XHZ5FRN9T06BWANK">
          <a:extLst>
            <a:ext uri="{FF2B5EF4-FFF2-40B4-BE49-F238E27FC236}">
              <a16:creationId xmlns:a16="http://schemas.microsoft.com/office/drawing/2014/main" xmlns="" id="{7A64ECFB-A326-4E9B-AF03-0B75AA0811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4" name="BExAXD64YO5K66HFU564IW611FYB">
          <a:extLst>
            <a:ext uri="{FF2B5EF4-FFF2-40B4-BE49-F238E27FC236}">
              <a16:creationId xmlns:a16="http://schemas.microsoft.com/office/drawing/2014/main" xmlns="" id="{B9F79B37-072E-4D98-B225-459393929D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5" name="BExZROR5QH4CRXACSPB031IW6DBF">
          <a:extLst>
            <a:ext uri="{FF2B5EF4-FFF2-40B4-BE49-F238E27FC236}">
              <a16:creationId xmlns:a16="http://schemas.microsoft.com/office/drawing/2014/main" xmlns="" id="{943BBAC3-22A1-476E-90E7-F847AC0775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6" name="BExW5Q9YWNZOV61XIPTVZ6DG4WC3">
          <a:extLst>
            <a:ext uri="{FF2B5EF4-FFF2-40B4-BE49-F238E27FC236}">
              <a16:creationId xmlns:a16="http://schemas.microsoft.com/office/drawing/2014/main" xmlns="" id="{D1656AD8-D24F-4392-9D54-491AA1FB3C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7" name="BExU234APSPWEF7WYAJWDD5FR41E">
          <a:extLst>
            <a:ext uri="{FF2B5EF4-FFF2-40B4-BE49-F238E27FC236}">
              <a16:creationId xmlns:a16="http://schemas.microsoft.com/office/drawing/2014/main" xmlns="" id="{6D2A425F-CA56-4639-8C7C-3B4F907156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8" name="BEx9J972VG349UJL0BFKQNRFBPIK">
          <a:extLst>
            <a:ext uri="{FF2B5EF4-FFF2-40B4-BE49-F238E27FC236}">
              <a16:creationId xmlns:a16="http://schemas.microsoft.com/office/drawing/2014/main" xmlns="" id="{E6F71EB2-CF8F-4F99-B202-9E80C8B85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99" name="BExEOG45NR1NDWFVLSHVPW96LDDG">
          <a:extLst>
            <a:ext uri="{FF2B5EF4-FFF2-40B4-BE49-F238E27FC236}">
              <a16:creationId xmlns:a16="http://schemas.microsoft.com/office/drawing/2014/main" xmlns="" id="{97665740-FF83-43AC-A995-73939AA556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00" name="BExMG8GOJE7HUD4TBW1BVZQ79U6D">
          <a:extLst>
            <a:ext uri="{FF2B5EF4-FFF2-40B4-BE49-F238E27FC236}">
              <a16:creationId xmlns:a16="http://schemas.microsoft.com/office/drawing/2014/main" xmlns="" id="{CBC5BE5B-6C9A-4DDA-9067-AB26500EC4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1" name="BExUD845W29O393MP8XHSBRARPM8">
          <a:extLst>
            <a:ext uri="{FF2B5EF4-FFF2-40B4-BE49-F238E27FC236}">
              <a16:creationId xmlns:a16="http://schemas.microsoft.com/office/drawing/2014/main" xmlns="" id="{E8EE0708-4522-4EDA-9BF0-B0E6D23ACC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2" name="BEx1PXJYA0EPVKMIZ3OX22NE6SPN">
          <a:extLst>
            <a:ext uri="{FF2B5EF4-FFF2-40B4-BE49-F238E27FC236}">
              <a16:creationId xmlns:a16="http://schemas.microsoft.com/office/drawing/2014/main" xmlns="" id="{A82A706E-0EAF-4A1C-A4D5-867AE2FA2D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3" name="BExMJQXJ8DDD25EZMRVLMBSDATIO">
          <a:extLst>
            <a:ext uri="{FF2B5EF4-FFF2-40B4-BE49-F238E27FC236}">
              <a16:creationId xmlns:a16="http://schemas.microsoft.com/office/drawing/2014/main" xmlns="" id="{D9C92D1F-3B59-4E22-99FB-3B54E99D47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4" name="BExCZE19XEJSNCUJ5WNOBW1G7SJV">
          <a:extLst>
            <a:ext uri="{FF2B5EF4-FFF2-40B4-BE49-F238E27FC236}">
              <a16:creationId xmlns:a16="http://schemas.microsoft.com/office/drawing/2014/main" xmlns="" id="{C2A08E2F-57A9-4A8C-B692-CB28750625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5" name="BExEQFAMIZ2L4OCWFLVJ5OSNW3FR">
          <a:extLst>
            <a:ext uri="{FF2B5EF4-FFF2-40B4-BE49-F238E27FC236}">
              <a16:creationId xmlns:a16="http://schemas.microsoft.com/office/drawing/2014/main" xmlns="" id="{FAD83B12-BCB4-4D82-B921-66FE3E278F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6" name="BExS5XJH42YFJ9C3IVA8HNIE5L6M">
          <a:extLst>
            <a:ext uri="{FF2B5EF4-FFF2-40B4-BE49-F238E27FC236}">
              <a16:creationId xmlns:a16="http://schemas.microsoft.com/office/drawing/2014/main" xmlns="" id="{473FB24E-B042-4385-9C06-102383863B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7" name="BExVVXJ0MS44XHZ5FRN9T06BWANK">
          <a:extLst>
            <a:ext uri="{FF2B5EF4-FFF2-40B4-BE49-F238E27FC236}">
              <a16:creationId xmlns:a16="http://schemas.microsoft.com/office/drawing/2014/main" xmlns="" id="{C6859744-4F61-4ACA-9C78-5BA5E4D515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8" name="BExAXD64YO5K66HFU564IW611FYB">
          <a:extLst>
            <a:ext uri="{FF2B5EF4-FFF2-40B4-BE49-F238E27FC236}">
              <a16:creationId xmlns:a16="http://schemas.microsoft.com/office/drawing/2014/main" xmlns="" id="{24F9E505-A24E-4D1A-A88A-4CD392C455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9" name="BExZROR5QH4CRXACSPB031IW6DBF">
          <a:extLst>
            <a:ext uri="{FF2B5EF4-FFF2-40B4-BE49-F238E27FC236}">
              <a16:creationId xmlns:a16="http://schemas.microsoft.com/office/drawing/2014/main" xmlns="" id="{9333491E-C604-403B-8B96-14C00C9D75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0" name="BExW5Q9YWNZOV61XIPTVZ6DG4WC3">
          <a:extLst>
            <a:ext uri="{FF2B5EF4-FFF2-40B4-BE49-F238E27FC236}">
              <a16:creationId xmlns:a16="http://schemas.microsoft.com/office/drawing/2014/main" xmlns="" id="{BAA97C3D-E5DC-4FA4-8D93-97682216BA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1" name="BExU234APSPWEF7WYAJWDD5FR41E">
          <a:extLst>
            <a:ext uri="{FF2B5EF4-FFF2-40B4-BE49-F238E27FC236}">
              <a16:creationId xmlns:a16="http://schemas.microsoft.com/office/drawing/2014/main" xmlns="" id="{E7BF8EDE-CC4A-4667-940B-2FAE554BE4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2" name="BEx9J972VG349UJL0BFKQNRFBPIK">
          <a:extLst>
            <a:ext uri="{FF2B5EF4-FFF2-40B4-BE49-F238E27FC236}">
              <a16:creationId xmlns:a16="http://schemas.microsoft.com/office/drawing/2014/main" xmlns="" id="{C4C347CC-3B69-41C3-AF4D-69C46C943E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13" name="BExEOG45NR1NDWFVLSHVPW96LDDG">
          <a:extLst>
            <a:ext uri="{FF2B5EF4-FFF2-40B4-BE49-F238E27FC236}">
              <a16:creationId xmlns:a16="http://schemas.microsoft.com/office/drawing/2014/main" xmlns="" id="{A1339C56-0573-4F2B-949F-3A770F7AEB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14" name="BExMG8GOJE7HUD4TBW1BVZQ79U6D">
          <a:extLst>
            <a:ext uri="{FF2B5EF4-FFF2-40B4-BE49-F238E27FC236}">
              <a16:creationId xmlns:a16="http://schemas.microsoft.com/office/drawing/2014/main" xmlns="" id="{77372800-BF58-4AAD-B050-B50A668D2C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5" name="BExUD845W29O393MP8XHSBRARPM8">
          <a:extLst>
            <a:ext uri="{FF2B5EF4-FFF2-40B4-BE49-F238E27FC236}">
              <a16:creationId xmlns:a16="http://schemas.microsoft.com/office/drawing/2014/main" xmlns="" id="{4D06FD5A-11B6-4DF7-910C-0E3D6BDEC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6" name="BEx1PXJYA0EPVKMIZ3OX22NE6SPN">
          <a:extLst>
            <a:ext uri="{FF2B5EF4-FFF2-40B4-BE49-F238E27FC236}">
              <a16:creationId xmlns:a16="http://schemas.microsoft.com/office/drawing/2014/main" xmlns="" id="{60016349-6D95-4423-B1A1-24485C9989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7" name="BExMJQXJ8DDD25EZMRVLMBSDATIO">
          <a:extLst>
            <a:ext uri="{FF2B5EF4-FFF2-40B4-BE49-F238E27FC236}">
              <a16:creationId xmlns:a16="http://schemas.microsoft.com/office/drawing/2014/main" xmlns="" id="{76D561BF-4291-4E18-8B9E-86B90F692F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8" name="BExCZE19XEJSNCUJ5WNOBW1G7SJV">
          <a:extLst>
            <a:ext uri="{FF2B5EF4-FFF2-40B4-BE49-F238E27FC236}">
              <a16:creationId xmlns:a16="http://schemas.microsoft.com/office/drawing/2014/main" xmlns="" id="{98E63F40-F736-4E9E-9AF2-C037EDC75E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9" name="BExEQFAMIZ2L4OCWFLVJ5OSNW3FR">
          <a:extLst>
            <a:ext uri="{FF2B5EF4-FFF2-40B4-BE49-F238E27FC236}">
              <a16:creationId xmlns:a16="http://schemas.microsoft.com/office/drawing/2014/main" xmlns="" id="{73360444-FDAD-41FB-94B3-78A4D76473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0" name="BExS5XJH42YFJ9C3IVA8HNIE5L6M">
          <a:extLst>
            <a:ext uri="{FF2B5EF4-FFF2-40B4-BE49-F238E27FC236}">
              <a16:creationId xmlns:a16="http://schemas.microsoft.com/office/drawing/2014/main" xmlns="" id="{57B6FD4C-C23C-49A1-9C88-AFCC08D98F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1" name="BExVVXJ0MS44XHZ5FRN9T06BWANK">
          <a:extLst>
            <a:ext uri="{FF2B5EF4-FFF2-40B4-BE49-F238E27FC236}">
              <a16:creationId xmlns:a16="http://schemas.microsoft.com/office/drawing/2014/main" xmlns="" id="{288032FB-E2CE-4A38-AFF5-EF85DC051E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2" name="BExAXD64YO5K66HFU564IW611FYB">
          <a:extLst>
            <a:ext uri="{FF2B5EF4-FFF2-40B4-BE49-F238E27FC236}">
              <a16:creationId xmlns:a16="http://schemas.microsoft.com/office/drawing/2014/main" xmlns="" id="{56A06ADB-2082-4205-8DDB-34CBA38C34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3" name="BExZROR5QH4CRXACSPB031IW6DBF">
          <a:extLst>
            <a:ext uri="{FF2B5EF4-FFF2-40B4-BE49-F238E27FC236}">
              <a16:creationId xmlns:a16="http://schemas.microsoft.com/office/drawing/2014/main" xmlns="" id="{9EB837D7-1FFA-440B-AF7D-03D4A4B144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4" name="BExW5Q9YWNZOV61XIPTVZ6DG4WC3">
          <a:extLst>
            <a:ext uri="{FF2B5EF4-FFF2-40B4-BE49-F238E27FC236}">
              <a16:creationId xmlns:a16="http://schemas.microsoft.com/office/drawing/2014/main" xmlns="" id="{386AF131-D550-4433-A759-9938050DF6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5" name="BExU234APSPWEF7WYAJWDD5FR41E">
          <a:extLst>
            <a:ext uri="{FF2B5EF4-FFF2-40B4-BE49-F238E27FC236}">
              <a16:creationId xmlns:a16="http://schemas.microsoft.com/office/drawing/2014/main" xmlns="" id="{006E466A-F1E4-4DBA-900D-C4C936D17C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6" name="BEx9J972VG349UJL0BFKQNRFBPIK">
          <a:extLst>
            <a:ext uri="{FF2B5EF4-FFF2-40B4-BE49-F238E27FC236}">
              <a16:creationId xmlns:a16="http://schemas.microsoft.com/office/drawing/2014/main" xmlns="" id="{0BC378D9-7248-4616-8C73-0BCEB38F7D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27" name="BExEOG45NR1NDWFVLSHVPW96LDDG">
          <a:extLst>
            <a:ext uri="{FF2B5EF4-FFF2-40B4-BE49-F238E27FC236}">
              <a16:creationId xmlns:a16="http://schemas.microsoft.com/office/drawing/2014/main" xmlns="" id="{CB15F3E0-7CC0-421D-8441-1C76053BB1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28" name="BExMG8GOJE7HUD4TBW1BVZQ79U6D">
          <a:extLst>
            <a:ext uri="{FF2B5EF4-FFF2-40B4-BE49-F238E27FC236}">
              <a16:creationId xmlns:a16="http://schemas.microsoft.com/office/drawing/2014/main" xmlns="" id="{1BC7CE65-B29E-49BD-8FC8-29DB204149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9" name="BExUD845W29O393MP8XHSBRARPM8">
          <a:extLst>
            <a:ext uri="{FF2B5EF4-FFF2-40B4-BE49-F238E27FC236}">
              <a16:creationId xmlns:a16="http://schemas.microsoft.com/office/drawing/2014/main" xmlns="" id="{9F5E6F5E-64AD-4789-8F31-496144C346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0" name="BEx1PXJYA0EPVKMIZ3OX22NE6SPN">
          <a:extLst>
            <a:ext uri="{FF2B5EF4-FFF2-40B4-BE49-F238E27FC236}">
              <a16:creationId xmlns:a16="http://schemas.microsoft.com/office/drawing/2014/main" xmlns="" id="{7E189908-B905-4769-9EF5-09CA5F7FC2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1" name="BExMJQXJ8DDD25EZMRVLMBSDATIO">
          <a:extLst>
            <a:ext uri="{FF2B5EF4-FFF2-40B4-BE49-F238E27FC236}">
              <a16:creationId xmlns:a16="http://schemas.microsoft.com/office/drawing/2014/main" xmlns="" id="{1ED68886-C466-40D2-812C-9081DEC514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2" name="BExCZE19XEJSNCUJ5WNOBW1G7SJV">
          <a:extLst>
            <a:ext uri="{FF2B5EF4-FFF2-40B4-BE49-F238E27FC236}">
              <a16:creationId xmlns:a16="http://schemas.microsoft.com/office/drawing/2014/main" xmlns="" id="{ABBFC034-96B0-49F5-B640-8148AAA92A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3" name="BExEQFAMIZ2L4OCWFLVJ5OSNW3FR">
          <a:extLst>
            <a:ext uri="{FF2B5EF4-FFF2-40B4-BE49-F238E27FC236}">
              <a16:creationId xmlns:a16="http://schemas.microsoft.com/office/drawing/2014/main" xmlns="" id="{189EBD85-B480-4AA4-A656-85C766A2F9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4" name="BExS5XJH42YFJ9C3IVA8HNIE5L6M">
          <a:extLst>
            <a:ext uri="{FF2B5EF4-FFF2-40B4-BE49-F238E27FC236}">
              <a16:creationId xmlns:a16="http://schemas.microsoft.com/office/drawing/2014/main" xmlns="" id="{B694F4D6-D5D9-4644-830C-66526FB6A4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5" name="BExVVXJ0MS44XHZ5FRN9T06BWANK">
          <a:extLst>
            <a:ext uri="{FF2B5EF4-FFF2-40B4-BE49-F238E27FC236}">
              <a16:creationId xmlns:a16="http://schemas.microsoft.com/office/drawing/2014/main" xmlns="" id="{0AD597E5-98D5-4E29-B1B0-6BA8130D4E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6" name="BExAXD64YO5K66HFU564IW611FYB">
          <a:extLst>
            <a:ext uri="{FF2B5EF4-FFF2-40B4-BE49-F238E27FC236}">
              <a16:creationId xmlns:a16="http://schemas.microsoft.com/office/drawing/2014/main" xmlns="" id="{DCE30835-3859-4BC8-9698-747C3CC6CC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7" name="BExZROR5QH4CRXACSPB031IW6DBF">
          <a:extLst>
            <a:ext uri="{FF2B5EF4-FFF2-40B4-BE49-F238E27FC236}">
              <a16:creationId xmlns:a16="http://schemas.microsoft.com/office/drawing/2014/main" xmlns="" id="{D7201ED8-9B80-4D88-945F-8157514526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8" name="BExW5Q9YWNZOV61XIPTVZ6DG4WC3">
          <a:extLst>
            <a:ext uri="{FF2B5EF4-FFF2-40B4-BE49-F238E27FC236}">
              <a16:creationId xmlns:a16="http://schemas.microsoft.com/office/drawing/2014/main" xmlns="" id="{60284D69-FA5E-4294-A425-662861B0F8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9" name="BExU234APSPWEF7WYAJWDD5FR41E">
          <a:extLst>
            <a:ext uri="{FF2B5EF4-FFF2-40B4-BE49-F238E27FC236}">
              <a16:creationId xmlns:a16="http://schemas.microsoft.com/office/drawing/2014/main" xmlns="" id="{2366AB76-FBAD-4558-9B8B-ABE90E34F4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0" name="BEx9J972VG349UJL0BFKQNRFBPIK">
          <a:extLst>
            <a:ext uri="{FF2B5EF4-FFF2-40B4-BE49-F238E27FC236}">
              <a16:creationId xmlns:a16="http://schemas.microsoft.com/office/drawing/2014/main" xmlns="" id="{2B4152E0-476D-475E-B4D1-AD59821F33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41" name="BExEOG45NR1NDWFVLSHVPW96LDDG">
          <a:extLst>
            <a:ext uri="{FF2B5EF4-FFF2-40B4-BE49-F238E27FC236}">
              <a16:creationId xmlns:a16="http://schemas.microsoft.com/office/drawing/2014/main" xmlns="" id="{CE7EE392-F542-4A0A-8296-07851351C6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42" name="BExMG8GOJE7HUD4TBW1BVZQ79U6D">
          <a:extLst>
            <a:ext uri="{FF2B5EF4-FFF2-40B4-BE49-F238E27FC236}">
              <a16:creationId xmlns:a16="http://schemas.microsoft.com/office/drawing/2014/main" xmlns="" id="{ECECFDA0-179E-4C3C-B397-A3A5E660C9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3" name="BExUD845W29O393MP8XHSBRARPM8">
          <a:extLst>
            <a:ext uri="{FF2B5EF4-FFF2-40B4-BE49-F238E27FC236}">
              <a16:creationId xmlns:a16="http://schemas.microsoft.com/office/drawing/2014/main" xmlns="" id="{11E0C1A8-78DA-4234-8307-B128648487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4" name="BEx1PXJYA0EPVKMIZ3OX22NE6SPN">
          <a:extLst>
            <a:ext uri="{FF2B5EF4-FFF2-40B4-BE49-F238E27FC236}">
              <a16:creationId xmlns:a16="http://schemas.microsoft.com/office/drawing/2014/main" xmlns="" id="{1BB4F1A4-DD70-4E83-93B7-F35D474CF8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5" name="BExMJQXJ8DDD25EZMRVLMBSDATIO">
          <a:extLst>
            <a:ext uri="{FF2B5EF4-FFF2-40B4-BE49-F238E27FC236}">
              <a16:creationId xmlns:a16="http://schemas.microsoft.com/office/drawing/2014/main" xmlns="" id="{6CCCD610-F0D1-4DE6-A3FB-96AC77EDFB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6" name="BExCZE19XEJSNCUJ5WNOBW1G7SJV">
          <a:extLst>
            <a:ext uri="{FF2B5EF4-FFF2-40B4-BE49-F238E27FC236}">
              <a16:creationId xmlns:a16="http://schemas.microsoft.com/office/drawing/2014/main" xmlns="" id="{A6374D8E-412A-4419-94CE-519AB23760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7" name="BExEQFAMIZ2L4OCWFLVJ5OSNW3FR">
          <a:extLst>
            <a:ext uri="{FF2B5EF4-FFF2-40B4-BE49-F238E27FC236}">
              <a16:creationId xmlns:a16="http://schemas.microsoft.com/office/drawing/2014/main" xmlns="" id="{834B8114-B73A-499B-868A-E073E5233D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8" name="BExS5XJH42YFJ9C3IVA8HNIE5L6M">
          <a:extLst>
            <a:ext uri="{FF2B5EF4-FFF2-40B4-BE49-F238E27FC236}">
              <a16:creationId xmlns:a16="http://schemas.microsoft.com/office/drawing/2014/main" xmlns="" id="{67B8DC6C-63DD-4B6D-B4C8-6BDB5BB769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9" name="BExVVXJ0MS44XHZ5FRN9T06BWANK">
          <a:extLst>
            <a:ext uri="{FF2B5EF4-FFF2-40B4-BE49-F238E27FC236}">
              <a16:creationId xmlns:a16="http://schemas.microsoft.com/office/drawing/2014/main" xmlns="" id="{65D97BB7-C417-4FDF-876F-2A77BBA507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0" name="BExAXD64YO5K66HFU564IW611FYB">
          <a:extLst>
            <a:ext uri="{FF2B5EF4-FFF2-40B4-BE49-F238E27FC236}">
              <a16:creationId xmlns:a16="http://schemas.microsoft.com/office/drawing/2014/main" xmlns="" id="{3882479B-56E0-4989-8D0D-2A2665C6CE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1" name="BExZROR5QH4CRXACSPB031IW6DBF">
          <a:extLst>
            <a:ext uri="{FF2B5EF4-FFF2-40B4-BE49-F238E27FC236}">
              <a16:creationId xmlns:a16="http://schemas.microsoft.com/office/drawing/2014/main" xmlns="" id="{507D8969-9CC0-4641-BE06-4C08A6A040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2" name="BExW5Q9YWNZOV61XIPTVZ6DG4WC3">
          <a:extLst>
            <a:ext uri="{FF2B5EF4-FFF2-40B4-BE49-F238E27FC236}">
              <a16:creationId xmlns:a16="http://schemas.microsoft.com/office/drawing/2014/main" xmlns="" id="{73477899-0CDD-4FB5-8C1B-478CAC4BAC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3" name="BExU234APSPWEF7WYAJWDD5FR41E">
          <a:extLst>
            <a:ext uri="{FF2B5EF4-FFF2-40B4-BE49-F238E27FC236}">
              <a16:creationId xmlns:a16="http://schemas.microsoft.com/office/drawing/2014/main" xmlns="" id="{AB6A592F-311A-43DA-8BBA-D73E72A536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4" name="BEx9J972VG349UJL0BFKQNRFBPIK">
          <a:extLst>
            <a:ext uri="{FF2B5EF4-FFF2-40B4-BE49-F238E27FC236}">
              <a16:creationId xmlns:a16="http://schemas.microsoft.com/office/drawing/2014/main" xmlns="" id="{0A8E8BDB-DF98-4C84-9DCB-58A2D790DE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55" name="BExEOG45NR1NDWFVLSHVPW96LDDG">
          <a:extLst>
            <a:ext uri="{FF2B5EF4-FFF2-40B4-BE49-F238E27FC236}">
              <a16:creationId xmlns:a16="http://schemas.microsoft.com/office/drawing/2014/main" xmlns="" id="{D1B04ABB-B4CF-46BD-A024-0D8B003593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56" name="BExMG8GOJE7HUD4TBW1BVZQ79U6D">
          <a:extLst>
            <a:ext uri="{FF2B5EF4-FFF2-40B4-BE49-F238E27FC236}">
              <a16:creationId xmlns:a16="http://schemas.microsoft.com/office/drawing/2014/main" xmlns="" id="{B54B1A4C-E484-4587-AC72-1AF92BC77F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7" name="BExUD845W29O393MP8XHSBRARPM8">
          <a:extLst>
            <a:ext uri="{FF2B5EF4-FFF2-40B4-BE49-F238E27FC236}">
              <a16:creationId xmlns:a16="http://schemas.microsoft.com/office/drawing/2014/main" xmlns="" id="{449ABCCD-E5EC-4825-8BBF-78B2EBD594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8" name="BEx1PXJYA0EPVKMIZ3OX22NE6SPN">
          <a:extLst>
            <a:ext uri="{FF2B5EF4-FFF2-40B4-BE49-F238E27FC236}">
              <a16:creationId xmlns:a16="http://schemas.microsoft.com/office/drawing/2014/main" xmlns="" id="{C4097CBB-127A-4C7A-9F10-4956D3EC86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9" name="BExMJQXJ8DDD25EZMRVLMBSDATIO">
          <a:extLst>
            <a:ext uri="{FF2B5EF4-FFF2-40B4-BE49-F238E27FC236}">
              <a16:creationId xmlns:a16="http://schemas.microsoft.com/office/drawing/2014/main" xmlns="" id="{489E97E2-986E-4F12-9501-F236166C63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0" name="BExCZE19XEJSNCUJ5WNOBW1G7SJV">
          <a:extLst>
            <a:ext uri="{FF2B5EF4-FFF2-40B4-BE49-F238E27FC236}">
              <a16:creationId xmlns:a16="http://schemas.microsoft.com/office/drawing/2014/main" xmlns="" id="{9A716ED1-75C5-494E-8731-ED3E56F983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1" name="BExEQFAMIZ2L4OCWFLVJ5OSNW3FR">
          <a:extLst>
            <a:ext uri="{FF2B5EF4-FFF2-40B4-BE49-F238E27FC236}">
              <a16:creationId xmlns:a16="http://schemas.microsoft.com/office/drawing/2014/main" xmlns="" id="{76DB19D8-5A05-46A6-BB4B-0B2BC130F8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2" name="BExS5XJH42YFJ9C3IVA8HNIE5L6M">
          <a:extLst>
            <a:ext uri="{FF2B5EF4-FFF2-40B4-BE49-F238E27FC236}">
              <a16:creationId xmlns:a16="http://schemas.microsoft.com/office/drawing/2014/main" xmlns="" id="{DE74AAEA-6D94-48B4-A587-3E53C01910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3" name="BExVVXJ0MS44XHZ5FRN9T06BWANK">
          <a:extLst>
            <a:ext uri="{FF2B5EF4-FFF2-40B4-BE49-F238E27FC236}">
              <a16:creationId xmlns:a16="http://schemas.microsoft.com/office/drawing/2014/main" xmlns="" id="{D1A6B04A-2EAD-4223-9BAE-1561664E07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4" name="BExAXD64YO5K66HFU564IW611FYB">
          <a:extLst>
            <a:ext uri="{FF2B5EF4-FFF2-40B4-BE49-F238E27FC236}">
              <a16:creationId xmlns:a16="http://schemas.microsoft.com/office/drawing/2014/main" xmlns="" id="{B3C8164A-0F26-4E29-AF18-A00B55DE35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5" name="BExZROR5QH4CRXACSPB031IW6DBF">
          <a:extLst>
            <a:ext uri="{FF2B5EF4-FFF2-40B4-BE49-F238E27FC236}">
              <a16:creationId xmlns:a16="http://schemas.microsoft.com/office/drawing/2014/main" xmlns="" id="{63DACBE8-E3D2-439A-A61B-C7A37F247B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6" name="BExW5Q9YWNZOV61XIPTVZ6DG4WC3">
          <a:extLst>
            <a:ext uri="{FF2B5EF4-FFF2-40B4-BE49-F238E27FC236}">
              <a16:creationId xmlns:a16="http://schemas.microsoft.com/office/drawing/2014/main" xmlns="" id="{D1DFB9CC-28FA-4A97-AC71-658E0F6D1A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7" name="BExU234APSPWEF7WYAJWDD5FR41E">
          <a:extLst>
            <a:ext uri="{FF2B5EF4-FFF2-40B4-BE49-F238E27FC236}">
              <a16:creationId xmlns:a16="http://schemas.microsoft.com/office/drawing/2014/main" xmlns="" id="{B4FBEE23-7C68-480A-BF1A-BF72C0D8ED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8" name="BEx9J972VG349UJL0BFKQNRFBPIK">
          <a:extLst>
            <a:ext uri="{FF2B5EF4-FFF2-40B4-BE49-F238E27FC236}">
              <a16:creationId xmlns:a16="http://schemas.microsoft.com/office/drawing/2014/main" xmlns="" id="{909B2825-A2D9-4734-8755-8A909A8FCC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69" name="BExEOG45NR1NDWFVLSHVPW96LDDG">
          <a:extLst>
            <a:ext uri="{FF2B5EF4-FFF2-40B4-BE49-F238E27FC236}">
              <a16:creationId xmlns:a16="http://schemas.microsoft.com/office/drawing/2014/main" xmlns="" id="{1C7767C6-7AAF-4482-B1C5-0B0D7144B4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70" name="BExMG8GOJE7HUD4TBW1BVZQ79U6D">
          <a:extLst>
            <a:ext uri="{FF2B5EF4-FFF2-40B4-BE49-F238E27FC236}">
              <a16:creationId xmlns:a16="http://schemas.microsoft.com/office/drawing/2014/main" xmlns="" id="{911C9617-8887-4E32-B6DE-DE7927400F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1" name="BExUD845W29O393MP8XHSBRARPM8">
          <a:extLst>
            <a:ext uri="{FF2B5EF4-FFF2-40B4-BE49-F238E27FC236}">
              <a16:creationId xmlns:a16="http://schemas.microsoft.com/office/drawing/2014/main" xmlns="" id="{E4FDFB17-D896-44DA-9B01-F4FC4DF789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2" name="BEx1PXJYA0EPVKMIZ3OX22NE6SPN">
          <a:extLst>
            <a:ext uri="{FF2B5EF4-FFF2-40B4-BE49-F238E27FC236}">
              <a16:creationId xmlns:a16="http://schemas.microsoft.com/office/drawing/2014/main" xmlns="" id="{FCE989B2-01CE-4D3C-9D79-3B1EF04800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3" name="BExMJQXJ8DDD25EZMRVLMBSDATIO">
          <a:extLst>
            <a:ext uri="{FF2B5EF4-FFF2-40B4-BE49-F238E27FC236}">
              <a16:creationId xmlns:a16="http://schemas.microsoft.com/office/drawing/2014/main" xmlns="" id="{9605AEB0-7400-4077-BB00-EB6F5B9712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4" name="BExCZE19XEJSNCUJ5WNOBW1G7SJV">
          <a:extLst>
            <a:ext uri="{FF2B5EF4-FFF2-40B4-BE49-F238E27FC236}">
              <a16:creationId xmlns:a16="http://schemas.microsoft.com/office/drawing/2014/main" xmlns="" id="{608BA308-2DDA-4684-8E6E-8B60EC0FD9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5" name="BExEQFAMIZ2L4OCWFLVJ5OSNW3FR">
          <a:extLst>
            <a:ext uri="{FF2B5EF4-FFF2-40B4-BE49-F238E27FC236}">
              <a16:creationId xmlns:a16="http://schemas.microsoft.com/office/drawing/2014/main" xmlns="" id="{F2495A99-F929-41BF-984C-07C06C0742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6" name="BExS5XJH42YFJ9C3IVA8HNIE5L6M">
          <a:extLst>
            <a:ext uri="{FF2B5EF4-FFF2-40B4-BE49-F238E27FC236}">
              <a16:creationId xmlns:a16="http://schemas.microsoft.com/office/drawing/2014/main" xmlns="" id="{206B3E0E-4A03-4487-8922-0253E773EC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7" name="BExVVXJ0MS44XHZ5FRN9T06BWANK">
          <a:extLst>
            <a:ext uri="{FF2B5EF4-FFF2-40B4-BE49-F238E27FC236}">
              <a16:creationId xmlns:a16="http://schemas.microsoft.com/office/drawing/2014/main" xmlns="" id="{92BAE973-C8A6-4ADA-8599-7BB73EF3FF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8" name="BExAXD64YO5K66HFU564IW611FYB">
          <a:extLst>
            <a:ext uri="{FF2B5EF4-FFF2-40B4-BE49-F238E27FC236}">
              <a16:creationId xmlns:a16="http://schemas.microsoft.com/office/drawing/2014/main" xmlns="" id="{30551DF1-F76C-4937-8904-B1BE675EB3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9" name="BExZROR5QH4CRXACSPB031IW6DBF">
          <a:extLst>
            <a:ext uri="{FF2B5EF4-FFF2-40B4-BE49-F238E27FC236}">
              <a16:creationId xmlns:a16="http://schemas.microsoft.com/office/drawing/2014/main" xmlns="" id="{E79B1708-BF70-4ADC-ADFC-D406CE4DFA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0" name="BExW5Q9YWNZOV61XIPTVZ6DG4WC3">
          <a:extLst>
            <a:ext uri="{FF2B5EF4-FFF2-40B4-BE49-F238E27FC236}">
              <a16:creationId xmlns:a16="http://schemas.microsoft.com/office/drawing/2014/main" xmlns="" id="{BC05DC21-890B-4FF6-A5A0-36B2DE7891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1" name="BExU234APSPWEF7WYAJWDD5FR41E">
          <a:extLst>
            <a:ext uri="{FF2B5EF4-FFF2-40B4-BE49-F238E27FC236}">
              <a16:creationId xmlns:a16="http://schemas.microsoft.com/office/drawing/2014/main" xmlns="" id="{505F9F31-CE32-460F-962A-6226554B16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2" name="BEx9J972VG349UJL0BFKQNRFBPIK">
          <a:extLst>
            <a:ext uri="{FF2B5EF4-FFF2-40B4-BE49-F238E27FC236}">
              <a16:creationId xmlns:a16="http://schemas.microsoft.com/office/drawing/2014/main" xmlns="" id="{8BCAC28B-F90E-4D18-9DF6-4008668CDC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83" name="BExEOG45NR1NDWFVLSHVPW96LDDG">
          <a:extLst>
            <a:ext uri="{FF2B5EF4-FFF2-40B4-BE49-F238E27FC236}">
              <a16:creationId xmlns:a16="http://schemas.microsoft.com/office/drawing/2014/main" xmlns="" id="{4EED3776-A37B-4198-A87C-5F78BC4994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84" name="BExMG8GOJE7HUD4TBW1BVZQ79U6D">
          <a:extLst>
            <a:ext uri="{FF2B5EF4-FFF2-40B4-BE49-F238E27FC236}">
              <a16:creationId xmlns:a16="http://schemas.microsoft.com/office/drawing/2014/main" xmlns="" id="{D28CE911-B3C5-4335-A71A-8DB4A0D4D7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5" name="BExUD845W29O393MP8XHSBRARPM8">
          <a:extLst>
            <a:ext uri="{FF2B5EF4-FFF2-40B4-BE49-F238E27FC236}">
              <a16:creationId xmlns:a16="http://schemas.microsoft.com/office/drawing/2014/main" xmlns="" id="{5820F3CB-465E-49D5-91EB-B67EC52B60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6" name="BEx1PXJYA0EPVKMIZ3OX22NE6SPN">
          <a:extLst>
            <a:ext uri="{FF2B5EF4-FFF2-40B4-BE49-F238E27FC236}">
              <a16:creationId xmlns:a16="http://schemas.microsoft.com/office/drawing/2014/main" xmlns="" id="{D1E4B59F-3750-4142-B0C4-2214C839E6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7" name="BExMJQXJ8DDD25EZMRVLMBSDATIO">
          <a:extLst>
            <a:ext uri="{FF2B5EF4-FFF2-40B4-BE49-F238E27FC236}">
              <a16:creationId xmlns:a16="http://schemas.microsoft.com/office/drawing/2014/main" xmlns="" id="{B664F7D2-169A-44AB-921D-9B85F69D23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8" name="BExCZE19XEJSNCUJ5WNOBW1G7SJV">
          <a:extLst>
            <a:ext uri="{FF2B5EF4-FFF2-40B4-BE49-F238E27FC236}">
              <a16:creationId xmlns:a16="http://schemas.microsoft.com/office/drawing/2014/main" xmlns="" id="{7E1C1BC3-270B-4C43-86BB-81E6932488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9" name="BExEQFAMIZ2L4OCWFLVJ5OSNW3FR">
          <a:extLst>
            <a:ext uri="{FF2B5EF4-FFF2-40B4-BE49-F238E27FC236}">
              <a16:creationId xmlns:a16="http://schemas.microsoft.com/office/drawing/2014/main" xmlns="" id="{74EC4414-B10D-4691-8100-51E1ACB0EC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0" name="BExS5XJH42YFJ9C3IVA8HNIE5L6M">
          <a:extLst>
            <a:ext uri="{FF2B5EF4-FFF2-40B4-BE49-F238E27FC236}">
              <a16:creationId xmlns:a16="http://schemas.microsoft.com/office/drawing/2014/main" xmlns="" id="{842227CA-406B-4C65-AECF-E56A0776FA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1" name="BExVVXJ0MS44XHZ5FRN9T06BWANK">
          <a:extLst>
            <a:ext uri="{FF2B5EF4-FFF2-40B4-BE49-F238E27FC236}">
              <a16:creationId xmlns:a16="http://schemas.microsoft.com/office/drawing/2014/main" xmlns="" id="{890BBA52-A40C-4D4D-AE33-659F2CF5FC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2" name="BExAXD64YO5K66HFU564IW611FYB">
          <a:extLst>
            <a:ext uri="{FF2B5EF4-FFF2-40B4-BE49-F238E27FC236}">
              <a16:creationId xmlns:a16="http://schemas.microsoft.com/office/drawing/2014/main" xmlns="" id="{42D1885B-3BED-4512-B83D-E003C14195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3" name="BExZROR5QH4CRXACSPB031IW6DBF">
          <a:extLst>
            <a:ext uri="{FF2B5EF4-FFF2-40B4-BE49-F238E27FC236}">
              <a16:creationId xmlns:a16="http://schemas.microsoft.com/office/drawing/2014/main" xmlns="" id="{47E7245A-6015-456B-9B57-B327929661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4" name="BExW5Q9YWNZOV61XIPTVZ6DG4WC3">
          <a:extLst>
            <a:ext uri="{FF2B5EF4-FFF2-40B4-BE49-F238E27FC236}">
              <a16:creationId xmlns:a16="http://schemas.microsoft.com/office/drawing/2014/main" xmlns="" id="{E9ACF186-C7D4-4BE5-BB16-7D5AAE74D1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5" name="BExU234APSPWEF7WYAJWDD5FR41E">
          <a:extLst>
            <a:ext uri="{FF2B5EF4-FFF2-40B4-BE49-F238E27FC236}">
              <a16:creationId xmlns:a16="http://schemas.microsoft.com/office/drawing/2014/main" xmlns="" id="{A3B93312-C95D-440F-A308-4840273A26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6" name="BEx9J972VG349UJL0BFKQNRFBPIK">
          <a:extLst>
            <a:ext uri="{FF2B5EF4-FFF2-40B4-BE49-F238E27FC236}">
              <a16:creationId xmlns:a16="http://schemas.microsoft.com/office/drawing/2014/main" xmlns="" id="{3CDFDC79-BA49-4525-9F1C-FA198B74E0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97" name="BExEOG45NR1NDWFVLSHVPW96LDDG">
          <a:extLst>
            <a:ext uri="{FF2B5EF4-FFF2-40B4-BE49-F238E27FC236}">
              <a16:creationId xmlns:a16="http://schemas.microsoft.com/office/drawing/2014/main" xmlns="" id="{8C5ACF30-9279-45B6-8BEA-04E45B1A3F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98" name="BExMG8GOJE7HUD4TBW1BVZQ79U6D">
          <a:extLst>
            <a:ext uri="{FF2B5EF4-FFF2-40B4-BE49-F238E27FC236}">
              <a16:creationId xmlns:a16="http://schemas.microsoft.com/office/drawing/2014/main" xmlns="" id="{8C41BE70-0AAD-4881-B9AE-081B5462D1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9" name="BExUD845W29O393MP8XHSBRARPM8">
          <a:extLst>
            <a:ext uri="{FF2B5EF4-FFF2-40B4-BE49-F238E27FC236}">
              <a16:creationId xmlns:a16="http://schemas.microsoft.com/office/drawing/2014/main" xmlns="" id="{213B66BE-E1E8-4EA5-9C71-91687CDDC9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0" name="BEx1PXJYA0EPVKMIZ3OX22NE6SPN">
          <a:extLst>
            <a:ext uri="{FF2B5EF4-FFF2-40B4-BE49-F238E27FC236}">
              <a16:creationId xmlns:a16="http://schemas.microsoft.com/office/drawing/2014/main" xmlns="" id="{373D8CE5-E525-4DC0-9424-7F66132646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1" name="BExMJQXJ8DDD25EZMRVLMBSDATIO">
          <a:extLst>
            <a:ext uri="{FF2B5EF4-FFF2-40B4-BE49-F238E27FC236}">
              <a16:creationId xmlns:a16="http://schemas.microsoft.com/office/drawing/2014/main" xmlns="" id="{6943E0A2-28F8-494E-B140-B4E8682CD6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2" name="BExCZE19XEJSNCUJ5WNOBW1G7SJV">
          <a:extLst>
            <a:ext uri="{FF2B5EF4-FFF2-40B4-BE49-F238E27FC236}">
              <a16:creationId xmlns:a16="http://schemas.microsoft.com/office/drawing/2014/main" xmlns="" id="{935697D8-EE29-4EBA-8685-59D833AB38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3" name="BExEQFAMIZ2L4OCWFLVJ5OSNW3FR">
          <a:extLst>
            <a:ext uri="{FF2B5EF4-FFF2-40B4-BE49-F238E27FC236}">
              <a16:creationId xmlns:a16="http://schemas.microsoft.com/office/drawing/2014/main" xmlns="" id="{0A3B80B2-5B2C-46B5-B7E4-D761FCE598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4" name="BExS5XJH42YFJ9C3IVA8HNIE5L6M">
          <a:extLst>
            <a:ext uri="{FF2B5EF4-FFF2-40B4-BE49-F238E27FC236}">
              <a16:creationId xmlns:a16="http://schemas.microsoft.com/office/drawing/2014/main" xmlns="" id="{915D3E54-6DE6-455A-BB55-8114F37DE5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5" name="BExVVXJ0MS44XHZ5FRN9T06BWANK">
          <a:extLst>
            <a:ext uri="{FF2B5EF4-FFF2-40B4-BE49-F238E27FC236}">
              <a16:creationId xmlns:a16="http://schemas.microsoft.com/office/drawing/2014/main" xmlns="" id="{A4E0F222-FBE1-4E85-8E03-A0AF8C1CE9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6" name="BExAXD64YO5K66HFU564IW611FYB">
          <a:extLst>
            <a:ext uri="{FF2B5EF4-FFF2-40B4-BE49-F238E27FC236}">
              <a16:creationId xmlns:a16="http://schemas.microsoft.com/office/drawing/2014/main" xmlns="" id="{50294441-5555-4CB4-83B9-0CE7F3DBCD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7" name="BExZROR5QH4CRXACSPB031IW6DBF">
          <a:extLst>
            <a:ext uri="{FF2B5EF4-FFF2-40B4-BE49-F238E27FC236}">
              <a16:creationId xmlns:a16="http://schemas.microsoft.com/office/drawing/2014/main" xmlns="" id="{2C8702D1-F4A4-4092-81B4-129BB2AEC4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8" name="BExW5Q9YWNZOV61XIPTVZ6DG4WC3">
          <a:extLst>
            <a:ext uri="{FF2B5EF4-FFF2-40B4-BE49-F238E27FC236}">
              <a16:creationId xmlns:a16="http://schemas.microsoft.com/office/drawing/2014/main" xmlns="" id="{1E8C5F12-AAAB-44EC-AAB4-1E9F34632A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9" name="BExU234APSPWEF7WYAJWDD5FR41E">
          <a:extLst>
            <a:ext uri="{FF2B5EF4-FFF2-40B4-BE49-F238E27FC236}">
              <a16:creationId xmlns:a16="http://schemas.microsoft.com/office/drawing/2014/main" xmlns="" id="{1AF3ADBC-CFCF-474E-8962-C883E0692A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0" name="BEx9J972VG349UJL0BFKQNRFBPIK">
          <a:extLst>
            <a:ext uri="{FF2B5EF4-FFF2-40B4-BE49-F238E27FC236}">
              <a16:creationId xmlns:a16="http://schemas.microsoft.com/office/drawing/2014/main" xmlns="" id="{8E57E332-FA96-493C-9BD4-273D09C727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11" name="BExEOG45NR1NDWFVLSHVPW96LDDG">
          <a:extLst>
            <a:ext uri="{FF2B5EF4-FFF2-40B4-BE49-F238E27FC236}">
              <a16:creationId xmlns:a16="http://schemas.microsoft.com/office/drawing/2014/main" xmlns="" id="{76BE7B78-F85D-4029-9A3B-DD77304557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12" name="BExMG8GOJE7HUD4TBW1BVZQ79U6D">
          <a:extLst>
            <a:ext uri="{FF2B5EF4-FFF2-40B4-BE49-F238E27FC236}">
              <a16:creationId xmlns:a16="http://schemas.microsoft.com/office/drawing/2014/main" xmlns="" id="{9A917799-41B5-4BA4-A199-0015174FD9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3" name="BExUD845W29O393MP8XHSBRARPM8">
          <a:extLst>
            <a:ext uri="{FF2B5EF4-FFF2-40B4-BE49-F238E27FC236}">
              <a16:creationId xmlns:a16="http://schemas.microsoft.com/office/drawing/2014/main" xmlns="" id="{382B3E17-6548-47E0-80AC-2AA84ED949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4" name="BEx1PXJYA0EPVKMIZ3OX22NE6SPN">
          <a:extLst>
            <a:ext uri="{FF2B5EF4-FFF2-40B4-BE49-F238E27FC236}">
              <a16:creationId xmlns:a16="http://schemas.microsoft.com/office/drawing/2014/main" xmlns="" id="{51EFC0D7-1197-43FE-A578-E5244976E1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5" name="BExMJQXJ8DDD25EZMRVLMBSDATIO">
          <a:extLst>
            <a:ext uri="{FF2B5EF4-FFF2-40B4-BE49-F238E27FC236}">
              <a16:creationId xmlns:a16="http://schemas.microsoft.com/office/drawing/2014/main" xmlns="" id="{C498B2A7-A67A-4809-8762-19B1F2D657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6" name="BExCZE19XEJSNCUJ5WNOBW1G7SJV">
          <a:extLst>
            <a:ext uri="{FF2B5EF4-FFF2-40B4-BE49-F238E27FC236}">
              <a16:creationId xmlns:a16="http://schemas.microsoft.com/office/drawing/2014/main" xmlns="" id="{F4E4A12D-B117-468C-A5E8-21BC84D3AA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7" name="BExEQFAMIZ2L4OCWFLVJ5OSNW3FR">
          <a:extLst>
            <a:ext uri="{FF2B5EF4-FFF2-40B4-BE49-F238E27FC236}">
              <a16:creationId xmlns:a16="http://schemas.microsoft.com/office/drawing/2014/main" xmlns="" id="{D63ED197-5F01-40A4-82BF-36CAE8AF14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8" name="BExS5XJH42YFJ9C3IVA8HNIE5L6M">
          <a:extLst>
            <a:ext uri="{FF2B5EF4-FFF2-40B4-BE49-F238E27FC236}">
              <a16:creationId xmlns:a16="http://schemas.microsoft.com/office/drawing/2014/main" xmlns="" id="{DB8F461F-D783-4D02-99EB-B1FCB3E9B4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9" name="BExVVXJ0MS44XHZ5FRN9T06BWANK">
          <a:extLst>
            <a:ext uri="{FF2B5EF4-FFF2-40B4-BE49-F238E27FC236}">
              <a16:creationId xmlns:a16="http://schemas.microsoft.com/office/drawing/2014/main" xmlns="" id="{22FCE52E-2099-45E0-8B63-772B0F5BA3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0" name="BExAXD64YO5K66HFU564IW611FYB">
          <a:extLst>
            <a:ext uri="{FF2B5EF4-FFF2-40B4-BE49-F238E27FC236}">
              <a16:creationId xmlns:a16="http://schemas.microsoft.com/office/drawing/2014/main" xmlns="" id="{382B9148-A0D2-4F23-88C6-3E2110D502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1" name="BExZROR5QH4CRXACSPB031IW6DBF">
          <a:extLst>
            <a:ext uri="{FF2B5EF4-FFF2-40B4-BE49-F238E27FC236}">
              <a16:creationId xmlns:a16="http://schemas.microsoft.com/office/drawing/2014/main" xmlns="" id="{1DCE9E7C-463E-4CEC-A793-D0DCB14881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2" name="BExW5Q9YWNZOV61XIPTVZ6DG4WC3">
          <a:extLst>
            <a:ext uri="{FF2B5EF4-FFF2-40B4-BE49-F238E27FC236}">
              <a16:creationId xmlns:a16="http://schemas.microsoft.com/office/drawing/2014/main" xmlns="" id="{2648BFE7-FA5C-409D-87EF-121EEE04A1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3" name="BExU234APSPWEF7WYAJWDD5FR41E">
          <a:extLst>
            <a:ext uri="{FF2B5EF4-FFF2-40B4-BE49-F238E27FC236}">
              <a16:creationId xmlns:a16="http://schemas.microsoft.com/office/drawing/2014/main" xmlns="" id="{C99B934C-EB07-45A9-B105-2D23DD1CF3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4" name="BEx9J972VG349UJL0BFKQNRFBPIK">
          <a:extLst>
            <a:ext uri="{FF2B5EF4-FFF2-40B4-BE49-F238E27FC236}">
              <a16:creationId xmlns:a16="http://schemas.microsoft.com/office/drawing/2014/main" xmlns="" id="{461A843C-54B9-4E62-90D1-8FEA67713A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25" name="BExEOG45NR1NDWFVLSHVPW96LDDG">
          <a:extLst>
            <a:ext uri="{FF2B5EF4-FFF2-40B4-BE49-F238E27FC236}">
              <a16:creationId xmlns:a16="http://schemas.microsoft.com/office/drawing/2014/main" xmlns="" id="{FDE31C6F-4274-46A6-9B1B-A12850098F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26" name="BExMG8GOJE7HUD4TBW1BVZQ79U6D">
          <a:extLst>
            <a:ext uri="{FF2B5EF4-FFF2-40B4-BE49-F238E27FC236}">
              <a16:creationId xmlns:a16="http://schemas.microsoft.com/office/drawing/2014/main" xmlns="" id="{E0E721ED-F7DE-4920-96B3-5C33E02E20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7" name="BExUD845W29O393MP8XHSBRARPM8">
          <a:extLst>
            <a:ext uri="{FF2B5EF4-FFF2-40B4-BE49-F238E27FC236}">
              <a16:creationId xmlns:a16="http://schemas.microsoft.com/office/drawing/2014/main" xmlns="" id="{616672CD-2C3F-4166-B128-117A9ABABD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8" name="BEx1PXJYA0EPVKMIZ3OX22NE6SPN">
          <a:extLst>
            <a:ext uri="{FF2B5EF4-FFF2-40B4-BE49-F238E27FC236}">
              <a16:creationId xmlns:a16="http://schemas.microsoft.com/office/drawing/2014/main" xmlns="" id="{7D3A4838-2A35-4423-A929-88C95E3035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9" name="BExMJQXJ8DDD25EZMRVLMBSDATIO">
          <a:extLst>
            <a:ext uri="{FF2B5EF4-FFF2-40B4-BE49-F238E27FC236}">
              <a16:creationId xmlns:a16="http://schemas.microsoft.com/office/drawing/2014/main" xmlns="" id="{A20C995F-76FD-4470-91DA-4B7B8D7482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0" name="BExCZE19XEJSNCUJ5WNOBW1G7SJV">
          <a:extLst>
            <a:ext uri="{FF2B5EF4-FFF2-40B4-BE49-F238E27FC236}">
              <a16:creationId xmlns:a16="http://schemas.microsoft.com/office/drawing/2014/main" xmlns="" id="{9E66FDAC-5205-4999-9BE6-56E69E8FA6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1" name="BExEQFAMIZ2L4OCWFLVJ5OSNW3FR">
          <a:extLst>
            <a:ext uri="{FF2B5EF4-FFF2-40B4-BE49-F238E27FC236}">
              <a16:creationId xmlns:a16="http://schemas.microsoft.com/office/drawing/2014/main" xmlns="" id="{E4B18482-B16D-4701-823C-ACD8186CF7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2" name="BExS5XJH42YFJ9C3IVA8HNIE5L6M">
          <a:extLst>
            <a:ext uri="{FF2B5EF4-FFF2-40B4-BE49-F238E27FC236}">
              <a16:creationId xmlns:a16="http://schemas.microsoft.com/office/drawing/2014/main" xmlns="" id="{8EC62356-A641-4846-8AB9-1E9BC7D7B1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3" name="BExVVXJ0MS44XHZ5FRN9T06BWANK">
          <a:extLst>
            <a:ext uri="{FF2B5EF4-FFF2-40B4-BE49-F238E27FC236}">
              <a16:creationId xmlns:a16="http://schemas.microsoft.com/office/drawing/2014/main" xmlns="" id="{968F46FE-70D6-435F-A3A1-814710F3F0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4" name="BExAXD64YO5K66HFU564IW611FYB">
          <a:extLst>
            <a:ext uri="{FF2B5EF4-FFF2-40B4-BE49-F238E27FC236}">
              <a16:creationId xmlns:a16="http://schemas.microsoft.com/office/drawing/2014/main" xmlns="" id="{3A2F3692-A83E-46BA-B8E6-27C678A488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5" name="BExZROR5QH4CRXACSPB031IW6DBF">
          <a:extLst>
            <a:ext uri="{FF2B5EF4-FFF2-40B4-BE49-F238E27FC236}">
              <a16:creationId xmlns:a16="http://schemas.microsoft.com/office/drawing/2014/main" xmlns="" id="{2B56F8D0-ACF7-4B86-8164-4122F175A3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6" name="BExW5Q9YWNZOV61XIPTVZ6DG4WC3">
          <a:extLst>
            <a:ext uri="{FF2B5EF4-FFF2-40B4-BE49-F238E27FC236}">
              <a16:creationId xmlns:a16="http://schemas.microsoft.com/office/drawing/2014/main" xmlns="" id="{4B7E0562-DED3-46EC-9886-DD0F60BDB6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7" name="BExU234APSPWEF7WYAJWDD5FR41E">
          <a:extLst>
            <a:ext uri="{FF2B5EF4-FFF2-40B4-BE49-F238E27FC236}">
              <a16:creationId xmlns:a16="http://schemas.microsoft.com/office/drawing/2014/main" xmlns="" id="{C89B52AC-734E-4D48-9B90-7BDCA3097D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8" name="BEx9J972VG349UJL0BFKQNRFBPIK">
          <a:extLst>
            <a:ext uri="{FF2B5EF4-FFF2-40B4-BE49-F238E27FC236}">
              <a16:creationId xmlns:a16="http://schemas.microsoft.com/office/drawing/2014/main" xmlns="" id="{C7FE7CBD-7353-43BD-AB46-FAC89AB39C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39" name="BExEOG45NR1NDWFVLSHVPW96LDDG">
          <a:extLst>
            <a:ext uri="{FF2B5EF4-FFF2-40B4-BE49-F238E27FC236}">
              <a16:creationId xmlns:a16="http://schemas.microsoft.com/office/drawing/2014/main" xmlns="" id="{C5BBA713-98F4-4BAB-82A5-FA420CB5F8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40" name="BExMG8GOJE7HUD4TBW1BVZQ79U6D">
          <a:extLst>
            <a:ext uri="{FF2B5EF4-FFF2-40B4-BE49-F238E27FC236}">
              <a16:creationId xmlns:a16="http://schemas.microsoft.com/office/drawing/2014/main" xmlns="" id="{B9CE8AFB-E528-4367-AE96-F346DBF157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1" name="BExUD845W29O393MP8XHSBRARPM8">
          <a:extLst>
            <a:ext uri="{FF2B5EF4-FFF2-40B4-BE49-F238E27FC236}">
              <a16:creationId xmlns:a16="http://schemas.microsoft.com/office/drawing/2014/main" xmlns="" id="{AC3D6514-B612-44CF-A07D-9B600E5F55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2" name="BEx1PXJYA0EPVKMIZ3OX22NE6SPN">
          <a:extLst>
            <a:ext uri="{FF2B5EF4-FFF2-40B4-BE49-F238E27FC236}">
              <a16:creationId xmlns:a16="http://schemas.microsoft.com/office/drawing/2014/main" xmlns="" id="{9431C5AE-5D13-44F3-BAA1-715D59B5BB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3" name="BExMJQXJ8DDD25EZMRVLMBSDATIO">
          <a:extLst>
            <a:ext uri="{FF2B5EF4-FFF2-40B4-BE49-F238E27FC236}">
              <a16:creationId xmlns:a16="http://schemas.microsoft.com/office/drawing/2014/main" xmlns="" id="{18BCC08F-4FD2-4A27-B316-9251595B81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4" name="BExCZE19XEJSNCUJ5WNOBW1G7SJV">
          <a:extLst>
            <a:ext uri="{FF2B5EF4-FFF2-40B4-BE49-F238E27FC236}">
              <a16:creationId xmlns:a16="http://schemas.microsoft.com/office/drawing/2014/main" xmlns="" id="{DDA81479-E102-40F5-A1EA-172BF7ECCD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5" name="BExEQFAMIZ2L4OCWFLVJ5OSNW3FR">
          <a:extLst>
            <a:ext uri="{FF2B5EF4-FFF2-40B4-BE49-F238E27FC236}">
              <a16:creationId xmlns:a16="http://schemas.microsoft.com/office/drawing/2014/main" xmlns="" id="{E356A84D-96E6-4F49-9911-B6D73D9A40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6" name="BExS5XJH42YFJ9C3IVA8HNIE5L6M">
          <a:extLst>
            <a:ext uri="{FF2B5EF4-FFF2-40B4-BE49-F238E27FC236}">
              <a16:creationId xmlns:a16="http://schemas.microsoft.com/office/drawing/2014/main" xmlns="" id="{7CCBE4EB-6451-4EEB-908A-91C9EFF4EF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7" name="BExVVXJ0MS44XHZ5FRN9T06BWANK">
          <a:extLst>
            <a:ext uri="{FF2B5EF4-FFF2-40B4-BE49-F238E27FC236}">
              <a16:creationId xmlns:a16="http://schemas.microsoft.com/office/drawing/2014/main" xmlns="" id="{D98E4E0E-F74D-4C4E-9AE7-82A0E9482D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8" name="BExAXD64YO5K66HFU564IW611FYB">
          <a:extLst>
            <a:ext uri="{FF2B5EF4-FFF2-40B4-BE49-F238E27FC236}">
              <a16:creationId xmlns:a16="http://schemas.microsoft.com/office/drawing/2014/main" xmlns="" id="{ABF75146-1DEF-4EB2-96A0-0B7774F573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9" name="BExZROR5QH4CRXACSPB031IW6DBF">
          <a:extLst>
            <a:ext uri="{FF2B5EF4-FFF2-40B4-BE49-F238E27FC236}">
              <a16:creationId xmlns:a16="http://schemas.microsoft.com/office/drawing/2014/main" xmlns="" id="{6608D1DF-B917-40A3-A3C1-BA7A542963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0" name="BExW5Q9YWNZOV61XIPTVZ6DG4WC3">
          <a:extLst>
            <a:ext uri="{FF2B5EF4-FFF2-40B4-BE49-F238E27FC236}">
              <a16:creationId xmlns:a16="http://schemas.microsoft.com/office/drawing/2014/main" xmlns="" id="{A1C37A49-1185-46A8-B695-06721E739A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1" name="BExU234APSPWEF7WYAJWDD5FR41E">
          <a:extLst>
            <a:ext uri="{FF2B5EF4-FFF2-40B4-BE49-F238E27FC236}">
              <a16:creationId xmlns:a16="http://schemas.microsoft.com/office/drawing/2014/main" xmlns="" id="{CB28843B-0AB1-431B-91A7-DD30957436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2" name="BEx9J972VG349UJL0BFKQNRFBPIK">
          <a:extLst>
            <a:ext uri="{FF2B5EF4-FFF2-40B4-BE49-F238E27FC236}">
              <a16:creationId xmlns:a16="http://schemas.microsoft.com/office/drawing/2014/main" xmlns="" id="{90DBE958-A523-4AEB-8725-D9A051334A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53" name="BExEOG45NR1NDWFVLSHVPW96LDDG">
          <a:extLst>
            <a:ext uri="{FF2B5EF4-FFF2-40B4-BE49-F238E27FC236}">
              <a16:creationId xmlns:a16="http://schemas.microsoft.com/office/drawing/2014/main" xmlns="" id="{051A8027-A6C4-4FED-BECF-0377A300C8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54" name="BExMG8GOJE7HUD4TBW1BVZQ79U6D">
          <a:extLst>
            <a:ext uri="{FF2B5EF4-FFF2-40B4-BE49-F238E27FC236}">
              <a16:creationId xmlns:a16="http://schemas.microsoft.com/office/drawing/2014/main" xmlns="" id="{80C9A132-5F1D-4AC2-AFDA-A0789F870F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5" name="BExUD845W29O393MP8XHSBRARPM8">
          <a:extLst>
            <a:ext uri="{FF2B5EF4-FFF2-40B4-BE49-F238E27FC236}">
              <a16:creationId xmlns:a16="http://schemas.microsoft.com/office/drawing/2014/main" xmlns="" id="{314FBA7B-F9A6-4E99-8B12-F1748640EE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6" name="BEx1PXJYA0EPVKMIZ3OX22NE6SPN">
          <a:extLst>
            <a:ext uri="{FF2B5EF4-FFF2-40B4-BE49-F238E27FC236}">
              <a16:creationId xmlns:a16="http://schemas.microsoft.com/office/drawing/2014/main" xmlns="" id="{859149FA-93A9-4B16-B3DA-4612C2C4B1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7" name="BExMJQXJ8DDD25EZMRVLMBSDATIO">
          <a:extLst>
            <a:ext uri="{FF2B5EF4-FFF2-40B4-BE49-F238E27FC236}">
              <a16:creationId xmlns:a16="http://schemas.microsoft.com/office/drawing/2014/main" xmlns="" id="{68F3B776-F190-4E0A-A19C-578E28D244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8" name="BExCZE19XEJSNCUJ5WNOBW1G7SJV">
          <a:extLst>
            <a:ext uri="{FF2B5EF4-FFF2-40B4-BE49-F238E27FC236}">
              <a16:creationId xmlns:a16="http://schemas.microsoft.com/office/drawing/2014/main" xmlns="" id="{653A74AB-53A5-4494-A550-DAABB0C5B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9" name="BExEQFAMIZ2L4OCWFLVJ5OSNW3FR">
          <a:extLst>
            <a:ext uri="{FF2B5EF4-FFF2-40B4-BE49-F238E27FC236}">
              <a16:creationId xmlns:a16="http://schemas.microsoft.com/office/drawing/2014/main" xmlns="" id="{4A277870-B945-4121-ABD9-E2232D715A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0" name="BExS5XJH42YFJ9C3IVA8HNIE5L6M">
          <a:extLst>
            <a:ext uri="{FF2B5EF4-FFF2-40B4-BE49-F238E27FC236}">
              <a16:creationId xmlns:a16="http://schemas.microsoft.com/office/drawing/2014/main" xmlns="" id="{EEDBA75D-A2DD-4C45-88EF-F411128DBA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1" name="BExVVXJ0MS44XHZ5FRN9T06BWANK">
          <a:extLst>
            <a:ext uri="{FF2B5EF4-FFF2-40B4-BE49-F238E27FC236}">
              <a16:creationId xmlns:a16="http://schemas.microsoft.com/office/drawing/2014/main" xmlns="" id="{AEA8D452-9B64-4240-B869-B9C3E0FF7B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2" name="BExAXD64YO5K66HFU564IW611FYB">
          <a:extLst>
            <a:ext uri="{FF2B5EF4-FFF2-40B4-BE49-F238E27FC236}">
              <a16:creationId xmlns:a16="http://schemas.microsoft.com/office/drawing/2014/main" xmlns="" id="{288C0A69-6FA5-44F1-87C3-37F45C1ED1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3" name="BExZROR5QH4CRXACSPB031IW6DBF">
          <a:extLst>
            <a:ext uri="{FF2B5EF4-FFF2-40B4-BE49-F238E27FC236}">
              <a16:creationId xmlns:a16="http://schemas.microsoft.com/office/drawing/2014/main" xmlns="" id="{BDFF2CF7-9D95-4836-AB76-1917ABDB74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4" name="BExW5Q9YWNZOV61XIPTVZ6DG4WC3">
          <a:extLst>
            <a:ext uri="{FF2B5EF4-FFF2-40B4-BE49-F238E27FC236}">
              <a16:creationId xmlns:a16="http://schemas.microsoft.com/office/drawing/2014/main" xmlns="" id="{D4439A40-C299-440D-A790-065951FBF3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5" name="BExU234APSPWEF7WYAJWDD5FR41E">
          <a:extLst>
            <a:ext uri="{FF2B5EF4-FFF2-40B4-BE49-F238E27FC236}">
              <a16:creationId xmlns:a16="http://schemas.microsoft.com/office/drawing/2014/main" xmlns="" id="{C7174686-DAB8-400C-9471-CC753B4252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6" name="BEx9J972VG349UJL0BFKQNRFBPIK">
          <a:extLst>
            <a:ext uri="{FF2B5EF4-FFF2-40B4-BE49-F238E27FC236}">
              <a16:creationId xmlns:a16="http://schemas.microsoft.com/office/drawing/2014/main" xmlns="" id="{B9EAF5ED-46E8-4021-B5E4-53B47CFAD7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7" name="BEx7GZN0B3ODYCH9MAGNOOXDPJP6">
          <a:extLst>
            <a:ext uri="{FF2B5EF4-FFF2-40B4-BE49-F238E27FC236}">
              <a16:creationId xmlns:a16="http://schemas.microsoft.com/office/drawing/2014/main" xmlns="" id="{E2C4DC58-48AE-47ED-B5BD-272FF7C381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8" name="BExEUTU6UL9R25YPHQHOXSBGMBKB">
          <a:extLst>
            <a:ext uri="{FF2B5EF4-FFF2-40B4-BE49-F238E27FC236}">
              <a16:creationId xmlns:a16="http://schemas.microsoft.com/office/drawing/2014/main" xmlns="" id="{342C78C0-6E74-4A3E-92E5-2F48E906C2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9" name="BExKLGHGD5SQRQJH0MMO1W1UBKYA">
          <a:extLst>
            <a:ext uri="{FF2B5EF4-FFF2-40B4-BE49-F238E27FC236}">
              <a16:creationId xmlns:a16="http://schemas.microsoft.com/office/drawing/2014/main" xmlns="" id="{973EFC0F-677F-46A4-BFBD-2C5BA9475E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0" name="BEx5GO29N5HCESUBQKNZ0C3O5Y9I">
          <a:extLst>
            <a:ext uri="{FF2B5EF4-FFF2-40B4-BE49-F238E27FC236}">
              <a16:creationId xmlns:a16="http://schemas.microsoft.com/office/drawing/2014/main" xmlns="" id="{DDC26821-6020-4B31-8B69-2A61C3107F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71" name="BExEOG45NR1NDWFVLSHVPW96LDDG">
          <a:extLst>
            <a:ext uri="{FF2B5EF4-FFF2-40B4-BE49-F238E27FC236}">
              <a16:creationId xmlns:a16="http://schemas.microsoft.com/office/drawing/2014/main" xmlns="" id="{49F36783-BB04-4D6A-88C8-15BA808D85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72" name="BExMG8GOJE7HUD4TBW1BVZQ79U6D">
          <a:extLst>
            <a:ext uri="{FF2B5EF4-FFF2-40B4-BE49-F238E27FC236}">
              <a16:creationId xmlns:a16="http://schemas.microsoft.com/office/drawing/2014/main" xmlns="" id="{2B29C875-743B-4CAA-88E4-0741F4C735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3" name="BExUD845W29O393MP8XHSBRARPM8">
          <a:extLst>
            <a:ext uri="{FF2B5EF4-FFF2-40B4-BE49-F238E27FC236}">
              <a16:creationId xmlns:a16="http://schemas.microsoft.com/office/drawing/2014/main" xmlns="" id="{A291260C-AC02-4C77-81DD-A43CA2D358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4" name="BEx1PXJYA0EPVKMIZ3OX22NE6SPN">
          <a:extLst>
            <a:ext uri="{FF2B5EF4-FFF2-40B4-BE49-F238E27FC236}">
              <a16:creationId xmlns:a16="http://schemas.microsoft.com/office/drawing/2014/main" xmlns="" id="{ADAEA494-3A15-4D9F-9939-CE2084FB25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5" name="BExMJQXJ8DDD25EZMRVLMBSDATIO">
          <a:extLst>
            <a:ext uri="{FF2B5EF4-FFF2-40B4-BE49-F238E27FC236}">
              <a16:creationId xmlns:a16="http://schemas.microsoft.com/office/drawing/2014/main" xmlns="" id="{C4D5888E-103B-4BEC-AA86-56665B4552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6" name="BExCZE19XEJSNCUJ5WNOBW1G7SJV">
          <a:extLst>
            <a:ext uri="{FF2B5EF4-FFF2-40B4-BE49-F238E27FC236}">
              <a16:creationId xmlns:a16="http://schemas.microsoft.com/office/drawing/2014/main" xmlns="" id="{A469BE1F-0A67-4689-BA55-CD6D553CB2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7" name="BExEQFAMIZ2L4OCWFLVJ5OSNW3FR">
          <a:extLst>
            <a:ext uri="{FF2B5EF4-FFF2-40B4-BE49-F238E27FC236}">
              <a16:creationId xmlns:a16="http://schemas.microsoft.com/office/drawing/2014/main" xmlns="" id="{54C18F75-A18F-448B-978A-DFC5EFD75E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8" name="BExS5XJH42YFJ9C3IVA8HNIE5L6M">
          <a:extLst>
            <a:ext uri="{FF2B5EF4-FFF2-40B4-BE49-F238E27FC236}">
              <a16:creationId xmlns:a16="http://schemas.microsoft.com/office/drawing/2014/main" xmlns="" id="{E4389065-DC80-4130-AADC-B463A89C30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9" name="BExVVXJ0MS44XHZ5FRN9T06BWANK">
          <a:extLst>
            <a:ext uri="{FF2B5EF4-FFF2-40B4-BE49-F238E27FC236}">
              <a16:creationId xmlns:a16="http://schemas.microsoft.com/office/drawing/2014/main" xmlns="" id="{3C7DF578-FC90-40BE-94AE-4C8E8ACF68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0" name="BExAXD64YO5K66HFU564IW611FYB">
          <a:extLst>
            <a:ext uri="{FF2B5EF4-FFF2-40B4-BE49-F238E27FC236}">
              <a16:creationId xmlns:a16="http://schemas.microsoft.com/office/drawing/2014/main" xmlns="" id="{1EF90901-5647-42B7-8D75-F7A06CABFF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1" name="BExZROR5QH4CRXACSPB031IW6DBF">
          <a:extLst>
            <a:ext uri="{FF2B5EF4-FFF2-40B4-BE49-F238E27FC236}">
              <a16:creationId xmlns:a16="http://schemas.microsoft.com/office/drawing/2014/main" xmlns="" id="{F7447C5E-B7E7-4BFD-B2F8-F830EDF6A9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2" name="BExW5Q9YWNZOV61XIPTVZ6DG4WC3">
          <a:extLst>
            <a:ext uri="{FF2B5EF4-FFF2-40B4-BE49-F238E27FC236}">
              <a16:creationId xmlns:a16="http://schemas.microsoft.com/office/drawing/2014/main" xmlns="" id="{AD198290-21A8-4918-851C-B206715DDB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3" name="BExU234APSPWEF7WYAJWDD5FR41E">
          <a:extLst>
            <a:ext uri="{FF2B5EF4-FFF2-40B4-BE49-F238E27FC236}">
              <a16:creationId xmlns:a16="http://schemas.microsoft.com/office/drawing/2014/main" xmlns="" id="{F069F2AF-222F-4585-BF3A-D618E8C5AA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4" name="BEx9J972VG349UJL0BFKQNRFBPIK">
          <a:extLst>
            <a:ext uri="{FF2B5EF4-FFF2-40B4-BE49-F238E27FC236}">
              <a16:creationId xmlns:a16="http://schemas.microsoft.com/office/drawing/2014/main" xmlns="" id="{9B1173FC-3027-482D-9AAA-8F48D635C3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85" name="BExEOG45NR1NDWFVLSHVPW96LDDG">
          <a:extLst>
            <a:ext uri="{FF2B5EF4-FFF2-40B4-BE49-F238E27FC236}">
              <a16:creationId xmlns:a16="http://schemas.microsoft.com/office/drawing/2014/main" xmlns="" id="{DB6CE5CC-3AF2-4FF5-9BBE-D282A37A4B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86" name="BExMG8GOJE7HUD4TBW1BVZQ79U6D">
          <a:extLst>
            <a:ext uri="{FF2B5EF4-FFF2-40B4-BE49-F238E27FC236}">
              <a16:creationId xmlns:a16="http://schemas.microsoft.com/office/drawing/2014/main" xmlns="" id="{A040AFD4-2D06-4E4E-8C2A-49F469868A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7" name="BExUD845W29O393MP8XHSBRARPM8">
          <a:extLst>
            <a:ext uri="{FF2B5EF4-FFF2-40B4-BE49-F238E27FC236}">
              <a16:creationId xmlns:a16="http://schemas.microsoft.com/office/drawing/2014/main" xmlns="" id="{5C5484B4-8CD0-4104-B14D-E7318A4470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8" name="BEx1PXJYA0EPVKMIZ3OX22NE6SPN">
          <a:extLst>
            <a:ext uri="{FF2B5EF4-FFF2-40B4-BE49-F238E27FC236}">
              <a16:creationId xmlns:a16="http://schemas.microsoft.com/office/drawing/2014/main" xmlns="" id="{A5EDF39F-1245-4C91-AF6C-F17B1A0165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9" name="BExMJQXJ8DDD25EZMRVLMBSDATIO">
          <a:extLst>
            <a:ext uri="{FF2B5EF4-FFF2-40B4-BE49-F238E27FC236}">
              <a16:creationId xmlns:a16="http://schemas.microsoft.com/office/drawing/2014/main" xmlns="" id="{1FE16FCE-1ABB-4BC1-8366-38F3700749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0" name="BExCZE19XEJSNCUJ5WNOBW1G7SJV">
          <a:extLst>
            <a:ext uri="{FF2B5EF4-FFF2-40B4-BE49-F238E27FC236}">
              <a16:creationId xmlns:a16="http://schemas.microsoft.com/office/drawing/2014/main" xmlns="" id="{724417BB-7C7A-4BAE-9CA9-9170B0E812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1" name="BExEQFAMIZ2L4OCWFLVJ5OSNW3FR">
          <a:extLst>
            <a:ext uri="{FF2B5EF4-FFF2-40B4-BE49-F238E27FC236}">
              <a16:creationId xmlns:a16="http://schemas.microsoft.com/office/drawing/2014/main" xmlns="" id="{D84DEE82-9CCB-4FCA-9733-EBF649E99F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2" name="BExS5XJH42YFJ9C3IVA8HNIE5L6M">
          <a:extLst>
            <a:ext uri="{FF2B5EF4-FFF2-40B4-BE49-F238E27FC236}">
              <a16:creationId xmlns:a16="http://schemas.microsoft.com/office/drawing/2014/main" xmlns="" id="{A60473C6-7B18-4694-B824-AECA7E3284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3" name="BExVVXJ0MS44XHZ5FRN9T06BWANK">
          <a:extLst>
            <a:ext uri="{FF2B5EF4-FFF2-40B4-BE49-F238E27FC236}">
              <a16:creationId xmlns:a16="http://schemas.microsoft.com/office/drawing/2014/main" xmlns="" id="{C98FA010-34CF-4C94-9C44-3639024285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4" name="BExAXD64YO5K66HFU564IW611FYB">
          <a:extLst>
            <a:ext uri="{FF2B5EF4-FFF2-40B4-BE49-F238E27FC236}">
              <a16:creationId xmlns:a16="http://schemas.microsoft.com/office/drawing/2014/main" xmlns="" id="{5DBE334E-09E0-48FA-8E4A-B3E5DFC951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5" name="BExZROR5QH4CRXACSPB031IW6DBF">
          <a:extLst>
            <a:ext uri="{FF2B5EF4-FFF2-40B4-BE49-F238E27FC236}">
              <a16:creationId xmlns:a16="http://schemas.microsoft.com/office/drawing/2014/main" xmlns="" id="{2BD802C2-261E-4CFE-B00A-07CEF9327B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6" name="BExW5Q9YWNZOV61XIPTVZ6DG4WC3">
          <a:extLst>
            <a:ext uri="{FF2B5EF4-FFF2-40B4-BE49-F238E27FC236}">
              <a16:creationId xmlns:a16="http://schemas.microsoft.com/office/drawing/2014/main" xmlns="" id="{44FC1521-4C46-4E0C-8EC6-37DFEFFE13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7" name="BExU234APSPWEF7WYAJWDD5FR41E">
          <a:extLst>
            <a:ext uri="{FF2B5EF4-FFF2-40B4-BE49-F238E27FC236}">
              <a16:creationId xmlns:a16="http://schemas.microsoft.com/office/drawing/2014/main" xmlns="" id="{4EB7E887-471E-4436-8EBF-8B3E030BE3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8" name="BEx9J972VG349UJL0BFKQNRFBPIK">
          <a:extLst>
            <a:ext uri="{FF2B5EF4-FFF2-40B4-BE49-F238E27FC236}">
              <a16:creationId xmlns:a16="http://schemas.microsoft.com/office/drawing/2014/main" xmlns="" id="{94152C16-38AB-4E2F-897F-0CB8BF9088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99" name="BExEOG45NR1NDWFVLSHVPW96LDDG">
          <a:extLst>
            <a:ext uri="{FF2B5EF4-FFF2-40B4-BE49-F238E27FC236}">
              <a16:creationId xmlns:a16="http://schemas.microsoft.com/office/drawing/2014/main" xmlns="" id="{2E2EC620-A6B9-4FAE-8B81-AC0292AAF4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00" name="BExMG8GOJE7HUD4TBW1BVZQ79U6D">
          <a:extLst>
            <a:ext uri="{FF2B5EF4-FFF2-40B4-BE49-F238E27FC236}">
              <a16:creationId xmlns:a16="http://schemas.microsoft.com/office/drawing/2014/main" xmlns="" id="{226703BE-FAF8-460F-AC81-01EB81A41A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1" name="BExUD845W29O393MP8XHSBRARPM8">
          <a:extLst>
            <a:ext uri="{FF2B5EF4-FFF2-40B4-BE49-F238E27FC236}">
              <a16:creationId xmlns:a16="http://schemas.microsoft.com/office/drawing/2014/main" xmlns="" id="{10E00C98-CB59-4454-BE0E-3EE73AFBB8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2" name="BEx1PXJYA0EPVKMIZ3OX22NE6SPN">
          <a:extLst>
            <a:ext uri="{FF2B5EF4-FFF2-40B4-BE49-F238E27FC236}">
              <a16:creationId xmlns:a16="http://schemas.microsoft.com/office/drawing/2014/main" xmlns="" id="{8F2AF1F5-1E78-47B7-8F3D-E66FA74B86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3" name="BExMJQXJ8DDD25EZMRVLMBSDATIO">
          <a:extLst>
            <a:ext uri="{FF2B5EF4-FFF2-40B4-BE49-F238E27FC236}">
              <a16:creationId xmlns:a16="http://schemas.microsoft.com/office/drawing/2014/main" xmlns="" id="{B862EF70-D301-4E41-B803-9FF85678CA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4" name="BExCZE19XEJSNCUJ5WNOBW1G7SJV">
          <a:extLst>
            <a:ext uri="{FF2B5EF4-FFF2-40B4-BE49-F238E27FC236}">
              <a16:creationId xmlns:a16="http://schemas.microsoft.com/office/drawing/2014/main" xmlns="" id="{F7709CAD-03F9-4285-8155-AB91FCD317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5" name="BExEQFAMIZ2L4OCWFLVJ5OSNW3FR">
          <a:extLst>
            <a:ext uri="{FF2B5EF4-FFF2-40B4-BE49-F238E27FC236}">
              <a16:creationId xmlns:a16="http://schemas.microsoft.com/office/drawing/2014/main" xmlns="" id="{3A1B8CC6-D47A-4D45-BB4D-7C4EDCC876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6" name="BExS5XJH42YFJ9C3IVA8HNIE5L6M">
          <a:extLst>
            <a:ext uri="{FF2B5EF4-FFF2-40B4-BE49-F238E27FC236}">
              <a16:creationId xmlns:a16="http://schemas.microsoft.com/office/drawing/2014/main" xmlns="" id="{4E27BA0A-8ADA-4369-A072-929AD4F919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7" name="BExVVXJ0MS44XHZ5FRN9T06BWANK">
          <a:extLst>
            <a:ext uri="{FF2B5EF4-FFF2-40B4-BE49-F238E27FC236}">
              <a16:creationId xmlns:a16="http://schemas.microsoft.com/office/drawing/2014/main" xmlns="" id="{DA07E1A8-2AEC-475E-8CA7-9BA68E40EE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8" name="BExAXD64YO5K66HFU564IW611FYB">
          <a:extLst>
            <a:ext uri="{FF2B5EF4-FFF2-40B4-BE49-F238E27FC236}">
              <a16:creationId xmlns:a16="http://schemas.microsoft.com/office/drawing/2014/main" xmlns="" id="{134ECF5D-0659-4EB3-9A56-45402DD189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9" name="BExZROR5QH4CRXACSPB031IW6DBF">
          <a:extLst>
            <a:ext uri="{FF2B5EF4-FFF2-40B4-BE49-F238E27FC236}">
              <a16:creationId xmlns:a16="http://schemas.microsoft.com/office/drawing/2014/main" xmlns="" id="{2F80AE9C-5FC3-4A60-B2F7-E88633A936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0" name="BExW5Q9YWNZOV61XIPTVZ6DG4WC3">
          <a:extLst>
            <a:ext uri="{FF2B5EF4-FFF2-40B4-BE49-F238E27FC236}">
              <a16:creationId xmlns:a16="http://schemas.microsoft.com/office/drawing/2014/main" xmlns="" id="{A65C4645-6B01-499D-B96A-6F3B60AE0C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1" name="BExU234APSPWEF7WYAJWDD5FR41E">
          <a:extLst>
            <a:ext uri="{FF2B5EF4-FFF2-40B4-BE49-F238E27FC236}">
              <a16:creationId xmlns:a16="http://schemas.microsoft.com/office/drawing/2014/main" xmlns="" id="{4070A1C5-A7E7-4543-A278-D408150FFE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2" name="BEx9J972VG349UJL0BFKQNRFBPIK">
          <a:extLst>
            <a:ext uri="{FF2B5EF4-FFF2-40B4-BE49-F238E27FC236}">
              <a16:creationId xmlns:a16="http://schemas.microsoft.com/office/drawing/2014/main" xmlns="" id="{EAEA2B8A-F9E9-4E77-B266-645CB8F0A2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13" name="BExEOG45NR1NDWFVLSHVPW96LDDG">
          <a:extLst>
            <a:ext uri="{FF2B5EF4-FFF2-40B4-BE49-F238E27FC236}">
              <a16:creationId xmlns:a16="http://schemas.microsoft.com/office/drawing/2014/main" xmlns="" id="{F90F9467-F960-455F-8A0C-F885345863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14" name="BExMG8GOJE7HUD4TBW1BVZQ79U6D">
          <a:extLst>
            <a:ext uri="{FF2B5EF4-FFF2-40B4-BE49-F238E27FC236}">
              <a16:creationId xmlns:a16="http://schemas.microsoft.com/office/drawing/2014/main" xmlns="" id="{8213B960-9DC8-4D3A-886B-4B3C1E0A06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5" name="BExUD845W29O393MP8XHSBRARPM8">
          <a:extLst>
            <a:ext uri="{FF2B5EF4-FFF2-40B4-BE49-F238E27FC236}">
              <a16:creationId xmlns:a16="http://schemas.microsoft.com/office/drawing/2014/main" xmlns="" id="{D56F8267-B2B2-437E-A0BD-634FC881EF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6" name="BEx1PXJYA0EPVKMIZ3OX22NE6SPN">
          <a:extLst>
            <a:ext uri="{FF2B5EF4-FFF2-40B4-BE49-F238E27FC236}">
              <a16:creationId xmlns:a16="http://schemas.microsoft.com/office/drawing/2014/main" xmlns="" id="{42133F56-7712-4E78-8352-0D1BF56E69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7" name="BExMJQXJ8DDD25EZMRVLMBSDATIO">
          <a:extLst>
            <a:ext uri="{FF2B5EF4-FFF2-40B4-BE49-F238E27FC236}">
              <a16:creationId xmlns:a16="http://schemas.microsoft.com/office/drawing/2014/main" xmlns="" id="{CF12AC51-6A21-41F6-AC01-29C88FF8AA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8" name="BExCZE19XEJSNCUJ5WNOBW1G7SJV">
          <a:extLst>
            <a:ext uri="{FF2B5EF4-FFF2-40B4-BE49-F238E27FC236}">
              <a16:creationId xmlns:a16="http://schemas.microsoft.com/office/drawing/2014/main" xmlns="" id="{163435AD-1F3D-48F5-92EA-009662E2FE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9" name="BExEQFAMIZ2L4OCWFLVJ5OSNW3FR">
          <a:extLst>
            <a:ext uri="{FF2B5EF4-FFF2-40B4-BE49-F238E27FC236}">
              <a16:creationId xmlns:a16="http://schemas.microsoft.com/office/drawing/2014/main" xmlns="" id="{7E960906-58A6-4320-A39C-42BFAF0F9F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0" name="BExS5XJH42YFJ9C3IVA8HNIE5L6M">
          <a:extLst>
            <a:ext uri="{FF2B5EF4-FFF2-40B4-BE49-F238E27FC236}">
              <a16:creationId xmlns:a16="http://schemas.microsoft.com/office/drawing/2014/main" xmlns="" id="{E3A5BFD7-EE35-4393-95E2-1762D2AF5D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1" name="BExVVXJ0MS44XHZ5FRN9T06BWANK">
          <a:extLst>
            <a:ext uri="{FF2B5EF4-FFF2-40B4-BE49-F238E27FC236}">
              <a16:creationId xmlns:a16="http://schemas.microsoft.com/office/drawing/2014/main" xmlns="" id="{03A21BFD-EEFC-4843-84F2-314EC1A8E9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2" name="BExAXD64YO5K66HFU564IW611FYB">
          <a:extLst>
            <a:ext uri="{FF2B5EF4-FFF2-40B4-BE49-F238E27FC236}">
              <a16:creationId xmlns:a16="http://schemas.microsoft.com/office/drawing/2014/main" xmlns="" id="{6ECD6408-8972-4744-99EA-124905D299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3" name="BExZROR5QH4CRXACSPB031IW6DBF">
          <a:extLst>
            <a:ext uri="{FF2B5EF4-FFF2-40B4-BE49-F238E27FC236}">
              <a16:creationId xmlns:a16="http://schemas.microsoft.com/office/drawing/2014/main" xmlns="" id="{54C9E45A-1899-499E-A36C-1A6813B9F8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4" name="BExW5Q9YWNZOV61XIPTVZ6DG4WC3">
          <a:extLst>
            <a:ext uri="{FF2B5EF4-FFF2-40B4-BE49-F238E27FC236}">
              <a16:creationId xmlns:a16="http://schemas.microsoft.com/office/drawing/2014/main" xmlns="" id="{6BACF34D-52EB-43C1-8153-E3BE1BE2BD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5" name="BExU234APSPWEF7WYAJWDD5FR41E">
          <a:extLst>
            <a:ext uri="{FF2B5EF4-FFF2-40B4-BE49-F238E27FC236}">
              <a16:creationId xmlns:a16="http://schemas.microsoft.com/office/drawing/2014/main" xmlns="" id="{42143365-6946-42F6-9226-958C9EE16F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6" name="BEx9J972VG349UJL0BFKQNRFBPIK">
          <a:extLst>
            <a:ext uri="{FF2B5EF4-FFF2-40B4-BE49-F238E27FC236}">
              <a16:creationId xmlns:a16="http://schemas.microsoft.com/office/drawing/2014/main" xmlns="" id="{6FB8FE64-0FB6-4CD2-A533-644657B322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27" name="BExEOG45NR1NDWFVLSHVPW96LDDG">
          <a:extLst>
            <a:ext uri="{FF2B5EF4-FFF2-40B4-BE49-F238E27FC236}">
              <a16:creationId xmlns:a16="http://schemas.microsoft.com/office/drawing/2014/main" xmlns="" id="{C20A8668-D097-4E76-B9DC-5B48410E79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28" name="BExMG8GOJE7HUD4TBW1BVZQ79U6D">
          <a:extLst>
            <a:ext uri="{FF2B5EF4-FFF2-40B4-BE49-F238E27FC236}">
              <a16:creationId xmlns:a16="http://schemas.microsoft.com/office/drawing/2014/main" xmlns="" id="{181839FA-8600-42FB-A80C-644787F774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9" name="BExUD845W29O393MP8XHSBRARPM8">
          <a:extLst>
            <a:ext uri="{FF2B5EF4-FFF2-40B4-BE49-F238E27FC236}">
              <a16:creationId xmlns:a16="http://schemas.microsoft.com/office/drawing/2014/main" xmlns="" id="{7F328C0C-8A26-4730-B04A-2CF6EF56A4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0" name="BEx1PXJYA0EPVKMIZ3OX22NE6SPN">
          <a:extLst>
            <a:ext uri="{FF2B5EF4-FFF2-40B4-BE49-F238E27FC236}">
              <a16:creationId xmlns:a16="http://schemas.microsoft.com/office/drawing/2014/main" xmlns="" id="{83E4753D-0844-485D-A4C8-3A2E69BE73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1" name="BExMJQXJ8DDD25EZMRVLMBSDATIO">
          <a:extLst>
            <a:ext uri="{FF2B5EF4-FFF2-40B4-BE49-F238E27FC236}">
              <a16:creationId xmlns:a16="http://schemas.microsoft.com/office/drawing/2014/main" xmlns="" id="{99DB06F3-23EC-4AC6-944C-E0C3DCD696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2" name="BExCZE19XEJSNCUJ5WNOBW1G7SJV">
          <a:extLst>
            <a:ext uri="{FF2B5EF4-FFF2-40B4-BE49-F238E27FC236}">
              <a16:creationId xmlns:a16="http://schemas.microsoft.com/office/drawing/2014/main" xmlns="" id="{E2441364-42D4-4158-87A6-9B1F53D18F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3" name="BExEQFAMIZ2L4OCWFLVJ5OSNW3FR">
          <a:extLst>
            <a:ext uri="{FF2B5EF4-FFF2-40B4-BE49-F238E27FC236}">
              <a16:creationId xmlns:a16="http://schemas.microsoft.com/office/drawing/2014/main" xmlns="" id="{C2D300BC-E74F-4F1A-8B43-74FAFF4B62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4" name="BExS5XJH42YFJ9C3IVA8HNIE5L6M">
          <a:extLst>
            <a:ext uri="{FF2B5EF4-FFF2-40B4-BE49-F238E27FC236}">
              <a16:creationId xmlns:a16="http://schemas.microsoft.com/office/drawing/2014/main" xmlns="" id="{2152B72B-A2DD-474E-88F5-12F0E63321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5" name="BExVVXJ0MS44XHZ5FRN9T06BWANK">
          <a:extLst>
            <a:ext uri="{FF2B5EF4-FFF2-40B4-BE49-F238E27FC236}">
              <a16:creationId xmlns:a16="http://schemas.microsoft.com/office/drawing/2014/main" xmlns="" id="{24E86F5F-0557-42A2-A2B9-2BE06CCAD0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6" name="BExAXD64YO5K66HFU564IW611FYB">
          <a:extLst>
            <a:ext uri="{FF2B5EF4-FFF2-40B4-BE49-F238E27FC236}">
              <a16:creationId xmlns:a16="http://schemas.microsoft.com/office/drawing/2014/main" xmlns="" id="{E7DC25EF-58D2-4B2B-9FF0-AAC365960A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7" name="BExZROR5QH4CRXACSPB031IW6DBF">
          <a:extLst>
            <a:ext uri="{FF2B5EF4-FFF2-40B4-BE49-F238E27FC236}">
              <a16:creationId xmlns:a16="http://schemas.microsoft.com/office/drawing/2014/main" xmlns="" id="{38AFD9CD-E2CD-4C4C-A49F-92A185BE3D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8" name="BExW5Q9YWNZOV61XIPTVZ6DG4WC3">
          <a:extLst>
            <a:ext uri="{FF2B5EF4-FFF2-40B4-BE49-F238E27FC236}">
              <a16:creationId xmlns:a16="http://schemas.microsoft.com/office/drawing/2014/main" xmlns="" id="{02B37C68-7DDD-43EF-9A34-170D9BE8F9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9" name="BExU234APSPWEF7WYAJWDD5FR41E">
          <a:extLst>
            <a:ext uri="{FF2B5EF4-FFF2-40B4-BE49-F238E27FC236}">
              <a16:creationId xmlns:a16="http://schemas.microsoft.com/office/drawing/2014/main" xmlns="" id="{68BCB644-D3EF-425B-9B4D-130656A441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0" name="BEx9J972VG349UJL0BFKQNRFBPIK">
          <a:extLst>
            <a:ext uri="{FF2B5EF4-FFF2-40B4-BE49-F238E27FC236}">
              <a16:creationId xmlns:a16="http://schemas.microsoft.com/office/drawing/2014/main" xmlns="" id="{3454A85E-DF2D-4408-BD7B-C7EBEB7681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41" name="BExEOG45NR1NDWFVLSHVPW96LDDG">
          <a:extLst>
            <a:ext uri="{FF2B5EF4-FFF2-40B4-BE49-F238E27FC236}">
              <a16:creationId xmlns:a16="http://schemas.microsoft.com/office/drawing/2014/main" xmlns="" id="{37CC9A18-C649-4793-ADD2-C9F51FDF82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42" name="BExMG8GOJE7HUD4TBW1BVZQ79U6D">
          <a:extLst>
            <a:ext uri="{FF2B5EF4-FFF2-40B4-BE49-F238E27FC236}">
              <a16:creationId xmlns:a16="http://schemas.microsoft.com/office/drawing/2014/main" xmlns="" id="{39251855-5CBE-425F-84A7-A51FD1037B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3" name="BExUD845W29O393MP8XHSBRARPM8">
          <a:extLst>
            <a:ext uri="{FF2B5EF4-FFF2-40B4-BE49-F238E27FC236}">
              <a16:creationId xmlns:a16="http://schemas.microsoft.com/office/drawing/2014/main" xmlns="" id="{F1D6E46B-E0AC-4790-BD0E-1DA8D71CA9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4" name="BEx1PXJYA0EPVKMIZ3OX22NE6SPN">
          <a:extLst>
            <a:ext uri="{FF2B5EF4-FFF2-40B4-BE49-F238E27FC236}">
              <a16:creationId xmlns:a16="http://schemas.microsoft.com/office/drawing/2014/main" xmlns="" id="{B8CBF7C8-3767-48DD-90CD-97AEFBD0F2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5" name="BExMJQXJ8DDD25EZMRVLMBSDATIO">
          <a:extLst>
            <a:ext uri="{FF2B5EF4-FFF2-40B4-BE49-F238E27FC236}">
              <a16:creationId xmlns:a16="http://schemas.microsoft.com/office/drawing/2014/main" xmlns="" id="{D6934772-D611-4999-86F9-9A7975CC61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6" name="BExCZE19XEJSNCUJ5WNOBW1G7SJV">
          <a:extLst>
            <a:ext uri="{FF2B5EF4-FFF2-40B4-BE49-F238E27FC236}">
              <a16:creationId xmlns:a16="http://schemas.microsoft.com/office/drawing/2014/main" xmlns="" id="{34024752-5311-49C6-A0CB-937FA74F01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7" name="BExEQFAMIZ2L4OCWFLVJ5OSNW3FR">
          <a:extLst>
            <a:ext uri="{FF2B5EF4-FFF2-40B4-BE49-F238E27FC236}">
              <a16:creationId xmlns:a16="http://schemas.microsoft.com/office/drawing/2014/main" xmlns="" id="{37DCE7D3-4DCE-45B8-A186-B64C1FE035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8" name="BExS5XJH42YFJ9C3IVA8HNIE5L6M">
          <a:extLst>
            <a:ext uri="{FF2B5EF4-FFF2-40B4-BE49-F238E27FC236}">
              <a16:creationId xmlns:a16="http://schemas.microsoft.com/office/drawing/2014/main" xmlns="" id="{90663A61-D727-4543-9E95-9B9049C219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9" name="BExVVXJ0MS44XHZ5FRN9T06BWANK">
          <a:extLst>
            <a:ext uri="{FF2B5EF4-FFF2-40B4-BE49-F238E27FC236}">
              <a16:creationId xmlns:a16="http://schemas.microsoft.com/office/drawing/2014/main" xmlns="" id="{6868ACD7-A93D-4D30-8C53-21E81C8375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0" name="BExAXD64YO5K66HFU564IW611FYB">
          <a:extLst>
            <a:ext uri="{FF2B5EF4-FFF2-40B4-BE49-F238E27FC236}">
              <a16:creationId xmlns:a16="http://schemas.microsoft.com/office/drawing/2014/main" xmlns="" id="{5D12FBB1-EC92-46CB-9BBB-21225E905B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1" name="BExZROR5QH4CRXACSPB031IW6DBF">
          <a:extLst>
            <a:ext uri="{FF2B5EF4-FFF2-40B4-BE49-F238E27FC236}">
              <a16:creationId xmlns:a16="http://schemas.microsoft.com/office/drawing/2014/main" xmlns="" id="{007F6315-F4F5-46AB-B885-E1FF957722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2" name="BExW5Q9YWNZOV61XIPTVZ6DG4WC3">
          <a:extLst>
            <a:ext uri="{FF2B5EF4-FFF2-40B4-BE49-F238E27FC236}">
              <a16:creationId xmlns:a16="http://schemas.microsoft.com/office/drawing/2014/main" xmlns="" id="{83454050-FB8F-41EB-B0AD-845075FDFF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3" name="BExU234APSPWEF7WYAJWDD5FR41E">
          <a:extLst>
            <a:ext uri="{FF2B5EF4-FFF2-40B4-BE49-F238E27FC236}">
              <a16:creationId xmlns:a16="http://schemas.microsoft.com/office/drawing/2014/main" xmlns="" id="{5DF9C064-716E-4374-9BD5-70CFD03F69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4" name="BEx9J972VG349UJL0BFKQNRFBPIK">
          <a:extLst>
            <a:ext uri="{FF2B5EF4-FFF2-40B4-BE49-F238E27FC236}">
              <a16:creationId xmlns:a16="http://schemas.microsoft.com/office/drawing/2014/main" xmlns="" id="{02D69134-0184-4D5C-B4A8-6A99EAB511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55" name="BExEOG45NR1NDWFVLSHVPW96LDDG">
          <a:extLst>
            <a:ext uri="{FF2B5EF4-FFF2-40B4-BE49-F238E27FC236}">
              <a16:creationId xmlns:a16="http://schemas.microsoft.com/office/drawing/2014/main" xmlns="" id="{B6CEC43D-F767-4A76-807A-9E6E9D8B60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56" name="BExMG8GOJE7HUD4TBW1BVZQ79U6D">
          <a:extLst>
            <a:ext uri="{FF2B5EF4-FFF2-40B4-BE49-F238E27FC236}">
              <a16:creationId xmlns:a16="http://schemas.microsoft.com/office/drawing/2014/main" xmlns="" id="{40DCFAEC-59E6-4B03-9EC7-00292D99BA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7" name="BExUD845W29O393MP8XHSBRARPM8">
          <a:extLst>
            <a:ext uri="{FF2B5EF4-FFF2-40B4-BE49-F238E27FC236}">
              <a16:creationId xmlns:a16="http://schemas.microsoft.com/office/drawing/2014/main" xmlns="" id="{9AF6ECB5-1B5B-485E-8FD0-AD0DBB86BF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8" name="BEx1PXJYA0EPVKMIZ3OX22NE6SPN">
          <a:extLst>
            <a:ext uri="{FF2B5EF4-FFF2-40B4-BE49-F238E27FC236}">
              <a16:creationId xmlns:a16="http://schemas.microsoft.com/office/drawing/2014/main" xmlns="" id="{55846526-A79C-48B6-A305-403CAA18EC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9" name="BExMJQXJ8DDD25EZMRVLMBSDATIO">
          <a:extLst>
            <a:ext uri="{FF2B5EF4-FFF2-40B4-BE49-F238E27FC236}">
              <a16:creationId xmlns:a16="http://schemas.microsoft.com/office/drawing/2014/main" xmlns="" id="{7F900184-6A72-4069-B0AD-4A6F3EE2FB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0" name="BExCZE19XEJSNCUJ5WNOBW1G7SJV">
          <a:extLst>
            <a:ext uri="{FF2B5EF4-FFF2-40B4-BE49-F238E27FC236}">
              <a16:creationId xmlns:a16="http://schemas.microsoft.com/office/drawing/2014/main" xmlns="" id="{73512D4A-5B53-470A-AD3A-1F9878675A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1" name="BExEQFAMIZ2L4OCWFLVJ5OSNW3FR">
          <a:extLst>
            <a:ext uri="{FF2B5EF4-FFF2-40B4-BE49-F238E27FC236}">
              <a16:creationId xmlns:a16="http://schemas.microsoft.com/office/drawing/2014/main" xmlns="" id="{B981888B-5B20-43D0-8E69-AF2BA4959E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2" name="BExS5XJH42YFJ9C3IVA8HNIE5L6M">
          <a:extLst>
            <a:ext uri="{FF2B5EF4-FFF2-40B4-BE49-F238E27FC236}">
              <a16:creationId xmlns:a16="http://schemas.microsoft.com/office/drawing/2014/main" xmlns="" id="{35D00557-198D-40C9-A299-F38DDBE0BC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3" name="BExVVXJ0MS44XHZ5FRN9T06BWANK">
          <a:extLst>
            <a:ext uri="{FF2B5EF4-FFF2-40B4-BE49-F238E27FC236}">
              <a16:creationId xmlns:a16="http://schemas.microsoft.com/office/drawing/2014/main" xmlns="" id="{0220E3A1-33E8-49E6-A308-453038D3C1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4" name="BExAXD64YO5K66HFU564IW611FYB">
          <a:extLst>
            <a:ext uri="{FF2B5EF4-FFF2-40B4-BE49-F238E27FC236}">
              <a16:creationId xmlns:a16="http://schemas.microsoft.com/office/drawing/2014/main" xmlns="" id="{EC67A341-2F1B-4721-8895-DAB8970A82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5" name="BExZROR5QH4CRXACSPB031IW6DBF">
          <a:extLst>
            <a:ext uri="{FF2B5EF4-FFF2-40B4-BE49-F238E27FC236}">
              <a16:creationId xmlns:a16="http://schemas.microsoft.com/office/drawing/2014/main" xmlns="" id="{9D6F3398-0923-4DF9-B26F-05D036CE09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6" name="BExW5Q9YWNZOV61XIPTVZ6DG4WC3">
          <a:extLst>
            <a:ext uri="{FF2B5EF4-FFF2-40B4-BE49-F238E27FC236}">
              <a16:creationId xmlns:a16="http://schemas.microsoft.com/office/drawing/2014/main" xmlns="" id="{CA60E92C-7DA1-40D0-BB27-8AAB4BE0CA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7" name="BExU234APSPWEF7WYAJWDD5FR41E">
          <a:extLst>
            <a:ext uri="{FF2B5EF4-FFF2-40B4-BE49-F238E27FC236}">
              <a16:creationId xmlns:a16="http://schemas.microsoft.com/office/drawing/2014/main" xmlns="" id="{7651312F-C2C5-45F2-98D9-3D27A3A724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8" name="BEx9J972VG349UJL0BFKQNRFBPIK">
          <a:extLst>
            <a:ext uri="{FF2B5EF4-FFF2-40B4-BE49-F238E27FC236}">
              <a16:creationId xmlns:a16="http://schemas.microsoft.com/office/drawing/2014/main" xmlns="" id="{D56D64F1-06C3-4DF7-A5D2-8582BB14BB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69" name="BExEOG45NR1NDWFVLSHVPW96LDDG">
          <a:extLst>
            <a:ext uri="{FF2B5EF4-FFF2-40B4-BE49-F238E27FC236}">
              <a16:creationId xmlns:a16="http://schemas.microsoft.com/office/drawing/2014/main" xmlns="" id="{0D5E1E4F-8456-4A84-96C8-06593512AA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70" name="BExMG8GOJE7HUD4TBW1BVZQ79U6D">
          <a:extLst>
            <a:ext uri="{FF2B5EF4-FFF2-40B4-BE49-F238E27FC236}">
              <a16:creationId xmlns:a16="http://schemas.microsoft.com/office/drawing/2014/main" xmlns="" id="{22BC001C-AA9C-465F-B86E-C65423D1D4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1" name="BExUD845W29O393MP8XHSBRARPM8">
          <a:extLst>
            <a:ext uri="{FF2B5EF4-FFF2-40B4-BE49-F238E27FC236}">
              <a16:creationId xmlns:a16="http://schemas.microsoft.com/office/drawing/2014/main" xmlns="" id="{1D16C39A-3E53-411F-9342-7DF66133CA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2" name="BEx1PXJYA0EPVKMIZ3OX22NE6SPN">
          <a:extLst>
            <a:ext uri="{FF2B5EF4-FFF2-40B4-BE49-F238E27FC236}">
              <a16:creationId xmlns:a16="http://schemas.microsoft.com/office/drawing/2014/main" xmlns="" id="{797AFDBF-CBFA-492D-ACBC-A440C52136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3" name="BExMJQXJ8DDD25EZMRVLMBSDATIO">
          <a:extLst>
            <a:ext uri="{FF2B5EF4-FFF2-40B4-BE49-F238E27FC236}">
              <a16:creationId xmlns:a16="http://schemas.microsoft.com/office/drawing/2014/main" xmlns="" id="{6659A6B8-6D39-40BE-BA2B-3E8E597F41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4" name="BExCZE19XEJSNCUJ5WNOBW1G7SJV">
          <a:extLst>
            <a:ext uri="{FF2B5EF4-FFF2-40B4-BE49-F238E27FC236}">
              <a16:creationId xmlns:a16="http://schemas.microsoft.com/office/drawing/2014/main" xmlns="" id="{11737041-DACB-4557-9E2E-4F9E3CB949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5" name="BExEQFAMIZ2L4OCWFLVJ5OSNW3FR">
          <a:extLst>
            <a:ext uri="{FF2B5EF4-FFF2-40B4-BE49-F238E27FC236}">
              <a16:creationId xmlns:a16="http://schemas.microsoft.com/office/drawing/2014/main" xmlns="" id="{70FC1B1F-EA7C-4540-AC57-AB1787EBD6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6" name="BExS5XJH42YFJ9C3IVA8HNIE5L6M">
          <a:extLst>
            <a:ext uri="{FF2B5EF4-FFF2-40B4-BE49-F238E27FC236}">
              <a16:creationId xmlns:a16="http://schemas.microsoft.com/office/drawing/2014/main" xmlns="" id="{D127F51E-7ABD-4DBD-9669-E3E6AF94D7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7" name="BExVVXJ0MS44XHZ5FRN9T06BWANK">
          <a:extLst>
            <a:ext uri="{FF2B5EF4-FFF2-40B4-BE49-F238E27FC236}">
              <a16:creationId xmlns:a16="http://schemas.microsoft.com/office/drawing/2014/main" xmlns="" id="{026C0348-076C-4055-843C-250FD4CAB9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8" name="BExAXD64YO5K66HFU564IW611FYB">
          <a:extLst>
            <a:ext uri="{FF2B5EF4-FFF2-40B4-BE49-F238E27FC236}">
              <a16:creationId xmlns:a16="http://schemas.microsoft.com/office/drawing/2014/main" xmlns="" id="{80F14CB5-FE45-44A6-9043-7013467F92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9" name="BExZROR5QH4CRXACSPB031IW6DBF">
          <a:extLst>
            <a:ext uri="{FF2B5EF4-FFF2-40B4-BE49-F238E27FC236}">
              <a16:creationId xmlns:a16="http://schemas.microsoft.com/office/drawing/2014/main" xmlns="" id="{9B825C2B-1CC5-48D4-9E5C-6240DF7E36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0" name="BExW5Q9YWNZOV61XIPTVZ6DG4WC3">
          <a:extLst>
            <a:ext uri="{FF2B5EF4-FFF2-40B4-BE49-F238E27FC236}">
              <a16:creationId xmlns:a16="http://schemas.microsoft.com/office/drawing/2014/main" xmlns="" id="{631962B7-4728-4564-B273-C538AA2E57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1" name="BExU234APSPWEF7WYAJWDD5FR41E">
          <a:extLst>
            <a:ext uri="{FF2B5EF4-FFF2-40B4-BE49-F238E27FC236}">
              <a16:creationId xmlns:a16="http://schemas.microsoft.com/office/drawing/2014/main" xmlns="" id="{6B57F3F3-5437-4F2B-A8DB-1AC99D3E7F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2" name="BEx9J972VG349UJL0BFKQNRFBPIK">
          <a:extLst>
            <a:ext uri="{FF2B5EF4-FFF2-40B4-BE49-F238E27FC236}">
              <a16:creationId xmlns:a16="http://schemas.microsoft.com/office/drawing/2014/main" xmlns="" id="{CD73D8E6-8884-49C8-A97D-949BD57649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83" name="BExEOG45NR1NDWFVLSHVPW96LDDG">
          <a:extLst>
            <a:ext uri="{FF2B5EF4-FFF2-40B4-BE49-F238E27FC236}">
              <a16:creationId xmlns:a16="http://schemas.microsoft.com/office/drawing/2014/main" xmlns="" id="{E41EE30A-722B-482A-878E-227CFA7431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84" name="BExMG8GOJE7HUD4TBW1BVZQ79U6D">
          <a:extLst>
            <a:ext uri="{FF2B5EF4-FFF2-40B4-BE49-F238E27FC236}">
              <a16:creationId xmlns:a16="http://schemas.microsoft.com/office/drawing/2014/main" xmlns="" id="{E923C6BF-5251-4363-92E8-F4FDBD46D1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5" name="BExUD845W29O393MP8XHSBRARPM8">
          <a:extLst>
            <a:ext uri="{FF2B5EF4-FFF2-40B4-BE49-F238E27FC236}">
              <a16:creationId xmlns:a16="http://schemas.microsoft.com/office/drawing/2014/main" xmlns="" id="{ED2B75CF-1A04-4966-B829-60C34A55CC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6" name="BEx1PXJYA0EPVKMIZ3OX22NE6SPN">
          <a:extLst>
            <a:ext uri="{FF2B5EF4-FFF2-40B4-BE49-F238E27FC236}">
              <a16:creationId xmlns:a16="http://schemas.microsoft.com/office/drawing/2014/main" xmlns="" id="{5FEE3DC1-B072-4BFB-9387-130A2B039E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7" name="BExMJQXJ8DDD25EZMRVLMBSDATIO">
          <a:extLst>
            <a:ext uri="{FF2B5EF4-FFF2-40B4-BE49-F238E27FC236}">
              <a16:creationId xmlns:a16="http://schemas.microsoft.com/office/drawing/2014/main" xmlns="" id="{FCBB7989-75BC-495F-A5D5-6259EF7735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8" name="BExCZE19XEJSNCUJ5WNOBW1G7SJV">
          <a:extLst>
            <a:ext uri="{FF2B5EF4-FFF2-40B4-BE49-F238E27FC236}">
              <a16:creationId xmlns:a16="http://schemas.microsoft.com/office/drawing/2014/main" xmlns="" id="{732D47F5-0277-46D2-8E0D-694577071D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9" name="BExEQFAMIZ2L4OCWFLVJ5OSNW3FR">
          <a:extLst>
            <a:ext uri="{FF2B5EF4-FFF2-40B4-BE49-F238E27FC236}">
              <a16:creationId xmlns:a16="http://schemas.microsoft.com/office/drawing/2014/main" xmlns="" id="{62CFDFEC-CBFB-4A39-8A00-AF01504615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0" name="BExS5XJH42YFJ9C3IVA8HNIE5L6M">
          <a:extLst>
            <a:ext uri="{FF2B5EF4-FFF2-40B4-BE49-F238E27FC236}">
              <a16:creationId xmlns:a16="http://schemas.microsoft.com/office/drawing/2014/main" xmlns="" id="{F77F465B-AAA1-4493-8C51-6E68E13D5B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1" name="BExVVXJ0MS44XHZ5FRN9T06BWANK">
          <a:extLst>
            <a:ext uri="{FF2B5EF4-FFF2-40B4-BE49-F238E27FC236}">
              <a16:creationId xmlns:a16="http://schemas.microsoft.com/office/drawing/2014/main" xmlns="" id="{BA12F968-B6ED-47E1-90DB-0405A0331C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2" name="BExAXD64YO5K66HFU564IW611FYB">
          <a:extLst>
            <a:ext uri="{FF2B5EF4-FFF2-40B4-BE49-F238E27FC236}">
              <a16:creationId xmlns:a16="http://schemas.microsoft.com/office/drawing/2014/main" xmlns="" id="{22CBC74E-0E26-4F24-8174-56622E3D12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3" name="BExZROR5QH4CRXACSPB031IW6DBF">
          <a:extLst>
            <a:ext uri="{FF2B5EF4-FFF2-40B4-BE49-F238E27FC236}">
              <a16:creationId xmlns:a16="http://schemas.microsoft.com/office/drawing/2014/main" xmlns="" id="{3C1A1511-185B-4CCC-A276-B50708FA2E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4" name="BExW5Q9YWNZOV61XIPTVZ6DG4WC3">
          <a:extLst>
            <a:ext uri="{FF2B5EF4-FFF2-40B4-BE49-F238E27FC236}">
              <a16:creationId xmlns:a16="http://schemas.microsoft.com/office/drawing/2014/main" xmlns="" id="{44E54318-6492-4643-8CC5-4B55E430B5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5" name="BExU234APSPWEF7WYAJWDD5FR41E">
          <a:extLst>
            <a:ext uri="{FF2B5EF4-FFF2-40B4-BE49-F238E27FC236}">
              <a16:creationId xmlns:a16="http://schemas.microsoft.com/office/drawing/2014/main" xmlns="" id="{8BD55CF5-1603-4E06-BA1B-6BDD8442DC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6" name="BEx9J972VG349UJL0BFKQNRFBPIK">
          <a:extLst>
            <a:ext uri="{FF2B5EF4-FFF2-40B4-BE49-F238E27FC236}">
              <a16:creationId xmlns:a16="http://schemas.microsoft.com/office/drawing/2014/main" xmlns="" id="{B2436EB5-4C78-4496-B789-159E9D3DC9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97" name="BExEOG45NR1NDWFVLSHVPW96LDDG">
          <a:extLst>
            <a:ext uri="{FF2B5EF4-FFF2-40B4-BE49-F238E27FC236}">
              <a16:creationId xmlns:a16="http://schemas.microsoft.com/office/drawing/2014/main" xmlns="" id="{9ED248D9-2373-461D-8772-B14AB2CF51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98" name="BExMG8GOJE7HUD4TBW1BVZQ79U6D">
          <a:extLst>
            <a:ext uri="{FF2B5EF4-FFF2-40B4-BE49-F238E27FC236}">
              <a16:creationId xmlns:a16="http://schemas.microsoft.com/office/drawing/2014/main" xmlns="" id="{157BD703-1AF1-4979-9582-1696B6D90F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9" name="BExUD845W29O393MP8XHSBRARPM8">
          <a:extLst>
            <a:ext uri="{FF2B5EF4-FFF2-40B4-BE49-F238E27FC236}">
              <a16:creationId xmlns:a16="http://schemas.microsoft.com/office/drawing/2014/main" xmlns="" id="{4DFF2B4D-FC4A-4BF3-AF8F-FC84DB8E6F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0" name="BEx1PXJYA0EPVKMIZ3OX22NE6SPN">
          <a:extLst>
            <a:ext uri="{FF2B5EF4-FFF2-40B4-BE49-F238E27FC236}">
              <a16:creationId xmlns:a16="http://schemas.microsoft.com/office/drawing/2014/main" xmlns="" id="{BC2C2DBF-FC80-4362-9ED9-97F0102090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1" name="BExMJQXJ8DDD25EZMRVLMBSDATIO">
          <a:extLst>
            <a:ext uri="{FF2B5EF4-FFF2-40B4-BE49-F238E27FC236}">
              <a16:creationId xmlns:a16="http://schemas.microsoft.com/office/drawing/2014/main" xmlns="" id="{89CEB8F8-2C47-4EFE-A5C2-DCF8157A12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2" name="BExCZE19XEJSNCUJ5WNOBW1G7SJV">
          <a:extLst>
            <a:ext uri="{FF2B5EF4-FFF2-40B4-BE49-F238E27FC236}">
              <a16:creationId xmlns:a16="http://schemas.microsoft.com/office/drawing/2014/main" xmlns="" id="{CC441F8C-AD65-4A87-BF7C-39C7CD340E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3" name="BExEQFAMIZ2L4OCWFLVJ5OSNW3FR">
          <a:extLst>
            <a:ext uri="{FF2B5EF4-FFF2-40B4-BE49-F238E27FC236}">
              <a16:creationId xmlns:a16="http://schemas.microsoft.com/office/drawing/2014/main" xmlns="" id="{E5FD8DB3-B68A-4F5C-B889-66C70F5A9F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4" name="BExS5XJH42YFJ9C3IVA8HNIE5L6M">
          <a:extLst>
            <a:ext uri="{FF2B5EF4-FFF2-40B4-BE49-F238E27FC236}">
              <a16:creationId xmlns:a16="http://schemas.microsoft.com/office/drawing/2014/main" xmlns="" id="{3C89B97C-B10B-42CA-AD41-A48F5B0CED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5" name="BExVVXJ0MS44XHZ5FRN9T06BWANK">
          <a:extLst>
            <a:ext uri="{FF2B5EF4-FFF2-40B4-BE49-F238E27FC236}">
              <a16:creationId xmlns:a16="http://schemas.microsoft.com/office/drawing/2014/main" xmlns="" id="{3FA5BA3E-9C70-4908-A5C0-82ECF6EE37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6" name="BExAXD64YO5K66HFU564IW611FYB">
          <a:extLst>
            <a:ext uri="{FF2B5EF4-FFF2-40B4-BE49-F238E27FC236}">
              <a16:creationId xmlns:a16="http://schemas.microsoft.com/office/drawing/2014/main" xmlns="" id="{1E92D9DC-5126-410B-8550-F8C1B53933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7" name="BExZROR5QH4CRXACSPB031IW6DBF">
          <a:extLst>
            <a:ext uri="{FF2B5EF4-FFF2-40B4-BE49-F238E27FC236}">
              <a16:creationId xmlns:a16="http://schemas.microsoft.com/office/drawing/2014/main" xmlns="" id="{16080423-95A2-42D3-8060-11D1EEF1EE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8" name="BExW5Q9YWNZOV61XIPTVZ6DG4WC3">
          <a:extLst>
            <a:ext uri="{FF2B5EF4-FFF2-40B4-BE49-F238E27FC236}">
              <a16:creationId xmlns:a16="http://schemas.microsoft.com/office/drawing/2014/main" xmlns="" id="{F9610378-7682-4AEF-A6A7-EB450BDFC8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9" name="BExU234APSPWEF7WYAJWDD5FR41E">
          <a:extLst>
            <a:ext uri="{FF2B5EF4-FFF2-40B4-BE49-F238E27FC236}">
              <a16:creationId xmlns:a16="http://schemas.microsoft.com/office/drawing/2014/main" xmlns="" id="{7FBF7B25-7CB3-4C9F-96D8-CA05D642BC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0" name="BEx9J972VG349UJL0BFKQNRFBPIK">
          <a:extLst>
            <a:ext uri="{FF2B5EF4-FFF2-40B4-BE49-F238E27FC236}">
              <a16:creationId xmlns:a16="http://schemas.microsoft.com/office/drawing/2014/main" xmlns="" id="{5D97C404-9685-427E-9886-4FA00CB13B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11" name="BExEOG45NR1NDWFVLSHVPW96LDDG">
          <a:extLst>
            <a:ext uri="{FF2B5EF4-FFF2-40B4-BE49-F238E27FC236}">
              <a16:creationId xmlns:a16="http://schemas.microsoft.com/office/drawing/2014/main" xmlns="" id="{0282BF44-CEBD-46F5-B5BC-F858445B06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12" name="BExMG8GOJE7HUD4TBW1BVZQ79U6D">
          <a:extLst>
            <a:ext uri="{FF2B5EF4-FFF2-40B4-BE49-F238E27FC236}">
              <a16:creationId xmlns:a16="http://schemas.microsoft.com/office/drawing/2014/main" xmlns="" id="{B83B3603-A4C3-4B77-AF1F-D11D438A1E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3" name="BExUD845W29O393MP8XHSBRARPM8">
          <a:extLst>
            <a:ext uri="{FF2B5EF4-FFF2-40B4-BE49-F238E27FC236}">
              <a16:creationId xmlns:a16="http://schemas.microsoft.com/office/drawing/2014/main" xmlns="" id="{8B3C0EC3-6126-49D6-B12C-F9F9AEC8AA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4" name="BEx1PXJYA0EPVKMIZ3OX22NE6SPN">
          <a:extLst>
            <a:ext uri="{FF2B5EF4-FFF2-40B4-BE49-F238E27FC236}">
              <a16:creationId xmlns:a16="http://schemas.microsoft.com/office/drawing/2014/main" xmlns="" id="{E70FBAF8-59B5-4A03-BA34-F947A9DB15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5" name="BExMJQXJ8DDD25EZMRVLMBSDATIO">
          <a:extLst>
            <a:ext uri="{FF2B5EF4-FFF2-40B4-BE49-F238E27FC236}">
              <a16:creationId xmlns:a16="http://schemas.microsoft.com/office/drawing/2014/main" xmlns="" id="{37DF5552-16DC-4310-8333-7DB856B79C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6" name="BExCZE19XEJSNCUJ5WNOBW1G7SJV">
          <a:extLst>
            <a:ext uri="{FF2B5EF4-FFF2-40B4-BE49-F238E27FC236}">
              <a16:creationId xmlns:a16="http://schemas.microsoft.com/office/drawing/2014/main" xmlns="" id="{829F2435-1083-456C-9347-4E2034A0A9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7" name="BExEQFAMIZ2L4OCWFLVJ5OSNW3FR">
          <a:extLst>
            <a:ext uri="{FF2B5EF4-FFF2-40B4-BE49-F238E27FC236}">
              <a16:creationId xmlns:a16="http://schemas.microsoft.com/office/drawing/2014/main" xmlns="" id="{A2EBDD11-7760-4A2A-B5E1-94675EADAB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8" name="BExS5XJH42YFJ9C3IVA8HNIE5L6M">
          <a:extLst>
            <a:ext uri="{FF2B5EF4-FFF2-40B4-BE49-F238E27FC236}">
              <a16:creationId xmlns:a16="http://schemas.microsoft.com/office/drawing/2014/main" xmlns="" id="{1902A385-B655-46BC-BD5F-29D0C95A5E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9" name="BExVVXJ0MS44XHZ5FRN9T06BWANK">
          <a:extLst>
            <a:ext uri="{FF2B5EF4-FFF2-40B4-BE49-F238E27FC236}">
              <a16:creationId xmlns:a16="http://schemas.microsoft.com/office/drawing/2014/main" xmlns="" id="{F99DD4FC-988E-4E18-AA5D-22523A1D96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0" name="BExAXD64YO5K66HFU564IW611FYB">
          <a:extLst>
            <a:ext uri="{FF2B5EF4-FFF2-40B4-BE49-F238E27FC236}">
              <a16:creationId xmlns:a16="http://schemas.microsoft.com/office/drawing/2014/main" xmlns="" id="{2BE9F431-8AF3-412A-B427-1DAA5FECAE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1" name="BExZROR5QH4CRXACSPB031IW6DBF">
          <a:extLst>
            <a:ext uri="{FF2B5EF4-FFF2-40B4-BE49-F238E27FC236}">
              <a16:creationId xmlns:a16="http://schemas.microsoft.com/office/drawing/2014/main" xmlns="" id="{4D07D135-E7FF-45C1-A0E9-17C5EC3091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2" name="BExW5Q9YWNZOV61XIPTVZ6DG4WC3">
          <a:extLst>
            <a:ext uri="{FF2B5EF4-FFF2-40B4-BE49-F238E27FC236}">
              <a16:creationId xmlns:a16="http://schemas.microsoft.com/office/drawing/2014/main" xmlns="" id="{0A819AAD-D068-420D-8557-039236DC80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3" name="BExU234APSPWEF7WYAJWDD5FR41E">
          <a:extLst>
            <a:ext uri="{FF2B5EF4-FFF2-40B4-BE49-F238E27FC236}">
              <a16:creationId xmlns:a16="http://schemas.microsoft.com/office/drawing/2014/main" xmlns="" id="{E6390D9C-6DAD-4AF9-B3D0-9DF9ECC85B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4" name="BEx9J972VG349UJL0BFKQNRFBPIK">
          <a:extLst>
            <a:ext uri="{FF2B5EF4-FFF2-40B4-BE49-F238E27FC236}">
              <a16:creationId xmlns:a16="http://schemas.microsoft.com/office/drawing/2014/main" xmlns="" id="{2BCDBA2E-3160-4B4B-83AB-1692506ED4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25" name="BExEOG45NR1NDWFVLSHVPW96LDDG">
          <a:extLst>
            <a:ext uri="{FF2B5EF4-FFF2-40B4-BE49-F238E27FC236}">
              <a16:creationId xmlns:a16="http://schemas.microsoft.com/office/drawing/2014/main" xmlns="" id="{77829C84-67FF-4BF7-AEFC-DB29AC9A58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26" name="BExMG8GOJE7HUD4TBW1BVZQ79U6D">
          <a:extLst>
            <a:ext uri="{FF2B5EF4-FFF2-40B4-BE49-F238E27FC236}">
              <a16:creationId xmlns:a16="http://schemas.microsoft.com/office/drawing/2014/main" xmlns="" id="{07B08FE1-1510-4066-A468-E7C2EB03C6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7" name="BExUD845W29O393MP8XHSBRARPM8">
          <a:extLst>
            <a:ext uri="{FF2B5EF4-FFF2-40B4-BE49-F238E27FC236}">
              <a16:creationId xmlns:a16="http://schemas.microsoft.com/office/drawing/2014/main" xmlns="" id="{740366D8-15A9-4F8F-9427-BCF949178C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8" name="BEx1PXJYA0EPVKMIZ3OX22NE6SPN">
          <a:extLst>
            <a:ext uri="{FF2B5EF4-FFF2-40B4-BE49-F238E27FC236}">
              <a16:creationId xmlns:a16="http://schemas.microsoft.com/office/drawing/2014/main" xmlns="" id="{8D7C6494-BF60-4F28-BE4F-23890CAF50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9" name="BExMJQXJ8DDD25EZMRVLMBSDATIO">
          <a:extLst>
            <a:ext uri="{FF2B5EF4-FFF2-40B4-BE49-F238E27FC236}">
              <a16:creationId xmlns:a16="http://schemas.microsoft.com/office/drawing/2014/main" xmlns="" id="{C8A2813B-097C-407A-B95D-B9BF1924AF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0" name="BExCZE19XEJSNCUJ5WNOBW1G7SJV">
          <a:extLst>
            <a:ext uri="{FF2B5EF4-FFF2-40B4-BE49-F238E27FC236}">
              <a16:creationId xmlns:a16="http://schemas.microsoft.com/office/drawing/2014/main" xmlns="" id="{809D14D7-AA46-44EE-B6F6-22FFD8FD11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1" name="BExEQFAMIZ2L4OCWFLVJ5OSNW3FR">
          <a:extLst>
            <a:ext uri="{FF2B5EF4-FFF2-40B4-BE49-F238E27FC236}">
              <a16:creationId xmlns:a16="http://schemas.microsoft.com/office/drawing/2014/main" xmlns="" id="{EF7ACD73-57AB-4CD0-99EA-B032D12F52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2" name="BExS5XJH42YFJ9C3IVA8HNIE5L6M">
          <a:extLst>
            <a:ext uri="{FF2B5EF4-FFF2-40B4-BE49-F238E27FC236}">
              <a16:creationId xmlns:a16="http://schemas.microsoft.com/office/drawing/2014/main" xmlns="" id="{AC3D8EE0-02EE-4CFF-9687-86A4675FB2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3" name="BExVVXJ0MS44XHZ5FRN9T06BWANK">
          <a:extLst>
            <a:ext uri="{FF2B5EF4-FFF2-40B4-BE49-F238E27FC236}">
              <a16:creationId xmlns:a16="http://schemas.microsoft.com/office/drawing/2014/main" xmlns="" id="{98BB6DF8-F3E4-4DF0-AD5E-84BDBFA41E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4" name="BExAXD64YO5K66HFU564IW611FYB">
          <a:extLst>
            <a:ext uri="{FF2B5EF4-FFF2-40B4-BE49-F238E27FC236}">
              <a16:creationId xmlns:a16="http://schemas.microsoft.com/office/drawing/2014/main" xmlns="" id="{D52FDB89-CDD9-4347-BEE7-5E6158BFD4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5" name="BExZROR5QH4CRXACSPB031IW6DBF">
          <a:extLst>
            <a:ext uri="{FF2B5EF4-FFF2-40B4-BE49-F238E27FC236}">
              <a16:creationId xmlns:a16="http://schemas.microsoft.com/office/drawing/2014/main" xmlns="" id="{30FA1BAD-EC58-47A0-B681-623A84A19F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6" name="BExW5Q9YWNZOV61XIPTVZ6DG4WC3">
          <a:extLst>
            <a:ext uri="{FF2B5EF4-FFF2-40B4-BE49-F238E27FC236}">
              <a16:creationId xmlns:a16="http://schemas.microsoft.com/office/drawing/2014/main" xmlns="" id="{34BE9EFE-21C0-46D1-BD49-88A0B312D5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7" name="BExU234APSPWEF7WYAJWDD5FR41E">
          <a:extLst>
            <a:ext uri="{FF2B5EF4-FFF2-40B4-BE49-F238E27FC236}">
              <a16:creationId xmlns:a16="http://schemas.microsoft.com/office/drawing/2014/main" xmlns="" id="{FA80F8E8-A956-43FB-A4DB-56E34AD1A3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8" name="BEx9J972VG349UJL0BFKQNRFBPIK">
          <a:extLst>
            <a:ext uri="{FF2B5EF4-FFF2-40B4-BE49-F238E27FC236}">
              <a16:creationId xmlns:a16="http://schemas.microsoft.com/office/drawing/2014/main" xmlns="" id="{F3FE2E16-E5FA-49B7-ABF5-D6C37AFF5A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39" name="BExEOG45NR1NDWFVLSHVPW96LDDG">
          <a:extLst>
            <a:ext uri="{FF2B5EF4-FFF2-40B4-BE49-F238E27FC236}">
              <a16:creationId xmlns:a16="http://schemas.microsoft.com/office/drawing/2014/main" xmlns="" id="{FFF2F8F6-C7DC-4380-9CCB-1AC0847A70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40" name="BExMG8GOJE7HUD4TBW1BVZQ79U6D">
          <a:extLst>
            <a:ext uri="{FF2B5EF4-FFF2-40B4-BE49-F238E27FC236}">
              <a16:creationId xmlns:a16="http://schemas.microsoft.com/office/drawing/2014/main" xmlns="" id="{27F2C477-F82D-4D60-8A0F-A2594C08A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1" name="BExUD845W29O393MP8XHSBRARPM8">
          <a:extLst>
            <a:ext uri="{FF2B5EF4-FFF2-40B4-BE49-F238E27FC236}">
              <a16:creationId xmlns:a16="http://schemas.microsoft.com/office/drawing/2014/main" xmlns="" id="{0A566EAB-F63C-4BC0-8DA6-73B775DDA7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2" name="BEx1PXJYA0EPVKMIZ3OX22NE6SPN">
          <a:extLst>
            <a:ext uri="{FF2B5EF4-FFF2-40B4-BE49-F238E27FC236}">
              <a16:creationId xmlns:a16="http://schemas.microsoft.com/office/drawing/2014/main" xmlns="" id="{CF3A7F51-029C-4932-9FAD-691A205934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3" name="BExMJQXJ8DDD25EZMRVLMBSDATIO">
          <a:extLst>
            <a:ext uri="{FF2B5EF4-FFF2-40B4-BE49-F238E27FC236}">
              <a16:creationId xmlns:a16="http://schemas.microsoft.com/office/drawing/2014/main" xmlns="" id="{05AC9D22-BD76-4ECF-8620-4B51D2C8C2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4" name="BExCZE19XEJSNCUJ5WNOBW1G7SJV">
          <a:extLst>
            <a:ext uri="{FF2B5EF4-FFF2-40B4-BE49-F238E27FC236}">
              <a16:creationId xmlns:a16="http://schemas.microsoft.com/office/drawing/2014/main" xmlns="" id="{06B18964-FEF7-4782-A862-02A94EA42B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5" name="BExEQFAMIZ2L4OCWFLVJ5OSNW3FR">
          <a:extLst>
            <a:ext uri="{FF2B5EF4-FFF2-40B4-BE49-F238E27FC236}">
              <a16:creationId xmlns:a16="http://schemas.microsoft.com/office/drawing/2014/main" xmlns="" id="{3C71D845-7C2F-4555-87A1-785BFE2D6D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6" name="BExS5XJH42YFJ9C3IVA8HNIE5L6M">
          <a:extLst>
            <a:ext uri="{FF2B5EF4-FFF2-40B4-BE49-F238E27FC236}">
              <a16:creationId xmlns:a16="http://schemas.microsoft.com/office/drawing/2014/main" xmlns="" id="{659CFD6F-B664-4A2D-BABA-598CBC03FF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7" name="BExVVXJ0MS44XHZ5FRN9T06BWANK">
          <a:extLst>
            <a:ext uri="{FF2B5EF4-FFF2-40B4-BE49-F238E27FC236}">
              <a16:creationId xmlns:a16="http://schemas.microsoft.com/office/drawing/2014/main" xmlns="" id="{7D9F484D-9554-49E9-886D-DF05D150D6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8" name="BExAXD64YO5K66HFU564IW611FYB">
          <a:extLst>
            <a:ext uri="{FF2B5EF4-FFF2-40B4-BE49-F238E27FC236}">
              <a16:creationId xmlns:a16="http://schemas.microsoft.com/office/drawing/2014/main" xmlns="" id="{6DD20B71-BF9B-43C3-83B0-D549F1DC78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9" name="BExZROR5QH4CRXACSPB031IW6DBF">
          <a:extLst>
            <a:ext uri="{FF2B5EF4-FFF2-40B4-BE49-F238E27FC236}">
              <a16:creationId xmlns:a16="http://schemas.microsoft.com/office/drawing/2014/main" xmlns="" id="{2B1C3671-0A89-446F-AA45-D4FC0FFEDC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0" name="BExW5Q9YWNZOV61XIPTVZ6DG4WC3">
          <a:extLst>
            <a:ext uri="{FF2B5EF4-FFF2-40B4-BE49-F238E27FC236}">
              <a16:creationId xmlns:a16="http://schemas.microsoft.com/office/drawing/2014/main" xmlns="" id="{9CD11784-0967-4A25-91BF-3C70F6F6A6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1" name="BExU234APSPWEF7WYAJWDD5FR41E">
          <a:extLst>
            <a:ext uri="{FF2B5EF4-FFF2-40B4-BE49-F238E27FC236}">
              <a16:creationId xmlns:a16="http://schemas.microsoft.com/office/drawing/2014/main" xmlns="" id="{EEF55DB7-3398-4432-9040-F99B725F3C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2" name="BEx9J972VG349UJL0BFKQNRFBPIK">
          <a:extLst>
            <a:ext uri="{FF2B5EF4-FFF2-40B4-BE49-F238E27FC236}">
              <a16:creationId xmlns:a16="http://schemas.microsoft.com/office/drawing/2014/main" xmlns="" id="{0051AE64-A4A9-4A8C-8487-6B5D67480D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53" name="BExEOG45NR1NDWFVLSHVPW96LDDG">
          <a:extLst>
            <a:ext uri="{FF2B5EF4-FFF2-40B4-BE49-F238E27FC236}">
              <a16:creationId xmlns:a16="http://schemas.microsoft.com/office/drawing/2014/main" xmlns="" id="{168B0C2A-FA3F-4D67-9FD3-F6B31CC333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54" name="BExMG8GOJE7HUD4TBW1BVZQ79U6D">
          <a:extLst>
            <a:ext uri="{FF2B5EF4-FFF2-40B4-BE49-F238E27FC236}">
              <a16:creationId xmlns:a16="http://schemas.microsoft.com/office/drawing/2014/main" xmlns="" id="{30D092D7-3149-4539-92C7-627734E633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5" name="BExUD845W29O393MP8XHSBRARPM8">
          <a:extLst>
            <a:ext uri="{FF2B5EF4-FFF2-40B4-BE49-F238E27FC236}">
              <a16:creationId xmlns:a16="http://schemas.microsoft.com/office/drawing/2014/main" xmlns="" id="{C2C24530-3364-4458-9F8B-936673F797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6" name="BEx1PXJYA0EPVKMIZ3OX22NE6SPN">
          <a:extLst>
            <a:ext uri="{FF2B5EF4-FFF2-40B4-BE49-F238E27FC236}">
              <a16:creationId xmlns:a16="http://schemas.microsoft.com/office/drawing/2014/main" xmlns="" id="{46F2A18F-C28A-49E1-AFC3-0560ED0773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7" name="BExMJQXJ8DDD25EZMRVLMBSDATIO">
          <a:extLst>
            <a:ext uri="{FF2B5EF4-FFF2-40B4-BE49-F238E27FC236}">
              <a16:creationId xmlns:a16="http://schemas.microsoft.com/office/drawing/2014/main" xmlns="" id="{B0AD6DAC-D1D7-4462-AA80-9C1F0A2A3E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8" name="BExCZE19XEJSNCUJ5WNOBW1G7SJV">
          <a:extLst>
            <a:ext uri="{FF2B5EF4-FFF2-40B4-BE49-F238E27FC236}">
              <a16:creationId xmlns:a16="http://schemas.microsoft.com/office/drawing/2014/main" xmlns="" id="{03B0C77C-AB3F-4E0E-979D-8BCAA0A879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9" name="BExEQFAMIZ2L4OCWFLVJ5OSNW3FR">
          <a:extLst>
            <a:ext uri="{FF2B5EF4-FFF2-40B4-BE49-F238E27FC236}">
              <a16:creationId xmlns:a16="http://schemas.microsoft.com/office/drawing/2014/main" xmlns="" id="{B1BA026C-59A3-4095-AB59-882620D4E6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0" name="BExS5XJH42YFJ9C3IVA8HNIE5L6M">
          <a:extLst>
            <a:ext uri="{FF2B5EF4-FFF2-40B4-BE49-F238E27FC236}">
              <a16:creationId xmlns:a16="http://schemas.microsoft.com/office/drawing/2014/main" xmlns="" id="{9E8B8A1D-065C-4828-9BE5-001C50BE33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1" name="BExVVXJ0MS44XHZ5FRN9T06BWANK">
          <a:extLst>
            <a:ext uri="{FF2B5EF4-FFF2-40B4-BE49-F238E27FC236}">
              <a16:creationId xmlns:a16="http://schemas.microsoft.com/office/drawing/2014/main" xmlns="" id="{2C587BC9-C0AE-41ED-8847-35194B93F5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2" name="BExAXD64YO5K66HFU564IW611FYB">
          <a:extLst>
            <a:ext uri="{FF2B5EF4-FFF2-40B4-BE49-F238E27FC236}">
              <a16:creationId xmlns:a16="http://schemas.microsoft.com/office/drawing/2014/main" xmlns="" id="{C422757F-79AE-40F8-B9C2-922AE1A3B5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3" name="BExZROR5QH4CRXACSPB031IW6DBF">
          <a:extLst>
            <a:ext uri="{FF2B5EF4-FFF2-40B4-BE49-F238E27FC236}">
              <a16:creationId xmlns:a16="http://schemas.microsoft.com/office/drawing/2014/main" xmlns="" id="{23B6CFF4-84EB-414B-BD71-E54658367D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4" name="BExW5Q9YWNZOV61XIPTVZ6DG4WC3">
          <a:extLst>
            <a:ext uri="{FF2B5EF4-FFF2-40B4-BE49-F238E27FC236}">
              <a16:creationId xmlns:a16="http://schemas.microsoft.com/office/drawing/2014/main" xmlns="" id="{19628650-04AE-42F5-A986-6DA71E326B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5" name="BExU234APSPWEF7WYAJWDD5FR41E">
          <a:extLst>
            <a:ext uri="{FF2B5EF4-FFF2-40B4-BE49-F238E27FC236}">
              <a16:creationId xmlns:a16="http://schemas.microsoft.com/office/drawing/2014/main" xmlns="" id="{9038CD4C-DF8A-4A80-8299-0898835B26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6" name="BEx9J972VG349UJL0BFKQNRFBPIK">
          <a:extLst>
            <a:ext uri="{FF2B5EF4-FFF2-40B4-BE49-F238E27FC236}">
              <a16:creationId xmlns:a16="http://schemas.microsoft.com/office/drawing/2014/main" xmlns="" id="{5E70EFA6-40E1-4BB5-A2A8-A617F757EF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67" name="BExEOG45NR1NDWFVLSHVPW96LDDG">
          <a:extLst>
            <a:ext uri="{FF2B5EF4-FFF2-40B4-BE49-F238E27FC236}">
              <a16:creationId xmlns:a16="http://schemas.microsoft.com/office/drawing/2014/main" xmlns="" id="{052015C9-AE8D-4022-AEA0-11815FB19A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68" name="BExMG8GOJE7HUD4TBW1BVZQ79U6D">
          <a:extLst>
            <a:ext uri="{FF2B5EF4-FFF2-40B4-BE49-F238E27FC236}">
              <a16:creationId xmlns:a16="http://schemas.microsoft.com/office/drawing/2014/main" xmlns="" id="{B7DF0E0D-8A87-407C-818A-D19DCD6B8A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9" name="BExUD845W29O393MP8XHSBRARPM8">
          <a:extLst>
            <a:ext uri="{FF2B5EF4-FFF2-40B4-BE49-F238E27FC236}">
              <a16:creationId xmlns:a16="http://schemas.microsoft.com/office/drawing/2014/main" xmlns="" id="{A523AF90-5D69-49AC-9E7A-0CEF8FDA19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0" name="BEx1PXJYA0EPVKMIZ3OX22NE6SPN">
          <a:extLst>
            <a:ext uri="{FF2B5EF4-FFF2-40B4-BE49-F238E27FC236}">
              <a16:creationId xmlns:a16="http://schemas.microsoft.com/office/drawing/2014/main" xmlns="" id="{5D2269EB-DBA3-4B73-8EDE-93A9153D54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1" name="BExMJQXJ8DDD25EZMRVLMBSDATIO">
          <a:extLst>
            <a:ext uri="{FF2B5EF4-FFF2-40B4-BE49-F238E27FC236}">
              <a16:creationId xmlns:a16="http://schemas.microsoft.com/office/drawing/2014/main" xmlns="" id="{6E0263A5-6A23-4325-A610-BA42487770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2" name="BExCZE19XEJSNCUJ5WNOBW1G7SJV">
          <a:extLst>
            <a:ext uri="{FF2B5EF4-FFF2-40B4-BE49-F238E27FC236}">
              <a16:creationId xmlns:a16="http://schemas.microsoft.com/office/drawing/2014/main" xmlns="" id="{E55BA15D-B1A9-498E-A2B0-4E8D5B1E93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3" name="BExEQFAMIZ2L4OCWFLVJ5OSNW3FR">
          <a:extLst>
            <a:ext uri="{FF2B5EF4-FFF2-40B4-BE49-F238E27FC236}">
              <a16:creationId xmlns:a16="http://schemas.microsoft.com/office/drawing/2014/main" xmlns="" id="{6DB1AC78-14A9-4A9F-94C7-A1FF6B6354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4" name="BExS5XJH42YFJ9C3IVA8HNIE5L6M">
          <a:extLst>
            <a:ext uri="{FF2B5EF4-FFF2-40B4-BE49-F238E27FC236}">
              <a16:creationId xmlns:a16="http://schemas.microsoft.com/office/drawing/2014/main" xmlns="" id="{7A7EC519-496F-46BF-B32E-33D68B0CFE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5" name="BExVVXJ0MS44XHZ5FRN9T06BWANK">
          <a:extLst>
            <a:ext uri="{FF2B5EF4-FFF2-40B4-BE49-F238E27FC236}">
              <a16:creationId xmlns:a16="http://schemas.microsoft.com/office/drawing/2014/main" xmlns="" id="{1C1B3EA7-2E3F-4BBB-AC02-F8637AC427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6" name="BExAXD64YO5K66HFU564IW611FYB">
          <a:extLst>
            <a:ext uri="{FF2B5EF4-FFF2-40B4-BE49-F238E27FC236}">
              <a16:creationId xmlns:a16="http://schemas.microsoft.com/office/drawing/2014/main" xmlns="" id="{E31B2C78-C7E6-44A0-9CC2-C02A7ACC52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7" name="BExZROR5QH4CRXACSPB031IW6DBF">
          <a:extLst>
            <a:ext uri="{FF2B5EF4-FFF2-40B4-BE49-F238E27FC236}">
              <a16:creationId xmlns:a16="http://schemas.microsoft.com/office/drawing/2014/main" xmlns="" id="{1A94E670-9007-4B42-82D6-7A7AB4A86C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8" name="BExW5Q9YWNZOV61XIPTVZ6DG4WC3">
          <a:extLst>
            <a:ext uri="{FF2B5EF4-FFF2-40B4-BE49-F238E27FC236}">
              <a16:creationId xmlns:a16="http://schemas.microsoft.com/office/drawing/2014/main" xmlns="" id="{B48FC959-D502-4048-9355-60B7B02B0E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9" name="BExU234APSPWEF7WYAJWDD5FR41E">
          <a:extLst>
            <a:ext uri="{FF2B5EF4-FFF2-40B4-BE49-F238E27FC236}">
              <a16:creationId xmlns:a16="http://schemas.microsoft.com/office/drawing/2014/main" xmlns="" id="{D252A78F-5279-4181-82AC-1254E28C20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0" name="BEx9J972VG349UJL0BFKQNRFBPIK">
          <a:extLst>
            <a:ext uri="{FF2B5EF4-FFF2-40B4-BE49-F238E27FC236}">
              <a16:creationId xmlns:a16="http://schemas.microsoft.com/office/drawing/2014/main" xmlns="" id="{C4706CED-7BD6-4DC7-93AB-2314658A7C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81" name="BExEOG45NR1NDWFVLSHVPW96LDDG">
          <a:extLst>
            <a:ext uri="{FF2B5EF4-FFF2-40B4-BE49-F238E27FC236}">
              <a16:creationId xmlns:a16="http://schemas.microsoft.com/office/drawing/2014/main" xmlns="" id="{C42A48D1-5B50-4105-9217-DA479EC2EE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82" name="BExMG8GOJE7HUD4TBW1BVZQ79U6D">
          <a:extLst>
            <a:ext uri="{FF2B5EF4-FFF2-40B4-BE49-F238E27FC236}">
              <a16:creationId xmlns:a16="http://schemas.microsoft.com/office/drawing/2014/main" xmlns="" id="{A7C56542-17D1-45C7-8622-485583DE54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3" name="BExUD845W29O393MP8XHSBRARPM8">
          <a:extLst>
            <a:ext uri="{FF2B5EF4-FFF2-40B4-BE49-F238E27FC236}">
              <a16:creationId xmlns:a16="http://schemas.microsoft.com/office/drawing/2014/main" xmlns="" id="{14A65F71-4FF4-4043-831B-BFFDCD16C4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4" name="BEx1PXJYA0EPVKMIZ3OX22NE6SPN">
          <a:extLst>
            <a:ext uri="{FF2B5EF4-FFF2-40B4-BE49-F238E27FC236}">
              <a16:creationId xmlns:a16="http://schemas.microsoft.com/office/drawing/2014/main" xmlns="" id="{6722D6C1-341C-4452-A523-1CEBA9D945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5" name="BExMJQXJ8DDD25EZMRVLMBSDATIO">
          <a:extLst>
            <a:ext uri="{FF2B5EF4-FFF2-40B4-BE49-F238E27FC236}">
              <a16:creationId xmlns:a16="http://schemas.microsoft.com/office/drawing/2014/main" xmlns="" id="{4D7A63D1-6796-4C68-8485-184D1992FB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6" name="BExCZE19XEJSNCUJ5WNOBW1G7SJV">
          <a:extLst>
            <a:ext uri="{FF2B5EF4-FFF2-40B4-BE49-F238E27FC236}">
              <a16:creationId xmlns:a16="http://schemas.microsoft.com/office/drawing/2014/main" xmlns="" id="{308A50A9-4E6F-48F9-A8A5-587B7D4CF1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7" name="BExEQFAMIZ2L4OCWFLVJ5OSNW3FR">
          <a:extLst>
            <a:ext uri="{FF2B5EF4-FFF2-40B4-BE49-F238E27FC236}">
              <a16:creationId xmlns:a16="http://schemas.microsoft.com/office/drawing/2014/main" xmlns="" id="{BFB63487-89F3-498A-B82F-05EE094869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8" name="BExS5XJH42YFJ9C3IVA8HNIE5L6M">
          <a:extLst>
            <a:ext uri="{FF2B5EF4-FFF2-40B4-BE49-F238E27FC236}">
              <a16:creationId xmlns:a16="http://schemas.microsoft.com/office/drawing/2014/main" xmlns="" id="{9DDBB992-4C59-42A6-AE03-C80AC715B2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9" name="BExVVXJ0MS44XHZ5FRN9T06BWANK">
          <a:extLst>
            <a:ext uri="{FF2B5EF4-FFF2-40B4-BE49-F238E27FC236}">
              <a16:creationId xmlns:a16="http://schemas.microsoft.com/office/drawing/2014/main" xmlns="" id="{D0FF87ED-1129-4FEA-A1F5-50FAD31798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0" name="BExAXD64YO5K66HFU564IW611FYB">
          <a:extLst>
            <a:ext uri="{FF2B5EF4-FFF2-40B4-BE49-F238E27FC236}">
              <a16:creationId xmlns:a16="http://schemas.microsoft.com/office/drawing/2014/main" xmlns="" id="{90C6B1B8-7DA9-4202-93F8-145B91937D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1" name="BExZROR5QH4CRXACSPB031IW6DBF">
          <a:extLst>
            <a:ext uri="{FF2B5EF4-FFF2-40B4-BE49-F238E27FC236}">
              <a16:creationId xmlns:a16="http://schemas.microsoft.com/office/drawing/2014/main" xmlns="" id="{A7C7D1C4-D111-4287-8FED-89D52009CA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2" name="BExW5Q9YWNZOV61XIPTVZ6DG4WC3">
          <a:extLst>
            <a:ext uri="{FF2B5EF4-FFF2-40B4-BE49-F238E27FC236}">
              <a16:creationId xmlns:a16="http://schemas.microsoft.com/office/drawing/2014/main" xmlns="" id="{71393859-4C83-49E6-8396-58E9208436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3" name="BExU234APSPWEF7WYAJWDD5FR41E">
          <a:extLst>
            <a:ext uri="{FF2B5EF4-FFF2-40B4-BE49-F238E27FC236}">
              <a16:creationId xmlns:a16="http://schemas.microsoft.com/office/drawing/2014/main" xmlns="" id="{B59C17E9-8797-4C83-9125-0FC77D304C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4" name="BEx9J972VG349UJL0BFKQNRFBPIK">
          <a:extLst>
            <a:ext uri="{FF2B5EF4-FFF2-40B4-BE49-F238E27FC236}">
              <a16:creationId xmlns:a16="http://schemas.microsoft.com/office/drawing/2014/main" xmlns="" id="{3C6BE006-5404-48E8-AF4D-C487D0E6FB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95" name="BExEOG45NR1NDWFVLSHVPW96LDDG">
          <a:extLst>
            <a:ext uri="{FF2B5EF4-FFF2-40B4-BE49-F238E27FC236}">
              <a16:creationId xmlns:a16="http://schemas.microsoft.com/office/drawing/2014/main" xmlns="" id="{579CFACC-52BC-483B-94FE-88298E7BAE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96" name="BExMG8GOJE7HUD4TBW1BVZQ79U6D">
          <a:extLst>
            <a:ext uri="{FF2B5EF4-FFF2-40B4-BE49-F238E27FC236}">
              <a16:creationId xmlns:a16="http://schemas.microsoft.com/office/drawing/2014/main" xmlns="" id="{A8C91F7F-1AB6-4BEA-A250-3D0B518C3B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7" name="BExUD845W29O393MP8XHSBRARPM8">
          <a:extLst>
            <a:ext uri="{FF2B5EF4-FFF2-40B4-BE49-F238E27FC236}">
              <a16:creationId xmlns:a16="http://schemas.microsoft.com/office/drawing/2014/main" xmlns="" id="{7AC356A3-CCA8-423E-BFEC-CC9AD01827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8" name="BEx1PXJYA0EPVKMIZ3OX22NE6SPN">
          <a:extLst>
            <a:ext uri="{FF2B5EF4-FFF2-40B4-BE49-F238E27FC236}">
              <a16:creationId xmlns:a16="http://schemas.microsoft.com/office/drawing/2014/main" xmlns="" id="{68F840CD-9D67-4828-B92C-F5AF6606A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9" name="BExMJQXJ8DDD25EZMRVLMBSDATIO">
          <a:extLst>
            <a:ext uri="{FF2B5EF4-FFF2-40B4-BE49-F238E27FC236}">
              <a16:creationId xmlns:a16="http://schemas.microsoft.com/office/drawing/2014/main" xmlns="" id="{2C0A8BAF-4713-4B27-B154-F440831923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0" name="BExCZE19XEJSNCUJ5WNOBW1G7SJV">
          <a:extLst>
            <a:ext uri="{FF2B5EF4-FFF2-40B4-BE49-F238E27FC236}">
              <a16:creationId xmlns:a16="http://schemas.microsoft.com/office/drawing/2014/main" xmlns="" id="{D283B625-8471-43EF-BF55-B28236EE2B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1" name="BExEQFAMIZ2L4OCWFLVJ5OSNW3FR">
          <a:extLst>
            <a:ext uri="{FF2B5EF4-FFF2-40B4-BE49-F238E27FC236}">
              <a16:creationId xmlns:a16="http://schemas.microsoft.com/office/drawing/2014/main" xmlns="" id="{B14ABDB4-012C-4BEF-AD15-48BD42343C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2" name="BExS5XJH42YFJ9C3IVA8HNIE5L6M">
          <a:extLst>
            <a:ext uri="{FF2B5EF4-FFF2-40B4-BE49-F238E27FC236}">
              <a16:creationId xmlns:a16="http://schemas.microsoft.com/office/drawing/2014/main" xmlns="" id="{BEA00E30-84A0-43C0-B9C5-7972324F79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3" name="BExVVXJ0MS44XHZ5FRN9T06BWANK">
          <a:extLst>
            <a:ext uri="{FF2B5EF4-FFF2-40B4-BE49-F238E27FC236}">
              <a16:creationId xmlns:a16="http://schemas.microsoft.com/office/drawing/2014/main" xmlns="" id="{8DEACF6A-4936-4603-A8FF-856CCC1463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4" name="BExAXD64YO5K66HFU564IW611FYB">
          <a:extLst>
            <a:ext uri="{FF2B5EF4-FFF2-40B4-BE49-F238E27FC236}">
              <a16:creationId xmlns:a16="http://schemas.microsoft.com/office/drawing/2014/main" xmlns="" id="{37746EF8-2295-4EA1-9757-B8F1B2265A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5" name="BExZROR5QH4CRXACSPB031IW6DBF">
          <a:extLst>
            <a:ext uri="{FF2B5EF4-FFF2-40B4-BE49-F238E27FC236}">
              <a16:creationId xmlns:a16="http://schemas.microsoft.com/office/drawing/2014/main" xmlns="" id="{9FD9EAF3-43AE-4E98-A8D6-B5449A040C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6" name="BExW5Q9YWNZOV61XIPTVZ6DG4WC3">
          <a:extLst>
            <a:ext uri="{FF2B5EF4-FFF2-40B4-BE49-F238E27FC236}">
              <a16:creationId xmlns:a16="http://schemas.microsoft.com/office/drawing/2014/main" xmlns="" id="{9F6FDFEE-D007-4620-8A73-77FA34662D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7" name="BExU234APSPWEF7WYAJWDD5FR41E">
          <a:extLst>
            <a:ext uri="{FF2B5EF4-FFF2-40B4-BE49-F238E27FC236}">
              <a16:creationId xmlns:a16="http://schemas.microsoft.com/office/drawing/2014/main" xmlns="" id="{CF00E9D1-2BBD-432D-8F72-1A62824BDF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8" name="BEx9J972VG349UJL0BFKQNRFBPIK">
          <a:extLst>
            <a:ext uri="{FF2B5EF4-FFF2-40B4-BE49-F238E27FC236}">
              <a16:creationId xmlns:a16="http://schemas.microsoft.com/office/drawing/2014/main" xmlns="" id="{059D41C2-8800-4EE6-A37F-62597C76FA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09" name="BExEOG45NR1NDWFVLSHVPW96LDDG">
          <a:extLst>
            <a:ext uri="{FF2B5EF4-FFF2-40B4-BE49-F238E27FC236}">
              <a16:creationId xmlns:a16="http://schemas.microsoft.com/office/drawing/2014/main" xmlns="" id="{C7CD48BC-F9CC-4C63-A5A3-1A2074C1AA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10" name="BExMG8GOJE7HUD4TBW1BVZQ79U6D">
          <a:extLst>
            <a:ext uri="{FF2B5EF4-FFF2-40B4-BE49-F238E27FC236}">
              <a16:creationId xmlns:a16="http://schemas.microsoft.com/office/drawing/2014/main" xmlns="" id="{A05ACD4E-6FDC-4BE8-958F-3B7D12D362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1" name="BExUD845W29O393MP8XHSBRARPM8">
          <a:extLst>
            <a:ext uri="{FF2B5EF4-FFF2-40B4-BE49-F238E27FC236}">
              <a16:creationId xmlns:a16="http://schemas.microsoft.com/office/drawing/2014/main" xmlns="" id="{8546D181-F5E1-4042-A1CA-30A270B3FC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2" name="BEx1PXJYA0EPVKMIZ3OX22NE6SPN">
          <a:extLst>
            <a:ext uri="{FF2B5EF4-FFF2-40B4-BE49-F238E27FC236}">
              <a16:creationId xmlns:a16="http://schemas.microsoft.com/office/drawing/2014/main" xmlns="" id="{EFB66DE9-4D08-45C8-BC8C-3F9A92B4D8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3" name="BExMJQXJ8DDD25EZMRVLMBSDATIO">
          <a:extLst>
            <a:ext uri="{FF2B5EF4-FFF2-40B4-BE49-F238E27FC236}">
              <a16:creationId xmlns:a16="http://schemas.microsoft.com/office/drawing/2014/main" xmlns="" id="{E87EB834-7285-4A26-ACD3-F2593BD0F1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4" name="BExCZE19XEJSNCUJ5WNOBW1G7SJV">
          <a:extLst>
            <a:ext uri="{FF2B5EF4-FFF2-40B4-BE49-F238E27FC236}">
              <a16:creationId xmlns:a16="http://schemas.microsoft.com/office/drawing/2014/main" xmlns="" id="{02108551-6C1A-4783-8FFD-E84C9B5636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5" name="BExEQFAMIZ2L4OCWFLVJ5OSNW3FR">
          <a:extLst>
            <a:ext uri="{FF2B5EF4-FFF2-40B4-BE49-F238E27FC236}">
              <a16:creationId xmlns:a16="http://schemas.microsoft.com/office/drawing/2014/main" xmlns="" id="{58B5AB02-E4B7-472B-9BA0-EC7398081E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6" name="BExS5XJH42YFJ9C3IVA8HNIE5L6M">
          <a:extLst>
            <a:ext uri="{FF2B5EF4-FFF2-40B4-BE49-F238E27FC236}">
              <a16:creationId xmlns:a16="http://schemas.microsoft.com/office/drawing/2014/main" xmlns="" id="{91223601-10C2-4991-BCAF-321E2156DE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7" name="BExVVXJ0MS44XHZ5FRN9T06BWANK">
          <a:extLst>
            <a:ext uri="{FF2B5EF4-FFF2-40B4-BE49-F238E27FC236}">
              <a16:creationId xmlns:a16="http://schemas.microsoft.com/office/drawing/2014/main" xmlns="" id="{CF77794B-2A79-4DFE-A7A0-0A861676B2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8" name="BExAXD64YO5K66HFU564IW611FYB">
          <a:extLst>
            <a:ext uri="{FF2B5EF4-FFF2-40B4-BE49-F238E27FC236}">
              <a16:creationId xmlns:a16="http://schemas.microsoft.com/office/drawing/2014/main" xmlns="" id="{1BFB1092-301D-4EDE-8754-7EE4451115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9" name="BExZROR5QH4CRXACSPB031IW6DBF">
          <a:extLst>
            <a:ext uri="{FF2B5EF4-FFF2-40B4-BE49-F238E27FC236}">
              <a16:creationId xmlns:a16="http://schemas.microsoft.com/office/drawing/2014/main" xmlns="" id="{5E71058D-A088-4BA5-862A-A5991354B1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0" name="BExW5Q9YWNZOV61XIPTVZ6DG4WC3">
          <a:extLst>
            <a:ext uri="{FF2B5EF4-FFF2-40B4-BE49-F238E27FC236}">
              <a16:creationId xmlns:a16="http://schemas.microsoft.com/office/drawing/2014/main" xmlns="" id="{878CCC48-D30D-4DD3-8F18-29B61ABB29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1" name="BExU234APSPWEF7WYAJWDD5FR41E">
          <a:extLst>
            <a:ext uri="{FF2B5EF4-FFF2-40B4-BE49-F238E27FC236}">
              <a16:creationId xmlns:a16="http://schemas.microsoft.com/office/drawing/2014/main" xmlns="" id="{57BEB3D4-C73B-46FA-B5D6-035ADA779D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2" name="BEx9J972VG349UJL0BFKQNRFBPIK">
          <a:extLst>
            <a:ext uri="{FF2B5EF4-FFF2-40B4-BE49-F238E27FC236}">
              <a16:creationId xmlns:a16="http://schemas.microsoft.com/office/drawing/2014/main" xmlns="" id="{FEDF52D5-036A-4AA0-AA88-E25A1D463D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23" name="BExEOG45NR1NDWFVLSHVPW96LDDG">
          <a:extLst>
            <a:ext uri="{FF2B5EF4-FFF2-40B4-BE49-F238E27FC236}">
              <a16:creationId xmlns:a16="http://schemas.microsoft.com/office/drawing/2014/main" xmlns="" id="{257CFC9A-A140-4918-97BF-24080A5238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24" name="BExMG8GOJE7HUD4TBW1BVZQ79U6D">
          <a:extLst>
            <a:ext uri="{FF2B5EF4-FFF2-40B4-BE49-F238E27FC236}">
              <a16:creationId xmlns:a16="http://schemas.microsoft.com/office/drawing/2014/main" xmlns="" id="{7CE841CB-CCDE-4233-A82B-0C7698DAFD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5" name="BExUD845W29O393MP8XHSBRARPM8">
          <a:extLst>
            <a:ext uri="{FF2B5EF4-FFF2-40B4-BE49-F238E27FC236}">
              <a16:creationId xmlns:a16="http://schemas.microsoft.com/office/drawing/2014/main" xmlns="" id="{97719180-C469-4F1D-9BF6-BD908B47B5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6" name="BEx1PXJYA0EPVKMIZ3OX22NE6SPN">
          <a:extLst>
            <a:ext uri="{FF2B5EF4-FFF2-40B4-BE49-F238E27FC236}">
              <a16:creationId xmlns:a16="http://schemas.microsoft.com/office/drawing/2014/main" xmlns="" id="{9250E699-68F4-43F0-AFD2-6DCA4CE9C4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7" name="BExMJQXJ8DDD25EZMRVLMBSDATIO">
          <a:extLst>
            <a:ext uri="{FF2B5EF4-FFF2-40B4-BE49-F238E27FC236}">
              <a16:creationId xmlns:a16="http://schemas.microsoft.com/office/drawing/2014/main" xmlns="" id="{DA661BFC-5CB7-436A-A8D1-AC5BCD1612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8" name="BExCZE19XEJSNCUJ5WNOBW1G7SJV">
          <a:extLst>
            <a:ext uri="{FF2B5EF4-FFF2-40B4-BE49-F238E27FC236}">
              <a16:creationId xmlns:a16="http://schemas.microsoft.com/office/drawing/2014/main" xmlns="" id="{011743BE-9F52-41B4-B2A4-E70B7FDA14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9" name="BExEQFAMIZ2L4OCWFLVJ5OSNW3FR">
          <a:extLst>
            <a:ext uri="{FF2B5EF4-FFF2-40B4-BE49-F238E27FC236}">
              <a16:creationId xmlns:a16="http://schemas.microsoft.com/office/drawing/2014/main" xmlns="" id="{8FB92573-E1AC-4634-9428-592093234A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0" name="BExS5XJH42YFJ9C3IVA8HNIE5L6M">
          <a:extLst>
            <a:ext uri="{FF2B5EF4-FFF2-40B4-BE49-F238E27FC236}">
              <a16:creationId xmlns:a16="http://schemas.microsoft.com/office/drawing/2014/main" xmlns="" id="{39AEFAC5-2B34-4893-9ED3-534E42FD02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1" name="BExVVXJ0MS44XHZ5FRN9T06BWANK">
          <a:extLst>
            <a:ext uri="{FF2B5EF4-FFF2-40B4-BE49-F238E27FC236}">
              <a16:creationId xmlns:a16="http://schemas.microsoft.com/office/drawing/2014/main" xmlns="" id="{82A08A22-A04D-4649-B874-791F710431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2" name="BExAXD64YO5K66HFU564IW611FYB">
          <a:extLst>
            <a:ext uri="{FF2B5EF4-FFF2-40B4-BE49-F238E27FC236}">
              <a16:creationId xmlns:a16="http://schemas.microsoft.com/office/drawing/2014/main" xmlns="" id="{AA236970-81B6-464A-9C8A-49D37F1742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3" name="BExZROR5QH4CRXACSPB031IW6DBF">
          <a:extLst>
            <a:ext uri="{FF2B5EF4-FFF2-40B4-BE49-F238E27FC236}">
              <a16:creationId xmlns:a16="http://schemas.microsoft.com/office/drawing/2014/main" xmlns="" id="{EE06A5C7-1CEC-4B12-893C-AC189F40E0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4" name="BExW5Q9YWNZOV61XIPTVZ6DG4WC3">
          <a:extLst>
            <a:ext uri="{FF2B5EF4-FFF2-40B4-BE49-F238E27FC236}">
              <a16:creationId xmlns:a16="http://schemas.microsoft.com/office/drawing/2014/main" xmlns="" id="{D5244DFC-BFFC-42D7-99F9-41CA485B5B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5" name="BExU234APSPWEF7WYAJWDD5FR41E">
          <a:extLst>
            <a:ext uri="{FF2B5EF4-FFF2-40B4-BE49-F238E27FC236}">
              <a16:creationId xmlns:a16="http://schemas.microsoft.com/office/drawing/2014/main" xmlns="" id="{84E9E6C1-DDB3-48EF-B1DB-45CA970BC6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6" name="BEx9J972VG349UJL0BFKQNRFBPIK">
          <a:extLst>
            <a:ext uri="{FF2B5EF4-FFF2-40B4-BE49-F238E27FC236}">
              <a16:creationId xmlns:a16="http://schemas.microsoft.com/office/drawing/2014/main" xmlns="" id="{207A9FFE-680F-4FB8-9402-8B88B15534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37" name="BExEOG45NR1NDWFVLSHVPW96LDDG">
          <a:extLst>
            <a:ext uri="{FF2B5EF4-FFF2-40B4-BE49-F238E27FC236}">
              <a16:creationId xmlns:a16="http://schemas.microsoft.com/office/drawing/2014/main" xmlns="" id="{3FE7A410-F0AB-4C54-9DEC-692390270A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38" name="BExMG8GOJE7HUD4TBW1BVZQ79U6D">
          <a:extLst>
            <a:ext uri="{FF2B5EF4-FFF2-40B4-BE49-F238E27FC236}">
              <a16:creationId xmlns:a16="http://schemas.microsoft.com/office/drawing/2014/main" xmlns="" id="{2C2754D9-7E26-464D-8DCE-5EF5936F05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9" name="BExUD845W29O393MP8XHSBRARPM8">
          <a:extLst>
            <a:ext uri="{FF2B5EF4-FFF2-40B4-BE49-F238E27FC236}">
              <a16:creationId xmlns:a16="http://schemas.microsoft.com/office/drawing/2014/main" xmlns="" id="{FFB18998-A0B1-4960-AADA-0C35066F73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0" name="BEx1PXJYA0EPVKMIZ3OX22NE6SPN">
          <a:extLst>
            <a:ext uri="{FF2B5EF4-FFF2-40B4-BE49-F238E27FC236}">
              <a16:creationId xmlns:a16="http://schemas.microsoft.com/office/drawing/2014/main" xmlns="" id="{9D7B4B18-61E1-425C-82D6-9FEE94BCDA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1" name="BExMJQXJ8DDD25EZMRVLMBSDATIO">
          <a:extLst>
            <a:ext uri="{FF2B5EF4-FFF2-40B4-BE49-F238E27FC236}">
              <a16:creationId xmlns:a16="http://schemas.microsoft.com/office/drawing/2014/main" xmlns="" id="{C5604BE4-3C25-4E94-87A7-4671ADD67E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2" name="BExCZE19XEJSNCUJ5WNOBW1G7SJV">
          <a:extLst>
            <a:ext uri="{FF2B5EF4-FFF2-40B4-BE49-F238E27FC236}">
              <a16:creationId xmlns:a16="http://schemas.microsoft.com/office/drawing/2014/main" xmlns="" id="{C810A07A-C1A8-41BB-9321-D24F710865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3" name="BExEQFAMIZ2L4OCWFLVJ5OSNW3FR">
          <a:extLst>
            <a:ext uri="{FF2B5EF4-FFF2-40B4-BE49-F238E27FC236}">
              <a16:creationId xmlns:a16="http://schemas.microsoft.com/office/drawing/2014/main" xmlns="" id="{EE2BF73E-A28C-4955-AC82-8401B35483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4" name="BExS5XJH42YFJ9C3IVA8HNIE5L6M">
          <a:extLst>
            <a:ext uri="{FF2B5EF4-FFF2-40B4-BE49-F238E27FC236}">
              <a16:creationId xmlns:a16="http://schemas.microsoft.com/office/drawing/2014/main" xmlns="" id="{CC6FE778-B01A-4BD3-8881-7B9FC0F929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5" name="BExVVXJ0MS44XHZ5FRN9T06BWANK">
          <a:extLst>
            <a:ext uri="{FF2B5EF4-FFF2-40B4-BE49-F238E27FC236}">
              <a16:creationId xmlns:a16="http://schemas.microsoft.com/office/drawing/2014/main" xmlns="" id="{6B0B08B7-7D42-4659-864A-51909A9318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6" name="BExAXD64YO5K66HFU564IW611FYB">
          <a:extLst>
            <a:ext uri="{FF2B5EF4-FFF2-40B4-BE49-F238E27FC236}">
              <a16:creationId xmlns:a16="http://schemas.microsoft.com/office/drawing/2014/main" xmlns="" id="{A00D0D57-B609-49D6-858E-EFE50C2923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7" name="BExZROR5QH4CRXACSPB031IW6DBF">
          <a:extLst>
            <a:ext uri="{FF2B5EF4-FFF2-40B4-BE49-F238E27FC236}">
              <a16:creationId xmlns:a16="http://schemas.microsoft.com/office/drawing/2014/main" xmlns="" id="{260A3064-FB4A-4AF2-958C-15E2CF4176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8" name="BExW5Q9YWNZOV61XIPTVZ6DG4WC3">
          <a:extLst>
            <a:ext uri="{FF2B5EF4-FFF2-40B4-BE49-F238E27FC236}">
              <a16:creationId xmlns:a16="http://schemas.microsoft.com/office/drawing/2014/main" xmlns="" id="{DD008E70-A568-41E4-BF9E-9249ABCD6F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9" name="BExU234APSPWEF7WYAJWDD5FR41E">
          <a:extLst>
            <a:ext uri="{FF2B5EF4-FFF2-40B4-BE49-F238E27FC236}">
              <a16:creationId xmlns:a16="http://schemas.microsoft.com/office/drawing/2014/main" xmlns="" id="{3DCCA483-635F-4A55-B282-5279E03148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0" name="BEx9J972VG349UJL0BFKQNRFBPIK">
          <a:extLst>
            <a:ext uri="{FF2B5EF4-FFF2-40B4-BE49-F238E27FC236}">
              <a16:creationId xmlns:a16="http://schemas.microsoft.com/office/drawing/2014/main" xmlns="" id="{074B913C-B527-4534-A974-1EC22FE377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51" name="BExEOG45NR1NDWFVLSHVPW96LDDG">
          <a:extLst>
            <a:ext uri="{FF2B5EF4-FFF2-40B4-BE49-F238E27FC236}">
              <a16:creationId xmlns:a16="http://schemas.microsoft.com/office/drawing/2014/main" xmlns="" id="{09BD29F7-845F-489E-B1D2-927DC55859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52" name="BExMG8GOJE7HUD4TBW1BVZQ79U6D">
          <a:extLst>
            <a:ext uri="{FF2B5EF4-FFF2-40B4-BE49-F238E27FC236}">
              <a16:creationId xmlns:a16="http://schemas.microsoft.com/office/drawing/2014/main" xmlns="" id="{0BF10E3B-048B-4C81-B6DE-DC8F601E7B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3" name="BExUD845W29O393MP8XHSBRARPM8">
          <a:extLst>
            <a:ext uri="{FF2B5EF4-FFF2-40B4-BE49-F238E27FC236}">
              <a16:creationId xmlns:a16="http://schemas.microsoft.com/office/drawing/2014/main" xmlns="" id="{0A95B796-4A89-4B9C-ADBA-90FEAB6222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4" name="BEx1PXJYA0EPVKMIZ3OX22NE6SPN">
          <a:extLst>
            <a:ext uri="{FF2B5EF4-FFF2-40B4-BE49-F238E27FC236}">
              <a16:creationId xmlns:a16="http://schemas.microsoft.com/office/drawing/2014/main" xmlns="" id="{F936701D-4DE3-4312-921A-2AF26DB620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5" name="BExMJQXJ8DDD25EZMRVLMBSDATIO">
          <a:extLst>
            <a:ext uri="{FF2B5EF4-FFF2-40B4-BE49-F238E27FC236}">
              <a16:creationId xmlns:a16="http://schemas.microsoft.com/office/drawing/2014/main" xmlns="" id="{2075C5AF-F021-4377-8E99-4492CC6A14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6" name="BExCZE19XEJSNCUJ5WNOBW1G7SJV">
          <a:extLst>
            <a:ext uri="{FF2B5EF4-FFF2-40B4-BE49-F238E27FC236}">
              <a16:creationId xmlns:a16="http://schemas.microsoft.com/office/drawing/2014/main" xmlns="" id="{2A6DBCFD-4574-4D88-A505-7BB1BEC960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7" name="BExEQFAMIZ2L4OCWFLVJ5OSNW3FR">
          <a:extLst>
            <a:ext uri="{FF2B5EF4-FFF2-40B4-BE49-F238E27FC236}">
              <a16:creationId xmlns:a16="http://schemas.microsoft.com/office/drawing/2014/main" xmlns="" id="{431B8EB8-B80F-42BF-9600-37DC7F3057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8" name="BExS5XJH42YFJ9C3IVA8HNIE5L6M">
          <a:extLst>
            <a:ext uri="{FF2B5EF4-FFF2-40B4-BE49-F238E27FC236}">
              <a16:creationId xmlns:a16="http://schemas.microsoft.com/office/drawing/2014/main" xmlns="" id="{F21E9433-5681-4496-9ECD-807449A387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9" name="BExVVXJ0MS44XHZ5FRN9T06BWANK">
          <a:extLst>
            <a:ext uri="{FF2B5EF4-FFF2-40B4-BE49-F238E27FC236}">
              <a16:creationId xmlns:a16="http://schemas.microsoft.com/office/drawing/2014/main" xmlns="" id="{11BB1D1B-C42F-40A8-B748-6782A5D4E4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0" name="BExAXD64YO5K66HFU564IW611FYB">
          <a:extLst>
            <a:ext uri="{FF2B5EF4-FFF2-40B4-BE49-F238E27FC236}">
              <a16:creationId xmlns:a16="http://schemas.microsoft.com/office/drawing/2014/main" xmlns="" id="{711A8F88-A1AA-4833-9AE1-3859478446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1" name="BExZROR5QH4CRXACSPB031IW6DBF">
          <a:extLst>
            <a:ext uri="{FF2B5EF4-FFF2-40B4-BE49-F238E27FC236}">
              <a16:creationId xmlns:a16="http://schemas.microsoft.com/office/drawing/2014/main" xmlns="" id="{C6FF6B1B-A8C6-43AE-940C-32E382FCEF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2" name="BExW5Q9YWNZOV61XIPTVZ6DG4WC3">
          <a:extLst>
            <a:ext uri="{FF2B5EF4-FFF2-40B4-BE49-F238E27FC236}">
              <a16:creationId xmlns:a16="http://schemas.microsoft.com/office/drawing/2014/main" xmlns="" id="{31615623-5916-4495-894C-0517F40250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3" name="BExU234APSPWEF7WYAJWDD5FR41E">
          <a:extLst>
            <a:ext uri="{FF2B5EF4-FFF2-40B4-BE49-F238E27FC236}">
              <a16:creationId xmlns:a16="http://schemas.microsoft.com/office/drawing/2014/main" xmlns="" id="{8FA36A4B-22AE-4EB4-A538-8951885CC5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4" name="BEx9J972VG349UJL0BFKQNRFBPIK">
          <a:extLst>
            <a:ext uri="{FF2B5EF4-FFF2-40B4-BE49-F238E27FC236}">
              <a16:creationId xmlns:a16="http://schemas.microsoft.com/office/drawing/2014/main" xmlns="" id="{628170B3-F6A6-46EE-A67D-268E19B683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65" name="BExEOG45NR1NDWFVLSHVPW96LDDG">
          <a:extLst>
            <a:ext uri="{FF2B5EF4-FFF2-40B4-BE49-F238E27FC236}">
              <a16:creationId xmlns:a16="http://schemas.microsoft.com/office/drawing/2014/main" xmlns="" id="{3F7323CA-D41A-4716-9736-439A8BEFD8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66" name="BExMG8GOJE7HUD4TBW1BVZQ79U6D">
          <a:extLst>
            <a:ext uri="{FF2B5EF4-FFF2-40B4-BE49-F238E27FC236}">
              <a16:creationId xmlns:a16="http://schemas.microsoft.com/office/drawing/2014/main" xmlns="" id="{37276C59-6945-48C2-94B6-CCD186CE39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7" name="BExUD845W29O393MP8XHSBRARPM8">
          <a:extLst>
            <a:ext uri="{FF2B5EF4-FFF2-40B4-BE49-F238E27FC236}">
              <a16:creationId xmlns:a16="http://schemas.microsoft.com/office/drawing/2014/main" xmlns="" id="{0812614C-DA38-445A-B5F1-BCFFE2C98B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8" name="BEx1PXJYA0EPVKMIZ3OX22NE6SPN">
          <a:extLst>
            <a:ext uri="{FF2B5EF4-FFF2-40B4-BE49-F238E27FC236}">
              <a16:creationId xmlns:a16="http://schemas.microsoft.com/office/drawing/2014/main" xmlns="" id="{BACF703B-98BA-459A-B534-C93FB2D9C0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9" name="BExMJQXJ8DDD25EZMRVLMBSDATIO">
          <a:extLst>
            <a:ext uri="{FF2B5EF4-FFF2-40B4-BE49-F238E27FC236}">
              <a16:creationId xmlns:a16="http://schemas.microsoft.com/office/drawing/2014/main" xmlns="" id="{3592F399-A878-4BAF-A5DF-0B4AFB013E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0" name="BExCZE19XEJSNCUJ5WNOBW1G7SJV">
          <a:extLst>
            <a:ext uri="{FF2B5EF4-FFF2-40B4-BE49-F238E27FC236}">
              <a16:creationId xmlns:a16="http://schemas.microsoft.com/office/drawing/2014/main" xmlns="" id="{E0D81B96-A4DC-4EEB-9E2B-B965749CFD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1" name="BExEQFAMIZ2L4OCWFLVJ5OSNW3FR">
          <a:extLst>
            <a:ext uri="{FF2B5EF4-FFF2-40B4-BE49-F238E27FC236}">
              <a16:creationId xmlns:a16="http://schemas.microsoft.com/office/drawing/2014/main" xmlns="" id="{DA79DAC2-BC50-402D-BFAE-60F3317CB0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2" name="BExS5XJH42YFJ9C3IVA8HNIE5L6M">
          <a:extLst>
            <a:ext uri="{FF2B5EF4-FFF2-40B4-BE49-F238E27FC236}">
              <a16:creationId xmlns:a16="http://schemas.microsoft.com/office/drawing/2014/main" xmlns="" id="{64D91DB8-EC47-4B0E-8F22-44B2ED6D5D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3" name="BExVVXJ0MS44XHZ5FRN9T06BWANK">
          <a:extLst>
            <a:ext uri="{FF2B5EF4-FFF2-40B4-BE49-F238E27FC236}">
              <a16:creationId xmlns:a16="http://schemas.microsoft.com/office/drawing/2014/main" xmlns="" id="{B556DBF3-9898-4E4B-9994-AF700843A5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4" name="BExAXD64YO5K66HFU564IW611FYB">
          <a:extLst>
            <a:ext uri="{FF2B5EF4-FFF2-40B4-BE49-F238E27FC236}">
              <a16:creationId xmlns:a16="http://schemas.microsoft.com/office/drawing/2014/main" xmlns="" id="{AD540D17-983D-4F09-8B5B-0BBAFE2F95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5" name="BExZROR5QH4CRXACSPB031IW6DBF">
          <a:extLst>
            <a:ext uri="{FF2B5EF4-FFF2-40B4-BE49-F238E27FC236}">
              <a16:creationId xmlns:a16="http://schemas.microsoft.com/office/drawing/2014/main" xmlns="" id="{F23F9DB7-7DAE-4523-95F7-38600DF9A4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6" name="BExW5Q9YWNZOV61XIPTVZ6DG4WC3">
          <a:extLst>
            <a:ext uri="{FF2B5EF4-FFF2-40B4-BE49-F238E27FC236}">
              <a16:creationId xmlns:a16="http://schemas.microsoft.com/office/drawing/2014/main" xmlns="" id="{ECCCAB7A-8D6A-40B9-BB2B-36AF6891BD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7" name="BExU234APSPWEF7WYAJWDD5FR41E">
          <a:extLst>
            <a:ext uri="{FF2B5EF4-FFF2-40B4-BE49-F238E27FC236}">
              <a16:creationId xmlns:a16="http://schemas.microsoft.com/office/drawing/2014/main" xmlns="" id="{DC306B35-DFB8-4B49-9D78-017545BC7A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8" name="BEx9J972VG349UJL0BFKQNRFBPIK">
          <a:extLst>
            <a:ext uri="{FF2B5EF4-FFF2-40B4-BE49-F238E27FC236}">
              <a16:creationId xmlns:a16="http://schemas.microsoft.com/office/drawing/2014/main" xmlns="" id="{DB08BF22-026F-48EC-9D86-0651DF802B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79" name="BExEOG45NR1NDWFVLSHVPW96LDDG">
          <a:extLst>
            <a:ext uri="{FF2B5EF4-FFF2-40B4-BE49-F238E27FC236}">
              <a16:creationId xmlns:a16="http://schemas.microsoft.com/office/drawing/2014/main" xmlns="" id="{7449A45D-14A7-4A91-BCEF-B85E546542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80" name="BExMG8GOJE7HUD4TBW1BVZQ79U6D">
          <a:extLst>
            <a:ext uri="{FF2B5EF4-FFF2-40B4-BE49-F238E27FC236}">
              <a16:creationId xmlns:a16="http://schemas.microsoft.com/office/drawing/2014/main" xmlns="" id="{64D35D31-24F5-4233-A46E-D5A84D8DCC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1" name="BExUD845W29O393MP8XHSBRARPM8">
          <a:extLst>
            <a:ext uri="{FF2B5EF4-FFF2-40B4-BE49-F238E27FC236}">
              <a16:creationId xmlns:a16="http://schemas.microsoft.com/office/drawing/2014/main" xmlns="" id="{07F15407-8B3C-4743-8D76-7300727CFB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2" name="BEx1PXJYA0EPVKMIZ3OX22NE6SPN">
          <a:extLst>
            <a:ext uri="{FF2B5EF4-FFF2-40B4-BE49-F238E27FC236}">
              <a16:creationId xmlns:a16="http://schemas.microsoft.com/office/drawing/2014/main" xmlns="" id="{DE910A49-9130-4280-9346-1B5E42C792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3" name="BExMJQXJ8DDD25EZMRVLMBSDATIO">
          <a:extLst>
            <a:ext uri="{FF2B5EF4-FFF2-40B4-BE49-F238E27FC236}">
              <a16:creationId xmlns:a16="http://schemas.microsoft.com/office/drawing/2014/main" xmlns="" id="{9716D78B-18B8-41EC-97C9-35C00660A4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4" name="BExCZE19XEJSNCUJ5WNOBW1G7SJV">
          <a:extLst>
            <a:ext uri="{FF2B5EF4-FFF2-40B4-BE49-F238E27FC236}">
              <a16:creationId xmlns:a16="http://schemas.microsoft.com/office/drawing/2014/main" xmlns="" id="{2E16549A-190E-4FED-8CA4-4B636C6FB7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5" name="BExEQFAMIZ2L4OCWFLVJ5OSNW3FR">
          <a:extLst>
            <a:ext uri="{FF2B5EF4-FFF2-40B4-BE49-F238E27FC236}">
              <a16:creationId xmlns:a16="http://schemas.microsoft.com/office/drawing/2014/main" xmlns="" id="{66C67FCC-F9F0-4B92-A536-057B99E817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6" name="BExS5XJH42YFJ9C3IVA8HNIE5L6M">
          <a:extLst>
            <a:ext uri="{FF2B5EF4-FFF2-40B4-BE49-F238E27FC236}">
              <a16:creationId xmlns:a16="http://schemas.microsoft.com/office/drawing/2014/main" xmlns="" id="{078C2B66-1819-4A86-9E11-32F7ACE7FB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7" name="BExVVXJ0MS44XHZ5FRN9T06BWANK">
          <a:extLst>
            <a:ext uri="{FF2B5EF4-FFF2-40B4-BE49-F238E27FC236}">
              <a16:creationId xmlns:a16="http://schemas.microsoft.com/office/drawing/2014/main" xmlns="" id="{9705A5C6-B6BB-4A2C-8EBF-66FA5665A5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8" name="BExAXD64YO5K66HFU564IW611FYB">
          <a:extLst>
            <a:ext uri="{FF2B5EF4-FFF2-40B4-BE49-F238E27FC236}">
              <a16:creationId xmlns:a16="http://schemas.microsoft.com/office/drawing/2014/main" xmlns="" id="{8C48EB69-1F37-47D4-99B9-8F312EF043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9" name="BExZROR5QH4CRXACSPB031IW6DBF">
          <a:extLst>
            <a:ext uri="{FF2B5EF4-FFF2-40B4-BE49-F238E27FC236}">
              <a16:creationId xmlns:a16="http://schemas.microsoft.com/office/drawing/2014/main" xmlns="" id="{A1F9CF3E-B9CE-46FE-A46C-C02AD98E90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0" name="BExW5Q9YWNZOV61XIPTVZ6DG4WC3">
          <a:extLst>
            <a:ext uri="{FF2B5EF4-FFF2-40B4-BE49-F238E27FC236}">
              <a16:creationId xmlns:a16="http://schemas.microsoft.com/office/drawing/2014/main" xmlns="" id="{DF06A7E8-4CC0-403C-B653-2EF86FBB7A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1" name="BExU234APSPWEF7WYAJWDD5FR41E">
          <a:extLst>
            <a:ext uri="{FF2B5EF4-FFF2-40B4-BE49-F238E27FC236}">
              <a16:creationId xmlns:a16="http://schemas.microsoft.com/office/drawing/2014/main" xmlns="" id="{9B4D8C8B-EE6E-4609-B470-D94FFF12D4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2" name="BEx9J972VG349UJL0BFKQNRFBPIK">
          <a:extLst>
            <a:ext uri="{FF2B5EF4-FFF2-40B4-BE49-F238E27FC236}">
              <a16:creationId xmlns:a16="http://schemas.microsoft.com/office/drawing/2014/main" xmlns="" id="{6C04B342-76D3-424B-9905-040D69439B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93" name="BExEOG45NR1NDWFVLSHVPW96LDDG">
          <a:extLst>
            <a:ext uri="{FF2B5EF4-FFF2-40B4-BE49-F238E27FC236}">
              <a16:creationId xmlns:a16="http://schemas.microsoft.com/office/drawing/2014/main" xmlns="" id="{9F344A4C-72FB-4A2A-8D0A-470F5DD48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94" name="BExMG8GOJE7HUD4TBW1BVZQ79U6D">
          <a:extLst>
            <a:ext uri="{FF2B5EF4-FFF2-40B4-BE49-F238E27FC236}">
              <a16:creationId xmlns:a16="http://schemas.microsoft.com/office/drawing/2014/main" xmlns="" id="{985B43B8-B674-4297-858D-C94C815823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5" name="BExUD845W29O393MP8XHSBRARPM8">
          <a:extLst>
            <a:ext uri="{FF2B5EF4-FFF2-40B4-BE49-F238E27FC236}">
              <a16:creationId xmlns:a16="http://schemas.microsoft.com/office/drawing/2014/main" xmlns="" id="{9E5EBCEE-1BF8-4127-9C11-5170384EE8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6" name="BEx1PXJYA0EPVKMIZ3OX22NE6SPN">
          <a:extLst>
            <a:ext uri="{FF2B5EF4-FFF2-40B4-BE49-F238E27FC236}">
              <a16:creationId xmlns:a16="http://schemas.microsoft.com/office/drawing/2014/main" xmlns="" id="{DBA010DE-FFB2-43AB-A794-99C07BAAC5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7" name="BExMJQXJ8DDD25EZMRVLMBSDATIO">
          <a:extLst>
            <a:ext uri="{FF2B5EF4-FFF2-40B4-BE49-F238E27FC236}">
              <a16:creationId xmlns:a16="http://schemas.microsoft.com/office/drawing/2014/main" xmlns="" id="{76EF8ADD-AF3D-492B-A5E6-52A6D74B6E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8" name="BExCZE19XEJSNCUJ5WNOBW1G7SJV">
          <a:extLst>
            <a:ext uri="{FF2B5EF4-FFF2-40B4-BE49-F238E27FC236}">
              <a16:creationId xmlns:a16="http://schemas.microsoft.com/office/drawing/2014/main" xmlns="" id="{E6E65975-642F-4454-B2DE-C1D321B534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9" name="BExEQFAMIZ2L4OCWFLVJ5OSNW3FR">
          <a:extLst>
            <a:ext uri="{FF2B5EF4-FFF2-40B4-BE49-F238E27FC236}">
              <a16:creationId xmlns:a16="http://schemas.microsoft.com/office/drawing/2014/main" xmlns="" id="{2A512398-B4F8-4624-B537-E0276EE35A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0" name="BExS5XJH42YFJ9C3IVA8HNIE5L6M">
          <a:extLst>
            <a:ext uri="{FF2B5EF4-FFF2-40B4-BE49-F238E27FC236}">
              <a16:creationId xmlns:a16="http://schemas.microsoft.com/office/drawing/2014/main" xmlns="" id="{B0FF6265-FF66-4726-94F4-A1866974C5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1" name="BExVVXJ0MS44XHZ5FRN9T06BWANK">
          <a:extLst>
            <a:ext uri="{FF2B5EF4-FFF2-40B4-BE49-F238E27FC236}">
              <a16:creationId xmlns:a16="http://schemas.microsoft.com/office/drawing/2014/main" xmlns="" id="{4492B2B7-CEEA-41B8-8185-E82B2D28C1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2" name="BExAXD64YO5K66HFU564IW611FYB">
          <a:extLst>
            <a:ext uri="{FF2B5EF4-FFF2-40B4-BE49-F238E27FC236}">
              <a16:creationId xmlns:a16="http://schemas.microsoft.com/office/drawing/2014/main" xmlns="" id="{16D47DC4-3C31-469A-A240-5DC6B83B5F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3" name="BExZROR5QH4CRXACSPB031IW6DBF">
          <a:extLst>
            <a:ext uri="{FF2B5EF4-FFF2-40B4-BE49-F238E27FC236}">
              <a16:creationId xmlns:a16="http://schemas.microsoft.com/office/drawing/2014/main" xmlns="" id="{9DB4B1D5-D320-4AFA-AA97-933804A9E9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4" name="BExW5Q9YWNZOV61XIPTVZ6DG4WC3">
          <a:extLst>
            <a:ext uri="{FF2B5EF4-FFF2-40B4-BE49-F238E27FC236}">
              <a16:creationId xmlns:a16="http://schemas.microsoft.com/office/drawing/2014/main" xmlns="" id="{D1EAEAC3-F9DA-4E33-ACD9-78E5F471F0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5" name="BExU234APSPWEF7WYAJWDD5FR41E">
          <a:extLst>
            <a:ext uri="{FF2B5EF4-FFF2-40B4-BE49-F238E27FC236}">
              <a16:creationId xmlns:a16="http://schemas.microsoft.com/office/drawing/2014/main" xmlns="" id="{1CBE90F3-E8B9-4DFB-89A0-0F029FE953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6" name="BEx9J972VG349UJL0BFKQNRFBPIK">
          <a:extLst>
            <a:ext uri="{FF2B5EF4-FFF2-40B4-BE49-F238E27FC236}">
              <a16:creationId xmlns:a16="http://schemas.microsoft.com/office/drawing/2014/main" xmlns="" id="{77EA0ECE-0582-4C98-AA82-2151F2838D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07" name="BExEOG45NR1NDWFVLSHVPW96LDDG">
          <a:extLst>
            <a:ext uri="{FF2B5EF4-FFF2-40B4-BE49-F238E27FC236}">
              <a16:creationId xmlns:a16="http://schemas.microsoft.com/office/drawing/2014/main" xmlns="" id="{8198A569-C2A5-4B6A-A719-BBD427B53E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08" name="BExMG8GOJE7HUD4TBW1BVZQ79U6D">
          <a:extLst>
            <a:ext uri="{FF2B5EF4-FFF2-40B4-BE49-F238E27FC236}">
              <a16:creationId xmlns:a16="http://schemas.microsoft.com/office/drawing/2014/main" xmlns="" id="{CD041000-6457-42A5-A07A-69CE2BCF2A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9" name="BExUD845W29O393MP8XHSBRARPM8">
          <a:extLst>
            <a:ext uri="{FF2B5EF4-FFF2-40B4-BE49-F238E27FC236}">
              <a16:creationId xmlns:a16="http://schemas.microsoft.com/office/drawing/2014/main" xmlns="" id="{52CBD59B-E27C-4171-B077-63624164AE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0" name="BEx1PXJYA0EPVKMIZ3OX22NE6SPN">
          <a:extLst>
            <a:ext uri="{FF2B5EF4-FFF2-40B4-BE49-F238E27FC236}">
              <a16:creationId xmlns:a16="http://schemas.microsoft.com/office/drawing/2014/main" xmlns="" id="{64E7B424-CD19-4AFC-A37E-DB40F4046D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1" name="BExMJQXJ8DDD25EZMRVLMBSDATIO">
          <a:extLst>
            <a:ext uri="{FF2B5EF4-FFF2-40B4-BE49-F238E27FC236}">
              <a16:creationId xmlns:a16="http://schemas.microsoft.com/office/drawing/2014/main" xmlns="" id="{A293D9A2-02CE-40BB-A273-203826C9BA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2" name="BExCZE19XEJSNCUJ5WNOBW1G7SJV">
          <a:extLst>
            <a:ext uri="{FF2B5EF4-FFF2-40B4-BE49-F238E27FC236}">
              <a16:creationId xmlns:a16="http://schemas.microsoft.com/office/drawing/2014/main" xmlns="" id="{18B4F488-E8E8-4F5C-A357-F28D2A67D5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3" name="BExEQFAMIZ2L4OCWFLVJ5OSNW3FR">
          <a:extLst>
            <a:ext uri="{FF2B5EF4-FFF2-40B4-BE49-F238E27FC236}">
              <a16:creationId xmlns:a16="http://schemas.microsoft.com/office/drawing/2014/main" xmlns="" id="{4218B019-C6E6-4F52-B2D5-E33777B98E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4" name="BExS5XJH42YFJ9C3IVA8HNIE5L6M">
          <a:extLst>
            <a:ext uri="{FF2B5EF4-FFF2-40B4-BE49-F238E27FC236}">
              <a16:creationId xmlns:a16="http://schemas.microsoft.com/office/drawing/2014/main" xmlns="" id="{5E2DD8A3-4FD9-49C2-9884-782F24BB49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5" name="BExVVXJ0MS44XHZ5FRN9T06BWANK">
          <a:extLst>
            <a:ext uri="{FF2B5EF4-FFF2-40B4-BE49-F238E27FC236}">
              <a16:creationId xmlns:a16="http://schemas.microsoft.com/office/drawing/2014/main" xmlns="" id="{EF12B309-AD0F-4C76-8195-532AABAA92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6" name="BExAXD64YO5K66HFU564IW611FYB">
          <a:extLst>
            <a:ext uri="{FF2B5EF4-FFF2-40B4-BE49-F238E27FC236}">
              <a16:creationId xmlns:a16="http://schemas.microsoft.com/office/drawing/2014/main" xmlns="" id="{94F322FB-B929-42CE-AF59-3810DDD527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7" name="BExZROR5QH4CRXACSPB031IW6DBF">
          <a:extLst>
            <a:ext uri="{FF2B5EF4-FFF2-40B4-BE49-F238E27FC236}">
              <a16:creationId xmlns:a16="http://schemas.microsoft.com/office/drawing/2014/main" xmlns="" id="{7338B594-7F01-4685-820E-797E3EEEE3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8" name="BExW5Q9YWNZOV61XIPTVZ6DG4WC3">
          <a:extLst>
            <a:ext uri="{FF2B5EF4-FFF2-40B4-BE49-F238E27FC236}">
              <a16:creationId xmlns:a16="http://schemas.microsoft.com/office/drawing/2014/main" xmlns="" id="{14DEE30F-B21D-4C2A-949F-68F41F774F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9" name="BExU234APSPWEF7WYAJWDD5FR41E">
          <a:extLst>
            <a:ext uri="{FF2B5EF4-FFF2-40B4-BE49-F238E27FC236}">
              <a16:creationId xmlns:a16="http://schemas.microsoft.com/office/drawing/2014/main" xmlns="" id="{FCA236DA-1469-49AB-9BEA-E98325784A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0" name="BEx9J972VG349UJL0BFKQNRFBPIK">
          <a:extLst>
            <a:ext uri="{FF2B5EF4-FFF2-40B4-BE49-F238E27FC236}">
              <a16:creationId xmlns:a16="http://schemas.microsoft.com/office/drawing/2014/main" xmlns="" id="{EE55C478-8C2A-49C3-8AE8-A54860AFBA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21" name="BExEOG45NR1NDWFVLSHVPW96LDDG">
          <a:extLst>
            <a:ext uri="{FF2B5EF4-FFF2-40B4-BE49-F238E27FC236}">
              <a16:creationId xmlns:a16="http://schemas.microsoft.com/office/drawing/2014/main" xmlns="" id="{83FA2B93-1209-41CB-8697-653DE1BD49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22" name="BExMG8GOJE7HUD4TBW1BVZQ79U6D">
          <a:extLst>
            <a:ext uri="{FF2B5EF4-FFF2-40B4-BE49-F238E27FC236}">
              <a16:creationId xmlns:a16="http://schemas.microsoft.com/office/drawing/2014/main" xmlns="" id="{F7E3974F-AB53-4C9C-9581-A2BEB03FD1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3" name="BExUD845W29O393MP8XHSBRARPM8">
          <a:extLst>
            <a:ext uri="{FF2B5EF4-FFF2-40B4-BE49-F238E27FC236}">
              <a16:creationId xmlns:a16="http://schemas.microsoft.com/office/drawing/2014/main" xmlns="" id="{447D4407-24E0-4C0D-BD2A-D47018EEF4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4" name="BEx1PXJYA0EPVKMIZ3OX22NE6SPN">
          <a:extLst>
            <a:ext uri="{FF2B5EF4-FFF2-40B4-BE49-F238E27FC236}">
              <a16:creationId xmlns:a16="http://schemas.microsoft.com/office/drawing/2014/main" xmlns="" id="{1426066E-F226-46DD-869C-774A25A4FA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5" name="BExMJQXJ8DDD25EZMRVLMBSDATIO">
          <a:extLst>
            <a:ext uri="{FF2B5EF4-FFF2-40B4-BE49-F238E27FC236}">
              <a16:creationId xmlns:a16="http://schemas.microsoft.com/office/drawing/2014/main" xmlns="" id="{8C71DB84-8F4E-4374-BCB0-4BF91F0390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6" name="BExCZE19XEJSNCUJ5WNOBW1G7SJV">
          <a:extLst>
            <a:ext uri="{FF2B5EF4-FFF2-40B4-BE49-F238E27FC236}">
              <a16:creationId xmlns:a16="http://schemas.microsoft.com/office/drawing/2014/main" xmlns="" id="{FAD66C72-C8C9-42D9-AFC2-A4993BFF84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7" name="BExEQFAMIZ2L4OCWFLVJ5OSNW3FR">
          <a:extLst>
            <a:ext uri="{FF2B5EF4-FFF2-40B4-BE49-F238E27FC236}">
              <a16:creationId xmlns:a16="http://schemas.microsoft.com/office/drawing/2014/main" xmlns="" id="{1561DF8C-C60C-464C-9E2E-7B347E62E7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8" name="BExS5XJH42YFJ9C3IVA8HNIE5L6M">
          <a:extLst>
            <a:ext uri="{FF2B5EF4-FFF2-40B4-BE49-F238E27FC236}">
              <a16:creationId xmlns:a16="http://schemas.microsoft.com/office/drawing/2014/main" xmlns="" id="{E0ECCDB9-484B-4395-942C-EFF5680246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9" name="BExVVXJ0MS44XHZ5FRN9T06BWANK">
          <a:extLst>
            <a:ext uri="{FF2B5EF4-FFF2-40B4-BE49-F238E27FC236}">
              <a16:creationId xmlns:a16="http://schemas.microsoft.com/office/drawing/2014/main" xmlns="" id="{3DEDB968-7A0A-4113-BECA-1A7405B62C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0" name="BExAXD64YO5K66HFU564IW611FYB">
          <a:extLst>
            <a:ext uri="{FF2B5EF4-FFF2-40B4-BE49-F238E27FC236}">
              <a16:creationId xmlns:a16="http://schemas.microsoft.com/office/drawing/2014/main" xmlns="" id="{8E81788C-16DF-44C4-85DC-1FE42A1D75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1" name="BExZROR5QH4CRXACSPB031IW6DBF">
          <a:extLst>
            <a:ext uri="{FF2B5EF4-FFF2-40B4-BE49-F238E27FC236}">
              <a16:creationId xmlns:a16="http://schemas.microsoft.com/office/drawing/2014/main" xmlns="" id="{22BEE3BB-C5FF-4E6E-9023-4B6A303F1A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2" name="BExW5Q9YWNZOV61XIPTVZ6DG4WC3">
          <a:extLst>
            <a:ext uri="{FF2B5EF4-FFF2-40B4-BE49-F238E27FC236}">
              <a16:creationId xmlns:a16="http://schemas.microsoft.com/office/drawing/2014/main" xmlns="" id="{8EAA0ADF-0A05-4E50-B3EF-6075664E34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3" name="BExU234APSPWEF7WYAJWDD5FR41E">
          <a:extLst>
            <a:ext uri="{FF2B5EF4-FFF2-40B4-BE49-F238E27FC236}">
              <a16:creationId xmlns:a16="http://schemas.microsoft.com/office/drawing/2014/main" xmlns="" id="{4ABEC235-79E7-44A3-AC04-AA5345C60F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4" name="BEx9J972VG349UJL0BFKQNRFBPIK">
          <a:extLst>
            <a:ext uri="{FF2B5EF4-FFF2-40B4-BE49-F238E27FC236}">
              <a16:creationId xmlns:a16="http://schemas.microsoft.com/office/drawing/2014/main" xmlns="" id="{DBC6C8BA-9587-43DD-9D21-8399267740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35" name="BExEOG45NR1NDWFVLSHVPW96LDDG">
          <a:extLst>
            <a:ext uri="{FF2B5EF4-FFF2-40B4-BE49-F238E27FC236}">
              <a16:creationId xmlns:a16="http://schemas.microsoft.com/office/drawing/2014/main" xmlns="" id="{07F23B43-327E-4909-950C-8F44BF4F44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36" name="BExMG8GOJE7HUD4TBW1BVZQ79U6D">
          <a:extLst>
            <a:ext uri="{FF2B5EF4-FFF2-40B4-BE49-F238E27FC236}">
              <a16:creationId xmlns:a16="http://schemas.microsoft.com/office/drawing/2014/main" xmlns="" id="{4776FD47-6589-483F-BAE1-B6783742F7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7" name="BExUD845W29O393MP8XHSBRARPM8">
          <a:extLst>
            <a:ext uri="{FF2B5EF4-FFF2-40B4-BE49-F238E27FC236}">
              <a16:creationId xmlns:a16="http://schemas.microsoft.com/office/drawing/2014/main" xmlns="" id="{28F00A23-AFF7-4969-B162-0329BA275D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8" name="BEx1PXJYA0EPVKMIZ3OX22NE6SPN">
          <a:extLst>
            <a:ext uri="{FF2B5EF4-FFF2-40B4-BE49-F238E27FC236}">
              <a16:creationId xmlns:a16="http://schemas.microsoft.com/office/drawing/2014/main" xmlns="" id="{50B46531-B009-4CAE-B773-6B17D12033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9" name="BExMJQXJ8DDD25EZMRVLMBSDATIO">
          <a:extLst>
            <a:ext uri="{FF2B5EF4-FFF2-40B4-BE49-F238E27FC236}">
              <a16:creationId xmlns:a16="http://schemas.microsoft.com/office/drawing/2014/main" xmlns="" id="{577C1A3E-54C9-4FFF-8015-E22E6DF6A2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0" name="BExCZE19XEJSNCUJ5WNOBW1G7SJV">
          <a:extLst>
            <a:ext uri="{FF2B5EF4-FFF2-40B4-BE49-F238E27FC236}">
              <a16:creationId xmlns:a16="http://schemas.microsoft.com/office/drawing/2014/main" xmlns="" id="{11332914-092A-451E-9FDB-1A8C72F0E1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1" name="BExEQFAMIZ2L4OCWFLVJ5OSNW3FR">
          <a:extLst>
            <a:ext uri="{FF2B5EF4-FFF2-40B4-BE49-F238E27FC236}">
              <a16:creationId xmlns:a16="http://schemas.microsoft.com/office/drawing/2014/main" xmlns="" id="{0125E201-DA2C-4F69-A1E5-7CA1D2F110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2" name="BExS5XJH42YFJ9C3IVA8HNIE5L6M">
          <a:extLst>
            <a:ext uri="{FF2B5EF4-FFF2-40B4-BE49-F238E27FC236}">
              <a16:creationId xmlns:a16="http://schemas.microsoft.com/office/drawing/2014/main" xmlns="" id="{0E9BC6CD-C6AB-4E2D-A6F2-D268D0F0D3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3" name="BExVVXJ0MS44XHZ5FRN9T06BWANK">
          <a:extLst>
            <a:ext uri="{FF2B5EF4-FFF2-40B4-BE49-F238E27FC236}">
              <a16:creationId xmlns:a16="http://schemas.microsoft.com/office/drawing/2014/main" xmlns="" id="{3E6E05F8-A9D2-4BF3-8701-3FA034E6BA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4" name="BExAXD64YO5K66HFU564IW611FYB">
          <a:extLst>
            <a:ext uri="{FF2B5EF4-FFF2-40B4-BE49-F238E27FC236}">
              <a16:creationId xmlns:a16="http://schemas.microsoft.com/office/drawing/2014/main" xmlns="" id="{A1C1C539-46CB-4688-8343-9BF25BAFF9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5" name="BExZROR5QH4CRXACSPB031IW6DBF">
          <a:extLst>
            <a:ext uri="{FF2B5EF4-FFF2-40B4-BE49-F238E27FC236}">
              <a16:creationId xmlns:a16="http://schemas.microsoft.com/office/drawing/2014/main" xmlns="" id="{319D4A39-E557-4B07-949B-B7738392FD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6" name="BExW5Q9YWNZOV61XIPTVZ6DG4WC3">
          <a:extLst>
            <a:ext uri="{FF2B5EF4-FFF2-40B4-BE49-F238E27FC236}">
              <a16:creationId xmlns:a16="http://schemas.microsoft.com/office/drawing/2014/main" xmlns="" id="{E28E5FB2-9965-4AB1-88E7-94171E7FB3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7" name="BExU234APSPWEF7WYAJWDD5FR41E">
          <a:extLst>
            <a:ext uri="{FF2B5EF4-FFF2-40B4-BE49-F238E27FC236}">
              <a16:creationId xmlns:a16="http://schemas.microsoft.com/office/drawing/2014/main" xmlns="" id="{0C7665C1-B572-4F55-806D-8FC1A0673F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8" name="BEx9J972VG349UJL0BFKQNRFBPIK">
          <a:extLst>
            <a:ext uri="{FF2B5EF4-FFF2-40B4-BE49-F238E27FC236}">
              <a16:creationId xmlns:a16="http://schemas.microsoft.com/office/drawing/2014/main" xmlns="" id="{AE69B966-9F8D-488F-9E60-6D13DFCDD1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49" name="BExEOG45NR1NDWFVLSHVPW96LDDG">
          <a:extLst>
            <a:ext uri="{FF2B5EF4-FFF2-40B4-BE49-F238E27FC236}">
              <a16:creationId xmlns:a16="http://schemas.microsoft.com/office/drawing/2014/main" xmlns="" id="{ED19AABA-5DCB-49B4-9B2C-86B791D8F1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50" name="BExMG8GOJE7HUD4TBW1BVZQ79U6D">
          <a:extLst>
            <a:ext uri="{FF2B5EF4-FFF2-40B4-BE49-F238E27FC236}">
              <a16:creationId xmlns:a16="http://schemas.microsoft.com/office/drawing/2014/main" xmlns="" id="{7A1517AB-1CB2-4662-98E5-33169B1F15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1" name="BExUD845W29O393MP8XHSBRARPM8">
          <a:extLst>
            <a:ext uri="{FF2B5EF4-FFF2-40B4-BE49-F238E27FC236}">
              <a16:creationId xmlns:a16="http://schemas.microsoft.com/office/drawing/2014/main" xmlns="" id="{7A0D10CE-9795-411F-9D03-C839F0DC86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2" name="BEx1PXJYA0EPVKMIZ3OX22NE6SPN">
          <a:extLst>
            <a:ext uri="{FF2B5EF4-FFF2-40B4-BE49-F238E27FC236}">
              <a16:creationId xmlns:a16="http://schemas.microsoft.com/office/drawing/2014/main" xmlns="" id="{DC8DF1F3-0585-4139-A21B-C15AD6013A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3" name="BExMJQXJ8DDD25EZMRVLMBSDATIO">
          <a:extLst>
            <a:ext uri="{FF2B5EF4-FFF2-40B4-BE49-F238E27FC236}">
              <a16:creationId xmlns:a16="http://schemas.microsoft.com/office/drawing/2014/main" xmlns="" id="{15131E22-21F3-4BB1-81BD-5D4936BA54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4" name="BExCZE19XEJSNCUJ5WNOBW1G7SJV">
          <a:extLst>
            <a:ext uri="{FF2B5EF4-FFF2-40B4-BE49-F238E27FC236}">
              <a16:creationId xmlns:a16="http://schemas.microsoft.com/office/drawing/2014/main" xmlns="" id="{83B5C494-B8CD-4955-8DAE-65A81BD148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5" name="BExEQFAMIZ2L4OCWFLVJ5OSNW3FR">
          <a:extLst>
            <a:ext uri="{FF2B5EF4-FFF2-40B4-BE49-F238E27FC236}">
              <a16:creationId xmlns:a16="http://schemas.microsoft.com/office/drawing/2014/main" xmlns="" id="{2B0925AB-0E94-4C7D-983F-98582BE812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6" name="BExS5XJH42YFJ9C3IVA8HNIE5L6M">
          <a:extLst>
            <a:ext uri="{FF2B5EF4-FFF2-40B4-BE49-F238E27FC236}">
              <a16:creationId xmlns:a16="http://schemas.microsoft.com/office/drawing/2014/main" xmlns="" id="{E94CE462-AC7E-45D2-B28B-93F83AFF3D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7" name="BExVVXJ0MS44XHZ5FRN9T06BWANK">
          <a:extLst>
            <a:ext uri="{FF2B5EF4-FFF2-40B4-BE49-F238E27FC236}">
              <a16:creationId xmlns:a16="http://schemas.microsoft.com/office/drawing/2014/main" xmlns="" id="{746686A9-450A-4A88-AF98-40E91CA06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8" name="BExAXD64YO5K66HFU564IW611FYB">
          <a:extLst>
            <a:ext uri="{FF2B5EF4-FFF2-40B4-BE49-F238E27FC236}">
              <a16:creationId xmlns:a16="http://schemas.microsoft.com/office/drawing/2014/main" xmlns="" id="{0E1AE834-2351-49EA-8B35-52FC4A3D14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9" name="BExZROR5QH4CRXACSPB031IW6DBF">
          <a:extLst>
            <a:ext uri="{FF2B5EF4-FFF2-40B4-BE49-F238E27FC236}">
              <a16:creationId xmlns:a16="http://schemas.microsoft.com/office/drawing/2014/main" xmlns="" id="{0FFD87D0-A792-45B8-8D8E-4F6D682CB1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0" name="BExW5Q9YWNZOV61XIPTVZ6DG4WC3">
          <a:extLst>
            <a:ext uri="{FF2B5EF4-FFF2-40B4-BE49-F238E27FC236}">
              <a16:creationId xmlns:a16="http://schemas.microsoft.com/office/drawing/2014/main" xmlns="" id="{3CF0FFCE-2ECA-4FEA-9E14-952F706392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1" name="BExU234APSPWEF7WYAJWDD5FR41E">
          <a:extLst>
            <a:ext uri="{FF2B5EF4-FFF2-40B4-BE49-F238E27FC236}">
              <a16:creationId xmlns:a16="http://schemas.microsoft.com/office/drawing/2014/main" xmlns="" id="{BC7A98D7-E38E-45DC-9E98-9EA1EC4415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2" name="BEx9J972VG349UJL0BFKQNRFBPIK">
          <a:extLst>
            <a:ext uri="{FF2B5EF4-FFF2-40B4-BE49-F238E27FC236}">
              <a16:creationId xmlns:a16="http://schemas.microsoft.com/office/drawing/2014/main" xmlns="" id="{B97AD14A-75AA-4AD8-BB78-EEBB3AB0E3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63" name="BExEOG45NR1NDWFVLSHVPW96LDDG">
          <a:extLst>
            <a:ext uri="{FF2B5EF4-FFF2-40B4-BE49-F238E27FC236}">
              <a16:creationId xmlns:a16="http://schemas.microsoft.com/office/drawing/2014/main" xmlns="" id="{09AB418E-A3CB-4733-8047-F57666BF47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64" name="BExMG8GOJE7HUD4TBW1BVZQ79U6D">
          <a:extLst>
            <a:ext uri="{FF2B5EF4-FFF2-40B4-BE49-F238E27FC236}">
              <a16:creationId xmlns:a16="http://schemas.microsoft.com/office/drawing/2014/main" xmlns="" id="{652B6263-01D5-44F6-A36A-A504B9B951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5" name="BExUD845W29O393MP8XHSBRARPM8">
          <a:extLst>
            <a:ext uri="{FF2B5EF4-FFF2-40B4-BE49-F238E27FC236}">
              <a16:creationId xmlns:a16="http://schemas.microsoft.com/office/drawing/2014/main" xmlns="" id="{80A8FF40-67A0-458C-A904-1D8963610A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6" name="BEx1PXJYA0EPVKMIZ3OX22NE6SPN">
          <a:extLst>
            <a:ext uri="{FF2B5EF4-FFF2-40B4-BE49-F238E27FC236}">
              <a16:creationId xmlns:a16="http://schemas.microsoft.com/office/drawing/2014/main" xmlns="" id="{C0A66F69-0E58-4AE7-B48E-384888C632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7" name="BExMJQXJ8DDD25EZMRVLMBSDATIO">
          <a:extLst>
            <a:ext uri="{FF2B5EF4-FFF2-40B4-BE49-F238E27FC236}">
              <a16:creationId xmlns:a16="http://schemas.microsoft.com/office/drawing/2014/main" xmlns="" id="{2A7BBA15-E53C-450D-9321-F53761359B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8" name="BExCZE19XEJSNCUJ5WNOBW1G7SJV">
          <a:extLst>
            <a:ext uri="{FF2B5EF4-FFF2-40B4-BE49-F238E27FC236}">
              <a16:creationId xmlns:a16="http://schemas.microsoft.com/office/drawing/2014/main" xmlns="" id="{F934A2EB-7DA7-46C7-898D-AFABD0CF63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9" name="BExEQFAMIZ2L4OCWFLVJ5OSNW3FR">
          <a:extLst>
            <a:ext uri="{FF2B5EF4-FFF2-40B4-BE49-F238E27FC236}">
              <a16:creationId xmlns:a16="http://schemas.microsoft.com/office/drawing/2014/main" xmlns="" id="{D9168B51-8FA1-498A-94DE-21E2539153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0" name="BExS5XJH42YFJ9C3IVA8HNIE5L6M">
          <a:extLst>
            <a:ext uri="{FF2B5EF4-FFF2-40B4-BE49-F238E27FC236}">
              <a16:creationId xmlns:a16="http://schemas.microsoft.com/office/drawing/2014/main" xmlns="" id="{4CF68F25-AF5B-4C2F-849A-3ACC73DD80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1" name="BExVVXJ0MS44XHZ5FRN9T06BWANK">
          <a:extLst>
            <a:ext uri="{FF2B5EF4-FFF2-40B4-BE49-F238E27FC236}">
              <a16:creationId xmlns:a16="http://schemas.microsoft.com/office/drawing/2014/main" xmlns="" id="{4A6C1A50-7A81-483E-823D-72005506ED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2" name="BExAXD64YO5K66HFU564IW611FYB">
          <a:extLst>
            <a:ext uri="{FF2B5EF4-FFF2-40B4-BE49-F238E27FC236}">
              <a16:creationId xmlns:a16="http://schemas.microsoft.com/office/drawing/2014/main" xmlns="" id="{4CA7AB24-3C3C-4914-AF6C-D505200815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3" name="BExZROR5QH4CRXACSPB031IW6DBF">
          <a:extLst>
            <a:ext uri="{FF2B5EF4-FFF2-40B4-BE49-F238E27FC236}">
              <a16:creationId xmlns:a16="http://schemas.microsoft.com/office/drawing/2014/main" xmlns="" id="{8D1F0CEC-80AE-48A6-B981-D2DEB51424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4" name="BExW5Q9YWNZOV61XIPTVZ6DG4WC3">
          <a:extLst>
            <a:ext uri="{FF2B5EF4-FFF2-40B4-BE49-F238E27FC236}">
              <a16:creationId xmlns:a16="http://schemas.microsoft.com/office/drawing/2014/main" xmlns="" id="{91190585-C9A4-4163-BC03-3B5BCE4F8F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5" name="BExU234APSPWEF7WYAJWDD5FR41E">
          <a:extLst>
            <a:ext uri="{FF2B5EF4-FFF2-40B4-BE49-F238E27FC236}">
              <a16:creationId xmlns:a16="http://schemas.microsoft.com/office/drawing/2014/main" xmlns="" id="{A1A21303-ACFA-489D-8201-E164CA30CD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6" name="BEx9J972VG349UJL0BFKQNRFBPIK">
          <a:extLst>
            <a:ext uri="{FF2B5EF4-FFF2-40B4-BE49-F238E27FC236}">
              <a16:creationId xmlns:a16="http://schemas.microsoft.com/office/drawing/2014/main" xmlns="" id="{49D21D42-1DBE-4BE1-8579-9FEE173F19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77" name="BExEOG45NR1NDWFVLSHVPW96LDDG">
          <a:extLst>
            <a:ext uri="{FF2B5EF4-FFF2-40B4-BE49-F238E27FC236}">
              <a16:creationId xmlns:a16="http://schemas.microsoft.com/office/drawing/2014/main" xmlns="" id="{5A6BFAD1-7604-4F84-BA3D-5C8B10C6E3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78" name="BExMG8GOJE7HUD4TBW1BVZQ79U6D">
          <a:extLst>
            <a:ext uri="{FF2B5EF4-FFF2-40B4-BE49-F238E27FC236}">
              <a16:creationId xmlns:a16="http://schemas.microsoft.com/office/drawing/2014/main" xmlns="" id="{6981DA34-5D84-49C5-9F5F-639997B110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9" name="BExUD845W29O393MP8XHSBRARPM8">
          <a:extLst>
            <a:ext uri="{FF2B5EF4-FFF2-40B4-BE49-F238E27FC236}">
              <a16:creationId xmlns:a16="http://schemas.microsoft.com/office/drawing/2014/main" xmlns="" id="{769A52AA-CBFA-4FDF-BCBD-2489285399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0" name="BEx1PXJYA0EPVKMIZ3OX22NE6SPN">
          <a:extLst>
            <a:ext uri="{FF2B5EF4-FFF2-40B4-BE49-F238E27FC236}">
              <a16:creationId xmlns:a16="http://schemas.microsoft.com/office/drawing/2014/main" xmlns="" id="{1BF83F3A-697C-4411-864D-F3EB59AFA8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1" name="BExMJQXJ8DDD25EZMRVLMBSDATIO">
          <a:extLst>
            <a:ext uri="{FF2B5EF4-FFF2-40B4-BE49-F238E27FC236}">
              <a16:creationId xmlns:a16="http://schemas.microsoft.com/office/drawing/2014/main" xmlns="" id="{E2C1BFDE-A813-419E-9089-8A6CE757D1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2" name="BExCZE19XEJSNCUJ5WNOBW1G7SJV">
          <a:extLst>
            <a:ext uri="{FF2B5EF4-FFF2-40B4-BE49-F238E27FC236}">
              <a16:creationId xmlns:a16="http://schemas.microsoft.com/office/drawing/2014/main" xmlns="" id="{85CAC0E5-73B6-4ABB-A4F7-8E95FEDC96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3" name="BExEQFAMIZ2L4OCWFLVJ5OSNW3FR">
          <a:extLst>
            <a:ext uri="{FF2B5EF4-FFF2-40B4-BE49-F238E27FC236}">
              <a16:creationId xmlns:a16="http://schemas.microsoft.com/office/drawing/2014/main" xmlns="" id="{B01A09EA-592D-46B8-81A9-D0DC1B85E3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4" name="BExS5XJH42YFJ9C3IVA8HNIE5L6M">
          <a:extLst>
            <a:ext uri="{FF2B5EF4-FFF2-40B4-BE49-F238E27FC236}">
              <a16:creationId xmlns:a16="http://schemas.microsoft.com/office/drawing/2014/main" xmlns="" id="{1F6098A5-D80D-4F97-BDFC-8E6C510D9A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5" name="BExVVXJ0MS44XHZ5FRN9T06BWANK">
          <a:extLst>
            <a:ext uri="{FF2B5EF4-FFF2-40B4-BE49-F238E27FC236}">
              <a16:creationId xmlns:a16="http://schemas.microsoft.com/office/drawing/2014/main" xmlns="" id="{28DB6BA5-EAC1-4BC7-9FF9-EF3DF3AFFA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6" name="BExAXD64YO5K66HFU564IW611FYB">
          <a:extLst>
            <a:ext uri="{FF2B5EF4-FFF2-40B4-BE49-F238E27FC236}">
              <a16:creationId xmlns:a16="http://schemas.microsoft.com/office/drawing/2014/main" xmlns="" id="{1887AA92-108C-44F8-99FF-5D41C4E2DF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7" name="BExZROR5QH4CRXACSPB031IW6DBF">
          <a:extLst>
            <a:ext uri="{FF2B5EF4-FFF2-40B4-BE49-F238E27FC236}">
              <a16:creationId xmlns:a16="http://schemas.microsoft.com/office/drawing/2014/main" xmlns="" id="{29D855DC-754F-4739-AC55-B0249BDBF0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8" name="BExW5Q9YWNZOV61XIPTVZ6DG4WC3">
          <a:extLst>
            <a:ext uri="{FF2B5EF4-FFF2-40B4-BE49-F238E27FC236}">
              <a16:creationId xmlns:a16="http://schemas.microsoft.com/office/drawing/2014/main" xmlns="" id="{3CDAEC5A-0D9F-4DAE-A286-B1041B913E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9" name="BExU234APSPWEF7WYAJWDD5FR41E">
          <a:extLst>
            <a:ext uri="{FF2B5EF4-FFF2-40B4-BE49-F238E27FC236}">
              <a16:creationId xmlns:a16="http://schemas.microsoft.com/office/drawing/2014/main" xmlns="" id="{D86D37A3-F0C9-446B-A097-BA1F8D3EF2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0" name="BEx9J972VG349UJL0BFKQNRFBPIK">
          <a:extLst>
            <a:ext uri="{FF2B5EF4-FFF2-40B4-BE49-F238E27FC236}">
              <a16:creationId xmlns:a16="http://schemas.microsoft.com/office/drawing/2014/main" xmlns="" id="{2133748F-51D3-4981-AC26-F735B9FCF2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91" name="BExEOG45NR1NDWFVLSHVPW96LDDG">
          <a:extLst>
            <a:ext uri="{FF2B5EF4-FFF2-40B4-BE49-F238E27FC236}">
              <a16:creationId xmlns:a16="http://schemas.microsoft.com/office/drawing/2014/main" xmlns="" id="{03429740-BAAA-4BCD-953F-B813FB0F7E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92" name="BExMG8GOJE7HUD4TBW1BVZQ79U6D">
          <a:extLst>
            <a:ext uri="{FF2B5EF4-FFF2-40B4-BE49-F238E27FC236}">
              <a16:creationId xmlns:a16="http://schemas.microsoft.com/office/drawing/2014/main" xmlns="" id="{C063A61F-C306-4DA8-9A24-FB7F7F69E8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3" name="BExUD845W29O393MP8XHSBRARPM8">
          <a:extLst>
            <a:ext uri="{FF2B5EF4-FFF2-40B4-BE49-F238E27FC236}">
              <a16:creationId xmlns:a16="http://schemas.microsoft.com/office/drawing/2014/main" xmlns="" id="{3E991FCB-1C0E-4654-A959-0CE1A39C6B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4" name="BEx1PXJYA0EPVKMIZ3OX22NE6SPN">
          <a:extLst>
            <a:ext uri="{FF2B5EF4-FFF2-40B4-BE49-F238E27FC236}">
              <a16:creationId xmlns:a16="http://schemas.microsoft.com/office/drawing/2014/main" xmlns="" id="{7B2857FC-A265-4BA5-9565-221868BF99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5" name="BExMJQXJ8DDD25EZMRVLMBSDATIO">
          <a:extLst>
            <a:ext uri="{FF2B5EF4-FFF2-40B4-BE49-F238E27FC236}">
              <a16:creationId xmlns:a16="http://schemas.microsoft.com/office/drawing/2014/main" xmlns="" id="{BFA8BB8D-2CE2-4BDF-80D9-54924804C4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6" name="BExCZE19XEJSNCUJ5WNOBW1G7SJV">
          <a:extLst>
            <a:ext uri="{FF2B5EF4-FFF2-40B4-BE49-F238E27FC236}">
              <a16:creationId xmlns:a16="http://schemas.microsoft.com/office/drawing/2014/main" xmlns="" id="{5A28C4B8-5BE1-4C48-8E4D-70375DA6A0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7" name="BExEQFAMIZ2L4OCWFLVJ5OSNW3FR">
          <a:extLst>
            <a:ext uri="{FF2B5EF4-FFF2-40B4-BE49-F238E27FC236}">
              <a16:creationId xmlns:a16="http://schemas.microsoft.com/office/drawing/2014/main" xmlns="" id="{533CA6FE-74DE-49EA-9B78-64130EF11E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8" name="BExS5XJH42YFJ9C3IVA8HNIE5L6M">
          <a:extLst>
            <a:ext uri="{FF2B5EF4-FFF2-40B4-BE49-F238E27FC236}">
              <a16:creationId xmlns:a16="http://schemas.microsoft.com/office/drawing/2014/main" xmlns="" id="{E5EDB0D8-1D74-43D3-BA0D-76369A414B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9" name="BExVVXJ0MS44XHZ5FRN9T06BWANK">
          <a:extLst>
            <a:ext uri="{FF2B5EF4-FFF2-40B4-BE49-F238E27FC236}">
              <a16:creationId xmlns:a16="http://schemas.microsoft.com/office/drawing/2014/main" xmlns="" id="{BEEE221F-3D9A-44B8-88AA-E863B24989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0" name="BExAXD64YO5K66HFU564IW611FYB">
          <a:extLst>
            <a:ext uri="{FF2B5EF4-FFF2-40B4-BE49-F238E27FC236}">
              <a16:creationId xmlns:a16="http://schemas.microsoft.com/office/drawing/2014/main" xmlns="" id="{114DFEA6-23F7-466D-AA32-6E8F3DFE15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1" name="BExZROR5QH4CRXACSPB031IW6DBF">
          <a:extLst>
            <a:ext uri="{FF2B5EF4-FFF2-40B4-BE49-F238E27FC236}">
              <a16:creationId xmlns:a16="http://schemas.microsoft.com/office/drawing/2014/main" xmlns="" id="{0C6134A1-9713-418B-BA1B-2B4FE85B8A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2" name="BExW5Q9YWNZOV61XIPTVZ6DG4WC3">
          <a:extLst>
            <a:ext uri="{FF2B5EF4-FFF2-40B4-BE49-F238E27FC236}">
              <a16:creationId xmlns:a16="http://schemas.microsoft.com/office/drawing/2014/main" xmlns="" id="{6B895FEE-61E6-4B2E-A315-38E70F00A8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3" name="BExU234APSPWEF7WYAJWDD5FR41E">
          <a:extLst>
            <a:ext uri="{FF2B5EF4-FFF2-40B4-BE49-F238E27FC236}">
              <a16:creationId xmlns:a16="http://schemas.microsoft.com/office/drawing/2014/main" xmlns="" id="{18176CF1-75E1-417B-AE72-F42B757A9D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4" name="BEx9J972VG349UJL0BFKQNRFBPIK">
          <a:extLst>
            <a:ext uri="{FF2B5EF4-FFF2-40B4-BE49-F238E27FC236}">
              <a16:creationId xmlns:a16="http://schemas.microsoft.com/office/drawing/2014/main" xmlns="" id="{B1BEAD97-2B53-4A9A-BEDB-B574349A83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05" name="BExEOG45NR1NDWFVLSHVPW96LDDG">
          <a:extLst>
            <a:ext uri="{FF2B5EF4-FFF2-40B4-BE49-F238E27FC236}">
              <a16:creationId xmlns:a16="http://schemas.microsoft.com/office/drawing/2014/main" xmlns="" id="{0CD2B747-7AF8-49EF-8A98-DE40429715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06" name="BExMG8GOJE7HUD4TBW1BVZQ79U6D">
          <a:extLst>
            <a:ext uri="{FF2B5EF4-FFF2-40B4-BE49-F238E27FC236}">
              <a16:creationId xmlns:a16="http://schemas.microsoft.com/office/drawing/2014/main" xmlns="" id="{BC4EB132-1CC3-47DF-87CB-3F296B5EDE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7" name="BExUD845W29O393MP8XHSBRARPM8">
          <a:extLst>
            <a:ext uri="{FF2B5EF4-FFF2-40B4-BE49-F238E27FC236}">
              <a16:creationId xmlns:a16="http://schemas.microsoft.com/office/drawing/2014/main" xmlns="" id="{8677DAAA-41D2-42C2-8307-53753E9F4C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8" name="BEx1PXJYA0EPVKMIZ3OX22NE6SPN">
          <a:extLst>
            <a:ext uri="{FF2B5EF4-FFF2-40B4-BE49-F238E27FC236}">
              <a16:creationId xmlns:a16="http://schemas.microsoft.com/office/drawing/2014/main" xmlns="" id="{71A04583-7EEE-4B32-B9C6-D5DF29E99E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9" name="BExMJQXJ8DDD25EZMRVLMBSDATIO">
          <a:extLst>
            <a:ext uri="{FF2B5EF4-FFF2-40B4-BE49-F238E27FC236}">
              <a16:creationId xmlns:a16="http://schemas.microsoft.com/office/drawing/2014/main" xmlns="" id="{1714D42B-57AA-48E9-BC7F-DD7ABCAD18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0" name="BExCZE19XEJSNCUJ5WNOBW1G7SJV">
          <a:extLst>
            <a:ext uri="{FF2B5EF4-FFF2-40B4-BE49-F238E27FC236}">
              <a16:creationId xmlns:a16="http://schemas.microsoft.com/office/drawing/2014/main" xmlns="" id="{8425520F-B237-4DFE-B947-EEE2F01BCD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1" name="BExEQFAMIZ2L4OCWFLVJ5OSNW3FR">
          <a:extLst>
            <a:ext uri="{FF2B5EF4-FFF2-40B4-BE49-F238E27FC236}">
              <a16:creationId xmlns:a16="http://schemas.microsoft.com/office/drawing/2014/main" xmlns="" id="{F476E514-4BDE-4B64-84B9-C2EDDDEF4F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2" name="BExS5XJH42YFJ9C3IVA8HNIE5L6M">
          <a:extLst>
            <a:ext uri="{FF2B5EF4-FFF2-40B4-BE49-F238E27FC236}">
              <a16:creationId xmlns:a16="http://schemas.microsoft.com/office/drawing/2014/main" xmlns="" id="{1ACF74EA-6ABB-4BD4-AB5B-D2D377AFAB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3" name="BExVVXJ0MS44XHZ5FRN9T06BWANK">
          <a:extLst>
            <a:ext uri="{FF2B5EF4-FFF2-40B4-BE49-F238E27FC236}">
              <a16:creationId xmlns:a16="http://schemas.microsoft.com/office/drawing/2014/main" xmlns="" id="{A1A99213-FB4E-4A53-9E00-E63D2C7365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4" name="BExAXD64YO5K66HFU564IW611FYB">
          <a:extLst>
            <a:ext uri="{FF2B5EF4-FFF2-40B4-BE49-F238E27FC236}">
              <a16:creationId xmlns:a16="http://schemas.microsoft.com/office/drawing/2014/main" xmlns="" id="{E941E24E-F61A-46E3-B36C-8AE943AB1D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5" name="BExZROR5QH4CRXACSPB031IW6DBF">
          <a:extLst>
            <a:ext uri="{FF2B5EF4-FFF2-40B4-BE49-F238E27FC236}">
              <a16:creationId xmlns:a16="http://schemas.microsoft.com/office/drawing/2014/main" xmlns="" id="{F8031A5E-F6F8-44AC-B548-B272AF48EA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6" name="BExW5Q9YWNZOV61XIPTVZ6DG4WC3">
          <a:extLst>
            <a:ext uri="{FF2B5EF4-FFF2-40B4-BE49-F238E27FC236}">
              <a16:creationId xmlns:a16="http://schemas.microsoft.com/office/drawing/2014/main" xmlns="" id="{02B684D4-75FC-4E33-B1DE-47B30DC6B6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7" name="BExU234APSPWEF7WYAJWDD5FR41E">
          <a:extLst>
            <a:ext uri="{FF2B5EF4-FFF2-40B4-BE49-F238E27FC236}">
              <a16:creationId xmlns:a16="http://schemas.microsoft.com/office/drawing/2014/main" xmlns="" id="{733C26C6-E378-42CE-B0E4-96573D116C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8" name="BEx9J972VG349UJL0BFKQNRFBPIK">
          <a:extLst>
            <a:ext uri="{FF2B5EF4-FFF2-40B4-BE49-F238E27FC236}">
              <a16:creationId xmlns:a16="http://schemas.microsoft.com/office/drawing/2014/main" xmlns="" id="{FF0631A6-CDF1-4BAD-BD35-115ACBE5A8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9" name="BEx7GZN0B3ODYCH9MAGNOOXDPJP6">
          <a:extLst>
            <a:ext uri="{FF2B5EF4-FFF2-40B4-BE49-F238E27FC236}">
              <a16:creationId xmlns:a16="http://schemas.microsoft.com/office/drawing/2014/main" xmlns="" id="{BEE933A4-3CD0-4905-ADA7-95F4860D88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0" name="BExEUTU6UL9R25YPHQHOXSBGMBKB">
          <a:extLst>
            <a:ext uri="{FF2B5EF4-FFF2-40B4-BE49-F238E27FC236}">
              <a16:creationId xmlns:a16="http://schemas.microsoft.com/office/drawing/2014/main" xmlns="" id="{2135554F-91B5-4241-9266-3642A49414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21" name="BExEOG45NR1NDWFVLSHVPW96LDDG">
          <a:extLst>
            <a:ext uri="{FF2B5EF4-FFF2-40B4-BE49-F238E27FC236}">
              <a16:creationId xmlns:a16="http://schemas.microsoft.com/office/drawing/2014/main" xmlns="" id="{244396FC-F61B-41EC-A784-4899CF4B39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22" name="BExMG8GOJE7HUD4TBW1BVZQ79U6D">
          <a:extLst>
            <a:ext uri="{FF2B5EF4-FFF2-40B4-BE49-F238E27FC236}">
              <a16:creationId xmlns:a16="http://schemas.microsoft.com/office/drawing/2014/main" xmlns="" id="{F47FCD19-1FE1-4994-A009-96C382A78D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3" name="BExUD845W29O393MP8XHSBRARPM8">
          <a:extLst>
            <a:ext uri="{FF2B5EF4-FFF2-40B4-BE49-F238E27FC236}">
              <a16:creationId xmlns:a16="http://schemas.microsoft.com/office/drawing/2014/main" xmlns="" id="{EB7FA0A1-983D-4E9B-B585-D2E9E3C5DD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4" name="BEx1PXJYA0EPVKMIZ3OX22NE6SPN">
          <a:extLst>
            <a:ext uri="{FF2B5EF4-FFF2-40B4-BE49-F238E27FC236}">
              <a16:creationId xmlns:a16="http://schemas.microsoft.com/office/drawing/2014/main" xmlns="" id="{F10D09A1-1464-41E0-9165-C90A2BF13A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5" name="BExMJQXJ8DDD25EZMRVLMBSDATIO">
          <a:extLst>
            <a:ext uri="{FF2B5EF4-FFF2-40B4-BE49-F238E27FC236}">
              <a16:creationId xmlns:a16="http://schemas.microsoft.com/office/drawing/2014/main" xmlns="" id="{E24D8591-FC6E-4B20-A155-72C44D26FC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6" name="BExCZE19XEJSNCUJ5WNOBW1G7SJV">
          <a:extLst>
            <a:ext uri="{FF2B5EF4-FFF2-40B4-BE49-F238E27FC236}">
              <a16:creationId xmlns:a16="http://schemas.microsoft.com/office/drawing/2014/main" xmlns="" id="{7BD2A257-0565-4D6B-BAC9-69420644BF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7" name="BExEQFAMIZ2L4OCWFLVJ5OSNW3FR">
          <a:extLst>
            <a:ext uri="{FF2B5EF4-FFF2-40B4-BE49-F238E27FC236}">
              <a16:creationId xmlns:a16="http://schemas.microsoft.com/office/drawing/2014/main" xmlns="" id="{DB6F73EC-80BD-4EEE-8666-2745472031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8" name="BExS5XJH42YFJ9C3IVA8HNIE5L6M">
          <a:extLst>
            <a:ext uri="{FF2B5EF4-FFF2-40B4-BE49-F238E27FC236}">
              <a16:creationId xmlns:a16="http://schemas.microsoft.com/office/drawing/2014/main" xmlns="" id="{D078612F-C4E0-4A8F-90BA-7AE2B49038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9" name="BExVVXJ0MS44XHZ5FRN9T06BWANK">
          <a:extLst>
            <a:ext uri="{FF2B5EF4-FFF2-40B4-BE49-F238E27FC236}">
              <a16:creationId xmlns:a16="http://schemas.microsoft.com/office/drawing/2014/main" xmlns="" id="{6D42F765-59A3-404F-9643-060DB1CF4A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0" name="BExAXD64YO5K66HFU564IW611FYB">
          <a:extLst>
            <a:ext uri="{FF2B5EF4-FFF2-40B4-BE49-F238E27FC236}">
              <a16:creationId xmlns:a16="http://schemas.microsoft.com/office/drawing/2014/main" xmlns="" id="{62A299B8-417E-4DB2-86ED-49590A0EE7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1" name="BExZROR5QH4CRXACSPB031IW6DBF">
          <a:extLst>
            <a:ext uri="{FF2B5EF4-FFF2-40B4-BE49-F238E27FC236}">
              <a16:creationId xmlns:a16="http://schemas.microsoft.com/office/drawing/2014/main" xmlns="" id="{E75438DB-52C6-49CB-90EF-AC7F0DA4E5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2" name="BExW5Q9YWNZOV61XIPTVZ6DG4WC3">
          <a:extLst>
            <a:ext uri="{FF2B5EF4-FFF2-40B4-BE49-F238E27FC236}">
              <a16:creationId xmlns:a16="http://schemas.microsoft.com/office/drawing/2014/main" xmlns="" id="{D5B52DB3-A113-45C0-9B72-CE648212F2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3" name="BExU234APSPWEF7WYAJWDD5FR41E">
          <a:extLst>
            <a:ext uri="{FF2B5EF4-FFF2-40B4-BE49-F238E27FC236}">
              <a16:creationId xmlns:a16="http://schemas.microsoft.com/office/drawing/2014/main" xmlns="" id="{7DFFBD39-6C08-4B27-8800-C5F57D8617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4" name="BEx9J972VG349UJL0BFKQNRFBPIK">
          <a:extLst>
            <a:ext uri="{FF2B5EF4-FFF2-40B4-BE49-F238E27FC236}">
              <a16:creationId xmlns:a16="http://schemas.microsoft.com/office/drawing/2014/main" xmlns="" id="{08409ECF-17E0-4A2D-AB6F-B750441C26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35" name="BExEOG45NR1NDWFVLSHVPW96LDDG">
          <a:extLst>
            <a:ext uri="{FF2B5EF4-FFF2-40B4-BE49-F238E27FC236}">
              <a16:creationId xmlns:a16="http://schemas.microsoft.com/office/drawing/2014/main" xmlns="" id="{193CB2EA-AB09-4E33-9200-53B51FF63B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36" name="BExMG8GOJE7HUD4TBW1BVZQ79U6D">
          <a:extLst>
            <a:ext uri="{FF2B5EF4-FFF2-40B4-BE49-F238E27FC236}">
              <a16:creationId xmlns:a16="http://schemas.microsoft.com/office/drawing/2014/main" xmlns="" id="{80E12CB4-51D2-4C43-B06F-963FBAA8E2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7" name="BExUD845W29O393MP8XHSBRARPM8">
          <a:extLst>
            <a:ext uri="{FF2B5EF4-FFF2-40B4-BE49-F238E27FC236}">
              <a16:creationId xmlns:a16="http://schemas.microsoft.com/office/drawing/2014/main" xmlns="" id="{202B5A6E-809B-491A-B7B3-0802A5D1BD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8" name="BEx1PXJYA0EPVKMIZ3OX22NE6SPN">
          <a:extLst>
            <a:ext uri="{FF2B5EF4-FFF2-40B4-BE49-F238E27FC236}">
              <a16:creationId xmlns:a16="http://schemas.microsoft.com/office/drawing/2014/main" xmlns="" id="{5EA3D190-47DC-4149-9B81-FB07CE55A8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9" name="BExMJQXJ8DDD25EZMRVLMBSDATIO">
          <a:extLst>
            <a:ext uri="{FF2B5EF4-FFF2-40B4-BE49-F238E27FC236}">
              <a16:creationId xmlns:a16="http://schemas.microsoft.com/office/drawing/2014/main" xmlns="" id="{7915C474-1F58-4245-BEAC-E73C286CF7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0" name="BExCZE19XEJSNCUJ5WNOBW1G7SJV">
          <a:extLst>
            <a:ext uri="{FF2B5EF4-FFF2-40B4-BE49-F238E27FC236}">
              <a16:creationId xmlns:a16="http://schemas.microsoft.com/office/drawing/2014/main" xmlns="" id="{BBA40F96-9770-4506-8BBC-F2161598A4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1" name="BExEQFAMIZ2L4OCWFLVJ5OSNW3FR">
          <a:extLst>
            <a:ext uri="{FF2B5EF4-FFF2-40B4-BE49-F238E27FC236}">
              <a16:creationId xmlns:a16="http://schemas.microsoft.com/office/drawing/2014/main" xmlns="" id="{56324012-D373-4428-BC6E-83D4BF8E3B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2" name="BExS5XJH42YFJ9C3IVA8HNIE5L6M">
          <a:extLst>
            <a:ext uri="{FF2B5EF4-FFF2-40B4-BE49-F238E27FC236}">
              <a16:creationId xmlns:a16="http://schemas.microsoft.com/office/drawing/2014/main" xmlns="" id="{541C3FF9-9BCF-4376-A103-0805EAC833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3" name="BExVVXJ0MS44XHZ5FRN9T06BWANK">
          <a:extLst>
            <a:ext uri="{FF2B5EF4-FFF2-40B4-BE49-F238E27FC236}">
              <a16:creationId xmlns:a16="http://schemas.microsoft.com/office/drawing/2014/main" xmlns="" id="{BFE83A92-A1DE-485C-BAF4-A230B19B0D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4" name="BExAXD64YO5K66HFU564IW611FYB">
          <a:extLst>
            <a:ext uri="{FF2B5EF4-FFF2-40B4-BE49-F238E27FC236}">
              <a16:creationId xmlns:a16="http://schemas.microsoft.com/office/drawing/2014/main" xmlns="" id="{352CCA9F-7D81-4997-9E02-9ACE1D2136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5" name="BExZROR5QH4CRXACSPB031IW6DBF">
          <a:extLst>
            <a:ext uri="{FF2B5EF4-FFF2-40B4-BE49-F238E27FC236}">
              <a16:creationId xmlns:a16="http://schemas.microsoft.com/office/drawing/2014/main" xmlns="" id="{CBA3FC37-17FA-4CBD-8F2F-1DA77C4DCE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6" name="BExW5Q9YWNZOV61XIPTVZ6DG4WC3">
          <a:extLst>
            <a:ext uri="{FF2B5EF4-FFF2-40B4-BE49-F238E27FC236}">
              <a16:creationId xmlns:a16="http://schemas.microsoft.com/office/drawing/2014/main" xmlns="" id="{380EFB1F-9EC6-4CD1-85C0-94250F3D38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7" name="BExU234APSPWEF7WYAJWDD5FR41E">
          <a:extLst>
            <a:ext uri="{FF2B5EF4-FFF2-40B4-BE49-F238E27FC236}">
              <a16:creationId xmlns:a16="http://schemas.microsoft.com/office/drawing/2014/main" xmlns="" id="{89CF012C-176C-4211-B8AB-D53EFAD721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8" name="BEx9J972VG349UJL0BFKQNRFBPIK">
          <a:extLst>
            <a:ext uri="{FF2B5EF4-FFF2-40B4-BE49-F238E27FC236}">
              <a16:creationId xmlns:a16="http://schemas.microsoft.com/office/drawing/2014/main" xmlns="" id="{12ACC162-09F9-47A9-95A7-C82282F7B3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49" name="BExEOG45NR1NDWFVLSHVPW96LDDG">
          <a:extLst>
            <a:ext uri="{FF2B5EF4-FFF2-40B4-BE49-F238E27FC236}">
              <a16:creationId xmlns:a16="http://schemas.microsoft.com/office/drawing/2014/main" xmlns="" id="{D6A147DA-AD56-4783-B778-883FE39AC8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50" name="BExMG8GOJE7HUD4TBW1BVZQ79U6D">
          <a:extLst>
            <a:ext uri="{FF2B5EF4-FFF2-40B4-BE49-F238E27FC236}">
              <a16:creationId xmlns:a16="http://schemas.microsoft.com/office/drawing/2014/main" xmlns="" id="{AC22E703-09B7-4430-B6A8-D4FF69A0D6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1" name="BExUD845W29O393MP8XHSBRARPM8">
          <a:extLst>
            <a:ext uri="{FF2B5EF4-FFF2-40B4-BE49-F238E27FC236}">
              <a16:creationId xmlns:a16="http://schemas.microsoft.com/office/drawing/2014/main" xmlns="" id="{4110AA15-055F-46D9-8BA0-0DFECA0332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2" name="BEx1PXJYA0EPVKMIZ3OX22NE6SPN">
          <a:extLst>
            <a:ext uri="{FF2B5EF4-FFF2-40B4-BE49-F238E27FC236}">
              <a16:creationId xmlns:a16="http://schemas.microsoft.com/office/drawing/2014/main" xmlns="" id="{A5257DA2-6BB8-49EA-B554-2EE71C6D89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3" name="BExMJQXJ8DDD25EZMRVLMBSDATIO">
          <a:extLst>
            <a:ext uri="{FF2B5EF4-FFF2-40B4-BE49-F238E27FC236}">
              <a16:creationId xmlns:a16="http://schemas.microsoft.com/office/drawing/2014/main" xmlns="" id="{4CE6F211-8C55-4CFD-877B-8E6FA51BD8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4" name="BExCZE19XEJSNCUJ5WNOBW1G7SJV">
          <a:extLst>
            <a:ext uri="{FF2B5EF4-FFF2-40B4-BE49-F238E27FC236}">
              <a16:creationId xmlns:a16="http://schemas.microsoft.com/office/drawing/2014/main" xmlns="" id="{D8C7E565-4027-487D-821A-B4D91F6CE1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5" name="BExEQFAMIZ2L4OCWFLVJ5OSNW3FR">
          <a:extLst>
            <a:ext uri="{FF2B5EF4-FFF2-40B4-BE49-F238E27FC236}">
              <a16:creationId xmlns:a16="http://schemas.microsoft.com/office/drawing/2014/main" xmlns="" id="{BC3765EE-730D-4903-B7C3-D16BF73F7A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6" name="BExS5XJH42YFJ9C3IVA8HNIE5L6M">
          <a:extLst>
            <a:ext uri="{FF2B5EF4-FFF2-40B4-BE49-F238E27FC236}">
              <a16:creationId xmlns:a16="http://schemas.microsoft.com/office/drawing/2014/main" xmlns="" id="{322DA9DC-97BA-4522-ACC7-FE298658FD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7" name="BExVVXJ0MS44XHZ5FRN9T06BWANK">
          <a:extLst>
            <a:ext uri="{FF2B5EF4-FFF2-40B4-BE49-F238E27FC236}">
              <a16:creationId xmlns:a16="http://schemas.microsoft.com/office/drawing/2014/main" xmlns="" id="{05D16F9D-AECD-47E5-A8C2-355F38276A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8" name="BExAXD64YO5K66HFU564IW611FYB">
          <a:extLst>
            <a:ext uri="{FF2B5EF4-FFF2-40B4-BE49-F238E27FC236}">
              <a16:creationId xmlns:a16="http://schemas.microsoft.com/office/drawing/2014/main" xmlns="" id="{7D6A0E1E-DD4B-4234-98FB-F7208D3061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9" name="BExZROR5QH4CRXACSPB031IW6DBF">
          <a:extLst>
            <a:ext uri="{FF2B5EF4-FFF2-40B4-BE49-F238E27FC236}">
              <a16:creationId xmlns:a16="http://schemas.microsoft.com/office/drawing/2014/main" xmlns="" id="{FA7B0CCB-CCBC-469E-BDD7-85B551B7AC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0" name="BExW5Q9YWNZOV61XIPTVZ6DG4WC3">
          <a:extLst>
            <a:ext uri="{FF2B5EF4-FFF2-40B4-BE49-F238E27FC236}">
              <a16:creationId xmlns:a16="http://schemas.microsoft.com/office/drawing/2014/main" xmlns="" id="{D155395C-889F-4653-8B2A-26589E60C6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1" name="BExU234APSPWEF7WYAJWDD5FR41E">
          <a:extLst>
            <a:ext uri="{FF2B5EF4-FFF2-40B4-BE49-F238E27FC236}">
              <a16:creationId xmlns:a16="http://schemas.microsoft.com/office/drawing/2014/main" xmlns="" id="{BCF2EFF6-3665-418A-AD2D-D5788FF1D9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2" name="BEx9J972VG349UJL0BFKQNRFBPIK">
          <a:extLst>
            <a:ext uri="{FF2B5EF4-FFF2-40B4-BE49-F238E27FC236}">
              <a16:creationId xmlns:a16="http://schemas.microsoft.com/office/drawing/2014/main" xmlns="" id="{DB9C01BA-36DC-4DBE-A6DB-715E7C838C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63" name="BExEOG45NR1NDWFVLSHVPW96LDDG">
          <a:extLst>
            <a:ext uri="{FF2B5EF4-FFF2-40B4-BE49-F238E27FC236}">
              <a16:creationId xmlns:a16="http://schemas.microsoft.com/office/drawing/2014/main" xmlns="" id="{A4417E71-B7B0-4448-8D0E-0582C546E9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64" name="BExMG8GOJE7HUD4TBW1BVZQ79U6D">
          <a:extLst>
            <a:ext uri="{FF2B5EF4-FFF2-40B4-BE49-F238E27FC236}">
              <a16:creationId xmlns:a16="http://schemas.microsoft.com/office/drawing/2014/main" xmlns="" id="{301AFF60-D134-4575-90F9-09834B5165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5" name="BExUD845W29O393MP8XHSBRARPM8">
          <a:extLst>
            <a:ext uri="{FF2B5EF4-FFF2-40B4-BE49-F238E27FC236}">
              <a16:creationId xmlns:a16="http://schemas.microsoft.com/office/drawing/2014/main" xmlns="" id="{40376298-0DB6-448C-A01F-B1E0E0F9BE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6" name="BEx1PXJYA0EPVKMIZ3OX22NE6SPN">
          <a:extLst>
            <a:ext uri="{FF2B5EF4-FFF2-40B4-BE49-F238E27FC236}">
              <a16:creationId xmlns:a16="http://schemas.microsoft.com/office/drawing/2014/main" xmlns="" id="{825E464F-73A4-4697-84BF-FF1E5292C0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7" name="BExMJQXJ8DDD25EZMRVLMBSDATIO">
          <a:extLst>
            <a:ext uri="{FF2B5EF4-FFF2-40B4-BE49-F238E27FC236}">
              <a16:creationId xmlns:a16="http://schemas.microsoft.com/office/drawing/2014/main" xmlns="" id="{570CF9CE-F38D-463B-AC80-8A351CB4C3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8" name="BExCZE19XEJSNCUJ5WNOBW1G7SJV">
          <a:extLst>
            <a:ext uri="{FF2B5EF4-FFF2-40B4-BE49-F238E27FC236}">
              <a16:creationId xmlns:a16="http://schemas.microsoft.com/office/drawing/2014/main" xmlns="" id="{6841DD9A-7476-481D-81B5-97A1891596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9" name="BExEQFAMIZ2L4OCWFLVJ5OSNW3FR">
          <a:extLst>
            <a:ext uri="{FF2B5EF4-FFF2-40B4-BE49-F238E27FC236}">
              <a16:creationId xmlns:a16="http://schemas.microsoft.com/office/drawing/2014/main" xmlns="" id="{23096D34-59FA-4DBC-BEB2-DBECDD8A0E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0" name="BExS5XJH42YFJ9C3IVA8HNIE5L6M">
          <a:extLst>
            <a:ext uri="{FF2B5EF4-FFF2-40B4-BE49-F238E27FC236}">
              <a16:creationId xmlns:a16="http://schemas.microsoft.com/office/drawing/2014/main" xmlns="" id="{5BE2D21D-1608-4C47-9954-084A9573F8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1" name="BExVVXJ0MS44XHZ5FRN9T06BWANK">
          <a:extLst>
            <a:ext uri="{FF2B5EF4-FFF2-40B4-BE49-F238E27FC236}">
              <a16:creationId xmlns:a16="http://schemas.microsoft.com/office/drawing/2014/main" xmlns="" id="{B4F281D8-1D17-442F-959F-55C9230148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2" name="BExAXD64YO5K66HFU564IW611FYB">
          <a:extLst>
            <a:ext uri="{FF2B5EF4-FFF2-40B4-BE49-F238E27FC236}">
              <a16:creationId xmlns:a16="http://schemas.microsoft.com/office/drawing/2014/main" xmlns="" id="{0A25AA1F-6E79-45A9-B0CA-8DAF9C7D06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3" name="BExZROR5QH4CRXACSPB031IW6DBF">
          <a:extLst>
            <a:ext uri="{FF2B5EF4-FFF2-40B4-BE49-F238E27FC236}">
              <a16:creationId xmlns:a16="http://schemas.microsoft.com/office/drawing/2014/main" xmlns="" id="{F6089BA3-6CAF-43DC-829F-8CAB7BDECE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4" name="BExW5Q9YWNZOV61XIPTVZ6DG4WC3">
          <a:extLst>
            <a:ext uri="{FF2B5EF4-FFF2-40B4-BE49-F238E27FC236}">
              <a16:creationId xmlns:a16="http://schemas.microsoft.com/office/drawing/2014/main" xmlns="" id="{D5BC33D0-B3D3-4E5C-970B-187659286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5" name="BExU234APSPWEF7WYAJWDD5FR41E">
          <a:extLst>
            <a:ext uri="{FF2B5EF4-FFF2-40B4-BE49-F238E27FC236}">
              <a16:creationId xmlns:a16="http://schemas.microsoft.com/office/drawing/2014/main" xmlns="" id="{C87EC8FE-E7BB-4100-B380-946DCA2F1F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6" name="BEx9J972VG349UJL0BFKQNRFBPIK">
          <a:extLst>
            <a:ext uri="{FF2B5EF4-FFF2-40B4-BE49-F238E27FC236}">
              <a16:creationId xmlns:a16="http://schemas.microsoft.com/office/drawing/2014/main" xmlns="" id="{A75CE979-465F-458A-9B04-470ECBAC8D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77" name="BExEOG45NR1NDWFVLSHVPW96LDDG">
          <a:extLst>
            <a:ext uri="{FF2B5EF4-FFF2-40B4-BE49-F238E27FC236}">
              <a16:creationId xmlns:a16="http://schemas.microsoft.com/office/drawing/2014/main" xmlns="" id="{9BCA06B7-D5E4-4838-AC58-18E701B93D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78" name="BExMG8GOJE7HUD4TBW1BVZQ79U6D">
          <a:extLst>
            <a:ext uri="{FF2B5EF4-FFF2-40B4-BE49-F238E27FC236}">
              <a16:creationId xmlns:a16="http://schemas.microsoft.com/office/drawing/2014/main" xmlns="" id="{16FA1AAA-02BC-429A-89E1-DB2056633A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9" name="BExUD845W29O393MP8XHSBRARPM8">
          <a:extLst>
            <a:ext uri="{FF2B5EF4-FFF2-40B4-BE49-F238E27FC236}">
              <a16:creationId xmlns:a16="http://schemas.microsoft.com/office/drawing/2014/main" xmlns="" id="{56F77464-688E-4BE4-AE73-001178A8EF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0" name="BEx1PXJYA0EPVKMIZ3OX22NE6SPN">
          <a:extLst>
            <a:ext uri="{FF2B5EF4-FFF2-40B4-BE49-F238E27FC236}">
              <a16:creationId xmlns:a16="http://schemas.microsoft.com/office/drawing/2014/main" xmlns="" id="{E24AC9CB-72AD-4304-A529-07C40B41E7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1" name="BExMJQXJ8DDD25EZMRVLMBSDATIO">
          <a:extLst>
            <a:ext uri="{FF2B5EF4-FFF2-40B4-BE49-F238E27FC236}">
              <a16:creationId xmlns:a16="http://schemas.microsoft.com/office/drawing/2014/main" xmlns="" id="{8B6273C1-413F-4336-9335-22AD92FE60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2" name="BExCZE19XEJSNCUJ5WNOBW1G7SJV">
          <a:extLst>
            <a:ext uri="{FF2B5EF4-FFF2-40B4-BE49-F238E27FC236}">
              <a16:creationId xmlns:a16="http://schemas.microsoft.com/office/drawing/2014/main" xmlns="" id="{E340B9CA-0D32-416F-8D57-5899390E34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3" name="BExEQFAMIZ2L4OCWFLVJ5OSNW3FR">
          <a:extLst>
            <a:ext uri="{FF2B5EF4-FFF2-40B4-BE49-F238E27FC236}">
              <a16:creationId xmlns:a16="http://schemas.microsoft.com/office/drawing/2014/main" xmlns="" id="{6B86FDDF-7DE4-420E-915A-24320852D9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4" name="BExS5XJH42YFJ9C3IVA8HNIE5L6M">
          <a:extLst>
            <a:ext uri="{FF2B5EF4-FFF2-40B4-BE49-F238E27FC236}">
              <a16:creationId xmlns:a16="http://schemas.microsoft.com/office/drawing/2014/main" xmlns="" id="{AC510A94-B801-41A0-A506-E21B2116FC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5" name="BExVVXJ0MS44XHZ5FRN9T06BWANK">
          <a:extLst>
            <a:ext uri="{FF2B5EF4-FFF2-40B4-BE49-F238E27FC236}">
              <a16:creationId xmlns:a16="http://schemas.microsoft.com/office/drawing/2014/main" xmlns="" id="{B429A220-85E4-4A44-BD69-A89C52BAE0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6" name="BExAXD64YO5K66HFU564IW611FYB">
          <a:extLst>
            <a:ext uri="{FF2B5EF4-FFF2-40B4-BE49-F238E27FC236}">
              <a16:creationId xmlns:a16="http://schemas.microsoft.com/office/drawing/2014/main" xmlns="" id="{06C334B6-E634-4F5A-B61B-F5CEB5ED8C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7" name="BExZROR5QH4CRXACSPB031IW6DBF">
          <a:extLst>
            <a:ext uri="{FF2B5EF4-FFF2-40B4-BE49-F238E27FC236}">
              <a16:creationId xmlns:a16="http://schemas.microsoft.com/office/drawing/2014/main" xmlns="" id="{322FA463-029F-4823-9582-A3EB9A5A50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8" name="BExW5Q9YWNZOV61XIPTVZ6DG4WC3">
          <a:extLst>
            <a:ext uri="{FF2B5EF4-FFF2-40B4-BE49-F238E27FC236}">
              <a16:creationId xmlns:a16="http://schemas.microsoft.com/office/drawing/2014/main" xmlns="" id="{EA86026C-27AF-4F4F-9CC8-DADF9BA366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9" name="BExU234APSPWEF7WYAJWDD5FR41E">
          <a:extLst>
            <a:ext uri="{FF2B5EF4-FFF2-40B4-BE49-F238E27FC236}">
              <a16:creationId xmlns:a16="http://schemas.microsoft.com/office/drawing/2014/main" xmlns="" id="{DC763106-D1E8-4CA4-89F6-0E1958802D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0" name="BEx9J972VG349UJL0BFKQNRFBPIK">
          <a:extLst>
            <a:ext uri="{FF2B5EF4-FFF2-40B4-BE49-F238E27FC236}">
              <a16:creationId xmlns:a16="http://schemas.microsoft.com/office/drawing/2014/main" xmlns="" id="{F19E2EF9-392D-493C-8F6D-21935D087E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91" name="BExEOG45NR1NDWFVLSHVPW96LDDG">
          <a:extLst>
            <a:ext uri="{FF2B5EF4-FFF2-40B4-BE49-F238E27FC236}">
              <a16:creationId xmlns:a16="http://schemas.microsoft.com/office/drawing/2014/main" xmlns="" id="{BFB72DB6-C7AC-41BD-8D4C-61B6C6E218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92" name="BExMG8GOJE7HUD4TBW1BVZQ79U6D">
          <a:extLst>
            <a:ext uri="{FF2B5EF4-FFF2-40B4-BE49-F238E27FC236}">
              <a16:creationId xmlns:a16="http://schemas.microsoft.com/office/drawing/2014/main" xmlns="" id="{CE236114-7317-4899-B88A-4FECD2897E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3" name="BExUD845W29O393MP8XHSBRARPM8">
          <a:extLst>
            <a:ext uri="{FF2B5EF4-FFF2-40B4-BE49-F238E27FC236}">
              <a16:creationId xmlns:a16="http://schemas.microsoft.com/office/drawing/2014/main" xmlns="" id="{C3AAC6E1-6266-4687-9D7D-D034FCB16D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4" name="BEx1PXJYA0EPVKMIZ3OX22NE6SPN">
          <a:extLst>
            <a:ext uri="{FF2B5EF4-FFF2-40B4-BE49-F238E27FC236}">
              <a16:creationId xmlns:a16="http://schemas.microsoft.com/office/drawing/2014/main" xmlns="" id="{71A8376B-A466-4E5A-829B-7F1680F86E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5" name="BExMJQXJ8DDD25EZMRVLMBSDATIO">
          <a:extLst>
            <a:ext uri="{FF2B5EF4-FFF2-40B4-BE49-F238E27FC236}">
              <a16:creationId xmlns:a16="http://schemas.microsoft.com/office/drawing/2014/main" xmlns="" id="{23AC6072-6B59-412C-9CBF-8E17E11BA4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6" name="BExCZE19XEJSNCUJ5WNOBW1G7SJV">
          <a:extLst>
            <a:ext uri="{FF2B5EF4-FFF2-40B4-BE49-F238E27FC236}">
              <a16:creationId xmlns:a16="http://schemas.microsoft.com/office/drawing/2014/main" xmlns="" id="{B2D1F3CD-20C7-41FD-AD0F-B172D99B15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7" name="BExEQFAMIZ2L4OCWFLVJ5OSNW3FR">
          <a:extLst>
            <a:ext uri="{FF2B5EF4-FFF2-40B4-BE49-F238E27FC236}">
              <a16:creationId xmlns:a16="http://schemas.microsoft.com/office/drawing/2014/main" xmlns="" id="{714BF5E4-FA0E-4F55-8F2D-37DE49517C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8" name="BExS5XJH42YFJ9C3IVA8HNIE5L6M">
          <a:extLst>
            <a:ext uri="{FF2B5EF4-FFF2-40B4-BE49-F238E27FC236}">
              <a16:creationId xmlns:a16="http://schemas.microsoft.com/office/drawing/2014/main" xmlns="" id="{63B667F1-8B9B-4097-A779-9E8F291BC4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9" name="BExVVXJ0MS44XHZ5FRN9T06BWANK">
          <a:extLst>
            <a:ext uri="{FF2B5EF4-FFF2-40B4-BE49-F238E27FC236}">
              <a16:creationId xmlns:a16="http://schemas.microsoft.com/office/drawing/2014/main" xmlns="" id="{0550CFAF-9B7F-4AAA-A638-7617D89E97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0" name="BExAXD64YO5K66HFU564IW611FYB">
          <a:extLst>
            <a:ext uri="{FF2B5EF4-FFF2-40B4-BE49-F238E27FC236}">
              <a16:creationId xmlns:a16="http://schemas.microsoft.com/office/drawing/2014/main" xmlns="" id="{7800709B-4DD1-4200-BE14-B806370E0F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1" name="BExZROR5QH4CRXACSPB031IW6DBF">
          <a:extLst>
            <a:ext uri="{FF2B5EF4-FFF2-40B4-BE49-F238E27FC236}">
              <a16:creationId xmlns:a16="http://schemas.microsoft.com/office/drawing/2014/main" xmlns="" id="{B41B093E-7614-496F-9F26-68EF1ED0A7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2" name="BExW5Q9YWNZOV61XIPTVZ6DG4WC3">
          <a:extLst>
            <a:ext uri="{FF2B5EF4-FFF2-40B4-BE49-F238E27FC236}">
              <a16:creationId xmlns:a16="http://schemas.microsoft.com/office/drawing/2014/main" xmlns="" id="{4AA2FF70-7CB3-4F78-B968-AD449E71B1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3" name="BExU234APSPWEF7WYAJWDD5FR41E">
          <a:extLst>
            <a:ext uri="{FF2B5EF4-FFF2-40B4-BE49-F238E27FC236}">
              <a16:creationId xmlns:a16="http://schemas.microsoft.com/office/drawing/2014/main" xmlns="" id="{8D4B0095-47AE-40CB-B72A-AFBFBCF533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4" name="BEx9J972VG349UJL0BFKQNRFBPIK">
          <a:extLst>
            <a:ext uri="{FF2B5EF4-FFF2-40B4-BE49-F238E27FC236}">
              <a16:creationId xmlns:a16="http://schemas.microsoft.com/office/drawing/2014/main" xmlns="" id="{DC55B8EF-EF51-4E83-922A-A37F93914F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05" name="BExEOG45NR1NDWFVLSHVPW96LDDG">
          <a:extLst>
            <a:ext uri="{FF2B5EF4-FFF2-40B4-BE49-F238E27FC236}">
              <a16:creationId xmlns:a16="http://schemas.microsoft.com/office/drawing/2014/main" xmlns="" id="{81E18345-9A93-48D2-AF4B-3017355DCE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06" name="BExMG8GOJE7HUD4TBW1BVZQ79U6D">
          <a:extLst>
            <a:ext uri="{FF2B5EF4-FFF2-40B4-BE49-F238E27FC236}">
              <a16:creationId xmlns:a16="http://schemas.microsoft.com/office/drawing/2014/main" xmlns="" id="{D4BDCC88-E098-4EE0-947E-D769A4E65B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7" name="BExUD845W29O393MP8XHSBRARPM8">
          <a:extLst>
            <a:ext uri="{FF2B5EF4-FFF2-40B4-BE49-F238E27FC236}">
              <a16:creationId xmlns:a16="http://schemas.microsoft.com/office/drawing/2014/main" xmlns="" id="{A4E4C85A-D7A6-4B4C-9F01-296063768C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8" name="BEx1PXJYA0EPVKMIZ3OX22NE6SPN">
          <a:extLst>
            <a:ext uri="{FF2B5EF4-FFF2-40B4-BE49-F238E27FC236}">
              <a16:creationId xmlns:a16="http://schemas.microsoft.com/office/drawing/2014/main" xmlns="" id="{F4A050E3-3B93-423C-9793-4CB22A4067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9" name="BExMJQXJ8DDD25EZMRVLMBSDATIO">
          <a:extLst>
            <a:ext uri="{FF2B5EF4-FFF2-40B4-BE49-F238E27FC236}">
              <a16:creationId xmlns:a16="http://schemas.microsoft.com/office/drawing/2014/main" xmlns="" id="{65E28FF6-8408-4A66-8512-B471FB9D3A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0" name="BExCZE19XEJSNCUJ5WNOBW1G7SJV">
          <a:extLst>
            <a:ext uri="{FF2B5EF4-FFF2-40B4-BE49-F238E27FC236}">
              <a16:creationId xmlns:a16="http://schemas.microsoft.com/office/drawing/2014/main" xmlns="" id="{01AD7B77-F78E-47D8-9E8F-4D64B0AFDA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1" name="BExEQFAMIZ2L4OCWFLVJ5OSNW3FR">
          <a:extLst>
            <a:ext uri="{FF2B5EF4-FFF2-40B4-BE49-F238E27FC236}">
              <a16:creationId xmlns:a16="http://schemas.microsoft.com/office/drawing/2014/main" xmlns="" id="{543F3064-1CE7-4A8A-A00F-FE6ABC95A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2" name="BExS5XJH42YFJ9C3IVA8HNIE5L6M">
          <a:extLst>
            <a:ext uri="{FF2B5EF4-FFF2-40B4-BE49-F238E27FC236}">
              <a16:creationId xmlns:a16="http://schemas.microsoft.com/office/drawing/2014/main" xmlns="" id="{21C7E78F-BA6E-4A8B-A6BC-44C49776B6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3" name="BExVVXJ0MS44XHZ5FRN9T06BWANK">
          <a:extLst>
            <a:ext uri="{FF2B5EF4-FFF2-40B4-BE49-F238E27FC236}">
              <a16:creationId xmlns:a16="http://schemas.microsoft.com/office/drawing/2014/main" xmlns="" id="{4DBC304E-6870-4F87-8C3C-49782972D7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4" name="BExAXD64YO5K66HFU564IW611FYB">
          <a:extLst>
            <a:ext uri="{FF2B5EF4-FFF2-40B4-BE49-F238E27FC236}">
              <a16:creationId xmlns:a16="http://schemas.microsoft.com/office/drawing/2014/main" xmlns="" id="{108E3047-9E15-4C30-A50D-F10AD9C036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5" name="BExZROR5QH4CRXACSPB031IW6DBF">
          <a:extLst>
            <a:ext uri="{FF2B5EF4-FFF2-40B4-BE49-F238E27FC236}">
              <a16:creationId xmlns:a16="http://schemas.microsoft.com/office/drawing/2014/main" xmlns="" id="{837A50D2-5EC8-45DB-BCB3-D27B022DB3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6" name="BExW5Q9YWNZOV61XIPTVZ6DG4WC3">
          <a:extLst>
            <a:ext uri="{FF2B5EF4-FFF2-40B4-BE49-F238E27FC236}">
              <a16:creationId xmlns:a16="http://schemas.microsoft.com/office/drawing/2014/main" xmlns="" id="{C7413A48-9909-4D20-B796-C9E07A3A51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7" name="BExU234APSPWEF7WYAJWDD5FR41E">
          <a:extLst>
            <a:ext uri="{FF2B5EF4-FFF2-40B4-BE49-F238E27FC236}">
              <a16:creationId xmlns:a16="http://schemas.microsoft.com/office/drawing/2014/main" xmlns="" id="{1514080C-CA85-4C1C-88A0-AA477D69B6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8" name="BEx9J972VG349UJL0BFKQNRFBPIK">
          <a:extLst>
            <a:ext uri="{FF2B5EF4-FFF2-40B4-BE49-F238E27FC236}">
              <a16:creationId xmlns:a16="http://schemas.microsoft.com/office/drawing/2014/main" xmlns="" id="{831707B1-97A2-494B-85B7-97A2142E2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19" name="BExEOG45NR1NDWFVLSHVPW96LDDG">
          <a:extLst>
            <a:ext uri="{FF2B5EF4-FFF2-40B4-BE49-F238E27FC236}">
              <a16:creationId xmlns:a16="http://schemas.microsoft.com/office/drawing/2014/main" xmlns="" id="{2102B09A-EE86-4DCC-8E83-57A65F00DB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20" name="BExMG8GOJE7HUD4TBW1BVZQ79U6D">
          <a:extLst>
            <a:ext uri="{FF2B5EF4-FFF2-40B4-BE49-F238E27FC236}">
              <a16:creationId xmlns:a16="http://schemas.microsoft.com/office/drawing/2014/main" xmlns="" id="{45AAB5E0-6A87-4021-9C3F-14F2825638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1" name="BExUD845W29O393MP8XHSBRARPM8">
          <a:extLst>
            <a:ext uri="{FF2B5EF4-FFF2-40B4-BE49-F238E27FC236}">
              <a16:creationId xmlns:a16="http://schemas.microsoft.com/office/drawing/2014/main" xmlns="" id="{93AAE11C-88C1-4D60-A206-3300928370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2" name="BEx1PXJYA0EPVKMIZ3OX22NE6SPN">
          <a:extLst>
            <a:ext uri="{FF2B5EF4-FFF2-40B4-BE49-F238E27FC236}">
              <a16:creationId xmlns:a16="http://schemas.microsoft.com/office/drawing/2014/main" xmlns="" id="{4E625C75-706F-4D90-9A73-887F77914F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3" name="BExMJQXJ8DDD25EZMRVLMBSDATIO">
          <a:extLst>
            <a:ext uri="{FF2B5EF4-FFF2-40B4-BE49-F238E27FC236}">
              <a16:creationId xmlns:a16="http://schemas.microsoft.com/office/drawing/2014/main" xmlns="" id="{5DDA96F5-745F-4F1F-BAA8-FFB1D0808B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4" name="BExCZE19XEJSNCUJ5WNOBW1G7SJV">
          <a:extLst>
            <a:ext uri="{FF2B5EF4-FFF2-40B4-BE49-F238E27FC236}">
              <a16:creationId xmlns:a16="http://schemas.microsoft.com/office/drawing/2014/main" xmlns="" id="{8FA755AA-4053-4819-9F87-4A45F285DC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5" name="BExEQFAMIZ2L4OCWFLVJ5OSNW3FR">
          <a:extLst>
            <a:ext uri="{FF2B5EF4-FFF2-40B4-BE49-F238E27FC236}">
              <a16:creationId xmlns:a16="http://schemas.microsoft.com/office/drawing/2014/main" xmlns="" id="{99CD164C-FBA0-4B5C-9A99-CF182647DF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6" name="BExS5XJH42YFJ9C3IVA8HNIE5L6M">
          <a:extLst>
            <a:ext uri="{FF2B5EF4-FFF2-40B4-BE49-F238E27FC236}">
              <a16:creationId xmlns:a16="http://schemas.microsoft.com/office/drawing/2014/main" xmlns="" id="{63463E54-6C02-4C42-AC58-282B6CFBD3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7" name="BExVVXJ0MS44XHZ5FRN9T06BWANK">
          <a:extLst>
            <a:ext uri="{FF2B5EF4-FFF2-40B4-BE49-F238E27FC236}">
              <a16:creationId xmlns:a16="http://schemas.microsoft.com/office/drawing/2014/main" xmlns="" id="{8F400F55-61F0-4A0F-8C8E-03E68F3825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8" name="BExAXD64YO5K66HFU564IW611FYB">
          <a:extLst>
            <a:ext uri="{FF2B5EF4-FFF2-40B4-BE49-F238E27FC236}">
              <a16:creationId xmlns:a16="http://schemas.microsoft.com/office/drawing/2014/main" xmlns="" id="{5BEFEE33-4043-4C1C-877F-69A5105369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9" name="BExZROR5QH4CRXACSPB031IW6DBF">
          <a:extLst>
            <a:ext uri="{FF2B5EF4-FFF2-40B4-BE49-F238E27FC236}">
              <a16:creationId xmlns:a16="http://schemas.microsoft.com/office/drawing/2014/main" xmlns="" id="{38EDE2B9-AF5F-45AE-9FF9-20CAA98FE3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0" name="BExW5Q9YWNZOV61XIPTVZ6DG4WC3">
          <a:extLst>
            <a:ext uri="{FF2B5EF4-FFF2-40B4-BE49-F238E27FC236}">
              <a16:creationId xmlns:a16="http://schemas.microsoft.com/office/drawing/2014/main" xmlns="" id="{BF8B1517-2CCE-463E-8B8C-53122E1E5E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1" name="BExU234APSPWEF7WYAJWDD5FR41E">
          <a:extLst>
            <a:ext uri="{FF2B5EF4-FFF2-40B4-BE49-F238E27FC236}">
              <a16:creationId xmlns:a16="http://schemas.microsoft.com/office/drawing/2014/main" xmlns="" id="{973FE9B2-6FC7-4C75-A3A1-54D54329E1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2" name="BEx9J972VG349UJL0BFKQNRFBPIK">
          <a:extLst>
            <a:ext uri="{FF2B5EF4-FFF2-40B4-BE49-F238E27FC236}">
              <a16:creationId xmlns:a16="http://schemas.microsoft.com/office/drawing/2014/main" xmlns="" id="{5AB66F33-B31F-40BC-B7CA-DD3E373C40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33" name="BExEOG45NR1NDWFVLSHVPW96LDDG">
          <a:extLst>
            <a:ext uri="{FF2B5EF4-FFF2-40B4-BE49-F238E27FC236}">
              <a16:creationId xmlns:a16="http://schemas.microsoft.com/office/drawing/2014/main" xmlns="" id="{6F80935B-4881-469D-8EC0-1A866D2397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34" name="BExMG8GOJE7HUD4TBW1BVZQ79U6D">
          <a:extLst>
            <a:ext uri="{FF2B5EF4-FFF2-40B4-BE49-F238E27FC236}">
              <a16:creationId xmlns:a16="http://schemas.microsoft.com/office/drawing/2014/main" xmlns="" id="{1A85B51E-67ED-4C0A-A6FA-463535B558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5" name="BExUD845W29O393MP8XHSBRARPM8">
          <a:extLst>
            <a:ext uri="{FF2B5EF4-FFF2-40B4-BE49-F238E27FC236}">
              <a16:creationId xmlns:a16="http://schemas.microsoft.com/office/drawing/2014/main" xmlns="" id="{7E22BF00-7B68-4CAC-83EE-2EC2C25C3A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6" name="BEx1PXJYA0EPVKMIZ3OX22NE6SPN">
          <a:extLst>
            <a:ext uri="{FF2B5EF4-FFF2-40B4-BE49-F238E27FC236}">
              <a16:creationId xmlns:a16="http://schemas.microsoft.com/office/drawing/2014/main" xmlns="" id="{44708A21-85B2-496D-B3B7-744F3D594F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7" name="BExMJQXJ8DDD25EZMRVLMBSDATIO">
          <a:extLst>
            <a:ext uri="{FF2B5EF4-FFF2-40B4-BE49-F238E27FC236}">
              <a16:creationId xmlns:a16="http://schemas.microsoft.com/office/drawing/2014/main" xmlns="" id="{B91B43A6-5CF5-4E2C-9830-F4B1249BE1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8" name="BExCZE19XEJSNCUJ5WNOBW1G7SJV">
          <a:extLst>
            <a:ext uri="{FF2B5EF4-FFF2-40B4-BE49-F238E27FC236}">
              <a16:creationId xmlns:a16="http://schemas.microsoft.com/office/drawing/2014/main" xmlns="" id="{7842DCC7-1820-44A8-8FEA-EFE9BF9B13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9" name="BExEQFAMIZ2L4OCWFLVJ5OSNW3FR">
          <a:extLst>
            <a:ext uri="{FF2B5EF4-FFF2-40B4-BE49-F238E27FC236}">
              <a16:creationId xmlns:a16="http://schemas.microsoft.com/office/drawing/2014/main" xmlns="" id="{0EE57BB6-6062-47AF-AB26-555BFE5361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0" name="BExS5XJH42YFJ9C3IVA8HNIE5L6M">
          <a:extLst>
            <a:ext uri="{FF2B5EF4-FFF2-40B4-BE49-F238E27FC236}">
              <a16:creationId xmlns:a16="http://schemas.microsoft.com/office/drawing/2014/main" xmlns="" id="{843076C9-6F51-474E-831B-384AF5DE29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1" name="BExVVXJ0MS44XHZ5FRN9T06BWANK">
          <a:extLst>
            <a:ext uri="{FF2B5EF4-FFF2-40B4-BE49-F238E27FC236}">
              <a16:creationId xmlns:a16="http://schemas.microsoft.com/office/drawing/2014/main" xmlns="" id="{B4148359-9E7C-4830-A4F8-00A995BCB5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2" name="BExAXD64YO5K66HFU564IW611FYB">
          <a:extLst>
            <a:ext uri="{FF2B5EF4-FFF2-40B4-BE49-F238E27FC236}">
              <a16:creationId xmlns:a16="http://schemas.microsoft.com/office/drawing/2014/main" xmlns="" id="{47E2CE5B-7DB5-4D3E-BFBF-856181F474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3" name="BExZROR5QH4CRXACSPB031IW6DBF">
          <a:extLst>
            <a:ext uri="{FF2B5EF4-FFF2-40B4-BE49-F238E27FC236}">
              <a16:creationId xmlns:a16="http://schemas.microsoft.com/office/drawing/2014/main" xmlns="" id="{8E3CFE90-6A02-4C2C-B006-17CFBE40BB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4" name="BExW5Q9YWNZOV61XIPTVZ6DG4WC3">
          <a:extLst>
            <a:ext uri="{FF2B5EF4-FFF2-40B4-BE49-F238E27FC236}">
              <a16:creationId xmlns:a16="http://schemas.microsoft.com/office/drawing/2014/main" xmlns="" id="{CC2471EB-5D04-4F2D-8642-6F6FE2C01E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5" name="BExU234APSPWEF7WYAJWDD5FR41E">
          <a:extLst>
            <a:ext uri="{FF2B5EF4-FFF2-40B4-BE49-F238E27FC236}">
              <a16:creationId xmlns:a16="http://schemas.microsoft.com/office/drawing/2014/main" xmlns="" id="{3725D883-18B4-48E3-B90B-183173FE1F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6" name="BEx9J972VG349UJL0BFKQNRFBPIK">
          <a:extLst>
            <a:ext uri="{FF2B5EF4-FFF2-40B4-BE49-F238E27FC236}">
              <a16:creationId xmlns:a16="http://schemas.microsoft.com/office/drawing/2014/main" xmlns="" id="{6A8B2603-369F-40D1-BC4F-3BADFBD82B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47" name="BExEOG45NR1NDWFVLSHVPW96LDDG">
          <a:extLst>
            <a:ext uri="{FF2B5EF4-FFF2-40B4-BE49-F238E27FC236}">
              <a16:creationId xmlns:a16="http://schemas.microsoft.com/office/drawing/2014/main" xmlns="" id="{3886AA95-8227-45E6-BC73-39495C5731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48" name="BExMG8GOJE7HUD4TBW1BVZQ79U6D">
          <a:extLst>
            <a:ext uri="{FF2B5EF4-FFF2-40B4-BE49-F238E27FC236}">
              <a16:creationId xmlns:a16="http://schemas.microsoft.com/office/drawing/2014/main" xmlns="" id="{6454D77D-01BE-471C-9A82-2B8F3535B6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9" name="BExUD845W29O393MP8XHSBRARPM8">
          <a:extLst>
            <a:ext uri="{FF2B5EF4-FFF2-40B4-BE49-F238E27FC236}">
              <a16:creationId xmlns:a16="http://schemas.microsoft.com/office/drawing/2014/main" xmlns="" id="{FB8159B2-861D-4540-80BA-D24186AD86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0" name="BEx1PXJYA0EPVKMIZ3OX22NE6SPN">
          <a:extLst>
            <a:ext uri="{FF2B5EF4-FFF2-40B4-BE49-F238E27FC236}">
              <a16:creationId xmlns:a16="http://schemas.microsoft.com/office/drawing/2014/main" xmlns="" id="{760546D1-D2CD-4BF1-AD36-E1F0EE90D3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1" name="BExMJQXJ8DDD25EZMRVLMBSDATIO">
          <a:extLst>
            <a:ext uri="{FF2B5EF4-FFF2-40B4-BE49-F238E27FC236}">
              <a16:creationId xmlns:a16="http://schemas.microsoft.com/office/drawing/2014/main" xmlns="" id="{E5C678E0-AC97-4C82-AB7A-1B1B6F3A84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2" name="BExCZE19XEJSNCUJ5WNOBW1G7SJV">
          <a:extLst>
            <a:ext uri="{FF2B5EF4-FFF2-40B4-BE49-F238E27FC236}">
              <a16:creationId xmlns:a16="http://schemas.microsoft.com/office/drawing/2014/main" xmlns="" id="{5431AD02-25AB-4F50-9E1E-F98FF466A1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3" name="BExEQFAMIZ2L4OCWFLVJ5OSNW3FR">
          <a:extLst>
            <a:ext uri="{FF2B5EF4-FFF2-40B4-BE49-F238E27FC236}">
              <a16:creationId xmlns:a16="http://schemas.microsoft.com/office/drawing/2014/main" xmlns="" id="{5469A87F-47E5-4C6D-9E70-EC8770B800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4" name="BExS5XJH42YFJ9C3IVA8HNIE5L6M">
          <a:extLst>
            <a:ext uri="{FF2B5EF4-FFF2-40B4-BE49-F238E27FC236}">
              <a16:creationId xmlns:a16="http://schemas.microsoft.com/office/drawing/2014/main" xmlns="" id="{C7462A3B-73A8-4535-8AFC-423C62D836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5" name="BExVVXJ0MS44XHZ5FRN9T06BWANK">
          <a:extLst>
            <a:ext uri="{FF2B5EF4-FFF2-40B4-BE49-F238E27FC236}">
              <a16:creationId xmlns:a16="http://schemas.microsoft.com/office/drawing/2014/main" xmlns="" id="{E9FE861F-4416-4335-8F8C-1908454955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6" name="BExAXD64YO5K66HFU564IW611FYB">
          <a:extLst>
            <a:ext uri="{FF2B5EF4-FFF2-40B4-BE49-F238E27FC236}">
              <a16:creationId xmlns:a16="http://schemas.microsoft.com/office/drawing/2014/main" xmlns="" id="{FDBA21B6-8EA5-45E9-BAA0-F99900D095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7" name="BExZROR5QH4CRXACSPB031IW6DBF">
          <a:extLst>
            <a:ext uri="{FF2B5EF4-FFF2-40B4-BE49-F238E27FC236}">
              <a16:creationId xmlns:a16="http://schemas.microsoft.com/office/drawing/2014/main" xmlns="" id="{E33CF9A6-0118-4B0B-B648-AD63CE5CB4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8" name="BExW5Q9YWNZOV61XIPTVZ6DG4WC3">
          <a:extLst>
            <a:ext uri="{FF2B5EF4-FFF2-40B4-BE49-F238E27FC236}">
              <a16:creationId xmlns:a16="http://schemas.microsoft.com/office/drawing/2014/main" xmlns="" id="{98413970-BF7A-4ACA-9519-1BA52BF141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9" name="BExU234APSPWEF7WYAJWDD5FR41E">
          <a:extLst>
            <a:ext uri="{FF2B5EF4-FFF2-40B4-BE49-F238E27FC236}">
              <a16:creationId xmlns:a16="http://schemas.microsoft.com/office/drawing/2014/main" xmlns="" id="{5D6D11B9-7EA2-4339-91CE-A5FA7F9DCB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0" name="BEx9J972VG349UJL0BFKQNRFBPIK">
          <a:extLst>
            <a:ext uri="{FF2B5EF4-FFF2-40B4-BE49-F238E27FC236}">
              <a16:creationId xmlns:a16="http://schemas.microsoft.com/office/drawing/2014/main" xmlns="" id="{A4C1880B-E0F4-4730-A501-24FCE3DDD4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61" name="BExEOG45NR1NDWFVLSHVPW96LDDG">
          <a:extLst>
            <a:ext uri="{FF2B5EF4-FFF2-40B4-BE49-F238E27FC236}">
              <a16:creationId xmlns:a16="http://schemas.microsoft.com/office/drawing/2014/main" xmlns="" id="{1889DBC6-2747-438A-A24D-C1C29DE483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62" name="BExMG8GOJE7HUD4TBW1BVZQ79U6D">
          <a:extLst>
            <a:ext uri="{FF2B5EF4-FFF2-40B4-BE49-F238E27FC236}">
              <a16:creationId xmlns:a16="http://schemas.microsoft.com/office/drawing/2014/main" xmlns="" id="{C131EF3C-4169-4A82-97EC-B930932C37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3" name="BExUD845W29O393MP8XHSBRARPM8">
          <a:extLst>
            <a:ext uri="{FF2B5EF4-FFF2-40B4-BE49-F238E27FC236}">
              <a16:creationId xmlns:a16="http://schemas.microsoft.com/office/drawing/2014/main" xmlns="" id="{81BBCC3D-5D8D-49BE-BF31-53719D7371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4" name="BEx1PXJYA0EPVKMIZ3OX22NE6SPN">
          <a:extLst>
            <a:ext uri="{FF2B5EF4-FFF2-40B4-BE49-F238E27FC236}">
              <a16:creationId xmlns:a16="http://schemas.microsoft.com/office/drawing/2014/main" xmlns="" id="{9AC71AE5-BCF3-4627-B8B8-73CEF445D5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5" name="BExMJQXJ8DDD25EZMRVLMBSDATIO">
          <a:extLst>
            <a:ext uri="{FF2B5EF4-FFF2-40B4-BE49-F238E27FC236}">
              <a16:creationId xmlns:a16="http://schemas.microsoft.com/office/drawing/2014/main" xmlns="" id="{88F5B4B9-ACCB-4231-8EFB-C8C54219D1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6" name="BExCZE19XEJSNCUJ5WNOBW1G7SJV">
          <a:extLst>
            <a:ext uri="{FF2B5EF4-FFF2-40B4-BE49-F238E27FC236}">
              <a16:creationId xmlns:a16="http://schemas.microsoft.com/office/drawing/2014/main" xmlns="" id="{94E4FEDB-0869-4BB4-8FA5-C9C44E36AC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7" name="BExEQFAMIZ2L4OCWFLVJ5OSNW3FR">
          <a:extLst>
            <a:ext uri="{FF2B5EF4-FFF2-40B4-BE49-F238E27FC236}">
              <a16:creationId xmlns:a16="http://schemas.microsoft.com/office/drawing/2014/main" xmlns="" id="{ED1021F5-73EB-4A03-B2F4-E1EB400333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8" name="BExS5XJH42YFJ9C3IVA8HNIE5L6M">
          <a:extLst>
            <a:ext uri="{FF2B5EF4-FFF2-40B4-BE49-F238E27FC236}">
              <a16:creationId xmlns:a16="http://schemas.microsoft.com/office/drawing/2014/main" xmlns="" id="{F9CC8F22-DB06-481C-A678-9964801834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9" name="BExVVXJ0MS44XHZ5FRN9T06BWANK">
          <a:extLst>
            <a:ext uri="{FF2B5EF4-FFF2-40B4-BE49-F238E27FC236}">
              <a16:creationId xmlns:a16="http://schemas.microsoft.com/office/drawing/2014/main" xmlns="" id="{ED12C550-795C-40FD-8BC3-3D26CDA675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0" name="BExAXD64YO5K66HFU564IW611FYB">
          <a:extLst>
            <a:ext uri="{FF2B5EF4-FFF2-40B4-BE49-F238E27FC236}">
              <a16:creationId xmlns:a16="http://schemas.microsoft.com/office/drawing/2014/main" xmlns="" id="{8C772743-AADC-4791-BD3C-0B466FA33F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1" name="BExZROR5QH4CRXACSPB031IW6DBF">
          <a:extLst>
            <a:ext uri="{FF2B5EF4-FFF2-40B4-BE49-F238E27FC236}">
              <a16:creationId xmlns:a16="http://schemas.microsoft.com/office/drawing/2014/main" xmlns="" id="{BC59DAED-4D5F-4B54-B66F-B5B243DD29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2" name="BExW5Q9YWNZOV61XIPTVZ6DG4WC3">
          <a:extLst>
            <a:ext uri="{FF2B5EF4-FFF2-40B4-BE49-F238E27FC236}">
              <a16:creationId xmlns:a16="http://schemas.microsoft.com/office/drawing/2014/main" xmlns="" id="{86E56ABD-8B87-4513-9430-BB1836F0C8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3" name="BExU234APSPWEF7WYAJWDD5FR41E">
          <a:extLst>
            <a:ext uri="{FF2B5EF4-FFF2-40B4-BE49-F238E27FC236}">
              <a16:creationId xmlns:a16="http://schemas.microsoft.com/office/drawing/2014/main" xmlns="" id="{2B00C6A9-2937-4124-AF3E-BC31601CE3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4" name="BEx9J972VG349UJL0BFKQNRFBPIK">
          <a:extLst>
            <a:ext uri="{FF2B5EF4-FFF2-40B4-BE49-F238E27FC236}">
              <a16:creationId xmlns:a16="http://schemas.microsoft.com/office/drawing/2014/main" xmlns="" id="{DD742FB0-D806-498C-9593-790A6FE789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75" name="BExEOG45NR1NDWFVLSHVPW96LDDG">
          <a:extLst>
            <a:ext uri="{FF2B5EF4-FFF2-40B4-BE49-F238E27FC236}">
              <a16:creationId xmlns:a16="http://schemas.microsoft.com/office/drawing/2014/main" xmlns="" id="{EDABB316-980A-4E87-B2D4-5182B3D2D0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76" name="BExMG8GOJE7HUD4TBW1BVZQ79U6D">
          <a:extLst>
            <a:ext uri="{FF2B5EF4-FFF2-40B4-BE49-F238E27FC236}">
              <a16:creationId xmlns:a16="http://schemas.microsoft.com/office/drawing/2014/main" xmlns="" id="{87F06C9D-000D-45C0-8A42-A9AECCC3BE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7" name="BExUD845W29O393MP8XHSBRARPM8">
          <a:extLst>
            <a:ext uri="{FF2B5EF4-FFF2-40B4-BE49-F238E27FC236}">
              <a16:creationId xmlns:a16="http://schemas.microsoft.com/office/drawing/2014/main" xmlns="" id="{4012C8F4-8ADC-49A2-8EB9-079C305D74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8" name="BEx1PXJYA0EPVKMIZ3OX22NE6SPN">
          <a:extLst>
            <a:ext uri="{FF2B5EF4-FFF2-40B4-BE49-F238E27FC236}">
              <a16:creationId xmlns:a16="http://schemas.microsoft.com/office/drawing/2014/main" xmlns="" id="{C117A006-7DAC-48C6-AE97-1D05EF2B2C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9" name="BExMJQXJ8DDD25EZMRVLMBSDATIO">
          <a:extLst>
            <a:ext uri="{FF2B5EF4-FFF2-40B4-BE49-F238E27FC236}">
              <a16:creationId xmlns:a16="http://schemas.microsoft.com/office/drawing/2014/main" xmlns="" id="{7E9B77AF-A1D1-4644-8597-1E11FF5C2E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0" name="BExCZE19XEJSNCUJ5WNOBW1G7SJV">
          <a:extLst>
            <a:ext uri="{FF2B5EF4-FFF2-40B4-BE49-F238E27FC236}">
              <a16:creationId xmlns:a16="http://schemas.microsoft.com/office/drawing/2014/main" xmlns="" id="{C30D9512-23CD-419C-BDAD-899C3E3CF0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1" name="BExEQFAMIZ2L4OCWFLVJ5OSNW3FR">
          <a:extLst>
            <a:ext uri="{FF2B5EF4-FFF2-40B4-BE49-F238E27FC236}">
              <a16:creationId xmlns:a16="http://schemas.microsoft.com/office/drawing/2014/main" xmlns="" id="{16C89822-5297-47AD-9084-E16F1060E0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2" name="BExS5XJH42YFJ9C3IVA8HNIE5L6M">
          <a:extLst>
            <a:ext uri="{FF2B5EF4-FFF2-40B4-BE49-F238E27FC236}">
              <a16:creationId xmlns:a16="http://schemas.microsoft.com/office/drawing/2014/main" xmlns="" id="{EE264BFE-1C05-46A7-8284-D207255852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3" name="BExVVXJ0MS44XHZ5FRN9T06BWANK">
          <a:extLst>
            <a:ext uri="{FF2B5EF4-FFF2-40B4-BE49-F238E27FC236}">
              <a16:creationId xmlns:a16="http://schemas.microsoft.com/office/drawing/2014/main" xmlns="" id="{CECE79EA-B010-4F0A-A251-B7F52B58DB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4" name="BExAXD64YO5K66HFU564IW611FYB">
          <a:extLst>
            <a:ext uri="{FF2B5EF4-FFF2-40B4-BE49-F238E27FC236}">
              <a16:creationId xmlns:a16="http://schemas.microsoft.com/office/drawing/2014/main" xmlns="" id="{33C743C4-EFF9-4F7D-A62B-284725BE7C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5" name="BExZROR5QH4CRXACSPB031IW6DBF">
          <a:extLst>
            <a:ext uri="{FF2B5EF4-FFF2-40B4-BE49-F238E27FC236}">
              <a16:creationId xmlns:a16="http://schemas.microsoft.com/office/drawing/2014/main" xmlns="" id="{27900694-A0D8-4441-941E-ACCFC8464E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6" name="BExW5Q9YWNZOV61XIPTVZ6DG4WC3">
          <a:extLst>
            <a:ext uri="{FF2B5EF4-FFF2-40B4-BE49-F238E27FC236}">
              <a16:creationId xmlns:a16="http://schemas.microsoft.com/office/drawing/2014/main" xmlns="" id="{67E059CD-7E2E-4B43-A324-2063442959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7" name="BExU234APSPWEF7WYAJWDD5FR41E">
          <a:extLst>
            <a:ext uri="{FF2B5EF4-FFF2-40B4-BE49-F238E27FC236}">
              <a16:creationId xmlns:a16="http://schemas.microsoft.com/office/drawing/2014/main" xmlns="" id="{63A8AE63-29A6-4DE6-8A56-B00E3322C9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8" name="BEx9J972VG349UJL0BFKQNRFBPIK">
          <a:extLst>
            <a:ext uri="{FF2B5EF4-FFF2-40B4-BE49-F238E27FC236}">
              <a16:creationId xmlns:a16="http://schemas.microsoft.com/office/drawing/2014/main" xmlns="" id="{371334B6-E5F9-4AFD-81D6-4B3D0371FC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89" name="BExEOG45NR1NDWFVLSHVPW96LDDG">
          <a:extLst>
            <a:ext uri="{FF2B5EF4-FFF2-40B4-BE49-F238E27FC236}">
              <a16:creationId xmlns:a16="http://schemas.microsoft.com/office/drawing/2014/main" xmlns="" id="{9DBFB2BC-C9CD-4029-8DFA-0BFCCB78BA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90" name="BExMG8GOJE7HUD4TBW1BVZQ79U6D">
          <a:extLst>
            <a:ext uri="{FF2B5EF4-FFF2-40B4-BE49-F238E27FC236}">
              <a16:creationId xmlns:a16="http://schemas.microsoft.com/office/drawing/2014/main" xmlns="" id="{18FA19C7-48F6-4C4B-99A0-7277799E65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1" name="BExUD845W29O393MP8XHSBRARPM8">
          <a:extLst>
            <a:ext uri="{FF2B5EF4-FFF2-40B4-BE49-F238E27FC236}">
              <a16:creationId xmlns:a16="http://schemas.microsoft.com/office/drawing/2014/main" xmlns="" id="{14800C5C-023E-430C-A0E9-1EBA71A939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2" name="BEx1PXJYA0EPVKMIZ3OX22NE6SPN">
          <a:extLst>
            <a:ext uri="{FF2B5EF4-FFF2-40B4-BE49-F238E27FC236}">
              <a16:creationId xmlns:a16="http://schemas.microsoft.com/office/drawing/2014/main" xmlns="" id="{11968473-071B-4E2E-B0C9-F1637683B6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3" name="BExMJQXJ8DDD25EZMRVLMBSDATIO">
          <a:extLst>
            <a:ext uri="{FF2B5EF4-FFF2-40B4-BE49-F238E27FC236}">
              <a16:creationId xmlns:a16="http://schemas.microsoft.com/office/drawing/2014/main" xmlns="" id="{22FA813B-FB76-4643-97A3-BBBEB92725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4" name="BExCZE19XEJSNCUJ5WNOBW1G7SJV">
          <a:extLst>
            <a:ext uri="{FF2B5EF4-FFF2-40B4-BE49-F238E27FC236}">
              <a16:creationId xmlns:a16="http://schemas.microsoft.com/office/drawing/2014/main" xmlns="" id="{5DB46AB2-B88F-4C35-B50E-9F0004C403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5" name="BExEQFAMIZ2L4OCWFLVJ5OSNW3FR">
          <a:extLst>
            <a:ext uri="{FF2B5EF4-FFF2-40B4-BE49-F238E27FC236}">
              <a16:creationId xmlns:a16="http://schemas.microsoft.com/office/drawing/2014/main" xmlns="" id="{2D2B3DDC-8DBE-4908-BC93-DFB16A24D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6" name="BExS5XJH42YFJ9C3IVA8HNIE5L6M">
          <a:extLst>
            <a:ext uri="{FF2B5EF4-FFF2-40B4-BE49-F238E27FC236}">
              <a16:creationId xmlns:a16="http://schemas.microsoft.com/office/drawing/2014/main" xmlns="" id="{1DBA5F69-4DBE-47AF-B209-2F9FEDB5DB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7" name="BExVVXJ0MS44XHZ5FRN9T06BWANK">
          <a:extLst>
            <a:ext uri="{FF2B5EF4-FFF2-40B4-BE49-F238E27FC236}">
              <a16:creationId xmlns:a16="http://schemas.microsoft.com/office/drawing/2014/main" xmlns="" id="{C00FFC77-69FA-47E7-934E-D7E55BFC96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8" name="BExAXD64YO5K66HFU564IW611FYB">
          <a:extLst>
            <a:ext uri="{FF2B5EF4-FFF2-40B4-BE49-F238E27FC236}">
              <a16:creationId xmlns:a16="http://schemas.microsoft.com/office/drawing/2014/main" xmlns="" id="{6811274E-B501-4A35-9277-EF8EAC2469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9" name="BExZROR5QH4CRXACSPB031IW6DBF">
          <a:extLst>
            <a:ext uri="{FF2B5EF4-FFF2-40B4-BE49-F238E27FC236}">
              <a16:creationId xmlns:a16="http://schemas.microsoft.com/office/drawing/2014/main" xmlns="" id="{3319F520-4198-4A42-85C3-FF9727D1C5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0" name="BExW5Q9YWNZOV61XIPTVZ6DG4WC3">
          <a:extLst>
            <a:ext uri="{FF2B5EF4-FFF2-40B4-BE49-F238E27FC236}">
              <a16:creationId xmlns:a16="http://schemas.microsoft.com/office/drawing/2014/main" xmlns="" id="{740F29FA-ACEB-4C4E-9E12-7E03DE5F4C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1" name="BExU234APSPWEF7WYAJWDD5FR41E">
          <a:extLst>
            <a:ext uri="{FF2B5EF4-FFF2-40B4-BE49-F238E27FC236}">
              <a16:creationId xmlns:a16="http://schemas.microsoft.com/office/drawing/2014/main" xmlns="" id="{EABA51E6-0222-412C-800E-53C3B40C69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2" name="BEx9J972VG349UJL0BFKQNRFBPIK">
          <a:extLst>
            <a:ext uri="{FF2B5EF4-FFF2-40B4-BE49-F238E27FC236}">
              <a16:creationId xmlns:a16="http://schemas.microsoft.com/office/drawing/2014/main" xmlns="" id="{937B71F7-2C02-48A6-A127-46E36522B4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03" name="BExEOG45NR1NDWFVLSHVPW96LDDG">
          <a:extLst>
            <a:ext uri="{FF2B5EF4-FFF2-40B4-BE49-F238E27FC236}">
              <a16:creationId xmlns:a16="http://schemas.microsoft.com/office/drawing/2014/main" xmlns="" id="{6DD5BCD5-2430-48F1-BAC0-EC044319E0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04" name="BExMG8GOJE7HUD4TBW1BVZQ79U6D">
          <a:extLst>
            <a:ext uri="{FF2B5EF4-FFF2-40B4-BE49-F238E27FC236}">
              <a16:creationId xmlns:a16="http://schemas.microsoft.com/office/drawing/2014/main" xmlns="" id="{EF5A8062-8346-43EE-B6AF-355A488932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5" name="BExUD845W29O393MP8XHSBRARPM8">
          <a:extLst>
            <a:ext uri="{FF2B5EF4-FFF2-40B4-BE49-F238E27FC236}">
              <a16:creationId xmlns:a16="http://schemas.microsoft.com/office/drawing/2014/main" xmlns="" id="{7CBB5943-88A8-44C7-BE65-77CF9AAD88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6" name="BEx1PXJYA0EPVKMIZ3OX22NE6SPN">
          <a:extLst>
            <a:ext uri="{FF2B5EF4-FFF2-40B4-BE49-F238E27FC236}">
              <a16:creationId xmlns:a16="http://schemas.microsoft.com/office/drawing/2014/main" xmlns="" id="{5F97CA23-DA5C-446A-83E9-D1AD6603EC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7" name="BExMJQXJ8DDD25EZMRVLMBSDATIO">
          <a:extLst>
            <a:ext uri="{FF2B5EF4-FFF2-40B4-BE49-F238E27FC236}">
              <a16:creationId xmlns:a16="http://schemas.microsoft.com/office/drawing/2014/main" xmlns="" id="{471BB0CC-A6D3-4F40-9A53-4ECE1820B5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8" name="BExCZE19XEJSNCUJ5WNOBW1G7SJV">
          <a:extLst>
            <a:ext uri="{FF2B5EF4-FFF2-40B4-BE49-F238E27FC236}">
              <a16:creationId xmlns:a16="http://schemas.microsoft.com/office/drawing/2014/main" xmlns="" id="{8A8E5956-C790-47A6-A8E1-D02A8D53AA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9" name="BExEQFAMIZ2L4OCWFLVJ5OSNW3FR">
          <a:extLst>
            <a:ext uri="{FF2B5EF4-FFF2-40B4-BE49-F238E27FC236}">
              <a16:creationId xmlns:a16="http://schemas.microsoft.com/office/drawing/2014/main" xmlns="" id="{7846C509-1CA6-4881-B186-52BDFCED83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0" name="BExS5XJH42YFJ9C3IVA8HNIE5L6M">
          <a:extLst>
            <a:ext uri="{FF2B5EF4-FFF2-40B4-BE49-F238E27FC236}">
              <a16:creationId xmlns:a16="http://schemas.microsoft.com/office/drawing/2014/main" xmlns="" id="{3C43E943-EA29-4582-A498-6909D02282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1" name="BExVVXJ0MS44XHZ5FRN9T06BWANK">
          <a:extLst>
            <a:ext uri="{FF2B5EF4-FFF2-40B4-BE49-F238E27FC236}">
              <a16:creationId xmlns:a16="http://schemas.microsoft.com/office/drawing/2014/main" xmlns="" id="{09EDF1DB-A63D-44FA-BCC3-0168EAC992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2" name="BExAXD64YO5K66HFU564IW611FYB">
          <a:extLst>
            <a:ext uri="{FF2B5EF4-FFF2-40B4-BE49-F238E27FC236}">
              <a16:creationId xmlns:a16="http://schemas.microsoft.com/office/drawing/2014/main" xmlns="" id="{060F00F3-FA49-4B2A-B49A-6D4AD20A05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3" name="BExZROR5QH4CRXACSPB031IW6DBF">
          <a:extLst>
            <a:ext uri="{FF2B5EF4-FFF2-40B4-BE49-F238E27FC236}">
              <a16:creationId xmlns:a16="http://schemas.microsoft.com/office/drawing/2014/main" xmlns="" id="{6B381408-AA68-478D-8BEF-52E45B30AD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4" name="BExW5Q9YWNZOV61XIPTVZ6DG4WC3">
          <a:extLst>
            <a:ext uri="{FF2B5EF4-FFF2-40B4-BE49-F238E27FC236}">
              <a16:creationId xmlns:a16="http://schemas.microsoft.com/office/drawing/2014/main" xmlns="" id="{F760A5CE-36AD-4650-94E8-D34D394527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5" name="BExU234APSPWEF7WYAJWDD5FR41E">
          <a:extLst>
            <a:ext uri="{FF2B5EF4-FFF2-40B4-BE49-F238E27FC236}">
              <a16:creationId xmlns:a16="http://schemas.microsoft.com/office/drawing/2014/main" xmlns="" id="{3BA6809A-0FB5-4A96-8881-97591ABFDE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6" name="BEx9J972VG349UJL0BFKQNRFBPIK">
          <a:extLst>
            <a:ext uri="{FF2B5EF4-FFF2-40B4-BE49-F238E27FC236}">
              <a16:creationId xmlns:a16="http://schemas.microsoft.com/office/drawing/2014/main" xmlns="" id="{A020DAEB-6037-4613-A0CE-5F9CFDB807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17" name="BExEOG45NR1NDWFVLSHVPW96LDDG">
          <a:extLst>
            <a:ext uri="{FF2B5EF4-FFF2-40B4-BE49-F238E27FC236}">
              <a16:creationId xmlns:a16="http://schemas.microsoft.com/office/drawing/2014/main" xmlns="" id="{91B8A201-F48A-4A24-B098-2EAF7279F6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18" name="BExMG8GOJE7HUD4TBW1BVZQ79U6D">
          <a:extLst>
            <a:ext uri="{FF2B5EF4-FFF2-40B4-BE49-F238E27FC236}">
              <a16:creationId xmlns:a16="http://schemas.microsoft.com/office/drawing/2014/main" xmlns="" id="{9EC88499-ABF7-416C-B114-14B2F9D3AC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9" name="BExUD845W29O393MP8XHSBRARPM8">
          <a:extLst>
            <a:ext uri="{FF2B5EF4-FFF2-40B4-BE49-F238E27FC236}">
              <a16:creationId xmlns:a16="http://schemas.microsoft.com/office/drawing/2014/main" xmlns="" id="{B7FF177D-B3DA-4311-8208-809F59D9C8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0" name="BEx1PXJYA0EPVKMIZ3OX22NE6SPN">
          <a:extLst>
            <a:ext uri="{FF2B5EF4-FFF2-40B4-BE49-F238E27FC236}">
              <a16:creationId xmlns:a16="http://schemas.microsoft.com/office/drawing/2014/main" xmlns="" id="{F868BCA9-D9EA-4371-9845-BB0DB7E0BC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1" name="BExMJQXJ8DDD25EZMRVLMBSDATIO">
          <a:extLst>
            <a:ext uri="{FF2B5EF4-FFF2-40B4-BE49-F238E27FC236}">
              <a16:creationId xmlns:a16="http://schemas.microsoft.com/office/drawing/2014/main" xmlns="" id="{84C6B44D-E874-4C3A-B941-5CF44EF832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2" name="BExCZE19XEJSNCUJ5WNOBW1G7SJV">
          <a:extLst>
            <a:ext uri="{FF2B5EF4-FFF2-40B4-BE49-F238E27FC236}">
              <a16:creationId xmlns:a16="http://schemas.microsoft.com/office/drawing/2014/main" xmlns="" id="{EF28D95C-60B4-47BF-8770-549577B3B0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3" name="BExEQFAMIZ2L4OCWFLVJ5OSNW3FR">
          <a:extLst>
            <a:ext uri="{FF2B5EF4-FFF2-40B4-BE49-F238E27FC236}">
              <a16:creationId xmlns:a16="http://schemas.microsoft.com/office/drawing/2014/main" xmlns="" id="{18F50217-A001-4610-80A1-0A0E35DB32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4" name="BExS5XJH42YFJ9C3IVA8HNIE5L6M">
          <a:extLst>
            <a:ext uri="{FF2B5EF4-FFF2-40B4-BE49-F238E27FC236}">
              <a16:creationId xmlns:a16="http://schemas.microsoft.com/office/drawing/2014/main" xmlns="" id="{6CBADD0A-3A5B-4666-83A9-76B32DBFF4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5" name="BExVVXJ0MS44XHZ5FRN9T06BWANK">
          <a:extLst>
            <a:ext uri="{FF2B5EF4-FFF2-40B4-BE49-F238E27FC236}">
              <a16:creationId xmlns:a16="http://schemas.microsoft.com/office/drawing/2014/main" xmlns="" id="{224A3B78-88D6-4410-972A-D93972EA81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6" name="BExAXD64YO5K66HFU564IW611FYB">
          <a:extLst>
            <a:ext uri="{FF2B5EF4-FFF2-40B4-BE49-F238E27FC236}">
              <a16:creationId xmlns:a16="http://schemas.microsoft.com/office/drawing/2014/main" xmlns="" id="{54E4B88E-7701-4F1E-94B3-BD28901BF1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7" name="BExZROR5QH4CRXACSPB031IW6DBF">
          <a:extLst>
            <a:ext uri="{FF2B5EF4-FFF2-40B4-BE49-F238E27FC236}">
              <a16:creationId xmlns:a16="http://schemas.microsoft.com/office/drawing/2014/main" xmlns="" id="{9321FB3B-8880-4E55-A81F-8F98FBD030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8" name="BExW5Q9YWNZOV61XIPTVZ6DG4WC3">
          <a:extLst>
            <a:ext uri="{FF2B5EF4-FFF2-40B4-BE49-F238E27FC236}">
              <a16:creationId xmlns:a16="http://schemas.microsoft.com/office/drawing/2014/main" xmlns="" id="{36E77A9B-3EFA-4349-9A5F-AE8449ACD6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9" name="BExU234APSPWEF7WYAJWDD5FR41E">
          <a:extLst>
            <a:ext uri="{FF2B5EF4-FFF2-40B4-BE49-F238E27FC236}">
              <a16:creationId xmlns:a16="http://schemas.microsoft.com/office/drawing/2014/main" xmlns="" id="{DF78D036-0526-43AA-B0CC-95C92E3D9A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0" name="BEx9J972VG349UJL0BFKQNRFBPIK">
          <a:extLst>
            <a:ext uri="{FF2B5EF4-FFF2-40B4-BE49-F238E27FC236}">
              <a16:creationId xmlns:a16="http://schemas.microsoft.com/office/drawing/2014/main" xmlns="" id="{1FD90486-2B7C-4E8D-9D9B-A53861FC14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31" name="BExEOG45NR1NDWFVLSHVPW96LDDG">
          <a:extLst>
            <a:ext uri="{FF2B5EF4-FFF2-40B4-BE49-F238E27FC236}">
              <a16:creationId xmlns:a16="http://schemas.microsoft.com/office/drawing/2014/main" xmlns="" id="{77A76BD0-6E54-40E7-A57A-6A5584C4F2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32" name="BExMG8GOJE7HUD4TBW1BVZQ79U6D">
          <a:extLst>
            <a:ext uri="{FF2B5EF4-FFF2-40B4-BE49-F238E27FC236}">
              <a16:creationId xmlns:a16="http://schemas.microsoft.com/office/drawing/2014/main" xmlns="" id="{FC554205-E772-47EB-B040-CC97A2B720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3" name="BExUD845W29O393MP8XHSBRARPM8">
          <a:extLst>
            <a:ext uri="{FF2B5EF4-FFF2-40B4-BE49-F238E27FC236}">
              <a16:creationId xmlns:a16="http://schemas.microsoft.com/office/drawing/2014/main" xmlns="" id="{B3E755FC-D657-4F6A-9A9D-0709C064B3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4" name="BEx1PXJYA0EPVKMIZ3OX22NE6SPN">
          <a:extLst>
            <a:ext uri="{FF2B5EF4-FFF2-40B4-BE49-F238E27FC236}">
              <a16:creationId xmlns:a16="http://schemas.microsoft.com/office/drawing/2014/main" xmlns="" id="{5FBC8B80-68B3-4696-B417-7425571847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5" name="BExMJQXJ8DDD25EZMRVLMBSDATIO">
          <a:extLst>
            <a:ext uri="{FF2B5EF4-FFF2-40B4-BE49-F238E27FC236}">
              <a16:creationId xmlns:a16="http://schemas.microsoft.com/office/drawing/2014/main" xmlns="" id="{F1DF2D66-B947-451D-90B7-64ED805896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6" name="BExCZE19XEJSNCUJ5WNOBW1G7SJV">
          <a:extLst>
            <a:ext uri="{FF2B5EF4-FFF2-40B4-BE49-F238E27FC236}">
              <a16:creationId xmlns:a16="http://schemas.microsoft.com/office/drawing/2014/main" xmlns="" id="{41DE4FCE-8361-433A-AB3D-4D5554888B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7" name="BExEQFAMIZ2L4OCWFLVJ5OSNW3FR">
          <a:extLst>
            <a:ext uri="{FF2B5EF4-FFF2-40B4-BE49-F238E27FC236}">
              <a16:creationId xmlns:a16="http://schemas.microsoft.com/office/drawing/2014/main" xmlns="" id="{5F7DF638-BE21-4592-A873-48AF5F644C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8" name="BExS5XJH42YFJ9C3IVA8HNIE5L6M">
          <a:extLst>
            <a:ext uri="{FF2B5EF4-FFF2-40B4-BE49-F238E27FC236}">
              <a16:creationId xmlns:a16="http://schemas.microsoft.com/office/drawing/2014/main" xmlns="" id="{511FCE0A-B691-41DF-9F85-C0BD04B481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9" name="BExVVXJ0MS44XHZ5FRN9T06BWANK">
          <a:extLst>
            <a:ext uri="{FF2B5EF4-FFF2-40B4-BE49-F238E27FC236}">
              <a16:creationId xmlns:a16="http://schemas.microsoft.com/office/drawing/2014/main" xmlns="" id="{C32D34CC-E995-4C98-A6E8-B47F8BA92B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0" name="BExAXD64YO5K66HFU564IW611FYB">
          <a:extLst>
            <a:ext uri="{FF2B5EF4-FFF2-40B4-BE49-F238E27FC236}">
              <a16:creationId xmlns:a16="http://schemas.microsoft.com/office/drawing/2014/main" xmlns="" id="{73860618-CA70-46D4-9091-83629F0E96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1" name="BExZROR5QH4CRXACSPB031IW6DBF">
          <a:extLst>
            <a:ext uri="{FF2B5EF4-FFF2-40B4-BE49-F238E27FC236}">
              <a16:creationId xmlns:a16="http://schemas.microsoft.com/office/drawing/2014/main" xmlns="" id="{1BF4237A-A005-4654-8205-4DC4B6F832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2" name="BExW5Q9YWNZOV61XIPTVZ6DG4WC3">
          <a:extLst>
            <a:ext uri="{FF2B5EF4-FFF2-40B4-BE49-F238E27FC236}">
              <a16:creationId xmlns:a16="http://schemas.microsoft.com/office/drawing/2014/main" xmlns="" id="{0F2D1C68-D133-4131-BA08-4B2C7A23E8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3" name="BExU234APSPWEF7WYAJWDD5FR41E">
          <a:extLst>
            <a:ext uri="{FF2B5EF4-FFF2-40B4-BE49-F238E27FC236}">
              <a16:creationId xmlns:a16="http://schemas.microsoft.com/office/drawing/2014/main" xmlns="" id="{5F0529C3-E7A9-4F32-899E-BFFD44D718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4" name="BEx9J972VG349UJL0BFKQNRFBPIK">
          <a:extLst>
            <a:ext uri="{FF2B5EF4-FFF2-40B4-BE49-F238E27FC236}">
              <a16:creationId xmlns:a16="http://schemas.microsoft.com/office/drawing/2014/main" xmlns="" id="{CDF738E3-A953-4F7B-B6E8-6467B38DAF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45" name="BExEOG45NR1NDWFVLSHVPW96LDDG">
          <a:extLst>
            <a:ext uri="{FF2B5EF4-FFF2-40B4-BE49-F238E27FC236}">
              <a16:creationId xmlns:a16="http://schemas.microsoft.com/office/drawing/2014/main" xmlns="" id="{5725CE48-0E92-4716-B5E3-6C3EA53EB9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46" name="BExMG8GOJE7HUD4TBW1BVZQ79U6D">
          <a:extLst>
            <a:ext uri="{FF2B5EF4-FFF2-40B4-BE49-F238E27FC236}">
              <a16:creationId xmlns:a16="http://schemas.microsoft.com/office/drawing/2014/main" xmlns="" id="{75B69B8F-766A-44C0-9C6D-4A40FF5D75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7" name="BExUD845W29O393MP8XHSBRARPM8">
          <a:extLst>
            <a:ext uri="{FF2B5EF4-FFF2-40B4-BE49-F238E27FC236}">
              <a16:creationId xmlns:a16="http://schemas.microsoft.com/office/drawing/2014/main" xmlns="" id="{D4F6C61D-5FFC-40F6-A525-3E6A16CF8E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8" name="BEx1PXJYA0EPVKMIZ3OX22NE6SPN">
          <a:extLst>
            <a:ext uri="{FF2B5EF4-FFF2-40B4-BE49-F238E27FC236}">
              <a16:creationId xmlns:a16="http://schemas.microsoft.com/office/drawing/2014/main" xmlns="" id="{952AA8D1-E239-4DD5-B01F-0F451BA0F5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9" name="BExMJQXJ8DDD25EZMRVLMBSDATIO">
          <a:extLst>
            <a:ext uri="{FF2B5EF4-FFF2-40B4-BE49-F238E27FC236}">
              <a16:creationId xmlns:a16="http://schemas.microsoft.com/office/drawing/2014/main" xmlns="" id="{AA730E27-90EA-4CB5-AFCA-A21373F2AF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0" name="BExCZE19XEJSNCUJ5WNOBW1G7SJV">
          <a:extLst>
            <a:ext uri="{FF2B5EF4-FFF2-40B4-BE49-F238E27FC236}">
              <a16:creationId xmlns:a16="http://schemas.microsoft.com/office/drawing/2014/main" xmlns="" id="{4EDDE225-24DC-4A92-81E6-F02338205D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1" name="BExEQFAMIZ2L4OCWFLVJ5OSNW3FR">
          <a:extLst>
            <a:ext uri="{FF2B5EF4-FFF2-40B4-BE49-F238E27FC236}">
              <a16:creationId xmlns:a16="http://schemas.microsoft.com/office/drawing/2014/main" xmlns="" id="{FD4196C7-2DD0-4BEC-B2F1-D4BD30785B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2" name="BExS5XJH42YFJ9C3IVA8HNIE5L6M">
          <a:extLst>
            <a:ext uri="{FF2B5EF4-FFF2-40B4-BE49-F238E27FC236}">
              <a16:creationId xmlns:a16="http://schemas.microsoft.com/office/drawing/2014/main" xmlns="" id="{76B37F09-26A3-4F70-B571-833A842BAD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3" name="BExVVXJ0MS44XHZ5FRN9T06BWANK">
          <a:extLst>
            <a:ext uri="{FF2B5EF4-FFF2-40B4-BE49-F238E27FC236}">
              <a16:creationId xmlns:a16="http://schemas.microsoft.com/office/drawing/2014/main" xmlns="" id="{6F20D0B5-03B4-4D47-A2CD-1B5CC92251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4" name="BExAXD64YO5K66HFU564IW611FYB">
          <a:extLst>
            <a:ext uri="{FF2B5EF4-FFF2-40B4-BE49-F238E27FC236}">
              <a16:creationId xmlns:a16="http://schemas.microsoft.com/office/drawing/2014/main" xmlns="" id="{0C680328-CEC3-4A69-BBED-8CCDD0AD52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5" name="BExZROR5QH4CRXACSPB031IW6DBF">
          <a:extLst>
            <a:ext uri="{FF2B5EF4-FFF2-40B4-BE49-F238E27FC236}">
              <a16:creationId xmlns:a16="http://schemas.microsoft.com/office/drawing/2014/main" xmlns="" id="{D0228DC1-1005-4E85-B5CF-A9869BB601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6" name="BExW5Q9YWNZOV61XIPTVZ6DG4WC3">
          <a:extLst>
            <a:ext uri="{FF2B5EF4-FFF2-40B4-BE49-F238E27FC236}">
              <a16:creationId xmlns:a16="http://schemas.microsoft.com/office/drawing/2014/main" xmlns="" id="{1A53FA8D-35E5-4CEB-8061-23B19DE78F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7" name="BExU234APSPWEF7WYAJWDD5FR41E">
          <a:extLst>
            <a:ext uri="{FF2B5EF4-FFF2-40B4-BE49-F238E27FC236}">
              <a16:creationId xmlns:a16="http://schemas.microsoft.com/office/drawing/2014/main" xmlns="" id="{3E239E7A-3557-4FBB-9BD1-590F725050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8" name="BEx9J972VG349UJL0BFKQNRFBPIK">
          <a:extLst>
            <a:ext uri="{FF2B5EF4-FFF2-40B4-BE49-F238E27FC236}">
              <a16:creationId xmlns:a16="http://schemas.microsoft.com/office/drawing/2014/main" xmlns="" id="{51690AAE-85D7-4D9C-9895-B74AB93D31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59" name="BExEOG45NR1NDWFVLSHVPW96LDDG">
          <a:extLst>
            <a:ext uri="{FF2B5EF4-FFF2-40B4-BE49-F238E27FC236}">
              <a16:creationId xmlns:a16="http://schemas.microsoft.com/office/drawing/2014/main" xmlns="" id="{4CB62A41-5FA3-493E-B68F-8770DBC34F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60" name="BExMG8GOJE7HUD4TBW1BVZQ79U6D">
          <a:extLst>
            <a:ext uri="{FF2B5EF4-FFF2-40B4-BE49-F238E27FC236}">
              <a16:creationId xmlns:a16="http://schemas.microsoft.com/office/drawing/2014/main" xmlns="" id="{8DB2E098-23A3-43F2-8E7C-1EFEFD4F47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1" name="BExUD845W29O393MP8XHSBRARPM8">
          <a:extLst>
            <a:ext uri="{FF2B5EF4-FFF2-40B4-BE49-F238E27FC236}">
              <a16:creationId xmlns:a16="http://schemas.microsoft.com/office/drawing/2014/main" xmlns="" id="{77636C7C-79A2-4440-99DC-D265DD71AB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2" name="BEx1PXJYA0EPVKMIZ3OX22NE6SPN">
          <a:extLst>
            <a:ext uri="{FF2B5EF4-FFF2-40B4-BE49-F238E27FC236}">
              <a16:creationId xmlns:a16="http://schemas.microsoft.com/office/drawing/2014/main" xmlns="" id="{803D6D73-F641-4E8E-ABEE-B47347A5C9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3" name="BExMJQXJ8DDD25EZMRVLMBSDATIO">
          <a:extLst>
            <a:ext uri="{FF2B5EF4-FFF2-40B4-BE49-F238E27FC236}">
              <a16:creationId xmlns:a16="http://schemas.microsoft.com/office/drawing/2014/main" xmlns="" id="{A62CEFA0-1272-4F04-9944-54EF5CFD7E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4" name="BExCZE19XEJSNCUJ5WNOBW1G7SJV">
          <a:extLst>
            <a:ext uri="{FF2B5EF4-FFF2-40B4-BE49-F238E27FC236}">
              <a16:creationId xmlns:a16="http://schemas.microsoft.com/office/drawing/2014/main" xmlns="" id="{293078B1-CB8B-4791-BB0B-06AD7940CE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5" name="BExEQFAMIZ2L4OCWFLVJ5OSNW3FR">
          <a:extLst>
            <a:ext uri="{FF2B5EF4-FFF2-40B4-BE49-F238E27FC236}">
              <a16:creationId xmlns:a16="http://schemas.microsoft.com/office/drawing/2014/main" xmlns="" id="{1DFBAD5F-3289-47C8-93BF-BA9497FED2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6" name="BExS5XJH42YFJ9C3IVA8HNIE5L6M">
          <a:extLst>
            <a:ext uri="{FF2B5EF4-FFF2-40B4-BE49-F238E27FC236}">
              <a16:creationId xmlns:a16="http://schemas.microsoft.com/office/drawing/2014/main" xmlns="" id="{560F15B7-C13D-46F7-8C21-0B3B37553D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7" name="BExVVXJ0MS44XHZ5FRN9T06BWANK">
          <a:extLst>
            <a:ext uri="{FF2B5EF4-FFF2-40B4-BE49-F238E27FC236}">
              <a16:creationId xmlns:a16="http://schemas.microsoft.com/office/drawing/2014/main" xmlns="" id="{7F68AB6B-FDA4-4AE9-B862-CE2A872CD4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8" name="BExAXD64YO5K66HFU564IW611FYB">
          <a:extLst>
            <a:ext uri="{FF2B5EF4-FFF2-40B4-BE49-F238E27FC236}">
              <a16:creationId xmlns:a16="http://schemas.microsoft.com/office/drawing/2014/main" xmlns="" id="{F773814B-3B37-4CB1-9014-AD4E50FB8C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9" name="BExZROR5QH4CRXACSPB031IW6DBF">
          <a:extLst>
            <a:ext uri="{FF2B5EF4-FFF2-40B4-BE49-F238E27FC236}">
              <a16:creationId xmlns:a16="http://schemas.microsoft.com/office/drawing/2014/main" xmlns="" id="{2CFE8982-7E39-4CBD-90B9-C7DAF86CE7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0" name="BExW5Q9YWNZOV61XIPTVZ6DG4WC3">
          <a:extLst>
            <a:ext uri="{FF2B5EF4-FFF2-40B4-BE49-F238E27FC236}">
              <a16:creationId xmlns:a16="http://schemas.microsoft.com/office/drawing/2014/main" xmlns="" id="{E0FB8441-8CB2-459D-8E6D-C4C9161597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1" name="BExU234APSPWEF7WYAJWDD5FR41E">
          <a:extLst>
            <a:ext uri="{FF2B5EF4-FFF2-40B4-BE49-F238E27FC236}">
              <a16:creationId xmlns:a16="http://schemas.microsoft.com/office/drawing/2014/main" xmlns="" id="{0A99F4C8-C4A0-481C-81C0-517B125F87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2" name="BEx9J972VG349UJL0BFKQNRFBPIK">
          <a:extLst>
            <a:ext uri="{FF2B5EF4-FFF2-40B4-BE49-F238E27FC236}">
              <a16:creationId xmlns:a16="http://schemas.microsoft.com/office/drawing/2014/main" xmlns="" id="{53E68328-8BF3-4422-999F-403AE4AFFE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73" name="BExEOG45NR1NDWFVLSHVPW96LDDG">
          <a:extLst>
            <a:ext uri="{FF2B5EF4-FFF2-40B4-BE49-F238E27FC236}">
              <a16:creationId xmlns:a16="http://schemas.microsoft.com/office/drawing/2014/main" xmlns="" id="{2354C1C1-3941-426B-B180-E1051C4029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74" name="BExMG8GOJE7HUD4TBW1BVZQ79U6D">
          <a:extLst>
            <a:ext uri="{FF2B5EF4-FFF2-40B4-BE49-F238E27FC236}">
              <a16:creationId xmlns:a16="http://schemas.microsoft.com/office/drawing/2014/main" xmlns="" id="{88430648-AAC9-4340-B610-41526ACEAF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5" name="BExUD845W29O393MP8XHSBRARPM8">
          <a:extLst>
            <a:ext uri="{FF2B5EF4-FFF2-40B4-BE49-F238E27FC236}">
              <a16:creationId xmlns:a16="http://schemas.microsoft.com/office/drawing/2014/main" xmlns="" id="{43692DC5-4441-4F5A-B34E-FBEE59E616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6" name="BEx1PXJYA0EPVKMIZ3OX22NE6SPN">
          <a:extLst>
            <a:ext uri="{FF2B5EF4-FFF2-40B4-BE49-F238E27FC236}">
              <a16:creationId xmlns:a16="http://schemas.microsoft.com/office/drawing/2014/main" xmlns="" id="{3C0CE613-8D3C-4D7F-A5AF-104314D559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7" name="BExMJQXJ8DDD25EZMRVLMBSDATIO">
          <a:extLst>
            <a:ext uri="{FF2B5EF4-FFF2-40B4-BE49-F238E27FC236}">
              <a16:creationId xmlns:a16="http://schemas.microsoft.com/office/drawing/2014/main" xmlns="" id="{E44C1C47-D827-42D2-8694-26BCCA3B98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8" name="BExCZE19XEJSNCUJ5WNOBW1G7SJV">
          <a:extLst>
            <a:ext uri="{FF2B5EF4-FFF2-40B4-BE49-F238E27FC236}">
              <a16:creationId xmlns:a16="http://schemas.microsoft.com/office/drawing/2014/main" xmlns="" id="{852CD2C8-9FE2-472F-BA4A-E167890394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9" name="BExEQFAMIZ2L4OCWFLVJ5OSNW3FR">
          <a:extLst>
            <a:ext uri="{FF2B5EF4-FFF2-40B4-BE49-F238E27FC236}">
              <a16:creationId xmlns:a16="http://schemas.microsoft.com/office/drawing/2014/main" xmlns="" id="{26581D3D-0A30-4A61-B8F6-86DEBF3E3D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0" name="BExS5XJH42YFJ9C3IVA8HNIE5L6M">
          <a:extLst>
            <a:ext uri="{FF2B5EF4-FFF2-40B4-BE49-F238E27FC236}">
              <a16:creationId xmlns:a16="http://schemas.microsoft.com/office/drawing/2014/main" xmlns="" id="{40514B9D-1EC6-4A1E-B7DF-9DEBA046D3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1" name="BExVVXJ0MS44XHZ5FRN9T06BWANK">
          <a:extLst>
            <a:ext uri="{FF2B5EF4-FFF2-40B4-BE49-F238E27FC236}">
              <a16:creationId xmlns:a16="http://schemas.microsoft.com/office/drawing/2014/main" xmlns="" id="{E924C594-726C-491E-8502-407B6EACB3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2" name="BExAXD64YO5K66HFU564IW611FYB">
          <a:extLst>
            <a:ext uri="{FF2B5EF4-FFF2-40B4-BE49-F238E27FC236}">
              <a16:creationId xmlns:a16="http://schemas.microsoft.com/office/drawing/2014/main" xmlns="" id="{7260C3D2-F5B2-4992-935F-ACA03D535E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3" name="BExZROR5QH4CRXACSPB031IW6DBF">
          <a:extLst>
            <a:ext uri="{FF2B5EF4-FFF2-40B4-BE49-F238E27FC236}">
              <a16:creationId xmlns:a16="http://schemas.microsoft.com/office/drawing/2014/main" xmlns="" id="{5DEA1042-F5E1-4E72-A49B-238B143105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4" name="BExW5Q9YWNZOV61XIPTVZ6DG4WC3">
          <a:extLst>
            <a:ext uri="{FF2B5EF4-FFF2-40B4-BE49-F238E27FC236}">
              <a16:creationId xmlns:a16="http://schemas.microsoft.com/office/drawing/2014/main" xmlns="" id="{9347093A-BD99-4AF1-AE3D-66C36A7FC9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5" name="BExU234APSPWEF7WYAJWDD5FR41E">
          <a:extLst>
            <a:ext uri="{FF2B5EF4-FFF2-40B4-BE49-F238E27FC236}">
              <a16:creationId xmlns:a16="http://schemas.microsoft.com/office/drawing/2014/main" xmlns="" id="{45ED9325-FEE4-4CC6-A27B-2374215B59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6" name="BEx9J972VG349UJL0BFKQNRFBPIK">
          <a:extLst>
            <a:ext uri="{FF2B5EF4-FFF2-40B4-BE49-F238E27FC236}">
              <a16:creationId xmlns:a16="http://schemas.microsoft.com/office/drawing/2014/main" xmlns="" id="{58448BAE-3864-49C6-9CFD-15BED8B488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87" name="BExEOG45NR1NDWFVLSHVPW96LDDG">
          <a:extLst>
            <a:ext uri="{FF2B5EF4-FFF2-40B4-BE49-F238E27FC236}">
              <a16:creationId xmlns:a16="http://schemas.microsoft.com/office/drawing/2014/main" xmlns="" id="{5CF9632C-C891-4250-8BDA-112D47C180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88" name="BExMG8GOJE7HUD4TBW1BVZQ79U6D">
          <a:extLst>
            <a:ext uri="{FF2B5EF4-FFF2-40B4-BE49-F238E27FC236}">
              <a16:creationId xmlns:a16="http://schemas.microsoft.com/office/drawing/2014/main" xmlns="" id="{5C3CC8E0-48C4-46BE-BA64-9DBC96A309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9" name="BExUD845W29O393MP8XHSBRARPM8">
          <a:extLst>
            <a:ext uri="{FF2B5EF4-FFF2-40B4-BE49-F238E27FC236}">
              <a16:creationId xmlns:a16="http://schemas.microsoft.com/office/drawing/2014/main" xmlns="" id="{26F77FB3-D522-4B9A-A2D0-A882679C6A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0" name="BEx1PXJYA0EPVKMIZ3OX22NE6SPN">
          <a:extLst>
            <a:ext uri="{FF2B5EF4-FFF2-40B4-BE49-F238E27FC236}">
              <a16:creationId xmlns:a16="http://schemas.microsoft.com/office/drawing/2014/main" xmlns="" id="{57343CE4-4B9F-46B2-948C-E45E2F0F92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1" name="BExMJQXJ8DDD25EZMRVLMBSDATIO">
          <a:extLst>
            <a:ext uri="{FF2B5EF4-FFF2-40B4-BE49-F238E27FC236}">
              <a16:creationId xmlns:a16="http://schemas.microsoft.com/office/drawing/2014/main" xmlns="" id="{D1E67218-B9E4-4895-A4C0-C9E6194F4F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2" name="BExCZE19XEJSNCUJ5WNOBW1G7SJV">
          <a:extLst>
            <a:ext uri="{FF2B5EF4-FFF2-40B4-BE49-F238E27FC236}">
              <a16:creationId xmlns:a16="http://schemas.microsoft.com/office/drawing/2014/main" xmlns="" id="{E3100F74-87BF-4396-BAD9-2FB15F39F4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3" name="BExEQFAMIZ2L4OCWFLVJ5OSNW3FR">
          <a:extLst>
            <a:ext uri="{FF2B5EF4-FFF2-40B4-BE49-F238E27FC236}">
              <a16:creationId xmlns:a16="http://schemas.microsoft.com/office/drawing/2014/main" xmlns="" id="{3BAFE45F-FFFA-412E-8DD9-38A4BB9D8B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4" name="BExS5XJH42YFJ9C3IVA8HNIE5L6M">
          <a:extLst>
            <a:ext uri="{FF2B5EF4-FFF2-40B4-BE49-F238E27FC236}">
              <a16:creationId xmlns:a16="http://schemas.microsoft.com/office/drawing/2014/main" xmlns="" id="{398ED99C-173E-44EE-A96F-3CD9BD222F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5" name="BExVVXJ0MS44XHZ5FRN9T06BWANK">
          <a:extLst>
            <a:ext uri="{FF2B5EF4-FFF2-40B4-BE49-F238E27FC236}">
              <a16:creationId xmlns:a16="http://schemas.microsoft.com/office/drawing/2014/main" xmlns="" id="{5C9768FD-A3B3-4EF4-8583-781D09853D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6" name="BExAXD64YO5K66HFU564IW611FYB">
          <a:extLst>
            <a:ext uri="{FF2B5EF4-FFF2-40B4-BE49-F238E27FC236}">
              <a16:creationId xmlns:a16="http://schemas.microsoft.com/office/drawing/2014/main" xmlns="" id="{C3350728-98D0-4BAC-918D-8DEB6BA6D6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7" name="BExZROR5QH4CRXACSPB031IW6DBF">
          <a:extLst>
            <a:ext uri="{FF2B5EF4-FFF2-40B4-BE49-F238E27FC236}">
              <a16:creationId xmlns:a16="http://schemas.microsoft.com/office/drawing/2014/main" xmlns="" id="{F2D4422C-BB87-4046-8D55-EC19BC952E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8" name="BExW5Q9YWNZOV61XIPTVZ6DG4WC3">
          <a:extLst>
            <a:ext uri="{FF2B5EF4-FFF2-40B4-BE49-F238E27FC236}">
              <a16:creationId xmlns:a16="http://schemas.microsoft.com/office/drawing/2014/main" xmlns="" id="{A7986DBE-15B8-447D-8383-5FC5243472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9" name="BExU234APSPWEF7WYAJWDD5FR41E">
          <a:extLst>
            <a:ext uri="{FF2B5EF4-FFF2-40B4-BE49-F238E27FC236}">
              <a16:creationId xmlns:a16="http://schemas.microsoft.com/office/drawing/2014/main" xmlns="" id="{616D6CA3-ADFA-41C1-8C20-83332279CD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0" name="BEx9J972VG349UJL0BFKQNRFBPIK">
          <a:extLst>
            <a:ext uri="{FF2B5EF4-FFF2-40B4-BE49-F238E27FC236}">
              <a16:creationId xmlns:a16="http://schemas.microsoft.com/office/drawing/2014/main" xmlns="" id="{49A9ABAA-5768-4FE7-A2CA-B570D80832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01" name="BExEOG45NR1NDWFVLSHVPW96LDDG">
          <a:extLst>
            <a:ext uri="{FF2B5EF4-FFF2-40B4-BE49-F238E27FC236}">
              <a16:creationId xmlns:a16="http://schemas.microsoft.com/office/drawing/2014/main" xmlns="" id="{7F212175-790A-48EC-A12E-CB0DF039E2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02" name="BExMG8GOJE7HUD4TBW1BVZQ79U6D">
          <a:extLst>
            <a:ext uri="{FF2B5EF4-FFF2-40B4-BE49-F238E27FC236}">
              <a16:creationId xmlns:a16="http://schemas.microsoft.com/office/drawing/2014/main" xmlns="" id="{E4065108-D71A-490D-9765-44238E5892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3" name="BExUD845W29O393MP8XHSBRARPM8">
          <a:extLst>
            <a:ext uri="{FF2B5EF4-FFF2-40B4-BE49-F238E27FC236}">
              <a16:creationId xmlns:a16="http://schemas.microsoft.com/office/drawing/2014/main" xmlns="" id="{FE6D49FD-B68C-4736-BFF9-63E1F85218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4" name="BEx1PXJYA0EPVKMIZ3OX22NE6SPN">
          <a:extLst>
            <a:ext uri="{FF2B5EF4-FFF2-40B4-BE49-F238E27FC236}">
              <a16:creationId xmlns:a16="http://schemas.microsoft.com/office/drawing/2014/main" xmlns="" id="{B411F569-59F9-434B-A87D-01F4F37121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5" name="BExMJQXJ8DDD25EZMRVLMBSDATIO">
          <a:extLst>
            <a:ext uri="{FF2B5EF4-FFF2-40B4-BE49-F238E27FC236}">
              <a16:creationId xmlns:a16="http://schemas.microsoft.com/office/drawing/2014/main" xmlns="" id="{C8BC0A73-1C48-4406-A8B7-34E36641DE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6" name="BExCZE19XEJSNCUJ5WNOBW1G7SJV">
          <a:extLst>
            <a:ext uri="{FF2B5EF4-FFF2-40B4-BE49-F238E27FC236}">
              <a16:creationId xmlns:a16="http://schemas.microsoft.com/office/drawing/2014/main" xmlns="" id="{BD57241A-00A3-4352-8AC8-661B4169EB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7" name="BExEQFAMIZ2L4OCWFLVJ5OSNW3FR">
          <a:extLst>
            <a:ext uri="{FF2B5EF4-FFF2-40B4-BE49-F238E27FC236}">
              <a16:creationId xmlns:a16="http://schemas.microsoft.com/office/drawing/2014/main" xmlns="" id="{60F66CFC-9083-4FE1-AB82-6DC186D481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8" name="BExS5XJH42YFJ9C3IVA8HNIE5L6M">
          <a:extLst>
            <a:ext uri="{FF2B5EF4-FFF2-40B4-BE49-F238E27FC236}">
              <a16:creationId xmlns:a16="http://schemas.microsoft.com/office/drawing/2014/main" xmlns="" id="{E87E1BBF-C03B-4B7D-B3D8-F472DC1236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9" name="BExVVXJ0MS44XHZ5FRN9T06BWANK">
          <a:extLst>
            <a:ext uri="{FF2B5EF4-FFF2-40B4-BE49-F238E27FC236}">
              <a16:creationId xmlns:a16="http://schemas.microsoft.com/office/drawing/2014/main" xmlns="" id="{BB2FC620-D280-404A-A877-9B52F547D1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0" name="BExAXD64YO5K66HFU564IW611FYB">
          <a:extLst>
            <a:ext uri="{FF2B5EF4-FFF2-40B4-BE49-F238E27FC236}">
              <a16:creationId xmlns:a16="http://schemas.microsoft.com/office/drawing/2014/main" xmlns="" id="{998FACC4-F079-4841-8773-DCA8D237EA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1" name="BExZROR5QH4CRXACSPB031IW6DBF">
          <a:extLst>
            <a:ext uri="{FF2B5EF4-FFF2-40B4-BE49-F238E27FC236}">
              <a16:creationId xmlns:a16="http://schemas.microsoft.com/office/drawing/2014/main" xmlns="" id="{E63A5DEB-0A05-4967-A199-AFED2AB182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2" name="BExW5Q9YWNZOV61XIPTVZ6DG4WC3">
          <a:extLst>
            <a:ext uri="{FF2B5EF4-FFF2-40B4-BE49-F238E27FC236}">
              <a16:creationId xmlns:a16="http://schemas.microsoft.com/office/drawing/2014/main" xmlns="" id="{A785BC44-BD7D-498F-9F2D-522E93FE77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3" name="BExU234APSPWEF7WYAJWDD5FR41E">
          <a:extLst>
            <a:ext uri="{FF2B5EF4-FFF2-40B4-BE49-F238E27FC236}">
              <a16:creationId xmlns:a16="http://schemas.microsoft.com/office/drawing/2014/main" xmlns="" id="{FF458995-AB75-4432-BBD0-03CBD12764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4" name="BEx9J972VG349UJL0BFKQNRFBPIK">
          <a:extLst>
            <a:ext uri="{FF2B5EF4-FFF2-40B4-BE49-F238E27FC236}">
              <a16:creationId xmlns:a16="http://schemas.microsoft.com/office/drawing/2014/main" xmlns="" id="{5D127B25-8EA4-4486-8FE4-9E4CB468D9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15" name="BExEOG45NR1NDWFVLSHVPW96LDDG">
          <a:extLst>
            <a:ext uri="{FF2B5EF4-FFF2-40B4-BE49-F238E27FC236}">
              <a16:creationId xmlns:a16="http://schemas.microsoft.com/office/drawing/2014/main" xmlns="" id="{0C16C472-B0A7-4928-BB7F-01B8D9370F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16" name="BExMG8GOJE7HUD4TBW1BVZQ79U6D">
          <a:extLst>
            <a:ext uri="{FF2B5EF4-FFF2-40B4-BE49-F238E27FC236}">
              <a16:creationId xmlns:a16="http://schemas.microsoft.com/office/drawing/2014/main" xmlns="" id="{E3720AD7-BDBE-4326-972B-B656440F75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7" name="BExUD845W29O393MP8XHSBRARPM8">
          <a:extLst>
            <a:ext uri="{FF2B5EF4-FFF2-40B4-BE49-F238E27FC236}">
              <a16:creationId xmlns:a16="http://schemas.microsoft.com/office/drawing/2014/main" xmlns="" id="{A206FEE9-63DB-4D97-967B-0FF2DE5C74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8" name="BEx1PXJYA0EPVKMIZ3OX22NE6SPN">
          <a:extLst>
            <a:ext uri="{FF2B5EF4-FFF2-40B4-BE49-F238E27FC236}">
              <a16:creationId xmlns:a16="http://schemas.microsoft.com/office/drawing/2014/main" xmlns="" id="{D50433EC-7755-48D9-945A-D789D6BA83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9" name="BExMJQXJ8DDD25EZMRVLMBSDATIO">
          <a:extLst>
            <a:ext uri="{FF2B5EF4-FFF2-40B4-BE49-F238E27FC236}">
              <a16:creationId xmlns:a16="http://schemas.microsoft.com/office/drawing/2014/main" xmlns="" id="{520EAC82-B761-4814-B223-68324F7C45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0" name="BExCZE19XEJSNCUJ5WNOBW1G7SJV">
          <a:extLst>
            <a:ext uri="{FF2B5EF4-FFF2-40B4-BE49-F238E27FC236}">
              <a16:creationId xmlns:a16="http://schemas.microsoft.com/office/drawing/2014/main" xmlns="" id="{20D88F4A-7C52-467A-9C9F-85E8D64E65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1" name="BExEQFAMIZ2L4OCWFLVJ5OSNW3FR">
          <a:extLst>
            <a:ext uri="{FF2B5EF4-FFF2-40B4-BE49-F238E27FC236}">
              <a16:creationId xmlns:a16="http://schemas.microsoft.com/office/drawing/2014/main" xmlns="" id="{4C885C89-A561-43AF-B0B8-26EA26304D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2" name="BExS5XJH42YFJ9C3IVA8HNIE5L6M">
          <a:extLst>
            <a:ext uri="{FF2B5EF4-FFF2-40B4-BE49-F238E27FC236}">
              <a16:creationId xmlns:a16="http://schemas.microsoft.com/office/drawing/2014/main" xmlns="" id="{C838A7BC-961B-4607-BFF1-9DB8F06DC5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3" name="BExVVXJ0MS44XHZ5FRN9T06BWANK">
          <a:extLst>
            <a:ext uri="{FF2B5EF4-FFF2-40B4-BE49-F238E27FC236}">
              <a16:creationId xmlns:a16="http://schemas.microsoft.com/office/drawing/2014/main" xmlns="" id="{259E7A47-0F82-40A8-B941-DD64DDDAE1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4" name="BExAXD64YO5K66HFU564IW611FYB">
          <a:extLst>
            <a:ext uri="{FF2B5EF4-FFF2-40B4-BE49-F238E27FC236}">
              <a16:creationId xmlns:a16="http://schemas.microsoft.com/office/drawing/2014/main" xmlns="" id="{B79D0941-6234-4279-BD1A-B4F81730D9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5" name="BExZROR5QH4CRXACSPB031IW6DBF">
          <a:extLst>
            <a:ext uri="{FF2B5EF4-FFF2-40B4-BE49-F238E27FC236}">
              <a16:creationId xmlns:a16="http://schemas.microsoft.com/office/drawing/2014/main" xmlns="" id="{E6C1C54B-C0F3-415D-8E28-9480F3085B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6" name="BExW5Q9YWNZOV61XIPTVZ6DG4WC3">
          <a:extLst>
            <a:ext uri="{FF2B5EF4-FFF2-40B4-BE49-F238E27FC236}">
              <a16:creationId xmlns:a16="http://schemas.microsoft.com/office/drawing/2014/main" xmlns="" id="{9561DC15-F4CF-47D6-A300-77D5E83E28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7" name="BExU234APSPWEF7WYAJWDD5FR41E">
          <a:extLst>
            <a:ext uri="{FF2B5EF4-FFF2-40B4-BE49-F238E27FC236}">
              <a16:creationId xmlns:a16="http://schemas.microsoft.com/office/drawing/2014/main" xmlns="" id="{2CF721F3-8D5A-4DC8-B847-2418B51F6F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8" name="BEx9J972VG349UJL0BFKQNRFBPIK">
          <a:extLst>
            <a:ext uri="{FF2B5EF4-FFF2-40B4-BE49-F238E27FC236}">
              <a16:creationId xmlns:a16="http://schemas.microsoft.com/office/drawing/2014/main" xmlns="" id="{12421B3E-5E4D-4EA4-B74C-9B2708C118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29" name="BExEOG45NR1NDWFVLSHVPW96LDDG">
          <a:extLst>
            <a:ext uri="{FF2B5EF4-FFF2-40B4-BE49-F238E27FC236}">
              <a16:creationId xmlns:a16="http://schemas.microsoft.com/office/drawing/2014/main" xmlns="" id="{7D5A331E-B71B-4FD5-83E8-75DCF1D533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30" name="BExMG8GOJE7HUD4TBW1BVZQ79U6D">
          <a:extLst>
            <a:ext uri="{FF2B5EF4-FFF2-40B4-BE49-F238E27FC236}">
              <a16:creationId xmlns:a16="http://schemas.microsoft.com/office/drawing/2014/main" xmlns="" id="{A66A4838-8641-4465-92B0-C0C450453C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1" name="BExUD845W29O393MP8XHSBRARPM8">
          <a:extLst>
            <a:ext uri="{FF2B5EF4-FFF2-40B4-BE49-F238E27FC236}">
              <a16:creationId xmlns:a16="http://schemas.microsoft.com/office/drawing/2014/main" xmlns="" id="{99BA96E6-D157-4EC3-884D-5A0552869F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2" name="BEx1PXJYA0EPVKMIZ3OX22NE6SPN">
          <a:extLst>
            <a:ext uri="{FF2B5EF4-FFF2-40B4-BE49-F238E27FC236}">
              <a16:creationId xmlns:a16="http://schemas.microsoft.com/office/drawing/2014/main" xmlns="" id="{25E0031E-1141-4568-99DF-CFED1618F9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3" name="BExMJQXJ8DDD25EZMRVLMBSDATIO">
          <a:extLst>
            <a:ext uri="{FF2B5EF4-FFF2-40B4-BE49-F238E27FC236}">
              <a16:creationId xmlns:a16="http://schemas.microsoft.com/office/drawing/2014/main" xmlns="" id="{F9699F6F-5CEC-46C5-978B-51AAB80B45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4" name="BExCZE19XEJSNCUJ5WNOBW1G7SJV">
          <a:extLst>
            <a:ext uri="{FF2B5EF4-FFF2-40B4-BE49-F238E27FC236}">
              <a16:creationId xmlns:a16="http://schemas.microsoft.com/office/drawing/2014/main" xmlns="" id="{DDECE2C1-259B-4CDF-B92A-F0F6D5F73E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5" name="BExEQFAMIZ2L4OCWFLVJ5OSNW3FR">
          <a:extLst>
            <a:ext uri="{FF2B5EF4-FFF2-40B4-BE49-F238E27FC236}">
              <a16:creationId xmlns:a16="http://schemas.microsoft.com/office/drawing/2014/main" xmlns="" id="{7C0FFA45-4D64-4031-83F0-FF18D077D1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6" name="BExS5XJH42YFJ9C3IVA8HNIE5L6M">
          <a:extLst>
            <a:ext uri="{FF2B5EF4-FFF2-40B4-BE49-F238E27FC236}">
              <a16:creationId xmlns:a16="http://schemas.microsoft.com/office/drawing/2014/main" xmlns="" id="{187EE48D-96B7-4623-91EB-0C071576B2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7" name="BExVVXJ0MS44XHZ5FRN9T06BWANK">
          <a:extLst>
            <a:ext uri="{FF2B5EF4-FFF2-40B4-BE49-F238E27FC236}">
              <a16:creationId xmlns:a16="http://schemas.microsoft.com/office/drawing/2014/main" xmlns="" id="{18C4C97D-78A3-4694-976D-CD6D339C6F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8" name="BExAXD64YO5K66HFU564IW611FYB">
          <a:extLst>
            <a:ext uri="{FF2B5EF4-FFF2-40B4-BE49-F238E27FC236}">
              <a16:creationId xmlns:a16="http://schemas.microsoft.com/office/drawing/2014/main" xmlns="" id="{A40F9D63-33BD-4F3B-99EA-48610E30ED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9" name="BExZROR5QH4CRXACSPB031IW6DBF">
          <a:extLst>
            <a:ext uri="{FF2B5EF4-FFF2-40B4-BE49-F238E27FC236}">
              <a16:creationId xmlns:a16="http://schemas.microsoft.com/office/drawing/2014/main" xmlns="" id="{BA867C0B-F825-481A-9EF2-907982799F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0" name="BExW5Q9YWNZOV61XIPTVZ6DG4WC3">
          <a:extLst>
            <a:ext uri="{FF2B5EF4-FFF2-40B4-BE49-F238E27FC236}">
              <a16:creationId xmlns:a16="http://schemas.microsoft.com/office/drawing/2014/main" xmlns="" id="{963CEDFE-972B-4E9A-9EC3-0FBE728DE7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1" name="BExU234APSPWEF7WYAJWDD5FR41E">
          <a:extLst>
            <a:ext uri="{FF2B5EF4-FFF2-40B4-BE49-F238E27FC236}">
              <a16:creationId xmlns:a16="http://schemas.microsoft.com/office/drawing/2014/main" xmlns="" id="{46B40964-EFDA-4803-BE7B-E399BEA0BA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2" name="BEx9J972VG349UJL0BFKQNRFBPIK">
          <a:extLst>
            <a:ext uri="{FF2B5EF4-FFF2-40B4-BE49-F238E27FC236}">
              <a16:creationId xmlns:a16="http://schemas.microsoft.com/office/drawing/2014/main" xmlns="" id="{CF9998B7-C96B-45F9-BB38-90E6D75D09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43" name="BExEOG45NR1NDWFVLSHVPW96LDDG">
          <a:extLst>
            <a:ext uri="{FF2B5EF4-FFF2-40B4-BE49-F238E27FC236}">
              <a16:creationId xmlns:a16="http://schemas.microsoft.com/office/drawing/2014/main" xmlns="" id="{CF5A5B32-3727-4F99-8432-6B12EF8ED9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44" name="BExMG8GOJE7HUD4TBW1BVZQ79U6D">
          <a:extLst>
            <a:ext uri="{FF2B5EF4-FFF2-40B4-BE49-F238E27FC236}">
              <a16:creationId xmlns:a16="http://schemas.microsoft.com/office/drawing/2014/main" xmlns="" id="{54B29D44-0ECF-4DDC-AB6C-1FFC421E84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5" name="BExUD845W29O393MP8XHSBRARPM8">
          <a:extLst>
            <a:ext uri="{FF2B5EF4-FFF2-40B4-BE49-F238E27FC236}">
              <a16:creationId xmlns:a16="http://schemas.microsoft.com/office/drawing/2014/main" xmlns="" id="{75678DF7-C633-4D17-9323-D166EB0811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6" name="BEx1PXJYA0EPVKMIZ3OX22NE6SPN">
          <a:extLst>
            <a:ext uri="{FF2B5EF4-FFF2-40B4-BE49-F238E27FC236}">
              <a16:creationId xmlns:a16="http://schemas.microsoft.com/office/drawing/2014/main" xmlns="" id="{EED9AC90-07DC-48C5-97F8-47EA0E2E7B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7" name="BExMJQXJ8DDD25EZMRVLMBSDATIO">
          <a:extLst>
            <a:ext uri="{FF2B5EF4-FFF2-40B4-BE49-F238E27FC236}">
              <a16:creationId xmlns:a16="http://schemas.microsoft.com/office/drawing/2014/main" xmlns="" id="{97867497-266F-402D-986E-03681F5E90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8" name="BExCZE19XEJSNCUJ5WNOBW1G7SJV">
          <a:extLst>
            <a:ext uri="{FF2B5EF4-FFF2-40B4-BE49-F238E27FC236}">
              <a16:creationId xmlns:a16="http://schemas.microsoft.com/office/drawing/2014/main" xmlns="" id="{89CEDCFE-C206-4A4D-A7B6-DE691DCD94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9" name="BExEQFAMIZ2L4OCWFLVJ5OSNW3FR">
          <a:extLst>
            <a:ext uri="{FF2B5EF4-FFF2-40B4-BE49-F238E27FC236}">
              <a16:creationId xmlns:a16="http://schemas.microsoft.com/office/drawing/2014/main" xmlns="" id="{12FBA0ED-9A2A-40ED-A303-CE986B5063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0" name="BExS5XJH42YFJ9C3IVA8HNIE5L6M">
          <a:extLst>
            <a:ext uri="{FF2B5EF4-FFF2-40B4-BE49-F238E27FC236}">
              <a16:creationId xmlns:a16="http://schemas.microsoft.com/office/drawing/2014/main" xmlns="" id="{FF188A7C-53E9-4012-BC71-62C2E6936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1" name="BExVVXJ0MS44XHZ5FRN9T06BWANK">
          <a:extLst>
            <a:ext uri="{FF2B5EF4-FFF2-40B4-BE49-F238E27FC236}">
              <a16:creationId xmlns:a16="http://schemas.microsoft.com/office/drawing/2014/main" xmlns="" id="{8159AB4A-624F-4890-8AFD-9934F664DB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2" name="BExAXD64YO5K66HFU564IW611FYB">
          <a:extLst>
            <a:ext uri="{FF2B5EF4-FFF2-40B4-BE49-F238E27FC236}">
              <a16:creationId xmlns:a16="http://schemas.microsoft.com/office/drawing/2014/main" xmlns="" id="{47E88064-FA21-4B05-B317-5EA85A9B04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3" name="BExZROR5QH4CRXACSPB031IW6DBF">
          <a:extLst>
            <a:ext uri="{FF2B5EF4-FFF2-40B4-BE49-F238E27FC236}">
              <a16:creationId xmlns:a16="http://schemas.microsoft.com/office/drawing/2014/main" xmlns="" id="{543E5991-21E0-4E95-9996-52C0910AB4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4" name="BExW5Q9YWNZOV61XIPTVZ6DG4WC3">
          <a:extLst>
            <a:ext uri="{FF2B5EF4-FFF2-40B4-BE49-F238E27FC236}">
              <a16:creationId xmlns:a16="http://schemas.microsoft.com/office/drawing/2014/main" xmlns="" id="{15E488E6-013D-4BAA-BBE8-7C15AAF8C5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5" name="BExU234APSPWEF7WYAJWDD5FR41E">
          <a:extLst>
            <a:ext uri="{FF2B5EF4-FFF2-40B4-BE49-F238E27FC236}">
              <a16:creationId xmlns:a16="http://schemas.microsoft.com/office/drawing/2014/main" xmlns="" id="{CB5C9C32-8804-4195-BF0B-5D48494562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6" name="BEx9J972VG349UJL0BFKQNRFBPIK">
          <a:extLst>
            <a:ext uri="{FF2B5EF4-FFF2-40B4-BE49-F238E27FC236}">
              <a16:creationId xmlns:a16="http://schemas.microsoft.com/office/drawing/2014/main" xmlns="" id="{EDE4BB90-5E56-4F8D-9FBB-3FC74F28A2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57" name="BExEOG45NR1NDWFVLSHVPW96LDDG">
          <a:extLst>
            <a:ext uri="{FF2B5EF4-FFF2-40B4-BE49-F238E27FC236}">
              <a16:creationId xmlns:a16="http://schemas.microsoft.com/office/drawing/2014/main" xmlns="" id="{5844AB1E-D624-4AD5-B40D-80422FF7DD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58" name="BExMG8GOJE7HUD4TBW1BVZQ79U6D">
          <a:extLst>
            <a:ext uri="{FF2B5EF4-FFF2-40B4-BE49-F238E27FC236}">
              <a16:creationId xmlns:a16="http://schemas.microsoft.com/office/drawing/2014/main" xmlns="" id="{2712CF17-498C-4F28-87AB-2CE4D165A1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9" name="BExUD845W29O393MP8XHSBRARPM8">
          <a:extLst>
            <a:ext uri="{FF2B5EF4-FFF2-40B4-BE49-F238E27FC236}">
              <a16:creationId xmlns:a16="http://schemas.microsoft.com/office/drawing/2014/main" xmlns="" id="{37EC4345-6C9B-4072-B3F8-3A5065B125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0" name="BEx1PXJYA0EPVKMIZ3OX22NE6SPN">
          <a:extLst>
            <a:ext uri="{FF2B5EF4-FFF2-40B4-BE49-F238E27FC236}">
              <a16:creationId xmlns:a16="http://schemas.microsoft.com/office/drawing/2014/main" xmlns="" id="{72803EB9-987B-4CDC-BAF5-290B16A25D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1" name="BExMJQXJ8DDD25EZMRVLMBSDATIO">
          <a:extLst>
            <a:ext uri="{FF2B5EF4-FFF2-40B4-BE49-F238E27FC236}">
              <a16:creationId xmlns:a16="http://schemas.microsoft.com/office/drawing/2014/main" xmlns="" id="{66FCBFBE-E3B5-4121-A480-83FB58BB40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2" name="BExCZE19XEJSNCUJ5WNOBW1G7SJV">
          <a:extLst>
            <a:ext uri="{FF2B5EF4-FFF2-40B4-BE49-F238E27FC236}">
              <a16:creationId xmlns:a16="http://schemas.microsoft.com/office/drawing/2014/main" xmlns="" id="{30F960EB-2EDB-4BB6-AD6C-F0A70707F6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3" name="BExEQFAMIZ2L4OCWFLVJ5OSNW3FR">
          <a:extLst>
            <a:ext uri="{FF2B5EF4-FFF2-40B4-BE49-F238E27FC236}">
              <a16:creationId xmlns:a16="http://schemas.microsoft.com/office/drawing/2014/main" xmlns="" id="{0852C32A-1133-4E8E-972B-BC91D12992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4" name="BExS5XJH42YFJ9C3IVA8HNIE5L6M">
          <a:extLst>
            <a:ext uri="{FF2B5EF4-FFF2-40B4-BE49-F238E27FC236}">
              <a16:creationId xmlns:a16="http://schemas.microsoft.com/office/drawing/2014/main" xmlns="" id="{E210FCC4-AD9F-46F0-AA5A-51FE96AA9A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5" name="BExVVXJ0MS44XHZ5FRN9T06BWANK">
          <a:extLst>
            <a:ext uri="{FF2B5EF4-FFF2-40B4-BE49-F238E27FC236}">
              <a16:creationId xmlns:a16="http://schemas.microsoft.com/office/drawing/2014/main" xmlns="" id="{52435708-FEE5-4DF4-AD30-8815C2C9D0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6" name="BExAXD64YO5K66HFU564IW611FYB">
          <a:extLst>
            <a:ext uri="{FF2B5EF4-FFF2-40B4-BE49-F238E27FC236}">
              <a16:creationId xmlns:a16="http://schemas.microsoft.com/office/drawing/2014/main" xmlns="" id="{C65E29E8-553C-45EC-BA8C-E1750CC578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7" name="BExZROR5QH4CRXACSPB031IW6DBF">
          <a:extLst>
            <a:ext uri="{FF2B5EF4-FFF2-40B4-BE49-F238E27FC236}">
              <a16:creationId xmlns:a16="http://schemas.microsoft.com/office/drawing/2014/main" xmlns="" id="{19FB33E6-DDCF-46EB-80FD-11FD9D82A7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8" name="BExW5Q9YWNZOV61XIPTVZ6DG4WC3">
          <a:extLst>
            <a:ext uri="{FF2B5EF4-FFF2-40B4-BE49-F238E27FC236}">
              <a16:creationId xmlns:a16="http://schemas.microsoft.com/office/drawing/2014/main" xmlns="" id="{8FF95779-136D-4D80-9BAF-60CE3EF356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9" name="BExU234APSPWEF7WYAJWDD5FR41E">
          <a:extLst>
            <a:ext uri="{FF2B5EF4-FFF2-40B4-BE49-F238E27FC236}">
              <a16:creationId xmlns:a16="http://schemas.microsoft.com/office/drawing/2014/main" xmlns="" id="{C185B0CF-7594-47FE-BD0D-71411D7CB2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0" name="BEx9J972VG349UJL0BFKQNRFBPIK">
          <a:extLst>
            <a:ext uri="{FF2B5EF4-FFF2-40B4-BE49-F238E27FC236}">
              <a16:creationId xmlns:a16="http://schemas.microsoft.com/office/drawing/2014/main" xmlns="" id="{21777A69-E422-428E-84E8-02ADA96E47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71" name="BExEOG45NR1NDWFVLSHVPW96LDDG">
          <a:extLst>
            <a:ext uri="{FF2B5EF4-FFF2-40B4-BE49-F238E27FC236}">
              <a16:creationId xmlns:a16="http://schemas.microsoft.com/office/drawing/2014/main" xmlns="" id="{4043F1A8-99A8-44DB-A5DB-A5ADFF1093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72" name="BExMG8GOJE7HUD4TBW1BVZQ79U6D">
          <a:extLst>
            <a:ext uri="{FF2B5EF4-FFF2-40B4-BE49-F238E27FC236}">
              <a16:creationId xmlns:a16="http://schemas.microsoft.com/office/drawing/2014/main" xmlns="" id="{C5C7B487-B135-494B-9DBD-D9860F4111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3" name="BExUD845W29O393MP8XHSBRARPM8">
          <a:extLst>
            <a:ext uri="{FF2B5EF4-FFF2-40B4-BE49-F238E27FC236}">
              <a16:creationId xmlns:a16="http://schemas.microsoft.com/office/drawing/2014/main" xmlns="" id="{91AB4784-A3A5-4FE2-9635-655AD1C1F6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4" name="BEx1PXJYA0EPVKMIZ3OX22NE6SPN">
          <a:extLst>
            <a:ext uri="{FF2B5EF4-FFF2-40B4-BE49-F238E27FC236}">
              <a16:creationId xmlns:a16="http://schemas.microsoft.com/office/drawing/2014/main" xmlns="" id="{7EFC48E4-CAE4-4F97-BE48-40997C960A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5" name="BExMJQXJ8DDD25EZMRVLMBSDATIO">
          <a:extLst>
            <a:ext uri="{FF2B5EF4-FFF2-40B4-BE49-F238E27FC236}">
              <a16:creationId xmlns:a16="http://schemas.microsoft.com/office/drawing/2014/main" xmlns="" id="{CD7E44B5-B6D6-45AA-948C-A5D1537AE3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6" name="BExCZE19XEJSNCUJ5WNOBW1G7SJV">
          <a:extLst>
            <a:ext uri="{FF2B5EF4-FFF2-40B4-BE49-F238E27FC236}">
              <a16:creationId xmlns:a16="http://schemas.microsoft.com/office/drawing/2014/main" xmlns="" id="{9135CA95-0DE3-4838-BAC8-3176C5D9B2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7" name="BExEQFAMIZ2L4OCWFLVJ5OSNW3FR">
          <a:extLst>
            <a:ext uri="{FF2B5EF4-FFF2-40B4-BE49-F238E27FC236}">
              <a16:creationId xmlns:a16="http://schemas.microsoft.com/office/drawing/2014/main" xmlns="" id="{B6DA5DE5-B855-4C06-8DB6-667562221A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8" name="BExS5XJH42YFJ9C3IVA8HNIE5L6M">
          <a:extLst>
            <a:ext uri="{FF2B5EF4-FFF2-40B4-BE49-F238E27FC236}">
              <a16:creationId xmlns:a16="http://schemas.microsoft.com/office/drawing/2014/main" xmlns="" id="{AC1229B5-85BF-443D-BD40-1628AE650A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9" name="BExVVXJ0MS44XHZ5FRN9T06BWANK">
          <a:extLst>
            <a:ext uri="{FF2B5EF4-FFF2-40B4-BE49-F238E27FC236}">
              <a16:creationId xmlns:a16="http://schemas.microsoft.com/office/drawing/2014/main" xmlns="" id="{A63DEA2C-AC42-435A-8597-00F36AB761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0" name="BExAXD64YO5K66HFU564IW611FYB">
          <a:extLst>
            <a:ext uri="{FF2B5EF4-FFF2-40B4-BE49-F238E27FC236}">
              <a16:creationId xmlns:a16="http://schemas.microsoft.com/office/drawing/2014/main" xmlns="" id="{5ABF49C9-5BCA-4FF3-B406-872C946B03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1" name="BExZROR5QH4CRXACSPB031IW6DBF">
          <a:extLst>
            <a:ext uri="{FF2B5EF4-FFF2-40B4-BE49-F238E27FC236}">
              <a16:creationId xmlns:a16="http://schemas.microsoft.com/office/drawing/2014/main" xmlns="" id="{EFD6DD24-F263-4380-88A0-7F81C0D4EA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2" name="BExW5Q9YWNZOV61XIPTVZ6DG4WC3">
          <a:extLst>
            <a:ext uri="{FF2B5EF4-FFF2-40B4-BE49-F238E27FC236}">
              <a16:creationId xmlns:a16="http://schemas.microsoft.com/office/drawing/2014/main" xmlns="" id="{18B9D069-2468-4A40-BF7C-F512E776DA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3" name="BExU234APSPWEF7WYAJWDD5FR41E">
          <a:extLst>
            <a:ext uri="{FF2B5EF4-FFF2-40B4-BE49-F238E27FC236}">
              <a16:creationId xmlns:a16="http://schemas.microsoft.com/office/drawing/2014/main" xmlns="" id="{45C1FD56-CABA-4E52-AC82-05E056378D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4" name="BEx9J972VG349UJL0BFKQNRFBPIK">
          <a:extLst>
            <a:ext uri="{FF2B5EF4-FFF2-40B4-BE49-F238E27FC236}">
              <a16:creationId xmlns:a16="http://schemas.microsoft.com/office/drawing/2014/main" xmlns="" id="{D09ABEAE-4B72-4226-8B2B-DDF19A156B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85" name="BExEOG45NR1NDWFVLSHVPW96LDDG">
          <a:extLst>
            <a:ext uri="{FF2B5EF4-FFF2-40B4-BE49-F238E27FC236}">
              <a16:creationId xmlns:a16="http://schemas.microsoft.com/office/drawing/2014/main" xmlns="" id="{1BF5A1B2-32C9-4E3E-8998-AB9D10D106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86" name="BExMG8GOJE7HUD4TBW1BVZQ79U6D">
          <a:extLst>
            <a:ext uri="{FF2B5EF4-FFF2-40B4-BE49-F238E27FC236}">
              <a16:creationId xmlns:a16="http://schemas.microsoft.com/office/drawing/2014/main" xmlns="" id="{35BEE77C-37F4-4507-8F0A-0ABCD305BF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7" name="BExUD845W29O393MP8XHSBRARPM8">
          <a:extLst>
            <a:ext uri="{FF2B5EF4-FFF2-40B4-BE49-F238E27FC236}">
              <a16:creationId xmlns:a16="http://schemas.microsoft.com/office/drawing/2014/main" xmlns="" id="{9B5E4A16-A757-4238-AAD2-ABD096A0F1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8" name="BEx1PXJYA0EPVKMIZ3OX22NE6SPN">
          <a:extLst>
            <a:ext uri="{FF2B5EF4-FFF2-40B4-BE49-F238E27FC236}">
              <a16:creationId xmlns:a16="http://schemas.microsoft.com/office/drawing/2014/main" xmlns="" id="{3D9C5310-56B5-4799-AE87-01F4E5E814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9" name="BExMJQXJ8DDD25EZMRVLMBSDATIO">
          <a:extLst>
            <a:ext uri="{FF2B5EF4-FFF2-40B4-BE49-F238E27FC236}">
              <a16:creationId xmlns:a16="http://schemas.microsoft.com/office/drawing/2014/main" xmlns="" id="{EB76C3A2-A261-4784-ABF2-ECC9FF2ED8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0" name="BExCZE19XEJSNCUJ5WNOBW1G7SJV">
          <a:extLst>
            <a:ext uri="{FF2B5EF4-FFF2-40B4-BE49-F238E27FC236}">
              <a16:creationId xmlns:a16="http://schemas.microsoft.com/office/drawing/2014/main" xmlns="" id="{858BE391-8FD6-4FDC-9E74-1D4A15B760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1" name="BExEQFAMIZ2L4OCWFLVJ5OSNW3FR">
          <a:extLst>
            <a:ext uri="{FF2B5EF4-FFF2-40B4-BE49-F238E27FC236}">
              <a16:creationId xmlns:a16="http://schemas.microsoft.com/office/drawing/2014/main" xmlns="" id="{A904D360-F086-487F-8C03-24D9ED86BA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2" name="BExS5XJH42YFJ9C3IVA8HNIE5L6M">
          <a:extLst>
            <a:ext uri="{FF2B5EF4-FFF2-40B4-BE49-F238E27FC236}">
              <a16:creationId xmlns:a16="http://schemas.microsoft.com/office/drawing/2014/main" xmlns="" id="{C60C15A1-2AF0-45F2-927A-A377168189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3" name="BExVVXJ0MS44XHZ5FRN9T06BWANK">
          <a:extLst>
            <a:ext uri="{FF2B5EF4-FFF2-40B4-BE49-F238E27FC236}">
              <a16:creationId xmlns:a16="http://schemas.microsoft.com/office/drawing/2014/main" xmlns="" id="{725145AD-22E4-4AB5-A801-01AC92B3DE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4" name="BExAXD64YO5K66HFU564IW611FYB">
          <a:extLst>
            <a:ext uri="{FF2B5EF4-FFF2-40B4-BE49-F238E27FC236}">
              <a16:creationId xmlns:a16="http://schemas.microsoft.com/office/drawing/2014/main" xmlns="" id="{E2394A45-2AE3-4075-B5D9-04F7739B6D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5" name="BExZROR5QH4CRXACSPB031IW6DBF">
          <a:extLst>
            <a:ext uri="{FF2B5EF4-FFF2-40B4-BE49-F238E27FC236}">
              <a16:creationId xmlns:a16="http://schemas.microsoft.com/office/drawing/2014/main" xmlns="" id="{38F86FD9-1E91-4DAE-92C9-F585E7891E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6" name="BExW5Q9YWNZOV61XIPTVZ6DG4WC3">
          <a:extLst>
            <a:ext uri="{FF2B5EF4-FFF2-40B4-BE49-F238E27FC236}">
              <a16:creationId xmlns:a16="http://schemas.microsoft.com/office/drawing/2014/main" xmlns="" id="{6CB7F301-6386-4207-8C27-9F5179258D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7" name="BExU234APSPWEF7WYAJWDD5FR41E">
          <a:extLst>
            <a:ext uri="{FF2B5EF4-FFF2-40B4-BE49-F238E27FC236}">
              <a16:creationId xmlns:a16="http://schemas.microsoft.com/office/drawing/2014/main" xmlns="" id="{9BBF3A0C-A1BD-45A0-91BE-91D4A9698F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8" name="BEx9J972VG349UJL0BFKQNRFBPIK">
          <a:extLst>
            <a:ext uri="{FF2B5EF4-FFF2-40B4-BE49-F238E27FC236}">
              <a16:creationId xmlns:a16="http://schemas.microsoft.com/office/drawing/2014/main" xmlns="" id="{014B1866-3183-4E45-A846-E525BD677B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99" name="BExEOG45NR1NDWFVLSHVPW96LDDG">
          <a:extLst>
            <a:ext uri="{FF2B5EF4-FFF2-40B4-BE49-F238E27FC236}">
              <a16:creationId xmlns:a16="http://schemas.microsoft.com/office/drawing/2014/main" xmlns="" id="{C7975F8E-E8F5-4E62-A665-B2650D5244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00" name="BExMG8GOJE7HUD4TBW1BVZQ79U6D">
          <a:extLst>
            <a:ext uri="{FF2B5EF4-FFF2-40B4-BE49-F238E27FC236}">
              <a16:creationId xmlns:a16="http://schemas.microsoft.com/office/drawing/2014/main" xmlns="" id="{8786407E-8EA9-4A26-BC8B-33B57B6CEF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1" name="BExUD845W29O393MP8XHSBRARPM8">
          <a:extLst>
            <a:ext uri="{FF2B5EF4-FFF2-40B4-BE49-F238E27FC236}">
              <a16:creationId xmlns:a16="http://schemas.microsoft.com/office/drawing/2014/main" xmlns="" id="{5547DBD4-D385-4D48-9B58-B9D4F3BE74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2" name="BEx1PXJYA0EPVKMIZ3OX22NE6SPN">
          <a:extLst>
            <a:ext uri="{FF2B5EF4-FFF2-40B4-BE49-F238E27FC236}">
              <a16:creationId xmlns:a16="http://schemas.microsoft.com/office/drawing/2014/main" xmlns="" id="{AAFA1BBC-85AF-420F-BA6A-58755D8F06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3" name="BExMJQXJ8DDD25EZMRVLMBSDATIO">
          <a:extLst>
            <a:ext uri="{FF2B5EF4-FFF2-40B4-BE49-F238E27FC236}">
              <a16:creationId xmlns:a16="http://schemas.microsoft.com/office/drawing/2014/main" xmlns="" id="{ECD42222-D587-4051-B81B-509861825C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4" name="BExCZE19XEJSNCUJ5WNOBW1G7SJV">
          <a:extLst>
            <a:ext uri="{FF2B5EF4-FFF2-40B4-BE49-F238E27FC236}">
              <a16:creationId xmlns:a16="http://schemas.microsoft.com/office/drawing/2014/main" xmlns="" id="{5F8CE8A4-43B1-4DFC-AD94-DED1BDA5C7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5" name="BExEQFAMIZ2L4OCWFLVJ5OSNW3FR">
          <a:extLst>
            <a:ext uri="{FF2B5EF4-FFF2-40B4-BE49-F238E27FC236}">
              <a16:creationId xmlns:a16="http://schemas.microsoft.com/office/drawing/2014/main" xmlns="" id="{F27B1BD4-51DA-40D6-A6C8-0080A3E249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6" name="BExS5XJH42YFJ9C3IVA8HNIE5L6M">
          <a:extLst>
            <a:ext uri="{FF2B5EF4-FFF2-40B4-BE49-F238E27FC236}">
              <a16:creationId xmlns:a16="http://schemas.microsoft.com/office/drawing/2014/main" xmlns="" id="{8F2DEA70-BDD3-4C5C-BBC5-7B705C2BBD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7" name="BExVVXJ0MS44XHZ5FRN9T06BWANK">
          <a:extLst>
            <a:ext uri="{FF2B5EF4-FFF2-40B4-BE49-F238E27FC236}">
              <a16:creationId xmlns:a16="http://schemas.microsoft.com/office/drawing/2014/main" xmlns="" id="{EA1A04CD-252A-458B-BF9A-23D0AEA583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8" name="BExAXD64YO5K66HFU564IW611FYB">
          <a:extLst>
            <a:ext uri="{FF2B5EF4-FFF2-40B4-BE49-F238E27FC236}">
              <a16:creationId xmlns:a16="http://schemas.microsoft.com/office/drawing/2014/main" xmlns="" id="{C8AC53CB-814A-486F-A531-FB690D47FD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9" name="BExZROR5QH4CRXACSPB031IW6DBF">
          <a:extLst>
            <a:ext uri="{FF2B5EF4-FFF2-40B4-BE49-F238E27FC236}">
              <a16:creationId xmlns:a16="http://schemas.microsoft.com/office/drawing/2014/main" xmlns="" id="{4C6D6B47-6014-41EE-96FC-575E5E4B4A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0" name="BExW5Q9YWNZOV61XIPTVZ6DG4WC3">
          <a:extLst>
            <a:ext uri="{FF2B5EF4-FFF2-40B4-BE49-F238E27FC236}">
              <a16:creationId xmlns:a16="http://schemas.microsoft.com/office/drawing/2014/main" xmlns="" id="{F1ABF5B6-4661-4DF7-A7F5-92314B72FE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1" name="BExU234APSPWEF7WYAJWDD5FR41E">
          <a:extLst>
            <a:ext uri="{FF2B5EF4-FFF2-40B4-BE49-F238E27FC236}">
              <a16:creationId xmlns:a16="http://schemas.microsoft.com/office/drawing/2014/main" xmlns="" id="{2134A2A9-3A9B-4928-A37E-B44CAF5934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2" name="BEx9J972VG349UJL0BFKQNRFBPIK">
          <a:extLst>
            <a:ext uri="{FF2B5EF4-FFF2-40B4-BE49-F238E27FC236}">
              <a16:creationId xmlns:a16="http://schemas.microsoft.com/office/drawing/2014/main" xmlns="" id="{186A7021-37B0-4CE0-8E73-F2808AD1D3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13" name="BExEOG45NR1NDWFVLSHVPW96LDDG">
          <a:extLst>
            <a:ext uri="{FF2B5EF4-FFF2-40B4-BE49-F238E27FC236}">
              <a16:creationId xmlns:a16="http://schemas.microsoft.com/office/drawing/2014/main" xmlns="" id="{88443C57-6387-44D9-8E3E-92EDF7D9D4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14" name="BExMG8GOJE7HUD4TBW1BVZQ79U6D">
          <a:extLst>
            <a:ext uri="{FF2B5EF4-FFF2-40B4-BE49-F238E27FC236}">
              <a16:creationId xmlns:a16="http://schemas.microsoft.com/office/drawing/2014/main" xmlns="" id="{E5741F64-CB79-458B-838C-DD956EBDD7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5" name="BExUD845W29O393MP8XHSBRARPM8">
          <a:extLst>
            <a:ext uri="{FF2B5EF4-FFF2-40B4-BE49-F238E27FC236}">
              <a16:creationId xmlns:a16="http://schemas.microsoft.com/office/drawing/2014/main" xmlns="" id="{0FD19470-F3EC-4599-B13A-CF13CEA338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6" name="BEx1PXJYA0EPVKMIZ3OX22NE6SPN">
          <a:extLst>
            <a:ext uri="{FF2B5EF4-FFF2-40B4-BE49-F238E27FC236}">
              <a16:creationId xmlns:a16="http://schemas.microsoft.com/office/drawing/2014/main" xmlns="" id="{BB6683F4-8C83-4056-B267-CB4EC1DDCD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7" name="BExMJQXJ8DDD25EZMRVLMBSDATIO">
          <a:extLst>
            <a:ext uri="{FF2B5EF4-FFF2-40B4-BE49-F238E27FC236}">
              <a16:creationId xmlns:a16="http://schemas.microsoft.com/office/drawing/2014/main" xmlns="" id="{69D178AF-BD32-432C-A674-14517A7337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8" name="BExCZE19XEJSNCUJ5WNOBW1G7SJV">
          <a:extLst>
            <a:ext uri="{FF2B5EF4-FFF2-40B4-BE49-F238E27FC236}">
              <a16:creationId xmlns:a16="http://schemas.microsoft.com/office/drawing/2014/main" xmlns="" id="{291C8F60-9039-429B-93A5-18811C6731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9" name="BExEQFAMIZ2L4OCWFLVJ5OSNW3FR">
          <a:extLst>
            <a:ext uri="{FF2B5EF4-FFF2-40B4-BE49-F238E27FC236}">
              <a16:creationId xmlns:a16="http://schemas.microsoft.com/office/drawing/2014/main" xmlns="" id="{6B16583E-9A6E-487F-8532-4988FFDFE4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0" name="BExS5XJH42YFJ9C3IVA8HNIE5L6M">
          <a:extLst>
            <a:ext uri="{FF2B5EF4-FFF2-40B4-BE49-F238E27FC236}">
              <a16:creationId xmlns:a16="http://schemas.microsoft.com/office/drawing/2014/main" xmlns="" id="{FD8A12EA-A3D0-414F-8063-B3D8CE67BD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1" name="BExVVXJ0MS44XHZ5FRN9T06BWANK">
          <a:extLst>
            <a:ext uri="{FF2B5EF4-FFF2-40B4-BE49-F238E27FC236}">
              <a16:creationId xmlns:a16="http://schemas.microsoft.com/office/drawing/2014/main" xmlns="" id="{ADAA724C-1779-4FB4-83C0-6BCE054505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2" name="BExAXD64YO5K66HFU564IW611FYB">
          <a:extLst>
            <a:ext uri="{FF2B5EF4-FFF2-40B4-BE49-F238E27FC236}">
              <a16:creationId xmlns:a16="http://schemas.microsoft.com/office/drawing/2014/main" xmlns="" id="{CA60E760-B549-4EF3-9FB4-3F3A8FE533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3" name="BExZROR5QH4CRXACSPB031IW6DBF">
          <a:extLst>
            <a:ext uri="{FF2B5EF4-FFF2-40B4-BE49-F238E27FC236}">
              <a16:creationId xmlns:a16="http://schemas.microsoft.com/office/drawing/2014/main" xmlns="" id="{84D607CC-64D7-4405-A2D8-76B62E9AF2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4" name="BExW5Q9YWNZOV61XIPTVZ6DG4WC3">
          <a:extLst>
            <a:ext uri="{FF2B5EF4-FFF2-40B4-BE49-F238E27FC236}">
              <a16:creationId xmlns:a16="http://schemas.microsoft.com/office/drawing/2014/main" xmlns="" id="{D2A145FC-5676-4976-A526-26F4328DC2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5" name="BExU234APSPWEF7WYAJWDD5FR41E">
          <a:extLst>
            <a:ext uri="{FF2B5EF4-FFF2-40B4-BE49-F238E27FC236}">
              <a16:creationId xmlns:a16="http://schemas.microsoft.com/office/drawing/2014/main" xmlns="" id="{89129CB6-0E9C-48E0-9F92-AAB364139B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6" name="BEx9J972VG349UJL0BFKQNRFBPIK">
          <a:extLst>
            <a:ext uri="{FF2B5EF4-FFF2-40B4-BE49-F238E27FC236}">
              <a16:creationId xmlns:a16="http://schemas.microsoft.com/office/drawing/2014/main" xmlns="" id="{B2ECD8BD-7AB0-439D-BC4A-F549A7B5C0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27" name="BExEOG45NR1NDWFVLSHVPW96LDDG">
          <a:extLst>
            <a:ext uri="{FF2B5EF4-FFF2-40B4-BE49-F238E27FC236}">
              <a16:creationId xmlns:a16="http://schemas.microsoft.com/office/drawing/2014/main" xmlns="" id="{4CB0E360-B999-45FB-ADEE-254E0C6B5D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28" name="BExMG8GOJE7HUD4TBW1BVZQ79U6D">
          <a:extLst>
            <a:ext uri="{FF2B5EF4-FFF2-40B4-BE49-F238E27FC236}">
              <a16:creationId xmlns:a16="http://schemas.microsoft.com/office/drawing/2014/main" xmlns="" id="{FE0A4EF7-583B-42CE-8FCA-3D3559C5E9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9" name="BExUD845W29O393MP8XHSBRARPM8">
          <a:extLst>
            <a:ext uri="{FF2B5EF4-FFF2-40B4-BE49-F238E27FC236}">
              <a16:creationId xmlns:a16="http://schemas.microsoft.com/office/drawing/2014/main" xmlns="" id="{9B531340-6E82-4C14-85AC-04473C76AA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0" name="BEx1PXJYA0EPVKMIZ3OX22NE6SPN">
          <a:extLst>
            <a:ext uri="{FF2B5EF4-FFF2-40B4-BE49-F238E27FC236}">
              <a16:creationId xmlns:a16="http://schemas.microsoft.com/office/drawing/2014/main" xmlns="" id="{B3B0988B-E6A8-43C0-89D3-F2F80EF7C7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1" name="BExMJQXJ8DDD25EZMRVLMBSDATIO">
          <a:extLst>
            <a:ext uri="{FF2B5EF4-FFF2-40B4-BE49-F238E27FC236}">
              <a16:creationId xmlns:a16="http://schemas.microsoft.com/office/drawing/2014/main" xmlns="" id="{39DC5784-1F7A-4905-A860-FD52B697BF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2" name="BExCZE19XEJSNCUJ5WNOBW1G7SJV">
          <a:extLst>
            <a:ext uri="{FF2B5EF4-FFF2-40B4-BE49-F238E27FC236}">
              <a16:creationId xmlns:a16="http://schemas.microsoft.com/office/drawing/2014/main" xmlns="" id="{D52A00BC-D9CA-45F9-A7C0-4B6E91E20D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3" name="BExEQFAMIZ2L4OCWFLVJ5OSNW3FR">
          <a:extLst>
            <a:ext uri="{FF2B5EF4-FFF2-40B4-BE49-F238E27FC236}">
              <a16:creationId xmlns:a16="http://schemas.microsoft.com/office/drawing/2014/main" xmlns="" id="{4D325B27-422B-4F12-8093-EF757AA216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4" name="BExS5XJH42YFJ9C3IVA8HNIE5L6M">
          <a:extLst>
            <a:ext uri="{FF2B5EF4-FFF2-40B4-BE49-F238E27FC236}">
              <a16:creationId xmlns:a16="http://schemas.microsoft.com/office/drawing/2014/main" xmlns="" id="{C68FE750-D270-40FB-8104-3CB02A30E1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5" name="BExVVXJ0MS44XHZ5FRN9T06BWANK">
          <a:extLst>
            <a:ext uri="{FF2B5EF4-FFF2-40B4-BE49-F238E27FC236}">
              <a16:creationId xmlns:a16="http://schemas.microsoft.com/office/drawing/2014/main" xmlns="" id="{D1EA6AB4-C584-4E26-8B6D-AEF4EE1CF3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6" name="BExAXD64YO5K66HFU564IW611FYB">
          <a:extLst>
            <a:ext uri="{FF2B5EF4-FFF2-40B4-BE49-F238E27FC236}">
              <a16:creationId xmlns:a16="http://schemas.microsoft.com/office/drawing/2014/main" xmlns="" id="{EBE21742-B0E9-43FE-8EDC-1ACBB6E63A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7" name="BExZROR5QH4CRXACSPB031IW6DBF">
          <a:extLst>
            <a:ext uri="{FF2B5EF4-FFF2-40B4-BE49-F238E27FC236}">
              <a16:creationId xmlns:a16="http://schemas.microsoft.com/office/drawing/2014/main" xmlns="" id="{F2C4A7A9-263A-47B3-89D3-73D03300E4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8" name="BExW5Q9YWNZOV61XIPTVZ6DG4WC3">
          <a:extLst>
            <a:ext uri="{FF2B5EF4-FFF2-40B4-BE49-F238E27FC236}">
              <a16:creationId xmlns:a16="http://schemas.microsoft.com/office/drawing/2014/main" xmlns="" id="{64D62AA2-FBA7-42AD-95BC-2C5362E385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9" name="BExU234APSPWEF7WYAJWDD5FR41E">
          <a:extLst>
            <a:ext uri="{FF2B5EF4-FFF2-40B4-BE49-F238E27FC236}">
              <a16:creationId xmlns:a16="http://schemas.microsoft.com/office/drawing/2014/main" xmlns="" id="{4E04A08E-963F-4E5F-B7C9-3951F90B9D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0" name="BEx9J972VG349UJL0BFKQNRFBPIK">
          <a:extLst>
            <a:ext uri="{FF2B5EF4-FFF2-40B4-BE49-F238E27FC236}">
              <a16:creationId xmlns:a16="http://schemas.microsoft.com/office/drawing/2014/main" xmlns="" id="{FC13E289-3A22-4123-AFE6-25C6B61C21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41" name="BExEOG45NR1NDWFVLSHVPW96LDDG">
          <a:extLst>
            <a:ext uri="{FF2B5EF4-FFF2-40B4-BE49-F238E27FC236}">
              <a16:creationId xmlns:a16="http://schemas.microsoft.com/office/drawing/2014/main" xmlns="" id="{7C03B3F8-A10C-4D4B-A979-0FFA79BB47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42" name="BExMG8GOJE7HUD4TBW1BVZQ79U6D">
          <a:extLst>
            <a:ext uri="{FF2B5EF4-FFF2-40B4-BE49-F238E27FC236}">
              <a16:creationId xmlns:a16="http://schemas.microsoft.com/office/drawing/2014/main" xmlns="" id="{F5BA3498-4520-4AAB-A52A-0366512E0A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3" name="BExUD845W29O393MP8XHSBRARPM8">
          <a:extLst>
            <a:ext uri="{FF2B5EF4-FFF2-40B4-BE49-F238E27FC236}">
              <a16:creationId xmlns:a16="http://schemas.microsoft.com/office/drawing/2014/main" xmlns="" id="{041EAFB2-4AA5-4269-AFDB-6D259E04DB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4" name="BEx1PXJYA0EPVKMIZ3OX22NE6SPN">
          <a:extLst>
            <a:ext uri="{FF2B5EF4-FFF2-40B4-BE49-F238E27FC236}">
              <a16:creationId xmlns:a16="http://schemas.microsoft.com/office/drawing/2014/main" xmlns="" id="{41487EA5-617C-4144-B2BF-520F72F4AB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5" name="BExMJQXJ8DDD25EZMRVLMBSDATIO">
          <a:extLst>
            <a:ext uri="{FF2B5EF4-FFF2-40B4-BE49-F238E27FC236}">
              <a16:creationId xmlns:a16="http://schemas.microsoft.com/office/drawing/2014/main" xmlns="" id="{D86C76F1-5E72-4707-A8FD-069F8DF554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6" name="BExCZE19XEJSNCUJ5WNOBW1G7SJV">
          <a:extLst>
            <a:ext uri="{FF2B5EF4-FFF2-40B4-BE49-F238E27FC236}">
              <a16:creationId xmlns:a16="http://schemas.microsoft.com/office/drawing/2014/main" xmlns="" id="{AC2DAA28-1505-4C95-9FA3-8063C9A00F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7" name="BExEQFAMIZ2L4OCWFLVJ5OSNW3FR">
          <a:extLst>
            <a:ext uri="{FF2B5EF4-FFF2-40B4-BE49-F238E27FC236}">
              <a16:creationId xmlns:a16="http://schemas.microsoft.com/office/drawing/2014/main" xmlns="" id="{F49CC30F-78F0-4BD1-890D-0DDCA08DF9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8" name="BExS5XJH42YFJ9C3IVA8HNIE5L6M">
          <a:extLst>
            <a:ext uri="{FF2B5EF4-FFF2-40B4-BE49-F238E27FC236}">
              <a16:creationId xmlns:a16="http://schemas.microsoft.com/office/drawing/2014/main" xmlns="" id="{C7608F8A-4D3D-4828-BF4E-0C6466387F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9" name="BExVVXJ0MS44XHZ5FRN9T06BWANK">
          <a:extLst>
            <a:ext uri="{FF2B5EF4-FFF2-40B4-BE49-F238E27FC236}">
              <a16:creationId xmlns:a16="http://schemas.microsoft.com/office/drawing/2014/main" xmlns="" id="{48E7FDD7-04C9-4FFD-98D1-2DE7D7A779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0" name="BExAXD64YO5K66HFU564IW611FYB">
          <a:extLst>
            <a:ext uri="{FF2B5EF4-FFF2-40B4-BE49-F238E27FC236}">
              <a16:creationId xmlns:a16="http://schemas.microsoft.com/office/drawing/2014/main" xmlns="" id="{63D315B9-8BDB-474E-867E-1A6ECB6D79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1" name="BExZROR5QH4CRXACSPB031IW6DBF">
          <a:extLst>
            <a:ext uri="{FF2B5EF4-FFF2-40B4-BE49-F238E27FC236}">
              <a16:creationId xmlns:a16="http://schemas.microsoft.com/office/drawing/2014/main" xmlns="" id="{F916155A-B023-4E35-A03A-75786862C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2" name="BExW5Q9YWNZOV61XIPTVZ6DG4WC3">
          <a:extLst>
            <a:ext uri="{FF2B5EF4-FFF2-40B4-BE49-F238E27FC236}">
              <a16:creationId xmlns:a16="http://schemas.microsoft.com/office/drawing/2014/main" xmlns="" id="{52AA0766-E301-4111-8C2A-102E82C99C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3" name="BExU234APSPWEF7WYAJWDD5FR41E">
          <a:extLst>
            <a:ext uri="{FF2B5EF4-FFF2-40B4-BE49-F238E27FC236}">
              <a16:creationId xmlns:a16="http://schemas.microsoft.com/office/drawing/2014/main" xmlns="" id="{38D083A7-51A0-419B-A244-5C1A2DB9B8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4" name="BEx9J972VG349UJL0BFKQNRFBPIK">
          <a:extLst>
            <a:ext uri="{FF2B5EF4-FFF2-40B4-BE49-F238E27FC236}">
              <a16:creationId xmlns:a16="http://schemas.microsoft.com/office/drawing/2014/main" xmlns="" id="{13CF22A5-52E8-4D12-A14A-571999C923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55" name="BExEOG45NR1NDWFVLSHVPW96LDDG">
          <a:extLst>
            <a:ext uri="{FF2B5EF4-FFF2-40B4-BE49-F238E27FC236}">
              <a16:creationId xmlns:a16="http://schemas.microsoft.com/office/drawing/2014/main" xmlns="" id="{C7750821-C3E6-41EE-9BBC-5774C674F1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56" name="BExMG8GOJE7HUD4TBW1BVZQ79U6D">
          <a:extLst>
            <a:ext uri="{FF2B5EF4-FFF2-40B4-BE49-F238E27FC236}">
              <a16:creationId xmlns:a16="http://schemas.microsoft.com/office/drawing/2014/main" xmlns="" id="{112BF197-86A5-497D-A4EC-144CEBB7D1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7" name="BExUD845W29O393MP8XHSBRARPM8">
          <a:extLst>
            <a:ext uri="{FF2B5EF4-FFF2-40B4-BE49-F238E27FC236}">
              <a16:creationId xmlns:a16="http://schemas.microsoft.com/office/drawing/2014/main" xmlns="" id="{D6E08D7A-8C49-48A0-A31B-065380C0E6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8" name="BEx1PXJYA0EPVKMIZ3OX22NE6SPN">
          <a:extLst>
            <a:ext uri="{FF2B5EF4-FFF2-40B4-BE49-F238E27FC236}">
              <a16:creationId xmlns:a16="http://schemas.microsoft.com/office/drawing/2014/main" xmlns="" id="{380AB61F-5A90-44FB-B0B1-F959D35BC0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9" name="BExMJQXJ8DDD25EZMRVLMBSDATIO">
          <a:extLst>
            <a:ext uri="{FF2B5EF4-FFF2-40B4-BE49-F238E27FC236}">
              <a16:creationId xmlns:a16="http://schemas.microsoft.com/office/drawing/2014/main" xmlns="" id="{61E00175-3CFF-4B04-A5E6-DDA109DC26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0" name="BExCZE19XEJSNCUJ5WNOBW1G7SJV">
          <a:extLst>
            <a:ext uri="{FF2B5EF4-FFF2-40B4-BE49-F238E27FC236}">
              <a16:creationId xmlns:a16="http://schemas.microsoft.com/office/drawing/2014/main" xmlns="" id="{88E63D43-7A72-492E-806A-D030483F11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1" name="BExEQFAMIZ2L4OCWFLVJ5OSNW3FR">
          <a:extLst>
            <a:ext uri="{FF2B5EF4-FFF2-40B4-BE49-F238E27FC236}">
              <a16:creationId xmlns:a16="http://schemas.microsoft.com/office/drawing/2014/main" xmlns="" id="{9E11E127-1D1E-4CE5-B511-40EF8AB3CD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2" name="BExS5XJH42YFJ9C3IVA8HNIE5L6M">
          <a:extLst>
            <a:ext uri="{FF2B5EF4-FFF2-40B4-BE49-F238E27FC236}">
              <a16:creationId xmlns:a16="http://schemas.microsoft.com/office/drawing/2014/main" xmlns="" id="{7EECA418-C1B0-4F35-82A8-5B1D908044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3" name="BExVVXJ0MS44XHZ5FRN9T06BWANK">
          <a:extLst>
            <a:ext uri="{FF2B5EF4-FFF2-40B4-BE49-F238E27FC236}">
              <a16:creationId xmlns:a16="http://schemas.microsoft.com/office/drawing/2014/main" xmlns="" id="{7DD55A06-89C8-47E1-B2EB-13F59FE314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4" name="BExAXD64YO5K66HFU564IW611FYB">
          <a:extLst>
            <a:ext uri="{FF2B5EF4-FFF2-40B4-BE49-F238E27FC236}">
              <a16:creationId xmlns:a16="http://schemas.microsoft.com/office/drawing/2014/main" xmlns="" id="{F8228579-E2CC-45AF-A720-4EE6175F5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5" name="BExZROR5QH4CRXACSPB031IW6DBF">
          <a:extLst>
            <a:ext uri="{FF2B5EF4-FFF2-40B4-BE49-F238E27FC236}">
              <a16:creationId xmlns:a16="http://schemas.microsoft.com/office/drawing/2014/main" xmlns="" id="{DF188B87-80BB-4B18-8DD6-B81A4BE0BF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6" name="BExW5Q9YWNZOV61XIPTVZ6DG4WC3">
          <a:extLst>
            <a:ext uri="{FF2B5EF4-FFF2-40B4-BE49-F238E27FC236}">
              <a16:creationId xmlns:a16="http://schemas.microsoft.com/office/drawing/2014/main" xmlns="" id="{8D157DAF-8152-49E3-9726-B080A3DDF5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7" name="BExU234APSPWEF7WYAJWDD5FR41E">
          <a:extLst>
            <a:ext uri="{FF2B5EF4-FFF2-40B4-BE49-F238E27FC236}">
              <a16:creationId xmlns:a16="http://schemas.microsoft.com/office/drawing/2014/main" xmlns="" id="{7930E4AE-BE0B-4BCF-839C-F5AA6E3155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8" name="BEx9J972VG349UJL0BFKQNRFBPIK">
          <a:extLst>
            <a:ext uri="{FF2B5EF4-FFF2-40B4-BE49-F238E27FC236}">
              <a16:creationId xmlns:a16="http://schemas.microsoft.com/office/drawing/2014/main" xmlns="" id="{508544E1-560A-4D14-B4CB-A24E59000F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9" name="BEx7GZN0B3ODYCH9MAGNOOXDPJP6">
          <a:extLst>
            <a:ext uri="{FF2B5EF4-FFF2-40B4-BE49-F238E27FC236}">
              <a16:creationId xmlns:a16="http://schemas.microsoft.com/office/drawing/2014/main" xmlns="" id="{1C50C245-7F42-4BA3-BE43-A4F53B2712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0" name="BExEUTU6UL9R25YPHQHOXSBGMBKB">
          <a:extLst>
            <a:ext uri="{FF2B5EF4-FFF2-40B4-BE49-F238E27FC236}">
              <a16:creationId xmlns:a16="http://schemas.microsoft.com/office/drawing/2014/main" xmlns="" id="{01D30F07-3FC4-4229-A368-236A4257B2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1" name="BExKLGHGD5SQRQJH0MMO1W1UBKYA">
          <a:extLst>
            <a:ext uri="{FF2B5EF4-FFF2-40B4-BE49-F238E27FC236}">
              <a16:creationId xmlns:a16="http://schemas.microsoft.com/office/drawing/2014/main" xmlns="" id="{2F8C4922-EF9E-4D9D-8E27-B45DFC5265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2" name="BEx5GO29N5HCESUBQKNZ0C3O5Y9I">
          <a:extLst>
            <a:ext uri="{FF2B5EF4-FFF2-40B4-BE49-F238E27FC236}">
              <a16:creationId xmlns:a16="http://schemas.microsoft.com/office/drawing/2014/main" xmlns="" id="{EEB91F7F-CE27-40A3-AEB3-24397F9F0C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3" name="BEx7CCEJRSW8TM774E11GATI6AEJ">
          <a:extLst>
            <a:ext uri="{FF2B5EF4-FFF2-40B4-BE49-F238E27FC236}">
              <a16:creationId xmlns:a16="http://schemas.microsoft.com/office/drawing/2014/main" xmlns="" id="{CF5E12E9-48CD-4797-B4C6-7BD29EC9CA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4" name="BExIRVTCL7RAWMVURHWEEKWXI99N">
          <a:extLst>
            <a:ext uri="{FF2B5EF4-FFF2-40B4-BE49-F238E27FC236}">
              <a16:creationId xmlns:a16="http://schemas.microsoft.com/office/drawing/2014/main" xmlns="" id="{C78B0860-0036-413E-941A-63D15939B6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1975" name="BExCZBSAWVY7BO3K62V4DYZLI97Q">
          <a:extLst>
            <a:ext uri="{FF2B5EF4-FFF2-40B4-BE49-F238E27FC236}">
              <a16:creationId xmlns:a16="http://schemas.microsoft.com/office/drawing/2014/main" xmlns="" id="{32D1E2CA-B380-4829-8513-6BAB8FD627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1976" name="BEx1TPRQZPCD0DYZ1RW4UR3D9FMJ">
          <a:extLst>
            <a:ext uri="{FF2B5EF4-FFF2-40B4-BE49-F238E27FC236}">
              <a16:creationId xmlns:a16="http://schemas.microsoft.com/office/drawing/2014/main" xmlns="" id="{F63FED9C-698F-4D24-9A52-2F42F2BB75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1977" name="BEx1R8WPXMZQOCSD8G4BI2PTFMJ6">
          <a:extLst>
            <a:ext uri="{FF2B5EF4-FFF2-40B4-BE49-F238E27FC236}">
              <a16:creationId xmlns:a16="http://schemas.microsoft.com/office/drawing/2014/main" xmlns="" id="{073DE018-31A7-43E8-B78E-F7E45DF80E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1978" name="BExB64WGY93X93BMDHF8FA3JVYNW">
          <a:extLst>
            <a:ext uri="{FF2B5EF4-FFF2-40B4-BE49-F238E27FC236}">
              <a16:creationId xmlns:a16="http://schemas.microsoft.com/office/drawing/2014/main" xmlns="" id="{58B47847-E38B-4E85-A67C-E686092747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1979" name="BExZO1S73B49ZPUGDPYVZE5NROMR">
          <a:extLst>
            <a:ext uri="{FF2B5EF4-FFF2-40B4-BE49-F238E27FC236}">
              <a16:creationId xmlns:a16="http://schemas.microsoft.com/office/drawing/2014/main" xmlns="" id="{6EE866E5-2788-48BB-A439-4E8E9B4FE1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1980" name="BExY4O8WOO7N6E0F6N93RA1J1GEM">
          <a:extLst>
            <a:ext uri="{FF2B5EF4-FFF2-40B4-BE49-F238E27FC236}">
              <a16:creationId xmlns:a16="http://schemas.microsoft.com/office/drawing/2014/main" xmlns="" id="{88662AD3-FD5D-4398-9938-623BDB5B76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1981" name="BEx1M7QN3K4H30Z89BBARSUGY0UI">
          <a:extLst>
            <a:ext uri="{FF2B5EF4-FFF2-40B4-BE49-F238E27FC236}">
              <a16:creationId xmlns:a16="http://schemas.microsoft.com/office/drawing/2014/main" xmlns="" id="{F91497C7-F9F2-470B-96BF-E24F5621A7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1982" name="BExSFTL4JY2GRC57Q2A0VN6VOJMI">
          <a:extLst>
            <a:ext uri="{FF2B5EF4-FFF2-40B4-BE49-F238E27FC236}">
              <a16:creationId xmlns:a16="http://schemas.microsoft.com/office/drawing/2014/main" xmlns="" id="{109BE76B-73AB-42CB-BBE7-460F7C34B4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1983" name="BExOC4W93WLK7BP5JO8ZG9IH0B1X">
          <a:extLst>
            <a:ext uri="{FF2B5EF4-FFF2-40B4-BE49-F238E27FC236}">
              <a16:creationId xmlns:a16="http://schemas.microsoft.com/office/drawing/2014/main" xmlns="" id="{715D7634-74AD-4FBB-A8AF-4A835C4A46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1984" name="BExF60HD96B6GV612JPX91OJBR1K">
          <a:extLst>
            <a:ext uri="{FF2B5EF4-FFF2-40B4-BE49-F238E27FC236}">
              <a16:creationId xmlns:a16="http://schemas.microsoft.com/office/drawing/2014/main" xmlns="" id="{9A6507E1-EE46-4EB1-8082-7D340E3791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1985" name="BExY1S92TY5KFSJM4T814BQM9L1L">
          <a:extLst>
            <a:ext uri="{FF2B5EF4-FFF2-40B4-BE49-F238E27FC236}">
              <a16:creationId xmlns:a16="http://schemas.microsoft.com/office/drawing/2014/main" xmlns="" id="{D7391295-E470-4F74-ADBA-8012676901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1986" name="BExCUN7DYUCQK8PIGWZD7NRDBPSV">
          <a:extLst>
            <a:ext uri="{FF2B5EF4-FFF2-40B4-BE49-F238E27FC236}">
              <a16:creationId xmlns:a16="http://schemas.microsoft.com/office/drawing/2014/main" xmlns="" id="{A5DFE39F-D5A8-4A64-ACED-9FD8A58045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1987" name="BExD2N7R8VL1SXKR3W9BPKGQXKKW">
          <a:extLst>
            <a:ext uri="{FF2B5EF4-FFF2-40B4-BE49-F238E27FC236}">
              <a16:creationId xmlns:a16="http://schemas.microsoft.com/office/drawing/2014/main" xmlns="" id="{F8CE1BE5-106D-44CE-87BE-94E12E9F88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1988" name="BEx75LNFWNM1MRGOTL8MYUQ9Y5BV">
          <a:extLst>
            <a:ext uri="{FF2B5EF4-FFF2-40B4-BE49-F238E27FC236}">
              <a16:creationId xmlns:a16="http://schemas.microsoft.com/office/drawing/2014/main" xmlns="" id="{C9A0E6E2-7880-4E81-998F-A1CDD27BC6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1989" name="BExEY8472WXQZ4TGU3K3Y4BF2HKU">
          <a:extLst>
            <a:ext uri="{FF2B5EF4-FFF2-40B4-BE49-F238E27FC236}">
              <a16:creationId xmlns:a16="http://schemas.microsoft.com/office/drawing/2014/main" xmlns="" id="{414B8F24-2B12-4281-B564-ECE452FACC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1990" name="BEx75VDYYYDG2JYXCWUFVP7R8QS8">
          <a:extLst>
            <a:ext uri="{FF2B5EF4-FFF2-40B4-BE49-F238E27FC236}">
              <a16:creationId xmlns:a16="http://schemas.microsoft.com/office/drawing/2014/main" xmlns="" id="{E221BBDC-69F3-44AF-9ECE-BDF99A0B45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1991" name="BExZR4O8EJKJ11OIIG6WN6JLBXPP">
          <a:extLst>
            <a:ext uri="{FF2B5EF4-FFF2-40B4-BE49-F238E27FC236}">
              <a16:creationId xmlns:a16="http://schemas.microsoft.com/office/drawing/2014/main" xmlns="" id="{017621D0-5DDB-4FAC-9DDC-E27FCA8C6D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1992" name="BExCY3VP06U49KBV9UMRSFD4IKJ4">
          <a:extLst>
            <a:ext uri="{FF2B5EF4-FFF2-40B4-BE49-F238E27FC236}">
              <a16:creationId xmlns:a16="http://schemas.microsoft.com/office/drawing/2014/main" xmlns="" id="{10F20E38-C31F-42D2-8E3A-482B0E884E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1993" name="BExF6MYK497FOAJUTTOO2HSFICTF">
          <a:extLst>
            <a:ext uri="{FF2B5EF4-FFF2-40B4-BE49-F238E27FC236}">
              <a16:creationId xmlns:a16="http://schemas.microsoft.com/office/drawing/2014/main" xmlns="" id="{FED0847F-EF04-47ED-8F98-242BB50488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1994" name="BEx1QNMN735VZ0TWNJCOYIPKT6XA">
          <a:extLst>
            <a:ext uri="{FF2B5EF4-FFF2-40B4-BE49-F238E27FC236}">
              <a16:creationId xmlns:a16="http://schemas.microsoft.com/office/drawing/2014/main" xmlns="" id="{EFC9577D-E552-43CF-8927-ABEC347829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19050</xdr:rowOff>
    </xdr:from>
    <xdr:to>
      <xdr:col>11</xdr:col>
      <xdr:colOff>73025</xdr:colOff>
      <xdr:row>14</xdr:row>
      <xdr:rowOff>69850</xdr:rowOff>
    </xdr:to>
    <xdr:pic>
      <xdr:nvPicPr>
        <xdr:cNvPr id="1995" name="BExGSH7FRBFB3N4A4IF69VO46X04">
          <a:extLst>
            <a:ext uri="{FF2B5EF4-FFF2-40B4-BE49-F238E27FC236}">
              <a16:creationId xmlns:a16="http://schemas.microsoft.com/office/drawing/2014/main" xmlns="" id="{F647D75F-27B1-48EB-BB42-83DB7A2F77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95250</xdr:rowOff>
    </xdr:from>
    <xdr:to>
      <xdr:col>11</xdr:col>
      <xdr:colOff>73025</xdr:colOff>
      <xdr:row>14</xdr:row>
      <xdr:rowOff>146050</xdr:rowOff>
    </xdr:to>
    <xdr:pic>
      <xdr:nvPicPr>
        <xdr:cNvPr id="1996" name="BEx3D1CUOAFV80JB1E8AW1637BEQ">
          <a:extLst>
            <a:ext uri="{FF2B5EF4-FFF2-40B4-BE49-F238E27FC236}">
              <a16:creationId xmlns:a16="http://schemas.microsoft.com/office/drawing/2014/main" xmlns="" id="{81E64967-43B6-4877-BBEA-4F355E3F19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97" name="BExEOG45NR1NDWFVLSHVPW96LDDG">
          <a:extLst>
            <a:ext uri="{FF2B5EF4-FFF2-40B4-BE49-F238E27FC236}">
              <a16:creationId xmlns:a16="http://schemas.microsoft.com/office/drawing/2014/main" xmlns="" id="{891B7572-4245-479B-9CCB-8DAEBA0DCF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98" name="BExMG8GOJE7HUD4TBW1BVZQ79U6D">
          <a:extLst>
            <a:ext uri="{FF2B5EF4-FFF2-40B4-BE49-F238E27FC236}">
              <a16:creationId xmlns:a16="http://schemas.microsoft.com/office/drawing/2014/main" xmlns="" id="{6577AA95-E7E6-443F-BC1F-6CCDE8A537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99" name="BExUD845W29O393MP8XHSBRARPM8">
          <a:extLst>
            <a:ext uri="{FF2B5EF4-FFF2-40B4-BE49-F238E27FC236}">
              <a16:creationId xmlns:a16="http://schemas.microsoft.com/office/drawing/2014/main" xmlns="" id="{8A28B81D-9EBB-4FE1-8FFC-5F38F043C8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00" name="BEx1PXJYA0EPVKMIZ3OX22NE6SPN">
          <a:extLst>
            <a:ext uri="{FF2B5EF4-FFF2-40B4-BE49-F238E27FC236}">
              <a16:creationId xmlns:a16="http://schemas.microsoft.com/office/drawing/2014/main" xmlns="" id="{19AE2FFE-0256-4734-8010-19DED3E038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01" name="BExMJQXJ8DDD25EZMRVLMBSDATIO">
          <a:extLst>
            <a:ext uri="{FF2B5EF4-FFF2-40B4-BE49-F238E27FC236}">
              <a16:creationId xmlns:a16="http://schemas.microsoft.com/office/drawing/2014/main" xmlns="" id="{28827604-2532-4A45-A953-67E54CBD64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02" name="BExCZE19XEJSNCUJ5WNOBW1G7SJV">
          <a:extLst>
            <a:ext uri="{FF2B5EF4-FFF2-40B4-BE49-F238E27FC236}">
              <a16:creationId xmlns:a16="http://schemas.microsoft.com/office/drawing/2014/main" xmlns="" id="{DEB3BC8F-642D-4AE1-B371-8B8783FCA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03" name="BExEQFAMIZ2L4OCWFLVJ5OSNW3FR">
          <a:extLst>
            <a:ext uri="{FF2B5EF4-FFF2-40B4-BE49-F238E27FC236}">
              <a16:creationId xmlns:a16="http://schemas.microsoft.com/office/drawing/2014/main" xmlns="" id="{C4E3AAE0-AD06-49D4-A14F-5ECF438C51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04" name="BExS5XJH42YFJ9C3IVA8HNIE5L6M">
          <a:extLst>
            <a:ext uri="{FF2B5EF4-FFF2-40B4-BE49-F238E27FC236}">
              <a16:creationId xmlns:a16="http://schemas.microsoft.com/office/drawing/2014/main" xmlns="" id="{95E4DFCB-1334-4FC5-9303-4288D0B793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05" name="BExVVXJ0MS44XHZ5FRN9T06BWANK">
          <a:extLst>
            <a:ext uri="{FF2B5EF4-FFF2-40B4-BE49-F238E27FC236}">
              <a16:creationId xmlns:a16="http://schemas.microsoft.com/office/drawing/2014/main" xmlns="" id="{C74BC7FD-ED6D-4A02-B5E6-5DC36EF21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06" name="BExAXD64YO5K66HFU564IW611FYB">
          <a:extLst>
            <a:ext uri="{FF2B5EF4-FFF2-40B4-BE49-F238E27FC236}">
              <a16:creationId xmlns:a16="http://schemas.microsoft.com/office/drawing/2014/main" xmlns="" id="{A164F9A2-FE34-4AEA-8B72-728B28D3DA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07" name="BExZROR5QH4CRXACSPB031IW6DBF">
          <a:extLst>
            <a:ext uri="{FF2B5EF4-FFF2-40B4-BE49-F238E27FC236}">
              <a16:creationId xmlns:a16="http://schemas.microsoft.com/office/drawing/2014/main" xmlns="" id="{9D5A7384-40D3-4B0A-8366-D3099B20F8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08" name="BExW5Q9YWNZOV61XIPTVZ6DG4WC3">
          <a:extLst>
            <a:ext uri="{FF2B5EF4-FFF2-40B4-BE49-F238E27FC236}">
              <a16:creationId xmlns:a16="http://schemas.microsoft.com/office/drawing/2014/main" xmlns="" id="{4045CDC9-4992-4961-AF0D-1A8603A797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09" name="BExU234APSPWEF7WYAJWDD5FR41E">
          <a:extLst>
            <a:ext uri="{FF2B5EF4-FFF2-40B4-BE49-F238E27FC236}">
              <a16:creationId xmlns:a16="http://schemas.microsoft.com/office/drawing/2014/main" xmlns="" id="{B4F09A5A-38B5-4707-A3DA-DD15BB5F28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10" name="BEx9J972VG349UJL0BFKQNRFBPIK">
          <a:extLst>
            <a:ext uri="{FF2B5EF4-FFF2-40B4-BE49-F238E27FC236}">
              <a16:creationId xmlns:a16="http://schemas.microsoft.com/office/drawing/2014/main" xmlns="" id="{02143104-A3D0-48D4-BD1A-A5E287C2E7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11" name="BExEOG45NR1NDWFVLSHVPW96LDDG">
          <a:extLst>
            <a:ext uri="{FF2B5EF4-FFF2-40B4-BE49-F238E27FC236}">
              <a16:creationId xmlns:a16="http://schemas.microsoft.com/office/drawing/2014/main" xmlns="" id="{590BFA06-CD38-4680-9A68-C7C70B6B6E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12" name="BExMG8GOJE7HUD4TBW1BVZQ79U6D">
          <a:extLst>
            <a:ext uri="{FF2B5EF4-FFF2-40B4-BE49-F238E27FC236}">
              <a16:creationId xmlns:a16="http://schemas.microsoft.com/office/drawing/2014/main" xmlns="" id="{F71BA25B-EA11-42FE-A9D0-4539E71265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13" name="BExUD845W29O393MP8XHSBRARPM8">
          <a:extLst>
            <a:ext uri="{FF2B5EF4-FFF2-40B4-BE49-F238E27FC236}">
              <a16:creationId xmlns:a16="http://schemas.microsoft.com/office/drawing/2014/main" xmlns="" id="{6D4CFBC6-FC84-46DC-9F71-946E85B9C9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14" name="BEx1PXJYA0EPVKMIZ3OX22NE6SPN">
          <a:extLst>
            <a:ext uri="{FF2B5EF4-FFF2-40B4-BE49-F238E27FC236}">
              <a16:creationId xmlns:a16="http://schemas.microsoft.com/office/drawing/2014/main" xmlns="" id="{D2A75540-D6B7-4DA9-A42F-25EF0279C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15" name="BExMJQXJ8DDD25EZMRVLMBSDATIO">
          <a:extLst>
            <a:ext uri="{FF2B5EF4-FFF2-40B4-BE49-F238E27FC236}">
              <a16:creationId xmlns:a16="http://schemas.microsoft.com/office/drawing/2014/main" xmlns="" id="{BB83D721-767E-417A-AF7D-650F06CF4E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16" name="BExCZE19XEJSNCUJ5WNOBW1G7SJV">
          <a:extLst>
            <a:ext uri="{FF2B5EF4-FFF2-40B4-BE49-F238E27FC236}">
              <a16:creationId xmlns:a16="http://schemas.microsoft.com/office/drawing/2014/main" xmlns="" id="{7EC88ACB-D768-4ED5-A398-D02F5D8030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17" name="BExEQFAMIZ2L4OCWFLVJ5OSNW3FR">
          <a:extLst>
            <a:ext uri="{FF2B5EF4-FFF2-40B4-BE49-F238E27FC236}">
              <a16:creationId xmlns:a16="http://schemas.microsoft.com/office/drawing/2014/main" xmlns="" id="{1CF6C1B1-0981-4547-8517-F1B8356127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18" name="BExS5XJH42YFJ9C3IVA8HNIE5L6M">
          <a:extLst>
            <a:ext uri="{FF2B5EF4-FFF2-40B4-BE49-F238E27FC236}">
              <a16:creationId xmlns:a16="http://schemas.microsoft.com/office/drawing/2014/main" xmlns="" id="{C69EF6EB-E1F8-4107-BFFF-BEFB8E4606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19" name="BExVVXJ0MS44XHZ5FRN9T06BWANK">
          <a:extLst>
            <a:ext uri="{FF2B5EF4-FFF2-40B4-BE49-F238E27FC236}">
              <a16:creationId xmlns:a16="http://schemas.microsoft.com/office/drawing/2014/main" xmlns="" id="{64FF0F54-6F7C-40E2-929A-5A295D3BF2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20" name="BExAXD64YO5K66HFU564IW611FYB">
          <a:extLst>
            <a:ext uri="{FF2B5EF4-FFF2-40B4-BE49-F238E27FC236}">
              <a16:creationId xmlns:a16="http://schemas.microsoft.com/office/drawing/2014/main" xmlns="" id="{E1C10675-2A86-4C3D-BBAA-9679004FC8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21" name="BExZROR5QH4CRXACSPB031IW6DBF">
          <a:extLst>
            <a:ext uri="{FF2B5EF4-FFF2-40B4-BE49-F238E27FC236}">
              <a16:creationId xmlns:a16="http://schemas.microsoft.com/office/drawing/2014/main" xmlns="" id="{E06AA83A-BE02-4E36-8647-A33AEFDE89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22" name="BExW5Q9YWNZOV61XIPTVZ6DG4WC3">
          <a:extLst>
            <a:ext uri="{FF2B5EF4-FFF2-40B4-BE49-F238E27FC236}">
              <a16:creationId xmlns:a16="http://schemas.microsoft.com/office/drawing/2014/main" xmlns="" id="{9A1A92A6-F6C5-48A3-A819-51838624A7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23" name="BExU234APSPWEF7WYAJWDD5FR41E">
          <a:extLst>
            <a:ext uri="{FF2B5EF4-FFF2-40B4-BE49-F238E27FC236}">
              <a16:creationId xmlns:a16="http://schemas.microsoft.com/office/drawing/2014/main" xmlns="" id="{985FB23B-93C8-42FF-94BC-0F7CBA4B01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24" name="BEx9J972VG349UJL0BFKQNRFBPIK">
          <a:extLst>
            <a:ext uri="{FF2B5EF4-FFF2-40B4-BE49-F238E27FC236}">
              <a16:creationId xmlns:a16="http://schemas.microsoft.com/office/drawing/2014/main" xmlns="" id="{9DE8CE0A-CC43-4D69-BC3F-E5D4A8378E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25" name="BExEOG45NR1NDWFVLSHVPW96LDDG">
          <a:extLst>
            <a:ext uri="{FF2B5EF4-FFF2-40B4-BE49-F238E27FC236}">
              <a16:creationId xmlns:a16="http://schemas.microsoft.com/office/drawing/2014/main" xmlns="" id="{641B1E45-818C-4DB0-8AA5-AFBC6FDE29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26" name="BExMG8GOJE7HUD4TBW1BVZQ79U6D">
          <a:extLst>
            <a:ext uri="{FF2B5EF4-FFF2-40B4-BE49-F238E27FC236}">
              <a16:creationId xmlns:a16="http://schemas.microsoft.com/office/drawing/2014/main" xmlns="" id="{2E892CC1-F16F-4437-BF50-F2A43ECF42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27" name="BExUD845W29O393MP8XHSBRARPM8">
          <a:extLst>
            <a:ext uri="{FF2B5EF4-FFF2-40B4-BE49-F238E27FC236}">
              <a16:creationId xmlns:a16="http://schemas.microsoft.com/office/drawing/2014/main" xmlns="" id="{D4345AAD-4A6A-4118-9901-8D003E6283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28" name="BEx1PXJYA0EPVKMIZ3OX22NE6SPN">
          <a:extLst>
            <a:ext uri="{FF2B5EF4-FFF2-40B4-BE49-F238E27FC236}">
              <a16:creationId xmlns:a16="http://schemas.microsoft.com/office/drawing/2014/main" xmlns="" id="{90C39C1E-3C68-4073-9CA5-BF6C78DC25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29" name="BExMJQXJ8DDD25EZMRVLMBSDATIO">
          <a:extLst>
            <a:ext uri="{FF2B5EF4-FFF2-40B4-BE49-F238E27FC236}">
              <a16:creationId xmlns:a16="http://schemas.microsoft.com/office/drawing/2014/main" xmlns="" id="{6B595188-6191-428B-9AB0-3E72F743FE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30" name="BExCZE19XEJSNCUJ5WNOBW1G7SJV">
          <a:extLst>
            <a:ext uri="{FF2B5EF4-FFF2-40B4-BE49-F238E27FC236}">
              <a16:creationId xmlns:a16="http://schemas.microsoft.com/office/drawing/2014/main" xmlns="" id="{6215B462-30F9-4EAA-B8B4-D014458019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31" name="BExEQFAMIZ2L4OCWFLVJ5OSNW3FR">
          <a:extLst>
            <a:ext uri="{FF2B5EF4-FFF2-40B4-BE49-F238E27FC236}">
              <a16:creationId xmlns:a16="http://schemas.microsoft.com/office/drawing/2014/main" xmlns="" id="{C024CA1B-2E1A-4DC4-AE91-788301619F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32" name="BExS5XJH42YFJ9C3IVA8HNIE5L6M">
          <a:extLst>
            <a:ext uri="{FF2B5EF4-FFF2-40B4-BE49-F238E27FC236}">
              <a16:creationId xmlns:a16="http://schemas.microsoft.com/office/drawing/2014/main" xmlns="" id="{41C6E619-B2E6-4079-92F8-5F3818253C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33" name="BExVVXJ0MS44XHZ5FRN9T06BWANK">
          <a:extLst>
            <a:ext uri="{FF2B5EF4-FFF2-40B4-BE49-F238E27FC236}">
              <a16:creationId xmlns:a16="http://schemas.microsoft.com/office/drawing/2014/main" xmlns="" id="{1E039D5A-0803-4DBD-850E-3368EDC5FA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34" name="BExAXD64YO5K66HFU564IW611FYB">
          <a:extLst>
            <a:ext uri="{FF2B5EF4-FFF2-40B4-BE49-F238E27FC236}">
              <a16:creationId xmlns:a16="http://schemas.microsoft.com/office/drawing/2014/main" xmlns="" id="{46A815A2-F0B6-4C87-AE74-0FC4628FCA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35" name="BExZROR5QH4CRXACSPB031IW6DBF">
          <a:extLst>
            <a:ext uri="{FF2B5EF4-FFF2-40B4-BE49-F238E27FC236}">
              <a16:creationId xmlns:a16="http://schemas.microsoft.com/office/drawing/2014/main" xmlns="" id="{BBD3466B-6DDF-4FCD-812C-D9589890E6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36" name="BExW5Q9YWNZOV61XIPTVZ6DG4WC3">
          <a:extLst>
            <a:ext uri="{FF2B5EF4-FFF2-40B4-BE49-F238E27FC236}">
              <a16:creationId xmlns:a16="http://schemas.microsoft.com/office/drawing/2014/main" xmlns="" id="{D7190148-B160-4E3E-9967-DA7B2F23BF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37" name="BExU234APSPWEF7WYAJWDD5FR41E">
          <a:extLst>
            <a:ext uri="{FF2B5EF4-FFF2-40B4-BE49-F238E27FC236}">
              <a16:creationId xmlns:a16="http://schemas.microsoft.com/office/drawing/2014/main" xmlns="" id="{02C8C022-7F24-48E1-AB9B-7C23A35272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38" name="BEx9J972VG349UJL0BFKQNRFBPIK">
          <a:extLst>
            <a:ext uri="{FF2B5EF4-FFF2-40B4-BE49-F238E27FC236}">
              <a16:creationId xmlns:a16="http://schemas.microsoft.com/office/drawing/2014/main" xmlns="" id="{76F3427D-B932-4AEB-A54D-826FBAAB80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39" name="BExEOG45NR1NDWFVLSHVPW96LDDG">
          <a:extLst>
            <a:ext uri="{FF2B5EF4-FFF2-40B4-BE49-F238E27FC236}">
              <a16:creationId xmlns:a16="http://schemas.microsoft.com/office/drawing/2014/main" xmlns="" id="{C52098E3-DD86-4855-BF27-9D53673E6E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40" name="BExMG8GOJE7HUD4TBW1BVZQ79U6D">
          <a:extLst>
            <a:ext uri="{FF2B5EF4-FFF2-40B4-BE49-F238E27FC236}">
              <a16:creationId xmlns:a16="http://schemas.microsoft.com/office/drawing/2014/main" xmlns="" id="{222A2CC3-B1F1-4F6F-B54F-65BA40003A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41" name="BExUD845W29O393MP8XHSBRARPM8">
          <a:extLst>
            <a:ext uri="{FF2B5EF4-FFF2-40B4-BE49-F238E27FC236}">
              <a16:creationId xmlns:a16="http://schemas.microsoft.com/office/drawing/2014/main" xmlns="" id="{509BCBD2-9101-4A53-8CBE-CE0047D609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42" name="BEx1PXJYA0EPVKMIZ3OX22NE6SPN">
          <a:extLst>
            <a:ext uri="{FF2B5EF4-FFF2-40B4-BE49-F238E27FC236}">
              <a16:creationId xmlns:a16="http://schemas.microsoft.com/office/drawing/2014/main" xmlns="" id="{51C5166B-0EA6-4105-A604-51D32C6F02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43" name="BExMJQXJ8DDD25EZMRVLMBSDATIO">
          <a:extLst>
            <a:ext uri="{FF2B5EF4-FFF2-40B4-BE49-F238E27FC236}">
              <a16:creationId xmlns:a16="http://schemas.microsoft.com/office/drawing/2014/main" xmlns="" id="{294E4AB8-F5C3-49DE-ADA4-4658E3A31E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44" name="BExCZE19XEJSNCUJ5WNOBW1G7SJV">
          <a:extLst>
            <a:ext uri="{FF2B5EF4-FFF2-40B4-BE49-F238E27FC236}">
              <a16:creationId xmlns:a16="http://schemas.microsoft.com/office/drawing/2014/main" xmlns="" id="{88F4FE14-7DE5-4AA4-95F5-FDA54DEF8A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45" name="BExEQFAMIZ2L4OCWFLVJ5OSNW3FR">
          <a:extLst>
            <a:ext uri="{FF2B5EF4-FFF2-40B4-BE49-F238E27FC236}">
              <a16:creationId xmlns:a16="http://schemas.microsoft.com/office/drawing/2014/main" xmlns="" id="{E5B17665-EC30-4B7C-A60B-C16413C74B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46" name="BExS5XJH42YFJ9C3IVA8HNIE5L6M">
          <a:extLst>
            <a:ext uri="{FF2B5EF4-FFF2-40B4-BE49-F238E27FC236}">
              <a16:creationId xmlns:a16="http://schemas.microsoft.com/office/drawing/2014/main" xmlns="" id="{739DC03E-05EE-4EB1-9A17-1FAB6A8DD4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47" name="BExVVXJ0MS44XHZ5FRN9T06BWANK">
          <a:extLst>
            <a:ext uri="{FF2B5EF4-FFF2-40B4-BE49-F238E27FC236}">
              <a16:creationId xmlns:a16="http://schemas.microsoft.com/office/drawing/2014/main" xmlns="" id="{9BF96889-F64D-47E5-A284-7B23E92015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48" name="BExAXD64YO5K66HFU564IW611FYB">
          <a:extLst>
            <a:ext uri="{FF2B5EF4-FFF2-40B4-BE49-F238E27FC236}">
              <a16:creationId xmlns:a16="http://schemas.microsoft.com/office/drawing/2014/main" xmlns="" id="{14CEE418-9255-4AB7-A182-719408678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49" name="BExZROR5QH4CRXACSPB031IW6DBF">
          <a:extLst>
            <a:ext uri="{FF2B5EF4-FFF2-40B4-BE49-F238E27FC236}">
              <a16:creationId xmlns:a16="http://schemas.microsoft.com/office/drawing/2014/main" xmlns="" id="{E25B1264-2EBF-4C46-A466-4AE77FA7B7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50" name="BExW5Q9YWNZOV61XIPTVZ6DG4WC3">
          <a:extLst>
            <a:ext uri="{FF2B5EF4-FFF2-40B4-BE49-F238E27FC236}">
              <a16:creationId xmlns:a16="http://schemas.microsoft.com/office/drawing/2014/main" xmlns="" id="{559B9DE0-A9C6-4443-AC4B-2057F2025D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51" name="BExU234APSPWEF7WYAJWDD5FR41E">
          <a:extLst>
            <a:ext uri="{FF2B5EF4-FFF2-40B4-BE49-F238E27FC236}">
              <a16:creationId xmlns:a16="http://schemas.microsoft.com/office/drawing/2014/main" xmlns="" id="{B41AA757-E5FD-4746-ABE4-BEDB2B2812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52" name="BEx9J972VG349UJL0BFKQNRFBPIK">
          <a:extLst>
            <a:ext uri="{FF2B5EF4-FFF2-40B4-BE49-F238E27FC236}">
              <a16:creationId xmlns:a16="http://schemas.microsoft.com/office/drawing/2014/main" xmlns="" id="{757AF68B-DA2C-4285-A3D3-07EFF90117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53" name="BExEOG45NR1NDWFVLSHVPW96LDDG">
          <a:extLst>
            <a:ext uri="{FF2B5EF4-FFF2-40B4-BE49-F238E27FC236}">
              <a16:creationId xmlns:a16="http://schemas.microsoft.com/office/drawing/2014/main" xmlns="" id="{B48ED8A9-A2E9-42D8-8DE3-5E27A77E24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54" name="BExMG8GOJE7HUD4TBW1BVZQ79U6D">
          <a:extLst>
            <a:ext uri="{FF2B5EF4-FFF2-40B4-BE49-F238E27FC236}">
              <a16:creationId xmlns:a16="http://schemas.microsoft.com/office/drawing/2014/main" xmlns="" id="{16A46293-0B17-4BD6-9E77-AD0050454B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55" name="BExUD845W29O393MP8XHSBRARPM8">
          <a:extLst>
            <a:ext uri="{FF2B5EF4-FFF2-40B4-BE49-F238E27FC236}">
              <a16:creationId xmlns:a16="http://schemas.microsoft.com/office/drawing/2014/main" xmlns="" id="{21FBD306-F9B4-450C-88CC-18E6D63E0D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56" name="BEx1PXJYA0EPVKMIZ3OX22NE6SPN">
          <a:extLst>
            <a:ext uri="{FF2B5EF4-FFF2-40B4-BE49-F238E27FC236}">
              <a16:creationId xmlns:a16="http://schemas.microsoft.com/office/drawing/2014/main" xmlns="" id="{DC6E9E51-26FB-4CD5-B0F4-BDCB28D97A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57" name="BExMJQXJ8DDD25EZMRVLMBSDATIO">
          <a:extLst>
            <a:ext uri="{FF2B5EF4-FFF2-40B4-BE49-F238E27FC236}">
              <a16:creationId xmlns:a16="http://schemas.microsoft.com/office/drawing/2014/main" xmlns="" id="{D2838F24-819B-445A-9CFB-BA3F27DCC3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58" name="BExCZE19XEJSNCUJ5WNOBW1G7SJV">
          <a:extLst>
            <a:ext uri="{FF2B5EF4-FFF2-40B4-BE49-F238E27FC236}">
              <a16:creationId xmlns:a16="http://schemas.microsoft.com/office/drawing/2014/main" xmlns="" id="{294CC170-7A42-455A-B8E1-65FB120D4D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59" name="BExEQFAMIZ2L4OCWFLVJ5OSNW3FR">
          <a:extLst>
            <a:ext uri="{FF2B5EF4-FFF2-40B4-BE49-F238E27FC236}">
              <a16:creationId xmlns:a16="http://schemas.microsoft.com/office/drawing/2014/main" xmlns="" id="{184DC4CA-EA95-4E7F-AA5E-E0836120E0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60" name="BExS5XJH42YFJ9C3IVA8HNIE5L6M">
          <a:extLst>
            <a:ext uri="{FF2B5EF4-FFF2-40B4-BE49-F238E27FC236}">
              <a16:creationId xmlns:a16="http://schemas.microsoft.com/office/drawing/2014/main" xmlns="" id="{E9173B5D-8759-407D-8E02-646825B034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61" name="BExVVXJ0MS44XHZ5FRN9T06BWANK">
          <a:extLst>
            <a:ext uri="{FF2B5EF4-FFF2-40B4-BE49-F238E27FC236}">
              <a16:creationId xmlns:a16="http://schemas.microsoft.com/office/drawing/2014/main" xmlns="" id="{BECFDB3F-2355-4D2D-94E5-F9E3943856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62" name="BExAXD64YO5K66HFU564IW611FYB">
          <a:extLst>
            <a:ext uri="{FF2B5EF4-FFF2-40B4-BE49-F238E27FC236}">
              <a16:creationId xmlns:a16="http://schemas.microsoft.com/office/drawing/2014/main" xmlns="" id="{A67C0D19-A226-40D7-8179-AE6D206F5D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63" name="BExZROR5QH4CRXACSPB031IW6DBF">
          <a:extLst>
            <a:ext uri="{FF2B5EF4-FFF2-40B4-BE49-F238E27FC236}">
              <a16:creationId xmlns:a16="http://schemas.microsoft.com/office/drawing/2014/main" xmlns="" id="{E4FB140A-353D-4E12-9BDE-88C3651E7F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64" name="BExW5Q9YWNZOV61XIPTVZ6DG4WC3">
          <a:extLst>
            <a:ext uri="{FF2B5EF4-FFF2-40B4-BE49-F238E27FC236}">
              <a16:creationId xmlns:a16="http://schemas.microsoft.com/office/drawing/2014/main" xmlns="" id="{0BF6FCDC-B00B-4D30-8A36-FFDCDD677D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65" name="BExU234APSPWEF7WYAJWDD5FR41E">
          <a:extLst>
            <a:ext uri="{FF2B5EF4-FFF2-40B4-BE49-F238E27FC236}">
              <a16:creationId xmlns:a16="http://schemas.microsoft.com/office/drawing/2014/main" xmlns="" id="{2D9D4AF1-9051-494D-B49B-1C0D71AE02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66" name="BEx9J972VG349UJL0BFKQNRFBPIK">
          <a:extLst>
            <a:ext uri="{FF2B5EF4-FFF2-40B4-BE49-F238E27FC236}">
              <a16:creationId xmlns:a16="http://schemas.microsoft.com/office/drawing/2014/main" xmlns="" id="{192FF8BA-581D-4895-816A-2557D1EA5E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67" name="BExEOG45NR1NDWFVLSHVPW96LDDG">
          <a:extLst>
            <a:ext uri="{FF2B5EF4-FFF2-40B4-BE49-F238E27FC236}">
              <a16:creationId xmlns:a16="http://schemas.microsoft.com/office/drawing/2014/main" xmlns="" id="{00F92B10-96CA-4CB8-934A-4486F085D9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68" name="BExMG8GOJE7HUD4TBW1BVZQ79U6D">
          <a:extLst>
            <a:ext uri="{FF2B5EF4-FFF2-40B4-BE49-F238E27FC236}">
              <a16:creationId xmlns:a16="http://schemas.microsoft.com/office/drawing/2014/main" xmlns="" id="{36C5F093-833F-40AF-AC75-8E7B47CE36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69" name="BExUD845W29O393MP8XHSBRARPM8">
          <a:extLst>
            <a:ext uri="{FF2B5EF4-FFF2-40B4-BE49-F238E27FC236}">
              <a16:creationId xmlns:a16="http://schemas.microsoft.com/office/drawing/2014/main" xmlns="" id="{5190094A-E95E-4F96-92F8-2F492CF42B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70" name="BEx1PXJYA0EPVKMIZ3OX22NE6SPN">
          <a:extLst>
            <a:ext uri="{FF2B5EF4-FFF2-40B4-BE49-F238E27FC236}">
              <a16:creationId xmlns:a16="http://schemas.microsoft.com/office/drawing/2014/main" xmlns="" id="{F0CE9553-093C-42D2-90A6-9B7988A7D4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71" name="BExMJQXJ8DDD25EZMRVLMBSDATIO">
          <a:extLst>
            <a:ext uri="{FF2B5EF4-FFF2-40B4-BE49-F238E27FC236}">
              <a16:creationId xmlns:a16="http://schemas.microsoft.com/office/drawing/2014/main" xmlns="" id="{649C0B6C-1B29-435D-88F9-13977DCD82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72" name="BExCZE19XEJSNCUJ5WNOBW1G7SJV">
          <a:extLst>
            <a:ext uri="{FF2B5EF4-FFF2-40B4-BE49-F238E27FC236}">
              <a16:creationId xmlns:a16="http://schemas.microsoft.com/office/drawing/2014/main" xmlns="" id="{148B78BF-AD0B-49BE-9CF4-A73F011F49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73" name="BExEQFAMIZ2L4OCWFLVJ5OSNW3FR">
          <a:extLst>
            <a:ext uri="{FF2B5EF4-FFF2-40B4-BE49-F238E27FC236}">
              <a16:creationId xmlns:a16="http://schemas.microsoft.com/office/drawing/2014/main" xmlns="" id="{7D0E85CF-DC7B-43B5-9419-0CFBA17BB0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74" name="BExS5XJH42YFJ9C3IVA8HNIE5L6M">
          <a:extLst>
            <a:ext uri="{FF2B5EF4-FFF2-40B4-BE49-F238E27FC236}">
              <a16:creationId xmlns:a16="http://schemas.microsoft.com/office/drawing/2014/main" xmlns="" id="{B406EECB-18D6-4EEF-9408-1D9FB689F7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75" name="BExVVXJ0MS44XHZ5FRN9T06BWANK">
          <a:extLst>
            <a:ext uri="{FF2B5EF4-FFF2-40B4-BE49-F238E27FC236}">
              <a16:creationId xmlns:a16="http://schemas.microsoft.com/office/drawing/2014/main" xmlns="" id="{41E78909-49D5-4ABD-93F8-F71BF21A71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76" name="BExAXD64YO5K66HFU564IW611FYB">
          <a:extLst>
            <a:ext uri="{FF2B5EF4-FFF2-40B4-BE49-F238E27FC236}">
              <a16:creationId xmlns:a16="http://schemas.microsoft.com/office/drawing/2014/main" xmlns="" id="{6EDDB472-9271-4957-AB00-E6CF5A8DDE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77" name="BExZROR5QH4CRXACSPB031IW6DBF">
          <a:extLst>
            <a:ext uri="{FF2B5EF4-FFF2-40B4-BE49-F238E27FC236}">
              <a16:creationId xmlns:a16="http://schemas.microsoft.com/office/drawing/2014/main" xmlns="" id="{589BDEBC-3A26-4205-865F-C47225ED01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78" name="BExW5Q9YWNZOV61XIPTVZ6DG4WC3">
          <a:extLst>
            <a:ext uri="{FF2B5EF4-FFF2-40B4-BE49-F238E27FC236}">
              <a16:creationId xmlns:a16="http://schemas.microsoft.com/office/drawing/2014/main" xmlns="" id="{C4A67323-F702-4321-A273-852B5856EF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79" name="BExU234APSPWEF7WYAJWDD5FR41E">
          <a:extLst>
            <a:ext uri="{FF2B5EF4-FFF2-40B4-BE49-F238E27FC236}">
              <a16:creationId xmlns:a16="http://schemas.microsoft.com/office/drawing/2014/main" xmlns="" id="{6986C3A8-2DB8-423A-9832-D02B02B0B0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80" name="BEx9J972VG349UJL0BFKQNRFBPIK">
          <a:extLst>
            <a:ext uri="{FF2B5EF4-FFF2-40B4-BE49-F238E27FC236}">
              <a16:creationId xmlns:a16="http://schemas.microsoft.com/office/drawing/2014/main" xmlns="" id="{175564EB-F599-4107-81F7-9C4E14A72D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81" name="BExEOG45NR1NDWFVLSHVPW96LDDG">
          <a:extLst>
            <a:ext uri="{FF2B5EF4-FFF2-40B4-BE49-F238E27FC236}">
              <a16:creationId xmlns:a16="http://schemas.microsoft.com/office/drawing/2014/main" xmlns="" id="{484B099C-B843-4422-86C8-EE254EC169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82" name="BExMG8GOJE7HUD4TBW1BVZQ79U6D">
          <a:extLst>
            <a:ext uri="{FF2B5EF4-FFF2-40B4-BE49-F238E27FC236}">
              <a16:creationId xmlns:a16="http://schemas.microsoft.com/office/drawing/2014/main" xmlns="" id="{9625099B-318D-45E9-8776-9CC378AA6A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83" name="BExUD845W29O393MP8XHSBRARPM8">
          <a:extLst>
            <a:ext uri="{FF2B5EF4-FFF2-40B4-BE49-F238E27FC236}">
              <a16:creationId xmlns:a16="http://schemas.microsoft.com/office/drawing/2014/main" xmlns="" id="{AB200CD3-E279-4CA5-A9C1-2E0EA96A1C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84" name="BEx1PXJYA0EPVKMIZ3OX22NE6SPN">
          <a:extLst>
            <a:ext uri="{FF2B5EF4-FFF2-40B4-BE49-F238E27FC236}">
              <a16:creationId xmlns:a16="http://schemas.microsoft.com/office/drawing/2014/main" xmlns="" id="{B762DA93-F547-4F7D-98B3-6AFC329ECF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85" name="BExMJQXJ8DDD25EZMRVLMBSDATIO">
          <a:extLst>
            <a:ext uri="{FF2B5EF4-FFF2-40B4-BE49-F238E27FC236}">
              <a16:creationId xmlns:a16="http://schemas.microsoft.com/office/drawing/2014/main" xmlns="" id="{FB4E43E2-30AA-4102-86B7-191AEF82B9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86" name="BExCZE19XEJSNCUJ5WNOBW1G7SJV">
          <a:extLst>
            <a:ext uri="{FF2B5EF4-FFF2-40B4-BE49-F238E27FC236}">
              <a16:creationId xmlns:a16="http://schemas.microsoft.com/office/drawing/2014/main" xmlns="" id="{DB807545-ACD1-4768-90EF-063AA75FA4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87" name="BExEQFAMIZ2L4OCWFLVJ5OSNW3FR">
          <a:extLst>
            <a:ext uri="{FF2B5EF4-FFF2-40B4-BE49-F238E27FC236}">
              <a16:creationId xmlns:a16="http://schemas.microsoft.com/office/drawing/2014/main" xmlns="" id="{7C8607BC-C45D-43A4-9850-546CAB34D3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88" name="BExS5XJH42YFJ9C3IVA8HNIE5L6M">
          <a:extLst>
            <a:ext uri="{FF2B5EF4-FFF2-40B4-BE49-F238E27FC236}">
              <a16:creationId xmlns:a16="http://schemas.microsoft.com/office/drawing/2014/main" xmlns="" id="{C1736F9C-D721-4E9A-9CDF-54337B6D60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89" name="BExVVXJ0MS44XHZ5FRN9T06BWANK">
          <a:extLst>
            <a:ext uri="{FF2B5EF4-FFF2-40B4-BE49-F238E27FC236}">
              <a16:creationId xmlns:a16="http://schemas.microsoft.com/office/drawing/2014/main" xmlns="" id="{3580DD29-7689-4C58-857E-CDB2A31D2E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90" name="BExAXD64YO5K66HFU564IW611FYB">
          <a:extLst>
            <a:ext uri="{FF2B5EF4-FFF2-40B4-BE49-F238E27FC236}">
              <a16:creationId xmlns:a16="http://schemas.microsoft.com/office/drawing/2014/main" xmlns="" id="{55F0D041-8CC0-4230-A5F7-49DF4870E8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91" name="BExZROR5QH4CRXACSPB031IW6DBF">
          <a:extLst>
            <a:ext uri="{FF2B5EF4-FFF2-40B4-BE49-F238E27FC236}">
              <a16:creationId xmlns:a16="http://schemas.microsoft.com/office/drawing/2014/main" xmlns="" id="{515D0478-9AB1-4055-A085-4741528E8C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92" name="BExW5Q9YWNZOV61XIPTVZ6DG4WC3">
          <a:extLst>
            <a:ext uri="{FF2B5EF4-FFF2-40B4-BE49-F238E27FC236}">
              <a16:creationId xmlns:a16="http://schemas.microsoft.com/office/drawing/2014/main" xmlns="" id="{0F628C7B-3CCB-4C2C-9B4E-C925BC7761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93" name="BExU234APSPWEF7WYAJWDD5FR41E">
          <a:extLst>
            <a:ext uri="{FF2B5EF4-FFF2-40B4-BE49-F238E27FC236}">
              <a16:creationId xmlns:a16="http://schemas.microsoft.com/office/drawing/2014/main" xmlns="" id="{5A58B464-A854-4FD5-BEBF-13FF50F75F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94" name="BEx9J972VG349UJL0BFKQNRFBPIK">
          <a:extLst>
            <a:ext uri="{FF2B5EF4-FFF2-40B4-BE49-F238E27FC236}">
              <a16:creationId xmlns:a16="http://schemas.microsoft.com/office/drawing/2014/main" xmlns="" id="{37B00DAE-DA70-4267-9E81-6F3E8694A3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95" name="BExEOG45NR1NDWFVLSHVPW96LDDG">
          <a:extLst>
            <a:ext uri="{FF2B5EF4-FFF2-40B4-BE49-F238E27FC236}">
              <a16:creationId xmlns:a16="http://schemas.microsoft.com/office/drawing/2014/main" xmlns="" id="{C9D93561-5FB1-4529-8181-47601D2B9A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96" name="BExMG8GOJE7HUD4TBW1BVZQ79U6D">
          <a:extLst>
            <a:ext uri="{FF2B5EF4-FFF2-40B4-BE49-F238E27FC236}">
              <a16:creationId xmlns:a16="http://schemas.microsoft.com/office/drawing/2014/main" xmlns="" id="{885AAFDB-3F86-4053-8BFF-4F9016476F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97" name="BExUD845W29O393MP8XHSBRARPM8">
          <a:extLst>
            <a:ext uri="{FF2B5EF4-FFF2-40B4-BE49-F238E27FC236}">
              <a16:creationId xmlns:a16="http://schemas.microsoft.com/office/drawing/2014/main" xmlns="" id="{A00814C0-EC9A-4EA4-80F6-85C1F1E344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98" name="BEx1PXJYA0EPVKMIZ3OX22NE6SPN">
          <a:extLst>
            <a:ext uri="{FF2B5EF4-FFF2-40B4-BE49-F238E27FC236}">
              <a16:creationId xmlns:a16="http://schemas.microsoft.com/office/drawing/2014/main" xmlns="" id="{3517BC42-626E-404C-BA71-7D8B620651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99" name="BExMJQXJ8DDD25EZMRVLMBSDATIO">
          <a:extLst>
            <a:ext uri="{FF2B5EF4-FFF2-40B4-BE49-F238E27FC236}">
              <a16:creationId xmlns:a16="http://schemas.microsoft.com/office/drawing/2014/main" xmlns="" id="{4C7B7151-A608-41A6-8DF7-2E164C53EE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00" name="BExCZE19XEJSNCUJ5WNOBW1G7SJV">
          <a:extLst>
            <a:ext uri="{FF2B5EF4-FFF2-40B4-BE49-F238E27FC236}">
              <a16:creationId xmlns:a16="http://schemas.microsoft.com/office/drawing/2014/main" xmlns="" id="{ECFFE6AF-B284-46E5-B7DA-88C932D549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01" name="BExEQFAMIZ2L4OCWFLVJ5OSNW3FR">
          <a:extLst>
            <a:ext uri="{FF2B5EF4-FFF2-40B4-BE49-F238E27FC236}">
              <a16:creationId xmlns:a16="http://schemas.microsoft.com/office/drawing/2014/main" xmlns="" id="{989B2ED1-BDE0-46D2-BE88-368B7AB2CB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02" name="BExS5XJH42YFJ9C3IVA8HNIE5L6M">
          <a:extLst>
            <a:ext uri="{FF2B5EF4-FFF2-40B4-BE49-F238E27FC236}">
              <a16:creationId xmlns:a16="http://schemas.microsoft.com/office/drawing/2014/main" xmlns="" id="{05F451F3-A8E2-448C-9062-2B53EF5566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03" name="BExVVXJ0MS44XHZ5FRN9T06BWANK">
          <a:extLst>
            <a:ext uri="{FF2B5EF4-FFF2-40B4-BE49-F238E27FC236}">
              <a16:creationId xmlns:a16="http://schemas.microsoft.com/office/drawing/2014/main" xmlns="" id="{D4CF5597-742E-4F77-9294-CF45EE0F89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04" name="BExAXD64YO5K66HFU564IW611FYB">
          <a:extLst>
            <a:ext uri="{FF2B5EF4-FFF2-40B4-BE49-F238E27FC236}">
              <a16:creationId xmlns:a16="http://schemas.microsoft.com/office/drawing/2014/main" xmlns="" id="{C357CBF2-E171-4339-BBFB-112457BC0C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05" name="BExZROR5QH4CRXACSPB031IW6DBF">
          <a:extLst>
            <a:ext uri="{FF2B5EF4-FFF2-40B4-BE49-F238E27FC236}">
              <a16:creationId xmlns:a16="http://schemas.microsoft.com/office/drawing/2014/main" xmlns="" id="{E442EDE3-7BD3-42F1-A5D5-93536C48D3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06" name="BExW5Q9YWNZOV61XIPTVZ6DG4WC3">
          <a:extLst>
            <a:ext uri="{FF2B5EF4-FFF2-40B4-BE49-F238E27FC236}">
              <a16:creationId xmlns:a16="http://schemas.microsoft.com/office/drawing/2014/main" xmlns="" id="{37A2CA57-B757-418A-89CE-4C28C0DA16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07" name="BExU234APSPWEF7WYAJWDD5FR41E">
          <a:extLst>
            <a:ext uri="{FF2B5EF4-FFF2-40B4-BE49-F238E27FC236}">
              <a16:creationId xmlns:a16="http://schemas.microsoft.com/office/drawing/2014/main" xmlns="" id="{1058D401-3F7C-4BC1-B29E-59294457A4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08" name="BEx9J972VG349UJL0BFKQNRFBPIK">
          <a:extLst>
            <a:ext uri="{FF2B5EF4-FFF2-40B4-BE49-F238E27FC236}">
              <a16:creationId xmlns:a16="http://schemas.microsoft.com/office/drawing/2014/main" xmlns="" id="{91E4B35F-AF7A-421A-9BAF-3E5ADE8F8B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09" name="BExEOG45NR1NDWFVLSHVPW96LDDG">
          <a:extLst>
            <a:ext uri="{FF2B5EF4-FFF2-40B4-BE49-F238E27FC236}">
              <a16:creationId xmlns:a16="http://schemas.microsoft.com/office/drawing/2014/main" xmlns="" id="{A9128C2E-C983-49F0-BBEB-FC08906C69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10" name="BExMG8GOJE7HUD4TBW1BVZQ79U6D">
          <a:extLst>
            <a:ext uri="{FF2B5EF4-FFF2-40B4-BE49-F238E27FC236}">
              <a16:creationId xmlns:a16="http://schemas.microsoft.com/office/drawing/2014/main" xmlns="" id="{508AA350-EE03-470B-AF10-3DECFCDE2D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11" name="BExUD845W29O393MP8XHSBRARPM8">
          <a:extLst>
            <a:ext uri="{FF2B5EF4-FFF2-40B4-BE49-F238E27FC236}">
              <a16:creationId xmlns:a16="http://schemas.microsoft.com/office/drawing/2014/main" xmlns="" id="{F3CE7265-DD05-492E-9D20-FFF917D7E3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12" name="BEx1PXJYA0EPVKMIZ3OX22NE6SPN">
          <a:extLst>
            <a:ext uri="{FF2B5EF4-FFF2-40B4-BE49-F238E27FC236}">
              <a16:creationId xmlns:a16="http://schemas.microsoft.com/office/drawing/2014/main" xmlns="" id="{33F6A060-D3D0-4445-924A-103481FE02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13" name="BExMJQXJ8DDD25EZMRVLMBSDATIO">
          <a:extLst>
            <a:ext uri="{FF2B5EF4-FFF2-40B4-BE49-F238E27FC236}">
              <a16:creationId xmlns:a16="http://schemas.microsoft.com/office/drawing/2014/main" xmlns="" id="{90104DC0-7DF3-4858-AD1F-44B014269A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14" name="BExCZE19XEJSNCUJ5WNOBW1G7SJV">
          <a:extLst>
            <a:ext uri="{FF2B5EF4-FFF2-40B4-BE49-F238E27FC236}">
              <a16:creationId xmlns:a16="http://schemas.microsoft.com/office/drawing/2014/main" xmlns="" id="{87AE3CB9-7B52-4FD5-B18C-C0FA5D3B16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15" name="BExEQFAMIZ2L4OCWFLVJ5OSNW3FR">
          <a:extLst>
            <a:ext uri="{FF2B5EF4-FFF2-40B4-BE49-F238E27FC236}">
              <a16:creationId xmlns:a16="http://schemas.microsoft.com/office/drawing/2014/main" xmlns="" id="{CF30BE2D-0FEA-4273-ABDE-B7CFE6CC2D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16" name="BExS5XJH42YFJ9C3IVA8HNIE5L6M">
          <a:extLst>
            <a:ext uri="{FF2B5EF4-FFF2-40B4-BE49-F238E27FC236}">
              <a16:creationId xmlns:a16="http://schemas.microsoft.com/office/drawing/2014/main" xmlns="" id="{BB75D2B3-9F77-43C5-AD89-6720163A39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17" name="BExVVXJ0MS44XHZ5FRN9T06BWANK">
          <a:extLst>
            <a:ext uri="{FF2B5EF4-FFF2-40B4-BE49-F238E27FC236}">
              <a16:creationId xmlns:a16="http://schemas.microsoft.com/office/drawing/2014/main" xmlns="" id="{9C19A1F9-721B-41EC-BD11-0BD1186A62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18" name="BExAXD64YO5K66HFU564IW611FYB">
          <a:extLst>
            <a:ext uri="{FF2B5EF4-FFF2-40B4-BE49-F238E27FC236}">
              <a16:creationId xmlns:a16="http://schemas.microsoft.com/office/drawing/2014/main" xmlns="" id="{3F0BE75A-96EC-4FE2-9D05-EF88B7063F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19" name="BExZROR5QH4CRXACSPB031IW6DBF">
          <a:extLst>
            <a:ext uri="{FF2B5EF4-FFF2-40B4-BE49-F238E27FC236}">
              <a16:creationId xmlns:a16="http://schemas.microsoft.com/office/drawing/2014/main" xmlns="" id="{00C641FB-9A23-4CBD-AC35-058D87A94B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20" name="BExW5Q9YWNZOV61XIPTVZ6DG4WC3">
          <a:extLst>
            <a:ext uri="{FF2B5EF4-FFF2-40B4-BE49-F238E27FC236}">
              <a16:creationId xmlns:a16="http://schemas.microsoft.com/office/drawing/2014/main" xmlns="" id="{84A82610-D419-40F1-B288-292E272063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21" name="BExU234APSPWEF7WYAJWDD5FR41E">
          <a:extLst>
            <a:ext uri="{FF2B5EF4-FFF2-40B4-BE49-F238E27FC236}">
              <a16:creationId xmlns:a16="http://schemas.microsoft.com/office/drawing/2014/main" xmlns="" id="{CCA7836D-B166-463A-BFA1-F61222A8F3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22" name="BEx9J972VG349UJL0BFKQNRFBPIK">
          <a:extLst>
            <a:ext uri="{FF2B5EF4-FFF2-40B4-BE49-F238E27FC236}">
              <a16:creationId xmlns:a16="http://schemas.microsoft.com/office/drawing/2014/main" xmlns="" id="{BC9B4E77-187E-404C-9DA8-8BC3DA190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23" name="BExEOG45NR1NDWFVLSHVPW96LDDG">
          <a:extLst>
            <a:ext uri="{FF2B5EF4-FFF2-40B4-BE49-F238E27FC236}">
              <a16:creationId xmlns:a16="http://schemas.microsoft.com/office/drawing/2014/main" xmlns="" id="{56EB0F88-9289-403A-A36C-4BE541C8EA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24" name="BExMG8GOJE7HUD4TBW1BVZQ79U6D">
          <a:extLst>
            <a:ext uri="{FF2B5EF4-FFF2-40B4-BE49-F238E27FC236}">
              <a16:creationId xmlns:a16="http://schemas.microsoft.com/office/drawing/2014/main" xmlns="" id="{D39B371C-6B55-40E1-A6D1-3BDC0FC73C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25" name="BExUD845W29O393MP8XHSBRARPM8">
          <a:extLst>
            <a:ext uri="{FF2B5EF4-FFF2-40B4-BE49-F238E27FC236}">
              <a16:creationId xmlns:a16="http://schemas.microsoft.com/office/drawing/2014/main" xmlns="" id="{6BCF083A-FBC1-4FB5-A1EB-635C7BD2D4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26" name="BEx1PXJYA0EPVKMIZ3OX22NE6SPN">
          <a:extLst>
            <a:ext uri="{FF2B5EF4-FFF2-40B4-BE49-F238E27FC236}">
              <a16:creationId xmlns:a16="http://schemas.microsoft.com/office/drawing/2014/main" xmlns="" id="{F25FF1B9-A6F5-41A9-993B-AAB053FA77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27" name="BExMJQXJ8DDD25EZMRVLMBSDATIO">
          <a:extLst>
            <a:ext uri="{FF2B5EF4-FFF2-40B4-BE49-F238E27FC236}">
              <a16:creationId xmlns:a16="http://schemas.microsoft.com/office/drawing/2014/main" xmlns="" id="{611F3FC1-B344-4D56-A8D9-81184390C8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28" name="BExCZE19XEJSNCUJ5WNOBW1G7SJV">
          <a:extLst>
            <a:ext uri="{FF2B5EF4-FFF2-40B4-BE49-F238E27FC236}">
              <a16:creationId xmlns:a16="http://schemas.microsoft.com/office/drawing/2014/main" xmlns="" id="{D9B9CEC6-34C4-47E9-99AA-589D39330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29" name="BExEQFAMIZ2L4OCWFLVJ5OSNW3FR">
          <a:extLst>
            <a:ext uri="{FF2B5EF4-FFF2-40B4-BE49-F238E27FC236}">
              <a16:creationId xmlns:a16="http://schemas.microsoft.com/office/drawing/2014/main" xmlns="" id="{9AB5BF93-7861-4DC9-B630-01CF25C854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30" name="BExS5XJH42YFJ9C3IVA8HNIE5L6M">
          <a:extLst>
            <a:ext uri="{FF2B5EF4-FFF2-40B4-BE49-F238E27FC236}">
              <a16:creationId xmlns:a16="http://schemas.microsoft.com/office/drawing/2014/main" xmlns="" id="{F08EF119-012E-4C1D-B60C-9E89F42840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31" name="BExVVXJ0MS44XHZ5FRN9T06BWANK">
          <a:extLst>
            <a:ext uri="{FF2B5EF4-FFF2-40B4-BE49-F238E27FC236}">
              <a16:creationId xmlns:a16="http://schemas.microsoft.com/office/drawing/2014/main" xmlns="" id="{229058C3-906C-414B-9BD3-6B3C7672CB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32" name="BExAXD64YO5K66HFU564IW611FYB">
          <a:extLst>
            <a:ext uri="{FF2B5EF4-FFF2-40B4-BE49-F238E27FC236}">
              <a16:creationId xmlns:a16="http://schemas.microsoft.com/office/drawing/2014/main" xmlns="" id="{16876C15-78AD-4FF9-BBA9-D39AC5AFDF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33" name="BExZROR5QH4CRXACSPB031IW6DBF">
          <a:extLst>
            <a:ext uri="{FF2B5EF4-FFF2-40B4-BE49-F238E27FC236}">
              <a16:creationId xmlns:a16="http://schemas.microsoft.com/office/drawing/2014/main" xmlns="" id="{1C6DF163-3F45-4208-A75A-DF6C1DBFF8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34" name="BExW5Q9YWNZOV61XIPTVZ6DG4WC3">
          <a:extLst>
            <a:ext uri="{FF2B5EF4-FFF2-40B4-BE49-F238E27FC236}">
              <a16:creationId xmlns:a16="http://schemas.microsoft.com/office/drawing/2014/main" xmlns="" id="{F250F28F-55FF-4F18-A44C-CB601EE3AF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35" name="BExU234APSPWEF7WYAJWDD5FR41E">
          <a:extLst>
            <a:ext uri="{FF2B5EF4-FFF2-40B4-BE49-F238E27FC236}">
              <a16:creationId xmlns:a16="http://schemas.microsoft.com/office/drawing/2014/main" xmlns="" id="{8FF277B9-7001-4131-8F58-E2B21E18B7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36" name="BEx9J972VG349UJL0BFKQNRFBPIK">
          <a:extLst>
            <a:ext uri="{FF2B5EF4-FFF2-40B4-BE49-F238E27FC236}">
              <a16:creationId xmlns:a16="http://schemas.microsoft.com/office/drawing/2014/main" xmlns="" id="{BA1A39EF-50C2-4BB6-9488-529D194083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37" name="BExEOG45NR1NDWFVLSHVPW96LDDG">
          <a:extLst>
            <a:ext uri="{FF2B5EF4-FFF2-40B4-BE49-F238E27FC236}">
              <a16:creationId xmlns:a16="http://schemas.microsoft.com/office/drawing/2014/main" xmlns="" id="{6644DAF3-D418-493A-9743-0E5F9D72E7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38" name="BExMG8GOJE7HUD4TBW1BVZQ79U6D">
          <a:extLst>
            <a:ext uri="{FF2B5EF4-FFF2-40B4-BE49-F238E27FC236}">
              <a16:creationId xmlns:a16="http://schemas.microsoft.com/office/drawing/2014/main" xmlns="" id="{7CD7A39C-0147-4206-A245-BC237A0D81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39" name="BExUD845W29O393MP8XHSBRARPM8">
          <a:extLst>
            <a:ext uri="{FF2B5EF4-FFF2-40B4-BE49-F238E27FC236}">
              <a16:creationId xmlns:a16="http://schemas.microsoft.com/office/drawing/2014/main" xmlns="" id="{405E1195-B550-4334-942C-7104E2A0DB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40" name="BEx1PXJYA0EPVKMIZ3OX22NE6SPN">
          <a:extLst>
            <a:ext uri="{FF2B5EF4-FFF2-40B4-BE49-F238E27FC236}">
              <a16:creationId xmlns:a16="http://schemas.microsoft.com/office/drawing/2014/main" xmlns="" id="{3522FED8-FAD5-40E6-BF35-D62BA602E2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41" name="BExMJQXJ8DDD25EZMRVLMBSDATIO">
          <a:extLst>
            <a:ext uri="{FF2B5EF4-FFF2-40B4-BE49-F238E27FC236}">
              <a16:creationId xmlns:a16="http://schemas.microsoft.com/office/drawing/2014/main" xmlns="" id="{09B5BD8F-485D-4B13-AEDB-592297ED1A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42" name="BExCZE19XEJSNCUJ5WNOBW1G7SJV">
          <a:extLst>
            <a:ext uri="{FF2B5EF4-FFF2-40B4-BE49-F238E27FC236}">
              <a16:creationId xmlns:a16="http://schemas.microsoft.com/office/drawing/2014/main" xmlns="" id="{1FC55B34-EF2A-4A7E-B595-1CAB213F0E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43" name="BExEQFAMIZ2L4OCWFLVJ5OSNW3FR">
          <a:extLst>
            <a:ext uri="{FF2B5EF4-FFF2-40B4-BE49-F238E27FC236}">
              <a16:creationId xmlns:a16="http://schemas.microsoft.com/office/drawing/2014/main" xmlns="" id="{F7EAD9E7-CB57-4791-A2E1-0D51DCF0C4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44" name="BExS5XJH42YFJ9C3IVA8HNIE5L6M">
          <a:extLst>
            <a:ext uri="{FF2B5EF4-FFF2-40B4-BE49-F238E27FC236}">
              <a16:creationId xmlns:a16="http://schemas.microsoft.com/office/drawing/2014/main" xmlns="" id="{0F7EB893-59AD-43FB-9302-61C3F9B37C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45" name="BExVVXJ0MS44XHZ5FRN9T06BWANK">
          <a:extLst>
            <a:ext uri="{FF2B5EF4-FFF2-40B4-BE49-F238E27FC236}">
              <a16:creationId xmlns:a16="http://schemas.microsoft.com/office/drawing/2014/main" xmlns="" id="{8C54DC2C-C8CD-4BFF-B631-7214FAE954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46" name="BExAXD64YO5K66HFU564IW611FYB">
          <a:extLst>
            <a:ext uri="{FF2B5EF4-FFF2-40B4-BE49-F238E27FC236}">
              <a16:creationId xmlns:a16="http://schemas.microsoft.com/office/drawing/2014/main" xmlns="" id="{8562BC8B-55BF-4E49-B079-42B192A028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47" name="BExZROR5QH4CRXACSPB031IW6DBF">
          <a:extLst>
            <a:ext uri="{FF2B5EF4-FFF2-40B4-BE49-F238E27FC236}">
              <a16:creationId xmlns:a16="http://schemas.microsoft.com/office/drawing/2014/main" xmlns="" id="{6F4C83DF-D7D3-4071-A06D-43E610441E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48" name="BExW5Q9YWNZOV61XIPTVZ6DG4WC3">
          <a:extLst>
            <a:ext uri="{FF2B5EF4-FFF2-40B4-BE49-F238E27FC236}">
              <a16:creationId xmlns:a16="http://schemas.microsoft.com/office/drawing/2014/main" xmlns="" id="{50782ACA-F76E-4DAC-A2AC-7B674261C3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49" name="BExU234APSPWEF7WYAJWDD5FR41E">
          <a:extLst>
            <a:ext uri="{FF2B5EF4-FFF2-40B4-BE49-F238E27FC236}">
              <a16:creationId xmlns:a16="http://schemas.microsoft.com/office/drawing/2014/main" xmlns="" id="{7DCD1B71-249A-499B-80E6-28725275DB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50" name="BEx9J972VG349UJL0BFKQNRFBPIK">
          <a:extLst>
            <a:ext uri="{FF2B5EF4-FFF2-40B4-BE49-F238E27FC236}">
              <a16:creationId xmlns:a16="http://schemas.microsoft.com/office/drawing/2014/main" xmlns="" id="{6043BFD3-E543-4B03-8575-9C89587D1C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51" name="BExEOG45NR1NDWFVLSHVPW96LDDG">
          <a:extLst>
            <a:ext uri="{FF2B5EF4-FFF2-40B4-BE49-F238E27FC236}">
              <a16:creationId xmlns:a16="http://schemas.microsoft.com/office/drawing/2014/main" xmlns="" id="{FF8C195C-1428-4036-AB4C-2D6C83F0C8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52" name="BExMG8GOJE7HUD4TBW1BVZQ79U6D">
          <a:extLst>
            <a:ext uri="{FF2B5EF4-FFF2-40B4-BE49-F238E27FC236}">
              <a16:creationId xmlns:a16="http://schemas.microsoft.com/office/drawing/2014/main" xmlns="" id="{3A8CC270-DD15-4E73-86FD-1AE282E735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53" name="BExUD845W29O393MP8XHSBRARPM8">
          <a:extLst>
            <a:ext uri="{FF2B5EF4-FFF2-40B4-BE49-F238E27FC236}">
              <a16:creationId xmlns:a16="http://schemas.microsoft.com/office/drawing/2014/main" xmlns="" id="{5CBBE22B-9674-4441-BCC7-A86A92CD8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54" name="BEx1PXJYA0EPVKMIZ3OX22NE6SPN">
          <a:extLst>
            <a:ext uri="{FF2B5EF4-FFF2-40B4-BE49-F238E27FC236}">
              <a16:creationId xmlns:a16="http://schemas.microsoft.com/office/drawing/2014/main" xmlns="" id="{9FB76561-2204-4035-89F0-5AE10FE057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55" name="BExMJQXJ8DDD25EZMRVLMBSDATIO">
          <a:extLst>
            <a:ext uri="{FF2B5EF4-FFF2-40B4-BE49-F238E27FC236}">
              <a16:creationId xmlns:a16="http://schemas.microsoft.com/office/drawing/2014/main" xmlns="" id="{42F38476-FD3A-4489-A7AE-8E9F61783A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56" name="BExCZE19XEJSNCUJ5WNOBW1G7SJV">
          <a:extLst>
            <a:ext uri="{FF2B5EF4-FFF2-40B4-BE49-F238E27FC236}">
              <a16:creationId xmlns:a16="http://schemas.microsoft.com/office/drawing/2014/main" xmlns="" id="{CEA9D08B-B932-41C4-870B-A11E3E17CF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57" name="BExEQFAMIZ2L4OCWFLVJ5OSNW3FR">
          <a:extLst>
            <a:ext uri="{FF2B5EF4-FFF2-40B4-BE49-F238E27FC236}">
              <a16:creationId xmlns:a16="http://schemas.microsoft.com/office/drawing/2014/main" xmlns="" id="{42708B47-F411-43DB-99AA-99EAEBFB96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58" name="BExS5XJH42YFJ9C3IVA8HNIE5L6M">
          <a:extLst>
            <a:ext uri="{FF2B5EF4-FFF2-40B4-BE49-F238E27FC236}">
              <a16:creationId xmlns:a16="http://schemas.microsoft.com/office/drawing/2014/main" xmlns="" id="{829A37D2-0849-4EAC-A1B3-7A42A2AFD1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59" name="BExVVXJ0MS44XHZ5FRN9T06BWANK">
          <a:extLst>
            <a:ext uri="{FF2B5EF4-FFF2-40B4-BE49-F238E27FC236}">
              <a16:creationId xmlns:a16="http://schemas.microsoft.com/office/drawing/2014/main" xmlns="" id="{C21F9933-D0D2-4250-AD68-676039508A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60" name="BExAXD64YO5K66HFU564IW611FYB">
          <a:extLst>
            <a:ext uri="{FF2B5EF4-FFF2-40B4-BE49-F238E27FC236}">
              <a16:creationId xmlns:a16="http://schemas.microsoft.com/office/drawing/2014/main" xmlns="" id="{41BE6286-86BB-44B4-9042-A238DCD77D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61" name="BExZROR5QH4CRXACSPB031IW6DBF">
          <a:extLst>
            <a:ext uri="{FF2B5EF4-FFF2-40B4-BE49-F238E27FC236}">
              <a16:creationId xmlns:a16="http://schemas.microsoft.com/office/drawing/2014/main" xmlns="" id="{E1D4D2DD-B3B8-4BCF-AE50-C2F81AE8FB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62" name="BExW5Q9YWNZOV61XIPTVZ6DG4WC3">
          <a:extLst>
            <a:ext uri="{FF2B5EF4-FFF2-40B4-BE49-F238E27FC236}">
              <a16:creationId xmlns:a16="http://schemas.microsoft.com/office/drawing/2014/main" xmlns="" id="{C2B3778B-4635-460B-8B64-6F2E4952A6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63" name="BExU234APSPWEF7WYAJWDD5FR41E">
          <a:extLst>
            <a:ext uri="{FF2B5EF4-FFF2-40B4-BE49-F238E27FC236}">
              <a16:creationId xmlns:a16="http://schemas.microsoft.com/office/drawing/2014/main" xmlns="" id="{FD32DB12-E9A4-4514-BB7D-B44F050E86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64" name="BEx9J972VG349UJL0BFKQNRFBPIK">
          <a:extLst>
            <a:ext uri="{FF2B5EF4-FFF2-40B4-BE49-F238E27FC236}">
              <a16:creationId xmlns:a16="http://schemas.microsoft.com/office/drawing/2014/main" xmlns="" id="{B247C2B4-597A-484C-BECF-6868A0D6E0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65" name="BExEOG45NR1NDWFVLSHVPW96LDDG">
          <a:extLst>
            <a:ext uri="{FF2B5EF4-FFF2-40B4-BE49-F238E27FC236}">
              <a16:creationId xmlns:a16="http://schemas.microsoft.com/office/drawing/2014/main" xmlns="" id="{292AB20D-706A-4EDB-BE64-3C78CA4E9B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66" name="BExMG8GOJE7HUD4TBW1BVZQ79U6D">
          <a:extLst>
            <a:ext uri="{FF2B5EF4-FFF2-40B4-BE49-F238E27FC236}">
              <a16:creationId xmlns:a16="http://schemas.microsoft.com/office/drawing/2014/main" xmlns="" id="{E77E5D4C-34FE-4BFF-B4E1-6A1C3A1EB1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67" name="BExUD845W29O393MP8XHSBRARPM8">
          <a:extLst>
            <a:ext uri="{FF2B5EF4-FFF2-40B4-BE49-F238E27FC236}">
              <a16:creationId xmlns:a16="http://schemas.microsoft.com/office/drawing/2014/main" xmlns="" id="{BD93BABE-B281-4CF0-93AE-9CA7C251F8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68" name="BEx1PXJYA0EPVKMIZ3OX22NE6SPN">
          <a:extLst>
            <a:ext uri="{FF2B5EF4-FFF2-40B4-BE49-F238E27FC236}">
              <a16:creationId xmlns:a16="http://schemas.microsoft.com/office/drawing/2014/main" xmlns="" id="{66704899-A792-4F6E-8A8D-01F35B91B5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69" name="BExMJQXJ8DDD25EZMRVLMBSDATIO">
          <a:extLst>
            <a:ext uri="{FF2B5EF4-FFF2-40B4-BE49-F238E27FC236}">
              <a16:creationId xmlns:a16="http://schemas.microsoft.com/office/drawing/2014/main" xmlns="" id="{1300EDEB-8A10-4731-B151-C18DECE8CB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70" name="BExCZE19XEJSNCUJ5WNOBW1G7SJV">
          <a:extLst>
            <a:ext uri="{FF2B5EF4-FFF2-40B4-BE49-F238E27FC236}">
              <a16:creationId xmlns:a16="http://schemas.microsoft.com/office/drawing/2014/main" xmlns="" id="{1D5F7DBE-FCED-4046-A792-F7530071C8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71" name="BExEQFAMIZ2L4OCWFLVJ5OSNW3FR">
          <a:extLst>
            <a:ext uri="{FF2B5EF4-FFF2-40B4-BE49-F238E27FC236}">
              <a16:creationId xmlns:a16="http://schemas.microsoft.com/office/drawing/2014/main" xmlns="" id="{187C84FA-E11A-4C6E-8962-E09DDF0C52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72" name="BExS5XJH42YFJ9C3IVA8HNIE5L6M">
          <a:extLst>
            <a:ext uri="{FF2B5EF4-FFF2-40B4-BE49-F238E27FC236}">
              <a16:creationId xmlns:a16="http://schemas.microsoft.com/office/drawing/2014/main" xmlns="" id="{F7A073A4-5B29-489A-B09B-795A5F5CBA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73" name="BExVVXJ0MS44XHZ5FRN9T06BWANK">
          <a:extLst>
            <a:ext uri="{FF2B5EF4-FFF2-40B4-BE49-F238E27FC236}">
              <a16:creationId xmlns:a16="http://schemas.microsoft.com/office/drawing/2014/main" xmlns="" id="{D67853E2-8F66-465C-B6DA-F801F57210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74" name="BExAXD64YO5K66HFU564IW611FYB">
          <a:extLst>
            <a:ext uri="{FF2B5EF4-FFF2-40B4-BE49-F238E27FC236}">
              <a16:creationId xmlns:a16="http://schemas.microsoft.com/office/drawing/2014/main" xmlns="" id="{6FCB3FDE-162B-4D9A-B614-F04F8AAA0F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75" name="BExZROR5QH4CRXACSPB031IW6DBF">
          <a:extLst>
            <a:ext uri="{FF2B5EF4-FFF2-40B4-BE49-F238E27FC236}">
              <a16:creationId xmlns:a16="http://schemas.microsoft.com/office/drawing/2014/main" xmlns="" id="{FC769658-974D-489D-94D3-CB60096709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76" name="BExW5Q9YWNZOV61XIPTVZ6DG4WC3">
          <a:extLst>
            <a:ext uri="{FF2B5EF4-FFF2-40B4-BE49-F238E27FC236}">
              <a16:creationId xmlns:a16="http://schemas.microsoft.com/office/drawing/2014/main" xmlns="" id="{6799F98D-5694-4E35-B9E3-6A1F4E9A0A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77" name="BExU234APSPWEF7WYAJWDD5FR41E">
          <a:extLst>
            <a:ext uri="{FF2B5EF4-FFF2-40B4-BE49-F238E27FC236}">
              <a16:creationId xmlns:a16="http://schemas.microsoft.com/office/drawing/2014/main" xmlns="" id="{F844821A-65F7-4A80-AE5F-6D685A6DA0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78" name="BEx9J972VG349UJL0BFKQNRFBPIK">
          <a:extLst>
            <a:ext uri="{FF2B5EF4-FFF2-40B4-BE49-F238E27FC236}">
              <a16:creationId xmlns:a16="http://schemas.microsoft.com/office/drawing/2014/main" xmlns="" id="{B4E75D1A-2D7D-48DC-8E47-915F6472D8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79" name="BExEOG45NR1NDWFVLSHVPW96LDDG">
          <a:extLst>
            <a:ext uri="{FF2B5EF4-FFF2-40B4-BE49-F238E27FC236}">
              <a16:creationId xmlns:a16="http://schemas.microsoft.com/office/drawing/2014/main" xmlns="" id="{D335205A-6AE8-4259-A56D-04A1C37E8D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80" name="BExMG8GOJE7HUD4TBW1BVZQ79U6D">
          <a:extLst>
            <a:ext uri="{FF2B5EF4-FFF2-40B4-BE49-F238E27FC236}">
              <a16:creationId xmlns:a16="http://schemas.microsoft.com/office/drawing/2014/main" xmlns="" id="{7725394C-03ED-4C1D-9412-3665E903C9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81" name="BExUD845W29O393MP8XHSBRARPM8">
          <a:extLst>
            <a:ext uri="{FF2B5EF4-FFF2-40B4-BE49-F238E27FC236}">
              <a16:creationId xmlns:a16="http://schemas.microsoft.com/office/drawing/2014/main" xmlns="" id="{DFF3F77C-7AE8-4A24-832D-429E4F3A93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82" name="BEx1PXJYA0EPVKMIZ3OX22NE6SPN">
          <a:extLst>
            <a:ext uri="{FF2B5EF4-FFF2-40B4-BE49-F238E27FC236}">
              <a16:creationId xmlns:a16="http://schemas.microsoft.com/office/drawing/2014/main" xmlns="" id="{78BDC381-9C21-4AC4-A197-3D0C39FF87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83" name="BExMJQXJ8DDD25EZMRVLMBSDATIO">
          <a:extLst>
            <a:ext uri="{FF2B5EF4-FFF2-40B4-BE49-F238E27FC236}">
              <a16:creationId xmlns:a16="http://schemas.microsoft.com/office/drawing/2014/main" xmlns="" id="{6B98192E-CA1D-484A-B50A-86F70FA9FC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84" name="BExCZE19XEJSNCUJ5WNOBW1G7SJV">
          <a:extLst>
            <a:ext uri="{FF2B5EF4-FFF2-40B4-BE49-F238E27FC236}">
              <a16:creationId xmlns:a16="http://schemas.microsoft.com/office/drawing/2014/main" xmlns="" id="{A78AF916-87E1-4E4D-AE1D-85509C1730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85" name="BExEQFAMIZ2L4OCWFLVJ5OSNW3FR">
          <a:extLst>
            <a:ext uri="{FF2B5EF4-FFF2-40B4-BE49-F238E27FC236}">
              <a16:creationId xmlns:a16="http://schemas.microsoft.com/office/drawing/2014/main" xmlns="" id="{B8ADFC2B-F925-4D72-804C-93E2D369F8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86" name="BExS5XJH42YFJ9C3IVA8HNIE5L6M">
          <a:extLst>
            <a:ext uri="{FF2B5EF4-FFF2-40B4-BE49-F238E27FC236}">
              <a16:creationId xmlns:a16="http://schemas.microsoft.com/office/drawing/2014/main" xmlns="" id="{87474B7A-D208-4EEC-8640-FAAD1DF4E5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87" name="BExVVXJ0MS44XHZ5FRN9T06BWANK">
          <a:extLst>
            <a:ext uri="{FF2B5EF4-FFF2-40B4-BE49-F238E27FC236}">
              <a16:creationId xmlns:a16="http://schemas.microsoft.com/office/drawing/2014/main" xmlns="" id="{456A3822-547D-46AB-9A99-A0AD3AEA34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88" name="BExAXD64YO5K66HFU564IW611FYB">
          <a:extLst>
            <a:ext uri="{FF2B5EF4-FFF2-40B4-BE49-F238E27FC236}">
              <a16:creationId xmlns:a16="http://schemas.microsoft.com/office/drawing/2014/main" xmlns="" id="{FFEF0C5C-D8ED-4EFA-A771-54E34D7B49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89" name="BExZROR5QH4CRXACSPB031IW6DBF">
          <a:extLst>
            <a:ext uri="{FF2B5EF4-FFF2-40B4-BE49-F238E27FC236}">
              <a16:creationId xmlns:a16="http://schemas.microsoft.com/office/drawing/2014/main" xmlns="" id="{B3386C54-FEED-456A-9340-76472524DD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90" name="BExW5Q9YWNZOV61XIPTVZ6DG4WC3">
          <a:extLst>
            <a:ext uri="{FF2B5EF4-FFF2-40B4-BE49-F238E27FC236}">
              <a16:creationId xmlns:a16="http://schemas.microsoft.com/office/drawing/2014/main" xmlns="" id="{59549B00-A927-4C98-81AE-93917DE465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91" name="BExU234APSPWEF7WYAJWDD5FR41E">
          <a:extLst>
            <a:ext uri="{FF2B5EF4-FFF2-40B4-BE49-F238E27FC236}">
              <a16:creationId xmlns:a16="http://schemas.microsoft.com/office/drawing/2014/main" xmlns="" id="{9DAC2287-248C-4FE4-867A-93B9D97EFA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92" name="BEx9J972VG349UJL0BFKQNRFBPIK">
          <a:extLst>
            <a:ext uri="{FF2B5EF4-FFF2-40B4-BE49-F238E27FC236}">
              <a16:creationId xmlns:a16="http://schemas.microsoft.com/office/drawing/2014/main" xmlns="" id="{17FB2C8D-ADCA-4BAF-BDC4-56895A0B3E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93" name="BExEOG45NR1NDWFVLSHVPW96LDDG">
          <a:extLst>
            <a:ext uri="{FF2B5EF4-FFF2-40B4-BE49-F238E27FC236}">
              <a16:creationId xmlns:a16="http://schemas.microsoft.com/office/drawing/2014/main" xmlns="" id="{6F146429-D7B4-4760-9577-71022904D5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94" name="BExMG8GOJE7HUD4TBW1BVZQ79U6D">
          <a:extLst>
            <a:ext uri="{FF2B5EF4-FFF2-40B4-BE49-F238E27FC236}">
              <a16:creationId xmlns:a16="http://schemas.microsoft.com/office/drawing/2014/main" xmlns="" id="{447AE215-BF1F-4B75-A74A-4AE684F38E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95" name="BExUD845W29O393MP8XHSBRARPM8">
          <a:extLst>
            <a:ext uri="{FF2B5EF4-FFF2-40B4-BE49-F238E27FC236}">
              <a16:creationId xmlns:a16="http://schemas.microsoft.com/office/drawing/2014/main" xmlns="" id="{BA9CA908-EC7E-4E4B-AD65-2A5D08A636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96" name="BEx1PXJYA0EPVKMIZ3OX22NE6SPN">
          <a:extLst>
            <a:ext uri="{FF2B5EF4-FFF2-40B4-BE49-F238E27FC236}">
              <a16:creationId xmlns:a16="http://schemas.microsoft.com/office/drawing/2014/main" xmlns="" id="{5266B02A-A71D-433B-B01A-640E3D1B94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97" name="BExMJQXJ8DDD25EZMRVLMBSDATIO">
          <a:extLst>
            <a:ext uri="{FF2B5EF4-FFF2-40B4-BE49-F238E27FC236}">
              <a16:creationId xmlns:a16="http://schemas.microsoft.com/office/drawing/2014/main" xmlns="" id="{22B8E083-5732-4339-BAC5-4AF73EA454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98" name="BExCZE19XEJSNCUJ5WNOBW1G7SJV">
          <a:extLst>
            <a:ext uri="{FF2B5EF4-FFF2-40B4-BE49-F238E27FC236}">
              <a16:creationId xmlns:a16="http://schemas.microsoft.com/office/drawing/2014/main" xmlns="" id="{D75011D0-DA07-4C0B-A038-80A2470F24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99" name="BExEQFAMIZ2L4OCWFLVJ5OSNW3FR">
          <a:extLst>
            <a:ext uri="{FF2B5EF4-FFF2-40B4-BE49-F238E27FC236}">
              <a16:creationId xmlns:a16="http://schemas.microsoft.com/office/drawing/2014/main" xmlns="" id="{B63E8C0F-4F9F-4152-9604-15EC4E0B7D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00" name="BExS5XJH42YFJ9C3IVA8HNIE5L6M">
          <a:extLst>
            <a:ext uri="{FF2B5EF4-FFF2-40B4-BE49-F238E27FC236}">
              <a16:creationId xmlns:a16="http://schemas.microsoft.com/office/drawing/2014/main" xmlns="" id="{98AEB060-6371-4424-BBEC-6EDA559B3F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01" name="BExVVXJ0MS44XHZ5FRN9T06BWANK">
          <a:extLst>
            <a:ext uri="{FF2B5EF4-FFF2-40B4-BE49-F238E27FC236}">
              <a16:creationId xmlns:a16="http://schemas.microsoft.com/office/drawing/2014/main" xmlns="" id="{39595B43-D28F-40BD-A634-F6DD13798C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02" name="BExAXD64YO5K66HFU564IW611FYB">
          <a:extLst>
            <a:ext uri="{FF2B5EF4-FFF2-40B4-BE49-F238E27FC236}">
              <a16:creationId xmlns:a16="http://schemas.microsoft.com/office/drawing/2014/main" xmlns="" id="{583C8D18-0DB6-4461-A343-2BC2696C1B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03" name="BExZROR5QH4CRXACSPB031IW6DBF">
          <a:extLst>
            <a:ext uri="{FF2B5EF4-FFF2-40B4-BE49-F238E27FC236}">
              <a16:creationId xmlns:a16="http://schemas.microsoft.com/office/drawing/2014/main" xmlns="" id="{4AE787A5-48AA-4825-BD14-C25B005F1F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04" name="BExW5Q9YWNZOV61XIPTVZ6DG4WC3">
          <a:extLst>
            <a:ext uri="{FF2B5EF4-FFF2-40B4-BE49-F238E27FC236}">
              <a16:creationId xmlns:a16="http://schemas.microsoft.com/office/drawing/2014/main" xmlns="" id="{24780F77-00F6-4ED1-87A8-8BAB8B0060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05" name="BExU234APSPWEF7WYAJWDD5FR41E">
          <a:extLst>
            <a:ext uri="{FF2B5EF4-FFF2-40B4-BE49-F238E27FC236}">
              <a16:creationId xmlns:a16="http://schemas.microsoft.com/office/drawing/2014/main" xmlns="" id="{BB0535EF-98CF-454D-9280-09526562F3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06" name="BEx9J972VG349UJL0BFKQNRFBPIK">
          <a:extLst>
            <a:ext uri="{FF2B5EF4-FFF2-40B4-BE49-F238E27FC236}">
              <a16:creationId xmlns:a16="http://schemas.microsoft.com/office/drawing/2014/main" xmlns="" id="{9AA109CD-073B-43F2-8EB5-7C93E151C6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07" name="BExEOG45NR1NDWFVLSHVPW96LDDG">
          <a:extLst>
            <a:ext uri="{FF2B5EF4-FFF2-40B4-BE49-F238E27FC236}">
              <a16:creationId xmlns:a16="http://schemas.microsoft.com/office/drawing/2014/main" xmlns="" id="{063041E4-5DA7-446D-8FEB-A0756F31B0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08" name="BExMG8GOJE7HUD4TBW1BVZQ79U6D">
          <a:extLst>
            <a:ext uri="{FF2B5EF4-FFF2-40B4-BE49-F238E27FC236}">
              <a16:creationId xmlns:a16="http://schemas.microsoft.com/office/drawing/2014/main" xmlns="" id="{DD898F07-A005-4F84-956A-33B1BDBC15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09" name="BExUD845W29O393MP8XHSBRARPM8">
          <a:extLst>
            <a:ext uri="{FF2B5EF4-FFF2-40B4-BE49-F238E27FC236}">
              <a16:creationId xmlns:a16="http://schemas.microsoft.com/office/drawing/2014/main" xmlns="" id="{68CE1F65-66E7-4FC6-A1E9-310D8DF671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10" name="BEx1PXJYA0EPVKMIZ3OX22NE6SPN">
          <a:extLst>
            <a:ext uri="{FF2B5EF4-FFF2-40B4-BE49-F238E27FC236}">
              <a16:creationId xmlns:a16="http://schemas.microsoft.com/office/drawing/2014/main" xmlns="" id="{1CCB096B-6257-4EA2-A0FC-6B15958099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11" name="BExMJQXJ8DDD25EZMRVLMBSDATIO">
          <a:extLst>
            <a:ext uri="{FF2B5EF4-FFF2-40B4-BE49-F238E27FC236}">
              <a16:creationId xmlns:a16="http://schemas.microsoft.com/office/drawing/2014/main" xmlns="" id="{BDABCC2C-EF77-4545-8B58-91008EACC2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12" name="BExCZE19XEJSNCUJ5WNOBW1G7SJV">
          <a:extLst>
            <a:ext uri="{FF2B5EF4-FFF2-40B4-BE49-F238E27FC236}">
              <a16:creationId xmlns:a16="http://schemas.microsoft.com/office/drawing/2014/main" xmlns="" id="{5D21FA8D-D9A3-4BFB-BF9A-2EFBF9F3D3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13" name="BExEQFAMIZ2L4OCWFLVJ5OSNW3FR">
          <a:extLst>
            <a:ext uri="{FF2B5EF4-FFF2-40B4-BE49-F238E27FC236}">
              <a16:creationId xmlns:a16="http://schemas.microsoft.com/office/drawing/2014/main" xmlns="" id="{84765CA5-7655-440C-B5C2-936EF1871B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14" name="BExS5XJH42YFJ9C3IVA8HNIE5L6M">
          <a:extLst>
            <a:ext uri="{FF2B5EF4-FFF2-40B4-BE49-F238E27FC236}">
              <a16:creationId xmlns:a16="http://schemas.microsoft.com/office/drawing/2014/main" xmlns="" id="{D4340B5C-6FE2-4B40-95EF-513DE092B7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15" name="BExVVXJ0MS44XHZ5FRN9T06BWANK">
          <a:extLst>
            <a:ext uri="{FF2B5EF4-FFF2-40B4-BE49-F238E27FC236}">
              <a16:creationId xmlns:a16="http://schemas.microsoft.com/office/drawing/2014/main" xmlns="" id="{123C6F46-4900-4AD1-87F8-2823BFB49F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16" name="BExAXD64YO5K66HFU564IW611FYB">
          <a:extLst>
            <a:ext uri="{FF2B5EF4-FFF2-40B4-BE49-F238E27FC236}">
              <a16:creationId xmlns:a16="http://schemas.microsoft.com/office/drawing/2014/main" xmlns="" id="{E37BD3A0-ADA9-4765-B7D1-0438BB4B1F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17" name="BExZROR5QH4CRXACSPB031IW6DBF">
          <a:extLst>
            <a:ext uri="{FF2B5EF4-FFF2-40B4-BE49-F238E27FC236}">
              <a16:creationId xmlns:a16="http://schemas.microsoft.com/office/drawing/2014/main" xmlns="" id="{E811489B-DCF9-49FD-BE6B-36CCBD5846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18" name="BExW5Q9YWNZOV61XIPTVZ6DG4WC3">
          <a:extLst>
            <a:ext uri="{FF2B5EF4-FFF2-40B4-BE49-F238E27FC236}">
              <a16:creationId xmlns:a16="http://schemas.microsoft.com/office/drawing/2014/main" xmlns="" id="{E0FE471D-68D6-4838-BC8E-49797E5408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19" name="BExU234APSPWEF7WYAJWDD5FR41E">
          <a:extLst>
            <a:ext uri="{FF2B5EF4-FFF2-40B4-BE49-F238E27FC236}">
              <a16:creationId xmlns:a16="http://schemas.microsoft.com/office/drawing/2014/main" xmlns="" id="{82FE0350-8AB4-4480-ADC7-4B986AEFE4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20" name="BEx9J972VG349UJL0BFKQNRFBPIK">
          <a:extLst>
            <a:ext uri="{FF2B5EF4-FFF2-40B4-BE49-F238E27FC236}">
              <a16:creationId xmlns:a16="http://schemas.microsoft.com/office/drawing/2014/main" xmlns="" id="{43F283AA-BB18-4770-9140-8836ED6A83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21" name="BExEOG45NR1NDWFVLSHVPW96LDDG">
          <a:extLst>
            <a:ext uri="{FF2B5EF4-FFF2-40B4-BE49-F238E27FC236}">
              <a16:creationId xmlns:a16="http://schemas.microsoft.com/office/drawing/2014/main" xmlns="" id="{1C4393A9-3E2E-47EB-8815-CE2A621B04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22" name="BExMG8GOJE7HUD4TBW1BVZQ79U6D">
          <a:extLst>
            <a:ext uri="{FF2B5EF4-FFF2-40B4-BE49-F238E27FC236}">
              <a16:creationId xmlns:a16="http://schemas.microsoft.com/office/drawing/2014/main" xmlns="" id="{8B8E170E-07D7-4486-8759-0E747EC091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23" name="BExUD845W29O393MP8XHSBRARPM8">
          <a:extLst>
            <a:ext uri="{FF2B5EF4-FFF2-40B4-BE49-F238E27FC236}">
              <a16:creationId xmlns:a16="http://schemas.microsoft.com/office/drawing/2014/main" xmlns="" id="{42DBCE16-0529-4B2B-84A3-711F043158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24" name="BEx1PXJYA0EPVKMIZ3OX22NE6SPN">
          <a:extLst>
            <a:ext uri="{FF2B5EF4-FFF2-40B4-BE49-F238E27FC236}">
              <a16:creationId xmlns:a16="http://schemas.microsoft.com/office/drawing/2014/main" xmlns="" id="{B391750E-2B4B-4137-B67C-1CD3F4B153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25" name="BExMJQXJ8DDD25EZMRVLMBSDATIO">
          <a:extLst>
            <a:ext uri="{FF2B5EF4-FFF2-40B4-BE49-F238E27FC236}">
              <a16:creationId xmlns:a16="http://schemas.microsoft.com/office/drawing/2014/main" xmlns="" id="{17B37021-4887-405E-87B9-199C67CC9C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26" name="BExCZE19XEJSNCUJ5WNOBW1G7SJV">
          <a:extLst>
            <a:ext uri="{FF2B5EF4-FFF2-40B4-BE49-F238E27FC236}">
              <a16:creationId xmlns:a16="http://schemas.microsoft.com/office/drawing/2014/main" xmlns="" id="{F2CDAA5E-29E1-4C3B-B373-3C63F3E07F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27" name="BExEQFAMIZ2L4OCWFLVJ5OSNW3FR">
          <a:extLst>
            <a:ext uri="{FF2B5EF4-FFF2-40B4-BE49-F238E27FC236}">
              <a16:creationId xmlns:a16="http://schemas.microsoft.com/office/drawing/2014/main" xmlns="" id="{6C9568DD-CF57-4748-B299-C17F4A69D8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28" name="BExS5XJH42YFJ9C3IVA8HNIE5L6M">
          <a:extLst>
            <a:ext uri="{FF2B5EF4-FFF2-40B4-BE49-F238E27FC236}">
              <a16:creationId xmlns:a16="http://schemas.microsoft.com/office/drawing/2014/main" xmlns="" id="{67E8F90F-E9B0-43EB-92A5-150E40DF50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29" name="BExVVXJ0MS44XHZ5FRN9T06BWANK">
          <a:extLst>
            <a:ext uri="{FF2B5EF4-FFF2-40B4-BE49-F238E27FC236}">
              <a16:creationId xmlns:a16="http://schemas.microsoft.com/office/drawing/2014/main" xmlns="" id="{C69F08D9-82AC-42EC-8F68-E24B4C57A2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30" name="BExAXD64YO5K66HFU564IW611FYB">
          <a:extLst>
            <a:ext uri="{FF2B5EF4-FFF2-40B4-BE49-F238E27FC236}">
              <a16:creationId xmlns:a16="http://schemas.microsoft.com/office/drawing/2014/main" xmlns="" id="{EB722B40-DBC1-4C56-BA05-71391F5B3E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31" name="BExZROR5QH4CRXACSPB031IW6DBF">
          <a:extLst>
            <a:ext uri="{FF2B5EF4-FFF2-40B4-BE49-F238E27FC236}">
              <a16:creationId xmlns:a16="http://schemas.microsoft.com/office/drawing/2014/main" xmlns="" id="{03A7283D-FD7A-429E-811E-98175871DE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32" name="BExW5Q9YWNZOV61XIPTVZ6DG4WC3">
          <a:extLst>
            <a:ext uri="{FF2B5EF4-FFF2-40B4-BE49-F238E27FC236}">
              <a16:creationId xmlns:a16="http://schemas.microsoft.com/office/drawing/2014/main" xmlns="" id="{4C0503CD-6BFA-42CC-9E55-DED5B4843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33" name="BExU234APSPWEF7WYAJWDD5FR41E">
          <a:extLst>
            <a:ext uri="{FF2B5EF4-FFF2-40B4-BE49-F238E27FC236}">
              <a16:creationId xmlns:a16="http://schemas.microsoft.com/office/drawing/2014/main" xmlns="" id="{4CA12DC7-3BE2-462C-A963-B182FD34D1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34" name="BEx9J972VG349UJL0BFKQNRFBPIK">
          <a:extLst>
            <a:ext uri="{FF2B5EF4-FFF2-40B4-BE49-F238E27FC236}">
              <a16:creationId xmlns:a16="http://schemas.microsoft.com/office/drawing/2014/main" xmlns="" id="{2575FD73-89DD-47B0-932D-DC7D046AB5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35" name="BExEOG45NR1NDWFVLSHVPW96LDDG">
          <a:extLst>
            <a:ext uri="{FF2B5EF4-FFF2-40B4-BE49-F238E27FC236}">
              <a16:creationId xmlns:a16="http://schemas.microsoft.com/office/drawing/2014/main" xmlns="" id="{C5CCB991-9915-4229-A495-2DE962525F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36" name="BExMG8GOJE7HUD4TBW1BVZQ79U6D">
          <a:extLst>
            <a:ext uri="{FF2B5EF4-FFF2-40B4-BE49-F238E27FC236}">
              <a16:creationId xmlns:a16="http://schemas.microsoft.com/office/drawing/2014/main" xmlns="" id="{8C84A764-5CA8-4ADA-ABD7-CE7EBE0CA9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37" name="BExUD845W29O393MP8XHSBRARPM8">
          <a:extLst>
            <a:ext uri="{FF2B5EF4-FFF2-40B4-BE49-F238E27FC236}">
              <a16:creationId xmlns:a16="http://schemas.microsoft.com/office/drawing/2014/main" xmlns="" id="{8B4F7803-6D9B-4ABF-A62D-E9646DC0A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38" name="BEx1PXJYA0EPVKMIZ3OX22NE6SPN">
          <a:extLst>
            <a:ext uri="{FF2B5EF4-FFF2-40B4-BE49-F238E27FC236}">
              <a16:creationId xmlns:a16="http://schemas.microsoft.com/office/drawing/2014/main" xmlns="" id="{A5E64812-813D-4F5D-804C-9D6D90B574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39" name="BExMJQXJ8DDD25EZMRVLMBSDATIO">
          <a:extLst>
            <a:ext uri="{FF2B5EF4-FFF2-40B4-BE49-F238E27FC236}">
              <a16:creationId xmlns:a16="http://schemas.microsoft.com/office/drawing/2014/main" xmlns="" id="{CD95CDFD-97FB-4299-BB8C-B72A04CF6C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40" name="BExCZE19XEJSNCUJ5WNOBW1G7SJV">
          <a:extLst>
            <a:ext uri="{FF2B5EF4-FFF2-40B4-BE49-F238E27FC236}">
              <a16:creationId xmlns:a16="http://schemas.microsoft.com/office/drawing/2014/main" xmlns="" id="{8CC863A0-06BE-4952-A200-669FF3D735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41" name="BExEQFAMIZ2L4OCWFLVJ5OSNW3FR">
          <a:extLst>
            <a:ext uri="{FF2B5EF4-FFF2-40B4-BE49-F238E27FC236}">
              <a16:creationId xmlns:a16="http://schemas.microsoft.com/office/drawing/2014/main" xmlns="" id="{73264BC3-A075-4115-A1C1-BC02F1318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42" name="BExS5XJH42YFJ9C3IVA8HNIE5L6M">
          <a:extLst>
            <a:ext uri="{FF2B5EF4-FFF2-40B4-BE49-F238E27FC236}">
              <a16:creationId xmlns:a16="http://schemas.microsoft.com/office/drawing/2014/main" xmlns="" id="{46A6B128-B4C2-4DD3-99A0-0E23174DD4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43" name="BExVVXJ0MS44XHZ5FRN9T06BWANK">
          <a:extLst>
            <a:ext uri="{FF2B5EF4-FFF2-40B4-BE49-F238E27FC236}">
              <a16:creationId xmlns:a16="http://schemas.microsoft.com/office/drawing/2014/main" xmlns="" id="{D8E39842-8091-47C7-8C93-0B83E0E272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44" name="BExAXD64YO5K66HFU564IW611FYB">
          <a:extLst>
            <a:ext uri="{FF2B5EF4-FFF2-40B4-BE49-F238E27FC236}">
              <a16:creationId xmlns:a16="http://schemas.microsoft.com/office/drawing/2014/main" xmlns="" id="{FE2CE543-DED6-44C5-BAF9-FD037A775C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45" name="BExZROR5QH4CRXACSPB031IW6DBF">
          <a:extLst>
            <a:ext uri="{FF2B5EF4-FFF2-40B4-BE49-F238E27FC236}">
              <a16:creationId xmlns:a16="http://schemas.microsoft.com/office/drawing/2014/main" xmlns="" id="{389DB98C-C159-477C-89E2-B37074A8CA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46" name="BExW5Q9YWNZOV61XIPTVZ6DG4WC3">
          <a:extLst>
            <a:ext uri="{FF2B5EF4-FFF2-40B4-BE49-F238E27FC236}">
              <a16:creationId xmlns:a16="http://schemas.microsoft.com/office/drawing/2014/main" xmlns="" id="{9E992AF8-ADEE-4D00-9692-0AC32A1E9E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47" name="BExU234APSPWEF7WYAJWDD5FR41E">
          <a:extLst>
            <a:ext uri="{FF2B5EF4-FFF2-40B4-BE49-F238E27FC236}">
              <a16:creationId xmlns:a16="http://schemas.microsoft.com/office/drawing/2014/main" xmlns="" id="{47D93466-F6F3-42D3-AE4E-DD862AE76F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48" name="BEx9J972VG349UJL0BFKQNRFBPIK">
          <a:extLst>
            <a:ext uri="{FF2B5EF4-FFF2-40B4-BE49-F238E27FC236}">
              <a16:creationId xmlns:a16="http://schemas.microsoft.com/office/drawing/2014/main" xmlns="" id="{E3061DF3-E174-4644-9E2B-43EC5BA33D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49" name="BExEOG45NR1NDWFVLSHVPW96LDDG">
          <a:extLst>
            <a:ext uri="{FF2B5EF4-FFF2-40B4-BE49-F238E27FC236}">
              <a16:creationId xmlns:a16="http://schemas.microsoft.com/office/drawing/2014/main" xmlns="" id="{D42754AE-3A94-4A5B-B2BC-4920434CDE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50" name="BExMG8GOJE7HUD4TBW1BVZQ79U6D">
          <a:extLst>
            <a:ext uri="{FF2B5EF4-FFF2-40B4-BE49-F238E27FC236}">
              <a16:creationId xmlns:a16="http://schemas.microsoft.com/office/drawing/2014/main" xmlns="" id="{7BC8F28B-C7FB-454F-95F9-57C2EAFA78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51" name="BExUD845W29O393MP8XHSBRARPM8">
          <a:extLst>
            <a:ext uri="{FF2B5EF4-FFF2-40B4-BE49-F238E27FC236}">
              <a16:creationId xmlns:a16="http://schemas.microsoft.com/office/drawing/2014/main" xmlns="" id="{F96F6C43-4412-4396-992B-B36B976908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52" name="BEx1PXJYA0EPVKMIZ3OX22NE6SPN">
          <a:extLst>
            <a:ext uri="{FF2B5EF4-FFF2-40B4-BE49-F238E27FC236}">
              <a16:creationId xmlns:a16="http://schemas.microsoft.com/office/drawing/2014/main" xmlns="" id="{AF295F03-D1B7-45C2-83AB-452D58CA9B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53" name="BExMJQXJ8DDD25EZMRVLMBSDATIO">
          <a:extLst>
            <a:ext uri="{FF2B5EF4-FFF2-40B4-BE49-F238E27FC236}">
              <a16:creationId xmlns:a16="http://schemas.microsoft.com/office/drawing/2014/main" xmlns="" id="{A2D523E4-4C99-4CA4-A8BB-673DC20629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54" name="BExCZE19XEJSNCUJ5WNOBW1G7SJV">
          <a:extLst>
            <a:ext uri="{FF2B5EF4-FFF2-40B4-BE49-F238E27FC236}">
              <a16:creationId xmlns:a16="http://schemas.microsoft.com/office/drawing/2014/main" xmlns="" id="{B44138A1-7170-4562-9E68-61FCC79E43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55" name="BExEQFAMIZ2L4OCWFLVJ5OSNW3FR">
          <a:extLst>
            <a:ext uri="{FF2B5EF4-FFF2-40B4-BE49-F238E27FC236}">
              <a16:creationId xmlns:a16="http://schemas.microsoft.com/office/drawing/2014/main" xmlns="" id="{C2AFE39B-AE87-4316-877E-5EC1D3E267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56" name="BExS5XJH42YFJ9C3IVA8HNIE5L6M">
          <a:extLst>
            <a:ext uri="{FF2B5EF4-FFF2-40B4-BE49-F238E27FC236}">
              <a16:creationId xmlns:a16="http://schemas.microsoft.com/office/drawing/2014/main" xmlns="" id="{433F3D41-B9C1-4DC4-B6EA-F661D0EFFC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57" name="BExVVXJ0MS44XHZ5FRN9T06BWANK">
          <a:extLst>
            <a:ext uri="{FF2B5EF4-FFF2-40B4-BE49-F238E27FC236}">
              <a16:creationId xmlns:a16="http://schemas.microsoft.com/office/drawing/2014/main" xmlns="" id="{1F218551-76D4-4247-88DA-4110DE9C51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58" name="BExAXD64YO5K66HFU564IW611FYB">
          <a:extLst>
            <a:ext uri="{FF2B5EF4-FFF2-40B4-BE49-F238E27FC236}">
              <a16:creationId xmlns:a16="http://schemas.microsoft.com/office/drawing/2014/main" xmlns="" id="{C3A8A3D9-181D-4E81-90E7-2FA7C82395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59" name="BExZROR5QH4CRXACSPB031IW6DBF">
          <a:extLst>
            <a:ext uri="{FF2B5EF4-FFF2-40B4-BE49-F238E27FC236}">
              <a16:creationId xmlns:a16="http://schemas.microsoft.com/office/drawing/2014/main" xmlns="" id="{3A6F9E15-8342-4403-9255-ABF883E278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60" name="BExW5Q9YWNZOV61XIPTVZ6DG4WC3">
          <a:extLst>
            <a:ext uri="{FF2B5EF4-FFF2-40B4-BE49-F238E27FC236}">
              <a16:creationId xmlns:a16="http://schemas.microsoft.com/office/drawing/2014/main" xmlns="" id="{F962C6F7-B815-4625-9373-85C76E641E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61" name="BExU234APSPWEF7WYAJWDD5FR41E">
          <a:extLst>
            <a:ext uri="{FF2B5EF4-FFF2-40B4-BE49-F238E27FC236}">
              <a16:creationId xmlns:a16="http://schemas.microsoft.com/office/drawing/2014/main" xmlns="" id="{BC36B44D-4CF7-4EFF-B7BA-CC1528A75C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62" name="BEx9J972VG349UJL0BFKQNRFBPIK">
          <a:extLst>
            <a:ext uri="{FF2B5EF4-FFF2-40B4-BE49-F238E27FC236}">
              <a16:creationId xmlns:a16="http://schemas.microsoft.com/office/drawing/2014/main" xmlns="" id="{1E34868F-E054-42B4-BAEC-FDD3638D08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63" name="BExEOG45NR1NDWFVLSHVPW96LDDG">
          <a:extLst>
            <a:ext uri="{FF2B5EF4-FFF2-40B4-BE49-F238E27FC236}">
              <a16:creationId xmlns:a16="http://schemas.microsoft.com/office/drawing/2014/main" xmlns="" id="{A054D435-6012-4EBD-B1C8-3A93F0A8AB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64" name="BExMG8GOJE7HUD4TBW1BVZQ79U6D">
          <a:extLst>
            <a:ext uri="{FF2B5EF4-FFF2-40B4-BE49-F238E27FC236}">
              <a16:creationId xmlns:a16="http://schemas.microsoft.com/office/drawing/2014/main" xmlns="" id="{EEB5B246-DCBE-458D-91A2-7E0CB5A361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65" name="BExUD845W29O393MP8XHSBRARPM8">
          <a:extLst>
            <a:ext uri="{FF2B5EF4-FFF2-40B4-BE49-F238E27FC236}">
              <a16:creationId xmlns:a16="http://schemas.microsoft.com/office/drawing/2014/main" xmlns="" id="{6C076A74-F977-4919-A620-7142CACCBB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66" name="BEx1PXJYA0EPVKMIZ3OX22NE6SPN">
          <a:extLst>
            <a:ext uri="{FF2B5EF4-FFF2-40B4-BE49-F238E27FC236}">
              <a16:creationId xmlns:a16="http://schemas.microsoft.com/office/drawing/2014/main" xmlns="" id="{996B4132-C77D-43C5-B532-7913FFF7A0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67" name="BExMJQXJ8DDD25EZMRVLMBSDATIO">
          <a:extLst>
            <a:ext uri="{FF2B5EF4-FFF2-40B4-BE49-F238E27FC236}">
              <a16:creationId xmlns:a16="http://schemas.microsoft.com/office/drawing/2014/main" xmlns="" id="{1A4FC24E-606C-480E-9BF4-1379B5CEA5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68" name="BExCZE19XEJSNCUJ5WNOBW1G7SJV">
          <a:extLst>
            <a:ext uri="{FF2B5EF4-FFF2-40B4-BE49-F238E27FC236}">
              <a16:creationId xmlns:a16="http://schemas.microsoft.com/office/drawing/2014/main" xmlns="" id="{58C653FD-EF4B-494F-BECF-4D01D25FC7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69" name="BExEQFAMIZ2L4OCWFLVJ5OSNW3FR">
          <a:extLst>
            <a:ext uri="{FF2B5EF4-FFF2-40B4-BE49-F238E27FC236}">
              <a16:creationId xmlns:a16="http://schemas.microsoft.com/office/drawing/2014/main" xmlns="" id="{A3D46ABD-ECE1-415E-9A0A-34AE1DCF9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70" name="BExS5XJH42YFJ9C3IVA8HNIE5L6M">
          <a:extLst>
            <a:ext uri="{FF2B5EF4-FFF2-40B4-BE49-F238E27FC236}">
              <a16:creationId xmlns:a16="http://schemas.microsoft.com/office/drawing/2014/main" xmlns="" id="{1E08D7E8-9DFC-4107-AE4C-3CEDF0F055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71" name="BExVVXJ0MS44XHZ5FRN9T06BWANK">
          <a:extLst>
            <a:ext uri="{FF2B5EF4-FFF2-40B4-BE49-F238E27FC236}">
              <a16:creationId xmlns:a16="http://schemas.microsoft.com/office/drawing/2014/main" xmlns="" id="{F39F6488-B8A8-49A8-9FB3-F2C36FABC0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72" name="BExAXD64YO5K66HFU564IW611FYB">
          <a:extLst>
            <a:ext uri="{FF2B5EF4-FFF2-40B4-BE49-F238E27FC236}">
              <a16:creationId xmlns:a16="http://schemas.microsoft.com/office/drawing/2014/main" xmlns="" id="{EB434FD1-55E3-4BB2-8129-5B7B6189B3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73" name="BExZROR5QH4CRXACSPB031IW6DBF">
          <a:extLst>
            <a:ext uri="{FF2B5EF4-FFF2-40B4-BE49-F238E27FC236}">
              <a16:creationId xmlns:a16="http://schemas.microsoft.com/office/drawing/2014/main" xmlns="" id="{8F42BAB3-F68A-4D0E-BA00-0EFCDD1CBD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74" name="BExW5Q9YWNZOV61XIPTVZ6DG4WC3">
          <a:extLst>
            <a:ext uri="{FF2B5EF4-FFF2-40B4-BE49-F238E27FC236}">
              <a16:creationId xmlns:a16="http://schemas.microsoft.com/office/drawing/2014/main" xmlns="" id="{B296F904-2489-4382-A88F-C8415E3168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75" name="BExU234APSPWEF7WYAJWDD5FR41E">
          <a:extLst>
            <a:ext uri="{FF2B5EF4-FFF2-40B4-BE49-F238E27FC236}">
              <a16:creationId xmlns:a16="http://schemas.microsoft.com/office/drawing/2014/main" xmlns="" id="{07ED5D0A-39FC-4B0D-A9BF-46CD40E55C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76" name="BEx9J972VG349UJL0BFKQNRFBPIK">
          <a:extLst>
            <a:ext uri="{FF2B5EF4-FFF2-40B4-BE49-F238E27FC236}">
              <a16:creationId xmlns:a16="http://schemas.microsoft.com/office/drawing/2014/main" xmlns="" id="{5E88B88B-7926-4F77-8235-369316A88D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77" name="BExEOG45NR1NDWFVLSHVPW96LDDG">
          <a:extLst>
            <a:ext uri="{FF2B5EF4-FFF2-40B4-BE49-F238E27FC236}">
              <a16:creationId xmlns:a16="http://schemas.microsoft.com/office/drawing/2014/main" xmlns="" id="{04DC6223-8231-40E3-8BC1-118DB8E718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78" name="BExMG8GOJE7HUD4TBW1BVZQ79U6D">
          <a:extLst>
            <a:ext uri="{FF2B5EF4-FFF2-40B4-BE49-F238E27FC236}">
              <a16:creationId xmlns:a16="http://schemas.microsoft.com/office/drawing/2014/main" xmlns="" id="{DBBC365A-7166-4076-8049-168BE916D5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79" name="BExUD845W29O393MP8XHSBRARPM8">
          <a:extLst>
            <a:ext uri="{FF2B5EF4-FFF2-40B4-BE49-F238E27FC236}">
              <a16:creationId xmlns:a16="http://schemas.microsoft.com/office/drawing/2014/main" xmlns="" id="{2F922260-DBAC-4A50-8DE2-F3A2A3C77C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80" name="BEx1PXJYA0EPVKMIZ3OX22NE6SPN">
          <a:extLst>
            <a:ext uri="{FF2B5EF4-FFF2-40B4-BE49-F238E27FC236}">
              <a16:creationId xmlns:a16="http://schemas.microsoft.com/office/drawing/2014/main" xmlns="" id="{3D0BD462-BF5B-403A-859D-176C0810C6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81" name="BExMJQXJ8DDD25EZMRVLMBSDATIO">
          <a:extLst>
            <a:ext uri="{FF2B5EF4-FFF2-40B4-BE49-F238E27FC236}">
              <a16:creationId xmlns:a16="http://schemas.microsoft.com/office/drawing/2014/main" xmlns="" id="{4532E0FD-0876-4943-AA49-DECDE01C00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82" name="BExCZE19XEJSNCUJ5WNOBW1G7SJV">
          <a:extLst>
            <a:ext uri="{FF2B5EF4-FFF2-40B4-BE49-F238E27FC236}">
              <a16:creationId xmlns:a16="http://schemas.microsoft.com/office/drawing/2014/main" xmlns="" id="{D30D018E-DEEB-4523-B0A0-2D0720535D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83" name="BExEQFAMIZ2L4OCWFLVJ5OSNW3FR">
          <a:extLst>
            <a:ext uri="{FF2B5EF4-FFF2-40B4-BE49-F238E27FC236}">
              <a16:creationId xmlns:a16="http://schemas.microsoft.com/office/drawing/2014/main" xmlns="" id="{AB4AA6E7-A9C7-4C16-80F8-B0390B39CC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84" name="BExS5XJH42YFJ9C3IVA8HNIE5L6M">
          <a:extLst>
            <a:ext uri="{FF2B5EF4-FFF2-40B4-BE49-F238E27FC236}">
              <a16:creationId xmlns:a16="http://schemas.microsoft.com/office/drawing/2014/main" xmlns="" id="{AFC15FBC-AFCC-4A4D-9201-7EFE01F338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85" name="BExVVXJ0MS44XHZ5FRN9T06BWANK">
          <a:extLst>
            <a:ext uri="{FF2B5EF4-FFF2-40B4-BE49-F238E27FC236}">
              <a16:creationId xmlns:a16="http://schemas.microsoft.com/office/drawing/2014/main" xmlns="" id="{5998B465-60A6-4C64-BF78-319D7CAC82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86" name="BExAXD64YO5K66HFU564IW611FYB">
          <a:extLst>
            <a:ext uri="{FF2B5EF4-FFF2-40B4-BE49-F238E27FC236}">
              <a16:creationId xmlns:a16="http://schemas.microsoft.com/office/drawing/2014/main" xmlns="" id="{CCD7581F-1C24-4603-9161-FDB982175F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87" name="BExZROR5QH4CRXACSPB031IW6DBF">
          <a:extLst>
            <a:ext uri="{FF2B5EF4-FFF2-40B4-BE49-F238E27FC236}">
              <a16:creationId xmlns:a16="http://schemas.microsoft.com/office/drawing/2014/main" xmlns="" id="{D469F980-30C8-4C95-B196-2221088A73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88" name="BExW5Q9YWNZOV61XIPTVZ6DG4WC3">
          <a:extLst>
            <a:ext uri="{FF2B5EF4-FFF2-40B4-BE49-F238E27FC236}">
              <a16:creationId xmlns:a16="http://schemas.microsoft.com/office/drawing/2014/main" xmlns="" id="{6FE2C0E0-9F22-47A2-8AEA-E57D03C850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89" name="BExU234APSPWEF7WYAJWDD5FR41E">
          <a:extLst>
            <a:ext uri="{FF2B5EF4-FFF2-40B4-BE49-F238E27FC236}">
              <a16:creationId xmlns:a16="http://schemas.microsoft.com/office/drawing/2014/main" xmlns="" id="{27AEB184-4008-4DA5-AD2B-6F0463F6F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90" name="BEx9J972VG349UJL0BFKQNRFBPIK">
          <a:extLst>
            <a:ext uri="{FF2B5EF4-FFF2-40B4-BE49-F238E27FC236}">
              <a16:creationId xmlns:a16="http://schemas.microsoft.com/office/drawing/2014/main" xmlns="" id="{D9C6FFD9-C73E-48D3-9F92-42D3DCDB35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91" name="BExEOG45NR1NDWFVLSHVPW96LDDG">
          <a:extLst>
            <a:ext uri="{FF2B5EF4-FFF2-40B4-BE49-F238E27FC236}">
              <a16:creationId xmlns:a16="http://schemas.microsoft.com/office/drawing/2014/main" xmlns="" id="{C5766383-81D1-425A-8292-52D0CA2FDC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92" name="BExMG8GOJE7HUD4TBW1BVZQ79U6D">
          <a:extLst>
            <a:ext uri="{FF2B5EF4-FFF2-40B4-BE49-F238E27FC236}">
              <a16:creationId xmlns:a16="http://schemas.microsoft.com/office/drawing/2014/main" xmlns="" id="{2DD5327E-5D39-4378-BDDC-4A0BFA163D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93" name="BExUD845W29O393MP8XHSBRARPM8">
          <a:extLst>
            <a:ext uri="{FF2B5EF4-FFF2-40B4-BE49-F238E27FC236}">
              <a16:creationId xmlns:a16="http://schemas.microsoft.com/office/drawing/2014/main" xmlns="" id="{6F3AC4AD-D605-4A75-8964-B1574C6E6C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94" name="BEx1PXJYA0EPVKMIZ3OX22NE6SPN">
          <a:extLst>
            <a:ext uri="{FF2B5EF4-FFF2-40B4-BE49-F238E27FC236}">
              <a16:creationId xmlns:a16="http://schemas.microsoft.com/office/drawing/2014/main" xmlns="" id="{F767C991-7E68-4341-9FE2-D04C83A397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95" name="BExMJQXJ8DDD25EZMRVLMBSDATIO">
          <a:extLst>
            <a:ext uri="{FF2B5EF4-FFF2-40B4-BE49-F238E27FC236}">
              <a16:creationId xmlns:a16="http://schemas.microsoft.com/office/drawing/2014/main" xmlns="" id="{60FBEFD4-468C-499C-86D9-519C568192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96" name="BExCZE19XEJSNCUJ5WNOBW1G7SJV">
          <a:extLst>
            <a:ext uri="{FF2B5EF4-FFF2-40B4-BE49-F238E27FC236}">
              <a16:creationId xmlns:a16="http://schemas.microsoft.com/office/drawing/2014/main" xmlns="" id="{88C12BA6-D0C6-47E4-861C-4EAD6DCAA6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97" name="BExEQFAMIZ2L4OCWFLVJ5OSNW3FR">
          <a:extLst>
            <a:ext uri="{FF2B5EF4-FFF2-40B4-BE49-F238E27FC236}">
              <a16:creationId xmlns:a16="http://schemas.microsoft.com/office/drawing/2014/main" xmlns="" id="{D2560803-359C-4233-AB40-199494FBB7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98" name="BExS5XJH42YFJ9C3IVA8HNIE5L6M">
          <a:extLst>
            <a:ext uri="{FF2B5EF4-FFF2-40B4-BE49-F238E27FC236}">
              <a16:creationId xmlns:a16="http://schemas.microsoft.com/office/drawing/2014/main" xmlns="" id="{F20AE3DA-BFFD-433A-A7A6-D5DFCEFE7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99" name="BExVVXJ0MS44XHZ5FRN9T06BWANK">
          <a:extLst>
            <a:ext uri="{FF2B5EF4-FFF2-40B4-BE49-F238E27FC236}">
              <a16:creationId xmlns:a16="http://schemas.microsoft.com/office/drawing/2014/main" xmlns="" id="{D70C28E8-300C-4CEE-9D55-B940CBCD44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00" name="BExAXD64YO5K66HFU564IW611FYB">
          <a:extLst>
            <a:ext uri="{FF2B5EF4-FFF2-40B4-BE49-F238E27FC236}">
              <a16:creationId xmlns:a16="http://schemas.microsoft.com/office/drawing/2014/main" xmlns="" id="{F29D4146-5073-4E8B-AA82-275305FE08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01" name="BExZROR5QH4CRXACSPB031IW6DBF">
          <a:extLst>
            <a:ext uri="{FF2B5EF4-FFF2-40B4-BE49-F238E27FC236}">
              <a16:creationId xmlns:a16="http://schemas.microsoft.com/office/drawing/2014/main" xmlns="" id="{0E0B06A4-52E4-47B7-8156-218B7E8F10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02" name="BExW5Q9YWNZOV61XIPTVZ6DG4WC3">
          <a:extLst>
            <a:ext uri="{FF2B5EF4-FFF2-40B4-BE49-F238E27FC236}">
              <a16:creationId xmlns:a16="http://schemas.microsoft.com/office/drawing/2014/main" xmlns="" id="{5DE66CC8-270E-4407-87A8-70355EE852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03" name="BExU234APSPWEF7WYAJWDD5FR41E">
          <a:extLst>
            <a:ext uri="{FF2B5EF4-FFF2-40B4-BE49-F238E27FC236}">
              <a16:creationId xmlns:a16="http://schemas.microsoft.com/office/drawing/2014/main" xmlns="" id="{29F09F8A-BD18-4982-BDD7-288E16BA12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04" name="BEx9J972VG349UJL0BFKQNRFBPIK">
          <a:extLst>
            <a:ext uri="{FF2B5EF4-FFF2-40B4-BE49-F238E27FC236}">
              <a16:creationId xmlns:a16="http://schemas.microsoft.com/office/drawing/2014/main" xmlns="" id="{A53A1036-7029-4975-863E-46474C9457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05" name="BExEOG45NR1NDWFVLSHVPW96LDDG">
          <a:extLst>
            <a:ext uri="{FF2B5EF4-FFF2-40B4-BE49-F238E27FC236}">
              <a16:creationId xmlns:a16="http://schemas.microsoft.com/office/drawing/2014/main" xmlns="" id="{10C7E691-C021-4964-831A-2D81A1B66A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06" name="BExMG8GOJE7HUD4TBW1BVZQ79U6D">
          <a:extLst>
            <a:ext uri="{FF2B5EF4-FFF2-40B4-BE49-F238E27FC236}">
              <a16:creationId xmlns:a16="http://schemas.microsoft.com/office/drawing/2014/main" xmlns="" id="{425602E7-A2ED-4CB1-AB27-688081F83C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07" name="BExUD845W29O393MP8XHSBRARPM8">
          <a:extLst>
            <a:ext uri="{FF2B5EF4-FFF2-40B4-BE49-F238E27FC236}">
              <a16:creationId xmlns:a16="http://schemas.microsoft.com/office/drawing/2014/main" xmlns="" id="{6443A6A7-F274-4AA4-B51E-E146C71EDB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08" name="BEx1PXJYA0EPVKMIZ3OX22NE6SPN">
          <a:extLst>
            <a:ext uri="{FF2B5EF4-FFF2-40B4-BE49-F238E27FC236}">
              <a16:creationId xmlns:a16="http://schemas.microsoft.com/office/drawing/2014/main" xmlns="" id="{792C4855-C6F4-4F2E-A529-E5A1B669B8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09" name="BExMJQXJ8DDD25EZMRVLMBSDATIO">
          <a:extLst>
            <a:ext uri="{FF2B5EF4-FFF2-40B4-BE49-F238E27FC236}">
              <a16:creationId xmlns:a16="http://schemas.microsoft.com/office/drawing/2014/main" xmlns="" id="{189218D1-1252-41C0-A2C9-5C731B2B7E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10" name="BExCZE19XEJSNCUJ5WNOBW1G7SJV">
          <a:extLst>
            <a:ext uri="{FF2B5EF4-FFF2-40B4-BE49-F238E27FC236}">
              <a16:creationId xmlns:a16="http://schemas.microsoft.com/office/drawing/2014/main" xmlns="" id="{98D85342-44A5-4D95-941B-E4D6920E76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11" name="BExEQFAMIZ2L4OCWFLVJ5OSNW3FR">
          <a:extLst>
            <a:ext uri="{FF2B5EF4-FFF2-40B4-BE49-F238E27FC236}">
              <a16:creationId xmlns:a16="http://schemas.microsoft.com/office/drawing/2014/main" xmlns="" id="{4C7AFFCB-39A8-4D5B-8B8A-FCBAE050C0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12" name="BExS5XJH42YFJ9C3IVA8HNIE5L6M">
          <a:extLst>
            <a:ext uri="{FF2B5EF4-FFF2-40B4-BE49-F238E27FC236}">
              <a16:creationId xmlns:a16="http://schemas.microsoft.com/office/drawing/2014/main" xmlns="" id="{F4C38004-A501-48AE-988A-B1E6F05536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13" name="BExVVXJ0MS44XHZ5FRN9T06BWANK">
          <a:extLst>
            <a:ext uri="{FF2B5EF4-FFF2-40B4-BE49-F238E27FC236}">
              <a16:creationId xmlns:a16="http://schemas.microsoft.com/office/drawing/2014/main" xmlns="" id="{743731D3-F342-4C49-AF2F-4A9D06488C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14" name="BExAXD64YO5K66HFU564IW611FYB">
          <a:extLst>
            <a:ext uri="{FF2B5EF4-FFF2-40B4-BE49-F238E27FC236}">
              <a16:creationId xmlns:a16="http://schemas.microsoft.com/office/drawing/2014/main" xmlns="" id="{4448EFD6-6C46-48EB-94B7-1CD147B40D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15" name="BExZROR5QH4CRXACSPB031IW6DBF">
          <a:extLst>
            <a:ext uri="{FF2B5EF4-FFF2-40B4-BE49-F238E27FC236}">
              <a16:creationId xmlns:a16="http://schemas.microsoft.com/office/drawing/2014/main" xmlns="" id="{206834C4-BCC0-425D-A171-715B56F381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16" name="BExW5Q9YWNZOV61XIPTVZ6DG4WC3">
          <a:extLst>
            <a:ext uri="{FF2B5EF4-FFF2-40B4-BE49-F238E27FC236}">
              <a16:creationId xmlns:a16="http://schemas.microsoft.com/office/drawing/2014/main" xmlns="" id="{77D3834D-5CD2-41EA-9685-EB8F62AAFF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17" name="BExU234APSPWEF7WYAJWDD5FR41E">
          <a:extLst>
            <a:ext uri="{FF2B5EF4-FFF2-40B4-BE49-F238E27FC236}">
              <a16:creationId xmlns:a16="http://schemas.microsoft.com/office/drawing/2014/main" xmlns="" id="{B1CB6167-E7E4-4D5A-9733-D3707D4894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18" name="BEx9J972VG349UJL0BFKQNRFBPIK">
          <a:extLst>
            <a:ext uri="{FF2B5EF4-FFF2-40B4-BE49-F238E27FC236}">
              <a16:creationId xmlns:a16="http://schemas.microsoft.com/office/drawing/2014/main" xmlns="" id="{E11BAF84-0090-4EBA-BA26-BCEE84E9D1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19" name="BExEOG45NR1NDWFVLSHVPW96LDDG">
          <a:extLst>
            <a:ext uri="{FF2B5EF4-FFF2-40B4-BE49-F238E27FC236}">
              <a16:creationId xmlns:a16="http://schemas.microsoft.com/office/drawing/2014/main" xmlns="" id="{D8E29986-A8CC-40D8-8AF5-41802F03BB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20" name="BExMG8GOJE7HUD4TBW1BVZQ79U6D">
          <a:extLst>
            <a:ext uri="{FF2B5EF4-FFF2-40B4-BE49-F238E27FC236}">
              <a16:creationId xmlns:a16="http://schemas.microsoft.com/office/drawing/2014/main" xmlns="" id="{6D196042-15E3-4952-98BE-031518BF68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21" name="BExUD845W29O393MP8XHSBRARPM8">
          <a:extLst>
            <a:ext uri="{FF2B5EF4-FFF2-40B4-BE49-F238E27FC236}">
              <a16:creationId xmlns:a16="http://schemas.microsoft.com/office/drawing/2014/main" xmlns="" id="{C4F2A28E-1A73-40B1-9DEE-B3A492C300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22" name="BEx1PXJYA0EPVKMIZ3OX22NE6SPN">
          <a:extLst>
            <a:ext uri="{FF2B5EF4-FFF2-40B4-BE49-F238E27FC236}">
              <a16:creationId xmlns:a16="http://schemas.microsoft.com/office/drawing/2014/main" xmlns="" id="{3828492D-9037-4488-B205-355CBC0BEA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23" name="BExMJQXJ8DDD25EZMRVLMBSDATIO">
          <a:extLst>
            <a:ext uri="{FF2B5EF4-FFF2-40B4-BE49-F238E27FC236}">
              <a16:creationId xmlns:a16="http://schemas.microsoft.com/office/drawing/2014/main" xmlns="" id="{0499700C-053C-4034-84AE-8D21EA08E4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24" name="BExCZE19XEJSNCUJ5WNOBW1G7SJV">
          <a:extLst>
            <a:ext uri="{FF2B5EF4-FFF2-40B4-BE49-F238E27FC236}">
              <a16:creationId xmlns:a16="http://schemas.microsoft.com/office/drawing/2014/main" xmlns="" id="{125971F2-E6F8-413F-BB1F-60BA6F21A1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25" name="BExEQFAMIZ2L4OCWFLVJ5OSNW3FR">
          <a:extLst>
            <a:ext uri="{FF2B5EF4-FFF2-40B4-BE49-F238E27FC236}">
              <a16:creationId xmlns:a16="http://schemas.microsoft.com/office/drawing/2014/main" xmlns="" id="{F6E16977-D05F-4D3E-8BC4-377A11EF72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26" name="BExS5XJH42YFJ9C3IVA8HNIE5L6M">
          <a:extLst>
            <a:ext uri="{FF2B5EF4-FFF2-40B4-BE49-F238E27FC236}">
              <a16:creationId xmlns:a16="http://schemas.microsoft.com/office/drawing/2014/main" xmlns="" id="{589C54EF-256F-4895-BE0C-3C5EAE59B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27" name="BExVVXJ0MS44XHZ5FRN9T06BWANK">
          <a:extLst>
            <a:ext uri="{FF2B5EF4-FFF2-40B4-BE49-F238E27FC236}">
              <a16:creationId xmlns:a16="http://schemas.microsoft.com/office/drawing/2014/main" xmlns="" id="{740C074E-ECBB-4695-B3E3-E6B4EC749E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28" name="BExAXD64YO5K66HFU564IW611FYB">
          <a:extLst>
            <a:ext uri="{FF2B5EF4-FFF2-40B4-BE49-F238E27FC236}">
              <a16:creationId xmlns:a16="http://schemas.microsoft.com/office/drawing/2014/main" xmlns="" id="{4AAC96D1-63F1-48F5-8E3A-A528B924B6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29" name="BExZROR5QH4CRXACSPB031IW6DBF">
          <a:extLst>
            <a:ext uri="{FF2B5EF4-FFF2-40B4-BE49-F238E27FC236}">
              <a16:creationId xmlns:a16="http://schemas.microsoft.com/office/drawing/2014/main" xmlns="" id="{E9738AC8-FD6B-4CA0-8F90-F593BCB346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30" name="BExW5Q9YWNZOV61XIPTVZ6DG4WC3">
          <a:extLst>
            <a:ext uri="{FF2B5EF4-FFF2-40B4-BE49-F238E27FC236}">
              <a16:creationId xmlns:a16="http://schemas.microsoft.com/office/drawing/2014/main" xmlns="" id="{94C8F3BA-EE67-491E-B7B9-01CA249FA1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31" name="BExU234APSPWEF7WYAJWDD5FR41E">
          <a:extLst>
            <a:ext uri="{FF2B5EF4-FFF2-40B4-BE49-F238E27FC236}">
              <a16:creationId xmlns:a16="http://schemas.microsoft.com/office/drawing/2014/main" xmlns="" id="{F5B167DE-DECE-48A6-9FFA-452AA1557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32" name="BEx9J972VG349UJL0BFKQNRFBPIK">
          <a:extLst>
            <a:ext uri="{FF2B5EF4-FFF2-40B4-BE49-F238E27FC236}">
              <a16:creationId xmlns:a16="http://schemas.microsoft.com/office/drawing/2014/main" xmlns="" id="{C0247564-7A7C-4C07-8734-F996CE0221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33" name="BExEOG45NR1NDWFVLSHVPW96LDDG">
          <a:extLst>
            <a:ext uri="{FF2B5EF4-FFF2-40B4-BE49-F238E27FC236}">
              <a16:creationId xmlns:a16="http://schemas.microsoft.com/office/drawing/2014/main" xmlns="" id="{7ACA37BA-EB71-4C9D-BDC8-5D149C44DD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34" name="BExMG8GOJE7HUD4TBW1BVZQ79U6D">
          <a:extLst>
            <a:ext uri="{FF2B5EF4-FFF2-40B4-BE49-F238E27FC236}">
              <a16:creationId xmlns:a16="http://schemas.microsoft.com/office/drawing/2014/main" xmlns="" id="{6F6EDE79-91EA-43BC-B4D1-74733164DF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35" name="BExUD845W29O393MP8XHSBRARPM8">
          <a:extLst>
            <a:ext uri="{FF2B5EF4-FFF2-40B4-BE49-F238E27FC236}">
              <a16:creationId xmlns:a16="http://schemas.microsoft.com/office/drawing/2014/main" xmlns="" id="{4176BA1D-0121-4B79-B4E5-B4A643F183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36" name="BEx1PXJYA0EPVKMIZ3OX22NE6SPN">
          <a:extLst>
            <a:ext uri="{FF2B5EF4-FFF2-40B4-BE49-F238E27FC236}">
              <a16:creationId xmlns:a16="http://schemas.microsoft.com/office/drawing/2014/main" xmlns="" id="{46799C14-2F0B-4008-8A5E-01580E8761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37" name="BExMJQXJ8DDD25EZMRVLMBSDATIO">
          <a:extLst>
            <a:ext uri="{FF2B5EF4-FFF2-40B4-BE49-F238E27FC236}">
              <a16:creationId xmlns:a16="http://schemas.microsoft.com/office/drawing/2014/main" xmlns="" id="{6881638D-2612-4BC5-8D87-B5F83F5706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38" name="BExCZE19XEJSNCUJ5WNOBW1G7SJV">
          <a:extLst>
            <a:ext uri="{FF2B5EF4-FFF2-40B4-BE49-F238E27FC236}">
              <a16:creationId xmlns:a16="http://schemas.microsoft.com/office/drawing/2014/main" xmlns="" id="{5390540C-8913-4A08-A553-1182277B63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39" name="BExEQFAMIZ2L4OCWFLVJ5OSNW3FR">
          <a:extLst>
            <a:ext uri="{FF2B5EF4-FFF2-40B4-BE49-F238E27FC236}">
              <a16:creationId xmlns:a16="http://schemas.microsoft.com/office/drawing/2014/main" xmlns="" id="{22054BFA-5901-4A0D-82D0-5C680B29AB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40" name="BExS5XJH42YFJ9C3IVA8HNIE5L6M">
          <a:extLst>
            <a:ext uri="{FF2B5EF4-FFF2-40B4-BE49-F238E27FC236}">
              <a16:creationId xmlns:a16="http://schemas.microsoft.com/office/drawing/2014/main" xmlns="" id="{1C29D1B5-FE1C-4A46-82AC-C940B56FF2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41" name="BExVVXJ0MS44XHZ5FRN9T06BWANK">
          <a:extLst>
            <a:ext uri="{FF2B5EF4-FFF2-40B4-BE49-F238E27FC236}">
              <a16:creationId xmlns:a16="http://schemas.microsoft.com/office/drawing/2014/main" xmlns="" id="{E042D6C4-6D87-4608-9AAC-2F13033D10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42" name="BExAXD64YO5K66HFU564IW611FYB">
          <a:extLst>
            <a:ext uri="{FF2B5EF4-FFF2-40B4-BE49-F238E27FC236}">
              <a16:creationId xmlns:a16="http://schemas.microsoft.com/office/drawing/2014/main" xmlns="" id="{42C6731C-768F-44F1-BFEA-8DF1D22296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43" name="BExZROR5QH4CRXACSPB031IW6DBF">
          <a:extLst>
            <a:ext uri="{FF2B5EF4-FFF2-40B4-BE49-F238E27FC236}">
              <a16:creationId xmlns:a16="http://schemas.microsoft.com/office/drawing/2014/main" xmlns="" id="{41F1778B-642B-49EF-97F6-3BD0AE7955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44" name="BExW5Q9YWNZOV61XIPTVZ6DG4WC3">
          <a:extLst>
            <a:ext uri="{FF2B5EF4-FFF2-40B4-BE49-F238E27FC236}">
              <a16:creationId xmlns:a16="http://schemas.microsoft.com/office/drawing/2014/main" xmlns="" id="{796BDFBB-0555-4336-88F0-0EDBC1CE03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45" name="BExU234APSPWEF7WYAJWDD5FR41E">
          <a:extLst>
            <a:ext uri="{FF2B5EF4-FFF2-40B4-BE49-F238E27FC236}">
              <a16:creationId xmlns:a16="http://schemas.microsoft.com/office/drawing/2014/main" xmlns="" id="{D4AF31FC-6B1E-4134-A462-73598FB91B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46" name="BEx9J972VG349UJL0BFKQNRFBPIK">
          <a:extLst>
            <a:ext uri="{FF2B5EF4-FFF2-40B4-BE49-F238E27FC236}">
              <a16:creationId xmlns:a16="http://schemas.microsoft.com/office/drawing/2014/main" xmlns="" id="{A734B0F7-3675-4D5E-B4D1-C11E081804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47" name="BExEOG45NR1NDWFVLSHVPW96LDDG">
          <a:extLst>
            <a:ext uri="{FF2B5EF4-FFF2-40B4-BE49-F238E27FC236}">
              <a16:creationId xmlns:a16="http://schemas.microsoft.com/office/drawing/2014/main" xmlns="" id="{803C6E11-4972-4945-96B9-4809101B22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48" name="BExMG8GOJE7HUD4TBW1BVZQ79U6D">
          <a:extLst>
            <a:ext uri="{FF2B5EF4-FFF2-40B4-BE49-F238E27FC236}">
              <a16:creationId xmlns:a16="http://schemas.microsoft.com/office/drawing/2014/main" xmlns="" id="{3F96E0FA-2C41-4283-ADFE-061A3FED48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49" name="BExUD845W29O393MP8XHSBRARPM8">
          <a:extLst>
            <a:ext uri="{FF2B5EF4-FFF2-40B4-BE49-F238E27FC236}">
              <a16:creationId xmlns:a16="http://schemas.microsoft.com/office/drawing/2014/main" xmlns="" id="{CF728306-8C96-4822-B386-0656FA916C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50" name="BEx1PXJYA0EPVKMIZ3OX22NE6SPN">
          <a:extLst>
            <a:ext uri="{FF2B5EF4-FFF2-40B4-BE49-F238E27FC236}">
              <a16:creationId xmlns:a16="http://schemas.microsoft.com/office/drawing/2014/main" xmlns="" id="{98E45421-A708-4FFF-9AF7-9D78C47FF9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51" name="BExMJQXJ8DDD25EZMRVLMBSDATIO">
          <a:extLst>
            <a:ext uri="{FF2B5EF4-FFF2-40B4-BE49-F238E27FC236}">
              <a16:creationId xmlns:a16="http://schemas.microsoft.com/office/drawing/2014/main" xmlns="" id="{7B191A4E-7129-41A6-805C-9E753BB2DE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52" name="BExCZE19XEJSNCUJ5WNOBW1G7SJV">
          <a:extLst>
            <a:ext uri="{FF2B5EF4-FFF2-40B4-BE49-F238E27FC236}">
              <a16:creationId xmlns:a16="http://schemas.microsoft.com/office/drawing/2014/main" xmlns="" id="{70CB53D9-18AA-4CED-B4BA-0485E70E70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53" name="BExEQFAMIZ2L4OCWFLVJ5OSNW3FR">
          <a:extLst>
            <a:ext uri="{FF2B5EF4-FFF2-40B4-BE49-F238E27FC236}">
              <a16:creationId xmlns:a16="http://schemas.microsoft.com/office/drawing/2014/main" xmlns="" id="{0C5F17BC-C8AB-48A0-94C7-D95B3473E8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54" name="BExS5XJH42YFJ9C3IVA8HNIE5L6M">
          <a:extLst>
            <a:ext uri="{FF2B5EF4-FFF2-40B4-BE49-F238E27FC236}">
              <a16:creationId xmlns:a16="http://schemas.microsoft.com/office/drawing/2014/main" xmlns="" id="{007F88B3-E8C5-4F8E-BE4E-EBA3789C95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55" name="BExVVXJ0MS44XHZ5FRN9T06BWANK">
          <a:extLst>
            <a:ext uri="{FF2B5EF4-FFF2-40B4-BE49-F238E27FC236}">
              <a16:creationId xmlns:a16="http://schemas.microsoft.com/office/drawing/2014/main" xmlns="" id="{17C7F82A-5695-419C-A970-9345D61B8E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56" name="BExAXD64YO5K66HFU564IW611FYB">
          <a:extLst>
            <a:ext uri="{FF2B5EF4-FFF2-40B4-BE49-F238E27FC236}">
              <a16:creationId xmlns:a16="http://schemas.microsoft.com/office/drawing/2014/main" xmlns="" id="{4CB0A207-B759-48A0-9508-D989D4D474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57" name="BExZROR5QH4CRXACSPB031IW6DBF">
          <a:extLst>
            <a:ext uri="{FF2B5EF4-FFF2-40B4-BE49-F238E27FC236}">
              <a16:creationId xmlns:a16="http://schemas.microsoft.com/office/drawing/2014/main" xmlns="" id="{1B746D98-5F5A-4A9E-9EC0-507425CDA2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58" name="BExW5Q9YWNZOV61XIPTVZ6DG4WC3">
          <a:extLst>
            <a:ext uri="{FF2B5EF4-FFF2-40B4-BE49-F238E27FC236}">
              <a16:creationId xmlns:a16="http://schemas.microsoft.com/office/drawing/2014/main" xmlns="" id="{0E69F1B2-C556-4B7B-B454-ADCA70B245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59" name="BExU234APSPWEF7WYAJWDD5FR41E">
          <a:extLst>
            <a:ext uri="{FF2B5EF4-FFF2-40B4-BE49-F238E27FC236}">
              <a16:creationId xmlns:a16="http://schemas.microsoft.com/office/drawing/2014/main" xmlns="" id="{2D366A91-DC11-4A7D-AD90-2FF5E5CC4A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60" name="BEx9J972VG349UJL0BFKQNRFBPIK">
          <a:extLst>
            <a:ext uri="{FF2B5EF4-FFF2-40B4-BE49-F238E27FC236}">
              <a16:creationId xmlns:a16="http://schemas.microsoft.com/office/drawing/2014/main" xmlns="" id="{A6677613-F9B4-4D04-A971-76A5C4D35E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61" name="BExEOG45NR1NDWFVLSHVPW96LDDG">
          <a:extLst>
            <a:ext uri="{FF2B5EF4-FFF2-40B4-BE49-F238E27FC236}">
              <a16:creationId xmlns:a16="http://schemas.microsoft.com/office/drawing/2014/main" xmlns="" id="{EC35D17D-E4C5-4A29-A0E4-58EC7E2B0F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62" name="BExMG8GOJE7HUD4TBW1BVZQ79U6D">
          <a:extLst>
            <a:ext uri="{FF2B5EF4-FFF2-40B4-BE49-F238E27FC236}">
              <a16:creationId xmlns:a16="http://schemas.microsoft.com/office/drawing/2014/main" xmlns="" id="{340967A9-E67E-4BBE-B772-2712E930A9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63" name="BExUD845W29O393MP8XHSBRARPM8">
          <a:extLst>
            <a:ext uri="{FF2B5EF4-FFF2-40B4-BE49-F238E27FC236}">
              <a16:creationId xmlns:a16="http://schemas.microsoft.com/office/drawing/2014/main" xmlns="" id="{4669EB2A-EEC9-4EB7-B517-93ECAA33D7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64" name="BEx1PXJYA0EPVKMIZ3OX22NE6SPN">
          <a:extLst>
            <a:ext uri="{FF2B5EF4-FFF2-40B4-BE49-F238E27FC236}">
              <a16:creationId xmlns:a16="http://schemas.microsoft.com/office/drawing/2014/main" xmlns="" id="{8CBA3BDF-2A72-4965-A090-D3584EE26D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65" name="BExMJQXJ8DDD25EZMRVLMBSDATIO">
          <a:extLst>
            <a:ext uri="{FF2B5EF4-FFF2-40B4-BE49-F238E27FC236}">
              <a16:creationId xmlns:a16="http://schemas.microsoft.com/office/drawing/2014/main" xmlns="" id="{97157EDC-FC40-4AA5-9907-2868DFB705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66" name="BExCZE19XEJSNCUJ5WNOBW1G7SJV">
          <a:extLst>
            <a:ext uri="{FF2B5EF4-FFF2-40B4-BE49-F238E27FC236}">
              <a16:creationId xmlns:a16="http://schemas.microsoft.com/office/drawing/2014/main" xmlns="" id="{AEDAFE99-E054-4142-97C0-39BCB9B69A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67" name="BExEQFAMIZ2L4OCWFLVJ5OSNW3FR">
          <a:extLst>
            <a:ext uri="{FF2B5EF4-FFF2-40B4-BE49-F238E27FC236}">
              <a16:creationId xmlns:a16="http://schemas.microsoft.com/office/drawing/2014/main" xmlns="" id="{4EA01D86-AD93-4E40-B704-8347C326B8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68" name="BExS5XJH42YFJ9C3IVA8HNIE5L6M">
          <a:extLst>
            <a:ext uri="{FF2B5EF4-FFF2-40B4-BE49-F238E27FC236}">
              <a16:creationId xmlns:a16="http://schemas.microsoft.com/office/drawing/2014/main" xmlns="" id="{F9779657-EA3C-44A8-827F-CC4F19473A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69" name="BExVVXJ0MS44XHZ5FRN9T06BWANK">
          <a:extLst>
            <a:ext uri="{FF2B5EF4-FFF2-40B4-BE49-F238E27FC236}">
              <a16:creationId xmlns:a16="http://schemas.microsoft.com/office/drawing/2014/main" xmlns="" id="{DAD2AE63-BFFA-4873-9C25-B5853895CA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70" name="BExAXD64YO5K66HFU564IW611FYB">
          <a:extLst>
            <a:ext uri="{FF2B5EF4-FFF2-40B4-BE49-F238E27FC236}">
              <a16:creationId xmlns:a16="http://schemas.microsoft.com/office/drawing/2014/main" xmlns="" id="{47B45AA6-805E-456E-8830-F66E01E7CC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71" name="BExZROR5QH4CRXACSPB031IW6DBF">
          <a:extLst>
            <a:ext uri="{FF2B5EF4-FFF2-40B4-BE49-F238E27FC236}">
              <a16:creationId xmlns:a16="http://schemas.microsoft.com/office/drawing/2014/main" xmlns="" id="{6FAE807B-1A08-415C-B486-CCEB5A6166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72" name="BExW5Q9YWNZOV61XIPTVZ6DG4WC3">
          <a:extLst>
            <a:ext uri="{FF2B5EF4-FFF2-40B4-BE49-F238E27FC236}">
              <a16:creationId xmlns:a16="http://schemas.microsoft.com/office/drawing/2014/main" xmlns="" id="{972997BA-556A-43C9-9395-03C1F84115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73" name="BExU234APSPWEF7WYAJWDD5FR41E">
          <a:extLst>
            <a:ext uri="{FF2B5EF4-FFF2-40B4-BE49-F238E27FC236}">
              <a16:creationId xmlns:a16="http://schemas.microsoft.com/office/drawing/2014/main" xmlns="" id="{D27DFBF9-FDBF-4B28-A0C0-EB35CCC63C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74" name="BEx9J972VG349UJL0BFKQNRFBPIK">
          <a:extLst>
            <a:ext uri="{FF2B5EF4-FFF2-40B4-BE49-F238E27FC236}">
              <a16:creationId xmlns:a16="http://schemas.microsoft.com/office/drawing/2014/main" xmlns="" id="{B888B967-4156-4C7D-907E-D22323AADD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75" name="BExEOG45NR1NDWFVLSHVPW96LDDG">
          <a:extLst>
            <a:ext uri="{FF2B5EF4-FFF2-40B4-BE49-F238E27FC236}">
              <a16:creationId xmlns:a16="http://schemas.microsoft.com/office/drawing/2014/main" xmlns="" id="{E6A261AB-94A6-457F-AC6C-F92BE3D183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76" name="BExMG8GOJE7HUD4TBW1BVZQ79U6D">
          <a:extLst>
            <a:ext uri="{FF2B5EF4-FFF2-40B4-BE49-F238E27FC236}">
              <a16:creationId xmlns:a16="http://schemas.microsoft.com/office/drawing/2014/main" xmlns="" id="{1C0C1CB6-4173-4E40-9124-CB9D0433B3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77" name="BExUD845W29O393MP8XHSBRARPM8">
          <a:extLst>
            <a:ext uri="{FF2B5EF4-FFF2-40B4-BE49-F238E27FC236}">
              <a16:creationId xmlns:a16="http://schemas.microsoft.com/office/drawing/2014/main" xmlns="" id="{1FFC2A93-8D6F-40B9-97E0-E971E1CFF5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78" name="BEx1PXJYA0EPVKMIZ3OX22NE6SPN">
          <a:extLst>
            <a:ext uri="{FF2B5EF4-FFF2-40B4-BE49-F238E27FC236}">
              <a16:creationId xmlns:a16="http://schemas.microsoft.com/office/drawing/2014/main" xmlns="" id="{46FDB335-66E5-4FC2-BF7F-35E06281CC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79" name="BExMJQXJ8DDD25EZMRVLMBSDATIO">
          <a:extLst>
            <a:ext uri="{FF2B5EF4-FFF2-40B4-BE49-F238E27FC236}">
              <a16:creationId xmlns:a16="http://schemas.microsoft.com/office/drawing/2014/main" xmlns="" id="{1F0CB0A1-5FFA-492C-A460-5F52E51F38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80" name="BExCZE19XEJSNCUJ5WNOBW1G7SJV">
          <a:extLst>
            <a:ext uri="{FF2B5EF4-FFF2-40B4-BE49-F238E27FC236}">
              <a16:creationId xmlns:a16="http://schemas.microsoft.com/office/drawing/2014/main" xmlns="" id="{DCE6D28B-BEAC-4C0D-AF77-05A11FE661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81" name="BExEQFAMIZ2L4OCWFLVJ5OSNW3FR">
          <a:extLst>
            <a:ext uri="{FF2B5EF4-FFF2-40B4-BE49-F238E27FC236}">
              <a16:creationId xmlns:a16="http://schemas.microsoft.com/office/drawing/2014/main" xmlns="" id="{C833D4CE-4D74-4371-9400-174AB6DA7A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82" name="BExS5XJH42YFJ9C3IVA8HNIE5L6M">
          <a:extLst>
            <a:ext uri="{FF2B5EF4-FFF2-40B4-BE49-F238E27FC236}">
              <a16:creationId xmlns:a16="http://schemas.microsoft.com/office/drawing/2014/main" xmlns="" id="{1917DE9C-B480-4ED7-BADB-23647C200C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83" name="BExVVXJ0MS44XHZ5FRN9T06BWANK">
          <a:extLst>
            <a:ext uri="{FF2B5EF4-FFF2-40B4-BE49-F238E27FC236}">
              <a16:creationId xmlns:a16="http://schemas.microsoft.com/office/drawing/2014/main" xmlns="" id="{2AD30A25-5974-4CC0-8A99-C5382F4284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84" name="BExAXD64YO5K66HFU564IW611FYB">
          <a:extLst>
            <a:ext uri="{FF2B5EF4-FFF2-40B4-BE49-F238E27FC236}">
              <a16:creationId xmlns:a16="http://schemas.microsoft.com/office/drawing/2014/main" xmlns="" id="{D44589AD-A711-4012-B4B8-13E78DED1C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85" name="BExZROR5QH4CRXACSPB031IW6DBF">
          <a:extLst>
            <a:ext uri="{FF2B5EF4-FFF2-40B4-BE49-F238E27FC236}">
              <a16:creationId xmlns:a16="http://schemas.microsoft.com/office/drawing/2014/main" xmlns="" id="{9F02FCA1-E9C6-4F5B-B906-A09350B869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86" name="BExW5Q9YWNZOV61XIPTVZ6DG4WC3">
          <a:extLst>
            <a:ext uri="{FF2B5EF4-FFF2-40B4-BE49-F238E27FC236}">
              <a16:creationId xmlns:a16="http://schemas.microsoft.com/office/drawing/2014/main" xmlns="" id="{7EE36474-3FA3-48A6-B8E2-0953F93F5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87" name="BExU234APSPWEF7WYAJWDD5FR41E">
          <a:extLst>
            <a:ext uri="{FF2B5EF4-FFF2-40B4-BE49-F238E27FC236}">
              <a16:creationId xmlns:a16="http://schemas.microsoft.com/office/drawing/2014/main" xmlns="" id="{DF58A1B3-E853-435E-AFCB-6C0FB1C9CF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88" name="BEx9J972VG349UJL0BFKQNRFBPIK">
          <a:extLst>
            <a:ext uri="{FF2B5EF4-FFF2-40B4-BE49-F238E27FC236}">
              <a16:creationId xmlns:a16="http://schemas.microsoft.com/office/drawing/2014/main" xmlns="" id="{CC0E154B-DA8D-4EBE-9B8A-D3E897218A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89" name="BExEOG45NR1NDWFVLSHVPW96LDDG">
          <a:extLst>
            <a:ext uri="{FF2B5EF4-FFF2-40B4-BE49-F238E27FC236}">
              <a16:creationId xmlns:a16="http://schemas.microsoft.com/office/drawing/2014/main" xmlns="" id="{A8F4F512-DFCF-4CB8-9401-8831086FD4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90" name="BExMG8GOJE7HUD4TBW1BVZQ79U6D">
          <a:extLst>
            <a:ext uri="{FF2B5EF4-FFF2-40B4-BE49-F238E27FC236}">
              <a16:creationId xmlns:a16="http://schemas.microsoft.com/office/drawing/2014/main" xmlns="" id="{EC440416-8677-4BA5-93B0-51F2C85F66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91" name="BExUD845W29O393MP8XHSBRARPM8">
          <a:extLst>
            <a:ext uri="{FF2B5EF4-FFF2-40B4-BE49-F238E27FC236}">
              <a16:creationId xmlns:a16="http://schemas.microsoft.com/office/drawing/2014/main" xmlns="" id="{208529E4-53AF-4D6F-AAF8-13FA3A7D08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92" name="BEx1PXJYA0EPVKMIZ3OX22NE6SPN">
          <a:extLst>
            <a:ext uri="{FF2B5EF4-FFF2-40B4-BE49-F238E27FC236}">
              <a16:creationId xmlns:a16="http://schemas.microsoft.com/office/drawing/2014/main" xmlns="" id="{A65F0328-9BA6-471B-93F0-B2D76E9D2E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93" name="BExMJQXJ8DDD25EZMRVLMBSDATIO">
          <a:extLst>
            <a:ext uri="{FF2B5EF4-FFF2-40B4-BE49-F238E27FC236}">
              <a16:creationId xmlns:a16="http://schemas.microsoft.com/office/drawing/2014/main" xmlns="" id="{AAD8A408-918C-49C5-8872-9E77C19043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94" name="BExCZE19XEJSNCUJ5WNOBW1G7SJV">
          <a:extLst>
            <a:ext uri="{FF2B5EF4-FFF2-40B4-BE49-F238E27FC236}">
              <a16:creationId xmlns:a16="http://schemas.microsoft.com/office/drawing/2014/main" xmlns="" id="{D281044F-AF54-44AC-AB2B-F5B2D1808B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95" name="BExEQFAMIZ2L4OCWFLVJ5OSNW3FR">
          <a:extLst>
            <a:ext uri="{FF2B5EF4-FFF2-40B4-BE49-F238E27FC236}">
              <a16:creationId xmlns:a16="http://schemas.microsoft.com/office/drawing/2014/main" xmlns="" id="{6FC04450-4064-427A-B275-9249CDE277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96" name="BExS5XJH42YFJ9C3IVA8HNIE5L6M">
          <a:extLst>
            <a:ext uri="{FF2B5EF4-FFF2-40B4-BE49-F238E27FC236}">
              <a16:creationId xmlns:a16="http://schemas.microsoft.com/office/drawing/2014/main" xmlns="" id="{C78CB315-0FE0-4A69-87A4-D81CD1D58D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97" name="BExVVXJ0MS44XHZ5FRN9T06BWANK">
          <a:extLst>
            <a:ext uri="{FF2B5EF4-FFF2-40B4-BE49-F238E27FC236}">
              <a16:creationId xmlns:a16="http://schemas.microsoft.com/office/drawing/2014/main" xmlns="" id="{F7A280B6-DE61-4BEA-8319-A09D6AD17A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98" name="BExAXD64YO5K66HFU564IW611FYB">
          <a:extLst>
            <a:ext uri="{FF2B5EF4-FFF2-40B4-BE49-F238E27FC236}">
              <a16:creationId xmlns:a16="http://schemas.microsoft.com/office/drawing/2014/main" xmlns="" id="{10B093EC-57E2-467E-88E8-3EB93B9D23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99" name="BExZROR5QH4CRXACSPB031IW6DBF">
          <a:extLst>
            <a:ext uri="{FF2B5EF4-FFF2-40B4-BE49-F238E27FC236}">
              <a16:creationId xmlns:a16="http://schemas.microsoft.com/office/drawing/2014/main" xmlns="" id="{D45F87D5-3D94-44A4-8DA4-C35B1C7EE7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00" name="BExW5Q9YWNZOV61XIPTVZ6DG4WC3">
          <a:extLst>
            <a:ext uri="{FF2B5EF4-FFF2-40B4-BE49-F238E27FC236}">
              <a16:creationId xmlns:a16="http://schemas.microsoft.com/office/drawing/2014/main" xmlns="" id="{44C5909A-6232-49E1-8C31-AA837CFEE0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01" name="BExU234APSPWEF7WYAJWDD5FR41E">
          <a:extLst>
            <a:ext uri="{FF2B5EF4-FFF2-40B4-BE49-F238E27FC236}">
              <a16:creationId xmlns:a16="http://schemas.microsoft.com/office/drawing/2014/main" xmlns="" id="{B3467831-1DB2-4775-9BA6-697B0748B7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02" name="BEx9J972VG349UJL0BFKQNRFBPIK">
          <a:extLst>
            <a:ext uri="{FF2B5EF4-FFF2-40B4-BE49-F238E27FC236}">
              <a16:creationId xmlns:a16="http://schemas.microsoft.com/office/drawing/2014/main" xmlns="" id="{649FE062-1E47-443C-A85B-6002648515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03" name="BExEOG45NR1NDWFVLSHVPW96LDDG">
          <a:extLst>
            <a:ext uri="{FF2B5EF4-FFF2-40B4-BE49-F238E27FC236}">
              <a16:creationId xmlns:a16="http://schemas.microsoft.com/office/drawing/2014/main" xmlns="" id="{70D89D93-0B86-428E-A90F-1DC19BAB77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04" name="BExMG8GOJE7HUD4TBW1BVZQ79U6D">
          <a:extLst>
            <a:ext uri="{FF2B5EF4-FFF2-40B4-BE49-F238E27FC236}">
              <a16:creationId xmlns:a16="http://schemas.microsoft.com/office/drawing/2014/main" xmlns="" id="{D7C12F75-0996-4152-9FD4-A342CE126C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05" name="BExUD845W29O393MP8XHSBRARPM8">
          <a:extLst>
            <a:ext uri="{FF2B5EF4-FFF2-40B4-BE49-F238E27FC236}">
              <a16:creationId xmlns:a16="http://schemas.microsoft.com/office/drawing/2014/main" xmlns="" id="{E07B7B7E-D5E2-4972-8F59-AF478B9FAE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06" name="BEx1PXJYA0EPVKMIZ3OX22NE6SPN">
          <a:extLst>
            <a:ext uri="{FF2B5EF4-FFF2-40B4-BE49-F238E27FC236}">
              <a16:creationId xmlns:a16="http://schemas.microsoft.com/office/drawing/2014/main" xmlns="" id="{69B494BD-5B5E-4A09-8094-7F9145F030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07" name="BExMJQXJ8DDD25EZMRVLMBSDATIO">
          <a:extLst>
            <a:ext uri="{FF2B5EF4-FFF2-40B4-BE49-F238E27FC236}">
              <a16:creationId xmlns:a16="http://schemas.microsoft.com/office/drawing/2014/main" xmlns="" id="{17407005-5BFE-47CA-9604-5DB8985EBD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08" name="BExCZE19XEJSNCUJ5WNOBW1G7SJV">
          <a:extLst>
            <a:ext uri="{FF2B5EF4-FFF2-40B4-BE49-F238E27FC236}">
              <a16:creationId xmlns:a16="http://schemas.microsoft.com/office/drawing/2014/main" xmlns="" id="{802B8932-10B8-4741-BFD4-53EA3436E5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09" name="BExEQFAMIZ2L4OCWFLVJ5OSNW3FR">
          <a:extLst>
            <a:ext uri="{FF2B5EF4-FFF2-40B4-BE49-F238E27FC236}">
              <a16:creationId xmlns:a16="http://schemas.microsoft.com/office/drawing/2014/main" xmlns="" id="{F604F8A3-1454-4B7D-AD44-38049170A6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10" name="BExS5XJH42YFJ9C3IVA8HNIE5L6M">
          <a:extLst>
            <a:ext uri="{FF2B5EF4-FFF2-40B4-BE49-F238E27FC236}">
              <a16:creationId xmlns:a16="http://schemas.microsoft.com/office/drawing/2014/main" xmlns="" id="{09B3BE10-A4FA-4027-ADB0-CFB8762ECD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11" name="BExVVXJ0MS44XHZ5FRN9T06BWANK">
          <a:extLst>
            <a:ext uri="{FF2B5EF4-FFF2-40B4-BE49-F238E27FC236}">
              <a16:creationId xmlns:a16="http://schemas.microsoft.com/office/drawing/2014/main" xmlns="" id="{DD8B92DD-E629-46B2-A370-FC823DD86A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12" name="BExAXD64YO5K66HFU564IW611FYB">
          <a:extLst>
            <a:ext uri="{FF2B5EF4-FFF2-40B4-BE49-F238E27FC236}">
              <a16:creationId xmlns:a16="http://schemas.microsoft.com/office/drawing/2014/main" xmlns="" id="{DB35250D-2AAA-44B1-A851-81094D7936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13" name="BExZROR5QH4CRXACSPB031IW6DBF">
          <a:extLst>
            <a:ext uri="{FF2B5EF4-FFF2-40B4-BE49-F238E27FC236}">
              <a16:creationId xmlns:a16="http://schemas.microsoft.com/office/drawing/2014/main" xmlns="" id="{95FFB121-C31D-4649-B19A-2A1A1C25B1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14" name="BExW5Q9YWNZOV61XIPTVZ6DG4WC3">
          <a:extLst>
            <a:ext uri="{FF2B5EF4-FFF2-40B4-BE49-F238E27FC236}">
              <a16:creationId xmlns:a16="http://schemas.microsoft.com/office/drawing/2014/main" xmlns="" id="{A5F80B12-E469-4C12-A134-D2DA5D4F76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15" name="BExU234APSPWEF7WYAJWDD5FR41E">
          <a:extLst>
            <a:ext uri="{FF2B5EF4-FFF2-40B4-BE49-F238E27FC236}">
              <a16:creationId xmlns:a16="http://schemas.microsoft.com/office/drawing/2014/main" xmlns="" id="{779E14D8-E705-42AB-A2DE-334D7A5E7A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16" name="BEx9J972VG349UJL0BFKQNRFBPIK">
          <a:extLst>
            <a:ext uri="{FF2B5EF4-FFF2-40B4-BE49-F238E27FC236}">
              <a16:creationId xmlns:a16="http://schemas.microsoft.com/office/drawing/2014/main" xmlns="" id="{5103B150-903D-4F0C-A939-9DBD6C60BE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17" name="BExEOG45NR1NDWFVLSHVPW96LDDG">
          <a:extLst>
            <a:ext uri="{FF2B5EF4-FFF2-40B4-BE49-F238E27FC236}">
              <a16:creationId xmlns:a16="http://schemas.microsoft.com/office/drawing/2014/main" xmlns="" id="{36A8C5AA-E0F5-4ADF-A20B-24822F9AE1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18" name="BExMG8GOJE7HUD4TBW1BVZQ79U6D">
          <a:extLst>
            <a:ext uri="{FF2B5EF4-FFF2-40B4-BE49-F238E27FC236}">
              <a16:creationId xmlns:a16="http://schemas.microsoft.com/office/drawing/2014/main" xmlns="" id="{BE4E0A25-41D1-42E9-9DBF-E5BB9C914F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19" name="BExUD845W29O393MP8XHSBRARPM8">
          <a:extLst>
            <a:ext uri="{FF2B5EF4-FFF2-40B4-BE49-F238E27FC236}">
              <a16:creationId xmlns:a16="http://schemas.microsoft.com/office/drawing/2014/main" xmlns="" id="{F9E7799C-14DE-47EC-AB9D-D8546E0AF5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20" name="BEx1PXJYA0EPVKMIZ3OX22NE6SPN">
          <a:extLst>
            <a:ext uri="{FF2B5EF4-FFF2-40B4-BE49-F238E27FC236}">
              <a16:creationId xmlns:a16="http://schemas.microsoft.com/office/drawing/2014/main" xmlns="" id="{6971140B-00B9-42D2-9A32-27AD2B2116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21" name="BExMJQXJ8DDD25EZMRVLMBSDATIO">
          <a:extLst>
            <a:ext uri="{FF2B5EF4-FFF2-40B4-BE49-F238E27FC236}">
              <a16:creationId xmlns:a16="http://schemas.microsoft.com/office/drawing/2014/main" xmlns="" id="{F819D37A-5C7F-4E6A-B06D-68665B2513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22" name="BExCZE19XEJSNCUJ5WNOBW1G7SJV">
          <a:extLst>
            <a:ext uri="{FF2B5EF4-FFF2-40B4-BE49-F238E27FC236}">
              <a16:creationId xmlns:a16="http://schemas.microsoft.com/office/drawing/2014/main" xmlns="" id="{9CE6EF61-29C4-4F99-B25A-A261C51B1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23" name="BExEQFAMIZ2L4OCWFLVJ5OSNW3FR">
          <a:extLst>
            <a:ext uri="{FF2B5EF4-FFF2-40B4-BE49-F238E27FC236}">
              <a16:creationId xmlns:a16="http://schemas.microsoft.com/office/drawing/2014/main" xmlns="" id="{45467490-BDCB-4915-B790-B8FA044CB4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24" name="BExS5XJH42YFJ9C3IVA8HNIE5L6M">
          <a:extLst>
            <a:ext uri="{FF2B5EF4-FFF2-40B4-BE49-F238E27FC236}">
              <a16:creationId xmlns:a16="http://schemas.microsoft.com/office/drawing/2014/main" xmlns="" id="{A38400E5-1427-4A6D-AF4E-EB80FA5499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25" name="BExVVXJ0MS44XHZ5FRN9T06BWANK">
          <a:extLst>
            <a:ext uri="{FF2B5EF4-FFF2-40B4-BE49-F238E27FC236}">
              <a16:creationId xmlns:a16="http://schemas.microsoft.com/office/drawing/2014/main" xmlns="" id="{F71D44D8-B729-49E4-9D33-7F275F24F3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26" name="BExAXD64YO5K66HFU564IW611FYB">
          <a:extLst>
            <a:ext uri="{FF2B5EF4-FFF2-40B4-BE49-F238E27FC236}">
              <a16:creationId xmlns:a16="http://schemas.microsoft.com/office/drawing/2014/main" xmlns="" id="{A87F0BB5-70AC-4357-B172-07C1B6A4EB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27" name="BExZROR5QH4CRXACSPB031IW6DBF">
          <a:extLst>
            <a:ext uri="{FF2B5EF4-FFF2-40B4-BE49-F238E27FC236}">
              <a16:creationId xmlns:a16="http://schemas.microsoft.com/office/drawing/2014/main" xmlns="" id="{B546FFD1-0877-47CC-91B5-2E43CCB917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28" name="BExW5Q9YWNZOV61XIPTVZ6DG4WC3">
          <a:extLst>
            <a:ext uri="{FF2B5EF4-FFF2-40B4-BE49-F238E27FC236}">
              <a16:creationId xmlns:a16="http://schemas.microsoft.com/office/drawing/2014/main" xmlns="" id="{35853016-1F0C-45D7-B1CF-BAB91B29E2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29" name="BExU234APSPWEF7WYAJWDD5FR41E">
          <a:extLst>
            <a:ext uri="{FF2B5EF4-FFF2-40B4-BE49-F238E27FC236}">
              <a16:creationId xmlns:a16="http://schemas.microsoft.com/office/drawing/2014/main" xmlns="" id="{371C7C6B-B928-487A-A732-4DE2E77283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30" name="BEx9J972VG349UJL0BFKQNRFBPIK">
          <a:extLst>
            <a:ext uri="{FF2B5EF4-FFF2-40B4-BE49-F238E27FC236}">
              <a16:creationId xmlns:a16="http://schemas.microsoft.com/office/drawing/2014/main" xmlns="" id="{2E858957-67B9-425B-9890-5DAB118951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31" name="BExEOG45NR1NDWFVLSHVPW96LDDG">
          <a:extLst>
            <a:ext uri="{FF2B5EF4-FFF2-40B4-BE49-F238E27FC236}">
              <a16:creationId xmlns:a16="http://schemas.microsoft.com/office/drawing/2014/main" xmlns="" id="{556190F4-AF66-4F66-B9C7-BBE2C10572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32" name="BExMG8GOJE7HUD4TBW1BVZQ79U6D">
          <a:extLst>
            <a:ext uri="{FF2B5EF4-FFF2-40B4-BE49-F238E27FC236}">
              <a16:creationId xmlns:a16="http://schemas.microsoft.com/office/drawing/2014/main" xmlns="" id="{890E9829-DE79-4FA8-ADF5-7B2CBDEBEE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33" name="BExUD845W29O393MP8XHSBRARPM8">
          <a:extLst>
            <a:ext uri="{FF2B5EF4-FFF2-40B4-BE49-F238E27FC236}">
              <a16:creationId xmlns:a16="http://schemas.microsoft.com/office/drawing/2014/main" xmlns="" id="{051D7DD9-622B-4333-A092-9776A22E1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34" name="BEx1PXJYA0EPVKMIZ3OX22NE6SPN">
          <a:extLst>
            <a:ext uri="{FF2B5EF4-FFF2-40B4-BE49-F238E27FC236}">
              <a16:creationId xmlns:a16="http://schemas.microsoft.com/office/drawing/2014/main" xmlns="" id="{297A5093-E878-41E9-BCB5-9806609CA1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35" name="BExMJQXJ8DDD25EZMRVLMBSDATIO">
          <a:extLst>
            <a:ext uri="{FF2B5EF4-FFF2-40B4-BE49-F238E27FC236}">
              <a16:creationId xmlns:a16="http://schemas.microsoft.com/office/drawing/2014/main" xmlns="" id="{C300CAD0-35A4-4533-8BB3-537D0CB62F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36" name="BExCZE19XEJSNCUJ5WNOBW1G7SJV">
          <a:extLst>
            <a:ext uri="{FF2B5EF4-FFF2-40B4-BE49-F238E27FC236}">
              <a16:creationId xmlns:a16="http://schemas.microsoft.com/office/drawing/2014/main" xmlns="" id="{1B0E4289-E068-4BD5-B02D-3EBFFC5F17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37" name="BExEQFAMIZ2L4OCWFLVJ5OSNW3FR">
          <a:extLst>
            <a:ext uri="{FF2B5EF4-FFF2-40B4-BE49-F238E27FC236}">
              <a16:creationId xmlns:a16="http://schemas.microsoft.com/office/drawing/2014/main" xmlns="" id="{C1124358-23BB-4113-A145-2479F785D6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38" name="BExS5XJH42YFJ9C3IVA8HNIE5L6M">
          <a:extLst>
            <a:ext uri="{FF2B5EF4-FFF2-40B4-BE49-F238E27FC236}">
              <a16:creationId xmlns:a16="http://schemas.microsoft.com/office/drawing/2014/main" xmlns="" id="{31D87567-E412-442C-9195-885BC886A6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39" name="BExVVXJ0MS44XHZ5FRN9T06BWANK">
          <a:extLst>
            <a:ext uri="{FF2B5EF4-FFF2-40B4-BE49-F238E27FC236}">
              <a16:creationId xmlns:a16="http://schemas.microsoft.com/office/drawing/2014/main" xmlns="" id="{1AB889DE-D43A-4FC8-B190-5AB74E7C0F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40" name="BExAXD64YO5K66HFU564IW611FYB">
          <a:extLst>
            <a:ext uri="{FF2B5EF4-FFF2-40B4-BE49-F238E27FC236}">
              <a16:creationId xmlns:a16="http://schemas.microsoft.com/office/drawing/2014/main" xmlns="" id="{AACB218B-2BDB-4611-8DCD-75BB003347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41" name="BExZROR5QH4CRXACSPB031IW6DBF">
          <a:extLst>
            <a:ext uri="{FF2B5EF4-FFF2-40B4-BE49-F238E27FC236}">
              <a16:creationId xmlns:a16="http://schemas.microsoft.com/office/drawing/2014/main" xmlns="" id="{63BF36D1-7BDF-4B16-8BBF-4E4192C2F5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42" name="BExW5Q9YWNZOV61XIPTVZ6DG4WC3">
          <a:extLst>
            <a:ext uri="{FF2B5EF4-FFF2-40B4-BE49-F238E27FC236}">
              <a16:creationId xmlns:a16="http://schemas.microsoft.com/office/drawing/2014/main" xmlns="" id="{8AB56844-9867-402B-92D6-56ECE1ED4D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43" name="BExU234APSPWEF7WYAJWDD5FR41E">
          <a:extLst>
            <a:ext uri="{FF2B5EF4-FFF2-40B4-BE49-F238E27FC236}">
              <a16:creationId xmlns:a16="http://schemas.microsoft.com/office/drawing/2014/main" xmlns="" id="{580D8501-50F4-4414-A23E-E20777BDDA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44" name="BEx9J972VG349UJL0BFKQNRFBPIK">
          <a:extLst>
            <a:ext uri="{FF2B5EF4-FFF2-40B4-BE49-F238E27FC236}">
              <a16:creationId xmlns:a16="http://schemas.microsoft.com/office/drawing/2014/main" xmlns="" id="{CB3470A1-59B6-45C8-BFDD-FA54A1025A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45" name="BEx7GZN0B3ODYCH9MAGNOOXDPJP6">
          <a:extLst>
            <a:ext uri="{FF2B5EF4-FFF2-40B4-BE49-F238E27FC236}">
              <a16:creationId xmlns:a16="http://schemas.microsoft.com/office/drawing/2014/main" xmlns="" id="{FFB371D2-9EF6-4B2B-8E91-B80A7D99AD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46" name="BExEUTU6UL9R25YPHQHOXSBGMBKB">
          <a:extLst>
            <a:ext uri="{FF2B5EF4-FFF2-40B4-BE49-F238E27FC236}">
              <a16:creationId xmlns:a16="http://schemas.microsoft.com/office/drawing/2014/main" xmlns="" id="{1CDEA75B-89B2-4553-A62C-1BFB729AE8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47" name="BExEOG45NR1NDWFVLSHVPW96LDDG">
          <a:extLst>
            <a:ext uri="{FF2B5EF4-FFF2-40B4-BE49-F238E27FC236}">
              <a16:creationId xmlns:a16="http://schemas.microsoft.com/office/drawing/2014/main" xmlns="" id="{62C008C3-8F31-4863-BA17-8C96832D17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48" name="BExMG8GOJE7HUD4TBW1BVZQ79U6D">
          <a:extLst>
            <a:ext uri="{FF2B5EF4-FFF2-40B4-BE49-F238E27FC236}">
              <a16:creationId xmlns:a16="http://schemas.microsoft.com/office/drawing/2014/main" xmlns="" id="{37925A2A-EB97-4F7D-9A4C-0BE7ADBF3C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49" name="BExUD845W29O393MP8XHSBRARPM8">
          <a:extLst>
            <a:ext uri="{FF2B5EF4-FFF2-40B4-BE49-F238E27FC236}">
              <a16:creationId xmlns:a16="http://schemas.microsoft.com/office/drawing/2014/main" xmlns="" id="{3DCBFB9A-35B7-4EB2-BC0E-D84C552D88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50" name="BEx1PXJYA0EPVKMIZ3OX22NE6SPN">
          <a:extLst>
            <a:ext uri="{FF2B5EF4-FFF2-40B4-BE49-F238E27FC236}">
              <a16:creationId xmlns:a16="http://schemas.microsoft.com/office/drawing/2014/main" xmlns="" id="{647BDC58-5CF1-4AB7-B189-049E7290D1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51" name="BExMJQXJ8DDD25EZMRVLMBSDATIO">
          <a:extLst>
            <a:ext uri="{FF2B5EF4-FFF2-40B4-BE49-F238E27FC236}">
              <a16:creationId xmlns:a16="http://schemas.microsoft.com/office/drawing/2014/main" xmlns="" id="{AD79092D-76FD-400B-929F-2346952B2F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52" name="BExCZE19XEJSNCUJ5WNOBW1G7SJV">
          <a:extLst>
            <a:ext uri="{FF2B5EF4-FFF2-40B4-BE49-F238E27FC236}">
              <a16:creationId xmlns:a16="http://schemas.microsoft.com/office/drawing/2014/main" xmlns="" id="{0DC1C319-B123-4F96-9EB7-84A293F899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53" name="BExEQFAMIZ2L4OCWFLVJ5OSNW3FR">
          <a:extLst>
            <a:ext uri="{FF2B5EF4-FFF2-40B4-BE49-F238E27FC236}">
              <a16:creationId xmlns:a16="http://schemas.microsoft.com/office/drawing/2014/main" xmlns="" id="{920241CE-76C4-4A36-9898-1FC9E4EF6A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54" name="BExS5XJH42YFJ9C3IVA8HNIE5L6M">
          <a:extLst>
            <a:ext uri="{FF2B5EF4-FFF2-40B4-BE49-F238E27FC236}">
              <a16:creationId xmlns:a16="http://schemas.microsoft.com/office/drawing/2014/main" xmlns="" id="{DCAA2232-3A13-49F9-AB0B-EDD8B32FFA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55" name="BExVVXJ0MS44XHZ5FRN9T06BWANK">
          <a:extLst>
            <a:ext uri="{FF2B5EF4-FFF2-40B4-BE49-F238E27FC236}">
              <a16:creationId xmlns:a16="http://schemas.microsoft.com/office/drawing/2014/main" xmlns="" id="{2E78B0E5-5B6E-402C-A4B7-F792AA40E7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56" name="BExAXD64YO5K66HFU564IW611FYB">
          <a:extLst>
            <a:ext uri="{FF2B5EF4-FFF2-40B4-BE49-F238E27FC236}">
              <a16:creationId xmlns:a16="http://schemas.microsoft.com/office/drawing/2014/main" xmlns="" id="{8BA38397-FEDA-469D-BD0D-DF9DDAE05C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57" name="BExZROR5QH4CRXACSPB031IW6DBF">
          <a:extLst>
            <a:ext uri="{FF2B5EF4-FFF2-40B4-BE49-F238E27FC236}">
              <a16:creationId xmlns:a16="http://schemas.microsoft.com/office/drawing/2014/main" xmlns="" id="{6AFDEBA9-3400-42D6-A698-3806BD41F9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58" name="BExW5Q9YWNZOV61XIPTVZ6DG4WC3">
          <a:extLst>
            <a:ext uri="{FF2B5EF4-FFF2-40B4-BE49-F238E27FC236}">
              <a16:creationId xmlns:a16="http://schemas.microsoft.com/office/drawing/2014/main" xmlns="" id="{CE0AD6DF-F293-4D39-8632-EC04D388EE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59" name="BExU234APSPWEF7WYAJWDD5FR41E">
          <a:extLst>
            <a:ext uri="{FF2B5EF4-FFF2-40B4-BE49-F238E27FC236}">
              <a16:creationId xmlns:a16="http://schemas.microsoft.com/office/drawing/2014/main" xmlns="" id="{A7A02C59-2FA4-45C6-BDC1-2F1D189B62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60" name="BEx9J972VG349UJL0BFKQNRFBPIK">
          <a:extLst>
            <a:ext uri="{FF2B5EF4-FFF2-40B4-BE49-F238E27FC236}">
              <a16:creationId xmlns:a16="http://schemas.microsoft.com/office/drawing/2014/main" xmlns="" id="{C36072F2-5285-4D4F-B186-A263059BF1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61" name="BExEOG45NR1NDWFVLSHVPW96LDDG">
          <a:extLst>
            <a:ext uri="{FF2B5EF4-FFF2-40B4-BE49-F238E27FC236}">
              <a16:creationId xmlns:a16="http://schemas.microsoft.com/office/drawing/2014/main" xmlns="" id="{5240CD4C-928D-4CFF-825E-2EF6A8085B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62" name="BExMG8GOJE7HUD4TBW1BVZQ79U6D">
          <a:extLst>
            <a:ext uri="{FF2B5EF4-FFF2-40B4-BE49-F238E27FC236}">
              <a16:creationId xmlns:a16="http://schemas.microsoft.com/office/drawing/2014/main" xmlns="" id="{3D7FA864-9DEB-469D-BFB3-4D5DEB7ADD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63" name="BExUD845W29O393MP8XHSBRARPM8">
          <a:extLst>
            <a:ext uri="{FF2B5EF4-FFF2-40B4-BE49-F238E27FC236}">
              <a16:creationId xmlns:a16="http://schemas.microsoft.com/office/drawing/2014/main" xmlns="" id="{7339216D-A9C7-43F2-BB37-73CCBEA0E9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64" name="BEx1PXJYA0EPVKMIZ3OX22NE6SPN">
          <a:extLst>
            <a:ext uri="{FF2B5EF4-FFF2-40B4-BE49-F238E27FC236}">
              <a16:creationId xmlns:a16="http://schemas.microsoft.com/office/drawing/2014/main" xmlns="" id="{EFBA36FB-460C-405B-9985-F5D4AA601E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65" name="BExMJQXJ8DDD25EZMRVLMBSDATIO">
          <a:extLst>
            <a:ext uri="{FF2B5EF4-FFF2-40B4-BE49-F238E27FC236}">
              <a16:creationId xmlns:a16="http://schemas.microsoft.com/office/drawing/2014/main" xmlns="" id="{D69BE142-4079-4569-90A3-610CD58901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66" name="BExCZE19XEJSNCUJ5WNOBW1G7SJV">
          <a:extLst>
            <a:ext uri="{FF2B5EF4-FFF2-40B4-BE49-F238E27FC236}">
              <a16:creationId xmlns:a16="http://schemas.microsoft.com/office/drawing/2014/main" xmlns="" id="{43C94095-E900-495C-B7D8-CE8E4357F4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67" name="BExEQFAMIZ2L4OCWFLVJ5OSNW3FR">
          <a:extLst>
            <a:ext uri="{FF2B5EF4-FFF2-40B4-BE49-F238E27FC236}">
              <a16:creationId xmlns:a16="http://schemas.microsoft.com/office/drawing/2014/main" xmlns="" id="{8116F2E7-C152-4A70-BFFD-9085A76557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68" name="BExS5XJH42YFJ9C3IVA8HNIE5L6M">
          <a:extLst>
            <a:ext uri="{FF2B5EF4-FFF2-40B4-BE49-F238E27FC236}">
              <a16:creationId xmlns:a16="http://schemas.microsoft.com/office/drawing/2014/main" xmlns="" id="{6C257D77-2B3B-448A-BD68-DEBB679A25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69" name="BExVVXJ0MS44XHZ5FRN9T06BWANK">
          <a:extLst>
            <a:ext uri="{FF2B5EF4-FFF2-40B4-BE49-F238E27FC236}">
              <a16:creationId xmlns:a16="http://schemas.microsoft.com/office/drawing/2014/main" xmlns="" id="{9935770C-E845-40C4-88BA-61CE71B658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70" name="BExAXD64YO5K66HFU564IW611FYB">
          <a:extLst>
            <a:ext uri="{FF2B5EF4-FFF2-40B4-BE49-F238E27FC236}">
              <a16:creationId xmlns:a16="http://schemas.microsoft.com/office/drawing/2014/main" xmlns="" id="{C0633410-9951-414D-922D-D34A5C0215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71" name="BExZROR5QH4CRXACSPB031IW6DBF">
          <a:extLst>
            <a:ext uri="{FF2B5EF4-FFF2-40B4-BE49-F238E27FC236}">
              <a16:creationId xmlns:a16="http://schemas.microsoft.com/office/drawing/2014/main" xmlns="" id="{E4141130-9004-4A9E-962B-17A00B03D8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72" name="BExW5Q9YWNZOV61XIPTVZ6DG4WC3">
          <a:extLst>
            <a:ext uri="{FF2B5EF4-FFF2-40B4-BE49-F238E27FC236}">
              <a16:creationId xmlns:a16="http://schemas.microsoft.com/office/drawing/2014/main" xmlns="" id="{27CC2B75-F707-4192-BDB0-79EBB82EDB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73" name="BExU234APSPWEF7WYAJWDD5FR41E">
          <a:extLst>
            <a:ext uri="{FF2B5EF4-FFF2-40B4-BE49-F238E27FC236}">
              <a16:creationId xmlns:a16="http://schemas.microsoft.com/office/drawing/2014/main" xmlns="" id="{8A9B577D-8089-4F43-9A50-02242659A3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74" name="BEx9J972VG349UJL0BFKQNRFBPIK">
          <a:extLst>
            <a:ext uri="{FF2B5EF4-FFF2-40B4-BE49-F238E27FC236}">
              <a16:creationId xmlns:a16="http://schemas.microsoft.com/office/drawing/2014/main" xmlns="" id="{BD339810-BBDD-4A65-8579-F443583876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75" name="BExEOG45NR1NDWFVLSHVPW96LDDG">
          <a:extLst>
            <a:ext uri="{FF2B5EF4-FFF2-40B4-BE49-F238E27FC236}">
              <a16:creationId xmlns:a16="http://schemas.microsoft.com/office/drawing/2014/main" xmlns="" id="{51B98508-759A-44FD-BCAE-60D6A677B0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76" name="BExMG8GOJE7HUD4TBW1BVZQ79U6D">
          <a:extLst>
            <a:ext uri="{FF2B5EF4-FFF2-40B4-BE49-F238E27FC236}">
              <a16:creationId xmlns:a16="http://schemas.microsoft.com/office/drawing/2014/main" xmlns="" id="{B44D4B39-5AB2-40BB-93A5-15223E58D3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77" name="BExUD845W29O393MP8XHSBRARPM8">
          <a:extLst>
            <a:ext uri="{FF2B5EF4-FFF2-40B4-BE49-F238E27FC236}">
              <a16:creationId xmlns:a16="http://schemas.microsoft.com/office/drawing/2014/main" xmlns="" id="{5A31D458-19DA-4ECA-A046-7C59472D6E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78" name="BEx1PXJYA0EPVKMIZ3OX22NE6SPN">
          <a:extLst>
            <a:ext uri="{FF2B5EF4-FFF2-40B4-BE49-F238E27FC236}">
              <a16:creationId xmlns:a16="http://schemas.microsoft.com/office/drawing/2014/main" xmlns="" id="{1A87375A-C45D-45B3-9B8C-CF94B79366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79" name="BExMJQXJ8DDD25EZMRVLMBSDATIO">
          <a:extLst>
            <a:ext uri="{FF2B5EF4-FFF2-40B4-BE49-F238E27FC236}">
              <a16:creationId xmlns:a16="http://schemas.microsoft.com/office/drawing/2014/main" xmlns="" id="{BEE01310-9917-4197-85F0-FC0B1FF033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80" name="BExCZE19XEJSNCUJ5WNOBW1G7SJV">
          <a:extLst>
            <a:ext uri="{FF2B5EF4-FFF2-40B4-BE49-F238E27FC236}">
              <a16:creationId xmlns:a16="http://schemas.microsoft.com/office/drawing/2014/main" xmlns="" id="{070F8F0F-7F22-4C94-990C-11CF8215F4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81" name="BExEQFAMIZ2L4OCWFLVJ5OSNW3FR">
          <a:extLst>
            <a:ext uri="{FF2B5EF4-FFF2-40B4-BE49-F238E27FC236}">
              <a16:creationId xmlns:a16="http://schemas.microsoft.com/office/drawing/2014/main" xmlns="" id="{63B300B7-11E8-4846-BF61-8D91984812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82" name="BExS5XJH42YFJ9C3IVA8HNIE5L6M">
          <a:extLst>
            <a:ext uri="{FF2B5EF4-FFF2-40B4-BE49-F238E27FC236}">
              <a16:creationId xmlns:a16="http://schemas.microsoft.com/office/drawing/2014/main" xmlns="" id="{8F04FD25-F593-4496-8DA8-0836BD67B7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83" name="BExVVXJ0MS44XHZ5FRN9T06BWANK">
          <a:extLst>
            <a:ext uri="{FF2B5EF4-FFF2-40B4-BE49-F238E27FC236}">
              <a16:creationId xmlns:a16="http://schemas.microsoft.com/office/drawing/2014/main" xmlns="" id="{6C2B4D83-F35C-4FE6-8890-6272989649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84" name="BExAXD64YO5K66HFU564IW611FYB">
          <a:extLst>
            <a:ext uri="{FF2B5EF4-FFF2-40B4-BE49-F238E27FC236}">
              <a16:creationId xmlns:a16="http://schemas.microsoft.com/office/drawing/2014/main" xmlns="" id="{2180994F-AF2B-4378-8670-C4DE4D2E53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85" name="BExZROR5QH4CRXACSPB031IW6DBF">
          <a:extLst>
            <a:ext uri="{FF2B5EF4-FFF2-40B4-BE49-F238E27FC236}">
              <a16:creationId xmlns:a16="http://schemas.microsoft.com/office/drawing/2014/main" xmlns="" id="{2A05B652-6AC6-4ABC-9042-BA343836BA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86" name="BExW5Q9YWNZOV61XIPTVZ6DG4WC3">
          <a:extLst>
            <a:ext uri="{FF2B5EF4-FFF2-40B4-BE49-F238E27FC236}">
              <a16:creationId xmlns:a16="http://schemas.microsoft.com/office/drawing/2014/main" xmlns="" id="{149412D0-1010-46B2-85A1-1F546C21EE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87" name="BExU234APSPWEF7WYAJWDD5FR41E">
          <a:extLst>
            <a:ext uri="{FF2B5EF4-FFF2-40B4-BE49-F238E27FC236}">
              <a16:creationId xmlns:a16="http://schemas.microsoft.com/office/drawing/2014/main" xmlns="" id="{86DC4C75-A2FB-4BA4-95B5-14C072D0D6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88" name="BEx9J972VG349UJL0BFKQNRFBPIK">
          <a:extLst>
            <a:ext uri="{FF2B5EF4-FFF2-40B4-BE49-F238E27FC236}">
              <a16:creationId xmlns:a16="http://schemas.microsoft.com/office/drawing/2014/main" xmlns="" id="{E45C875F-AC2C-49E5-A104-B62BC6DECE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89" name="BExEOG45NR1NDWFVLSHVPW96LDDG">
          <a:extLst>
            <a:ext uri="{FF2B5EF4-FFF2-40B4-BE49-F238E27FC236}">
              <a16:creationId xmlns:a16="http://schemas.microsoft.com/office/drawing/2014/main" xmlns="" id="{55EBAC67-022A-4CCB-9B0C-637FB13EEE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90" name="BExMG8GOJE7HUD4TBW1BVZQ79U6D">
          <a:extLst>
            <a:ext uri="{FF2B5EF4-FFF2-40B4-BE49-F238E27FC236}">
              <a16:creationId xmlns:a16="http://schemas.microsoft.com/office/drawing/2014/main" xmlns="" id="{3B9B6308-393A-40FD-990A-4CF4FC0BA8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91" name="BExUD845W29O393MP8XHSBRARPM8">
          <a:extLst>
            <a:ext uri="{FF2B5EF4-FFF2-40B4-BE49-F238E27FC236}">
              <a16:creationId xmlns:a16="http://schemas.microsoft.com/office/drawing/2014/main" xmlns="" id="{66970878-4EFA-44F6-919F-DFC3BD17F1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92" name="BEx1PXJYA0EPVKMIZ3OX22NE6SPN">
          <a:extLst>
            <a:ext uri="{FF2B5EF4-FFF2-40B4-BE49-F238E27FC236}">
              <a16:creationId xmlns:a16="http://schemas.microsoft.com/office/drawing/2014/main" xmlns="" id="{55FFA265-AB47-4BDB-8DAD-2E56FFB7F9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93" name="BExMJQXJ8DDD25EZMRVLMBSDATIO">
          <a:extLst>
            <a:ext uri="{FF2B5EF4-FFF2-40B4-BE49-F238E27FC236}">
              <a16:creationId xmlns:a16="http://schemas.microsoft.com/office/drawing/2014/main" xmlns="" id="{DE86E394-BEC3-467C-A78A-FCD752CDE7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94" name="BExCZE19XEJSNCUJ5WNOBW1G7SJV">
          <a:extLst>
            <a:ext uri="{FF2B5EF4-FFF2-40B4-BE49-F238E27FC236}">
              <a16:creationId xmlns:a16="http://schemas.microsoft.com/office/drawing/2014/main" xmlns="" id="{021C7663-8B32-4592-AA7C-1CCEE88CF5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95" name="BExEQFAMIZ2L4OCWFLVJ5OSNW3FR">
          <a:extLst>
            <a:ext uri="{FF2B5EF4-FFF2-40B4-BE49-F238E27FC236}">
              <a16:creationId xmlns:a16="http://schemas.microsoft.com/office/drawing/2014/main" xmlns="" id="{AE7E3F99-6A8F-4253-9E36-083FBBE411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96" name="BExS5XJH42YFJ9C3IVA8HNIE5L6M">
          <a:extLst>
            <a:ext uri="{FF2B5EF4-FFF2-40B4-BE49-F238E27FC236}">
              <a16:creationId xmlns:a16="http://schemas.microsoft.com/office/drawing/2014/main" xmlns="" id="{327FDF5C-F22B-4771-BE9E-803F086FB4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97" name="BExVVXJ0MS44XHZ5FRN9T06BWANK">
          <a:extLst>
            <a:ext uri="{FF2B5EF4-FFF2-40B4-BE49-F238E27FC236}">
              <a16:creationId xmlns:a16="http://schemas.microsoft.com/office/drawing/2014/main" xmlns="" id="{A73245E0-7A0B-4D76-A42D-65228D27F8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98" name="BExAXD64YO5K66HFU564IW611FYB">
          <a:extLst>
            <a:ext uri="{FF2B5EF4-FFF2-40B4-BE49-F238E27FC236}">
              <a16:creationId xmlns:a16="http://schemas.microsoft.com/office/drawing/2014/main" xmlns="" id="{FF31A759-D13D-44B2-93DA-27B33741FA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99" name="BExZROR5QH4CRXACSPB031IW6DBF">
          <a:extLst>
            <a:ext uri="{FF2B5EF4-FFF2-40B4-BE49-F238E27FC236}">
              <a16:creationId xmlns:a16="http://schemas.microsoft.com/office/drawing/2014/main" xmlns="" id="{62798FF6-0441-4359-B50A-353D73AC18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00" name="BExW5Q9YWNZOV61XIPTVZ6DG4WC3">
          <a:extLst>
            <a:ext uri="{FF2B5EF4-FFF2-40B4-BE49-F238E27FC236}">
              <a16:creationId xmlns:a16="http://schemas.microsoft.com/office/drawing/2014/main" xmlns="" id="{4B47D14F-834F-4160-9980-0C5C2E2509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01" name="BExU234APSPWEF7WYAJWDD5FR41E">
          <a:extLst>
            <a:ext uri="{FF2B5EF4-FFF2-40B4-BE49-F238E27FC236}">
              <a16:creationId xmlns:a16="http://schemas.microsoft.com/office/drawing/2014/main" xmlns="" id="{0673A3FA-23B2-4DC7-8B63-6C26A9D296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02" name="BEx9J972VG349UJL0BFKQNRFBPIK">
          <a:extLst>
            <a:ext uri="{FF2B5EF4-FFF2-40B4-BE49-F238E27FC236}">
              <a16:creationId xmlns:a16="http://schemas.microsoft.com/office/drawing/2014/main" xmlns="" id="{D4FBB390-72FC-416F-B18C-C7A73EEB8C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03" name="BExEOG45NR1NDWFVLSHVPW96LDDG">
          <a:extLst>
            <a:ext uri="{FF2B5EF4-FFF2-40B4-BE49-F238E27FC236}">
              <a16:creationId xmlns:a16="http://schemas.microsoft.com/office/drawing/2014/main" xmlns="" id="{80E73A02-C705-473A-8257-1EA6A20BA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04" name="BExMG8GOJE7HUD4TBW1BVZQ79U6D">
          <a:extLst>
            <a:ext uri="{FF2B5EF4-FFF2-40B4-BE49-F238E27FC236}">
              <a16:creationId xmlns:a16="http://schemas.microsoft.com/office/drawing/2014/main" xmlns="" id="{D8BBCBD5-5A32-46CF-AB00-44E3D068F2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05" name="BExUD845W29O393MP8XHSBRARPM8">
          <a:extLst>
            <a:ext uri="{FF2B5EF4-FFF2-40B4-BE49-F238E27FC236}">
              <a16:creationId xmlns:a16="http://schemas.microsoft.com/office/drawing/2014/main" xmlns="" id="{09523674-28F3-4C3F-AD67-AC37F7364D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06" name="BEx1PXJYA0EPVKMIZ3OX22NE6SPN">
          <a:extLst>
            <a:ext uri="{FF2B5EF4-FFF2-40B4-BE49-F238E27FC236}">
              <a16:creationId xmlns:a16="http://schemas.microsoft.com/office/drawing/2014/main" xmlns="" id="{4FFA7384-C453-41B8-80B5-2BF5D4636B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07" name="BExMJQXJ8DDD25EZMRVLMBSDATIO">
          <a:extLst>
            <a:ext uri="{FF2B5EF4-FFF2-40B4-BE49-F238E27FC236}">
              <a16:creationId xmlns:a16="http://schemas.microsoft.com/office/drawing/2014/main" xmlns="" id="{682B5D26-54B4-4A6A-9AD5-13FEC5FEA7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08" name="BExCZE19XEJSNCUJ5WNOBW1G7SJV">
          <a:extLst>
            <a:ext uri="{FF2B5EF4-FFF2-40B4-BE49-F238E27FC236}">
              <a16:creationId xmlns:a16="http://schemas.microsoft.com/office/drawing/2014/main" xmlns="" id="{77D4C430-DD80-4310-B2FB-28B17E04A6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09" name="BExEQFAMIZ2L4OCWFLVJ5OSNW3FR">
          <a:extLst>
            <a:ext uri="{FF2B5EF4-FFF2-40B4-BE49-F238E27FC236}">
              <a16:creationId xmlns:a16="http://schemas.microsoft.com/office/drawing/2014/main" xmlns="" id="{B73C1A0D-15BD-4ECF-8FB8-D0AE53661E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10" name="BExS5XJH42YFJ9C3IVA8HNIE5L6M">
          <a:extLst>
            <a:ext uri="{FF2B5EF4-FFF2-40B4-BE49-F238E27FC236}">
              <a16:creationId xmlns:a16="http://schemas.microsoft.com/office/drawing/2014/main" xmlns="" id="{7946CF54-58D1-4532-B24E-2C273AB971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11" name="BExVVXJ0MS44XHZ5FRN9T06BWANK">
          <a:extLst>
            <a:ext uri="{FF2B5EF4-FFF2-40B4-BE49-F238E27FC236}">
              <a16:creationId xmlns:a16="http://schemas.microsoft.com/office/drawing/2014/main" xmlns="" id="{F592FBE1-9D14-41F4-92ED-A85F6EC575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12" name="BExAXD64YO5K66HFU564IW611FYB">
          <a:extLst>
            <a:ext uri="{FF2B5EF4-FFF2-40B4-BE49-F238E27FC236}">
              <a16:creationId xmlns:a16="http://schemas.microsoft.com/office/drawing/2014/main" xmlns="" id="{86C08F55-A8CB-436B-8AF6-17D82507E5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13" name="BExZROR5QH4CRXACSPB031IW6DBF">
          <a:extLst>
            <a:ext uri="{FF2B5EF4-FFF2-40B4-BE49-F238E27FC236}">
              <a16:creationId xmlns:a16="http://schemas.microsoft.com/office/drawing/2014/main" xmlns="" id="{37DA5090-70C4-47CA-A024-8B26F0C956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14" name="BExW5Q9YWNZOV61XIPTVZ6DG4WC3">
          <a:extLst>
            <a:ext uri="{FF2B5EF4-FFF2-40B4-BE49-F238E27FC236}">
              <a16:creationId xmlns:a16="http://schemas.microsoft.com/office/drawing/2014/main" xmlns="" id="{D689E446-6643-4B63-9805-6BBA64C59A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15" name="BExU234APSPWEF7WYAJWDD5FR41E">
          <a:extLst>
            <a:ext uri="{FF2B5EF4-FFF2-40B4-BE49-F238E27FC236}">
              <a16:creationId xmlns:a16="http://schemas.microsoft.com/office/drawing/2014/main" xmlns="" id="{DAE9C909-DABA-40B5-B24E-930285CEEC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16" name="BEx9J972VG349UJL0BFKQNRFBPIK">
          <a:extLst>
            <a:ext uri="{FF2B5EF4-FFF2-40B4-BE49-F238E27FC236}">
              <a16:creationId xmlns:a16="http://schemas.microsoft.com/office/drawing/2014/main" xmlns="" id="{0AD315D8-DFF8-42D6-B38C-A61F35BA32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17" name="BExEOG45NR1NDWFVLSHVPW96LDDG">
          <a:extLst>
            <a:ext uri="{FF2B5EF4-FFF2-40B4-BE49-F238E27FC236}">
              <a16:creationId xmlns:a16="http://schemas.microsoft.com/office/drawing/2014/main" xmlns="" id="{FC117224-B5E8-41CE-934E-CB9714175C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18" name="BExMG8GOJE7HUD4TBW1BVZQ79U6D">
          <a:extLst>
            <a:ext uri="{FF2B5EF4-FFF2-40B4-BE49-F238E27FC236}">
              <a16:creationId xmlns:a16="http://schemas.microsoft.com/office/drawing/2014/main" xmlns="" id="{BBD88102-C1AD-4878-9C7D-3573B59C83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19" name="BExUD845W29O393MP8XHSBRARPM8">
          <a:extLst>
            <a:ext uri="{FF2B5EF4-FFF2-40B4-BE49-F238E27FC236}">
              <a16:creationId xmlns:a16="http://schemas.microsoft.com/office/drawing/2014/main" xmlns="" id="{FBD191AF-34E7-4645-99EC-4AC5DF5A66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20" name="BEx1PXJYA0EPVKMIZ3OX22NE6SPN">
          <a:extLst>
            <a:ext uri="{FF2B5EF4-FFF2-40B4-BE49-F238E27FC236}">
              <a16:creationId xmlns:a16="http://schemas.microsoft.com/office/drawing/2014/main" xmlns="" id="{29CF2A53-45B2-4BE2-A847-8A4BAD9150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21" name="BExMJQXJ8DDD25EZMRVLMBSDATIO">
          <a:extLst>
            <a:ext uri="{FF2B5EF4-FFF2-40B4-BE49-F238E27FC236}">
              <a16:creationId xmlns:a16="http://schemas.microsoft.com/office/drawing/2014/main" xmlns="" id="{0153F144-7936-4EB8-9AAF-081181F6D8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22" name="BExCZE19XEJSNCUJ5WNOBW1G7SJV">
          <a:extLst>
            <a:ext uri="{FF2B5EF4-FFF2-40B4-BE49-F238E27FC236}">
              <a16:creationId xmlns:a16="http://schemas.microsoft.com/office/drawing/2014/main" xmlns="" id="{51C74C4E-957D-4FBE-AB83-7616EB546A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23" name="BExEQFAMIZ2L4OCWFLVJ5OSNW3FR">
          <a:extLst>
            <a:ext uri="{FF2B5EF4-FFF2-40B4-BE49-F238E27FC236}">
              <a16:creationId xmlns:a16="http://schemas.microsoft.com/office/drawing/2014/main" xmlns="" id="{BA501BE7-198E-4C1F-8457-69EB6CA9E4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24" name="BExS5XJH42YFJ9C3IVA8HNIE5L6M">
          <a:extLst>
            <a:ext uri="{FF2B5EF4-FFF2-40B4-BE49-F238E27FC236}">
              <a16:creationId xmlns:a16="http://schemas.microsoft.com/office/drawing/2014/main" xmlns="" id="{A46C41F9-5757-48B9-8208-F420174734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25" name="BExVVXJ0MS44XHZ5FRN9T06BWANK">
          <a:extLst>
            <a:ext uri="{FF2B5EF4-FFF2-40B4-BE49-F238E27FC236}">
              <a16:creationId xmlns:a16="http://schemas.microsoft.com/office/drawing/2014/main" xmlns="" id="{1332A58D-0879-450E-A4E9-EA29E0F978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26" name="BExAXD64YO5K66HFU564IW611FYB">
          <a:extLst>
            <a:ext uri="{FF2B5EF4-FFF2-40B4-BE49-F238E27FC236}">
              <a16:creationId xmlns:a16="http://schemas.microsoft.com/office/drawing/2014/main" xmlns="" id="{47A180E5-E3D1-45BD-949E-0BF6ABA006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27" name="BExZROR5QH4CRXACSPB031IW6DBF">
          <a:extLst>
            <a:ext uri="{FF2B5EF4-FFF2-40B4-BE49-F238E27FC236}">
              <a16:creationId xmlns:a16="http://schemas.microsoft.com/office/drawing/2014/main" xmlns="" id="{DE9ABA2C-D914-4B51-A637-535BBDD8A7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28" name="BExW5Q9YWNZOV61XIPTVZ6DG4WC3">
          <a:extLst>
            <a:ext uri="{FF2B5EF4-FFF2-40B4-BE49-F238E27FC236}">
              <a16:creationId xmlns:a16="http://schemas.microsoft.com/office/drawing/2014/main" xmlns="" id="{7DF4C29B-BA23-4AA8-83E7-6241A26C23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29" name="BExU234APSPWEF7WYAJWDD5FR41E">
          <a:extLst>
            <a:ext uri="{FF2B5EF4-FFF2-40B4-BE49-F238E27FC236}">
              <a16:creationId xmlns:a16="http://schemas.microsoft.com/office/drawing/2014/main" xmlns="" id="{C57B48E2-56AC-4637-9A18-D2E155639E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30" name="BEx9J972VG349UJL0BFKQNRFBPIK">
          <a:extLst>
            <a:ext uri="{FF2B5EF4-FFF2-40B4-BE49-F238E27FC236}">
              <a16:creationId xmlns:a16="http://schemas.microsoft.com/office/drawing/2014/main" xmlns="" id="{AEA6FE1F-A944-4764-A09C-87F139F68A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31" name="BExEOG45NR1NDWFVLSHVPW96LDDG">
          <a:extLst>
            <a:ext uri="{FF2B5EF4-FFF2-40B4-BE49-F238E27FC236}">
              <a16:creationId xmlns:a16="http://schemas.microsoft.com/office/drawing/2014/main" xmlns="" id="{FD70184B-5A11-4EE7-A114-64CF8BA5F5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32" name="BExMG8GOJE7HUD4TBW1BVZQ79U6D">
          <a:extLst>
            <a:ext uri="{FF2B5EF4-FFF2-40B4-BE49-F238E27FC236}">
              <a16:creationId xmlns:a16="http://schemas.microsoft.com/office/drawing/2014/main" xmlns="" id="{DF6AB03F-2733-405E-AAF5-9887578447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33" name="BExUD845W29O393MP8XHSBRARPM8">
          <a:extLst>
            <a:ext uri="{FF2B5EF4-FFF2-40B4-BE49-F238E27FC236}">
              <a16:creationId xmlns:a16="http://schemas.microsoft.com/office/drawing/2014/main" xmlns="" id="{B7287D96-DFDA-44D9-A7B8-A84028DAA3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34" name="BEx1PXJYA0EPVKMIZ3OX22NE6SPN">
          <a:extLst>
            <a:ext uri="{FF2B5EF4-FFF2-40B4-BE49-F238E27FC236}">
              <a16:creationId xmlns:a16="http://schemas.microsoft.com/office/drawing/2014/main" xmlns="" id="{36A8E179-59EF-45DD-ABC1-F027E24F6A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35" name="BExMJQXJ8DDD25EZMRVLMBSDATIO">
          <a:extLst>
            <a:ext uri="{FF2B5EF4-FFF2-40B4-BE49-F238E27FC236}">
              <a16:creationId xmlns:a16="http://schemas.microsoft.com/office/drawing/2014/main" xmlns="" id="{5D4271F6-8B29-4A9E-B857-6FA582A5DC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36" name="BExCZE19XEJSNCUJ5WNOBW1G7SJV">
          <a:extLst>
            <a:ext uri="{FF2B5EF4-FFF2-40B4-BE49-F238E27FC236}">
              <a16:creationId xmlns:a16="http://schemas.microsoft.com/office/drawing/2014/main" xmlns="" id="{5265F468-6356-4120-BC91-79D78C844B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37" name="BExEQFAMIZ2L4OCWFLVJ5OSNW3FR">
          <a:extLst>
            <a:ext uri="{FF2B5EF4-FFF2-40B4-BE49-F238E27FC236}">
              <a16:creationId xmlns:a16="http://schemas.microsoft.com/office/drawing/2014/main" xmlns="" id="{D55CA292-97F9-40ED-9DBF-66EA7C8481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38" name="BExS5XJH42YFJ9C3IVA8HNIE5L6M">
          <a:extLst>
            <a:ext uri="{FF2B5EF4-FFF2-40B4-BE49-F238E27FC236}">
              <a16:creationId xmlns:a16="http://schemas.microsoft.com/office/drawing/2014/main" xmlns="" id="{7BC39F56-D097-4813-B6FA-5274B7FCDF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39" name="BExVVXJ0MS44XHZ5FRN9T06BWANK">
          <a:extLst>
            <a:ext uri="{FF2B5EF4-FFF2-40B4-BE49-F238E27FC236}">
              <a16:creationId xmlns:a16="http://schemas.microsoft.com/office/drawing/2014/main" xmlns="" id="{0FCF5557-790A-4E02-AABC-F721D43059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40" name="BExAXD64YO5K66HFU564IW611FYB">
          <a:extLst>
            <a:ext uri="{FF2B5EF4-FFF2-40B4-BE49-F238E27FC236}">
              <a16:creationId xmlns:a16="http://schemas.microsoft.com/office/drawing/2014/main" xmlns="" id="{15A3BEB2-8FC4-459C-8806-784E0740C4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41" name="BExZROR5QH4CRXACSPB031IW6DBF">
          <a:extLst>
            <a:ext uri="{FF2B5EF4-FFF2-40B4-BE49-F238E27FC236}">
              <a16:creationId xmlns:a16="http://schemas.microsoft.com/office/drawing/2014/main" xmlns="" id="{283E9F35-9586-480B-A726-FA9E8351E6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42" name="BExW5Q9YWNZOV61XIPTVZ6DG4WC3">
          <a:extLst>
            <a:ext uri="{FF2B5EF4-FFF2-40B4-BE49-F238E27FC236}">
              <a16:creationId xmlns:a16="http://schemas.microsoft.com/office/drawing/2014/main" xmlns="" id="{31C650B0-E53B-4A98-BBF2-BE363BBBB0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43" name="BExU234APSPWEF7WYAJWDD5FR41E">
          <a:extLst>
            <a:ext uri="{FF2B5EF4-FFF2-40B4-BE49-F238E27FC236}">
              <a16:creationId xmlns:a16="http://schemas.microsoft.com/office/drawing/2014/main" xmlns="" id="{4B25785F-399B-4F4A-8249-A9D08DFA4D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44" name="BEx9J972VG349UJL0BFKQNRFBPIK">
          <a:extLst>
            <a:ext uri="{FF2B5EF4-FFF2-40B4-BE49-F238E27FC236}">
              <a16:creationId xmlns:a16="http://schemas.microsoft.com/office/drawing/2014/main" xmlns="" id="{15E722DE-FE26-4929-A383-E9760530BE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45" name="BExEOG45NR1NDWFVLSHVPW96LDDG">
          <a:extLst>
            <a:ext uri="{FF2B5EF4-FFF2-40B4-BE49-F238E27FC236}">
              <a16:creationId xmlns:a16="http://schemas.microsoft.com/office/drawing/2014/main" xmlns="" id="{732ADBDD-9C89-44FA-ABE8-39751C8EAB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46" name="BExMG8GOJE7HUD4TBW1BVZQ79U6D">
          <a:extLst>
            <a:ext uri="{FF2B5EF4-FFF2-40B4-BE49-F238E27FC236}">
              <a16:creationId xmlns:a16="http://schemas.microsoft.com/office/drawing/2014/main" xmlns="" id="{8A56C382-70C1-49A6-B07E-0A23C7C1E9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47" name="BExUD845W29O393MP8XHSBRARPM8">
          <a:extLst>
            <a:ext uri="{FF2B5EF4-FFF2-40B4-BE49-F238E27FC236}">
              <a16:creationId xmlns:a16="http://schemas.microsoft.com/office/drawing/2014/main" xmlns="" id="{B047628A-7C97-47A6-B37E-AF2FC750DC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48" name="BEx1PXJYA0EPVKMIZ3OX22NE6SPN">
          <a:extLst>
            <a:ext uri="{FF2B5EF4-FFF2-40B4-BE49-F238E27FC236}">
              <a16:creationId xmlns:a16="http://schemas.microsoft.com/office/drawing/2014/main" xmlns="" id="{19E043A2-842B-4046-9A82-79174BD6D3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49" name="BExMJQXJ8DDD25EZMRVLMBSDATIO">
          <a:extLst>
            <a:ext uri="{FF2B5EF4-FFF2-40B4-BE49-F238E27FC236}">
              <a16:creationId xmlns:a16="http://schemas.microsoft.com/office/drawing/2014/main" xmlns="" id="{B90C3299-3476-45A8-A547-E9451BF866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50" name="BExCZE19XEJSNCUJ5WNOBW1G7SJV">
          <a:extLst>
            <a:ext uri="{FF2B5EF4-FFF2-40B4-BE49-F238E27FC236}">
              <a16:creationId xmlns:a16="http://schemas.microsoft.com/office/drawing/2014/main" xmlns="" id="{65B8552C-9A4A-478F-93B2-3267CC5533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51" name="BExEQFAMIZ2L4OCWFLVJ5OSNW3FR">
          <a:extLst>
            <a:ext uri="{FF2B5EF4-FFF2-40B4-BE49-F238E27FC236}">
              <a16:creationId xmlns:a16="http://schemas.microsoft.com/office/drawing/2014/main" xmlns="" id="{7B269230-117A-44A1-9277-0BDE88C5FC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52" name="BExS5XJH42YFJ9C3IVA8HNIE5L6M">
          <a:extLst>
            <a:ext uri="{FF2B5EF4-FFF2-40B4-BE49-F238E27FC236}">
              <a16:creationId xmlns:a16="http://schemas.microsoft.com/office/drawing/2014/main" xmlns="" id="{4DC135EC-455D-42BC-BF98-5BADC88D4B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53" name="BExVVXJ0MS44XHZ5FRN9T06BWANK">
          <a:extLst>
            <a:ext uri="{FF2B5EF4-FFF2-40B4-BE49-F238E27FC236}">
              <a16:creationId xmlns:a16="http://schemas.microsoft.com/office/drawing/2014/main" xmlns="" id="{085FCDB3-0AFE-4065-9726-87D47CF975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54" name="BExAXD64YO5K66HFU564IW611FYB">
          <a:extLst>
            <a:ext uri="{FF2B5EF4-FFF2-40B4-BE49-F238E27FC236}">
              <a16:creationId xmlns:a16="http://schemas.microsoft.com/office/drawing/2014/main" xmlns="" id="{24E8ED34-CE71-42BB-B53C-968328A8A4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55" name="BExZROR5QH4CRXACSPB031IW6DBF">
          <a:extLst>
            <a:ext uri="{FF2B5EF4-FFF2-40B4-BE49-F238E27FC236}">
              <a16:creationId xmlns:a16="http://schemas.microsoft.com/office/drawing/2014/main" xmlns="" id="{6E475DD2-DDA4-4825-BCDD-40F88050F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56" name="BExW5Q9YWNZOV61XIPTVZ6DG4WC3">
          <a:extLst>
            <a:ext uri="{FF2B5EF4-FFF2-40B4-BE49-F238E27FC236}">
              <a16:creationId xmlns:a16="http://schemas.microsoft.com/office/drawing/2014/main" xmlns="" id="{CABC7B6B-8C86-4841-A3DE-B195E7123A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57" name="BExU234APSPWEF7WYAJWDD5FR41E">
          <a:extLst>
            <a:ext uri="{FF2B5EF4-FFF2-40B4-BE49-F238E27FC236}">
              <a16:creationId xmlns:a16="http://schemas.microsoft.com/office/drawing/2014/main" xmlns="" id="{7920FF4F-53BA-49CA-8769-122090D7B2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58" name="BEx9J972VG349UJL0BFKQNRFBPIK">
          <a:extLst>
            <a:ext uri="{FF2B5EF4-FFF2-40B4-BE49-F238E27FC236}">
              <a16:creationId xmlns:a16="http://schemas.microsoft.com/office/drawing/2014/main" xmlns="" id="{3F908337-C46D-4FC8-856A-506DFFFEE0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59" name="BExEOG45NR1NDWFVLSHVPW96LDDG">
          <a:extLst>
            <a:ext uri="{FF2B5EF4-FFF2-40B4-BE49-F238E27FC236}">
              <a16:creationId xmlns:a16="http://schemas.microsoft.com/office/drawing/2014/main" xmlns="" id="{488F24B5-4817-484D-8604-73B6BA1A47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60" name="BExMG8GOJE7HUD4TBW1BVZQ79U6D">
          <a:extLst>
            <a:ext uri="{FF2B5EF4-FFF2-40B4-BE49-F238E27FC236}">
              <a16:creationId xmlns:a16="http://schemas.microsoft.com/office/drawing/2014/main" xmlns="" id="{8DEC0898-B0BA-4B0E-9344-DB5EEB7A85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61" name="BExUD845W29O393MP8XHSBRARPM8">
          <a:extLst>
            <a:ext uri="{FF2B5EF4-FFF2-40B4-BE49-F238E27FC236}">
              <a16:creationId xmlns:a16="http://schemas.microsoft.com/office/drawing/2014/main" xmlns="" id="{C342623B-6B49-4B9C-89D4-DB7091CECD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62" name="BEx1PXJYA0EPVKMIZ3OX22NE6SPN">
          <a:extLst>
            <a:ext uri="{FF2B5EF4-FFF2-40B4-BE49-F238E27FC236}">
              <a16:creationId xmlns:a16="http://schemas.microsoft.com/office/drawing/2014/main" xmlns="" id="{56E778DC-7F20-4832-881D-624C396D5F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63" name="BExMJQXJ8DDD25EZMRVLMBSDATIO">
          <a:extLst>
            <a:ext uri="{FF2B5EF4-FFF2-40B4-BE49-F238E27FC236}">
              <a16:creationId xmlns:a16="http://schemas.microsoft.com/office/drawing/2014/main" xmlns="" id="{6FF674B1-669F-4801-9689-B971188A9A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64" name="BExCZE19XEJSNCUJ5WNOBW1G7SJV">
          <a:extLst>
            <a:ext uri="{FF2B5EF4-FFF2-40B4-BE49-F238E27FC236}">
              <a16:creationId xmlns:a16="http://schemas.microsoft.com/office/drawing/2014/main" xmlns="" id="{7F526C56-CA80-4382-AFF9-96608C957A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65" name="BExEQFAMIZ2L4OCWFLVJ5OSNW3FR">
          <a:extLst>
            <a:ext uri="{FF2B5EF4-FFF2-40B4-BE49-F238E27FC236}">
              <a16:creationId xmlns:a16="http://schemas.microsoft.com/office/drawing/2014/main" xmlns="" id="{00E9D54E-2E83-4B84-A4CC-BCE5B74530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66" name="BExS5XJH42YFJ9C3IVA8HNIE5L6M">
          <a:extLst>
            <a:ext uri="{FF2B5EF4-FFF2-40B4-BE49-F238E27FC236}">
              <a16:creationId xmlns:a16="http://schemas.microsoft.com/office/drawing/2014/main" xmlns="" id="{33EE8BB7-6F2B-4A5B-B2E0-810C404ACE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67" name="BExVVXJ0MS44XHZ5FRN9T06BWANK">
          <a:extLst>
            <a:ext uri="{FF2B5EF4-FFF2-40B4-BE49-F238E27FC236}">
              <a16:creationId xmlns:a16="http://schemas.microsoft.com/office/drawing/2014/main" xmlns="" id="{3CEEAFF7-424D-4785-A9CC-A036E250C7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68" name="BExAXD64YO5K66HFU564IW611FYB">
          <a:extLst>
            <a:ext uri="{FF2B5EF4-FFF2-40B4-BE49-F238E27FC236}">
              <a16:creationId xmlns:a16="http://schemas.microsoft.com/office/drawing/2014/main" xmlns="" id="{66B521B0-6439-48D9-B30D-570C05630C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69" name="BExZROR5QH4CRXACSPB031IW6DBF">
          <a:extLst>
            <a:ext uri="{FF2B5EF4-FFF2-40B4-BE49-F238E27FC236}">
              <a16:creationId xmlns:a16="http://schemas.microsoft.com/office/drawing/2014/main" xmlns="" id="{B13AFF38-EE1C-4529-BE01-F89B7D208F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70" name="BExW5Q9YWNZOV61XIPTVZ6DG4WC3">
          <a:extLst>
            <a:ext uri="{FF2B5EF4-FFF2-40B4-BE49-F238E27FC236}">
              <a16:creationId xmlns:a16="http://schemas.microsoft.com/office/drawing/2014/main" xmlns="" id="{94D5ADDC-D622-4166-BB0C-FD453F0F0E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71" name="BExU234APSPWEF7WYAJWDD5FR41E">
          <a:extLst>
            <a:ext uri="{FF2B5EF4-FFF2-40B4-BE49-F238E27FC236}">
              <a16:creationId xmlns:a16="http://schemas.microsoft.com/office/drawing/2014/main" xmlns="" id="{825356D0-7416-4807-94EC-80229D063E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72" name="BEx9J972VG349UJL0BFKQNRFBPIK">
          <a:extLst>
            <a:ext uri="{FF2B5EF4-FFF2-40B4-BE49-F238E27FC236}">
              <a16:creationId xmlns:a16="http://schemas.microsoft.com/office/drawing/2014/main" xmlns="" id="{EEF2E332-79FB-4B1E-A2CD-AE8641E8FD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73" name="BExEOG45NR1NDWFVLSHVPW96LDDG">
          <a:extLst>
            <a:ext uri="{FF2B5EF4-FFF2-40B4-BE49-F238E27FC236}">
              <a16:creationId xmlns:a16="http://schemas.microsoft.com/office/drawing/2014/main" xmlns="" id="{74B3966D-E04C-49D0-8B2D-3DCDF06294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74" name="BExMG8GOJE7HUD4TBW1BVZQ79U6D">
          <a:extLst>
            <a:ext uri="{FF2B5EF4-FFF2-40B4-BE49-F238E27FC236}">
              <a16:creationId xmlns:a16="http://schemas.microsoft.com/office/drawing/2014/main" xmlns="" id="{DECB6F64-C28F-4769-9406-7D34778C7F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75" name="BExUD845W29O393MP8XHSBRARPM8">
          <a:extLst>
            <a:ext uri="{FF2B5EF4-FFF2-40B4-BE49-F238E27FC236}">
              <a16:creationId xmlns:a16="http://schemas.microsoft.com/office/drawing/2014/main" xmlns="" id="{832ED1C9-4F41-4FAE-B644-55DF08DC9D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76" name="BEx1PXJYA0EPVKMIZ3OX22NE6SPN">
          <a:extLst>
            <a:ext uri="{FF2B5EF4-FFF2-40B4-BE49-F238E27FC236}">
              <a16:creationId xmlns:a16="http://schemas.microsoft.com/office/drawing/2014/main" xmlns="" id="{2DC90B8A-F49A-492C-B244-13564AEA73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77" name="BExMJQXJ8DDD25EZMRVLMBSDATIO">
          <a:extLst>
            <a:ext uri="{FF2B5EF4-FFF2-40B4-BE49-F238E27FC236}">
              <a16:creationId xmlns:a16="http://schemas.microsoft.com/office/drawing/2014/main" xmlns="" id="{6F0D4030-7DA7-4904-AB83-88B6DF80FD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78" name="BExCZE19XEJSNCUJ5WNOBW1G7SJV">
          <a:extLst>
            <a:ext uri="{FF2B5EF4-FFF2-40B4-BE49-F238E27FC236}">
              <a16:creationId xmlns:a16="http://schemas.microsoft.com/office/drawing/2014/main" xmlns="" id="{83D987ED-53FC-4EEA-AF9F-BA0B698FD5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79" name="BExEQFAMIZ2L4OCWFLVJ5OSNW3FR">
          <a:extLst>
            <a:ext uri="{FF2B5EF4-FFF2-40B4-BE49-F238E27FC236}">
              <a16:creationId xmlns:a16="http://schemas.microsoft.com/office/drawing/2014/main" xmlns="" id="{DCEC7DD9-D6BC-46A1-9F9A-E4FCDC3BC2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80" name="BExS5XJH42YFJ9C3IVA8HNIE5L6M">
          <a:extLst>
            <a:ext uri="{FF2B5EF4-FFF2-40B4-BE49-F238E27FC236}">
              <a16:creationId xmlns:a16="http://schemas.microsoft.com/office/drawing/2014/main" xmlns="" id="{30183F78-BF73-471F-A4D6-1CDBF1E4B2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81" name="BExVVXJ0MS44XHZ5FRN9T06BWANK">
          <a:extLst>
            <a:ext uri="{FF2B5EF4-FFF2-40B4-BE49-F238E27FC236}">
              <a16:creationId xmlns:a16="http://schemas.microsoft.com/office/drawing/2014/main" xmlns="" id="{6F981751-1E9B-4B85-B215-1DC71B1B47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82" name="BExAXD64YO5K66HFU564IW611FYB">
          <a:extLst>
            <a:ext uri="{FF2B5EF4-FFF2-40B4-BE49-F238E27FC236}">
              <a16:creationId xmlns:a16="http://schemas.microsoft.com/office/drawing/2014/main" xmlns="" id="{F7729B8B-8F06-47F6-B0A9-533944B659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83" name="BExZROR5QH4CRXACSPB031IW6DBF">
          <a:extLst>
            <a:ext uri="{FF2B5EF4-FFF2-40B4-BE49-F238E27FC236}">
              <a16:creationId xmlns:a16="http://schemas.microsoft.com/office/drawing/2014/main" xmlns="" id="{F48CFE0B-0EA3-4AB5-8B91-B808E2B12A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84" name="BExW5Q9YWNZOV61XIPTVZ6DG4WC3">
          <a:extLst>
            <a:ext uri="{FF2B5EF4-FFF2-40B4-BE49-F238E27FC236}">
              <a16:creationId xmlns:a16="http://schemas.microsoft.com/office/drawing/2014/main" xmlns="" id="{4FD732FD-7BDE-4C91-AF77-8AB7371814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85" name="BExU234APSPWEF7WYAJWDD5FR41E">
          <a:extLst>
            <a:ext uri="{FF2B5EF4-FFF2-40B4-BE49-F238E27FC236}">
              <a16:creationId xmlns:a16="http://schemas.microsoft.com/office/drawing/2014/main" xmlns="" id="{6E1C907F-6580-405C-8BFA-56DE603B49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86" name="BEx9J972VG349UJL0BFKQNRFBPIK">
          <a:extLst>
            <a:ext uri="{FF2B5EF4-FFF2-40B4-BE49-F238E27FC236}">
              <a16:creationId xmlns:a16="http://schemas.microsoft.com/office/drawing/2014/main" xmlns="" id="{5BFABBF4-8179-4E15-B65C-3901BDB22C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87" name="BExEOG45NR1NDWFVLSHVPW96LDDG">
          <a:extLst>
            <a:ext uri="{FF2B5EF4-FFF2-40B4-BE49-F238E27FC236}">
              <a16:creationId xmlns:a16="http://schemas.microsoft.com/office/drawing/2014/main" xmlns="" id="{36A1877E-E040-4AF7-BB07-E436C2BE53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588" name="BExMG8GOJE7HUD4TBW1BVZQ79U6D">
          <a:extLst>
            <a:ext uri="{FF2B5EF4-FFF2-40B4-BE49-F238E27FC236}">
              <a16:creationId xmlns:a16="http://schemas.microsoft.com/office/drawing/2014/main" xmlns="" id="{96BD1048-01CD-4F70-9274-FF3ED2371F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89" name="BExUD845W29O393MP8XHSBRARPM8">
          <a:extLst>
            <a:ext uri="{FF2B5EF4-FFF2-40B4-BE49-F238E27FC236}">
              <a16:creationId xmlns:a16="http://schemas.microsoft.com/office/drawing/2014/main" xmlns="" id="{BA969A89-9E17-42D5-8590-8FAC941D4D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90" name="BEx1PXJYA0EPVKMIZ3OX22NE6SPN">
          <a:extLst>
            <a:ext uri="{FF2B5EF4-FFF2-40B4-BE49-F238E27FC236}">
              <a16:creationId xmlns:a16="http://schemas.microsoft.com/office/drawing/2014/main" xmlns="" id="{69CE00E1-4900-4FE8-9A4A-7DCA554751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91" name="BExMJQXJ8DDD25EZMRVLMBSDATIO">
          <a:extLst>
            <a:ext uri="{FF2B5EF4-FFF2-40B4-BE49-F238E27FC236}">
              <a16:creationId xmlns:a16="http://schemas.microsoft.com/office/drawing/2014/main" xmlns="" id="{FC45CF76-E3C8-4BF8-9F4C-233679F13D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92" name="BExCZE19XEJSNCUJ5WNOBW1G7SJV">
          <a:extLst>
            <a:ext uri="{FF2B5EF4-FFF2-40B4-BE49-F238E27FC236}">
              <a16:creationId xmlns:a16="http://schemas.microsoft.com/office/drawing/2014/main" xmlns="" id="{CB0636F3-724C-411E-9942-B837DDD3B1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93" name="BExEQFAMIZ2L4OCWFLVJ5OSNW3FR">
          <a:extLst>
            <a:ext uri="{FF2B5EF4-FFF2-40B4-BE49-F238E27FC236}">
              <a16:creationId xmlns:a16="http://schemas.microsoft.com/office/drawing/2014/main" xmlns="" id="{867CFF23-36EB-436D-8647-9B385671E4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94" name="BExS5XJH42YFJ9C3IVA8HNIE5L6M">
          <a:extLst>
            <a:ext uri="{FF2B5EF4-FFF2-40B4-BE49-F238E27FC236}">
              <a16:creationId xmlns:a16="http://schemas.microsoft.com/office/drawing/2014/main" xmlns="" id="{62BE1E4E-58B4-469A-B3E3-73305A2A8A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95" name="BExVVXJ0MS44XHZ5FRN9T06BWANK">
          <a:extLst>
            <a:ext uri="{FF2B5EF4-FFF2-40B4-BE49-F238E27FC236}">
              <a16:creationId xmlns:a16="http://schemas.microsoft.com/office/drawing/2014/main" xmlns="" id="{267D7733-1610-4E60-9B9A-39431B311A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96" name="BExAXD64YO5K66HFU564IW611FYB">
          <a:extLst>
            <a:ext uri="{FF2B5EF4-FFF2-40B4-BE49-F238E27FC236}">
              <a16:creationId xmlns:a16="http://schemas.microsoft.com/office/drawing/2014/main" xmlns="" id="{EC091E88-21B7-4546-A80B-BB2520DB8A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97" name="BExZROR5QH4CRXACSPB031IW6DBF">
          <a:extLst>
            <a:ext uri="{FF2B5EF4-FFF2-40B4-BE49-F238E27FC236}">
              <a16:creationId xmlns:a16="http://schemas.microsoft.com/office/drawing/2014/main" xmlns="" id="{C15C46A5-B027-42D5-A2A0-108E320B50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98" name="BExW5Q9YWNZOV61XIPTVZ6DG4WC3">
          <a:extLst>
            <a:ext uri="{FF2B5EF4-FFF2-40B4-BE49-F238E27FC236}">
              <a16:creationId xmlns:a16="http://schemas.microsoft.com/office/drawing/2014/main" xmlns="" id="{D380304B-9F9A-418B-8013-844D83DF29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99" name="BExU234APSPWEF7WYAJWDD5FR41E">
          <a:extLst>
            <a:ext uri="{FF2B5EF4-FFF2-40B4-BE49-F238E27FC236}">
              <a16:creationId xmlns:a16="http://schemas.microsoft.com/office/drawing/2014/main" xmlns="" id="{AD2ABF41-3EF0-491E-8F14-81AA3FA83A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00" name="BEx9J972VG349UJL0BFKQNRFBPIK">
          <a:extLst>
            <a:ext uri="{FF2B5EF4-FFF2-40B4-BE49-F238E27FC236}">
              <a16:creationId xmlns:a16="http://schemas.microsoft.com/office/drawing/2014/main" xmlns="" id="{BB483558-D836-463F-BF67-F09015B9BD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01" name="BExEOG45NR1NDWFVLSHVPW96LDDG">
          <a:extLst>
            <a:ext uri="{FF2B5EF4-FFF2-40B4-BE49-F238E27FC236}">
              <a16:creationId xmlns:a16="http://schemas.microsoft.com/office/drawing/2014/main" xmlns="" id="{768914BC-436B-40B8-80C9-B83BB78A49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02" name="BExMG8GOJE7HUD4TBW1BVZQ79U6D">
          <a:extLst>
            <a:ext uri="{FF2B5EF4-FFF2-40B4-BE49-F238E27FC236}">
              <a16:creationId xmlns:a16="http://schemas.microsoft.com/office/drawing/2014/main" xmlns="" id="{7D596792-3E8B-4B1A-B5F0-6CBB178B8D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03" name="BExUD845W29O393MP8XHSBRARPM8">
          <a:extLst>
            <a:ext uri="{FF2B5EF4-FFF2-40B4-BE49-F238E27FC236}">
              <a16:creationId xmlns:a16="http://schemas.microsoft.com/office/drawing/2014/main" xmlns="" id="{E97555FB-BC77-49FB-87C7-70C4E36880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04" name="BEx1PXJYA0EPVKMIZ3OX22NE6SPN">
          <a:extLst>
            <a:ext uri="{FF2B5EF4-FFF2-40B4-BE49-F238E27FC236}">
              <a16:creationId xmlns:a16="http://schemas.microsoft.com/office/drawing/2014/main" xmlns="" id="{2AF93A28-D1B4-4664-8ABF-2535BBA136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05" name="BExMJQXJ8DDD25EZMRVLMBSDATIO">
          <a:extLst>
            <a:ext uri="{FF2B5EF4-FFF2-40B4-BE49-F238E27FC236}">
              <a16:creationId xmlns:a16="http://schemas.microsoft.com/office/drawing/2014/main" xmlns="" id="{7ABF0943-D7BE-44F1-B18B-B7403A753C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06" name="BExCZE19XEJSNCUJ5WNOBW1G7SJV">
          <a:extLst>
            <a:ext uri="{FF2B5EF4-FFF2-40B4-BE49-F238E27FC236}">
              <a16:creationId xmlns:a16="http://schemas.microsoft.com/office/drawing/2014/main" xmlns="" id="{9D6A078C-FD14-40D1-83B8-25C6B9A0D9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07" name="BExEQFAMIZ2L4OCWFLVJ5OSNW3FR">
          <a:extLst>
            <a:ext uri="{FF2B5EF4-FFF2-40B4-BE49-F238E27FC236}">
              <a16:creationId xmlns:a16="http://schemas.microsoft.com/office/drawing/2014/main" xmlns="" id="{C10740FA-FFC5-40CA-B787-CE2FD4630B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08" name="BExS5XJH42YFJ9C3IVA8HNIE5L6M">
          <a:extLst>
            <a:ext uri="{FF2B5EF4-FFF2-40B4-BE49-F238E27FC236}">
              <a16:creationId xmlns:a16="http://schemas.microsoft.com/office/drawing/2014/main" xmlns="" id="{D29F5CC0-5B8C-4AE1-BB1D-2EF1AE89E0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09" name="BExVVXJ0MS44XHZ5FRN9T06BWANK">
          <a:extLst>
            <a:ext uri="{FF2B5EF4-FFF2-40B4-BE49-F238E27FC236}">
              <a16:creationId xmlns:a16="http://schemas.microsoft.com/office/drawing/2014/main" xmlns="" id="{0EB02FBB-A83F-49DF-836E-F3112D573A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10" name="BExAXD64YO5K66HFU564IW611FYB">
          <a:extLst>
            <a:ext uri="{FF2B5EF4-FFF2-40B4-BE49-F238E27FC236}">
              <a16:creationId xmlns:a16="http://schemas.microsoft.com/office/drawing/2014/main" xmlns="" id="{D0F5AB1E-A0BE-42DE-AB88-54049A4D2B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11" name="BExZROR5QH4CRXACSPB031IW6DBF">
          <a:extLst>
            <a:ext uri="{FF2B5EF4-FFF2-40B4-BE49-F238E27FC236}">
              <a16:creationId xmlns:a16="http://schemas.microsoft.com/office/drawing/2014/main" xmlns="" id="{85ED23E0-41CC-45CC-B1C7-EF0D99B123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12" name="BExW5Q9YWNZOV61XIPTVZ6DG4WC3">
          <a:extLst>
            <a:ext uri="{FF2B5EF4-FFF2-40B4-BE49-F238E27FC236}">
              <a16:creationId xmlns:a16="http://schemas.microsoft.com/office/drawing/2014/main" xmlns="" id="{B9041BCE-6ADE-42F8-88CA-FD07A6E2DE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13" name="BExU234APSPWEF7WYAJWDD5FR41E">
          <a:extLst>
            <a:ext uri="{FF2B5EF4-FFF2-40B4-BE49-F238E27FC236}">
              <a16:creationId xmlns:a16="http://schemas.microsoft.com/office/drawing/2014/main" xmlns="" id="{D99ECE66-058E-4926-A8E4-1AD53F84C2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14" name="BEx9J972VG349UJL0BFKQNRFBPIK">
          <a:extLst>
            <a:ext uri="{FF2B5EF4-FFF2-40B4-BE49-F238E27FC236}">
              <a16:creationId xmlns:a16="http://schemas.microsoft.com/office/drawing/2014/main" xmlns="" id="{E3273E5B-C822-4759-84B9-D9E5561497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15" name="BExEOG45NR1NDWFVLSHVPW96LDDG">
          <a:extLst>
            <a:ext uri="{FF2B5EF4-FFF2-40B4-BE49-F238E27FC236}">
              <a16:creationId xmlns:a16="http://schemas.microsoft.com/office/drawing/2014/main" xmlns="" id="{8D52F1E3-CD46-4BDC-809A-192841A394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16" name="BExMG8GOJE7HUD4TBW1BVZQ79U6D">
          <a:extLst>
            <a:ext uri="{FF2B5EF4-FFF2-40B4-BE49-F238E27FC236}">
              <a16:creationId xmlns:a16="http://schemas.microsoft.com/office/drawing/2014/main" xmlns="" id="{AEE157AB-E779-47AB-9C9C-05E37AEA2F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17" name="BExUD845W29O393MP8XHSBRARPM8">
          <a:extLst>
            <a:ext uri="{FF2B5EF4-FFF2-40B4-BE49-F238E27FC236}">
              <a16:creationId xmlns:a16="http://schemas.microsoft.com/office/drawing/2014/main" xmlns="" id="{0F0F56AF-5701-497A-A15D-A616572C01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18" name="BEx1PXJYA0EPVKMIZ3OX22NE6SPN">
          <a:extLst>
            <a:ext uri="{FF2B5EF4-FFF2-40B4-BE49-F238E27FC236}">
              <a16:creationId xmlns:a16="http://schemas.microsoft.com/office/drawing/2014/main" xmlns="" id="{CBC4ACF4-8D14-48AD-8AD3-D0C8EB091E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19" name="BExMJQXJ8DDD25EZMRVLMBSDATIO">
          <a:extLst>
            <a:ext uri="{FF2B5EF4-FFF2-40B4-BE49-F238E27FC236}">
              <a16:creationId xmlns:a16="http://schemas.microsoft.com/office/drawing/2014/main" xmlns="" id="{39D3C0F1-4C2C-495B-9544-64E628CFA4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20" name="BExCZE19XEJSNCUJ5WNOBW1G7SJV">
          <a:extLst>
            <a:ext uri="{FF2B5EF4-FFF2-40B4-BE49-F238E27FC236}">
              <a16:creationId xmlns:a16="http://schemas.microsoft.com/office/drawing/2014/main" xmlns="" id="{DC4081FD-A718-4CCE-BB44-774145E59F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21" name="BExEQFAMIZ2L4OCWFLVJ5OSNW3FR">
          <a:extLst>
            <a:ext uri="{FF2B5EF4-FFF2-40B4-BE49-F238E27FC236}">
              <a16:creationId xmlns:a16="http://schemas.microsoft.com/office/drawing/2014/main" xmlns="" id="{C7374959-0D97-4BEE-A4E7-43B304E69B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22" name="BExS5XJH42YFJ9C3IVA8HNIE5L6M">
          <a:extLst>
            <a:ext uri="{FF2B5EF4-FFF2-40B4-BE49-F238E27FC236}">
              <a16:creationId xmlns:a16="http://schemas.microsoft.com/office/drawing/2014/main" xmlns="" id="{C96C9128-E52E-4EBF-8306-921CFB8A8D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23" name="BExVVXJ0MS44XHZ5FRN9T06BWANK">
          <a:extLst>
            <a:ext uri="{FF2B5EF4-FFF2-40B4-BE49-F238E27FC236}">
              <a16:creationId xmlns:a16="http://schemas.microsoft.com/office/drawing/2014/main" xmlns="" id="{A6720957-5631-44EC-A7A0-31957B9896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24" name="BExAXD64YO5K66HFU564IW611FYB">
          <a:extLst>
            <a:ext uri="{FF2B5EF4-FFF2-40B4-BE49-F238E27FC236}">
              <a16:creationId xmlns:a16="http://schemas.microsoft.com/office/drawing/2014/main" xmlns="" id="{20CFDF23-78D5-475B-8283-DEB935421A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25" name="BExZROR5QH4CRXACSPB031IW6DBF">
          <a:extLst>
            <a:ext uri="{FF2B5EF4-FFF2-40B4-BE49-F238E27FC236}">
              <a16:creationId xmlns:a16="http://schemas.microsoft.com/office/drawing/2014/main" xmlns="" id="{D96BBAFE-985D-424D-AC88-9D8CAFA156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26" name="BExW5Q9YWNZOV61XIPTVZ6DG4WC3">
          <a:extLst>
            <a:ext uri="{FF2B5EF4-FFF2-40B4-BE49-F238E27FC236}">
              <a16:creationId xmlns:a16="http://schemas.microsoft.com/office/drawing/2014/main" xmlns="" id="{9F5F5DDC-195E-4D52-B3C8-9B267D0AE3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27" name="BExU234APSPWEF7WYAJWDD5FR41E">
          <a:extLst>
            <a:ext uri="{FF2B5EF4-FFF2-40B4-BE49-F238E27FC236}">
              <a16:creationId xmlns:a16="http://schemas.microsoft.com/office/drawing/2014/main" xmlns="" id="{14CD828B-86FA-4C3A-9E27-A1EDA890F1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28" name="BEx9J972VG349UJL0BFKQNRFBPIK">
          <a:extLst>
            <a:ext uri="{FF2B5EF4-FFF2-40B4-BE49-F238E27FC236}">
              <a16:creationId xmlns:a16="http://schemas.microsoft.com/office/drawing/2014/main" xmlns="" id="{2F3E141A-4CE2-4404-84B7-060A55E119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29" name="BExEOG45NR1NDWFVLSHVPW96LDDG">
          <a:extLst>
            <a:ext uri="{FF2B5EF4-FFF2-40B4-BE49-F238E27FC236}">
              <a16:creationId xmlns:a16="http://schemas.microsoft.com/office/drawing/2014/main" xmlns="" id="{7C0296BF-9DD0-43C2-9990-961E584DB5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30" name="BExMG8GOJE7HUD4TBW1BVZQ79U6D">
          <a:extLst>
            <a:ext uri="{FF2B5EF4-FFF2-40B4-BE49-F238E27FC236}">
              <a16:creationId xmlns:a16="http://schemas.microsoft.com/office/drawing/2014/main" xmlns="" id="{DB789DE2-2FF4-4A14-9FBB-B10CB27754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31" name="BExUD845W29O393MP8XHSBRARPM8">
          <a:extLst>
            <a:ext uri="{FF2B5EF4-FFF2-40B4-BE49-F238E27FC236}">
              <a16:creationId xmlns:a16="http://schemas.microsoft.com/office/drawing/2014/main" xmlns="" id="{7EF3F88A-D759-4EA2-904F-C7AC6603A6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32" name="BEx1PXJYA0EPVKMIZ3OX22NE6SPN">
          <a:extLst>
            <a:ext uri="{FF2B5EF4-FFF2-40B4-BE49-F238E27FC236}">
              <a16:creationId xmlns:a16="http://schemas.microsoft.com/office/drawing/2014/main" xmlns="" id="{809AC533-BA1E-4770-8BA1-9D457B4A20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33" name="BExMJQXJ8DDD25EZMRVLMBSDATIO">
          <a:extLst>
            <a:ext uri="{FF2B5EF4-FFF2-40B4-BE49-F238E27FC236}">
              <a16:creationId xmlns:a16="http://schemas.microsoft.com/office/drawing/2014/main" xmlns="" id="{27B43F75-85ED-4BE3-BCBE-1ABA7525F3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34" name="BExCZE19XEJSNCUJ5WNOBW1G7SJV">
          <a:extLst>
            <a:ext uri="{FF2B5EF4-FFF2-40B4-BE49-F238E27FC236}">
              <a16:creationId xmlns:a16="http://schemas.microsoft.com/office/drawing/2014/main" xmlns="" id="{A33000AA-5726-4F2B-9556-8D3C43EC9A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35" name="BExEQFAMIZ2L4OCWFLVJ5OSNW3FR">
          <a:extLst>
            <a:ext uri="{FF2B5EF4-FFF2-40B4-BE49-F238E27FC236}">
              <a16:creationId xmlns:a16="http://schemas.microsoft.com/office/drawing/2014/main" xmlns="" id="{5A3648F0-2030-48FE-BAE6-9603C5C574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36" name="BExS5XJH42YFJ9C3IVA8HNIE5L6M">
          <a:extLst>
            <a:ext uri="{FF2B5EF4-FFF2-40B4-BE49-F238E27FC236}">
              <a16:creationId xmlns:a16="http://schemas.microsoft.com/office/drawing/2014/main" xmlns="" id="{91238D3F-7942-4099-B22B-2AE0D543AA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37" name="BExVVXJ0MS44XHZ5FRN9T06BWANK">
          <a:extLst>
            <a:ext uri="{FF2B5EF4-FFF2-40B4-BE49-F238E27FC236}">
              <a16:creationId xmlns:a16="http://schemas.microsoft.com/office/drawing/2014/main" xmlns="" id="{7E5FCBC3-259C-43D0-B4D5-ABA7132278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38" name="BExAXD64YO5K66HFU564IW611FYB">
          <a:extLst>
            <a:ext uri="{FF2B5EF4-FFF2-40B4-BE49-F238E27FC236}">
              <a16:creationId xmlns:a16="http://schemas.microsoft.com/office/drawing/2014/main" xmlns="" id="{71EEF48F-8C6D-455F-92A3-CC66F5633F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39" name="BExZROR5QH4CRXACSPB031IW6DBF">
          <a:extLst>
            <a:ext uri="{FF2B5EF4-FFF2-40B4-BE49-F238E27FC236}">
              <a16:creationId xmlns:a16="http://schemas.microsoft.com/office/drawing/2014/main" xmlns="" id="{3C8360C6-2B29-44FC-9512-5DC3864138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40" name="BExW5Q9YWNZOV61XIPTVZ6DG4WC3">
          <a:extLst>
            <a:ext uri="{FF2B5EF4-FFF2-40B4-BE49-F238E27FC236}">
              <a16:creationId xmlns:a16="http://schemas.microsoft.com/office/drawing/2014/main" xmlns="" id="{F4F008CD-CF7F-4BF3-A55D-D8CE652EC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41" name="BExU234APSPWEF7WYAJWDD5FR41E">
          <a:extLst>
            <a:ext uri="{FF2B5EF4-FFF2-40B4-BE49-F238E27FC236}">
              <a16:creationId xmlns:a16="http://schemas.microsoft.com/office/drawing/2014/main" xmlns="" id="{F93D1A57-8F93-4AC6-A0C8-FC5328A29B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42" name="BEx9J972VG349UJL0BFKQNRFBPIK">
          <a:extLst>
            <a:ext uri="{FF2B5EF4-FFF2-40B4-BE49-F238E27FC236}">
              <a16:creationId xmlns:a16="http://schemas.microsoft.com/office/drawing/2014/main" xmlns="" id="{BE1CAA76-CEE0-49C2-950F-2A12E1CCF9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43" name="BExEOG45NR1NDWFVLSHVPW96LDDG">
          <a:extLst>
            <a:ext uri="{FF2B5EF4-FFF2-40B4-BE49-F238E27FC236}">
              <a16:creationId xmlns:a16="http://schemas.microsoft.com/office/drawing/2014/main" xmlns="" id="{FF769E74-3DA7-4B5D-BF80-D65763CBEF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44" name="BExMG8GOJE7HUD4TBW1BVZQ79U6D">
          <a:extLst>
            <a:ext uri="{FF2B5EF4-FFF2-40B4-BE49-F238E27FC236}">
              <a16:creationId xmlns:a16="http://schemas.microsoft.com/office/drawing/2014/main" xmlns="" id="{D61C3919-7844-4D35-9A4F-AD21D77BE7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45" name="BExUD845W29O393MP8XHSBRARPM8">
          <a:extLst>
            <a:ext uri="{FF2B5EF4-FFF2-40B4-BE49-F238E27FC236}">
              <a16:creationId xmlns:a16="http://schemas.microsoft.com/office/drawing/2014/main" xmlns="" id="{0C5CB06C-ACB6-48A1-8CCF-ED9C203D6E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46" name="BEx1PXJYA0EPVKMIZ3OX22NE6SPN">
          <a:extLst>
            <a:ext uri="{FF2B5EF4-FFF2-40B4-BE49-F238E27FC236}">
              <a16:creationId xmlns:a16="http://schemas.microsoft.com/office/drawing/2014/main" xmlns="" id="{AF6EA72B-4E88-4356-B68E-63DF55920B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47" name="BExMJQXJ8DDD25EZMRVLMBSDATIO">
          <a:extLst>
            <a:ext uri="{FF2B5EF4-FFF2-40B4-BE49-F238E27FC236}">
              <a16:creationId xmlns:a16="http://schemas.microsoft.com/office/drawing/2014/main" xmlns="" id="{9AF38EFE-DC2B-4869-87D4-36180D76C0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48" name="BExCZE19XEJSNCUJ5WNOBW1G7SJV">
          <a:extLst>
            <a:ext uri="{FF2B5EF4-FFF2-40B4-BE49-F238E27FC236}">
              <a16:creationId xmlns:a16="http://schemas.microsoft.com/office/drawing/2014/main" xmlns="" id="{E57AF244-80CA-4AEB-B454-33CAB3853F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49" name="BExEQFAMIZ2L4OCWFLVJ5OSNW3FR">
          <a:extLst>
            <a:ext uri="{FF2B5EF4-FFF2-40B4-BE49-F238E27FC236}">
              <a16:creationId xmlns:a16="http://schemas.microsoft.com/office/drawing/2014/main" xmlns="" id="{62B7C69A-01FA-4060-B533-5E33860AF5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50" name="BExS5XJH42YFJ9C3IVA8HNIE5L6M">
          <a:extLst>
            <a:ext uri="{FF2B5EF4-FFF2-40B4-BE49-F238E27FC236}">
              <a16:creationId xmlns:a16="http://schemas.microsoft.com/office/drawing/2014/main" xmlns="" id="{9C500073-B487-4047-8A7F-A12BBA0A4E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51" name="BExVVXJ0MS44XHZ5FRN9T06BWANK">
          <a:extLst>
            <a:ext uri="{FF2B5EF4-FFF2-40B4-BE49-F238E27FC236}">
              <a16:creationId xmlns:a16="http://schemas.microsoft.com/office/drawing/2014/main" xmlns="" id="{52522BFE-69BC-4ED6-99B7-963CB87CF6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52" name="BExAXD64YO5K66HFU564IW611FYB">
          <a:extLst>
            <a:ext uri="{FF2B5EF4-FFF2-40B4-BE49-F238E27FC236}">
              <a16:creationId xmlns:a16="http://schemas.microsoft.com/office/drawing/2014/main" xmlns="" id="{CD1F4378-4A3A-47B5-9E4D-CBFC39FCEB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53" name="BExZROR5QH4CRXACSPB031IW6DBF">
          <a:extLst>
            <a:ext uri="{FF2B5EF4-FFF2-40B4-BE49-F238E27FC236}">
              <a16:creationId xmlns:a16="http://schemas.microsoft.com/office/drawing/2014/main" xmlns="" id="{CD4BA22C-0A3E-4365-A8A5-22907179EF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54" name="BExW5Q9YWNZOV61XIPTVZ6DG4WC3">
          <a:extLst>
            <a:ext uri="{FF2B5EF4-FFF2-40B4-BE49-F238E27FC236}">
              <a16:creationId xmlns:a16="http://schemas.microsoft.com/office/drawing/2014/main" xmlns="" id="{2AFAC3C1-1273-4557-8017-085131C9BA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55" name="BExU234APSPWEF7WYAJWDD5FR41E">
          <a:extLst>
            <a:ext uri="{FF2B5EF4-FFF2-40B4-BE49-F238E27FC236}">
              <a16:creationId xmlns:a16="http://schemas.microsoft.com/office/drawing/2014/main" xmlns="" id="{E059B600-323E-4CA0-BE2F-FFE1431608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56" name="BEx9J972VG349UJL0BFKQNRFBPIK">
          <a:extLst>
            <a:ext uri="{FF2B5EF4-FFF2-40B4-BE49-F238E27FC236}">
              <a16:creationId xmlns:a16="http://schemas.microsoft.com/office/drawing/2014/main" xmlns="" id="{AEC76E29-2D61-453C-9536-8D2A463ECD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57" name="BExEOG45NR1NDWFVLSHVPW96LDDG">
          <a:extLst>
            <a:ext uri="{FF2B5EF4-FFF2-40B4-BE49-F238E27FC236}">
              <a16:creationId xmlns:a16="http://schemas.microsoft.com/office/drawing/2014/main" xmlns="" id="{8E38F64C-8309-4C40-9B86-C6EFA170AD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58" name="BExMG8GOJE7HUD4TBW1BVZQ79U6D">
          <a:extLst>
            <a:ext uri="{FF2B5EF4-FFF2-40B4-BE49-F238E27FC236}">
              <a16:creationId xmlns:a16="http://schemas.microsoft.com/office/drawing/2014/main" xmlns="" id="{44381C39-9717-4A5B-9245-76E633EE67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59" name="BExUD845W29O393MP8XHSBRARPM8">
          <a:extLst>
            <a:ext uri="{FF2B5EF4-FFF2-40B4-BE49-F238E27FC236}">
              <a16:creationId xmlns:a16="http://schemas.microsoft.com/office/drawing/2014/main" xmlns="" id="{C8166062-87E7-4310-9F21-3B806850A8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60" name="BEx1PXJYA0EPVKMIZ3OX22NE6SPN">
          <a:extLst>
            <a:ext uri="{FF2B5EF4-FFF2-40B4-BE49-F238E27FC236}">
              <a16:creationId xmlns:a16="http://schemas.microsoft.com/office/drawing/2014/main" xmlns="" id="{79CE4A0E-389C-470E-930A-6B5C0DB9D6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61" name="BExMJQXJ8DDD25EZMRVLMBSDATIO">
          <a:extLst>
            <a:ext uri="{FF2B5EF4-FFF2-40B4-BE49-F238E27FC236}">
              <a16:creationId xmlns:a16="http://schemas.microsoft.com/office/drawing/2014/main" xmlns="" id="{3B4F3430-B946-47C2-B9E9-8151FCEFB4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62" name="BExCZE19XEJSNCUJ5WNOBW1G7SJV">
          <a:extLst>
            <a:ext uri="{FF2B5EF4-FFF2-40B4-BE49-F238E27FC236}">
              <a16:creationId xmlns:a16="http://schemas.microsoft.com/office/drawing/2014/main" xmlns="" id="{80B8DC17-C491-456F-AAA0-67E7059CEB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63" name="BExEQFAMIZ2L4OCWFLVJ5OSNW3FR">
          <a:extLst>
            <a:ext uri="{FF2B5EF4-FFF2-40B4-BE49-F238E27FC236}">
              <a16:creationId xmlns:a16="http://schemas.microsoft.com/office/drawing/2014/main" xmlns="" id="{B4875370-EA1C-4A2F-A7FF-8DC6345FB9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64" name="BExS5XJH42YFJ9C3IVA8HNIE5L6M">
          <a:extLst>
            <a:ext uri="{FF2B5EF4-FFF2-40B4-BE49-F238E27FC236}">
              <a16:creationId xmlns:a16="http://schemas.microsoft.com/office/drawing/2014/main" xmlns="" id="{666A2D69-351E-4E60-ABFD-4D620480A9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65" name="BExVVXJ0MS44XHZ5FRN9T06BWANK">
          <a:extLst>
            <a:ext uri="{FF2B5EF4-FFF2-40B4-BE49-F238E27FC236}">
              <a16:creationId xmlns:a16="http://schemas.microsoft.com/office/drawing/2014/main" xmlns="" id="{5B9F27F5-71CB-45B9-936C-002A3BA22C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66" name="BExAXD64YO5K66HFU564IW611FYB">
          <a:extLst>
            <a:ext uri="{FF2B5EF4-FFF2-40B4-BE49-F238E27FC236}">
              <a16:creationId xmlns:a16="http://schemas.microsoft.com/office/drawing/2014/main" xmlns="" id="{1D9370BB-76C4-455D-89FC-2DD1818A48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67" name="BExZROR5QH4CRXACSPB031IW6DBF">
          <a:extLst>
            <a:ext uri="{FF2B5EF4-FFF2-40B4-BE49-F238E27FC236}">
              <a16:creationId xmlns:a16="http://schemas.microsoft.com/office/drawing/2014/main" xmlns="" id="{B035E8CD-0695-4E8B-A634-56849EA33C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68" name="BExW5Q9YWNZOV61XIPTVZ6DG4WC3">
          <a:extLst>
            <a:ext uri="{FF2B5EF4-FFF2-40B4-BE49-F238E27FC236}">
              <a16:creationId xmlns:a16="http://schemas.microsoft.com/office/drawing/2014/main" xmlns="" id="{24876FE2-9A9D-461E-B235-48D6BFDC56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69" name="BExU234APSPWEF7WYAJWDD5FR41E">
          <a:extLst>
            <a:ext uri="{FF2B5EF4-FFF2-40B4-BE49-F238E27FC236}">
              <a16:creationId xmlns:a16="http://schemas.microsoft.com/office/drawing/2014/main" xmlns="" id="{789620D9-C1D4-49E2-81E1-CE9603EAD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70" name="BEx9J972VG349UJL0BFKQNRFBPIK">
          <a:extLst>
            <a:ext uri="{FF2B5EF4-FFF2-40B4-BE49-F238E27FC236}">
              <a16:creationId xmlns:a16="http://schemas.microsoft.com/office/drawing/2014/main" xmlns="" id="{CEEE1096-F051-4FBD-95AD-878D28D5C5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71" name="BExEOG45NR1NDWFVLSHVPW96LDDG">
          <a:extLst>
            <a:ext uri="{FF2B5EF4-FFF2-40B4-BE49-F238E27FC236}">
              <a16:creationId xmlns:a16="http://schemas.microsoft.com/office/drawing/2014/main" xmlns="" id="{E928083A-8170-4C10-946E-830299D60A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72" name="BExMG8GOJE7HUD4TBW1BVZQ79U6D">
          <a:extLst>
            <a:ext uri="{FF2B5EF4-FFF2-40B4-BE49-F238E27FC236}">
              <a16:creationId xmlns:a16="http://schemas.microsoft.com/office/drawing/2014/main" xmlns="" id="{FB7BFCC9-9453-4745-BC42-B6F9671B72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73" name="BExUD845W29O393MP8XHSBRARPM8">
          <a:extLst>
            <a:ext uri="{FF2B5EF4-FFF2-40B4-BE49-F238E27FC236}">
              <a16:creationId xmlns:a16="http://schemas.microsoft.com/office/drawing/2014/main" xmlns="" id="{BBB23B4E-559C-4CA3-BDD2-CF0D73835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74" name="BEx1PXJYA0EPVKMIZ3OX22NE6SPN">
          <a:extLst>
            <a:ext uri="{FF2B5EF4-FFF2-40B4-BE49-F238E27FC236}">
              <a16:creationId xmlns:a16="http://schemas.microsoft.com/office/drawing/2014/main" xmlns="" id="{85CAB199-55A9-4244-80DF-1E4A3350A1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75" name="BExMJQXJ8DDD25EZMRVLMBSDATIO">
          <a:extLst>
            <a:ext uri="{FF2B5EF4-FFF2-40B4-BE49-F238E27FC236}">
              <a16:creationId xmlns:a16="http://schemas.microsoft.com/office/drawing/2014/main" xmlns="" id="{32325BCB-DA05-4F20-AD17-5FBFA47D18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76" name="BExCZE19XEJSNCUJ5WNOBW1G7SJV">
          <a:extLst>
            <a:ext uri="{FF2B5EF4-FFF2-40B4-BE49-F238E27FC236}">
              <a16:creationId xmlns:a16="http://schemas.microsoft.com/office/drawing/2014/main" xmlns="" id="{4B3C9D2D-6E87-4A8D-B239-2AB8995417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77" name="BExEQFAMIZ2L4OCWFLVJ5OSNW3FR">
          <a:extLst>
            <a:ext uri="{FF2B5EF4-FFF2-40B4-BE49-F238E27FC236}">
              <a16:creationId xmlns:a16="http://schemas.microsoft.com/office/drawing/2014/main" xmlns="" id="{C78EAB22-C848-459E-BDAA-0DC7AE5912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78" name="BExS5XJH42YFJ9C3IVA8HNIE5L6M">
          <a:extLst>
            <a:ext uri="{FF2B5EF4-FFF2-40B4-BE49-F238E27FC236}">
              <a16:creationId xmlns:a16="http://schemas.microsoft.com/office/drawing/2014/main" xmlns="" id="{7D131E01-CB7E-421D-A72C-2A4A15F96C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79" name="BExVVXJ0MS44XHZ5FRN9T06BWANK">
          <a:extLst>
            <a:ext uri="{FF2B5EF4-FFF2-40B4-BE49-F238E27FC236}">
              <a16:creationId xmlns:a16="http://schemas.microsoft.com/office/drawing/2014/main" xmlns="" id="{1850D16A-7973-4C50-BC4C-38CD979165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80" name="BExAXD64YO5K66HFU564IW611FYB">
          <a:extLst>
            <a:ext uri="{FF2B5EF4-FFF2-40B4-BE49-F238E27FC236}">
              <a16:creationId xmlns:a16="http://schemas.microsoft.com/office/drawing/2014/main" xmlns="" id="{16486731-7AC2-4EF3-9C53-DF1543933D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81" name="BExZROR5QH4CRXACSPB031IW6DBF">
          <a:extLst>
            <a:ext uri="{FF2B5EF4-FFF2-40B4-BE49-F238E27FC236}">
              <a16:creationId xmlns:a16="http://schemas.microsoft.com/office/drawing/2014/main" xmlns="" id="{E8BBD6C8-7A83-4F59-9411-62040CABD5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82" name="BExW5Q9YWNZOV61XIPTVZ6DG4WC3">
          <a:extLst>
            <a:ext uri="{FF2B5EF4-FFF2-40B4-BE49-F238E27FC236}">
              <a16:creationId xmlns:a16="http://schemas.microsoft.com/office/drawing/2014/main" xmlns="" id="{7AA3F6B7-B09E-4A1F-983C-7E7F27FEF1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83" name="BExU234APSPWEF7WYAJWDD5FR41E">
          <a:extLst>
            <a:ext uri="{FF2B5EF4-FFF2-40B4-BE49-F238E27FC236}">
              <a16:creationId xmlns:a16="http://schemas.microsoft.com/office/drawing/2014/main" xmlns="" id="{29A76805-82CA-440D-A4E7-EA63D339C6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84" name="BEx9J972VG349UJL0BFKQNRFBPIK">
          <a:extLst>
            <a:ext uri="{FF2B5EF4-FFF2-40B4-BE49-F238E27FC236}">
              <a16:creationId xmlns:a16="http://schemas.microsoft.com/office/drawing/2014/main" xmlns="" id="{7F06322F-1C32-4E25-BED4-425376B9BC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85" name="BExEOG45NR1NDWFVLSHVPW96LDDG">
          <a:extLst>
            <a:ext uri="{FF2B5EF4-FFF2-40B4-BE49-F238E27FC236}">
              <a16:creationId xmlns:a16="http://schemas.microsoft.com/office/drawing/2014/main" xmlns="" id="{5631FFDB-B868-45A2-8BC8-32806CA123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86" name="BExMG8GOJE7HUD4TBW1BVZQ79U6D">
          <a:extLst>
            <a:ext uri="{FF2B5EF4-FFF2-40B4-BE49-F238E27FC236}">
              <a16:creationId xmlns:a16="http://schemas.microsoft.com/office/drawing/2014/main" xmlns="" id="{362DFD07-4678-4C8A-A830-91FFEAEB04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87" name="BExUD845W29O393MP8XHSBRARPM8">
          <a:extLst>
            <a:ext uri="{FF2B5EF4-FFF2-40B4-BE49-F238E27FC236}">
              <a16:creationId xmlns:a16="http://schemas.microsoft.com/office/drawing/2014/main" xmlns="" id="{5D4E4CFC-D31F-4648-86BA-F4A92CCF24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88" name="BEx1PXJYA0EPVKMIZ3OX22NE6SPN">
          <a:extLst>
            <a:ext uri="{FF2B5EF4-FFF2-40B4-BE49-F238E27FC236}">
              <a16:creationId xmlns:a16="http://schemas.microsoft.com/office/drawing/2014/main" xmlns="" id="{C102BF39-12A4-4939-A7B7-F3930E58C9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89" name="BExMJQXJ8DDD25EZMRVLMBSDATIO">
          <a:extLst>
            <a:ext uri="{FF2B5EF4-FFF2-40B4-BE49-F238E27FC236}">
              <a16:creationId xmlns:a16="http://schemas.microsoft.com/office/drawing/2014/main" xmlns="" id="{E34198EC-17BB-4415-8211-68DB0FBBF3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90" name="BExCZE19XEJSNCUJ5WNOBW1G7SJV">
          <a:extLst>
            <a:ext uri="{FF2B5EF4-FFF2-40B4-BE49-F238E27FC236}">
              <a16:creationId xmlns:a16="http://schemas.microsoft.com/office/drawing/2014/main" xmlns="" id="{6F49063A-FFD1-4CD8-A303-04D29C2B49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91" name="BExEQFAMIZ2L4OCWFLVJ5OSNW3FR">
          <a:extLst>
            <a:ext uri="{FF2B5EF4-FFF2-40B4-BE49-F238E27FC236}">
              <a16:creationId xmlns:a16="http://schemas.microsoft.com/office/drawing/2014/main" xmlns="" id="{52033AC9-1263-4A71-A2BE-01CFA6F646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92" name="BExS5XJH42YFJ9C3IVA8HNIE5L6M">
          <a:extLst>
            <a:ext uri="{FF2B5EF4-FFF2-40B4-BE49-F238E27FC236}">
              <a16:creationId xmlns:a16="http://schemas.microsoft.com/office/drawing/2014/main" xmlns="" id="{8DF2481B-727C-4B5F-B6BA-31674F9950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93" name="BExVVXJ0MS44XHZ5FRN9T06BWANK">
          <a:extLst>
            <a:ext uri="{FF2B5EF4-FFF2-40B4-BE49-F238E27FC236}">
              <a16:creationId xmlns:a16="http://schemas.microsoft.com/office/drawing/2014/main" xmlns="" id="{E4B723E5-1730-40F9-841E-C75CD4FCA2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94" name="BExAXD64YO5K66HFU564IW611FYB">
          <a:extLst>
            <a:ext uri="{FF2B5EF4-FFF2-40B4-BE49-F238E27FC236}">
              <a16:creationId xmlns:a16="http://schemas.microsoft.com/office/drawing/2014/main" xmlns="" id="{B258BCDD-1EE6-4DEA-9F22-80658B73DB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95" name="BExZROR5QH4CRXACSPB031IW6DBF">
          <a:extLst>
            <a:ext uri="{FF2B5EF4-FFF2-40B4-BE49-F238E27FC236}">
              <a16:creationId xmlns:a16="http://schemas.microsoft.com/office/drawing/2014/main" xmlns="" id="{B5F9A690-6DD3-4B64-88BC-F8E1B5299A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96" name="BExW5Q9YWNZOV61XIPTVZ6DG4WC3">
          <a:extLst>
            <a:ext uri="{FF2B5EF4-FFF2-40B4-BE49-F238E27FC236}">
              <a16:creationId xmlns:a16="http://schemas.microsoft.com/office/drawing/2014/main" xmlns="" id="{0291BE16-5784-4941-8128-059231A31A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97" name="BExU234APSPWEF7WYAJWDD5FR41E">
          <a:extLst>
            <a:ext uri="{FF2B5EF4-FFF2-40B4-BE49-F238E27FC236}">
              <a16:creationId xmlns:a16="http://schemas.microsoft.com/office/drawing/2014/main" xmlns="" id="{7A5B15BC-74F1-45B7-BBA6-DDF5EBD9E9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98" name="BEx9J972VG349UJL0BFKQNRFBPIK">
          <a:extLst>
            <a:ext uri="{FF2B5EF4-FFF2-40B4-BE49-F238E27FC236}">
              <a16:creationId xmlns:a16="http://schemas.microsoft.com/office/drawing/2014/main" xmlns="" id="{F30312A6-0B3C-457A-B93A-B986B70A19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99" name="BExEOG45NR1NDWFVLSHVPW96LDDG">
          <a:extLst>
            <a:ext uri="{FF2B5EF4-FFF2-40B4-BE49-F238E27FC236}">
              <a16:creationId xmlns:a16="http://schemas.microsoft.com/office/drawing/2014/main" xmlns="" id="{05501E92-6A8E-4FA4-A8D9-4BB51E8761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00" name="BExMG8GOJE7HUD4TBW1BVZQ79U6D">
          <a:extLst>
            <a:ext uri="{FF2B5EF4-FFF2-40B4-BE49-F238E27FC236}">
              <a16:creationId xmlns:a16="http://schemas.microsoft.com/office/drawing/2014/main" xmlns="" id="{9D48CF0D-A425-41CE-9B9F-522DC82604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01" name="BExUD845W29O393MP8XHSBRARPM8">
          <a:extLst>
            <a:ext uri="{FF2B5EF4-FFF2-40B4-BE49-F238E27FC236}">
              <a16:creationId xmlns:a16="http://schemas.microsoft.com/office/drawing/2014/main" xmlns="" id="{055553A1-95EC-4B8B-A4A6-A9137A88B4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02" name="BEx1PXJYA0EPVKMIZ3OX22NE6SPN">
          <a:extLst>
            <a:ext uri="{FF2B5EF4-FFF2-40B4-BE49-F238E27FC236}">
              <a16:creationId xmlns:a16="http://schemas.microsoft.com/office/drawing/2014/main" xmlns="" id="{1C2439D6-4648-4534-99F7-43A31FD296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03" name="BExMJQXJ8DDD25EZMRVLMBSDATIO">
          <a:extLst>
            <a:ext uri="{FF2B5EF4-FFF2-40B4-BE49-F238E27FC236}">
              <a16:creationId xmlns:a16="http://schemas.microsoft.com/office/drawing/2014/main" xmlns="" id="{BB96A954-9445-4795-8645-16ED335E5D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04" name="BExCZE19XEJSNCUJ5WNOBW1G7SJV">
          <a:extLst>
            <a:ext uri="{FF2B5EF4-FFF2-40B4-BE49-F238E27FC236}">
              <a16:creationId xmlns:a16="http://schemas.microsoft.com/office/drawing/2014/main" xmlns="" id="{F664E4E8-E377-4EF1-81C3-09E83A1C6A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05" name="BExEQFAMIZ2L4OCWFLVJ5OSNW3FR">
          <a:extLst>
            <a:ext uri="{FF2B5EF4-FFF2-40B4-BE49-F238E27FC236}">
              <a16:creationId xmlns:a16="http://schemas.microsoft.com/office/drawing/2014/main" xmlns="" id="{1ACDA907-E1BE-4370-8F59-8E4F85088D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06" name="BExS5XJH42YFJ9C3IVA8HNIE5L6M">
          <a:extLst>
            <a:ext uri="{FF2B5EF4-FFF2-40B4-BE49-F238E27FC236}">
              <a16:creationId xmlns:a16="http://schemas.microsoft.com/office/drawing/2014/main" xmlns="" id="{B6E006C3-5B33-41BE-8BFD-54EE4CBE1C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07" name="BExVVXJ0MS44XHZ5FRN9T06BWANK">
          <a:extLst>
            <a:ext uri="{FF2B5EF4-FFF2-40B4-BE49-F238E27FC236}">
              <a16:creationId xmlns:a16="http://schemas.microsoft.com/office/drawing/2014/main" xmlns="" id="{EF0C41BD-E42E-41E6-9C1F-E802E7ADB5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08" name="BExAXD64YO5K66HFU564IW611FYB">
          <a:extLst>
            <a:ext uri="{FF2B5EF4-FFF2-40B4-BE49-F238E27FC236}">
              <a16:creationId xmlns:a16="http://schemas.microsoft.com/office/drawing/2014/main" xmlns="" id="{D0CCFD6A-1382-4A54-B0F9-0FE94BA5AD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09" name="BExZROR5QH4CRXACSPB031IW6DBF">
          <a:extLst>
            <a:ext uri="{FF2B5EF4-FFF2-40B4-BE49-F238E27FC236}">
              <a16:creationId xmlns:a16="http://schemas.microsoft.com/office/drawing/2014/main" xmlns="" id="{C8073AFE-F027-4E3C-AC31-08179A28F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10" name="BExW5Q9YWNZOV61XIPTVZ6DG4WC3">
          <a:extLst>
            <a:ext uri="{FF2B5EF4-FFF2-40B4-BE49-F238E27FC236}">
              <a16:creationId xmlns:a16="http://schemas.microsoft.com/office/drawing/2014/main" xmlns="" id="{0C795B49-D3A5-40E6-B520-56C371EBBC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11" name="BExU234APSPWEF7WYAJWDD5FR41E">
          <a:extLst>
            <a:ext uri="{FF2B5EF4-FFF2-40B4-BE49-F238E27FC236}">
              <a16:creationId xmlns:a16="http://schemas.microsoft.com/office/drawing/2014/main" xmlns="" id="{95541537-DA20-4C22-A7E7-24654384E7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12" name="BEx9J972VG349UJL0BFKQNRFBPIK">
          <a:extLst>
            <a:ext uri="{FF2B5EF4-FFF2-40B4-BE49-F238E27FC236}">
              <a16:creationId xmlns:a16="http://schemas.microsoft.com/office/drawing/2014/main" xmlns="" id="{D856686A-3B04-49B0-BBCC-9C48E6824A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13" name="BExEOG45NR1NDWFVLSHVPW96LDDG">
          <a:extLst>
            <a:ext uri="{FF2B5EF4-FFF2-40B4-BE49-F238E27FC236}">
              <a16:creationId xmlns:a16="http://schemas.microsoft.com/office/drawing/2014/main" xmlns="" id="{30DFE3C1-BBEE-4F28-BD15-E3C78CE7CE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14" name="BExMG8GOJE7HUD4TBW1BVZQ79U6D">
          <a:extLst>
            <a:ext uri="{FF2B5EF4-FFF2-40B4-BE49-F238E27FC236}">
              <a16:creationId xmlns:a16="http://schemas.microsoft.com/office/drawing/2014/main" xmlns="" id="{CC38E905-6677-47BB-B1E7-9D6383AEA9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15" name="BExUD845W29O393MP8XHSBRARPM8">
          <a:extLst>
            <a:ext uri="{FF2B5EF4-FFF2-40B4-BE49-F238E27FC236}">
              <a16:creationId xmlns:a16="http://schemas.microsoft.com/office/drawing/2014/main" xmlns="" id="{C9E3E391-5A3B-4847-87B8-4817DF0814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16" name="BEx1PXJYA0EPVKMIZ3OX22NE6SPN">
          <a:extLst>
            <a:ext uri="{FF2B5EF4-FFF2-40B4-BE49-F238E27FC236}">
              <a16:creationId xmlns:a16="http://schemas.microsoft.com/office/drawing/2014/main" xmlns="" id="{DDE6A4FB-80CF-43DD-9714-258DD6C1B2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17" name="BExMJQXJ8DDD25EZMRVLMBSDATIO">
          <a:extLst>
            <a:ext uri="{FF2B5EF4-FFF2-40B4-BE49-F238E27FC236}">
              <a16:creationId xmlns:a16="http://schemas.microsoft.com/office/drawing/2014/main" xmlns="" id="{ABC67B5C-D1F4-4FC2-B120-A8E22F1B43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18" name="BExCZE19XEJSNCUJ5WNOBW1G7SJV">
          <a:extLst>
            <a:ext uri="{FF2B5EF4-FFF2-40B4-BE49-F238E27FC236}">
              <a16:creationId xmlns:a16="http://schemas.microsoft.com/office/drawing/2014/main" xmlns="" id="{6F918EF4-ED25-45A2-A535-54A9B1AF5B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19" name="BExEQFAMIZ2L4OCWFLVJ5OSNW3FR">
          <a:extLst>
            <a:ext uri="{FF2B5EF4-FFF2-40B4-BE49-F238E27FC236}">
              <a16:creationId xmlns:a16="http://schemas.microsoft.com/office/drawing/2014/main" xmlns="" id="{418CC915-FE03-4CA8-B668-F44E4EB4E7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20" name="BExS5XJH42YFJ9C3IVA8HNIE5L6M">
          <a:extLst>
            <a:ext uri="{FF2B5EF4-FFF2-40B4-BE49-F238E27FC236}">
              <a16:creationId xmlns:a16="http://schemas.microsoft.com/office/drawing/2014/main" xmlns="" id="{F99A377D-41C7-4093-8679-08ED170C17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21" name="BExVVXJ0MS44XHZ5FRN9T06BWANK">
          <a:extLst>
            <a:ext uri="{FF2B5EF4-FFF2-40B4-BE49-F238E27FC236}">
              <a16:creationId xmlns:a16="http://schemas.microsoft.com/office/drawing/2014/main" xmlns="" id="{FD80190E-A246-49AF-926C-932FD6FEE3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22" name="BExAXD64YO5K66HFU564IW611FYB">
          <a:extLst>
            <a:ext uri="{FF2B5EF4-FFF2-40B4-BE49-F238E27FC236}">
              <a16:creationId xmlns:a16="http://schemas.microsoft.com/office/drawing/2014/main" xmlns="" id="{AF96BF92-29DD-44AC-919E-74A806A415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23" name="BExZROR5QH4CRXACSPB031IW6DBF">
          <a:extLst>
            <a:ext uri="{FF2B5EF4-FFF2-40B4-BE49-F238E27FC236}">
              <a16:creationId xmlns:a16="http://schemas.microsoft.com/office/drawing/2014/main" xmlns="" id="{1F2F10AC-DA06-4C61-974D-33A45CED8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24" name="BExW5Q9YWNZOV61XIPTVZ6DG4WC3">
          <a:extLst>
            <a:ext uri="{FF2B5EF4-FFF2-40B4-BE49-F238E27FC236}">
              <a16:creationId xmlns:a16="http://schemas.microsoft.com/office/drawing/2014/main" xmlns="" id="{96222949-312B-4EFC-ABCF-887EBB64F7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25" name="BExU234APSPWEF7WYAJWDD5FR41E">
          <a:extLst>
            <a:ext uri="{FF2B5EF4-FFF2-40B4-BE49-F238E27FC236}">
              <a16:creationId xmlns:a16="http://schemas.microsoft.com/office/drawing/2014/main" xmlns="" id="{E836116B-34D3-4010-8784-5E01EBC590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26" name="BEx9J972VG349UJL0BFKQNRFBPIK">
          <a:extLst>
            <a:ext uri="{FF2B5EF4-FFF2-40B4-BE49-F238E27FC236}">
              <a16:creationId xmlns:a16="http://schemas.microsoft.com/office/drawing/2014/main" xmlns="" id="{C5DCA165-9126-4AF6-9154-3CE28AB28A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27" name="BExEOG45NR1NDWFVLSHVPW96LDDG">
          <a:extLst>
            <a:ext uri="{FF2B5EF4-FFF2-40B4-BE49-F238E27FC236}">
              <a16:creationId xmlns:a16="http://schemas.microsoft.com/office/drawing/2014/main" xmlns="" id="{C4D11C46-956F-4A63-AE7E-BA77EBFDBD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28" name="BExMG8GOJE7HUD4TBW1BVZQ79U6D">
          <a:extLst>
            <a:ext uri="{FF2B5EF4-FFF2-40B4-BE49-F238E27FC236}">
              <a16:creationId xmlns:a16="http://schemas.microsoft.com/office/drawing/2014/main" xmlns="" id="{C3A10775-3EFF-495B-AF10-AB2041A602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29" name="BExUD845W29O393MP8XHSBRARPM8">
          <a:extLst>
            <a:ext uri="{FF2B5EF4-FFF2-40B4-BE49-F238E27FC236}">
              <a16:creationId xmlns:a16="http://schemas.microsoft.com/office/drawing/2014/main" xmlns="" id="{3C0BB2CE-9F57-491B-AF44-E93C7A19EC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30" name="BEx1PXJYA0EPVKMIZ3OX22NE6SPN">
          <a:extLst>
            <a:ext uri="{FF2B5EF4-FFF2-40B4-BE49-F238E27FC236}">
              <a16:creationId xmlns:a16="http://schemas.microsoft.com/office/drawing/2014/main" xmlns="" id="{C063ED97-A024-4E87-BA90-C62A09EC69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31" name="BExMJQXJ8DDD25EZMRVLMBSDATIO">
          <a:extLst>
            <a:ext uri="{FF2B5EF4-FFF2-40B4-BE49-F238E27FC236}">
              <a16:creationId xmlns:a16="http://schemas.microsoft.com/office/drawing/2014/main" xmlns="" id="{29B2D647-A1FD-4063-ABD6-044E51FCC5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32" name="BExCZE19XEJSNCUJ5WNOBW1G7SJV">
          <a:extLst>
            <a:ext uri="{FF2B5EF4-FFF2-40B4-BE49-F238E27FC236}">
              <a16:creationId xmlns:a16="http://schemas.microsoft.com/office/drawing/2014/main" xmlns="" id="{DFC14198-D39F-49CB-9928-E0DA5E67BC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33" name="BExEQFAMIZ2L4OCWFLVJ5OSNW3FR">
          <a:extLst>
            <a:ext uri="{FF2B5EF4-FFF2-40B4-BE49-F238E27FC236}">
              <a16:creationId xmlns:a16="http://schemas.microsoft.com/office/drawing/2014/main" xmlns="" id="{921E13B6-3BDB-4DBF-9002-0DD81A6732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34" name="BExS5XJH42YFJ9C3IVA8HNIE5L6M">
          <a:extLst>
            <a:ext uri="{FF2B5EF4-FFF2-40B4-BE49-F238E27FC236}">
              <a16:creationId xmlns:a16="http://schemas.microsoft.com/office/drawing/2014/main" xmlns="" id="{5DD9F2BE-380B-4C1D-891F-C4BDCECC8B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35" name="BExVVXJ0MS44XHZ5FRN9T06BWANK">
          <a:extLst>
            <a:ext uri="{FF2B5EF4-FFF2-40B4-BE49-F238E27FC236}">
              <a16:creationId xmlns:a16="http://schemas.microsoft.com/office/drawing/2014/main" xmlns="" id="{CD5DE40E-8D8F-472D-9464-82CF63AFA5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36" name="BExAXD64YO5K66HFU564IW611FYB">
          <a:extLst>
            <a:ext uri="{FF2B5EF4-FFF2-40B4-BE49-F238E27FC236}">
              <a16:creationId xmlns:a16="http://schemas.microsoft.com/office/drawing/2014/main" xmlns="" id="{096155F2-0517-410B-845E-913245C50E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37" name="BExZROR5QH4CRXACSPB031IW6DBF">
          <a:extLst>
            <a:ext uri="{FF2B5EF4-FFF2-40B4-BE49-F238E27FC236}">
              <a16:creationId xmlns:a16="http://schemas.microsoft.com/office/drawing/2014/main" xmlns="" id="{95F5DEE8-5DC9-4720-BEB4-CE5772A0E6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38" name="BExW5Q9YWNZOV61XIPTVZ6DG4WC3">
          <a:extLst>
            <a:ext uri="{FF2B5EF4-FFF2-40B4-BE49-F238E27FC236}">
              <a16:creationId xmlns:a16="http://schemas.microsoft.com/office/drawing/2014/main" xmlns="" id="{B4260844-7795-4E73-B80C-AE8CA3C49C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39" name="BExU234APSPWEF7WYAJWDD5FR41E">
          <a:extLst>
            <a:ext uri="{FF2B5EF4-FFF2-40B4-BE49-F238E27FC236}">
              <a16:creationId xmlns:a16="http://schemas.microsoft.com/office/drawing/2014/main" xmlns="" id="{F735F964-A42E-4A36-9C37-538FF92BD3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40" name="BEx9J972VG349UJL0BFKQNRFBPIK">
          <a:extLst>
            <a:ext uri="{FF2B5EF4-FFF2-40B4-BE49-F238E27FC236}">
              <a16:creationId xmlns:a16="http://schemas.microsoft.com/office/drawing/2014/main" xmlns="" id="{FCB27300-7C60-44EC-8417-DA69DED175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41" name="BExEOG45NR1NDWFVLSHVPW96LDDG">
          <a:extLst>
            <a:ext uri="{FF2B5EF4-FFF2-40B4-BE49-F238E27FC236}">
              <a16:creationId xmlns:a16="http://schemas.microsoft.com/office/drawing/2014/main" xmlns="" id="{60264F4F-3C71-4C99-B5F8-6108BA7739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42" name="BExMG8GOJE7HUD4TBW1BVZQ79U6D">
          <a:extLst>
            <a:ext uri="{FF2B5EF4-FFF2-40B4-BE49-F238E27FC236}">
              <a16:creationId xmlns:a16="http://schemas.microsoft.com/office/drawing/2014/main" xmlns="" id="{698FF213-142C-4A36-9B80-C52B9CCF90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43" name="BExUD845W29O393MP8XHSBRARPM8">
          <a:extLst>
            <a:ext uri="{FF2B5EF4-FFF2-40B4-BE49-F238E27FC236}">
              <a16:creationId xmlns:a16="http://schemas.microsoft.com/office/drawing/2014/main" xmlns="" id="{B372E21E-BA0D-4085-AD5D-F3BA8E9A38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44" name="BEx1PXJYA0EPVKMIZ3OX22NE6SPN">
          <a:extLst>
            <a:ext uri="{FF2B5EF4-FFF2-40B4-BE49-F238E27FC236}">
              <a16:creationId xmlns:a16="http://schemas.microsoft.com/office/drawing/2014/main" xmlns="" id="{E10C5C41-6CEF-43F1-A8B5-9CAFDBACD2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45" name="BExMJQXJ8DDD25EZMRVLMBSDATIO">
          <a:extLst>
            <a:ext uri="{FF2B5EF4-FFF2-40B4-BE49-F238E27FC236}">
              <a16:creationId xmlns:a16="http://schemas.microsoft.com/office/drawing/2014/main" xmlns="" id="{14B16BA1-B51C-4987-ADBA-1AAE816DD2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46" name="BExCZE19XEJSNCUJ5WNOBW1G7SJV">
          <a:extLst>
            <a:ext uri="{FF2B5EF4-FFF2-40B4-BE49-F238E27FC236}">
              <a16:creationId xmlns:a16="http://schemas.microsoft.com/office/drawing/2014/main" xmlns="" id="{E1D060CE-F41F-451B-BB49-1B83BB3E5D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47" name="BExEQFAMIZ2L4OCWFLVJ5OSNW3FR">
          <a:extLst>
            <a:ext uri="{FF2B5EF4-FFF2-40B4-BE49-F238E27FC236}">
              <a16:creationId xmlns:a16="http://schemas.microsoft.com/office/drawing/2014/main" xmlns="" id="{0780AA19-D1EC-40D6-9A2E-77CFB59485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48" name="BExS5XJH42YFJ9C3IVA8HNIE5L6M">
          <a:extLst>
            <a:ext uri="{FF2B5EF4-FFF2-40B4-BE49-F238E27FC236}">
              <a16:creationId xmlns:a16="http://schemas.microsoft.com/office/drawing/2014/main" xmlns="" id="{6450B8F2-1170-4124-B664-6A1041D31D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49" name="BExVVXJ0MS44XHZ5FRN9T06BWANK">
          <a:extLst>
            <a:ext uri="{FF2B5EF4-FFF2-40B4-BE49-F238E27FC236}">
              <a16:creationId xmlns:a16="http://schemas.microsoft.com/office/drawing/2014/main" xmlns="" id="{ED98452B-7AB0-4918-B2FD-E3EB5F0780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50" name="BExAXD64YO5K66HFU564IW611FYB">
          <a:extLst>
            <a:ext uri="{FF2B5EF4-FFF2-40B4-BE49-F238E27FC236}">
              <a16:creationId xmlns:a16="http://schemas.microsoft.com/office/drawing/2014/main" xmlns="" id="{B6351C0F-EB7B-4E79-96BB-04FCFF26F8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51" name="BExZROR5QH4CRXACSPB031IW6DBF">
          <a:extLst>
            <a:ext uri="{FF2B5EF4-FFF2-40B4-BE49-F238E27FC236}">
              <a16:creationId xmlns:a16="http://schemas.microsoft.com/office/drawing/2014/main" xmlns="" id="{AD6FD57D-7243-4CF5-9CA0-7AFADAE258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52" name="BExW5Q9YWNZOV61XIPTVZ6DG4WC3">
          <a:extLst>
            <a:ext uri="{FF2B5EF4-FFF2-40B4-BE49-F238E27FC236}">
              <a16:creationId xmlns:a16="http://schemas.microsoft.com/office/drawing/2014/main" xmlns="" id="{0258AA3A-BE19-411D-B54E-09B7F99285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53" name="BExU234APSPWEF7WYAJWDD5FR41E">
          <a:extLst>
            <a:ext uri="{FF2B5EF4-FFF2-40B4-BE49-F238E27FC236}">
              <a16:creationId xmlns:a16="http://schemas.microsoft.com/office/drawing/2014/main" xmlns="" id="{C6017521-02CF-45F1-8F2E-0B6AF77C3D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54" name="BEx9J972VG349UJL0BFKQNRFBPIK">
          <a:extLst>
            <a:ext uri="{FF2B5EF4-FFF2-40B4-BE49-F238E27FC236}">
              <a16:creationId xmlns:a16="http://schemas.microsoft.com/office/drawing/2014/main" xmlns="" id="{0EAD7B9B-46DF-47D7-8F94-0D75A5E7EF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55" name="BExEOG45NR1NDWFVLSHVPW96LDDG">
          <a:extLst>
            <a:ext uri="{FF2B5EF4-FFF2-40B4-BE49-F238E27FC236}">
              <a16:creationId xmlns:a16="http://schemas.microsoft.com/office/drawing/2014/main" xmlns="" id="{837C2DA6-F981-4163-9227-3790769D23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56" name="BExMG8GOJE7HUD4TBW1BVZQ79U6D">
          <a:extLst>
            <a:ext uri="{FF2B5EF4-FFF2-40B4-BE49-F238E27FC236}">
              <a16:creationId xmlns:a16="http://schemas.microsoft.com/office/drawing/2014/main" xmlns="" id="{510D0129-13ED-4708-A555-5EC1F2C622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57" name="BExUD845W29O393MP8XHSBRARPM8">
          <a:extLst>
            <a:ext uri="{FF2B5EF4-FFF2-40B4-BE49-F238E27FC236}">
              <a16:creationId xmlns:a16="http://schemas.microsoft.com/office/drawing/2014/main" xmlns="" id="{6E719E76-448C-4B98-86B3-0F706B5891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58" name="BEx1PXJYA0EPVKMIZ3OX22NE6SPN">
          <a:extLst>
            <a:ext uri="{FF2B5EF4-FFF2-40B4-BE49-F238E27FC236}">
              <a16:creationId xmlns:a16="http://schemas.microsoft.com/office/drawing/2014/main" xmlns="" id="{0C6F7F32-6153-471B-A8F0-6470534897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59" name="BExMJQXJ8DDD25EZMRVLMBSDATIO">
          <a:extLst>
            <a:ext uri="{FF2B5EF4-FFF2-40B4-BE49-F238E27FC236}">
              <a16:creationId xmlns:a16="http://schemas.microsoft.com/office/drawing/2014/main" xmlns="" id="{A3006E93-AC20-4805-92E2-23379BF7EC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60" name="BExCZE19XEJSNCUJ5WNOBW1G7SJV">
          <a:extLst>
            <a:ext uri="{FF2B5EF4-FFF2-40B4-BE49-F238E27FC236}">
              <a16:creationId xmlns:a16="http://schemas.microsoft.com/office/drawing/2014/main" xmlns="" id="{0AD5F7F0-4AAE-4FAC-B477-164F3A989D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61" name="BExEQFAMIZ2L4OCWFLVJ5OSNW3FR">
          <a:extLst>
            <a:ext uri="{FF2B5EF4-FFF2-40B4-BE49-F238E27FC236}">
              <a16:creationId xmlns:a16="http://schemas.microsoft.com/office/drawing/2014/main" xmlns="" id="{3222C9E2-8C96-4AA7-85A3-D064BDF7DB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62" name="BExS5XJH42YFJ9C3IVA8HNIE5L6M">
          <a:extLst>
            <a:ext uri="{FF2B5EF4-FFF2-40B4-BE49-F238E27FC236}">
              <a16:creationId xmlns:a16="http://schemas.microsoft.com/office/drawing/2014/main" xmlns="" id="{C1DECBD8-90E3-46A6-8257-2ADF124434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63" name="BExVVXJ0MS44XHZ5FRN9T06BWANK">
          <a:extLst>
            <a:ext uri="{FF2B5EF4-FFF2-40B4-BE49-F238E27FC236}">
              <a16:creationId xmlns:a16="http://schemas.microsoft.com/office/drawing/2014/main" xmlns="" id="{7A3388C2-DFE5-40B3-8FAD-CC53929785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64" name="BExAXD64YO5K66HFU564IW611FYB">
          <a:extLst>
            <a:ext uri="{FF2B5EF4-FFF2-40B4-BE49-F238E27FC236}">
              <a16:creationId xmlns:a16="http://schemas.microsoft.com/office/drawing/2014/main" xmlns="" id="{30EC3DAE-9A8D-4917-B350-76BCB61465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65" name="BExZROR5QH4CRXACSPB031IW6DBF">
          <a:extLst>
            <a:ext uri="{FF2B5EF4-FFF2-40B4-BE49-F238E27FC236}">
              <a16:creationId xmlns:a16="http://schemas.microsoft.com/office/drawing/2014/main" xmlns="" id="{07855784-D987-4687-AD7C-042F5B0BE8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66" name="BExW5Q9YWNZOV61XIPTVZ6DG4WC3">
          <a:extLst>
            <a:ext uri="{FF2B5EF4-FFF2-40B4-BE49-F238E27FC236}">
              <a16:creationId xmlns:a16="http://schemas.microsoft.com/office/drawing/2014/main" xmlns="" id="{855EECAE-FE16-4CAC-B85C-102CD77279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67" name="BExU234APSPWEF7WYAJWDD5FR41E">
          <a:extLst>
            <a:ext uri="{FF2B5EF4-FFF2-40B4-BE49-F238E27FC236}">
              <a16:creationId xmlns:a16="http://schemas.microsoft.com/office/drawing/2014/main" xmlns="" id="{A9DC5B27-F7EE-47A9-89E3-0DA2C14E46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68" name="BEx9J972VG349UJL0BFKQNRFBPIK">
          <a:extLst>
            <a:ext uri="{FF2B5EF4-FFF2-40B4-BE49-F238E27FC236}">
              <a16:creationId xmlns:a16="http://schemas.microsoft.com/office/drawing/2014/main" xmlns="" id="{15EB951E-4711-43FA-A0DC-D1AE629FEA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69" name="BExEOG45NR1NDWFVLSHVPW96LDDG">
          <a:extLst>
            <a:ext uri="{FF2B5EF4-FFF2-40B4-BE49-F238E27FC236}">
              <a16:creationId xmlns:a16="http://schemas.microsoft.com/office/drawing/2014/main" xmlns="" id="{E0F36DE5-1B2C-4FC5-A5D0-9C44F092C2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70" name="BExMG8GOJE7HUD4TBW1BVZQ79U6D">
          <a:extLst>
            <a:ext uri="{FF2B5EF4-FFF2-40B4-BE49-F238E27FC236}">
              <a16:creationId xmlns:a16="http://schemas.microsoft.com/office/drawing/2014/main" xmlns="" id="{A90A06C2-285E-4587-8401-682081A23A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71" name="BExUD845W29O393MP8XHSBRARPM8">
          <a:extLst>
            <a:ext uri="{FF2B5EF4-FFF2-40B4-BE49-F238E27FC236}">
              <a16:creationId xmlns:a16="http://schemas.microsoft.com/office/drawing/2014/main" xmlns="" id="{A914DCFA-EC6C-4384-94E9-6F59BE6391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72" name="BEx1PXJYA0EPVKMIZ3OX22NE6SPN">
          <a:extLst>
            <a:ext uri="{FF2B5EF4-FFF2-40B4-BE49-F238E27FC236}">
              <a16:creationId xmlns:a16="http://schemas.microsoft.com/office/drawing/2014/main" xmlns="" id="{15867379-D2FF-48CA-8906-CB1982F766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73" name="BExMJQXJ8DDD25EZMRVLMBSDATIO">
          <a:extLst>
            <a:ext uri="{FF2B5EF4-FFF2-40B4-BE49-F238E27FC236}">
              <a16:creationId xmlns:a16="http://schemas.microsoft.com/office/drawing/2014/main" xmlns="" id="{5A471F53-6339-46DC-AEB3-45F6FFB506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74" name="BExCZE19XEJSNCUJ5WNOBW1G7SJV">
          <a:extLst>
            <a:ext uri="{FF2B5EF4-FFF2-40B4-BE49-F238E27FC236}">
              <a16:creationId xmlns:a16="http://schemas.microsoft.com/office/drawing/2014/main" xmlns="" id="{5CFFB8E5-165C-4B49-9AF7-6E84223451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75" name="BExEQFAMIZ2L4OCWFLVJ5OSNW3FR">
          <a:extLst>
            <a:ext uri="{FF2B5EF4-FFF2-40B4-BE49-F238E27FC236}">
              <a16:creationId xmlns:a16="http://schemas.microsoft.com/office/drawing/2014/main" xmlns="" id="{7734CC24-D5B5-47DA-A58A-78A3153D97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76" name="BExS5XJH42YFJ9C3IVA8HNIE5L6M">
          <a:extLst>
            <a:ext uri="{FF2B5EF4-FFF2-40B4-BE49-F238E27FC236}">
              <a16:creationId xmlns:a16="http://schemas.microsoft.com/office/drawing/2014/main" xmlns="" id="{166A11F0-C12F-46F3-9014-7DA88FA265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77" name="BExVVXJ0MS44XHZ5FRN9T06BWANK">
          <a:extLst>
            <a:ext uri="{FF2B5EF4-FFF2-40B4-BE49-F238E27FC236}">
              <a16:creationId xmlns:a16="http://schemas.microsoft.com/office/drawing/2014/main" xmlns="" id="{6BC6D6D0-1CD8-49B1-9B53-AD672A2CCC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78" name="BExAXD64YO5K66HFU564IW611FYB">
          <a:extLst>
            <a:ext uri="{FF2B5EF4-FFF2-40B4-BE49-F238E27FC236}">
              <a16:creationId xmlns:a16="http://schemas.microsoft.com/office/drawing/2014/main" xmlns="" id="{F31C0AF9-A1E5-4692-931C-07AD18F7BB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79" name="BExZROR5QH4CRXACSPB031IW6DBF">
          <a:extLst>
            <a:ext uri="{FF2B5EF4-FFF2-40B4-BE49-F238E27FC236}">
              <a16:creationId xmlns:a16="http://schemas.microsoft.com/office/drawing/2014/main" xmlns="" id="{2A6D3589-9FA4-4FFA-8450-F9DA1EEA98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80" name="BExW5Q9YWNZOV61XIPTVZ6DG4WC3">
          <a:extLst>
            <a:ext uri="{FF2B5EF4-FFF2-40B4-BE49-F238E27FC236}">
              <a16:creationId xmlns:a16="http://schemas.microsoft.com/office/drawing/2014/main" xmlns="" id="{A940E692-2D8F-4262-835A-C886D2E801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81" name="BExU234APSPWEF7WYAJWDD5FR41E">
          <a:extLst>
            <a:ext uri="{FF2B5EF4-FFF2-40B4-BE49-F238E27FC236}">
              <a16:creationId xmlns:a16="http://schemas.microsoft.com/office/drawing/2014/main" xmlns="" id="{C76D0136-6FF7-49AA-BD1A-4735418D24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82" name="BEx9J972VG349UJL0BFKQNRFBPIK">
          <a:extLst>
            <a:ext uri="{FF2B5EF4-FFF2-40B4-BE49-F238E27FC236}">
              <a16:creationId xmlns:a16="http://schemas.microsoft.com/office/drawing/2014/main" xmlns="" id="{BFF54795-7FA2-4890-A62C-9AC0C96B15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83" name="BExEOG45NR1NDWFVLSHVPW96LDDG">
          <a:extLst>
            <a:ext uri="{FF2B5EF4-FFF2-40B4-BE49-F238E27FC236}">
              <a16:creationId xmlns:a16="http://schemas.microsoft.com/office/drawing/2014/main" xmlns="" id="{1AE35C60-9173-4236-91DE-C11C0045FB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84" name="BExMG8GOJE7HUD4TBW1BVZQ79U6D">
          <a:extLst>
            <a:ext uri="{FF2B5EF4-FFF2-40B4-BE49-F238E27FC236}">
              <a16:creationId xmlns:a16="http://schemas.microsoft.com/office/drawing/2014/main" xmlns="" id="{0881BE31-2919-496C-A66D-EE5EE03399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85" name="BExUD845W29O393MP8XHSBRARPM8">
          <a:extLst>
            <a:ext uri="{FF2B5EF4-FFF2-40B4-BE49-F238E27FC236}">
              <a16:creationId xmlns:a16="http://schemas.microsoft.com/office/drawing/2014/main" xmlns="" id="{F5B815D5-9173-4640-84F9-EE05175D15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86" name="BEx1PXJYA0EPVKMIZ3OX22NE6SPN">
          <a:extLst>
            <a:ext uri="{FF2B5EF4-FFF2-40B4-BE49-F238E27FC236}">
              <a16:creationId xmlns:a16="http://schemas.microsoft.com/office/drawing/2014/main" xmlns="" id="{928770CC-C9CA-42E0-B0A2-EF6722742C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87" name="BExMJQXJ8DDD25EZMRVLMBSDATIO">
          <a:extLst>
            <a:ext uri="{FF2B5EF4-FFF2-40B4-BE49-F238E27FC236}">
              <a16:creationId xmlns:a16="http://schemas.microsoft.com/office/drawing/2014/main" xmlns="" id="{62C2AB2F-CEC9-4213-829D-F42672D6FF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88" name="BExCZE19XEJSNCUJ5WNOBW1G7SJV">
          <a:extLst>
            <a:ext uri="{FF2B5EF4-FFF2-40B4-BE49-F238E27FC236}">
              <a16:creationId xmlns:a16="http://schemas.microsoft.com/office/drawing/2014/main" xmlns="" id="{CBF59AD4-A710-43F4-B299-4D01A03AC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89" name="BExEQFAMIZ2L4OCWFLVJ5OSNW3FR">
          <a:extLst>
            <a:ext uri="{FF2B5EF4-FFF2-40B4-BE49-F238E27FC236}">
              <a16:creationId xmlns:a16="http://schemas.microsoft.com/office/drawing/2014/main" xmlns="" id="{3098BE68-DECB-4674-9218-709644835E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90" name="BExS5XJH42YFJ9C3IVA8HNIE5L6M">
          <a:extLst>
            <a:ext uri="{FF2B5EF4-FFF2-40B4-BE49-F238E27FC236}">
              <a16:creationId xmlns:a16="http://schemas.microsoft.com/office/drawing/2014/main" xmlns="" id="{2F443086-140E-4E77-B991-87EF567C05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91" name="BExVVXJ0MS44XHZ5FRN9T06BWANK">
          <a:extLst>
            <a:ext uri="{FF2B5EF4-FFF2-40B4-BE49-F238E27FC236}">
              <a16:creationId xmlns:a16="http://schemas.microsoft.com/office/drawing/2014/main" xmlns="" id="{03A7289B-2466-4CB7-B5C3-83FE4092C9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92" name="BExAXD64YO5K66HFU564IW611FYB">
          <a:extLst>
            <a:ext uri="{FF2B5EF4-FFF2-40B4-BE49-F238E27FC236}">
              <a16:creationId xmlns:a16="http://schemas.microsoft.com/office/drawing/2014/main" xmlns="" id="{AB3C9B28-A9DE-447D-B0BE-66B62D7029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93" name="BExZROR5QH4CRXACSPB031IW6DBF">
          <a:extLst>
            <a:ext uri="{FF2B5EF4-FFF2-40B4-BE49-F238E27FC236}">
              <a16:creationId xmlns:a16="http://schemas.microsoft.com/office/drawing/2014/main" xmlns="" id="{A08ECD0D-B233-4A7F-A1CA-6A2B01AB61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94" name="BExW5Q9YWNZOV61XIPTVZ6DG4WC3">
          <a:extLst>
            <a:ext uri="{FF2B5EF4-FFF2-40B4-BE49-F238E27FC236}">
              <a16:creationId xmlns:a16="http://schemas.microsoft.com/office/drawing/2014/main" xmlns="" id="{EF73EBDD-D120-4371-8A33-B581431631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95" name="BExU234APSPWEF7WYAJWDD5FR41E">
          <a:extLst>
            <a:ext uri="{FF2B5EF4-FFF2-40B4-BE49-F238E27FC236}">
              <a16:creationId xmlns:a16="http://schemas.microsoft.com/office/drawing/2014/main" xmlns="" id="{9941F959-C063-4F08-8601-C2B5DD51AD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96" name="BEx9J972VG349UJL0BFKQNRFBPIK">
          <a:extLst>
            <a:ext uri="{FF2B5EF4-FFF2-40B4-BE49-F238E27FC236}">
              <a16:creationId xmlns:a16="http://schemas.microsoft.com/office/drawing/2014/main" xmlns="" id="{A80F1910-7468-4850-89EC-E38E896C76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97" name="BExEOG45NR1NDWFVLSHVPW96LDDG">
          <a:extLst>
            <a:ext uri="{FF2B5EF4-FFF2-40B4-BE49-F238E27FC236}">
              <a16:creationId xmlns:a16="http://schemas.microsoft.com/office/drawing/2014/main" xmlns="" id="{C39CFCA2-BBE6-41AC-90C9-0866541D2D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98" name="BExMG8GOJE7HUD4TBW1BVZQ79U6D">
          <a:extLst>
            <a:ext uri="{FF2B5EF4-FFF2-40B4-BE49-F238E27FC236}">
              <a16:creationId xmlns:a16="http://schemas.microsoft.com/office/drawing/2014/main" xmlns="" id="{9164B4F4-6FBB-4359-889E-C68F7AFAAA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99" name="BExUD845W29O393MP8XHSBRARPM8">
          <a:extLst>
            <a:ext uri="{FF2B5EF4-FFF2-40B4-BE49-F238E27FC236}">
              <a16:creationId xmlns:a16="http://schemas.microsoft.com/office/drawing/2014/main" xmlns="" id="{0F149D6E-F525-4BEC-AE74-9E1FD83FE1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00" name="BEx1PXJYA0EPVKMIZ3OX22NE6SPN">
          <a:extLst>
            <a:ext uri="{FF2B5EF4-FFF2-40B4-BE49-F238E27FC236}">
              <a16:creationId xmlns:a16="http://schemas.microsoft.com/office/drawing/2014/main" xmlns="" id="{C3979DA3-EEF1-43DD-9878-04A08EA7CE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01" name="BExMJQXJ8DDD25EZMRVLMBSDATIO">
          <a:extLst>
            <a:ext uri="{FF2B5EF4-FFF2-40B4-BE49-F238E27FC236}">
              <a16:creationId xmlns:a16="http://schemas.microsoft.com/office/drawing/2014/main" xmlns="" id="{0FBFD2E3-5575-4257-BD97-5E0D36CA5F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02" name="BExCZE19XEJSNCUJ5WNOBW1G7SJV">
          <a:extLst>
            <a:ext uri="{FF2B5EF4-FFF2-40B4-BE49-F238E27FC236}">
              <a16:creationId xmlns:a16="http://schemas.microsoft.com/office/drawing/2014/main" xmlns="" id="{A59C01DE-A4C8-4F76-98E7-E54A98871F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03" name="BExEQFAMIZ2L4OCWFLVJ5OSNW3FR">
          <a:extLst>
            <a:ext uri="{FF2B5EF4-FFF2-40B4-BE49-F238E27FC236}">
              <a16:creationId xmlns:a16="http://schemas.microsoft.com/office/drawing/2014/main" xmlns="" id="{5978EA8B-58DB-4973-BDA3-B0DC662971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04" name="BExS5XJH42YFJ9C3IVA8HNIE5L6M">
          <a:extLst>
            <a:ext uri="{FF2B5EF4-FFF2-40B4-BE49-F238E27FC236}">
              <a16:creationId xmlns:a16="http://schemas.microsoft.com/office/drawing/2014/main" xmlns="" id="{06F08AD4-FC8E-4E7E-9614-BA9C55A75E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05" name="BExVVXJ0MS44XHZ5FRN9T06BWANK">
          <a:extLst>
            <a:ext uri="{FF2B5EF4-FFF2-40B4-BE49-F238E27FC236}">
              <a16:creationId xmlns:a16="http://schemas.microsoft.com/office/drawing/2014/main" xmlns="" id="{62735CF5-203E-4D33-9294-513D0B29CE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06" name="BExAXD64YO5K66HFU564IW611FYB">
          <a:extLst>
            <a:ext uri="{FF2B5EF4-FFF2-40B4-BE49-F238E27FC236}">
              <a16:creationId xmlns:a16="http://schemas.microsoft.com/office/drawing/2014/main" xmlns="" id="{CA6A5BBB-7996-424C-9679-F7AEB894E6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07" name="BExZROR5QH4CRXACSPB031IW6DBF">
          <a:extLst>
            <a:ext uri="{FF2B5EF4-FFF2-40B4-BE49-F238E27FC236}">
              <a16:creationId xmlns:a16="http://schemas.microsoft.com/office/drawing/2014/main" xmlns="" id="{13E07F2C-D24E-4173-A299-71BEC4C826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08" name="BExW5Q9YWNZOV61XIPTVZ6DG4WC3">
          <a:extLst>
            <a:ext uri="{FF2B5EF4-FFF2-40B4-BE49-F238E27FC236}">
              <a16:creationId xmlns:a16="http://schemas.microsoft.com/office/drawing/2014/main" xmlns="" id="{4F070832-155C-484D-9B40-86BD48F0EB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09" name="BExU234APSPWEF7WYAJWDD5FR41E">
          <a:extLst>
            <a:ext uri="{FF2B5EF4-FFF2-40B4-BE49-F238E27FC236}">
              <a16:creationId xmlns:a16="http://schemas.microsoft.com/office/drawing/2014/main" xmlns="" id="{B2BE27C3-8032-42C1-9282-68FBC9749C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10" name="BEx9J972VG349UJL0BFKQNRFBPIK">
          <a:extLst>
            <a:ext uri="{FF2B5EF4-FFF2-40B4-BE49-F238E27FC236}">
              <a16:creationId xmlns:a16="http://schemas.microsoft.com/office/drawing/2014/main" xmlns="" id="{FD0E0D7D-4AF3-4B51-9312-5089B897CE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11" name="BExEOG45NR1NDWFVLSHVPW96LDDG">
          <a:extLst>
            <a:ext uri="{FF2B5EF4-FFF2-40B4-BE49-F238E27FC236}">
              <a16:creationId xmlns:a16="http://schemas.microsoft.com/office/drawing/2014/main" xmlns="" id="{FAA9B407-695A-4B22-9EE6-C26C5CA4D9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12" name="BExMG8GOJE7HUD4TBW1BVZQ79U6D">
          <a:extLst>
            <a:ext uri="{FF2B5EF4-FFF2-40B4-BE49-F238E27FC236}">
              <a16:creationId xmlns:a16="http://schemas.microsoft.com/office/drawing/2014/main" xmlns="" id="{14AEFFAC-B98C-4413-B353-BA55EB26CA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13" name="BExUD845W29O393MP8XHSBRARPM8">
          <a:extLst>
            <a:ext uri="{FF2B5EF4-FFF2-40B4-BE49-F238E27FC236}">
              <a16:creationId xmlns:a16="http://schemas.microsoft.com/office/drawing/2014/main" xmlns="" id="{C121FEF3-A6BA-463A-8D94-73A66A2ED6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14" name="BEx1PXJYA0EPVKMIZ3OX22NE6SPN">
          <a:extLst>
            <a:ext uri="{FF2B5EF4-FFF2-40B4-BE49-F238E27FC236}">
              <a16:creationId xmlns:a16="http://schemas.microsoft.com/office/drawing/2014/main" xmlns="" id="{29CF96D7-2A6E-4355-9387-3EF087FB64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15" name="BExMJQXJ8DDD25EZMRVLMBSDATIO">
          <a:extLst>
            <a:ext uri="{FF2B5EF4-FFF2-40B4-BE49-F238E27FC236}">
              <a16:creationId xmlns:a16="http://schemas.microsoft.com/office/drawing/2014/main" xmlns="" id="{531DA66E-FE27-4714-B4E9-5D9D806202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16" name="BExCZE19XEJSNCUJ5WNOBW1G7SJV">
          <a:extLst>
            <a:ext uri="{FF2B5EF4-FFF2-40B4-BE49-F238E27FC236}">
              <a16:creationId xmlns:a16="http://schemas.microsoft.com/office/drawing/2014/main" xmlns="" id="{0E6CF156-2898-4BE6-81CA-656C90EC0D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17" name="BExEQFAMIZ2L4OCWFLVJ5OSNW3FR">
          <a:extLst>
            <a:ext uri="{FF2B5EF4-FFF2-40B4-BE49-F238E27FC236}">
              <a16:creationId xmlns:a16="http://schemas.microsoft.com/office/drawing/2014/main" xmlns="" id="{231F14B2-0666-43ED-BD1A-E3F24364DF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18" name="BExS5XJH42YFJ9C3IVA8HNIE5L6M">
          <a:extLst>
            <a:ext uri="{FF2B5EF4-FFF2-40B4-BE49-F238E27FC236}">
              <a16:creationId xmlns:a16="http://schemas.microsoft.com/office/drawing/2014/main" xmlns="" id="{06003AD2-941C-43E4-817D-F0CE4460BA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19" name="BExVVXJ0MS44XHZ5FRN9T06BWANK">
          <a:extLst>
            <a:ext uri="{FF2B5EF4-FFF2-40B4-BE49-F238E27FC236}">
              <a16:creationId xmlns:a16="http://schemas.microsoft.com/office/drawing/2014/main" xmlns="" id="{12579D32-0EC5-4D15-86CB-6DBD62DAA2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20" name="BExAXD64YO5K66HFU564IW611FYB">
          <a:extLst>
            <a:ext uri="{FF2B5EF4-FFF2-40B4-BE49-F238E27FC236}">
              <a16:creationId xmlns:a16="http://schemas.microsoft.com/office/drawing/2014/main" xmlns="" id="{B47C3C82-1287-491C-8CF8-5674B6E5F1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21" name="BExZROR5QH4CRXACSPB031IW6DBF">
          <a:extLst>
            <a:ext uri="{FF2B5EF4-FFF2-40B4-BE49-F238E27FC236}">
              <a16:creationId xmlns:a16="http://schemas.microsoft.com/office/drawing/2014/main" xmlns="" id="{A2BD8528-AC1A-4617-AD80-2F79B1DFF5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22" name="BExW5Q9YWNZOV61XIPTVZ6DG4WC3">
          <a:extLst>
            <a:ext uri="{FF2B5EF4-FFF2-40B4-BE49-F238E27FC236}">
              <a16:creationId xmlns:a16="http://schemas.microsoft.com/office/drawing/2014/main" xmlns="" id="{112501B4-F5B8-425A-9FFA-4BDC4572B3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23" name="BExU234APSPWEF7WYAJWDD5FR41E">
          <a:extLst>
            <a:ext uri="{FF2B5EF4-FFF2-40B4-BE49-F238E27FC236}">
              <a16:creationId xmlns:a16="http://schemas.microsoft.com/office/drawing/2014/main" xmlns="" id="{B1DDA440-61E8-43FE-9372-4FE4652526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24" name="BEx9J972VG349UJL0BFKQNRFBPIK">
          <a:extLst>
            <a:ext uri="{FF2B5EF4-FFF2-40B4-BE49-F238E27FC236}">
              <a16:creationId xmlns:a16="http://schemas.microsoft.com/office/drawing/2014/main" xmlns="" id="{F94F52CD-A7F7-4266-9FA4-8E49D64C1B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25" name="BExEOG45NR1NDWFVLSHVPW96LDDG">
          <a:extLst>
            <a:ext uri="{FF2B5EF4-FFF2-40B4-BE49-F238E27FC236}">
              <a16:creationId xmlns:a16="http://schemas.microsoft.com/office/drawing/2014/main" xmlns="" id="{C4B4B3A5-E9E9-44CC-8729-B5375EB56F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26" name="BExMG8GOJE7HUD4TBW1BVZQ79U6D">
          <a:extLst>
            <a:ext uri="{FF2B5EF4-FFF2-40B4-BE49-F238E27FC236}">
              <a16:creationId xmlns:a16="http://schemas.microsoft.com/office/drawing/2014/main" xmlns="" id="{60EB78E7-A572-4302-BBD5-BBCEB98BC4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27" name="BExUD845W29O393MP8XHSBRARPM8">
          <a:extLst>
            <a:ext uri="{FF2B5EF4-FFF2-40B4-BE49-F238E27FC236}">
              <a16:creationId xmlns:a16="http://schemas.microsoft.com/office/drawing/2014/main" xmlns="" id="{1E4058D9-4374-4C8D-A5A4-556C012154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28" name="BEx1PXJYA0EPVKMIZ3OX22NE6SPN">
          <a:extLst>
            <a:ext uri="{FF2B5EF4-FFF2-40B4-BE49-F238E27FC236}">
              <a16:creationId xmlns:a16="http://schemas.microsoft.com/office/drawing/2014/main" xmlns="" id="{F356F375-D87D-4215-9E09-D378A79097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29" name="BExMJQXJ8DDD25EZMRVLMBSDATIO">
          <a:extLst>
            <a:ext uri="{FF2B5EF4-FFF2-40B4-BE49-F238E27FC236}">
              <a16:creationId xmlns:a16="http://schemas.microsoft.com/office/drawing/2014/main" xmlns="" id="{2BEC5AA0-E69C-4B7A-BD94-81B1CB06B1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30" name="BExCZE19XEJSNCUJ5WNOBW1G7SJV">
          <a:extLst>
            <a:ext uri="{FF2B5EF4-FFF2-40B4-BE49-F238E27FC236}">
              <a16:creationId xmlns:a16="http://schemas.microsoft.com/office/drawing/2014/main" xmlns="" id="{2AFD2BE3-F9CC-4012-A436-EED3E3FA5C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31" name="BExEQFAMIZ2L4OCWFLVJ5OSNW3FR">
          <a:extLst>
            <a:ext uri="{FF2B5EF4-FFF2-40B4-BE49-F238E27FC236}">
              <a16:creationId xmlns:a16="http://schemas.microsoft.com/office/drawing/2014/main" xmlns="" id="{19EB9482-D57B-430E-9322-775A97881A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32" name="BExS5XJH42YFJ9C3IVA8HNIE5L6M">
          <a:extLst>
            <a:ext uri="{FF2B5EF4-FFF2-40B4-BE49-F238E27FC236}">
              <a16:creationId xmlns:a16="http://schemas.microsoft.com/office/drawing/2014/main" xmlns="" id="{ECBF8201-0942-419A-B4ED-8145389B17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33" name="BExVVXJ0MS44XHZ5FRN9T06BWANK">
          <a:extLst>
            <a:ext uri="{FF2B5EF4-FFF2-40B4-BE49-F238E27FC236}">
              <a16:creationId xmlns:a16="http://schemas.microsoft.com/office/drawing/2014/main" xmlns="" id="{CE0D4A5E-6DF3-4476-A93A-9DC7578DDC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34" name="BExAXD64YO5K66HFU564IW611FYB">
          <a:extLst>
            <a:ext uri="{FF2B5EF4-FFF2-40B4-BE49-F238E27FC236}">
              <a16:creationId xmlns:a16="http://schemas.microsoft.com/office/drawing/2014/main" xmlns="" id="{866E425A-BA45-4168-85DB-42C2F2122D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35" name="BExZROR5QH4CRXACSPB031IW6DBF">
          <a:extLst>
            <a:ext uri="{FF2B5EF4-FFF2-40B4-BE49-F238E27FC236}">
              <a16:creationId xmlns:a16="http://schemas.microsoft.com/office/drawing/2014/main" xmlns="" id="{FF3D7247-F5ED-4847-B0AB-2539432590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36" name="BExW5Q9YWNZOV61XIPTVZ6DG4WC3">
          <a:extLst>
            <a:ext uri="{FF2B5EF4-FFF2-40B4-BE49-F238E27FC236}">
              <a16:creationId xmlns:a16="http://schemas.microsoft.com/office/drawing/2014/main" xmlns="" id="{7E9F8640-137D-49FF-90C4-8A3149C8FF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37" name="BExU234APSPWEF7WYAJWDD5FR41E">
          <a:extLst>
            <a:ext uri="{FF2B5EF4-FFF2-40B4-BE49-F238E27FC236}">
              <a16:creationId xmlns:a16="http://schemas.microsoft.com/office/drawing/2014/main" xmlns="" id="{ACC410C1-389F-4B06-A563-461B3ADC26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38" name="BEx9J972VG349UJL0BFKQNRFBPIK">
          <a:extLst>
            <a:ext uri="{FF2B5EF4-FFF2-40B4-BE49-F238E27FC236}">
              <a16:creationId xmlns:a16="http://schemas.microsoft.com/office/drawing/2014/main" xmlns="" id="{9AF675C9-697C-470B-9C0B-A9E614CA45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39" name="BExEOG45NR1NDWFVLSHVPW96LDDG">
          <a:extLst>
            <a:ext uri="{FF2B5EF4-FFF2-40B4-BE49-F238E27FC236}">
              <a16:creationId xmlns:a16="http://schemas.microsoft.com/office/drawing/2014/main" xmlns="" id="{57CB6DA5-ECAB-4B9D-9F75-9B01B91828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40" name="BExMG8GOJE7HUD4TBW1BVZQ79U6D">
          <a:extLst>
            <a:ext uri="{FF2B5EF4-FFF2-40B4-BE49-F238E27FC236}">
              <a16:creationId xmlns:a16="http://schemas.microsoft.com/office/drawing/2014/main" xmlns="" id="{88DFFE04-9BD1-4CD6-AA58-33D2FCA9D9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41" name="BExUD845W29O393MP8XHSBRARPM8">
          <a:extLst>
            <a:ext uri="{FF2B5EF4-FFF2-40B4-BE49-F238E27FC236}">
              <a16:creationId xmlns:a16="http://schemas.microsoft.com/office/drawing/2014/main" xmlns="" id="{B0CD88E5-BF6E-429A-A37A-192CC54D70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42" name="BEx1PXJYA0EPVKMIZ3OX22NE6SPN">
          <a:extLst>
            <a:ext uri="{FF2B5EF4-FFF2-40B4-BE49-F238E27FC236}">
              <a16:creationId xmlns:a16="http://schemas.microsoft.com/office/drawing/2014/main" xmlns="" id="{F7292146-F95A-4F06-AF8A-6C20A0E078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43" name="BExMJQXJ8DDD25EZMRVLMBSDATIO">
          <a:extLst>
            <a:ext uri="{FF2B5EF4-FFF2-40B4-BE49-F238E27FC236}">
              <a16:creationId xmlns:a16="http://schemas.microsoft.com/office/drawing/2014/main" xmlns="" id="{05FD7403-FA12-45FE-AA45-E762B6E47B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44" name="BExCZE19XEJSNCUJ5WNOBW1G7SJV">
          <a:extLst>
            <a:ext uri="{FF2B5EF4-FFF2-40B4-BE49-F238E27FC236}">
              <a16:creationId xmlns:a16="http://schemas.microsoft.com/office/drawing/2014/main" xmlns="" id="{028C9EB8-C843-46FA-BBF2-BCB58065C7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45" name="BExEQFAMIZ2L4OCWFLVJ5OSNW3FR">
          <a:extLst>
            <a:ext uri="{FF2B5EF4-FFF2-40B4-BE49-F238E27FC236}">
              <a16:creationId xmlns:a16="http://schemas.microsoft.com/office/drawing/2014/main" xmlns="" id="{58D69040-EABE-4685-A36D-38446D0BE3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46" name="BExS5XJH42YFJ9C3IVA8HNIE5L6M">
          <a:extLst>
            <a:ext uri="{FF2B5EF4-FFF2-40B4-BE49-F238E27FC236}">
              <a16:creationId xmlns:a16="http://schemas.microsoft.com/office/drawing/2014/main" xmlns="" id="{0A6AD898-ACE0-4E86-84D1-50B2B974C0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47" name="BExVVXJ0MS44XHZ5FRN9T06BWANK">
          <a:extLst>
            <a:ext uri="{FF2B5EF4-FFF2-40B4-BE49-F238E27FC236}">
              <a16:creationId xmlns:a16="http://schemas.microsoft.com/office/drawing/2014/main" xmlns="" id="{4315A843-70C2-40A6-A8AF-6809BB2783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48" name="BExAXD64YO5K66HFU564IW611FYB">
          <a:extLst>
            <a:ext uri="{FF2B5EF4-FFF2-40B4-BE49-F238E27FC236}">
              <a16:creationId xmlns:a16="http://schemas.microsoft.com/office/drawing/2014/main" xmlns="" id="{359E002D-29D2-4EBE-B797-8CB879AED9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49" name="BExZROR5QH4CRXACSPB031IW6DBF">
          <a:extLst>
            <a:ext uri="{FF2B5EF4-FFF2-40B4-BE49-F238E27FC236}">
              <a16:creationId xmlns:a16="http://schemas.microsoft.com/office/drawing/2014/main" xmlns="" id="{5EBD8B63-4771-4067-8259-5FF291F263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50" name="BExW5Q9YWNZOV61XIPTVZ6DG4WC3">
          <a:extLst>
            <a:ext uri="{FF2B5EF4-FFF2-40B4-BE49-F238E27FC236}">
              <a16:creationId xmlns:a16="http://schemas.microsoft.com/office/drawing/2014/main" xmlns="" id="{32DC9B2A-EBB4-41BE-9B74-2AA77D33D7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51" name="BExU234APSPWEF7WYAJWDD5FR41E">
          <a:extLst>
            <a:ext uri="{FF2B5EF4-FFF2-40B4-BE49-F238E27FC236}">
              <a16:creationId xmlns:a16="http://schemas.microsoft.com/office/drawing/2014/main" xmlns="" id="{E5A21647-B37B-42E7-BF93-6ACA94EB35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52" name="BEx9J972VG349UJL0BFKQNRFBPIK">
          <a:extLst>
            <a:ext uri="{FF2B5EF4-FFF2-40B4-BE49-F238E27FC236}">
              <a16:creationId xmlns:a16="http://schemas.microsoft.com/office/drawing/2014/main" xmlns="" id="{E6D0A038-3DA7-48D3-8075-D56375713E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53" name="BExEOG45NR1NDWFVLSHVPW96LDDG">
          <a:extLst>
            <a:ext uri="{FF2B5EF4-FFF2-40B4-BE49-F238E27FC236}">
              <a16:creationId xmlns:a16="http://schemas.microsoft.com/office/drawing/2014/main" xmlns="" id="{0F2948BB-B9AF-49EC-98C4-CACC2C3F8A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54" name="BExMG8GOJE7HUD4TBW1BVZQ79U6D">
          <a:extLst>
            <a:ext uri="{FF2B5EF4-FFF2-40B4-BE49-F238E27FC236}">
              <a16:creationId xmlns:a16="http://schemas.microsoft.com/office/drawing/2014/main" xmlns="" id="{DB4562E8-07E0-4CBD-918E-487FC87A4F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55" name="BExUD845W29O393MP8XHSBRARPM8">
          <a:extLst>
            <a:ext uri="{FF2B5EF4-FFF2-40B4-BE49-F238E27FC236}">
              <a16:creationId xmlns:a16="http://schemas.microsoft.com/office/drawing/2014/main" xmlns="" id="{1CA7868D-97CE-4CC3-B42C-F5640E2E2D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56" name="BEx1PXJYA0EPVKMIZ3OX22NE6SPN">
          <a:extLst>
            <a:ext uri="{FF2B5EF4-FFF2-40B4-BE49-F238E27FC236}">
              <a16:creationId xmlns:a16="http://schemas.microsoft.com/office/drawing/2014/main" xmlns="" id="{407E1763-6A15-4321-912C-00F46A24AF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57" name="BExMJQXJ8DDD25EZMRVLMBSDATIO">
          <a:extLst>
            <a:ext uri="{FF2B5EF4-FFF2-40B4-BE49-F238E27FC236}">
              <a16:creationId xmlns:a16="http://schemas.microsoft.com/office/drawing/2014/main" xmlns="" id="{3C2BCD21-9AB6-4DCE-AAB1-B91BD3EB07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58" name="BExCZE19XEJSNCUJ5WNOBW1G7SJV">
          <a:extLst>
            <a:ext uri="{FF2B5EF4-FFF2-40B4-BE49-F238E27FC236}">
              <a16:creationId xmlns:a16="http://schemas.microsoft.com/office/drawing/2014/main" xmlns="" id="{7D169A54-A79D-4FA9-9742-900EBDE090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59" name="BExEQFAMIZ2L4OCWFLVJ5OSNW3FR">
          <a:extLst>
            <a:ext uri="{FF2B5EF4-FFF2-40B4-BE49-F238E27FC236}">
              <a16:creationId xmlns:a16="http://schemas.microsoft.com/office/drawing/2014/main" xmlns="" id="{C3847DCB-3BA8-4B85-850D-5E0F079977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60" name="BExS5XJH42YFJ9C3IVA8HNIE5L6M">
          <a:extLst>
            <a:ext uri="{FF2B5EF4-FFF2-40B4-BE49-F238E27FC236}">
              <a16:creationId xmlns:a16="http://schemas.microsoft.com/office/drawing/2014/main" xmlns="" id="{21D77F68-B598-4BFE-8C81-A1D232FF15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61" name="BExVVXJ0MS44XHZ5FRN9T06BWANK">
          <a:extLst>
            <a:ext uri="{FF2B5EF4-FFF2-40B4-BE49-F238E27FC236}">
              <a16:creationId xmlns:a16="http://schemas.microsoft.com/office/drawing/2014/main" xmlns="" id="{E72A428C-8DD3-4FB3-BB08-48C8C68515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62" name="BExAXD64YO5K66HFU564IW611FYB">
          <a:extLst>
            <a:ext uri="{FF2B5EF4-FFF2-40B4-BE49-F238E27FC236}">
              <a16:creationId xmlns:a16="http://schemas.microsoft.com/office/drawing/2014/main" xmlns="" id="{5A68219F-037C-45C2-844B-07CABE7927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63" name="BExZROR5QH4CRXACSPB031IW6DBF">
          <a:extLst>
            <a:ext uri="{FF2B5EF4-FFF2-40B4-BE49-F238E27FC236}">
              <a16:creationId xmlns:a16="http://schemas.microsoft.com/office/drawing/2014/main" xmlns="" id="{798115F2-93DF-492F-8F4A-B50D7BD125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64" name="BExW5Q9YWNZOV61XIPTVZ6DG4WC3">
          <a:extLst>
            <a:ext uri="{FF2B5EF4-FFF2-40B4-BE49-F238E27FC236}">
              <a16:creationId xmlns:a16="http://schemas.microsoft.com/office/drawing/2014/main" xmlns="" id="{E5524654-83B4-4999-85CE-336C423813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65" name="BExU234APSPWEF7WYAJWDD5FR41E">
          <a:extLst>
            <a:ext uri="{FF2B5EF4-FFF2-40B4-BE49-F238E27FC236}">
              <a16:creationId xmlns:a16="http://schemas.microsoft.com/office/drawing/2014/main" xmlns="" id="{3768883D-DE92-401F-BAA5-332F48210F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66" name="BEx9J972VG349UJL0BFKQNRFBPIK">
          <a:extLst>
            <a:ext uri="{FF2B5EF4-FFF2-40B4-BE49-F238E27FC236}">
              <a16:creationId xmlns:a16="http://schemas.microsoft.com/office/drawing/2014/main" xmlns="" id="{C82D324E-984E-426C-9982-DC8767BBB8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67" name="BExEOG45NR1NDWFVLSHVPW96LDDG">
          <a:extLst>
            <a:ext uri="{FF2B5EF4-FFF2-40B4-BE49-F238E27FC236}">
              <a16:creationId xmlns:a16="http://schemas.microsoft.com/office/drawing/2014/main" xmlns="" id="{F38B4709-C266-4536-A58A-E4C96131C8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68" name="BExMG8GOJE7HUD4TBW1BVZQ79U6D">
          <a:extLst>
            <a:ext uri="{FF2B5EF4-FFF2-40B4-BE49-F238E27FC236}">
              <a16:creationId xmlns:a16="http://schemas.microsoft.com/office/drawing/2014/main" xmlns="" id="{678C0174-E1FC-4C5F-89B6-E6E5D16E5C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69" name="BExUD845W29O393MP8XHSBRARPM8">
          <a:extLst>
            <a:ext uri="{FF2B5EF4-FFF2-40B4-BE49-F238E27FC236}">
              <a16:creationId xmlns:a16="http://schemas.microsoft.com/office/drawing/2014/main" xmlns="" id="{DEB4A88F-7162-40EA-BB0D-02145A2D5C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70" name="BEx1PXJYA0EPVKMIZ3OX22NE6SPN">
          <a:extLst>
            <a:ext uri="{FF2B5EF4-FFF2-40B4-BE49-F238E27FC236}">
              <a16:creationId xmlns:a16="http://schemas.microsoft.com/office/drawing/2014/main" xmlns="" id="{77D55F1B-5037-4A09-926C-EA8D81DAC8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71" name="BExMJQXJ8DDD25EZMRVLMBSDATIO">
          <a:extLst>
            <a:ext uri="{FF2B5EF4-FFF2-40B4-BE49-F238E27FC236}">
              <a16:creationId xmlns:a16="http://schemas.microsoft.com/office/drawing/2014/main" xmlns="" id="{432B86DA-DFA9-42CC-86E1-48FBEB96C5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72" name="BExCZE19XEJSNCUJ5WNOBW1G7SJV">
          <a:extLst>
            <a:ext uri="{FF2B5EF4-FFF2-40B4-BE49-F238E27FC236}">
              <a16:creationId xmlns:a16="http://schemas.microsoft.com/office/drawing/2014/main" xmlns="" id="{C6BBDB29-B6ED-4852-9943-D35161B6CC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73" name="BExEQFAMIZ2L4OCWFLVJ5OSNW3FR">
          <a:extLst>
            <a:ext uri="{FF2B5EF4-FFF2-40B4-BE49-F238E27FC236}">
              <a16:creationId xmlns:a16="http://schemas.microsoft.com/office/drawing/2014/main" xmlns="" id="{8C0700AC-07E8-44DD-BE8B-C728F3D3B8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74" name="BExS5XJH42YFJ9C3IVA8HNIE5L6M">
          <a:extLst>
            <a:ext uri="{FF2B5EF4-FFF2-40B4-BE49-F238E27FC236}">
              <a16:creationId xmlns:a16="http://schemas.microsoft.com/office/drawing/2014/main" xmlns="" id="{597CD191-8F83-4EC3-9028-C85640099F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75" name="BExVVXJ0MS44XHZ5FRN9T06BWANK">
          <a:extLst>
            <a:ext uri="{FF2B5EF4-FFF2-40B4-BE49-F238E27FC236}">
              <a16:creationId xmlns:a16="http://schemas.microsoft.com/office/drawing/2014/main" xmlns="" id="{CA93ECCD-4886-4AA1-882D-ADE7E49A57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76" name="BExAXD64YO5K66HFU564IW611FYB">
          <a:extLst>
            <a:ext uri="{FF2B5EF4-FFF2-40B4-BE49-F238E27FC236}">
              <a16:creationId xmlns:a16="http://schemas.microsoft.com/office/drawing/2014/main" xmlns="" id="{77B762DA-A258-49E9-837D-A28702C3BB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77" name="BExZROR5QH4CRXACSPB031IW6DBF">
          <a:extLst>
            <a:ext uri="{FF2B5EF4-FFF2-40B4-BE49-F238E27FC236}">
              <a16:creationId xmlns:a16="http://schemas.microsoft.com/office/drawing/2014/main" xmlns="" id="{347BD759-8C5F-4811-B61D-9A5958ABB7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78" name="BExW5Q9YWNZOV61XIPTVZ6DG4WC3">
          <a:extLst>
            <a:ext uri="{FF2B5EF4-FFF2-40B4-BE49-F238E27FC236}">
              <a16:creationId xmlns:a16="http://schemas.microsoft.com/office/drawing/2014/main" xmlns="" id="{3E364971-A877-4380-BA73-01BC714608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79" name="BExU234APSPWEF7WYAJWDD5FR41E">
          <a:extLst>
            <a:ext uri="{FF2B5EF4-FFF2-40B4-BE49-F238E27FC236}">
              <a16:creationId xmlns:a16="http://schemas.microsoft.com/office/drawing/2014/main" xmlns="" id="{7E4C4461-B334-4074-A090-AD63BA39E0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80" name="BEx9J972VG349UJL0BFKQNRFBPIK">
          <a:extLst>
            <a:ext uri="{FF2B5EF4-FFF2-40B4-BE49-F238E27FC236}">
              <a16:creationId xmlns:a16="http://schemas.microsoft.com/office/drawing/2014/main" xmlns="" id="{6523F589-EC76-4629-9AB7-9582701637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81" name="BExEOG45NR1NDWFVLSHVPW96LDDG">
          <a:extLst>
            <a:ext uri="{FF2B5EF4-FFF2-40B4-BE49-F238E27FC236}">
              <a16:creationId xmlns:a16="http://schemas.microsoft.com/office/drawing/2014/main" xmlns="" id="{AAFA686C-6F3B-47D7-9F75-112C488885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82" name="BExMG8GOJE7HUD4TBW1BVZQ79U6D">
          <a:extLst>
            <a:ext uri="{FF2B5EF4-FFF2-40B4-BE49-F238E27FC236}">
              <a16:creationId xmlns:a16="http://schemas.microsoft.com/office/drawing/2014/main" xmlns="" id="{E00712C4-D842-4FB0-ABAE-AF93E56826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83" name="BExUD845W29O393MP8XHSBRARPM8">
          <a:extLst>
            <a:ext uri="{FF2B5EF4-FFF2-40B4-BE49-F238E27FC236}">
              <a16:creationId xmlns:a16="http://schemas.microsoft.com/office/drawing/2014/main" xmlns="" id="{7C037305-E1AA-49B4-AF56-C42C047404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84" name="BEx1PXJYA0EPVKMIZ3OX22NE6SPN">
          <a:extLst>
            <a:ext uri="{FF2B5EF4-FFF2-40B4-BE49-F238E27FC236}">
              <a16:creationId xmlns:a16="http://schemas.microsoft.com/office/drawing/2014/main" xmlns="" id="{C84C71E1-5AC1-41CA-97CC-4687A89BA4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85" name="BExMJQXJ8DDD25EZMRVLMBSDATIO">
          <a:extLst>
            <a:ext uri="{FF2B5EF4-FFF2-40B4-BE49-F238E27FC236}">
              <a16:creationId xmlns:a16="http://schemas.microsoft.com/office/drawing/2014/main" xmlns="" id="{CB1EAF67-9E67-48CD-BA16-05D43C3526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86" name="BExCZE19XEJSNCUJ5WNOBW1G7SJV">
          <a:extLst>
            <a:ext uri="{FF2B5EF4-FFF2-40B4-BE49-F238E27FC236}">
              <a16:creationId xmlns:a16="http://schemas.microsoft.com/office/drawing/2014/main" xmlns="" id="{CD11EC1F-EAB6-4727-84E4-EC705DDFD4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87" name="BExEQFAMIZ2L4OCWFLVJ5OSNW3FR">
          <a:extLst>
            <a:ext uri="{FF2B5EF4-FFF2-40B4-BE49-F238E27FC236}">
              <a16:creationId xmlns:a16="http://schemas.microsoft.com/office/drawing/2014/main" xmlns="" id="{5A08629E-5670-49E5-9ED5-896E988EF2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88" name="BExS5XJH42YFJ9C3IVA8HNIE5L6M">
          <a:extLst>
            <a:ext uri="{FF2B5EF4-FFF2-40B4-BE49-F238E27FC236}">
              <a16:creationId xmlns:a16="http://schemas.microsoft.com/office/drawing/2014/main" xmlns="" id="{3E5444C8-69F0-4825-AEA2-47E0EBD209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89" name="BExVVXJ0MS44XHZ5FRN9T06BWANK">
          <a:extLst>
            <a:ext uri="{FF2B5EF4-FFF2-40B4-BE49-F238E27FC236}">
              <a16:creationId xmlns:a16="http://schemas.microsoft.com/office/drawing/2014/main" xmlns="" id="{B75D8A30-A9C1-4805-8E5C-B5411CDA99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90" name="BExAXD64YO5K66HFU564IW611FYB">
          <a:extLst>
            <a:ext uri="{FF2B5EF4-FFF2-40B4-BE49-F238E27FC236}">
              <a16:creationId xmlns:a16="http://schemas.microsoft.com/office/drawing/2014/main" xmlns="" id="{6479CCC3-A1C1-4426-AFB9-751C7FE44F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91" name="BExZROR5QH4CRXACSPB031IW6DBF">
          <a:extLst>
            <a:ext uri="{FF2B5EF4-FFF2-40B4-BE49-F238E27FC236}">
              <a16:creationId xmlns:a16="http://schemas.microsoft.com/office/drawing/2014/main" xmlns="" id="{CDF2BD74-1C47-482A-92CD-522DEDE4B0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92" name="BExW5Q9YWNZOV61XIPTVZ6DG4WC3">
          <a:extLst>
            <a:ext uri="{FF2B5EF4-FFF2-40B4-BE49-F238E27FC236}">
              <a16:creationId xmlns:a16="http://schemas.microsoft.com/office/drawing/2014/main" xmlns="" id="{6F6ABC45-A13A-4E1A-B6F6-2CE0E22138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93" name="BExU234APSPWEF7WYAJWDD5FR41E">
          <a:extLst>
            <a:ext uri="{FF2B5EF4-FFF2-40B4-BE49-F238E27FC236}">
              <a16:creationId xmlns:a16="http://schemas.microsoft.com/office/drawing/2014/main" xmlns="" id="{4CD1A1A1-0E09-4551-83D2-5AB3E1A135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94" name="BEx9J972VG349UJL0BFKQNRFBPIK">
          <a:extLst>
            <a:ext uri="{FF2B5EF4-FFF2-40B4-BE49-F238E27FC236}">
              <a16:creationId xmlns:a16="http://schemas.microsoft.com/office/drawing/2014/main" xmlns="" id="{FFF02ECF-1E8C-454B-9B8E-6FFC8D4F61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95" name="BEx7GZN0B3ODYCH9MAGNOOXDPJP6">
          <a:extLst>
            <a:ext uri="{FF2B5EF4-FFF2-40B4-BE49-F238E27FC236}">
              <a16:creationId xmlns:a16="http://schemas.microsoft.com/office/drawing/2014/main" xmlns="" id="{E45EF4CC-E5A4-4455-B8CF-589226FEE2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96" name="BExEUTU6UL9R25YPHQHOXSBGMBKB">
          <a:extLst>
            <a:ext uri="{FF2B5EF4-FFF2-40B4-BE49-F238E27FC236}">
              <a16:creationId xmlns:a16="http://schemas.microsoft.com/office/drawing/2014/main" xmlns="" id="{2966C5E3-2963-475E-9BF0-117F56C6FD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97" name="BExKLGHGD5SQRQJH0MMO1W1UBKYA">
          <a:extLst>
            <a:ext uri="{FF2B5EF4-FFF2-40B4-BE49-F238E27FC236}">
              <a16:creationId xmlns:a16="http://schemas.microsoft.com/office/drawing/2014/main" xmlns="" id="{F61726E1-5676-4052-812B-9D48A2005B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98" name="BEx5GO29N5HCESUBQKNZ0C3O5Y9I">
          <a:extLst>
            <a:ext uri="{FF2B5EF4-FFF2-40B4-BE49-F238E27FC236}">
              <a16:creationId xmlns:a16="http://schemas.microsoft.com/office/drawing/2014/main" xmlns="" id="{9CE09ECE-A32A-48D4-ABB6-5263B460AE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99" name="BExEOG45NR1NDWFVLSHVPW96LDDG">
          <a:extLst>
            <a:ext uri="{FF2B5EF4-FFF2-40B4-BE49-F238E27FC236}">
              <a16:creationId xmlns:a16="http://schemas.microsoft.com/office/drawing/2014/main" xmlns="" id="{09E07447-7BDA-4C6C-98F8-7198F263C6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00" name="BExMG8GOJE7HUD4TBW1BVZQ79U6D">
          <a:extLst>
            <a:ext uri="{FF2B5EF4-FFF2-40B4-BE49-F238E27FC236}">
              <a16:creationId xmlns:a16="http://schemas.microsoft.com/office/drawing/2014/main" xmlns="" id="{BD2DB6B6-76A6-46E3-8F9C-B114881C7B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01" name="BExUD845W29O393MP8XHSBRARPM8">
          <a:extLst>
            <a:ext uri="{FF2B5EF4-FFF2-40B4-BE49-F238E27FC236}">
              <a16:creationId xmlns:a16="http://schemas.microsoft.com/office/drawing/2014/main" xmlns="" id="{93375360-F4DC-4C89-9E14-29942F1CAE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02" name="BEx1PXJYA0EPVKMIZ3OX22NE6SPN">
          <a:extLst>
            <a:ext uri="{FF2B5EF4-FFF2-40B4-BE49-F238E27FC236}">
              <a16:creationId xmlns:a16="http://schemas.microsoft.com/office/drawing/2014/main" xmlns="" id="{02162985-7F7B-4B5D-BA5B-510545AEE3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03" name="BExMJQXJ8DDD25EZMRVLMBSDATIO">
          <a:extLst>
            <a:ext uri="{FF2B5EF4-FFF2-40B4-BE49-F238E27FC236}">
              <a16:creationId xmlns:a16="http://schemas.microsoft.com/office/drawing/2014/main" xmlns="" id="{D2AE61DC-8C2B-402F-A591-C5EC5645EB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04" name="BExCZE19XEJSNCUJ5WNOBW1G7SJV">
          <a:extLst>
            <a:ext uri="{FF2B5EF4-FFF2-40B4-BE49-F238E27FC236}">
              <a16:creationId xmlns:a16="http://schemas.microsoft.com/office/drawing/2014/main" xmlns="" id="{C8EF5367-682D-488A-AFBF-C83F766A4A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05" name="BExEQFAMIZ2L4OCWFLVJ5OSNW3FR">
          <a:extLst>
            <a:ext uri="{FF2B5EF4-FFF2-40B4-BE49-F238E27FC236}">
              <a16:creationId xmlns:a16="http://schemas.microsoft.com/office/drawing/2014/main" xmlns="" id="{56F3F3B9-E32B-40FD-BA2D-1A992C9A5C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06" name="BExS5XJH42YFJ9C3IVA8HNIE5L6M">
          <a:extLst>
            <a:ext uri="{FF2B5EF4-FFF2-40B4-BE49-F238E27FC236}">
              <a16:creationId xmlns:a16="http://schemas.microsoft.com/office/drawing/2014/main" xmlns="" id="{D6E0A394-CAE5-4F02-9AAA-1FC80E830D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07" name="BExVVXJ0MS44XHZ5FRN9T06BWANK">
          <a:extLst>
            <a:ext uri="{FF2B5EF4-FFF2-40B4-BE49-F238E27FC236}">
              <a16:creationId xmlns:a16="http://schemas.microsoft.com/office/drawing/2014/main" xmlns="" id="{B15B5179-1F2D-45A2-9EF6-E466155BE0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08" name="BExAXD64YO5K66HFU564IW611FYB">
          <a:extLst>
            <a:ext uri="{FF2B5EF4-FFF2-40B4-BE49-F238E27FC236}">
              <a16:creationId xmlns:a16="http://schemas.microsoft.com/office/drawing/2014/main" xmlns="" id="{8F61C344-6B0D-4755-B9A8-AA4D33D294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09" name="BExZROR5QH4CRXACSPB031IW6DBF">
          <a:extLst>
            <a:ext uri="{FF2B5EF4-FFF2-40B4-BE49-F238E27FC236}">
              <a16:creationId xmlns:a16="http://schemas.microsoft.com/office/drawing/2014/main" xmlns="" id="{8C86223B-EB16-467F-B545-3E56701777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10" name="BExW5Q9YWNZOV61XIPTVZ6DG4WC3">
          <a:extLst>
            <a:ext uri="{FF2B5EF4-FFF2-40B4-BE49-F238E27FC236}">
              <a16:creationId xmlns:a16="http://schemas.microsoft.com/office/drawing/2014/main" xmlns="" id="{4AFAAE7F-27E4-41F1-8EF5-0DA3AF1679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11" name="BExU234APSPWEF7WYAJWDD5FR41E">
          <a:extLst>
            <a:ext uri="{FF2B5EF4-FFF2-40B4-BE49-F238E27FC236}">
              <a16:creationId xmlns:a16="http://schemas.microsoft.com/office/drawing/2014/main" xmlns="" id="{6C8CF12A-0C91-41A2-B56E-75D99A8FF1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12" name="BEx9J972VG349UJL0BFKQNRFBPIK">
          <a:extLst>
            <a:ext uri="{FF2B5EF4-FFF2-40B4-BE49-F238E27FC236}">
              <a16:creationId xmlns:a16="http://schemas.microsoft.com/office/drawing/2014/main" xmlns="" id="{A78A3CFE-26A9-4678-A062-897B719A79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13" name="BExEOG45NR1NDWFVLSHVPW96LDDG">
          <a:extLst>
            <a:ext uri="{FF2B5EF4-FFF2-40B4-BE49-F238E27FC236}">
              <a16:creationId xmlns:a16="http://schemas.microsoft.com/office/drawing/2014/main" xmlns="" id="{5F89C874-5A45-4830-8284-1383BBF407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14" name="BExMG8GOJE7HUD4TBW1BVZQ79U6D">
          <a:extLst>
            <a:ext uri="{FF2B5EF4-FFF2-40B4-BE49-F238E27FC236}">
              <a16:creationId xmlns:a16="http://schemas.microsoft.com/office/drawing/2014/main" xmlns="" id="{978FB096-9D9E-4E88-9277-0C7F3B2864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15" name="BExUD845W29O393MP8XHSBRARPM8">
          <a:extLst>
            <a:ext uri="{FF2B5EF4-FFF2-40B4-BE49-F238E27FC236}">
              <a16:creationId xmlns:a16="http://schemas.microsoft.com/office/drawing/2014/main" xmlns="" id="{AECEFF60-6FC0-496A-B06C-EF2E7CB0A6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16" name="BEx1PXJYA0EPVKMIZ3OX22NE6SPN">
          <a:extLst>
            <a:ext uri="{FF2B5EF4-FFF2-40B4-BE49-F238E27FC236}">
              <a16:creationId xmlns:a16="http://schemas.microsoft.com/office/drawing/2014/main" xmlns="" id="{25B366E5-3C55-46A1-981E-BA6171B44C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17" name="BExMJQXJ8DDD25EZMRVLMBSDATIO">
          <a:extLst>
            <a:ext uri="{FF2B5EF4-FFF2-40B4-BE49-F238E27FC236}">
              <a16:creationId xmlns:a16="http://schemas.microsoft.com/office/drawing/2014/main" xmlns="" id="{EBE27FDC-A5C7-4A0F-A4E0-B804BC647F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18" name="BExCZE19XEJSNCUJ5WNOBW1G7SJV">
          <a:extLst>
            <a:ext uri="{FF2B5EF4-FFF2-40B4-BE49-F238E27FC236}">
              <a16:creationId xmlns:a16="http://schemas.microsoft.com/office/drawing/2014/main" xmlns="" id="{2FC9DA78-A54E-4E00-9E27-39E31A0D08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19" name="BExEQFAMIZ2L4OCWFLVJ5OSNW3FR">
          <a:extLst>
            <a:ext uri="{FF2B5EF4-FFF2-40B4-BE49-F238E27FC236}">
              <a16:creationId xmlns:a16="http://schemas.microsoft.com/office/drawing/2014/main" xmlns="" id="{EA471FA7-B734-46F4-B09C-7727E8D261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20" name="BExS5XJH42YFJ9C3IVA8HNIE5L6M">
          <a:extLst>
            <a:ext uri="{FF2B5EF4-FFF2-40B4-BE49-F238E27FC236}">
              <a16:creationId xmlns:a16="http://schemas.microsoft.com/office/drawing/2014/main" xmlns="" id="{53606148-3881-4B42-801B-77D24A50AA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21" name="BExVVXJ0MS44XHZ5FRN9T06BWANK">
          <a:extLst>
            <a:ext uri="{FF2B5EF4-FFF2-40B4-BE49-F238E27FC236}">
              <a16:creationId xmlns:a16="http://schemas.microsoft.com/office/drawing/2014/main" xmlns="" id="{1DC1EBEA-04F8-4BE2-A7BF-DA1502804B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22" name="BExAXD64YO5K66HFU564IW611FYB">
          <a:extLst>
            <a:ext uri="{FF2B5EF4-FFF2-40B4-BE49-F238E27FC236}">
              <a16:creationId xmlns:a16="http://schemas.microsoft.com/office/drawing/2014/main" xmlns="" id="{CB84145A-9205-426A-AE73-B4D18CA2F9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23" name="BExZROR5QH4CRXACSPB031IW6DBF">
          <a:extLst>
            <a:ext uri="{FF2B5EF4-FFF2-40B4-BE49-F238E27FC236}">
              <a16:creationId xmlns:a16="http://schemas.microsoft.com/office/drawing/2014/main" xmlns="" id="{408175A9-9EFE-4254-B061-98DEC9662A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24" name="BExW5Q9YWNZOV61XIPTVZ6DG4WC3">
          <a:extLst>
            <a:ext uri="{FF2B5EF4-FFF2-40B4-BE49-F238E27FC236}">
              <a16:creationId xmlns:a16="http://schemas.microsoft.com/office/drawing/2014/main" xmlns="" id="{834D8BA8-8EFB-43DD-A9EE-2F3354DCF9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25" name="BExU234APSPWEF7WYAJWDD5FR41E">
          <a:extLst>
            <a:ext uri="{FF2B5EF4-FFF2-40B4-BE49-F238E27FC236}">
              <a16:creationId xmlns:a16="http://schemas.microsoft.com/office/drawing/2014/main" xmlns="" id="{06FDCFFE-B715-42FD-B0E8-149C4A491E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26" name="BEx9J972VG349UJL0BFKQNRFBPIK">
          <a:extLst>
            <a:ext uri="{FF2B5EF4-FFF2-40B4-BE49-F238E27FC236}">
              <a16:creationId xmlns:a16="http://schemas.microsoft.com/office/drawing/2014/main" xmlns="" id="{017926B2-89C9-4364-AEE0-EB0B48DD50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27" name="BExEOG45NR1NDWFVLSHVPW96LDDG">
          <a:extLst>
            <a:ext uri="{FF2B5EF4-FFF2-40B4-BE49-F238E27FC236}">
              <a16:creationId xmlns:a16="http://schemas.microsoft.com/office/drawing/2014/main" xmlns="" id="{D0256365-9BA7-4B45-990A-A793E1E6A2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28" name="BExMG8GOJE7HUD4TBW1BVZQ79U6D">
          <a:extLst>
            <a:ext uri="{FF2B5EF4-FFF2-40B4-BE49-F238E27FC236}">
              <a16:creationId xmlns:a16="http://schemas.microsoft.com/office/drawing/2014/main" xmlns="" id="{33A95F13-60E8-4AE7-B10F-08B7E00B93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29" name="BExUD845W29O393MP8XHSBRARPM8">
          <a:extLst>
            <a:ext uri="{FF2B5EF4-FFF2-40B4-BE49-F238E27FC236}">
              <a16:creationId xmlns:a16="http://schemas.microsoft.com/office/drawing/2014/main" xmlns="" id="{00883116-A1A8-4EB5-9E8E-A933128AB0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30" name="BEx1PXJYA0EPVKMIZ3OX22NE6SPN">
          <a:extLst>
            <a:ext uri="{FF2B5EF4-FFF2-40B4-BE49-F238E27FC236}">
              <a16:creationId xmlns:a16="http://schemas.microsoft.com/office/drawing/2014/main" xmlns="" id="{CCB78F82-CF0F-4F65-9C83-33EC086AFF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31" name="BExMJQXJ8DDD25EZMRVLMBSDATIO">
          <a:extLst>
            <a:ext uri="{FF2B5EF4-FFF2-40B4-BE49-F238E27FC236}">
              <a16:creationId xmlns:a16="http://schemas.microsoft.com/office/drawing/2014/main" xmlns="" id="{A9BA2D42-5AF1-45E1-9F94-79738327A6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32" name="BExCZE19XEJSNCUJ5WNOBW1G7SJV">
          <a:extLst>
            <a:ext uri="{FF2B5EF4-FFF2-40B4-BE49-F238E27FC236}">
              <a16:creationId xmlns:a16="http://schemas.microsoft.com/office/drawing/2014/main" xmlns="" id="{10B3E903-9F0F-4507-92C6-F716C6FE4F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33" name="BExEQFAMIZ2L4OCWFLVJ5OSNW3FR">
          <a:extLst>
            <a:ext uri="{FF2B5EF4-FFF2-40B4-BE49-F238E27FC236}">
              <a16:creationId xmlns:a16="http://schemas.microsoft.com/office/drawing/2014/main" xmlns="" id="{97BD374B-FA12-47EA-8653-7AF25D35A0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34" name="BExS5XJH42YFJ9C3IVA8HNIE5L6M">
          <a:extLst>
            <a:ext uri="{FF2B5EF4-FFF2-40B4-BE49-F238E27FC236}">
              <a16:creationId xmlns:a16="http://schemas.microsoft.com/office/drawing/2014/main" xmlns="" id="{BE8BEE9A-25D5-47BD-888A-7F54055A1D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35" name="BExVVXJ0MS44XHZ5FRN9T06BWANK">
          <a:extLst>
            <a:ext uri="{FF2B5EF4-FFF2-40B4-BE49-F238E27FC236}">
              <a16:creationId xmlns:a16="http://schemas.microsoft.com/office/drawing/2014/main" xmlns="" id="{FA0DC1C0-E2BD-4E3F-AF4C-67A432C434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36" name="BExAXD64YO5K66HFU564IW611FYB">
          <a:extLst>
            <a:ext uri="{FF2B5EF4-FFF2-40B4-BE49-F238E27FC236}">
              <a16:creationId xmlns:a16="http://schemas.microsoft.com/office/drawing/2014/main" xmlns="" id="{D2FCFD1F-E00F-4056-9536-6A68D900D2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37" name="BExZROR5QH4CRXACSPB031IW6DBF">
          <a:extLst>
            <a:ext uri="{FF2B5EF4-FFF2-40B4-BE49-F238E27FC236}">
              <a16:creationId xmlns:a16="http://schemas.microsoft.com/office/drawing/2014/main" xmlns="" id="{5C6D55A1-BC3E-4C45-AB4A-BE1A78DC83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38" name="BExW5Q9YWNZOV61XIPTVZ6DG4WC3">
          <a:extLst>
            <a:ext uri="{FF2B5EF4-FFF2-40B4-BE49-F238E27FC236}">
              <a16:creationId xmlns:a16="http://schemas.microsoft.com/office/drawing/2014/main" xmlns="" id="{2B05D0D3-683E-4EDE-8660-6EDC05F522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39" name="BExU234APSPWEF7WYAJWDD5FR41E">
          <a:extLst>
            <a:ext uri="{FF2B5EF4-FFF2-40B4-BE49-F238E27FC236}">
              <a16:creationId xmlns:a16="http://schemas.microsoft.com/office/drawing/2014/main" xmlns="" id="{8B424F9D-2AE3-42EA-A564-EBDE2B8868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40" name="BEx9J972VG349UJL0BFKQNRFBPIK">
          <a:extLst>
            <a:ext uri="{FF2B5EF4-FFF2-40B4-BE49-F238E27FC236}">
              <a16:creationId xmlns:a16="http://schemas.microsoft.com/office/drawing/2014/main" xmlns="" id="{953FD9C8-3561-40CE-82E7-4182B0DE97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41" name="BExEOG45NR1NDWFVLSHVPW96LDDG">
          <a:extLst>
            <a:ext uri="{FF2B5EF4-FFF2-40B4-BE49-F238E27FC236}">
              <a16:creationId xmlns:a16="http://schemas.microsoft.com/office/drawing/2014/main" xmlns="" id="{FB4DACA9-0AD5-4BF9-9AAB-4E116D7AC9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42" name="BExMG8GOJE7HUD4TBW1BVZQ79U6D">
          <a:extLst>
            <a:ext uri="{FF2B5EF4-FFF2-40B4-BE49-F238E27FC236}">
              <a16:creationId xmlns:a16="http://schemas.microsoft.com/office/drawing/2014/main" xmlns="" id="{E1E18A30-C543-4F56-BFFE-63B03D2CF9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43" name="BExUD845W29O393MP8XHSBRARPM8">
          <a:extLst>
            <a:ext uri="{FF2B5EF4-FFF2-40B4-BE49-F238E27FC236}">
              <a16:creationId xmlns:a16="http://schemas.microsoft.com/office/drawing/2014/main" xmlns="" id="{9F4AF812-A94B-4BD2-B926-448C17222D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44" name="BEx1PXJYA0EPVKMIZ3OX22NE6SPN">
          <a:extLst>
            <a:ext uri="{FF2B5EF4-FFF2-40B4-BE49-F238E27FC236}">
              <a16:creationId xmlns:a16="http://schemas.microsoft.com/office/drawing/2014/main" xmlns="" id="{06E9332F-076C-48E7-BB56-908001CF72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45" name="BExMJQXJ8DDD25EZMRVLMBSDATIO">
          <a:extLst>
            <a:ext uri="{FF2B5EF4-FFF2-40B4-BE49-F238E27FC236}">
              <a16:creationId xmlns:a16="http://schemas.microsoft.com/office/drawing/2014/main" xmlns="" id="{6303975E-E413-4817-8999-AA87E65C12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46" name="BExCZE19XEJSNCUJ5WNOBW1G7SJV">
          <a:extLst>
            <a:ext uri="{FF2B5EF4-FFF2-40B4-BE49-F238E27FC236}">
              <a16:creationId xmlns:a16="http://schemas.microsoft.com/office/drawing/2014/main" xmlns="" id="{F1E055A4-E7B8-44B3-A572-D28F2E53DA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47" name="BExEQFAMIZ2L4OCWFLVJ5OSNW3FR">
          <a:extLst>
            <a:ext uri="{FF2B5EF4-FFF2-40B4-BE49-F238E27FC236}">
              <a16:creationId xmlns:a16="http://schemas.microsoft.com/office/drawing/2014/main" xmlns="" id="{7C1B5A20-C2D8-4338-921B-C2014236FD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48" name="BExS5XJH42YFJ9C3IVA8HNIE5L6M">
          <a:extLst>
            <a:ext uri="{FF2B5EF4-FFF2-40B4-BE49-F238E27FC236}">
              <a16:creationId xmlns:a16="http://schemas.microsoft.com/office/drawing/2014/main" xmlns="" id="{61EE82C0-5638-4EDA-AC21-3740F44C67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49" name="BExVVXJ0MS44XHZ5FRN9T06BWANK">
          <a:extLst>
            <a:ext uri="{FF2B5EF4-FFF2-40B4-BE49-F238E27FC236}">
              <a16:creationId xmlns:a16="http://schemas.microsoft.com/office/drawing/2014/main" xmlns="" id="{0C25E6F9-BFD9-471F-A9D9-45DF34FC51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50" name="BExAXD64YO5K66HFU564IW611FYB">
          <a:extLst>
            <a:ext uri="{FF2B5EF4-FFF2-40B4-BE49-F238E27FC236}">
              <a16:creationId xmlns:a16="http://schemas.microsoft.com/office/drawing/2014/main" xmlns="" id="{6D61D2E9-C772-45C7-B08E-49FD862C03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51" name="BExZROR5QH4CRXACSPB031IW6DBF">
          <a:extLst>
            <a:ext uri="{FF2B5EF4-FFF2-40B4-BE49-F238E27FC236}">
              <a16:creationId xmlns:a16="http://schemas.microsoft.com/office/drawing/2014/main" xmlns="" id="{6F012A35-855E-4427-8A43-67DD4C1250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52" name="BExW5Q9YWNZOV61XIPTVZ6DG4WC3">
          <a:extLst>
            <a:ext uri="{FF2B5EF4-FFF2-40B4-BE49-F238E27FC236}">
              <a16:creationId xmlns:a16="http://schemas.microsoft.com/office/drawing/2014/main" xmlns="" id="{08B5F037-F265-46F0-813C-B3432A25A6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53" name="BExU234APSPWEF7WYAJWDD5FR41E">
          <a:extLst>
            <a:ext uri="{FF2B5EF4-FFF2-40B4-BE49-F238E27FC236}">
              <a16:creationId xmlns:a16="http://schemas.microsoft.com/office/drawing/2014/main" xmlns="" id="{2EF89D14-BD86-4CE6-81CD-BB9DD332B3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54" name="BEx9J972VG349UJL0BFKQNRFBPIK">
          <a:extLst>
            <a:ext uri="{FF2B5EF4-FFF2-40B4-BE49-F238E27FC236}">
              <a16:creationId xmlns:a16="http://schemas.microsoft.com/office/drawing/2014/main" xmlns="" id="{4A150184-983D-45E8-961C-529C00852A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55" name="BExEOG45NR1NDWFVLSHVPW96LDDG">
          <a:extLst>
            <a:ext uri="{FF2B5EF4-FFF2-40B4-BE49-F238E27FC236}">
              <a16:creationId xmlns:a16="http://schemas.microsoft.com/office/drawing/2014/main" xmlns="" id="{74549290-9867-4A6B-A6EC-DDD15F7632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56" name="BExMG8GOJE7HUD4TBW1BVZQ79U6D">
          <a:extLst>
            <a:ext uri="{FF2B5EF4-FFF2-40B4-BE49-F238E27FC236}">
              <a16:creationId xmlns:a16="http://schemas.microsoft.com/office/drawing/2014/main" xmlns="" id="{1A125642-F827-4236-9265-A77F6677D8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57" name="BExUD845W29O393MP8XHSBRARPM8">
          <a:extLst>
            <a:ext uri="{FF2B5EF4-FFF2-40B4-BE49-F238E27FC236}">
              <a16:creationId xmlns:a16="http://schemas.microsoft.com/office/drawing/2014/main" xmlns="" id="{EC5C84F4-617B-4240-BE90-7FDDD56411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58" name="BEx1PXJYA0EPVKMIZ3OX22NE6SPN">
          <a:extLst>
            <a:ext uri="{FF2B5EF4-FFF2-40B4-BE49-F238E27FC236}">
              <a16:creationId xmlns:a16="http://schemas.microsoft.com/office/drawing/2014/main" xmlns="" id="{0993728B-406C-4DAF-934F-A88ABDC30E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59" name="BExMJQXJ8DDD25EZMRVLMBSDATIO">
          <a:extLst>
            <a:ext uri="{FF2B5EF4-FFF2-40B4-BE49-F238E27FC236}">
              <a16:creationId xmlns:a16="http://schemas.microsoft.com/office/drawing/2014/main" xmlns="" id="{876E6811-B8FB-4AC5-A81A-72EE972274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60" name="BExCZE19XEJSNCUJ5WNOBW1G7SJV">
          <a:extLst>
            <a:ext uri="{FF2B5EF4-FFF2-40B4-BE49-F238E27FC236}">
              <a16:creationId xmlns:a16="http://schemas.microsoft.com/office/drawing/2014/main" xmlns="" id="{A8202BB2-05A4-4F3B-9F0C-0FFA571490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61" name="BExEQFAMIZ2L4OCWFLVJ5OSNW3FR">
          <a:extLst>
            <a:ext uri="{FF2B5EF4-FFF2-40B4-BE49-F238E27FC236}">
              <a16:creationId xmlns:a16="http://schemas.microsoft.com/office/drawing/2014/main" xmlns="" id="{666EF0AB-0811-448C-B075-6F777C4679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62" name="BExS5XJH42YFJ9C3IVA8HNIE5L6M">
          <a:extLst>
            <a:ext uri="{FF2B5EF4-FFF2-40B4-BE49-F238E27FC236}">
              <a16:creationId xmlns:a16="http://schemas.microsoft.com/office/drawing/2014/main" xmlns="" id="{81C4DCDC-0E74-49C7-92C7-9397319C12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63" name="BExVVXJ0MS44XHZ5FRN9T06BWANK">
          <a:extLst>
            <a:ext uri="{FF2B5EF4-FFF2-40B4-BE49-F238E27FC236}">
              <a16:creationId xmlns:a16="http://schemas.microsoft.com/office/drawing/2014/main" xmlns="" id="{AB9889BF-02CA-4E87-A68A-56F1669954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64" name="BExAXD64YO5K66HFU564IW611FYB">
          <a:extLst>
            <a:ext uri="{FF2B5EF4-FFF2-40B4-BE49-F238E27FC236}">
              <a16:creationId xmlns:a16="http://schemas.microsoft.com/office/drawing/2014/main" xmlns="" id="{022A9744-E486-4EEE-9571-C88D62FEE2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65" name="BExZROR5QH4CRXACSPB031IW6DBF">
          <a:extLst>
            <a:ext uri="{FF2B5EF4-FFF2-40B4-BE49-F238E27FC236}">
              <a16:creationId xmlns:a16="http://schemas.microsoft.com/office/drawing/2014/main" xmlns="" id="{3DE0FFB7-4834-40EF-81B5-2220EC55AD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66" name="BExW5Q9YWNZOV61XIPTVZ6DG4WC3">
          <a:extLst>
            <a:ext uri="{FF2B5EF4-FFF2-40B4-BE49-F238E27FC236}">
              <a16:creationId xmlns:a16="http://schemas.microsoft.com/office/drawing/2014/main" xmlns="" id="{A8DF7302-0F6C-4CE2-9ABC-C00BEB7CFC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67" name="BExU234APSPWEF7WYAJWDD5FR41E">
          <a:extLst>
            <a:ext uri="{FF2B5EF4-FFF2-40B4-BE49-F238E27FC236}">
              <a16:creationId xmlns:a16="http://schemas.microsoft.com/office/drawing/2014/main" xmlns="" id="{04AD2AD4-93EA-46B4-9C4F-63A1C7A4C4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68" name="BEx9J972VG349UJL0BFKQNRFBPIK">
          <a:extLst>
            <a:ext uri="{FF2B5EF4-FFF2-40B4-BE49-F238E27FC236}">
              <a16:creationId xmlns:a16="http://schemas.microsoft.com/office/drawing/2014/main" xmlns="" id="{97E37E05-A48D-4BB9-8823-E73F9700EB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69" name="BExEOG45NR1NDWFVLSHVPW96LDDG">
          <a:extLst>
            <a:ext uri="{FF2B5EF4-FFF2-40B4-BE49-F238E27FC236}">
              <a16:creationId xmlns:a16="http://schemas.microsoft.com/office/drawing/2014/main" xmlns="" id="{071C033C-F9B3-4B82-86FB-E2AADCC910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70" name="BExMG8GOJE7HUD4TBW1BVZQ79U6D">
          <a:extLst>
            <a:ext uri="{FF2B5EF4-FFF2-40B4-BE49-F238E27FC236}">
              <a16:creationId xmlns:a16="http://schemas.microsoft.com/office/drawing/2014/main" xmlns="" id="{A124CBE7-2D03-41E3-8E5A-E3F20F739F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71" name="BExUD845W29O393MP8XHSBRARPM8">
          <a:extLst>
            <a:ext uri="{FF2B5EF4-FFF2-40B4-BE49-F238E27FC236}">
              <a16:creationId xmlns:a16="http://schemas.microsoft.com/office/drawing/2014/main" xmlns="" id="{B19185BD-74ED-4990-9D1A-E2DD356471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72" name="BEx1PXJYA0EPVKMIZ3OX22NE6SPN">
          <a:extLst>
            <a:ext uri="{FF2B5EF4-FFF2-40B4-BE49-F238E27FC236}">
              <a16:creationId xmlns:a16="http://schemas.microsoft.com/office/drawing/2014/main" xmlns="" id="{54978FB9-E18B-4BCF-AE71-EECB95B017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73" name="BExMJQXJ8DDD25EZMRVLMBSDATIO">
          <a:extLst>
            <a:ext uri="{FF2B5EF4-FFF2-40B4-BE49-F238E27FC236}">
              <a16:creationId xmlns:a16="http://schemas.microsoft.com/office/drawing/2014/main" xmlns="" id="{6454359C-2C11-4D93-AEE0-7B5C6A5DD4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74" name="BExCZE19XEJSNCUJ5WNOBW1G7SJV">
          <a:extLst>
            <a:ext uri="{FF2B5EF4-FFF2-40B4-BE49-F238E27FC236}">
              <a16:creationId xmlns:a16="http://schemas.microsoft.com/office/drawing/2014/main" xmlns="" id="{B85D6533-C5C3-4CB7-A32C-0FF6453B9D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75" name="BExEQFAMIZ2L4OCWFLVJ5OSNW3FR">
          <a:extLst>
            <a:ext uri="{FF2B5EF4-FFF2-40B4-BE49-F238E27FC236}">
              <a16:creationId xmlns:a16="http://schemas.microsoft.com/office/drawing/2014/main" xmlns="" id="{FB83D8B7-6CC2-4B40-9900-330D625BB1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76" name="BExS5XJH42YFJ9C3IVA8HNIE5L6M">
          <a:extLst>
            <a:ext uri="{FF2B5EF4-FFF2-40B4-BE49-F238E27FC236}">
              <a16:creationId xmlns:a16="http://schemas.microsoft.com/office/drawing/2014/main" xmlns="" id="{38F0837D-B696-4247-A25F-30419EF5F6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77" name="BExVVXJ0MS44XHZ5FRN9T06BWANK">
          <a:extLst>
            <a:ext uri="{FF2B5EF4-FFF2-40B4-BE49-F238E27FC236}">
              <a16:creationId xmlns:a16="http://schemas.microsoft.com/office/drawing/2014/main" xmlns="" id="{86BEE05E-7BE8-4FE5-8D60-20BAB37793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78" name="BExAXD64YO5K66HFU564IW611FYB">
          <a:extLst>
            <a:ext uri="{FF2B5EF4-FFF2-40B4-BE49-F238E27FC236}">
              <a16:creationId xmlns:a16="http://schemas.microsoft.com/office/drawing/2014/main" xmlns="" id="{676DD37B-CB59-4C03-A177-CE8BDE7BFF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79" name="BExZROR5QH4CRXACSPB031IW6DBF">
          <a:extLst>
            <a:ext uri="{FF2B5EF4-FFF2-40B4-BE49-F238E27FC236}">
              <a16:creationId xmlns:a16="http://schemas.microsoft.com/office/drawing/2014/main" xmlns="" id="{C6D9A92B-5D41-4A50-B21F-4468349784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80" name="BExW5Q9YWNZOV61XIPTVZ6DG4WC3">
          <a:extLst>
            <a:ext uri="{FF2B5EF4-FFF2-40B4-BE49-F238E27FC236}">
              <a16:creationId xmlns:a16="http://schemas.microsoft.com/office/drawing/2014/main" xmlns="" id="{F7224B7B-FFAD-4078-9289-AE22FDBFA7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81" name="BExU234APSPWEF7WYAJWDD5FR41E">
          <a:extLst>
            <a:ext uri="{FF2B5EF4-FFF2-40B4-BE49-F238E27FC236}">
              <a16:creationId xmlns:a16="http://schemas.microsoft.com/office/drawing/2014/main" xmlns="" id="{15F1733E-BC3F-4C2F-A9FB-E44BA0C7C7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82" name="BEx9J972VG349UJL0BFKQNRFBPIK">
          <a:extLst>
            <a:ext uri="{FF2B5EF4-FFF2-40B4-BE49-F238E27FC236}">
              <a16:creationId xmlns:a16="http://schemas.microsoft.com/office/drawing/2014/main" xmlns="" id="{ED84D57C-DDDE-4B84-9E02-BF09F12DDD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83" name="BExEOG45NR1NDWFVLSHVPW96LDDG">
          <a:extLst>
            <a:ext uri="{FF2B5EF4-FFF2-40B4-BE49-F238E27FC236}">
              <a16:creationId xmlns:a16="http://schemas.microsoft.com/office/drawing/2014/main" xmlns="" id="{3BDA9A30-9202-4528-BD02-FD30C3A0C8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84" name="BExMG8GOJE7HUD4TBW1BVZQ79U6D">
          <a:extLst>
            <a:ext uri="{FF2B5EF4-FFF2-40B4-BE49-F238E27FC236}">
              <a16:creationId xmlns:a16="http://schemas.microsoft.com/office/drawing/2014/main" xmlns="" id="{4D4BA58A-85C9-4F34-AE90-56756BE4A2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85" name="BExUD845W29O393MP8XHSBRARPM8">
          <a:extLst>
            <a:ext uri="{FF2B5EF4-FFF2-40B4-BE49-F238E27FC236}">
              <a16:creationId xmlns:a16="http://schemas.microsoft.com/office/drawing/2014/main" xmlns="" id="{AB99FB86-A4C7-42A9-89BD-536D011DA3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86" name="BEx1PXJYA0EPVKMIZ3OX22NE6SPN">
          <a:extLst>
            <a:ext uri="{FF2B5EF4-FFF2-40B4-BE49-F238E27FC236}">
              <a16:creationId xmlns:a16="http://schemas.microsoft.com/office/drawing/2014/main" xmlns="" id="{74CF7D6D-729D-4E16-A242-6536E081E0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87" name="BExMJQXJ8DDD25EZMRVLMBSDATIO">
          <a:extLst>
            <a:ext uri="{FF2B5EF4-FFF2-40B4-BE49-F238E27FC236}">
              <a16:creationId xmlns:a16="http://schemas.microsoft.com/office/drawing/2014/main" xmlns="" id="{239AA62D-8F35-48EE-AEE8-75686123E1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88" name="BExCZE19XEJSNCUJ5WNOBW1G7SJV">
          <a:extLst>
            <a:ext uri="{FF2B5EF4-FFF2-40B4-BE49-F238E27FC236}">
              <a16:creationId xmlns:a16="http://schemas.microsoft.com/office/drawing/2014/main" xmlns="" id="{6E803E0E-A3FB-473C-BE1A-DDD32B1F2A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89" name="BExEQFAMIZ2L4OCWFLVJ5OSNW3FR">
          <a:extLst>
            <a:ext uri="{FF2B5EF4-FFF2-40B4-BE49-F238E27FC236}">
              <a16:creationId xmlns:a16="http://schemas.microsoft.com/office/drawing/2014/main" xmlns="" id="{D2794D36-B12D-41FB-8810-32C66BF61D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90" name="BExS5XJH42YFJ9C3IVA8HNIE5L6M">
          <a:extLst>
            <a:ext uri="{FF2B5EF4-FFF2-40B4-BE49-F238E27FC236}">
              <a16:creationId xmlns:a16="http://schemas.microsoft.com/office/drawing/2014/main" xmlns="" id="{D91180D0-6E27-49CA-BEBA-028597C742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91" name="BExVVXJ0MS44XHZ5FRN9T06BWANK">
          <a:extLst>
            <a:ext uri="{FF2B5EF4-FFF2-40B4-BE49-F238E27FC236}">
              <a16:creationId xmlns:a16="http://schemas.microsoft.com/office/drawing/2014/main" xmlns="" id="{4C155D8A-F301-46B8-A4BE-32D723D300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92" name="BExAXD64YO5K66HFU564IW611FYB">
          <a:extLst>
            <a:ext uri="{FF2B5EF4-FFF2-40B4-BE49-F238E27FC236}">
              <a16:creationId xmlns:a16="http://schemas.microsoft.com/office/drawing/2014/main" xmlns="" id="{59BDB46E-190D-4926-B1AC-775298BDE3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93" name="BExZROR5QH4CRXACSPB031IW6DBF">
          <a:extLst>
            <a:ext uri="{FF2B5EF4-FFF2-40B4-BE49-F238E27FC236}">
              <a16:creationId xmlns:a16="http://schemas.microsoft.com/office/drawing/2014/main" xmlns="" id="{6C840BBB-110D-4402-AA4E-1D4715FC4E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94" name="BExW5Q9YWNZOV61XIPTVZ6DG4WC3">
          <a:extLst>
            <a:ext uri="{FF2B5EF4-FFF2-40B4-BE49-F238E27FC236}">
              <a16:creationId xmlns:a16="http://schemas.microsoft.com/office/drawing/2014/main" xmlns="" id="{FDDEA4A5-401F-4298-BDA7-D623A1D9A7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95" name="BExU234APSPWEF7WYAJWDD5FR41E">
          <a:extLst>
            <a:ext uri="{FF2B5EF4-FFF2-40B4-BE49-F238E27FC236}">
              <a16:creationId xmlns:a16="http://schemas.microsoft.com/office/drawing/2014/main" xmlns="" id="{8041464A-35D2-4CC6-A3A6-618252AE3E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96" name="BEx9J972VG349UJL0BFKQNRFBPIK">
          <a:extLst>
            <a:ext uri="{FF2B5EF4-FFF2-40B4-BE49-F238E27FC236}">
              <a16:creationId xmlns:a16="http://schemas.microsoft.com/office/drawing/2014/main" xmlns="" id="{1257669D-101C-4B6D-A823-800A6C3A28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97" name="BExEOG45NR1NDWFVLSHVPW96LDDG">
          <a:extLst>
            <a:ext uri="{FF2B5EF4-FFF2-40B4-BE49-F238E27FC236}">
              <a16:creationId xmlns:a16="http://schemas.microsoft.com/office/drawing/2014/main" xmlns="" id="{A4F5CF0F-6BFA-4931-95DD-9B00B52626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98" name="BExMG8GOJE7HUD4TBW1BVZQ79U6D">
          <a:extLst>
            <a:ext uri="{FF2B5EF4-FFF2-40B4-BE49-F238E27FC236}">
              <a16:creationId xmlns:a16="http://schemas.microsoft.com/office/drawing/2014/main" xmlns="" id="{DB98FBE4-4D2E-49A7-A040-6D9DC93F3D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99" name="BExUD845W29O393MP8XHSBRARPM8">
          <a:extLst>
            <a:ext uri="{FF2B5EF4-FFF2-40B4-BE49-F238E27FC236}">
              <a16:creationId xmlns:a16="http://schemas.microsoft.com/office/drawing/2014/main" xmlns="" id="{C315A930-7DC9-4FD6-BD4D-F34139D2A6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00" name="BEx1PXJYA0EPVKMIZ3OX22NE6SPN">
          <a:extLst>
            <a:ext uri="{FF2B5EF4-FFF2-40B4-BE49-F238E27FC236}">
              <a16:creationId xmlns:a16="http://schemas.microsoft.com/office/drawing/2014/main" xmlns="" id="{9565F8CD-7EB5-466F-9E04-B09E51BF8C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01" name="BExMJQXJ8DDD25EZMRVLMBSDATIO">
          <a:extLst>
            <a:ext uri="{FF2B5EF4-FFF2-40B4-BE49-F238E27FC236}">
              <a16:creationId xmlns:a16="http://schemas.microsoft.com/office/drawing/2014/main" xmlns="" id="{EB12E11D-3BCA-4180-BC34-FA9FDA3DF7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02" name="BExCZE19XEJSNCUJ5WNOBW1G7SJV">
          <a:extLst>
            <a:ext uri="{FF2B5EF4-FFF2-40B4-BE49-F238E27FC236}">
              <a16:creationId xmlns:a16="http://schemas.microsoft.com/office/drawing/2014/main" xmlns="" id="{C694D975-F470-4EDF-8849-738749826A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03" name="BExEQFAMIZ2L4OCWFLVJ5OSNW3FR">
          <a:extLst>
            <a:ext uri="{FF2B5EF4-FFF2-40B4-BE49-F238E27FC236}">
              <a16:creationId xmlns:a16="http://schemas.microsoft.com/office/drawing/2014/main" xmlns="" id="{49975802-5186-48BA-A55B-0B39BB826A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04" name="BExS5XJH42YFJ9C3IVA8HNIE5L6M">
          <a:extLst>
            <a:ext uri="{FF2B5EF4-FFF2-40B4-BE49-F238E27FC236}">
              <a16:creationId xmlns:a16="http://schemas.microsoft.com/office/drawing/2014/main" xmlns="" id="{19B7A534-E52C-4BBB-B33D-0DAE62534D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05" name="BExVVXJ0MS44XHZ5FRN9T06BWANK">
          <a:extLst>
            <a:ext uri="{FF2B5EF4-FFF2-40B4-BE49-F238E27FC236}">
              <a16:creationId xmlns:a16="http://schemas.microsoft.com/office/drawing/2014/main" xmlns="" id="{C99014B1-AA8F-4E7D-8ACC-FC7EE68BFC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06" name="BExAXD64YO5K66HFU564IW611FYB">
          <a:extLst>
            <a:ext uri="{FF2B5EF4-FFF2-40B4-BE49-F238E27FC236}">
              <a16:creationId xmlns:a16="http://schemas.microsoft.com/office/drawing/2014/main" xmlns="" id="{FE7DB3C6-D837-4CA1-B8FE-55A5ECE7CA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07" name="BExZROR5QH4CRXACSPB031IW6DBF">
          <a:extLst>
            <a:ext uri="{FF2B5EF4-FFF2-40B4-BE49-F238E27FC236}">
              <a16:creationId xmlns:a16="http://schemas.microsoft.com/office/drawing/2014/main" xmlns="" id="{35D8318E-17CA-443B-90A4-CAB07C7F9F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08" name="BExW5Q9YWNZOV61XIPTVZ6DG4WC3">
          <a:extLst>
            <a:ext uri="{FF2B5EF4-FFF2-40B4-BE49-F238E27FC236}">
              <a16:creationId xmlns:a16="http://schemas.microsoft.com/office/drawing/2014/main" xmlns="" id="{040D8173-8DA5-42FE-A7B1-7AD742497F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09" name="BExU234APSPWEF7WYAJWDD5FR41E">
          <a:extLst>
            <a:ext uri="{FF2B5EF4-FFF2-40B4-BE49-F238E27FC236}">
              <a16:creationId xmlns:a16="http://schemas.microsoft.com/office/drawing/2014/main" xmlns="" id="{E94F867E-FB63-4E23-9542-9EF778312A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10" name="BEx9J972VG349UJL0BFKQNRFBPIK">
          <a:extLst>
            <a:ext uri="{FF2B5EF4-FFF2-40B4-BE49-F238E27FC236}">
              <a16:creationId xmlns:a16="http://schemas.microsoft.com/office/drawing/2014/main" xmlns="" id="{945D84E4-0F15-4C69-A20A-8A14F5E39F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11" name="BExEOG45NR1NDWFVLSHVPW96LDDG">
          <a:extLst>
            <a:ext uri="{FF2B5EF4-FFF2-40B4-BE49-F238E27FC236}">
              <a16:creationId xmlns:a16="http://schemas.microsoft.com/office/drawing/2014/main" xmlns="" id="{D71793C0-5ACB-4F62-BF7A-EA0E1BC864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12" name="BExMG8GOJE7HUD4TBW1BVZQ79U6D">
          <a:extLst>
            <a:ext uri="{FF2B5EF4-FFF2-40B4-BE49-F238E27FC236}">
              <a16:creationId xmlns:a16="http://schemas.microsoft.com/office/drawing/2014/main" xmlns="" id="{85D822F6-7FD8-4EF1-A950-938D1B5ED0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13" name="BExUD845W29O393MP8XHSBRARPM8">
          <a:extLst>
            <a:ext uri="{FF2B5EF4-FFF2-40B4-BE49-F238E27FC236}">
              <a16:creationId xmlns:a16="http://schemas.microsoft.com/office/drawing/2014/main" xmlns="" id="{D1B6C0C0-ADD3-4359-B962-8850CA509C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14" name="BEx1PXJYA0EPVKMIZ3OX22NE6SPN">
          <a:extLst>
            <a:ext uri="{FF2B5EF4-FFF2-40B4-BE49-F238E27FC236}">
              <a16:creationId xmlns:a16="http://schemas.microsoft.com/office/drawing/2014/main" xmlns="" id="{9A71F523-B5F0-4D1C-B8CA-F6B11EEB8B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15" name="BExMJQXJ8DDD25EZMRVLMBSDATIO">
          <a:extLst>
            <a:ext uri="{FF2B5EF4-FFF2-40B4-BE49-F238E27FC236}">
              <a16:creationId xmlns:a16="http://schemas.microsoft.com/office/drawing/2014/main" xmlns="" id="{A0315167-1A14-4AD2-9BC0-512F9202F4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16" name="BExCZE19XEJSNCUJ5WNOBW1G7SJV">
          <a:extLst>
            <a:ext uri="{FF2B5EF4-FFF2-40B4-BE49-F238E27FC236}">
              <a16:creationId xmlns:a16="http://schemas.microsoft.com/office/drawing/2014/main" xmlns="" id="{9EA11248-DE5B-428C-ACF6-4ACCB73568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17" name="BExEQFAMIZ2L4OCWFLVJ5OSNW3FR">
          <a:extLst>
            <a:ext uri="{FF2B5EF4-FFF2-40B4-BE49-F238E27FC236}">
              <a16:creationId xmlns:a16="http://schemas.microsoft.com/office/drawing/2014/main" xmlns="" id="{3CDE98F8-C801-4A52-8ED6-78301E1F25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18" name="BExS5XJH42YFJ9C3IVA8HNIE5L6M">
          <a:extLst>
            <a:ext uri="{FF2B5EF4-FFF2-40B4-BE49-F238E27FC236}">
              <a16:creationId xmlns:a16="http://schemas.microsoft.com/office/drawing/2014/main" xmlns="" id="{05BAD7A6-08DA-4C3E-8F06-D336AE1C95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19" name="BExVVXJ0MS44XHZ5FRN9T06BWANK">
          <a:extLst>
            <a:ext uri="{FF2B5EF4-FFF2-40B4-BE49-F238E27FC236}">
              <a16:creationId xmlns:a16="http://schemas.microsoft.com/office/drawing/2014/main" xmlns="" id="{6BDC144F-5B1A-4B42-821D-62E10272C2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20" name="BExAXD64YO5K66HFU564IW611FYB">
          <a:extLst>
            <a:ext uri="{FF2B5EF4-FFF2-40B4-BE49-F238E27FC236}">
              <a16:creationId xmlns:a16="http://schemas.microsoft.com/office/drawing/2014/main" xmlns="" id="{3D9A26CF-C87F-4D2D-84C1-2F9148CC59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21" name="BExZROR5QH4CRXACSPB031IW6DBF">
          <a:extLst>
            <a:ext uri="{FF2B5EF4-FFF2-40B4-BE49-F238E27FC236}">
              <a16:creationId xmlns:a16="http://schemas.microsoft.com/office/drawing/2014/main" xmlns="" id="{53936B6E-EA3A-4843-AB52-95757114D0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22" name="BExW5Q9YWNZOV61XIPTVZ6DG4WC3">
          <a:extLst>
            <a:ext uri="{FF2B5EF4-FFF2-40B4-BE49-F238E27FC236}">
              <a16:creationId xmlns:a16="http://schemas.microsoft.com/office/drawing/2014/main" xmlns="" id="{13E17246-033B-471F-9E92-F23D1B4DF8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23" name="BExU234APSPWEF7WYAJWDD5FR41E">
          <a:extLst>
            <a:ext uri="{FF2B5EF4-FFF2-40B4-BE49-F238E27FC236}">
              <a16:creationId xmlns:a16="http://schemas.microsoft.com/office/drawing/2014/main" xmlns="" id="{4DC306E8-2515-4AC3-86FF-A4C9B149ED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24" name="BEx9J972VG349UJL0BFKQNRFBPIK">
          <a:extLst>
            <a:ext uri="{FF2B5EF4-FFF2-40B4-BE49-F238E27FC236}">
              <a16:creationId xmlns:a16="http://schemas.microsoft.com/office/drawing/2014/main" xmlns="" id="{CFF30D10-3100-4A3B-AD4E-09EA645652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25" name="BExEOG45NR1NDWFVLSHVPW96LDDG">
          <a:extLst>
            <a:ext uri="{FF2B5EF4-FFF2-40B4-BE49-F238E27FC236}">
              <a16:creationId xmlns:a16="http://schemas.microsoft.com/office/drawing/2014/main" xmlns="" id="{9D9BA28C-3BD2-4C0D-BBD8-9FB7354BC3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26" name="BExMG8GOJE7HUD4TBW1BVZQ79U6D">
          <a:extLst>
            <a:ext uri="{FF2B5EF4-FFF2-40B4-BE49-F238E27FC236}">
              <a16:creationId xmlns:a16="http://schemas.microsoft.com/office/drawing/2014/main" xmlns="" id="{884C5220-9F39-4CBB-AA80-09EEB59790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27" name="BExUD845W29O393MP8XHSBRARPM8">
          <a:extLst>
            <a:ext uri="{FF2B5EF4-FFF2-40B4-BE49-F238E27FC236}">
              <a16:creationId xmlns:a16="http://schemas.microsoft.com/office/drawing/2014/main" xmlns="" id="{A3D49716-D177-4E24-806A-6690DF897E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28" name="BEx1PXJYA0EPVKMIZ3OX22NE6SPN">
          <a:extLst>
            <a:ext uri="{FF2B5EF4-FFF2-40B4-BE49-F238E27FC236}">
              <a16:creationId xmlns:a16="http://schemas.microsoft.com/office/drawing/2014/main" xmlns="" id="{A9AA6231-3037-4E69-99AA-7BFE3CA379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29" name="BExMJQXJ8DDD25EZMRVLMBSDATIO">
          <a:extLst>
            <a:ext uri="{FF2B5EF4-FFF2-40B4-BE49-F238E27FC236}">
              <a16:creationId xmlns:a16="http://schemas.microsoft.com/office/drawing/2014/main" xmlns="" id="{CD9FFB69-11C9-4723-BC54-6079C3D97B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30" name="BExCZE19XEJSNCUJ5WNOBW1G7SJV">
          <a:extLst>
            <a:ext uri="{FF2B5EF4-FFF2-40B4-BE49-F238E27FC236}">
              <a16:creationId xmlns:a16="http://schemas.microsoft.com/office/drawing/2014/main" xmlns="" id="{5BB1ECFE-E5F2-4987-8AA8-F7ECE051D8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31" name="BExEQFAMIZ2L4OCWFLVJ5OSNW3FR">
          <a:extLst>
            <a:ext uri="{FF2B5EF4-FFF2-40B4-BE49-F238E27FC236}">
              <a16:creationId xmlns:a16="http://schemas.microsoft.com/office/drawing/2014/main" xmlns="" id="{6924F348-C3A7-4910-B978-CAC6F4D4EF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32" name="BExS5XJH42YFJ9C3IVA8HNIE5L6M">
          <a:extLst>
            <a:ext uri="{FF2B5EF4-FFF2-40B4-BE49-F238E27FC236}">
              <a16:creationId xmlns:a16="http://schemas.microsoft.com/office/drawing/2014/main" xmlns="" id="{BE6F66D7-2AED-4239-890B-D0125264BA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33" name="BExVVXJ0MS44XHZ5FRN9T06BWANK">
          <a:extLst>
            <a:ext uri="{FF2B5EF4-FFF2-40B4-BE49-F238E27FC236}">
              <a16:creationId xmlns:a16="http://schemas.microsoft.com/office/drawing/2014/main" xmlns="" id="{C306EBEA-FC87-43D8-ABC8-E4C0C6A32C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34" name="BExAXD64YO5K66HFU564IW611FYB">
          <a:extLst>
            <a:ext uri="{FF2B5EF4-FFF2-40B4-BE49-F238E27FC236}">
              <a16:creationId xmlns:a16="http://schemas.microsoft.com/office/drawing/2014/main" xmlns="" id="{7BFA78EE-7E6B-4EA7-A9F9-BA851C0795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35" name="BExZROR5QH4CRXACSPB031IW6DBF">
          <a:extLst>
            <a:ext uri="{FF2B5EF4-FFF2-40B4-BE49-F238E27FC236}">
              <a16:creationId xmlns:a16="http://schemas.microsoft.com/office/drawing/2014/main" xmlns="" id="{55D8F388-3AC3-4ABD-AB9D-65A78DF9C9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36" name="BExW5Q9YWNZOV61XIPTVZ6DG4WC3">
          <a:extLst>
            <a:ext uri="{FF2B5EF4-FFF2-40B4-BE49-F238E27FC236}">
              <a16:creationId xmlns:a16="http://schemas.microsoft.com/office/drawing/2014/main" xmlns="" id="{0ED88426-EA8A-4E76-8365-F7CBF9719D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37" name="BExU234APSPWEF7WYAJWDD5FR41E">
          <a:extLst>
            <a:ext uri="{FF2B5EF4-FFF2-40B4-BE49-F238E27FC236}">
              <a16:creationId xmlns:a16="http://schemas.microsoft.com/office/drawing/2014/main" xmlns="" id="{007FDCC3-BB79-4A3E-86D0-A0FC3DF407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38" name="BEx9J972VG349UJL0BFKQNRFBPIK">
          <a:extLst>
            <a:ext uri="{FF2B5EF4-FFF2-40B4-BE49-F238E27FC236}">
              <a16:creationId xmlns:a16="http://schemas.microsoft.com/office/drawing/2014/main" xmlns="" id="{70C1CB2C-2E4C-4AD0-821F-8DDDEA95C9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39" name="BExEOG45NR1NDWFVLSHVPW96LDDG">
          <a:extLst>
            <a:ext uri="{FF2B5EF4-FFF2-40B4-BE49-F238E27FC236}">
              <a16:creationId xmlns:a16="http://schemas.microsoft.com/office/drawing/2014/main" xmlns="" id="{C641A7D2-F923-4A3D-AC55-8665E11917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40" name="BExMG8GOJE7HUD4TBW1BVZQ79U6D">
          <a:extLst>
            <a:ext uri="{FF2B5EF4-FFF2-40B4-BE49-F238E27FC236}">
              <a16:creationId xmlns:a16="http://schemas.microsoft.com/office/drawing/2014/main" xmlns="" id="{5FA6DCEA-5FB9-4F2C-A8A3-EFB6C0AED6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41" name="BExUD845W29O393MP8XHSBRARPM8">
          <a:extLst>
            <a:ext uri="{FF2B5EF4-FFF2-40B4-BE49-F238E27FC236}">
              <a16:creationId xmlns:a16="http://schemas.microsoft.com/office/drawing/2014/main" xmlns="" id="{E6D70FF7-661F-464B-8282-11535816DF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42" name="BEx1PXJYA0EPVKMIZ3OX22NE6SPN">
          <a:extLst>
            <a:ext uri="{FF2B5EF4-FFF2-40B4-BE49-F238E27FC236}">
              <a16:creationId xmlns:a16="http://schemas.microsoft.com/office/drawing/2014/main" xmlns="" id="{02B8AEA0-B842-457D-BFF4-FB5704F204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43" name="BExMJQXJ8DDD25EZMRVLMBSDATIO">
          <a:extLst>
            <a:ext uri="{FF2B5EF4-FFF2-40B4-BE49-F238E27FC236}">
              <a16:creationId xmlns:a16="http://schemas.microsoft.com/office/drawing/2014/main" xmlns="" id="{F0AE06DC-29F8-4E6E-8E0B-A404218383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44" name="BExCZE19XEJSNCUJ5WNOBW1G7SJV">
          <a:extLst>
            <a:ext uri="{FF2B5EF4-FFF2-40B4-BE49-F238E27FC236}">
              <a16:creationId xmlns:a16="http://schemas.microsoft.com/office/drawing/2014/main" xmlns="" id="{A167DD99-1AE2-4F80-A6E0-960DF88933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45" name="BExEQFAMIZ2L4OCWFLVJ5OSNW3FR">
          <a:extLst>
            <a:ext uri="{FF2B5EF4-FFF2-40B4-BE49-F238E27FC236}">
              <a16:creationId xmlns:a16="http://schemas.microsoft.com/office/drawing/2014/main" xmlns="" id="{DA9B59AC-8474-4223-A7E3-2B5136EC04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46" name="BExS5XJH42YFJ9C3IVA8HNIE5L6M">
          <a:extLst>
            <a:ext uri="{FF2B5EF4-FFF2-40B4-BE49-F238E27FC236}">
              <a16:creationId xmlns:a16="http://schemas.microsoft.com/office/drawing/2014/main" xmlns="" id="{6AC3F6F8-B61C-4E8E-BFEB-E3649BDA23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47" name="BExVVXJ0MS44XHZ5FRN9T06BWANK">
          <a:extLst>
            <a:ext uri="{FF2B5EF4-FFF2-40B4-BE49-F238E27FC236}">
              <a16:creationId xmlns:a16="http://schemas.microsoft.com/office/drawing/2014/main" xmlns="" id="{E1E92024-5CE2-4B88-9B61-B74411BF5A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48" name="BExAXD64YO5K66HFU564IW611FYB">
          <a:extLst>
            <a:ext uri="{FF2B5EF4-FFF2-40B4-BE49-F238E27FC236}">
              <a16:creationId xmlns:a16="http://schemas.microsoft.com/office/drawing/2014/main" xmlns="" id="{F8164393-EF9D-4CD6-9A1F-82031B37F1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49" name="BExZROR5QH4CRXACSPB031IW6DBF">
          <a:extLst>
            <a:ext uri="{FF2B5EF4-FFF2-40B4-BE49-F238E27FC236}">
              <a16:creationId xmlns:a16="http://schemas.microsoft.com/office/drawing/2014/main" xmlns="" id="{D9557E10-7E8E-4406-A12B-459A2C37A4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50" name="BExW5Q9YWNZOV61XIPTVZ6DG4WC3">
          <a:extLst>
            <a:ext uri="{FF2B5EF4-FFF2-40B4-BE49-F238E27FC236}">
              <a16:creationId xmlns:a16="http://schemas.microsoft.com/office/drawing/2014/main" xmlns="" id="{7A460E0E-D15C-478D-BC88-F67F03A790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51" name="BExU234APSPWEF7WYAJWDD5FR41E">
          <a:extLst>
            <a:ext uri="{FF2B5EF4-FFF2-40B4-BE49-F238E27FC236}">
              <a16:creationId xmlns:a16="http://schemas.microsoft.com/office/drawing/2014/main" xmlns="" id="{1D4E629F-539D-4916-A5CA-94B65F6F91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52" name="BEx9J972VG349UJL0BFKQNRFBPIK">
          <a:extLst>
            <a:ext uri="{FF2B5EF4-FFF2-40B4-BE49-F238E27FC236}">
              <a16:creationId xmlns:a16="http://schemas.microsoft.com/office/drawing/2014/main" xmlns="" id="{3731EFD1-A023-4078-AE6B-C846CCD284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53" name="BExEOG45NR1NDWFVLSHVPW96LDDG">
          <a:extLst>
            <a:ext uri="{FF2B5EF4-FFF2-40B4-BE49-F238E27FC236}">
              <a16:creationId xmlns:a16="http://schemas.microsoft.com/office/drawing/2014/main" xmlns="" id="{D5BE0EFF-7C05-4D3C-ACEF-C25E3C548E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54" name="BExMG8GOJE7HUD4TBW1BVZQ79U6D">
          <a:extLst>
            <a:ext uri="{FF2B5EF4-FFF2-40B4-BE49-F238E27FC236}">
              <a16:creationId xmlns:a16="http://schemas.microsoft.com/office/drawing/2014/main" xmlns="" id="{81203540-7CD5-46F0-AB34-BA3E2F0ABF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55" name="BExUD845W29O393MP8XHSBRARPM8">
          <a:extLst>
            <a:ext uri="{FF2B5EF4-FFF2-40B4-BE49-F238E27FC236}">
              <a16:creationId xmlns:a16="http://schemas.microsoft.com/office/drawing/2014/main" xmlns="" id="{2589DB33-ACD7-4CFF-8C69-75B43DF69A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56" name="BEx1PXJYA0EPVKMIZ3OX22NE6SPN">
          <a:extLst>
            <a:ext uri="{FF2B5EF4-FFF2-40B4-BE49-F238E27FC236}">
              <a16:creationId xmlns:a16="http://schemas.microsoft.com/office/drawing/2014/main" xmlns="" id="{356C7C60-F425-4091-80A5-B9DB4B4E00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57" name="BExMJQXJ8DDD25EZMRVLMBSDATIO">
          <a:extLst>
            <a:ext uri="{FF2B5EF4-FFF2-40B4-BE49-F238E27FC236}">
              <a16:creationId xmlns:a16="http://schemas.microsoft.com/office/drawing/2014/main" xmlns="" id="{8307793E-5A44-4E75-9CA7-1D88E70C93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58" name="BExCZE19XEJSNCUJ5WNOBW1G7SJV">
          <a:extLst>
            <a:ext uri="{FF2B5EF4-FFF2-40B4-BE49-F238E27FC236}">
              <a16:creationId xmlns:a16="http://schemas.microsoft.com/office/drawing/2014/main" xmlns="" id="{C5D2C75E-3555-43A4-94AA-1FDEA27E25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59" name="BExEQFAMIZ2L4OCWFLVJ5OSNW3FR">
          <a:extLst>
            <a:ext uri="{FF2B5EF4-FFF2-40B4-BE49-F238E27FC236}">
              <a16:creationId xmlns:a16="http://schemas.microsoft.com/office/drawing/2014/main" xmlns="" id="{BB45F93B-E5D5-4DF7-902C-C65F84CD78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60" name="BExS5XJH42YFJ9C3IVA8HNIE5L6M">
          <a:extLst>
            <a:ext uri="{FF2B5EF4-FFF2-40B4-BE49-F238E27FC236}">
              <a16:creationId xmlns:a16="http://schemas.microsoft.com/office/drawing/2014/main" xmlns="" id="{853889C0-1352-496D-A808-A2FD00BDE5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61" name="BExVVXJ0MS44XHZ5FRN9T06BWANK">
          <a:extLst>
            <a:ext uri="{FF2B5EF4-FFF2-40B4-BE49-F238E27FC236}">
              <a16:creationId xmlns:a16="http://schemas.microsoft.com/office/drawing/2014/main" xmlns="" id="{D4D1E18D-5CCA-4C87-90C5-0462F8ED1D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62" name="BExAXD64YO5K66HFU564IW611FYB">
          <a:extLst>
            <a:ext uri="{FF2B5EF4-FFF2-40B4-BE49-F238E27FC236}">
              <a16:creationId xmlns:a16="http://schemas.microsoft.com/office/drawing/2014/main" xmlns="" id="{4945906D-0D0B-4B35-AD9F-2967158428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63" name="BExZROR5QH4CRXACSPB031IW6DBF">
          <a:extLst>
            <a:ext uri="{FF2B5EF4-FFF2-40B4-BE49-F238E27FC236}">
              <a16:creationId xmlns:a16="http://schemas.microsoft.com/office/drawing/2014/main" xmlns="" id="{6DCE4699-D142-4B1D-B728-5C133BADED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64" name="BExW5Q9YWNZOV61XIPTVZ6DG4WC3">
          <a:extLst>
            <a:ext uri="{FF2B5EF4-FFF2-40B4-BE49-F238E27FC236}">
              <a16:creationId xmlns:a16="http://schemas.microsoft.com/office/drawing/2014/main" xmlns="" id="{6AF8D55D-E264-4EE3-9CE6-5A34376671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65" name="BExU234APSPWEF7WYAJWDD5FR41E">
          <a:extLst>
            <a:ext uri="{FF2B5EF4-FFF2-40B4-BE49-F238E27FC236}">
              <a16:creationId xmlns:a16="http://schemas.microsoft.com/office/drawing/2014/main" xmlns="" id="{84EFF03D-E2A5-4FEC-8918-897BD93819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66" name="BEx9J972VG349UJL0BFKQNRFBPIK">
          <a:extLst>
            <a:ext uri="{FF2B5EF4-FFF2-40B4-BE49-F238E27FC236}">
              <a16:creationId xmlns:a16="http://schemas.microsoft.com/office/drawing/2014/main" xmlns="" id="{133A39C5-3348-480B-A16B-AE3CAFCC29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67" name="BExEOG45NR1NDWFVLSHVPW96LDDG">
          <a:extLst>
            <a:ext uri="{FF2B5EF4-FFF2-40B4-BE49-F238E27FC236}">
              <a16:creationId xmlns:a16="http://schemas.microsoft.com/office/drawing/2014/main" xmlns="" id="{AA946BFF-6D2B-47F2-866E-14D52726A9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68" name="BExMG8GOJE7HUD4TBW1BVZQ79U6D">
          <a:extLst>
            <a:ext uri="{FF2B5EF4-FFF2-40B4-BE49-F238E27FC236}">
              <a16:creationId xmlns:a16="http://schemas.microsoft.com/office/drawing/2014/main" xmlns="" id="{733F58B5-FE79-4815-950E-F8026631C6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69" name="BExUD845W29O393MP8XHSBRARPM8">
          <a:extLst>
            <a:ext uri="{FF2B5EF4-FFF2-40B4-BE49-F238E27FC236}">
              <a16:creationId xmlns:a16="http://schemas.microsoft.com/office/drawing/2014/main" xmlns="" id="{A4A531A8-DA8D-4096-8094-1812AB07DA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70" name="BEx1PXJYA0EPVKMIZ3OX22NE6SPN">
          <a:extLst>
            <a:ext uri="{FF2B5EF4-FFF2-40B4-BE49-F238E27FC236}">
              <a16:creationId xmlns:a16="http://schemas.microsoft.com/office/drawing/2014/main" xmlns="" id="{7B6DF244-A8F9-4C40-A0A4-2159E93CEA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71" name="BExMJQXJ8DDD25EZMRVLMBSDATIO">
          <a:extLst>
            <a:ext uri="{FF2B5EF4-FFF2-40B4-BE49-F238E27FC236}">
              <a16:creationId xmlns:a16="http://schemas.microsoft.com/office/drawing/2014/main" xmlns="" id="{58B26D78-F17B-4365-9117-A098444E60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72" name="BExCZE19XEJSNCUJ5WNOBW1G7SJV">
          <a:extLst>
            <a:ext uri="{FF2B5EF4-FFF2-40B4-BE49-F238E27FC236}">
              <a16:creationId xmlns:a16="http://schemas.microsoft.com/office/drawing/2014/main" xmlns="" id="{2EE9CCFC-E71F-46EA-9FF4-94661538CA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73" name="BExEQFAMIZ2L4OCWFLVJ5OSNW3FR">
          <a:extLst>
            <a:ext uri="{FF2B5EF4-FFF2-40B4-BE49-F238E27FC236}">
              <a16:creationId xmlns:a16="http://schemas.microsoft.com/office/drawing/2014/main" xmlns="" id="{670FAEC6-1A37-4DD8-8473-15154EB3EC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74" name="BExS5XJH42YFJ9C3IVA8HNIE5L6M">
          <a:extLst>
            <a:ext uri="{FF2B5EF4-FFF2-40B4-BE49-F238E27FC236}">
              <a16:creationId xmlns:a16="http://schemas.microsoft.com/office/drawing/2014/main" xmlns="" id="{89B10459-1B42-489D-B420-93EE4CC69E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75" name="BExVVXJ0MS44XHZ5FRN9T06BWANK">
          <a:extLst>
            <a:ext uri="{FF2B5EF4-FFF2-40B4-BE49-F238E27FC236}">
              <a16:creationId xmlns:a16="http://schemas.microsoft.com/office/drawing/2014/main" xmlns="" id="{18CDDE13-DBC3-4BB2-BE9A-3BDCF2ACFE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76" name="BExAXD64YO5K66HFU564IW611FYB">
          <a:extLst>
            <a:ext uri="{FF2B5EF4-FFF2-40B4-BE49-F238E27FC236}">
              <a16:creationId xmlns:a16="http://schemas.microsoft.com/office/drawing/2014/main" xmlns="" id="{8CF5DEB5-35D9-4C23-90E9-73AA4103E5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77" name="BExZROR5QH4CRXACSPB031IW6DBF">
          <a:extLst>
            <a:ext uri="{FF2B5EF4-FFF2-40B4-BE49-F238E27FC236}">
              <a16:creationId xmlns:a16="http://schemas.microsoft.com/office/drawing/2014/main" xmlns="" id="{0AF6FE60-5B71-488C-AAA0-447780895B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78" name="BExW5Q9YWNZOV61XIPTVZ6DG4WC3">
          <a:extLst>
            <a:ext uri="{FF2B5EF4-FFF2-40B4-BE49-F238E27FC236}">
              <a16:creationId xmlns:a16="http://schemas.microsoft.com/office/drawing/2014/main" xmlns="" id="{4448FAC4-7EA6-4757-B064-6079D7B852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79" name="BExU234APSPWEF7WYAJWDD5FR41E">
          <a:extLst>
            <a:ext uri="{FF2B5EF4-FFF2-40B4-BE49-F238E27FC236}">
              <a16:creationId xmlns:a16="http://schemas.microsoft.com/office/drawing/2014/main" xmlns="" id="{ED52F478-AA54-4AB8-9C38-D6BAB61349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80" name="BEx9J972VG349UJL0BFKQNRFBPIK">
          <a:extLst>
            <a:ext uri="{FF2B5EF4-FFF2-40B4-BE49-F238E27FC236}">
              <a16:creationId xmlns:a16="http://schemas.microsoft.com/office/drawing/2014/main" xmlns="" id="{2EED9418-D738-43D2-91EF-1563E7B802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81" name="BExEOG45NR1NDWFVLSHVPW96LDDG">
          <a:extLst>
            <a:ext uri="{FF2B5EF4-FFF2-40B4-BE49-F238E27FC236}">
              <a16:creationId xmlns:a16="http://schemas.microsoft.com/office/drawing/2014/main" xmlns="" id="{1490BBA9-E3F5-41C4-AF94-000B48FE81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82" name="BExMG8GOJE7HUD4TBW1BVZQ79U6D">
          <a:extLst>
            <a:ext uri="{FF2B5EF4-FFF2-40B4-BE49-F238E27FC236}">
              <a16:creationId xmlns:a16="http://schemas.microsoft.com/office/drawing/2014/main" xmlns="" id="{DE592165-C2E5-44D8-BB47-6C0BE13D6E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83" name="BExUD845W29O393MP8XHSBRARPM8">
          <a:extLst>
            <a:ext uri="{FF2B5EF4-FFF2-40B4-BE49-F238E27FC236}">
              <a16:creationId xmlns:a16="http://schemas.microsoft.com/office/drawing/2014/main" xmlns="" id="{06B20489-4DD6-4AA2-A934-A144B5576D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84" name="BEx1PXJYA0EPVKMIZ3OX22NE6SPN">
          <a:extLst>
            <a:ext uri="{FF2B5EF4-FFF2-40B4-BE49-F238E27FC236}">
              <a16:creationId xmlns:a16="http://schemas.microsoft.com/office/drawing/2014/main" xmlns="" id="{4E976D41-A03F-4E76-A0FD-9E8B202A20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85" name="BExMJQXJ8DDD25EZMRVLMBSDATIO">
          <a:extLst>
            <a:ext uri="{FF2B5EF4-FFF2-40B4-BE49-F238E27FC236}">
              <a16:creationId xmlns:a16="http://schemas.microsoft.com/office/drawing/2014/main" xmlns="" id="{5D201350-7AAF-4D59-BA44-7146BC8B0C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86" name="BExCZE19XEJSNCUJ5WNOBW1G7SJV">
          <a:extLst>
            <a:ext uri="{FF2B5EF4-FFF2-40B4-BE49-F238E27FC236}">
              <a16:creationId xmlns:a16="http://schemas.microsoft.com/office/drawing/2014/main" xmlns="" id="{CB80DD97-59F4-4AA3-B2D3-8D67E4F794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87" name="BExEQFAMIZ2L4OCWFLVJ5OSNW3FR">
          <a:extLst>
            <a:ext uri="{FF2B5EF4-FFF2-40B4-BE49-F238E27FC236}">
              <a16:creationId xmlns:a16="http://schemas.microsoft.com/office/drawing/2014/main" xmlns="" id="{057FB4FD-AD7B-4724-BDEB-4E1BEAADF6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88" name="BExS5XJH42YFJ9C3IVA8HNIE5L6M">
          <a:extLst>
            <a:ext uri="{FF2B5EF4-FFF2-40B4-BE49-F238E27FC236}">
              <a16:creationId xmlns:a16="http://schemas.microsoft.com/office/drawing/2014/main" xmlns="" id="{EA28F411-4614-45EA-95E6-27AFD1BC51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89" name="BExVVXJ0MS44XHZ5FRN9T06BWANK">
          <a:extLst>
            <a:ext uri="{FF2B5EF4-FFF2-40B4-BE49-F238E27FC236}">
              <a16:creationId xmlns:a16="http://schemas.microsoft.com/office/drawing/2014/main" xmlns="" id="{F0CBEC2F-6127-4F2A-8C8E-66407F4F03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90" name="BExAXD64YO5K66HFU564IW611FYB">
          <a:extLst>
            <a:ext uri="{FF2B5EF4-FFF2-40B4-BE49-F238E27FC236}">
              <a16:creationId xmlns:a16="http://schemas.microsoft.com/office/drawing/2014/main" xmlns="" id="{C6364D5F-3BAD-45C8-AB2E-C211FF3A81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91" name="BExZROR5QH4CRXACSPB031IW6DBF">
          <a:extLst>
            <a:ext uri="{FF2B5EF4-FFF2-40B4-BE49-F238E27FC236}">
              <a16:creationId xmlns:a16="http://schemas.microsoft.com/office/drawing/2014/main" xmlns="" id="{A70C06FB-8FBA-4CD9-A2EC-71DD39BF59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92" name="BExW5Q9YWNZOV61XIPTVZ6DG4WC3">
          <a:extLst>
            <a:ext uri="{FF2B5EF4-FFF2-40B4-BE49-F238E27FC236}">
              <a16:creationId xmlns:a16="http://schemas.microsoft.com/office/drawing/2014/main" xmlns="" id="{8AB58854-30E4-46A0-865B-D7412D1FDF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93" name="BExU234APSPWEF7WYAJWDD5FR41E">
          <a:extLst>
            <a:ext uri="{FF2B5EF4-FFF2-40B4-BE49-F238E27FC236}">
              <a16:creationId xmlns:a16="http://schemas.microsoft.com/office/drawing/2014/main" xmlns="" id="{274A079B-E042-438D-849B-ACE1EF3309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94" name="BEx9J972VG349UJL0BFKQNRFBPIK">
          <a:extLst>
            <a:ext uri="{FF2B5EF4-FFF2-40B4-BE49-F238E27FC236}">
              <a16:creationId xmlns:a16="http://schemas.microsoft.com/office/drawing/2014/main" xmlns="" id="{EE50F92F-48EC-4B64-A939-1DD02166A8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95" name="BExEOG45NR1NDWFVLSHVPW96LDDG">
          <a:extLst>
            <a:ext uri="{FF2B5EF4-FFF2-40B4-BE49-F238E27FC236}">
              <a16:creationId xmlns:a16="http://schemas.microsoft.com/office/drawing/2014/main" xmlns="" id="{98554C85-3925-4C52-8522-93C12EAD32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96" name="BExMG8GOJE7HUD4TBW1BVZQ79U6D">
          <a:extLst>
            <a:ext uri="{FF2B5EF4-FFF2-40B4-BE49-F238E27FC236}">
              <a16:creationId xmlns:a16="http://schemas.microsoft.com/office/drawing/2014/main" xmlns="" id="{0FDDE1C5-7B08-4D1E-A40B-12986C9F7F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97" name="BExUD845W29O393MP8XHSBRARPM8">
          <a:extLst>
            <a:ext uri="{FF2B5EF4-FFF2-40B4-BE49-F238E27FC236}">
              <a16:creationId xmlns:a16="http://schemas.microsoft.com/office/drawing/2014/main" xmlns="" id="{A26003E9-EBF4-4EC3-BA96-0729CA8390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98" name="BEx1PXJYA0EPVKMIZ3OX22NE6SPN">
          <a:extLst>
            <a:ext uri="{FF2B5EF4-FFF2-40B4-BE49-F238E27FC236}">
              <a16:creationId xmlns:a16="http://schemas.microsoft.com/office/drawing/2014/main" xmlns="" id="{DFC733CE-6CA2-49F6-94A0-DBD6FE9C75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99" name="BExMJQXJ8DDD25EZMRVLMBSDATIO">
          <a:extLst>
            <a:ext uri="{FF2B5EF4-FFF2-40B4-BE49-F238E27FC236}">
              <a16:creationId xmlns:a16="http://schemas.microsoft.com/office/drawing/2014/main" xmlns="" id="{026E5D9A-6713-47CA-BD78-78BC790C4B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00" name="BExCZE19XEJSNCUJ5WNOBW1G7SJV">
          <a:extLst>
            <a:ext uri="{FF2B5EF4-FFF2-40B4-BE49-F238E27FC236}">
              <a16:creationId xmlns:a16="http://schemas.microsoft.com/office/drawing/2014/main" xmlns="" id="{AA6A9471-F43D-476F-98C5-35CB918E74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01" name="BExEQFAMIZ2L4OCWFLVJ5OSNW3FR">
          <a:extLst>
            <a:ext uri="{FF2B5EF4-FFF2-40B4-BE49-F238E27FC236}">
              <a16:creationId xmlns:a16="http://schemas.microsoft.com/office/drawing/2014/main" xmlns="" id="{FDED8169-A8FD-4926-822C-A4EBE4CF5B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02" name="BExS5XJH42YFJ9C3IVA8HNIE5L6M">
          <a:extLst>
            <a:ext uri="{FF2B5EF4-FFF2-40B4-BE49-F238E27FC236}">
              <a16:creationId xmlns:a16="http://schemas.microsoft.com/office/drawing/2014/main" xmlns="" id="{2CE58280-46CA-4019-B85D-9362DFC673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03" name="BExVVXJ0MS44XHZ5FRN9T06BWANK">
          <a:extLst>
            <a:ext uri="{FF2B5EF4-FFF2-40B4-BE49-F238E27FC236}">
              <a16:creationId xmlns:a16="http://schemas.microsoft.com/office/drawing/2014/main" xmlns="" id="{558D65FE-7B6B-4976-92C9-D5C7F191AD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04" name="BExAXD64YO5K66HFU564IW611FYB">
          <a:extLst>
            <a:ext uri="{FF2B5EF4-FFF2-40B4-BE49-F238E27FC236}">
              <a16:creationId xmlns:a16="http://schemas.microsoft.com/office/drawing/2014/main" xmlns="" id="{E3879202-FEC4-48FD-9653-FF19FB5811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05" name="BExZROR5QH4CRXACSPB031IW6DBF">
          <a:extLst>
            <a:ext uri="{FF2B5EF4-FFF2-40B4-BE49-F238E27FC236}">
              <a16:creationId xmlns:a16="http://schemas.microsoft.com/office/drawing/2014/main" xmlns="" id="{81A87DCA-3F05-49E9-AAF4-071DD260BF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06" name="BExW5Q9YWNZOV61XIPTVZ6DG4WC3">
          <a:extLst>
            <a:ext uri="{FF2B5EF4-FFF2-40B4-BE49-F238E27FC236}">
              <a16:creationId xmlns:a16="http://schemas.microsoft.com/office/drawing/2014/main" xmlns="" id="{61619FC3-4B24-4F02-9DA3-7300911F5B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07" name="BExU234APSPWEF7WYAJWDD5FR41E">
          <a:extLst>
            <a:ext uri="{FF2B5EF4-FFF2-40B4-BE49-F238E27FC236}">
              <a16:creationId xmlns:a16="http://schemas.microsoft.com/office/drawing/2014/main" xmlns="" id="{6727B98D-D11C-4E1A-B083-97F31F085A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08" name="BEx9J972VG349UJL0BFKQNRFBPIK">
          <a:extLst>
            <a:ext uri="{FF2B5EF4-FFF2-40B4-BE49-F238E27FC236}">
              <a16:creationId xmlns:a16="http://schemas.microsoft.com/office/drawing/2014/main" xmlns="" id="{7B4E4E27-0B71-4D4D-9101-D82772F922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09" name="BExEOG45NR1NDWFVLSHVPW96LDDG">
          <a:extLst>
            <a:ext uri="{FF2B5EF4-FFF2-40B4-BE49-F238E27FC236}">
              <a16:creationId xmlns:a16="http://schemas.microsoft.com/office/drawing/2014/main" xmlns="" id="{6114B207-817A-437F-A2FD-96D4151F7D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10" name="BExMG8GOJE7HUD4TBW1BVZQ79U6D">
          <a:extLst>
            <a:ext uri="{FF2B5EF4-FFF2-40B4-BE49-F238E27FC236}">
              <a16:creationId xmlns:a16="http://schemas.microsoft.com/office/drawing/2014/main" xmlns="" id="{3C422708-2146-45FC-B206-0FFFA7173C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11" name="BExUD845W29O393MP8XHSBRARPM8">
          <a:extLst>
            <a:ext uri="{FF2B5EF4-FFF2-40B4-BE49-F238E27FC236}">
              <a16:creationId xmlns:a16="http://schemas.microsoft.com/office/drawing/2014/main" xmlns="" id="{77AC14AF-3B72-4F1A-8355-741EE2AF84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12" name="BEx1PXJYA0EPVKMIZ3OX22NE6SPN">
          <a:extLst>
            <a:ext uri="{FF2B5EF4-FFF2-40B4-BE49-F238E27FC236}">
              <a16:creationId xmlns:a16="http://schemas.microsoft.com/office/drawing/2014/main" xmlns="" id="{3C37C38A-AE14-4BAA-85DB-45D54E5F99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13" name="BExMJQXJ8DDD25EZMRVLMBSDATIO">
          <a:extLst>
            <a:ext uri="{FF2B5EF4-FFF2-40B4-BE49-F238E27FC236}">
              <a16:creationId xmlns:a16="http://schemas.microsoft.com/office/drawing/2014/main" xmlns="" id="{C99D70D9-03CD-467D-A919-44BDB0E38F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14" name="BExCZE19XEJSNCUJ5WNOBW1G7SJV">
          <a:extLst>
            <a:ext uri="{FF2B5EF4-FFF2-40B4-BE49-F238E27FC236}">
              <a16:creationId xmlns:a16="http://schemas.microsoft.com/office/drawing/2014/main" xmlns="" id="{96D7BFA8-22D9-4B67-B5EE-3F18B08B24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15" name="BExEQFAMIZ2L4OCWFLVJ5OSNW3FR">
          <a:extLst>
            <a:ext uri="{FF2B5EF4-FFF2-40B4-BE49-F238E27FC236}">
              <a16:creationId xmlns:a16="http://schemas.microsoft.com/office/drawing/2014/main" xmlns="" id="{635692B0-5B43-44BA-AE2D-52D74AAD54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16" name="BExS5XJH42YFJ9C3IVA8HNIE5L6M">
          <a:extLst>
            <a:ext uri="{FF2B5EF4-FFF2-40B4-BE49-F238E27FC236}">
              <a16:creationId xmlns:a16="http://schemas.microsoft.com/office/drawing/2014/main" xmlns="" id="{B2E23B6C-6690-4AAB-A010-B4D4D5FA41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17" name="BExVVXJ0MS44XHZ5FRN9T06BWANK">
          <a:extLst>
            <a:ext uri="{FF2B5EF4-FFF2-40B4-BE49-F238E27FC236}">
              <a16:creationId xmlns:a16="http://schemas.microsoft.com/office/drawing/2014/main" xmlns="" id="{4EA278D2-D5D6-4757-9FC6-ED9E8D1BF1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18" name="BExAXD64YO5K66HFU564IW611FYB">
          <a:extLst>
            <a:ext uri="{FF2B5EF4-FFF2-40B4-BE49-F238E27FC236}">
              <a16:creationId xmlns:a16="http://schemas.microsoft.com/office/drawing/2014/main" xmlns="" id="{F4DEC3CC-42BC-4F30-870E-AB6C2DD86E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19" name="BExZROR5QH4CRXACSPB031IW6DBF">
          <a:extLst>
            <a:ext uri="{FF2B5EF4-FFF2-40B4-BE49-F238E27FC236}">
              <a16:creationId xmlns:a16="http://schemas.microsoft.com/office/drawing/2014/main" xmlns="" id="{E55662BD-C537-4B57-8FF3-29216AFB74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20" name="BExW5Q9YWNZOV61XIPTVZ6DG4WC3">
          <a:extLst>
            <a:ext uri="{FF2B5EF4-FFF2-40B4-BE49-F238E27FC236}">
              <a16:creationId xmlns:a16="http://schemas.microsoft.com/office/drawing/2014/main" xmlns="" id="{3D8F9FBF-BD63-4E42-8D52-68D36B3BA9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21" name="BExU234APSPWEF7WYAJWDD5FR41E">
          <a:extLst>
            <a:ext uri="{FF2B5EF4-FFF2-40B4-BE49-F238E27FC236}">
              <a16:creationId xmlns:a16="http://schemas.microsoft.com/office/drawing/2014/main" xmlns="" id="{9ACF2C13-9BD1-4B21-BE48-7989F982CC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22" name="BEx9J972VG349UJL0BFKQNRFBPIK">
          <a:extLst>
            <a:ext uri="{FF2B5EF4-FFF2-40B4-BE49-F238E27FC236}">
              <a16:creationId xmlns:a16="http://schemas.microsoft.com/office/drawing/2014/main" xmlns="" id="{FC97FA3D-C81B-4760-8BEF-C2350B2C49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23" name="BExEOG45NR1NDWFVLSHVPW96LDDG">
          <a:extLst>
            <a:ext uri="{FF2B5EF4-FFF2-40B4-BE49-F238E27FC236}">
              <a16:creationId xmlns:a16="http://schemas.microsoft.com/office/drawing/2014/main" xmlns="" id="{140740E8-AF2F-46A1-BBC7-4094EE23A2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24" name="BExMG8GOJE7HUD4TBW1BVZQ79U6D">
          <a:extLst>
            <a:ext uri="{FF2B5EF4-FFF2-40B4-BE49-F238E27FC236}">
              <a16:creationId xmlns:a16="http://schemas.microsoft.com/office/drawing/2014/main" xmlns="" id="{09188C0C-C60E-4AE3-A56D-0FDA552176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25" name="BExUD845W29O393MP8XHSBRARPM8">
          <a:extLst>
            <a:ext uri="{FF2B5EF4-FFF2-40B4-BE49-F238E27FC236}">
              <a16:creationId xmlns:a16="http://schemas.microsoft.com/office/drawing/2014/main" xmlns="" id="{32C5F128-2A0E-4449-BD64-BE34FB687B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26" name="BEx1PXJYA0EPVKMIZ3OX22NE6SPN">
          <a:extLst>
            <a:ext uri="{FF2B5EF4-FFF2-40B4-BE49-F238E27FC236}">
              <a16:creationId xmlns:a16="http://schemas.microsoft.com/office/drawing/2014/main" xmlns="" id="{0CD00DF3-9109-4407-A715-F1327D1A2D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27" name="BExMJQXJ8DDD25EZMRVLMBSDATIO">
          <a:extLst>
            <a:ext uri="{FF2B5EF4-FFF2-40B4-BE49-F238E27FC236}">
              <a16:creationId xmlns:a16="http://schemas.microsoft.com/office/drawing/2014/main" xmlns="" id="{4DC044EA-86E1-49A6-AA7F-6E204ECB68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28" name="BExCZE19XEJSNCUJ5WNOBW1G7SJV">
          <a:extLst>
            <a:ext uri="{FF2B5EF4-FFF2-40B4-BE49-F238E27FC236}">
              <a16:creationId xmlns:a16="http://schemas.microsoft.com/office/drawing/2014/main" xmlns="" id="{03465E38-ECAC-4BC6-9F51-89E67636B2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29" name="BExEQFAMIZ2L4OCWFLVJ5OSNW3FR">
          <a:extLst>
            <a:ext uri="{FF2B5EF4-FFF2-40B4-BE49-F238E27FC236}">
              <a16:creationId xmlns:a16="http://schemas.microsoft.com/office/drawing/2014/main" xmlns="" id="{E346D6D2-E06A-4E1A-AE36-AF64C07C45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30" name="BExS5XJH42YFJ9C3IVA8HNIE5L6M">
          <a:extLst>
            <a:ext uri="{FF2B5EF4-FFF2-40B4-BE49-F238E27FC236}">
              <a16:creationId xmlns:a16="http://schemas.microsoft.com/office/drawing/2014/main" xmlns="" id="{D3218F7F-20A3-43A9-BFD8-FBE2F2CA53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31" name="BExVVXJ0MS44XHZ5FRN9T06BWANK">
          <a:extLst>
            <a:ext uri="{FF2B5EF4-FFF2-40B4-BE49-F238E27FC236}">
              <a16:creationId xmlns:a16="http://schemas.microsoft.com/office/drawing/2014/main" xmlns="" id="{A7BAE9F9-FB65-4D06-B952-82757E71B4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32" name="BExAXD64YO5K66HFU564IW611FYB">
          <a:extLst>
            <a:ext uri="{FF2B5EF4-FFF2-40B4-BE49-F238E27FC236}">
              <a16:creationId xmlns:a16="http://schemas.microsoft.com/office/drawing/2014/main" xmlns="" id="{7E596CB5-39B1-4A8F-A17D-96B1D6C36D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33" name="BExZROR5QH4CRXACSPB031IW6DBF">
          <a:extLst>
            <a:ext uri="{FF2B5EF4-FFF2-40B4-BE49-F238E27FC236}">
              <a16:creationId xmlns:a16="http://schemas.microsoft.com/office/drawing/2014/main" xmlns="" id="{B0F942C2-B4ED-4B13-84E3-6D85E16C8F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34" name="BExW5Q9YWNZOV61XIPTVZ6DG4WC3">
          <a:extLst>
            <a:ext uri="{FF2B5EF4-FFF2-40B4-BE49-F238E27FC236}">
              <a16:creationId xmlns:a16="http://schemas.microsoft.com/office/drawing/2014/main" xmlns="" id="{82040D44-E97D-4958-99B3-72A256EA3F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35" name="BExU234APSPWEF7WYAJWDD5FR41E">
          <a:extLst>
            <a:ext uri="{FF2B5EF4-FFF2-40B4-BE49-F238E27FC236}">
              <a16:creationId xmlns:a16="http://schemas.microsoft.com/office/drawing/2014/main" xmlns="" id="{FC8CCF39-3D85-47E5-9590-5E388E72AE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36" name="BEx9J972VG349UJL0BFKQNRFBPIK">
          <a:extLst>
            <a:ext uri="{FF2B5EF4-FFF2-40B4-BE49-F238E27FC236}">
              <a16:creationId xmlns:a16="http://schemas.microsoft.com/office/drawing/2014/main" xmlns="" id="{03A8C953-7640-42EC-8D35-FF9413FAC1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37" name="BExEOG45NR1NDWFVLSHVPW96LDDG">
          <a:extLst>
            <a:ext uri="{FF2B5EF4-FFF2-40B4-BE49-F238E27FC236}">
              <a16:creationId xmlns:a16="http://schemas.microsoft.com/office/drawing/2014/main" xmlns="" id="{20FB9DE2-5E4A-4205-991E-44A08ACFBB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38" name="BExMG8GOJE7HUD4TBW1BVZQ79U6D">
          <a:extLst>
            <a:ext uri="{FF2B5EF4-FFF2-40B4-BE49-F238E27FC236}">
              <a16:creationId xmlns:a16="http://schemas.microsoft.com/office/drawing/2014/main" xmlns="" id="{6428A78F-6A57-4213-A7DE-A33C6E71A7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39" name="BExUD845W29O393MP8XHSBRARPM8">
          <a:extLst>
            <a:ext uri="{FF2B5EF4-FFF2-40B4-BE49-F238E27FC236}">
              <a16:creationId xmlns:a16="http://schemas.microsoft.com/office/drawing/2014/main" xmlns="" id="{355BD35C-CA03-4612-998C-78D1D94392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40" name="BEx1PXJYA0EPVKMIZ3OX22NE6SPN">
          <a:extLst>
            <a:ext uri="{FF2B5EF4-FFF2-40B4-BE49-F238E27FC236}">
              <a16:creationId xmlns:a16="http://schemas.microsoft.com/office/drawing/2014/main" xmlns="" id="{149354D6-DF78-476D-B983-EF8EA21675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41" name="BExMJQXJ8DDD25EZMRVLMBSDATIO">
          <a:extLst>
            <a:ext uri="{FF2B5EF4-FFF2-40B4-BE49-F238E27FC236}">
              <a16:creationId xmlns:a16="http://schemas.microsoft.com/office/drawing/2014/main" xmlns="" id="{83D08417-6EE9-49FF-82A9-C571D85659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42" name="BExCZE19XEJSNCUJ5WNOBW1G7SJV">
          <a:extLst>
            <a:ext uri="{FF2B5EF4-FFF2-40B4-BE49-F238E27FC236}">
              <a16:creationId xmlns:a16="http://schemas.microsoft.com/office/drawing/2014/main" xmlns="" id="{B175B122-6CF9-42A0-88C8-139317403F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43" name="BExEQFAMIZ2L4OCWFLVJ5OSNW3FR">
          <a:extLst>
            <a:ext uri="{FF2B5EF4-FFF2-40B4-BE49-F238E27FC236}">
              <a16:creationId xmlns:a16="http://schemas.microsoft.com/office/drawing/2014/main" xmlns="" id="{3E66D316-C8AB-418F-9722-24C4877D70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44" name="BExS5XJH42YFJ9C3IVA8HNIE5L6M">
          <a:extLst>
            <a:ext uri="{FF2B5EF4-FFF2-40B4-BE49-F238E27FC236}">
              <a16:creationId xmlns:a16="http://schemas.microsoft.com/office/drawing/2014/main" xmlns="" id="{9F193A79-6710-4F97-83FA-0AD0040ADF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45" name="BExVVXJ0MS44XHZ5FRN9T06BWANK">
          <a:extLst>
            <a:ext uri="{FF2B5EF4-FFF2-40B4-BE49-F238E27FC236}">
              <a16:creationId xmlns:a16="http://schemas.microsoft.com/office/drawing/2014/main" xmlns="" id="{9E52EAEA-2ACE-4836-8386-B1B5D4F8AE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46" name="BExAXD64YO5K66HFU564IW611FYB">
          <a:extLst>
            <a:ext uri="{FF2B5EF4-FFF2-40B4-BE49-F238E27FC236}">
              <a16:creationId xmlns:a16="http://schemas.microsoft.com/office/drawing/2014/main" xmlns="" id="{8C04E7D6-4009-4739-819F-8CED6427F9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47" name="BExZROR5QH4CRXACSPB031IW6DBF">
          <a:extLst>
            <a:ext uri="{FF2B5EF4-FFF2-40B4-BE49-F238E27FC236}">
              <a16:creationId xmlns:a16="http://schemas.microsoft.com/office/drawing/2014/main" xmlns="" id="{26457A59-78B6-46D3-AF34-FBC7190726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48" name="BExW5Q9YWNZOV61XIPTVZ6DG4WC3">
          <a:extLst>
            <a:ext uri="{FF2B5EF4-FFF2-40B4-BE49-F238E27FC236}">
              <a16:creationId xmlns:a16="http://schemas.microsoft.com/office/drawing/2014/main" xmlns="" id="{AFD715C6-E54E-4994-93F3-BA1E334550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49" name="BExU234APSPWEF7WYAJWDD5FR41E">
          <a:extLst>
            <a:ext uri="{FF2B5EF4-FFF2-40B4-BE49-F238E27FC236}">
              <a16:creationId xmlns:a16="http://schemas.microsoft.com/office/drawing/2014/main" xmlns="" id="{A1B54937-1FCA-4986-9702-48B79BAC56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50" name="BEx9J972VG349UJL0BFKQNRFBPIK">
          <a:extLst>
            <a:ext uri="{FF2B5EF4-FFF2-40B4-BE49-F238E27FC236}">
              <a16:creationId xmlns:a16="http://schemas.microsoft.com/office/drawing/2014/main" xmlns="" id="{8C26F44E-49D5-42DE-8B08-11D6E4DA11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51" name="BExEOG45NR1NDWFVLSHVPW96LDDG">
          <a:extLst>
            <a:ext uri="{FF2B5EF4-FFF2-40B4-BE49-F238E27FC236}">
              <a16:creationId xmlns:a16="http://schemas.microsoft.com/office/drawing/2014/main" xmlns="" id="{93960F04-A3CE-4D38-A640-D5C6DDE1BB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52" name="BExMG8GOJE7HUD4TBW1BVZQ79U6D">
          <a:extLst>
            <a:ext uri="{FF2B5EF4-FFF2-40B4-BE49-F238E27FC236}">
              <a16:creationId xmlns:a16="http://schemas.microsoft.com/office/drawing/2014/main" xmlns="" id="{1285CA3C-BA54-4FE2-B949-9362E32C32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53" name="BExUD845W29O393MP8XHSBRARPM8">
          <a:extLst>
            <a:ext uri="{FF2B5EF4-FFF2-40B4-BE49-F238E27FC236}">
              <a16:creationId xmlns:a16="http://schemas.microsoft.com/office/drawing/2014/main" xmlns="" id="{E788E13F-136E-4178-8B91-7FC4CDFABD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54" name="BEx1PXJYA0EPVKMIZ3OX22NE6SPN">
          <a:extLst>
            <a:ext uri="{FF2B5EF4-FFF2-40B4-BE49-F238E27FC236}">
              <a16:creationId xmlns:a16="http://schemas.microsoft.com/office/drawing/2014/main" xmlns="" id="{D10F3D05-F1C0-4230-A283-782501AE96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55" name="BExMJQXJ8DDD25EZMRVLMBSDATIO">
          <a:extLst>
            <a:ext uri="{FF2B5EF4-FFF2-40B4-BE49-F238E27FC236}">
              <a16:creationId xmlns:a16="http://schemas.microsoft.com/office/drawing/2014/main" xmlns="" id="{2ADB9A1C-6FA6-4060-A3C3-1C0A31C047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56" name="BExCZE19XEJSNCUJ5WNOBW1G7SJV">
          <a:extLst>
            <a:ext uri="{FF2B5EF4-FFF2-40B4-BE49-F238E27FC236}">
              <a16:creationId xmlns:a16="http://schemas.microsoft.com/office/drawing/2014/main" xmlns="" id="{C5489565-77F5-4AE5-BFED-C05223969B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57" name="BExEQFAMIZ2L4OCWFLVJ5OSNW3FR">
          <a:extLst>
            <a:ext uri="{FF2B5EF4-FFF2-40B4-BE49-F238E27FC236}">
              <a16:creationId xmlns:a16="http://schemas.microsoft.com/office/drawing/2014/main" xmlns="" id="{7783B75A-1F12-48EA-8DAC-110F996F34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58" name="BExS5XJH42YFJ9C3IVA8HNIE5L6M">
          <a:extLst>
            <a:ext uri="{FF2B5EF4-FFF2-40B4-BE49-F238E27FC236}">
              <a16:creationId xmlns:a16="http://schemas.microsoft.com/office/drawing/2014/main" xmlns="" id="{B98C34C1-5A60-40A4-ADB6-35AD172868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59" name="BExVVXJ0MS44XHZ5FRN9T06BWANK">
          <a:extLst>
            <a:ext uri="{FF2B5EF4-FFF2-40B4-BE49-F238E27FC236}">
              <a16:creationId xmlns:a16="http://schemas.microsoft.com/office/drawing/2014/main" xmlns="" id="{8EAD1963-4667-4528-8AC0-6D73D05890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60" name="BExAXD64YO5K66HFU564IW611FYB">
          <a:extLst>
            <a:ext uri="{FF2B5EF4-FFF2-40B4-BE49-F238E27FC236}">
              <a16:creationId xmlns:a16="http://schemas.microsoft.com/office/drawing/2014/main" xmlns="" id="{2A99969C-2F29-4EB4-910B-EE49DF38EA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61" name="BExZROR5QH4CRXACSPB031IW6DBF">
          <a:extLst>
            <a:ext uri="{FF2B5EF4-FFF2-40B4-BE49-F238E27FC236}">
              <a16:creationId xmlns:a16="http://schemas.microsoft.com/office/drawing/2014/main" xmlns="" id="{082D4632-EFA0-4809-8D01-4D04A8B3B3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62" name="BExW5Q9YWNZOV61XIPTVZ6DG4WC3">
          <a:extLst>
            <a:ext uri="{FF2B5EF4-FFF2-40B4-BE49-F238E27FC236}">
              <a16:creationId xmlns:a16="http://schemas.microsoft.com/office/drawing/2014/main" xmlns="" id="{43992336-E78D-47F8-8647-1AA99BD765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63" name="BExU234APSPWEF7WYAJWDD5FR41E">
          <a:extLst>
            <a:ext uri="{FF2B5EF4-FFF2-40B4-BE49-F238E27FC236}">
              <a16:creationId xmlns:a16="http://schemas.microsoft.com/office/drawing/2014/main" xmlns="" id="{5A2D29A8-83A7-4D04-AEDF-6991E032A3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64" name="BEx9J972VG349UJL0BFKQNRFBPIK">
          <a:extLst>
            <a:ext uri="{FF2B5EF4-FFF2-40B4-BE49-F238E27FC236}">
              <a16:creationId xmlns:a16="http://schemas.microsoft.com/office/drawing/2014/main" xmlns="" id="{31BA6BE3-53B3-4D16-B5BF-51BD0F70E7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65" name="BExEOG45NR1NDWFVLSHVPW96LDDG">
          <a:extLst>
            <a:ext uri="{FF2B5EF4-FFF2-40B4-BE49-F238E27FC236}">
              <a16:creationId xmlns:a16="http://schemas.microsoft.com/office/drawing/2014/main" xmlns="" id="{DB424655-EFF8-4C79-A230-3F9C28083D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66" name="BExMG8GOJE7HUD4TBW1BVZQ79U6D">
          <a:extLst>
            <a:ext uri="{FF2B5EF4-FFF2-40B4-BE49-F238E27FC236}">
              <a16:creationId xmlns:a16="http://schemas.microsoft.com/office/drawing/2014/main" xmlns="" id="{88E9CCB9-D547-4CC7-A631-FD456015F0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67" name="BExUD845W29O393MP8XHSBRARPM8">
          <a:extLst>
            <a:ext uri="{FF2B5EF4-FFF2-40B4-BE49-F238E27FC236}">
              <a16:creationId xmlns:a16="http://schemas.microsoft.com/office/drawing/2014/main" xmlns="" id="{510C7453-406B-4F79-A61A-77C19DF579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68" name="BEx1PXJYA0EPVKMIZ3OX22NE6SPN">
          <a:extLst>
            <a:ext uri="{FF2B5EF4-FFF2-40B4-BE49-F238E27FC236}">
              <a16:creationId xmlns:a16="http://schemas.microsoft.com/office/drawing/2014/main" xmlns="" id="{41AEF1B0-3013-419F-B00E-1AC49DB856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69" name="BExMJQXJ8DDD25EZMRVLMBSDATIO">
          <a:extLst>
            <a:ext uri="{FF2B5EF4-FFF2-40B4-BE49-F238E27FC236}">
              <a16:creationId xmlns:a16="http://schemas.microsoft.com/office/drawing/2014/main" xmlns="" id="{2CA1475E-6AF3-4511-821A-B1F110A0F8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70" name="BExCZE19XEJSNCUJ5WNOBW1G7SJV">
          <a:extLst>
            <a:ext uri="{FF2B5EF4-FFF2-40B4-BE49-F238E27FC236}">
              <a16:creationId xmlns:a16="http://schemas.microsoft.com/office/drawing/2014/main" xmlns="" id="{14062BC2-804B-4A37-A5F5-035FCAEE99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71" name="BExEQFAMIZ2L4OCWFLVJ5OSNW3FR">
          <a:extLst>
            <a:ext uri="{FF2B5EF4-FFF2-40B4-BE49-F238E27FC236}">
              <a16:creationId xmlns:a16="http://schemas.microsoft.com/office/drawing/2014/main" xmlns="" id="{2EF041D0-C595-4123-8F7D-E54A062C1A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72" name="BExS5XJH42YFJ9C3IVA8HNIE5L6M">
          <a:extLst>
            <a:ext uri="{FF2B5EF4-FFF2-40B4-BE49-F238E27FC236}">
              <a16:creationId xmlns:a16="http://schemas.microsoft.com/office/drawing/2014/main" xmlns="" id="{A097FB88-E1EF-4365-BACB-9E509A9419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73" name="BExVVXJ0MS44XHZ5FRN9T06BWANK">
          <a:extLst>
            <a:ext uri="{FF2B5EF4-FFF2-40B4-BE49-F238E27FC236}">
              <a16:creationId xmlns:a16="http://schemas.microsoft.com/office/drawing/2014/main" xmlns="" id="{68CBC5C4-F88A-4EA0-ABDB-B7F9955D84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74" name="BExAXD64YO5K66HFU564IW611FYB">
          <a:extLst>
            <a:ext uri="{FF2B5EF4-FFF2-40B4-BE49-F238E27FC236}">
              <a16:creationId xmlns:a16="http://schemas.microsoft.com/office/drawing/2014/main" xmlns="" id="{6C09884A-57EA-4E9F-9D28-4D076CC193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75" name="BExZROR5QH4CRXACSPB031IW6DBF">
          <a:extLst>
            <a:ext uri="{FF2B5EF4-FFF2-40B4-BE49-F238E27FC236}">
              <a16:creationId xmlns:a16="http://schemas.microsoft.com/office/drawing/2014/main" xmlns="" id="{D8807882-4258-471E-ACDF-2C101442B1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76" name="BExW5Q9YWNZOV61XIPTVZ6DG4WC3">
          <a:extLst>
            <a:ext uri="{FF2B5EF4-FFF2-40B4-BE49-F238E27FC236}">
              <a16:creationId xmlns:a16="http://schemas.microsoft.com/office/drawing/2014/main" xmlns="" id="{D2BEB909-F3BD-42DA-B62D-4C924A4CA5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77" name="BExU234APSPWEF7WYAJWDD5FR41E">
          <a:extLst>
            <a:ext uri="{FF2B5EF4-FFF2-40B4-BE49-F238E27FC236}">
              <a16:creationId xmlns:a16="http://schemas.microsoft.com/office/drawing/2014/main" xmlns="" id="{0DD0CAEC-63D2-4D10-B3AB-CEFBD3DACB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78" name="BEx9J972VG349UJL0BFKQNRFBPIK">
          <a:extLst>
            <a:ext uri="{FF2B5EF4-FFF2-40B4-BE49-F238E27FC236}">
              <a16:creationId xmlns:a16="http://schemas.microsoft.com/office/drawing/2014/main" xmlns="" id="{81A8DEEC-2CD4-4952-90B8-652D0AA839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79" name="BExEOG45NR1NDWFVLSHVPW96LDDG">
          <a:extLst>
            <a:ext uri="{FF2B5EF4-FFF2-40B4-BE49-F238E27FC236}">
              <a16:creationId xmlns:a16="http://schemas.microsoft.com/office/drawing/2014/main" xmlns="" id="{96C6B763-8085-4FA3-89EA-25CA542441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80" name="BExMG8GOJE7HUD4TBW1BVZQ79U6D">
          <a:extLst>
            <a:ext uri="{FF2B5EF4-FFF2-40B4-BE49-F238E27FC236}">
              <a16:creationId xmlns:a16="http://schemas.microsoft.com/office/drawing/2014/main" xmlns="" id="{EB9D9B21-53B5-40A5-9D1C-97510530E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81" name="BExUD845W29O393MP8XHSBRARPM8">
          <a:extLst>
            <a:ext uri="{FF2B5EF4-FFF2-40B4-BE49-F238E27FC236}">
              <a16:creationId xmlns:a16="http://schemas.microsoft.com/office/drawing/2014/main" xmlns="" id="{9AC21F76-EA62-43E8-8949-9A948B823B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82" name="BEx1PXJYA0EPVKMIZ3OX22NE6SPN">
          <a:extLst>
            <a:ext uri="{FF2B5EF4-FFF2-40B4-BE49-F238E27FC236}">
              <a16:creationId xmlns:a16="http://schemas.microsoft.com/office/drawing/2014/main" xmlns="" id="{1E5EF41C-4188-49D3-9255-2BC3AB01F9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83" name="BExMJQXJ8DDD25EZMRVLMBSDATIO">
          <a:extLst>
            <a:ext uri="{FF2B5EF4-FFF2-40B4-BE49-F238E27FC236}">
              <a16:creationId xmlns:a16="http://schemas.microsoft.com/office/drawing/2014/main" xmlns="" id="{54199ED7-3BD2-4110-B260-76C14DF868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84" name="BExCZE19XEJSNCUJ5WNOBW1G7SJV">
          <a:extLst>
            <a:ext uri="{FF2B5EF4-FFF2-40B4-BE49-F238E27FC236}">
              <a16:creationId xmlns:a16="http://schemas.microsoft.com/office/drawing/2014/main" xmlns="" id="{6B653EB3-341F-4CDB-8440-110B9034AC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85" name="BExEQFAMIZ2L4OCWFLVJ5OSNW3FR">
          <a:extLst>
            <a:ext uri="{FF2B5EF4-FFF2-40B4-BE49-F238E27FC236}">
              <a16:creationId xmlns:a16="http://schemas.microsoft.com/office/drawing/2014/main" xmlns="" id="{FA01DFA7-199C-4CB1-B975-AB49794E07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86" name="BExS5XJH42YFJ9C3IVA8HNIE5L6M">
          <a:extLst>
            <a:ext uri="{FF2B5EF4-FFF2-40B4-BE49-F238E27FC236}">
              <a16:creationId xmlns:a16="http://schemas.microsoft.com/office/drawing/2014/main" xmlns="" id="{C88652DA-0FB8-44F4-B897-C6651F2666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87" name="BExVVXJ0MS44XHZ5FRN9T06BWANK">
          <a:extLst>
            <a:ext uri="{FF2B5EF4-FFF2-40B4-BE49-F238E27FC236}">
              <a16:creationId xmlns:a16="http://schemas.microsoft.com/office/drawing/2014/main" xmlns="" id="{E178673A-29BC-40BA-BC87-2742E48434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88" name="BExAXD64YO5K66HFU564IW611FYB">
          <a:extLst>
            <a:ext uri="{FF2B5EF4-FFF2-40B4-BE49-F238E27FC236}">
              <a16:creationId xmlns:a16="http://schemas.microsoft.com/office/drawing/2014/main" xmlns="" id="{C701F69D-6509-4DA8-BC56-1BC056E242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89" name="BExZROR5QH4CRXACSPB031IW6DBF">
          <a:extLst>
            <a:ext uri="{FF2B5EF4-FFF2-40B4-BE49-F238E27FC236}">
              <a16:creationId xmlns:a16="http://schemas.microsoft.com/office/drawing/2014/main" xmlns="" id="{9E338738-BE2B-42D4-B2C1-F637B4C6F7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90" name="BExW5Q9YWNZOV61XIPTVZ6DG4WC3">
          <a:extLst>
            <a:ext uri="{FF2B5EF4-FFF2-40B4-BE49-F238E27FC236}">
              <a16:creationId xmlns:a16="http://schemas.microsoft.com/office/drawing/2014/main" xmlns="" id="{EEBA622A-28B2-4378-ADBD-56D9FBE1C9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91" name="BExU234APSPWEF7WYAJWDD5FR41E">
          <a:extLst>
            <a:ext uri="{FF2B5EF4-FFF2-40B4-BE49-F238E27FC236}">
              <a16:creationId xmlns:a16="http://schemas.microsoft.com/office/drawing/2014/main" xmlns="" id="{4E969490-9846-4F32-B5EA-82A181BD61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92" name="BEx9J972VG349UJL0BFKQNRFBPIK">
          <a:extLst>
            <a:ext uri="{FF2B5EF4-FFF2-40B4-BE49-F238E27FC236}">
              <a16:creationId xmlns:a16="http://schemas.microsoft.com/office/drawing/2014/main" xmlns="" id="{1B02145C-D4D7-44F6-B53B-C7CE775A70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93" name="BExEOG45NR1NDWFVLSHVPW96LDDG">
          <a:extLst>
            <a:ext uri="{FF2B5EF4-FFF2-40B4-BE49-F238E27FC236}">
              <a16:creationId xmlns:a16="http://schemas.microsoft.com/office/drawing/2014/main" xmlns="" id="{92EA0542-B9CB-4935-998B-EF0E8B4776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94" name="BExMG8GOJE7HUD4TBW1BVZQ79U6D">
          <a:extLst>
            <a:ext uri="{FF2B5EF4-FFF2-40B4-BE49-F238E27FC236}">
              <a16:creationId xmlns:a16="http://schemas.microsoft.com/office/drawing/2014/main" xmlns="" id="{7D1751A1-53B3-489E-9BBD-23E1F62253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95" name="BExUD845W29O393MP8XHSBRARPM8">
          <a:extLst>
            <a:ext uri="{FF2B5EF4-FFF2-40B4-BE49-F238E27FC236}">
              <a16:creationId xmlns:a16="http://schemas.microsoft.com/office/drawing/2014/main" xmlns="" id="{C0354726-BAD3-4F57-A9EC-1FF199C0D7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96" name="BEx1PXJYA0EPVKMIZ3OX22NE6SPN">
          <a:extLst>
            <a:ext uri="{FF2B5EF4-FFF2-40B4-BE49-F238E27FC236}">
              <a16:creationId xmlns:a16="http://schemas.microsoft.com/office/drawing/2014/main" xmlns="" id="{53270334-93AA-4C2C-AB42-A3484BC5BE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97" name="BExMJQXJ8DDD25EZMRVLMBSDATIO">
          <a:extLst>
            <a:ext uri="{FF2B5EF4-FFF2-40B4-BE49-F238E27FC236}">
              <a16:creationId xmlns:a16="http://schemas.microsoft.com/office/drawing/2014/main" xmlns="" id="{092EC46C-76F5-430B-8972-AC3B5FFF5C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98" name="BExCZE19XEJSNCUJ5WNOBW1G7SJV">
          <a:extLst>
            <a:ext uri="{FF2B5EF4-FFF2-40B4-BE49-F238E27FC236}">
              <a16:creationId xmlns:a16="http://schemas.microsoft.com/office/drawing/2014/main" xmlns="" id="{F97C3F28-1635-40F7-810D-3756F1B045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99" name="BExEQFAMIZ2L4OCWFLVJ5OSNW3FR">
          <a:extLst>
            <a:ext uri="{FF2B5EF4-FFF2-40B4-BE49-F238E27FC236}">
              <a16:creationId xmlns:a16="http://schemas.microsoft.com/office/drawing/2014/main" xmlns="" id="{1D4843D3-8DF2-432A-9AFA-4AB7392395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00" name="BExS5XJH42YFJ9C3IVA8HNIE5L6M">
          <a:extLst>
            <a:ext uri="{FF2B5EF4-FFF2-40B4-BE49-F238E27FC236}">
              <a16:creationId xmlns:a16="http://schemas.microsoft.com/office/drawing/2014/main" xmlns="" id="{7AC3D423-1137-4F93-AD04-93D92E013A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01" name="BExVVXJ0MS44XHZ5FRN9T06BWANK">
          <a:extLst>
            <a:ext uri="{FF2B5EF4-FFF2-40B4-BE49-F238E27FC236}">
              <a16:creationId xmlns:a16="http://schemas.microsoft.com/office/drawing/2014/main" xmlns="" id="{D0024C64-E3D1-4F61-8D45-5D9352F9D9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02" name="BExAXD64YO5K66HFU564IW611FYB">
          <a:extLst>
            <a:ext uri="{FF2B5EF4-FFF2-40B4-BE49-F238E27FC236}">
              <a16:creationId xmlns:a16="http://schemas.microsoft.com/office/drawing/2014/main" xmlns="" id="{50F700E4-C0B3-4A92-9747-4F09E24161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03" name="BExZROR5QH4CRXACSPB031IW6DBF">
          <a:extLst>
            <a:ext uri="{FF2B5EF4-FFF2-40B4-BE49-F238E27FC236}">
              <a16:creationId xmlns:a16="http://schemas.microsoft.com/office/drawing/2014/main" xmlns="" id="{7784D9EB-5B12-427B-A543-62B3357800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04" name="BExW5Q9YWNZOV61XIPTVZ6DG4WC3">
          <a:extLst>
            <a:ext uri="{FF2B5EF4-FFF2-40B4-BE49-F238E27FC236}">
              <a16:creationId xmlns:a16="http://schemas.microsoft.com/office/drawing/2014/main" xmlns="" id="{F3AAADDD-3B8F-4302-B343-94DA67B2A7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05" name="BExU234APSPWEF7WYAJWDD5FR41E">
          <a:extLst>
            <a:ext uri="{FF2B5EF4-FFF2-40B4-BE49-F238E27FC236}">
              <a16:creationId xmlns:a16="http://schemas.microsoft.com/office/drawing/2014/main" xmlns="" id="{B26D95D5-A4A1-4923-B88B-2BACC9E835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06" name="BEx9J972VG349UJL0BFKQNRFBPIK">
          <a:extLst>
            <a:ext uri="{FF2B5EF4-FFF2-40B4-BE49-F238E27FC236}">
              <a16:creationId xmlns:a16="http://schemas.microsoft.com/office/drawing/2014/main" xmlns="" id="{DED51AFD-E71F-4DFE-8FAF-12DCD5F8BD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07" name="BExEOG45NR1NDWFVLSHVPW96LDDG">
          <a:extLst>
            <a:ext uri="{FF2B5EF4-FFF2-40B4-BE49-F238E27FC236}">
              <a16:creationId xmlns:a16="http://schemas.microsoft.com/office/drawing/2014/main" xmlns="" id="{58A5A651-4723-4EC5-9872-4F84102941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08" name="BExMG8GOJE7HUD4TBW1BVZQ79U6D">
          <a:extLst>
            <a:ext uri="{FF2B5EF4-FFF2-40B4-BE49-F238E27FC236}">
              <a16:creationId xmlns:a16="http://schemas.microsoft.com/office/drawing/2014/main" xmlns="" id="{5A0D5CDE-FAD9-441C-8312-05CE0E63B1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09" name="BExUD845W29O393MP8XHSBRARPM8">
          <a:extLst>
            <a:ext uri="{FF2B5EF4-FFF2-40B4-BE49-F238E27FC236}">
              <a16:creationId xmlns:a16="http://schemas.microsoft.com/office/drawing/2014/main" xmlns="" id="{EE625C93-1C92-428F-A8C6-58C2242C6D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10" name="BEx1PXJYA0EPVKMIZ3OX22NE6SPN">
          <a:extLst>
            <a:ext uri="{FF2B5EF4-FFF2-40B4-BE49-F238E27FC236}">
              <a16:creationId xmlns:a16="http://schemas.microsoft.com/office/drawing/2014/main" xmlns="" id="{9B7CCDBF-9969-4F68-8C13-EFF92C586E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11" name="BExMJQXJ8DDD25EZMRVLMBSDATIO">
          <a:extLst>
            <a:ext uri="{FF2B5EF4-FFF2-40B4-BE49-F238E27FC236}">
              <a16:creationId xmlns:a16="http://schemas.microsoft.com/office/drawing/2014/main" xmlns="" id="{4D44AEBA-8219-4EC8-8065-BF6DD1AFB0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12" name="BExCZE19XEJSNCUJ5WNOBW1G7SJV">
          <a:extLst>
            <a:ext uri="{FF2B5EF4-FFF2-40B4-BE49-F238E27FC236}">
              <a16:creationId xmlns:a16="http://schemas.microsoft.com/office/drawing/2014/main" xmlns="" id="{6E301250-99FA-4366-BF39-CC9451CA65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13" name="BExEQFAMIZ2L4OCWFLVJ5OSNW3FR">
          <a:extLst>
            <a:ext uri="{FF2B5EF4-FFF2-40B4-BE49-F238E27FC236}">
              <a16:creationId xmlns:a16="http://schemas.microsoft.com/office/drawing/2014/main" xmlns="" id="{340CFFB7-B64F-4E7C-A12E-52FC01BD71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14" name="BExS5XJH42YFJ9C3IVA8HNIE5L6M">
          <a:extLst>
            <a:ext uri="{FF2B5EF4-FFF2-40B4-BE49-F238E27FC236}">
              <a16:creationId xmlns:a16="http://schemas.microsoft.com/office/drawing/2014/main" xmlns="" id="{B2932634-6360-415B-AF5B-7972F3B181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15" name="BExVVXJ0MS44XHZ5FRN9T06BWANK">
          <a:extLst>
            <a:ext uri="{FF2B5EF4-FFF2-40B4-BE49-F238E27FC236}">
              <a16:creationId xmlns:a16="http://schemas.microsoft.com/office/drawing/2014/main" xmlns="" id="{875D13F0-A471-4208-A5CE-CC8B24B84F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16" name="BExAXD64YO5K66HFU564IW611FYB">
          <a:extLst>
            <a:ext uri="{FF2B5EF4-FFF2-40B4-BE49-F238E27FC236}">
              <a16:creationId xmlns:a16="http://schemas.microsoft.com/office/drawing/2014/main" xmlns="" id="{C648DF0A-90B1-419A-A522-934A680C90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17" name="BExZROR5QH4CRXACSPB031IW6DBF">
          <a:extLst>
            <a:ext uri="{FF2B5EF4-FFF2-40B4-BE49-F238E27FC236}">
              <a16:creationId xmlns:a16="http://schemas.microsoft.com/office/drawing/2014/main" xmlns="" id="{4F9F0892-B4ED-46EB-B203-631306C007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18" name="BExW5Q9YWNZOV61XIPTVZ6DG4WC3">
          <a:extLst>
            <a:ext uri="{FF2B5EF4-FFF2-40B4-BE49-F238E27FC236}">
              <a16:creationId xmlns:a16="http://schemas.microsoft.com/office/drawing/2014/main" xmlns="" id="{11472B48-2E25-4DC2-A11C-EF973CE96D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19" name="BExU234APSPWEF7WYAJWDD5FR41E">
          <a:extLst>
            <a:ext uri="{FF2B5EF4-FFF2-40B4-BE49-F238E27FC236}">
              <a16:creationId xmlns:a16="http://schemas.microsoft.com/office/drawing/2014/main" xmlns="" id="{E6B4538B-032A-4AD9-A764-9874B2B10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20" name="BEx9J972VG349UJL0BFKQNRFBPIK">
          <a:extLst>
            <a:ext uri="{FF2B5EF4-FFF2-40B4-BE49-F238E27FC236}">
              <a16:creationId xmlns:a16="http://schemas.microsoft.com/office/drawing/2014/main" xmlns="" id="{C14B6AB0-BA16-47FC-97AC-056C6702CF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21" name="BExEOG45NR1NDWFVLSHVPW96LDDG">
          <a:extLst>
            <a:ext uri="{FF2B5EF4-FFF2-40B4-BE49-F238E27FC236}">
              <a16:creationId xmlns:a16="http://schemas.microsoft.com/office/drawing/2014/main" xmlns="" id="{1591D02F-79AB-4934-9522-04C5C53170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22" name="BExMG8GOJE7HUD4TBW1BVZQ79U6D">
          <a:extLst>
            <a:ext uri="{FF2B5EF4-FFF2-40B4-BE49-F238E27FC236}">
              <a16:creationId xmlns:a16="http://schemas.microsoft.com/office/drawing/2014/main" xmlns="" id="{87D4044A-D8E7-4B2C-8E37-CA2CBA1045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23" name="BExUD845W29O393MP8XHSBRARPM8">
          <a:extLst>
            <a:ext uri="{FF2B5EF4-FFF2-40B4-BE49-F238E27FC236}">
              <a16:creationId xmlns:a16="http://schemas.microsoft.com/office/drawing/2014/main" xmlns="" id="{5046F1DF-9D74-4D78-B5BC-9B9A475611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24" name="BEx1PXJYA0EPVKMIZ3OX22NE6SPN">
          <a:extLst>
            <a:ext uri="{FF2B5EF4-FFF2-40B4-BE49-F238E27FC236}">
              <a16:creationId xmlns:a16="http://schemas.microsoft.com/office/drawing/2014/main" xmlns="" id="{7F980533-6F6B-4C7B-A762-8CFC324685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25" name="BExMJQXJ8DDD25EZMRVLMBSDATIO">
          <a:extLst>
            <a:ext uri="{FF2B5EF4-FFF2-40B4-BE49-F238E27FC236}">
              <a16:creationId xmlns:a16="http://schemas.microsoft.com/office/drawing/2014/main" xmlns="" id="{4BD84804-8CBB-4516-9CE0-D82BAA125B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26" name="BExCZE19XEJSNCUJ5WNOBW1G7SJV">
          <a:extLst>
            <a:ext uri="{FF2B5EF4-FFF2-40B4-BE49-F238E27FC236}">
              <a16:creationId xmlns:a16="http://schemas.microsoft.com/office/drawing/2014/main" xmlns="" id="{A657375E-6F74-42D8-8545-59CA1C5F0D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27" name="BExEQFAMIZ2L4OCWFLVJ5OSNW3FR">
          <a:extLst>
            <a:ext uri="{FF2B5EF4-FFF2-40B4-BE49-F238E27FC236}">
              <a16:creationId xmlns:a16="http://schemas.microsoft.com/office/drawing/2014/main" xmlns="" id="{43D9C3ED-DA78-452D-ACBF-559CF907B9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28" name="BExS5XJH42YFJ9C3IVA8HNIE5L6M">
          <a:extLst>
            <a:ext uri="{FF2B5EF4-FFF2-40B4-BE49-F238E27FC236}">
              <a16:creationId xmlns:a16="http://schemas.microsoft.com/office/drawing/2014/main" xmlns="" id="{AC86689F-34CF-4B6D-B02E-3F03EE535A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29" name="BExVVXJ0MS44XHZ5FRN9T06BWANK">
          <a:extLst>
            <a:ext uri="{FF2B5EF4-FFF2-40B4-BE49-F238E27FC236}">
              <a16:creationId xmlns:a16="http://schemas.microsoft.com/office/drawing/2014/main" xmlns="" id="{49893ABB-FBE2-4B3E-8E23-80E4DF540E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30" name="BExAXD64YO5K66HFU564IW611FYB">
          <a:extLst>
            <a:ext uri="{FF2B5EF4-FFF2-40B4-BE49-F238E27FC236}">
              <a16:creationId xmlns:a16="http://schemas.microsoft.com/office/drawing/2014/main" xmlns="" id="{AE05ED7B-5F72-4A77-88A4-A8406FE119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31" name="BExZROR5QH4CRXACSPB031IW6DBF">
          <a:extLst>
            <a:ext uri="{FF2B5EF4-FFF2-40B4-BE49-F238E27FC236}">
              <a16:creationId xmlns:a16="http://schemas.microsoft.com/office/drawing/2014/main" xmlns="" id="{7AA36A75-C7BE-40CB-86C4-59D7F9CD8A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32" name="BExW5Q9YWNZOV61XIPTVZ6DG4WC3">
          <a:extLst>
            <a:ext uri="{FF2B5EF4-FFF2-40B4-BE49-F238E27FC236}">
              <a16:creationId xmlns:a16="http://schemas.microsoft.com/office/drawing/2014/main" xmlns="" id="{BEE57C29-57D9-49E3-ACFA-CC116BC5B8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33" name="BExU234APSPWEF7WYAJWDD5FR41E">
          <a:extLst>
            <a:ext uri="{FF2B5EF4-FFF2-40B4-BE49-F238E27FC236}">
              <a16:creationId xmlns:a16="http://schemas.microsoft.com/office/drawing/2014/main" xmlns="" id="{42790869-58DF-4E32-A3E2-CB9D73777E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34" name="BEx9J972VG349UJL0BFKQNRFBPIK">
          <a:extLst>
            <a:ext uri="{FF2B5EF4-FFF2-40B4-BE49-F238E27FC236}">
              <a16:creationId xmlns:a16="http://schemas.microsoft.com/office/drawing/2014/main" xmlns="" id="{989D21B8-AC42-4A6E-91F5-25FFC92451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35" name="BExEOG45NR1NDWFVLSHVPW96LDDG">
          <a:extLst>
            <a:ext uri="{FF2B5EF4-FFF2-40B4-BE49-F238E27FC236}">
              <a16:creationId xmlns:a16="http://schemas.microsoft.com/office/drawing/2014/main" xmlns="" id="{99DF3925-6ED7-40A6-A725-03E344BA00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36" name="BExMG8GOJE7HUD4TBW1BVZQ79U6D">
          <a:extLst>
            <a:ext uri="{FF2B5EF4-FFF2-40B4-BE49-F238E27FC236}">
              <a16:creationId xmlns:a16="http://schemas.microsoft.com/office/drawing/2014/main" xmlns="" id="{841F96E0-447D-43E9-BA0C-20CE9BFC87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37" name="BExUD845W29O393MP8XHSBRARPM8">
          <a:extLst>
            <a:ext uri="{FF2B5EF4-FFF2-40B4-BE49-F238E27FC236}">
              <a16:creationId xmlns:a16="http://schemas.microsoft.com/office/drawing/2014/main" xmlns="" id="{21AD5E95-618E-4B88-BC54-B900BAD98A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38" name="BEx1PXJYA0EPVKMIZ3OX22NE6SPN">
          <a:extLst>
            <a:ext uri="{FF2B5EF4-FFF2-40B4-BE49-F238E27FC236}">
              <a16:creationId xmlns:a16="http://schemas.microsoft.com/office/drawing/2014/main" xmlns="" id="{4789683F-33BD-454A-895C-A3B414C078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39" name="BExMJQXJ8DDD25EZMRVLMBSDATIO">
          <a:extLst>
            <a:ext uri="{FF2B5EF4-FFF2-40B4-BE49-F238E27FC236}">
              <a16:creationId xmlns:a16="http://schemas.microsoft.com/office/drawing/2014/main" xmlns="" id="{7F3618AC-49B6-40EC-AB6F-91408C7904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40" name="BExCZE19XEJSNCUJ5WNOBW1G7SJV">
          <a:extLst>
            <a:ext uri="{FF2B5EF4-FFF2-40B4-BE49-F238E27FC236}">
              <a16:creationId xmlns:a16="http://schemas.microsoft.com/office/drawing/2014/main" xmlns="" id="{A9742DD9-D2EF-4F22-A81E-20050C0613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41" name="BExEQFAMIZ2L4OCWFLVJ5OSNW3FR">
          <a:extLst>
            <a:ext uri="{FF2B5EF4-FFF2-40B4-BE49-F238E27FC236}">
              <a16:creationId xmlns:a16="http://schemas.microsoft.com/office/drawing/2014/main" xmlns="" id="{25CA90D5-A019-40CC-B327-53B5136BA7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42" name="BExS5XJH42YFJ9C3IVA8HNIE5L6M">
          <a:extLst>
            <a:ext uri="{FF2B5EF4-FFF2-40B4-BE49-F238E27FC236}">
              <a16:creationId xmlns:a16="http://schemas.microsoft.com/office/drawing/2014/main" xmlns="" id="{DED55E58-396C-4709-B88F-FF90EBF9CB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43" name="BExVVXJ0MS44XHZ5FRN9T06BWANK">
          <a:extLst>
            <a:ext uri="{FF2B5EF4-FFF2-40B4-BE49-F238E27FC236}">
              <a16:creationId xmlns:a16="http://schemas.microsoft.com/office/drawing/2014/main" xmlns="" id="{F85B51FD-DD9B-4871-B5F0-5DE2C525F8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44" name="BExAXD64YO5K66HFU564IW611FYB">
          <a:extLst>
            <a:ext uri="{FF2B5EF4-FFF2-40B4-BE49-F238E27FC236}">
              <a16:creationId xmlns:a16="http://schemas.microsoft.com/office/drawing/2014/main" xmlns="" id="{F730F35C-4693-4233-89B1-365101B04C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45" name="BExZROR5QH4CRXACSPB031IW6DBF">
          <a:extLst>
            <a:ext uri="{FF2B5EF4-FFF2-40B4-BE49-F238E27FC236}">
              <a16:creationId xmlns:a16="http://schemas.microsoft.com/office/drawing/2014/main" xmlns="" id="{CBDB59A9-1A3D-4318-BE75-0CB8C9B5B9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46" name="BExW5Q9YWNZOV61XIPTVZ6DG4WC3">
          <a:extLst>
            <a:ext uri="{FF2B5EF4-FFF2-40B4-BE49-F238E27FC236}">
              <a16:creationId xmlns:a16="http://schemas.microsoft.com/office/drawing/2014/main" xmlns="" id="{40EAC883-689B-41AE-9387-CADD192128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47" name="BExU234APSPWEF7WYAJWDD5FR41E">
          <a:extLst>
            <a:ext uri="{FF2B5EF4-FFF2-40B4-BE49-F238E27FC236}">
              <a16:creationId xmlns:a16="http://schemas.microsoft.com/office/drawing/2014/main" xmlns="" id="{6553EF7E-0126-4B0F-B40D-EA9667F58A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48" name="BEx9J972VG349UJL0BFKQNRFBPIK">
          <a:extLst>
            <a:ext uri="{FF2B5EF4-FFF2-40B4-BE49-F238E27FC236}">
              <a16:creationId xmlns:a16="http://schemas.microsoft.com/office/drawing/2014/main" xmlns="" id="{16886526-675C-4E2B-9902-EFD9522C26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49" name="BExEOG45NR1NDWFVLSHVPW96LDDG">
          <a:extLst>
            <a:ext uri="{FF2B5EF4-FFF2-40B4-BE49-F238E27FC236}">
              <a16:creationId xmlns:a16="http://schemas.microsoft.com/office/drawing/2014/main" xmlns="" id="{CEE675EC-8165-489A-981F-65D22F3B2F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50" name="BExMG8GOJE7HUD4TBW1BVZQ79U6D">
          <a:extLst>
            <a:ext uri="{FF2B5EF4-FFF2-40B4-BE49-F238E27FC236}">
              <a16:creationId xmlns:a16="http://schemas.microsoft.com/office/drawing/2014/main" xmlns="" id="{84D64797-B195-43C0-BF8C-9576A3BBB1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51" name="BExUD845W29O393MP8XHSBRARPM8">
          <a:extLst>
            <a:ext uri="{FF2B5EF4-FFF2-40B4-BE49-F238E27FC236}">
              <a16:creationId xmlns:a16="http://schemas.microsoft.com/office/drawing/2014/main" xmlns="" id="{C0EAFFE2-EB63-4988-9B0F-318C64362A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52" name="BEx1PXJYA0EPVKMIZ3OX22NE6SPN">
          <a:extLst>
            <a:ext uri="{FF2B5EF4-FFF2-40B4-BE49-F238E27FC236}">
              <a16:creationId xmlns:a16="http://schemas.microsoft.com/office/drawing/2014/main" xmlns="" id="{58694493-29B5-4542-9562-B9A4525122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53" name="BExMJQXJ8DDD25EZMRVLMBSDATIO">
          <a:extLst>
            <a:ext uri="{FF2B5EF4-FFF2-40B4-BE49-F238E27FC236}">
              <a16:creationId xmlns:a16="http://schemas.microsoft.com/office/drawing/2014/main" xmlns="" id="{D46BE7FB-E291-414A-81E6-022DB27A1C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54" name="BExCZE19XEJSNCUJ5WNOBW1G7SJV">
          <a:extLst>
            <a:ext uri="{FF2B5EF4-FFF2-40B4-BE49-F238E27FC236}">
              <a16:creationId xmlns:a16="http://schemas.microsoft.com/office/drawing/2014/main" xmlns="" id="{43D9B9F3-15A3-4D84-9580-E9DFDAF297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55" name="BExEQFAMIZ2L4OCWFLVJ5OSNW3FR">
          <a:extLst>
            <a:ext uri="{FF2B5EF4-FFF2-40B4-BE49-F238E27FC236}">
              <a16:creationId xmlns:a16="http://schemas.microsoft.com/office/drawing/2014/main" xmlns="" id="{99346F3A-0A13-46E9-AD68-44803CD4DB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56" name="BExS5XJH42YFJ9C3IVA8HNIE5L6M">
          <a:extLst>
            <a:ext uri="{FF2B5EF4-FFF2-40B4-BE49-F238E27FC236}">
              <a16:creationId xmlns:a16="http://schemas.microsoft.com/office/drawing/2014/main" xmlns="" id="{1FBC7980-42BD-4507-89A3-3E5F8CA634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57" name="BExVVXJ0MS44XHZ5FRN9T06BWANK">
          <a:extLst>
            <a:ext uri="{FF2B5EF4-FFF2-40B4-BE49-F238E27FC236}">
              <a16:creationId xmlns:a16="http://schemas.microsoft.com/office/drawing/2014/main" xmlns="" id="{E57F1247-0F82-4773-88B6-BB745F5F5D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58" name="BExAXD64YO5K66HFU564IW611FYB">
          <a:extLst>
            <a:ext uri="{FF2B5EF4-FFF2-40B4-BE49-F238E27FC236}">
              <a16:creationId xmlns:a16="http://schemas.microsoft.com/office/drawing/2014/main" xmlns="" id="{31B66520-51FF-4E3A-8A31-A84EDCD797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59" name="BExZROR5QH4CRXACSPB031IW6DBF">
          <a:extLst>
            <a:ext uri="{FF2B5EF4-FFF2-40B4-BE49-F238E27FC236}">
              <a16:creationId xmlns:a16="http://schemas.microsoft.com/office/drawing/2014/main" xmlns="" id="{14CFCCF2-317A-4EBF-B21F-782A902C89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60" name="BExW5Q9YWNZOV61XIPTVZ6DG4WC3">
          <a:extLst>
            <a:ext uri="{FF2B5EF4-FFF2-40B4-BE49-F238E27FC236}">
              <a16:creationId xmlns:a16="http://schemas.microsoft.com/office/drawing/2014/main" xmlns="" id="{33168476-EBFC-4894-9E1D-5BCF717FA1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61" name="BExU234APSPWEF7WYAJWDD5FR41E">
          <a:extLst>
            <a:ext uri="{FF2B5EF4-FFF2-40B4-BE49-F238E27FC236}">
              <a16:creationId xmlns:a16="http://schemas.microsoft.com/office/drawing/2014/main" xmlns="" id="{FA078607-8393-4A42-AC6F-DE590809EB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62" name="BEx9J972VG349UJL0BFKQNRFBPIK">
          <a:extLst>
            <a:ext uri="{FF2B5EF4-FFF2-40B4-BE49-F238E27FC236}">
              <a16:creationId xmlns:a16="http://schemas.microsoft.com/office/drawing/2014/main" xmlns="" id="{05BD9B4E-B5F5-4C47-A67E-EE4F6187A7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63" name="BExEOG45NR1NDWFVLSHVPW96LDDG">
          <a:extLst>
            <a:ext uri="{FF2B5EF4-FFF2-40B4-BE49-F238E27FC236}">
              <a16:creationId xmlns:a16="http://schemas.microsoft.com/office/drawing/2014/main" xmlns="" id="{702CCC63-7B6C-4485-8AAD-553C2A518A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64" name="BExMG8GOJE7HUD4TBW1BVZQ79U6D">
          <a:extLst>
            <a:ext uri="{FF2B5EF4-FFF2-40B4-BE49-F238E27FC236}">
              <a16:creationId xmlns:a16="http://schemas.microsoft.com/office/drawing/2014/main" xmlns="" id="{C7B1AC81-4766-4F3A-A16C-9440EBF541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65" name="BExUD845W29O393MP8XHSBRARPM8">
          <a:extLst>
            <a:ext uri="{FF2B5EF4-FFF2-40B4-BE49-F238E27FC236}">
              <a16:creationId xmlns:a16="http://schemas.microsoft.com/office/drawing/2014/main" xmlns="" id="{E5BD1595-4E51-4390-B743-2E44F3C2D9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66" name="BEx1PXJYA0EPVKMIZ3OX22NE6SPN">
          <a:extLst>
            <a:ext uri="{FF2B5EF4-FFF2-40B4-BE49-F238E27FC236}">
              <a16:creationId xmlns:a16="http://schemas.microsoft.com/office/drawing/2014/main" xmlns="" id="{9ABECD55-AF4A-4A41-80DA-E77F88EA93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67" name="BExMJQXJ8DDD25EZMRVLMBSDATIO">
          <a:extLst>
            <a:ext uri="{FF2B5EF4-FFF2-40B4-BE49-F238E27FC236}">
              <a16:creationId xmlns:a16="http://schemas.microsoft.com/office/drawing/2014/main" xmlns="" id="{6D67CCA7-C2C7-4F57-8D7D-20FDBF9CE0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68" name="BExCZE19XEJSNCUJ5WNOBW1G7SJV">
          <a:extLst>
            <a:ext uri="{FF2B5EF4-FFF2-40B4-BE49-F238E27FC236}">
              <a16:creationId xmlns:a16="http://schemas.microsoft.com/office/drawing/2014/main" xmlns="" id="{77AE849E-8DFE-4770-8F4D-94CC98C387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69" name="BExEQFAMIZ2L4OCWFLVJ5OSNW3FR">
          <a:extLst>
            <a:ext uri="{FF2B5EF4-FFF2-40B4-BE49-F238E27FC236}">
              <a16:creationId xmlns:a16="http://schemas.microsoft.com/office/drawing/2014/main" xmlns="" id="{1A5CDC5D-AD61-4901-8025-F84717AAE9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70" name="BExS5XJH42YFJ9C3IVA8HNIE5L6M">
          <a:extLst>
            <a:ext uri="{FF2B5EF4-FFF2-40B4-BE49-F238E27FC236}">
              <a16:creationId xmlns:a16="http://schemas.microsoft.com/office/drawing/2014/main" xmlns="" id="{5535DB10-2637-4657-9180-691C832B00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71" name="BExVVXJ0MS44XHZ5FRN9T06BWANK">
          <a:extLst>
            <a:ext uri="{FF2B5EF4-FFF2-40B4-BE49-F238E27FC236}">
              <a16:creationId xmlns:a16="http://schemas.microsoft.com/office/drawing/2014/main" xmlns="" id="{02ACB5A5-64B8-447A-90F7-B18BEFBEC5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72" name="BExAXD64YO5K66HFU564IW611FYB">
          <a:extLst>
            <a:ext uri="{FF2B5EF4-FFF2-40B4-BE49-F238E27FC236}">
              <a16:creationId xmlns:a16="http://schemas.microsoft.com/office/drawing/2014/main" xmlns="" id="{881CC94A-5C6B-49EE-828D-5158E9BD30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73" name="BExZROR5QH4CRXACSPB031IW6DBF">
          <a:extLst>
            <a:ext uri="{FF2B5EF4-FFF2-40B4-BE49-F238E27FC236}">
              <a16:creationId xmlns:a16="http://schemas.microsoft.com/office/drawing/2014/main" xmlns="" id="{48767175-8F61-4334-8540-A11C55604D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74" name="BExW5Q9YWNZOV61XIPTVZ6DG4WC3">
          <a:extLst>
            <a:ext uri="{FF2B5EF4-FFF2-40B4-BE49-F238E27FC236}">
              <a16:creationId xmlns:a16="http://schemas.microsoft.com/office/drawing/2014/main" xmlns="" id="{7D54C303-D698-4F0C-9819-0DF20C201C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75" name="BExU234APSPWEF7WYAJWDD5FR41E">
          <a:extLst>
            <a:ext uri="{FF2B5EF4-FFF2-40B4-BE49-F238E27FC236}">
              <a16:creationId xmlns:a16="http://schemas.microsoft.com/office/drawing/2014/main" xmlns="" id="{0B90B364-E6F6-4BDA-B41A-1826834C56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76" name="BEx9J972VG349UJL0BFKQNRFBPIK">
          <a:extLst>
            <a:ext uri="{FF2B5EF4-FFF2-40B4-BE49-F238E27FC236}">
              <a16:creationId xmlns:a16="http://schemas.microsoft.com/office/drawing/2014/main" xmlns="" id="{45F35EDB-3E7A-48B4-9012-92209352AA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77" name="BExEOG45NR1NDWFVLSHVPW96LDDG">
          <a:extLst>
            <a:ext uri="{FF2B5EF4-FFF2-40B4-BE49-F238E27FC236}">
              <a16:creationId xmlns:a16="http://schemas.microsoft.com/office/drawing/2014/main" xmlns="" id="{439AE92D-16AA-4379-8C95-9128B02B37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78" name="BExMG8GOJE7HUD4TBW1BVZQ79U6D">
          <a:extLst>
            <a:ext uri="{FF2B5EF4-FFF2-40B4-BE49-F238E27FC236}">
              <a16:creationId xmlns:a16="http://schemas.microsoft.com/office/drawing/2014/main" xmlns="" id="{23CDF763-8727-4D6E-8115-67E904EF62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79" name="BExUD845W29O393MP8XHSBRARPM8">
          <a:extLst>
            <a:ext uri="{FF2B5EF4-FFF2-40B4-BE49-F238E27FC236}">
              <a16:creationId xmlns:a16="http://schemas.microsoft.com/office/drawing/2014/main" xmlns="" id="{5652C78F-AA8A-4263-8A8F-B4035F8852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80" name="BEx1PXJYA0EPVKMIZ3OX22NE6SPN">
          <a:extLst>
            <a:ext uri="{FF2B5EF4-FFF2-40B4-BE49-F238E27FC236}">
              <a16:creationId xmlns:a16="http://schemas.microsoft.com/office/drawing/2014/main" xmlns="" id="{707ED081-EFE0-4E47-B516-35F6860D43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81" name="BExMJQXJ8DDD25EZMRVLMBSDATIO">
          <a:extLst>
            <a:ext uri="{FF2B5EF4-FFF2-40B4-BE49-F238E27FC236}">
              <a16:creationId xmlns:a16="http://schemas.microsoft.com/office/drawing/2014/main" xmlns="" id="{F733D71C-F392-4102-801D-742B716072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82" name="BExCZE19XEJSNCUJ5WNOBW1G7SJV">
          <a:extLst>
            <a:ext uri="{FF2B5EF4-FFF2-40B4-BE49-F238E27FC236}">
              <a16:creationId xmlns:a16="http://schemas.microsoft.com/office/drawing/2014/main" xmlns="" id="{040E7A1B-9529-4D05-BDB1-0A8CBA9203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83" name="BExEQFAMIZ2L4OCWFLVJ5OSNW3FR">
          <a:extLst>
            <a:ext uri="{FF2B5EF4-FFF2-40B4-BE49-F238E27FC236}">
              <a16:creationId xmlns:a16="http://schemas.microsoft.com/office/drawing/2014/main" xmlns="" id="{0AEBD2BB-97CD-4263-8F65-DB1517282C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84" name="BExS5XJH42YFJ9C3IVA8HNIE5L6M">
          <a:extLst>
            <a:ext uri="{FF2B5EF4-FFF2-40B4-BE49-F238E27FC236}">
              <a16:creationId xmlns:a16="http://schemas.microsoft.com/office/drawing/2014/main" xmlns="" id="{55B03724-D903-4CD2-8B49-3483DE3856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85" name="BExVVXJ0MS44XHZ5FRN9T06BWANK">
          <a:extLst>
            <a:ext uri="{FF2B5EF4-FFF2-40B4-BE49-F238E27FC236}">
              <a16:creationId xmlns:a16="http://schemas.microsoft.com/office/drawing/2014/main" xmlns="" id="{A2BC6D15-6D6A-4592-9022-C22475E6D0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86" name="BExAXD64YO5K66HFU564IW611FYB">
          <a:extLst>
            <a:ext uri="{FF2B5EF4-FFF2-40B4-BE49-F238E27FC236}">
              <a16:creationId xmlns:a16="http://schemas.microsoft.com/office/drawing/2014/main" xmlns="" id="{00AC7C5F-FE4F-49C7-A66F-6872D18933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87" name="BExZROR5QH4CRXACSPB031IW6DBF">
          <a:extLst>
            <a:ext uri="{FF2B5EF4-FFF2-40B4-BE49-F238E27FC236}">
              <a16:creationId xmlns:a16="http://schemas.microsoft.com/office/drawing/2014/main" xmlns="" id="{434720CC-A86D-426B-8A30-D40224FAFC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88" name="BExW5Q9YWNZOV61XIPTVZ6DG4WC3">
          <a:extLst>
            <a:ext uri="{FF2B5EF4-FFF2-40B4-BE49-F238E27FC236}">
              <a16:creationId xmlns:a16="http://schemas.microsoft.com/office/drawing/2014/main" xmlns="" id="{DA97528D-7851-451E-BC25-BC8EBAF705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89" name="BExU234APSPWEF7WYAJWDD5FR41E">
          <a:extLst>
            <a:ext uri="{FF2B5EF4-FFF2-40B4-BE49-F238E27FC236}">
              <a16:creationId xmlns:a16="http://schemas.microsoft.com/office/drawing/2014/main" xmlns="" id="{60E5287B-0104-4E1D-BAF9-69C91DED9A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90" name="BEx9J972VG349UJL0BFKQNRFBPIK">
          <a:extLst>
            <a:ext uri="{FF2B5EF4-FFF2-40B4-BE49-F238E27FC236}">
              <a16:creationId xmlns:a16="http://schemas.microsoft.com/office/drawing/2014/main" xmlns="" id="{3625D096-C5D8-4C02-B085-FB0F601A61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91" name="BExEOG45NR1NDWFVLSHVPW96LDDG">
          <a:extLst>
            <a:ext uri="{FF2B5EF4-FFF2-40B4-BE49-F238E27FC236}">
              <a16:creationId xmlns:a16="http://schemas.microsoft.com/office/drawing/2014/main" xmlns="" id="{FD58EB0A-584F-4310-AE08-91D35CD4E7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292" name="BExMG8GOJE7HUD4TBW1BVZQ79U6D">
          <a:extLst>
            <a:ext uri="{FF2B5EF4-FFF2-40B4-BE49-F238E27FC236}">
              <a16:creationId xmlns:a16="http://schemas.microsoft.com/office/drawing/2014/main" xmlns="" id="{290981FC-1492-47D7-AF22-575DCF781D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93" name="BExUD845W29O393MP8XHSBRARPM8">
          <a:extLst>
            <a:ext uri="{FF2B5EF4-FFF2-40B4-BE49-F238E27FC236}">
              <a16:creationId xmlns:a16="http://schemas.microsoft.com/office/drawing/2014/main" xmlns="" id="{715DBD85-EC68-4AC9-9106-294C28F666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94" name="BEx1PXJYA0EPVKMIZ3OX22NE6SPN">
          <a:extLst>
            <a:ext uri="{FF2B5EF4-FFF2-40B4-BE49-F238E27FC236}">
              <a16:creationId xmlns:a16="http://schemas.microsoft.com/office/drawing/2014/main" xmlns="" id="{3844F14A-727A-42DE-B17A-FE1EBD0E55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95" name="BExMJQXJ8DDD25EZMRVLMBSDATIO">
          <a:extLst>
            <a:ext uri="{FF2B5EF4-FFF2-40B4-BE49-F238E27FC236}">
              <a16:creationId xmlns:a16="http://schemas.microsoft.com/office/drawing/2014/main" xmlns="" id="{CD714AFC-C7E8-4DA5-9F13-F77FF6B325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96" name="BExCZE19XEJSNCUJ5WNOBW1G7SJV">
          <a:extLst>
            <a:ext uri="{FF2B5EF4-FFF2-40B4-BE49-F238E27FC236}">
              <a16:creationId xmlns:a16="http://schemas.microsoft.com/office/drawing/2014/main" xmlns="" id="{1D0771C8-6B60-44DB-9B2B-30160C3AF2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97" name="BExEQFAMIZ2L4OCWFLVJ5OSNW3FR">
          <a:extLst>
            <a:ext uri="{FF2B5EF4-FFF2-40B4-BE49-F238E27FC236}">
              <a16:creationId xmlns:a16="http://schemas.microsoft.com/office/drawing/2014/main" xmlns="" id="{BCBE1FD0-BF05-4FB2-95ED-7E6987AD20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98" name="BExS5XJH42YFJ9C3IVA8HNIE5L6M">
          <a:extLst>
            <a:ext uri="{FF2B5EF4-FFF2-40B4-BE49-F238E27FC236}">
              <a16:creationId xmlns:a16="http://schemas.microsoft.com/office/drawing/2014/main" xmlns="" id="{947F2C34-C0E8-4E18-B978-16CE9F6560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99" name="BExVVXJ0MS44XHZ5FRN9T06BWANK">
          <a:extLst>
            <a:ext uri="{FF2B5EF4-FFF2-40B4-BE49-F238E27FC236}">
              <a16:creationId xmlns:a16="http://schemas.microsoft.com/office/drawing/2014/main" xmlns="" id="{CF0E9BD7-88EC-4A54-AD6D-6FDFAD231D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00" name="BExAXD64YO5K66HFU564IW611FYB">
          <a:extLst>
            <a:ext uri="{FF2B5EF4-FFF2-40B4-BE49-F238E27FC236}">
              <a16:creationId xmlns:a16="http://schemas.microsoft.com/office/drawing/2014/main" xmlns="" id="{CBD7433E-5414-4022-9DBD-0C7DAE835C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01" name="BExZROR5QH4CRXACSPB031IW6DBF">
          <a:extLst>
            <a:ext uri="{FF2B5EF4-FFF2-40B4-BE49-F238E27FC236}">
              <a16:creationId xmlns:a16="http://schemas.microsoft.com/office/drawing/2014/main" xmlns="" id="{FDFB2B45-39E0-4A42-BC7B-B139AEBC63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02" name="BExW5Q9YWNZOV61XIPTVZ6DG4WC3">
          <a:extLst>
            <a:ext uri="{FF2B5EF4-FFF2-40B4-BE49-F238E27FC236}">
              <a16:creationId xmlns:a16="http://schemas.microsoft.com/office/drawing/2014/main" xmlns="" id="{3998CF83-DDBD-460E-8EA2-39155148C6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03" name="BExU234APSPWEF7WYAJWDD5FR41E">
          <a:extLst>
            <a:ext uri="{FF2B5EF4-FFF2-40B4-BE49-F238E27FC236}">
              <a16:creationId xmlns:a16="http://schemas.microsoft.com/office/drawing/2014/main" xmlns="" id="{3BCCC2FA-CF09-4B9C-9F03-63CFE7E0A9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04" name="BEx9J972VG349UJL0BFKQNRFBPIK">
          <a:extLst>
            <a:ext uri="{FF2B5EF4-FFF2-40B4-BE49-F238E27FC236}">
              <a16:creationId xmlns:a16="http://schemas.microsoft.com/office/drawing/2014/main" xmlns="" id="{9E159F4E-246A-4A37-9C66-41DF2EDD5B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05" name="BExEOG45NR1NDWFVLSHVPW96LDDG">
          <a:extLst>
            <a:ext uri="{FF2B5EF4-FFF2-40B4-BE49-F238E27FC236}">
              <a16:creationId xmlns:a16="http://schemas.microsoft.com/office/drawing/2014/main" xmlns="" id="{617C7650-B394-4AF9-839B-74D93E9B83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06" name="BExMG8GOJE7HUD4TBW1BVZQ79U6D">
          <a:extLst>
            <a:ext uri="{FF2B5EF4-FFF2-40B4-BE49-F238E27FC236}">
              <a16:creationId xmlns:a16="http://schemas.microsoft.com/office/drawing/2014/main" xmlns="" id="{145C82CF-FF23-44C5-B1FA-11FE30391B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07" name="BExUD845W29O393MP8XHSBRARPM8">
          <a:extLst>
            <a:ext uri="{FF2B5EF4-FFF2-40B4-BE49-F238E27FC236}">
              <a16:creationId xmlns:a16="http://schemas.microsoft.com/office/drawing/2014/main" xmlns="" id="{9ED9DD52-53CD-4041-BA7C-E9FD25B1B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08" name="BEx1PXJYA0EPVKMIZ3OX22NE6SPN">
          <a:extLst>
            <a:ext uri="{FF2B5EF4-FFF2-40B4-BE49-F238E27FC236}">
              <a16:creationId xmlns:a16="http://schemas.microsoft.com/office/drawing/2014/main" xmlns="" id="{A37408C3-6707-4BD5-A2CB-866EDB5C8B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09" name="BExMJQXJ8DDD25EZMRVLMBSDATIO">
          <a:extLst>
            <a:ext uri="{FF2B5EF4-FFF2-40B4-BE49-F238E27FC236}">
              <a16:creationId xmlns:a16="http://schemas.microsoft.com/office/drawing/2014/main" xmlns="" id="{E21C26CE-6701-4E71-8EEC-4B23EE5521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10" name="BExCZE19XEJSNCUJ5WNOBW1G7SJV">
          <a:extLst>
            <a:ext uri="{FF2B5EF4-FFF2-40B4-BE49-F238E27FC236}">
              <a16:creationId xmlns:a16="http://schemas.microsoft.com/office/drawing/2014/main" xmlns="" id="{98AA9F78-5C61-4B75-B5CD-DB5EA5194E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11" name="BExEQFAMIZ2L4OCWFLVJ5OSNW3FR">
          <a:extLst>
            <a:ext uri="{FF2B5EF4-FFF2-40B4-BE49-F238E27FC236}">
              <a16:creationId xmlns:a16="http://schemas.microsoft.com/office/drawing/2014/main" xmlns="" id="{8AFCC5B3-AB42-494B-8E0B-13888EF3D1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12" name="BExS5XJH42YFJ9C3IVA8HNIE5L6M">
          <a:extLst>
            <a:ext uri="{FF2B5EF4-FFF2-40B4-BE49-F238E27FC236}">
              <a16:creationId xmlns:a16="http://schemas.microsoft.com/office/drawing/2014/main" xmlns="" id="{6A4E3BF9-3DBA-4D87-A971-20DA2CF9B0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13" name="BExVVXJ0MS44XHZ5FRN9T06BWANK">
          <a:extLst>
            <a:ext uri="{FF2B5EF4-FFF2-40B4-BE49-F238E27FC236}">
              <a16:creationId xmlns:a16="http://schemas.microsoft.com/office/drawing/2014/main" xmlns="" id="{4A0D03C5-B32F-4687-A060-73EDC30F16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14" name="BExAXD64YO5K66HFU564IW611FYB">
          <a:extLst>
            <a:ext uri="{FF2B5EF4-FFF2-40B4-BE49-F238E27FC236}">
              <a16:creationId xmlns:a16="http://schemas.microsoft.com/office/drawing/2014/main" xmlns="" id="{90388B27-6ECF-48F8-BA4D-0C76336B59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15" name="BExZROR5QH4CRXACSPB031IW6DBF">
          <a:extLst>
            <a:ext uri="{FF2B5EF4-FFF2-40B4-BE49-F238E27FC236}">
              <a16:creationId xmlns:a16="http://schemas.microsoft.com/office/drawing/2014/main" xmlns="" id="{0710798F-FD29-4D60-909F-BE3A57F626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16" name="BExW5Q9YWNZOV61XIPTVZ6DG4WC3">
          <a:extLst>
            <a:ext uri="{FF2B5EF4-FFF2-40B4-BE49-F238E27FC236}">
              <a16:creationId xmlns:a16="http://schemas.microsoft.com/office/drawing/2014/main" xmlns="" id="{AF268BA7-F577-4A58-B522-160C2D1CC5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17" name="BExU234APSPWEF7WYAJWDD5FR41E">
          <a:extLst>
            <a:ext uri="{FF2B5EF4-FFF2-40B4-BE49-F238E27FC236}">
              <a16:creationId xmlns:a16="http://schemas.microsoft.com/office/drawing/2014/main" xmlns="" id="{73D69A8B-313F-44FA-A2D6-C8B245DA9F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18" name="BEx9J972VG349UJL0BFKQNRFBPIK">
          <a:extLst>
            <a:ext uri="{FF2B5EF4-FFF2-40B4-BE49-F238E27FC236}">
              <a16:creationId xmlns:a16="http://schemas.microsoft.com/office/drawing/2014/main" xmlns="" id="{B4520878-CF4D-4BD1-A2DA-24F6B56174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19" name="BExEOG45NR1NDWFVLSHVPW96LDDG">
          <a:extLst>
            <a:ext uri="{FF2B5EF4-FFF2-40B4-BE49-F238E27FC236}">
              <a16:creationId xmlns:a16="http://schemas.microsoft.com/office/drawing/2014/main" xmlns="" id="{33879B2C-2E1C-42CC-A1A1-1AC9E2FC7D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20" name="BExMG8GOJE7HUD4TBW1BVZQ79U6D">
          <a:extLst>
            <a:ext uri="{FF2B5EF4-FFF2-40B4-BE49-F238E27FC236}">
              <a16:creationId xmlns:a16="http://schemas.microsoft.com/office/drawing/2014/main" xmlns="" id="{AB7AEA47-52A7-4E9C-8E33-A84EF78A81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21" name="BExUD845W29O393MP8XHSBRARPM8">
          <a:extLst>
            <a:ext uri="{FF2B5EF4-FFF2-40B4-BE49-F238E27FC236}">
              <a16:creationId xmlns:a16="http://schemas.microsoft.com/office/drawing/2014/main" xmlns="" id="{DE4223EF-9622-4E82-BEB5-23046AB894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22" name="BEx1PXJYA0EPVKMIZ3OX22NE6SPN">
          <a:extLst>
            <a:ext uri="{FF2B5EF4-FFF2-40B4-BE49-F238E27FC236}">
              <a16:creationId xmlns:a16="http://schemas.microsoft.com/office/drawing/2014/main" xmlns="" id="{8C58DAE1-F11B-4934-BAEB-F3508E4C8D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23" name="BExMJQXJ8DDD25EZMRVLMBSDATIO">
          <a:extLst>
            <a:ext uri="{FF2B5EF4-FFF2-40B4-BE49-F238E27FC236}">
              <a16:creationId xmlns:a16="http://schemas.microsoft.com/office/drawing/2014/main" xmlns="" id="{E23980F6-1225-4485-BE56-4B65BF66E5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24" name="BExCZE19XEJSNCUJ5WNOBW1G7SJV">
          <a:extLst>
            <a:ext uri="{FF2B5EF4-FFF2-40B4-BE49-F238E27FC236}">
              <a16:creationId xmlns:a16="http://schemas.microsoft.com/office/drawing/2014/main" xmlns="" id="{86C9EFE9-01B2-4A97-A4AE-1F4F662E06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25" name="BExEQFAMIZ2L4OCWFLVJ5OSNW3FR">
          <a:extLst>
            <a:ext uri="{FF2B5EF4-FFF2-40B4-BE49-F238E27FC236}">
              <a16:creationId xmlns:a16="http://schemas.microsoft.com/office/drawing/2014/main" xmlns="" id="{3598FECC-D53A-4D00-83DE-523174DA6C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26" name="BExS5XJH42YFJ9C3IVA8HNIE5L6M">
          <a:extLst>
            <a:ext uri="{FF2B5EF4-FFF2-40B4-BE49-F238E27FC236}">
              <a16:creationId xmlns:a16="http://schemas.microsoft.com/office/drawing/2014/main" xmlns="" id="{7D08F344-DAE2-4766-B66F-0FF8F4DF1A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27" name="BExVVXJ0MS44XHZ5FRN9T06BWANK">
          <a:extLst>
            <a:ext uri="{FF2B5EF4-FFF2-40B4-BE49-F238E27FC236}">
              <a16:creationId xmlns:a16="http://schemas.microsoft.com/office/drawing/2014/main" xmlns="" id="{22C47CE2-E0D2-4856-92C9-8D782EF32A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28" name="BExAXD64YO5K66HFU564IW611FYB">
          <a:extLst>
            <a:ext uri="{FF2B5EF4-FFF2-40B4-BE49-F238E27FC236}">
              <a16:creationId xmlns:a16="http://schemas.microsoft.com/office/drawing/2014/main" xmlns="" id="{BCDC46B7-8B16-4AF7-8907-4C78D99516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29" name="BExZROR5QH4CRXACSPB031IW6DBF">
          <a:extLst>
            <a:ext uri="{FF2B5EF4-FFF2-40B4-BE49-F238E27FC236}">
              <a16:creationId xmlns:a16="http://schemas.microsoft.com/office/drawing/2014/main" xmlns="" id="{507D3190-78F2-4AAC-9AA0-F343CD139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30" name="BExW5Q9YWNZOV61XIPTVZ6DG4WC3">
          <a:extLst>
            <a:ext uri="{FF2B5EF4-FFF2-40B4-BE49-F238E27FC236}">
              <a16:creationId xmlns:a16="http://schemas.microsoft.com/office/drawing/2014/main" xmlns="" id="{FE98CA89-41AE-47F3-AC70-2E5C53534C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31" name="BExU234APSPWEF7WYAJWDD5FR41E">
          <a:extLst>
            <a:ext uri="{FF2B5EF4-FFF2-40B4-BE49-F238E27FC236}">
              <a16:creationId xmlns:a16="http://schemas.microsoft.com/office/drawing/2014/main" xmlns="" id="{FB3E08F8-2808-45B6-890E-532B1EEC50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32" name="BEx9J972VG349UJL0BFKQNRFBPIK">
          <a:extLst>
            <a:ext uri="{FF2B5EF4-FFF2-40B4-BE49-F238E27FC236}">
              <a16:creationId xmlns:a16="http://schemas.microsoft.com/office/drawing/2014/main" xmlns="" id="{161B7137-DC3D-40EB-B741-DDE0DDEE67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33" name="BExEOG45NR1NDWFVLSHVPW96LDDG">
          <a:extLst>
            <a:ext uri="{FF2B5EF4-FFF2-40B4-BE49-F238E27FC236}">
              <a16:creationId xmlns:a16="http://schemas.microsoft.com/office/drawing/2014/main" xmlns="" id="{B9CDD828-B1A9-4A04-A6A4-16D5BA0CC9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34" name="BExMG8GOJE7HUD4TBW1BVZQ79U6D">
          <a:extLst>
            <a:ext uri="{FF2B5EF4-FFF2-40B4-BE49-F238E27FC236}">
              <a16:creationId xmlns:a16="http://schemas.microsoft.com/office/drawing/2014/main" xmlns="" id="{8A633FB4-5B4B-4558-9F83-A3814E7FBB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35" name="BExUD845W29O393MP8XHSBRARPM8">
          <a:extLst>
            <a:ext uri="{FF2B5EF4-FFF2-40B4-BE49-F238E27FC236}">
              <a16:creationId xmlns:a16="http://schemas.microsoft.com/office/drawing/2014/main" xmlns="" id="{7B165D12-B8CF-4CD8-92D5-6681E2BC39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36" name="BEx1PXJYA0EPVKMIZ3OX22NE6SPN">
          <a:extLst>
            <a:ext uri="{FF2B5EF4-FFF2-40B4-BE49-F238E27FC236}">
              <a16:creationId xmlns:a16="http://schemas.microsoft.com/office/drawing/2014/main" xmlns="" id="{EB3EA991-DA8D-417B-9647-BEA8083C30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37" name="BExMJQXJ8DDD25EZMRVLMBSDATIO">
          <a:extLst>
            <a:ext uri="{FF2B5EF4-FFF2-40B4-BE49-F238E27FC236}">
              <a16:creationId xmlns:a16="http://schemas.microsoft.com/office/drawing/2014/main" xmlns="" id="{41BA3167-D7AE-417C-9BF7-2EF908CD9D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38" name="BExCZE19XEJSNCUJ5WNOBW1G7SJV">
          <a:extLst>
            <a:ext uri="{FF2B5EF4-FFF2-40B4-BE49-F238E27FC236}">
              <a16:creationId xmlns:a16="http://schemas.microsoft.com/office/drawing/2014/main" xmlns="" id="{5B422DB1-FA44-40D1-8512-675AB89514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39" name="BExEQFAMIZ2L4OCWFLVJ5OSNW3FR">
          <a:extLst>
            <a:ext uri="{FF2B5EF4-FFF2-40B4-BE49-F238E27FC236}">
              <a16:creationId xmlns:a16="http://schemas.microsoft.com/office/drawing/2014/main" xmlns="" id="{A713A2F1-72A7-415D-AE59-60785AF59B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40" name="BExS5XJH42YFJ9C3IVA8HNIE5L6M">
          <a:extLst>
            <a:ext uri="{FF2B5EF4-FFF2-40B4-BE49-F238E27FC236}">
              <a16:creationId xmlns:a16="http://schemas.microsoft.com/office/drawing/2014/main" xmlns="" id="{91F6340B-30EA-4742-BF21-9027ED346D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41" name="BExVVXJ0MS44XHZ5FRN9T06BWANK">
          <a:extLst>
            <a:ext uri="{FF2B5EF4-FFF2-40B4-BE49-F238E27FC236}">
              <a16:creationId xmlns:a16="http://schemas.microsoft.com/office/drawing/2014/main" xmlns="" id="{CCE8F952-6489-45D2-9298-3A4E8788A9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42" name="BExAXD64YO5K66HFU564IW611FYB">
          <a:extLst>
            <a:ext uri="{FF2B5EF4-FFF2-40B4-BE49-F238E27FC236}">
              <a16:creationId xmlns:a16="http://schemas.microsoft.com/office/drawing/2014/main" xmlns="" id="{BB537B1D-1F5D-4A10-8122-8E9A4E728E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43" name="BExZROR5QH4CRXACSPB031IW6DBF">
          <a:extLst>
            <a:ext uri="{FF2B5EF4-FFF2-40B4-BE49-F238E27FC236}">
              <a16:creationId xmlns:a16="http://schemas.microsoft.com/office/drawing/2014/main" xmlns="" id="{E030C545-0919-4FE9-9B62-097FAE397B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44" name="BExW5Q9YWNZOV61XIPTVZ6DG4WC3">
          <a:extLst>
            <a:ext uri="{FF2B5EF4-FFF2-40B4-BE49-F238E27FC236}">
              <a16:creationId xmlns:a16="http://schemas.microsoft.com/office/drawing/2014/main" xmlns="" id="{AE864829-B1D9-4ECC-8395-C7D5F4F258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45" name="BExU234APSPWEF7WYAJWDD5FR41E">
          <a:extLst>
            <a:ext uri="{FF2B5EF4-FFF2-40B4-BE49-F238E27FC236}">
              <a16:creationId xmlns:a16="http://schemas.microsoft.com/office/drawing/2014/main" xmlns="" id="{633170BC-8356-4FF7-8549-D281C09A2B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46" name="BEx9J972VG349UJL0BFKQNRFBPIK">
          <a:extLst>
            <a:ext uri="{FF2B5EF4-FFF2-40B4-BE49-F238E27FC236}">
              <a16:creationId xmlns:a16="http://schemas.microsoft.com/office/drawing/2014/main" xmlns="" id="{D8F9B90A-A34A-42A1-82F7-E92DDF91BF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47" name="BEx7GZN0B3ODYCH9MAGNOOXDPJP6">
          <a:extLst>
            <a:ext uri="{FF2B5EF4-FFF2-40B4-BE49-F238E27FC236}">
              <a16:creationId xmlns:a16="http://schemas.microsoft.com/office/drawing/2014/main" xmlns="" id="{2CC07E73-ADAA-4A85-BE61-924D5235D6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48" name="BExEUTU6UL9R25YPHQHOXSBGMBKB">
          <a:extLst>
            <a:ext uri="{FF2B5EF4-FFF2-40B4-BE49-F238E27FC236}">
              <a16:creationId xmlns:a16="http://schemas.microsoft.com/office/drawing/2014/main" xmlns="" id="{5F934672-5B24-4118-8E13-EEEB792C1C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49" name="BExEOG45NR1NDWFVLSHVPW96LDDG">
          <a:extLst>
            <a:ext uri="{FF2B5EF4-FFF2-40B4-BE49-F238E27FC236}">
              <a16:creationId xmlns:a16="http://schemas.microsoft.com/office/drawing/2014/main" xmlns="" id="{0CA51D73-F0FE-4D0C-8C2A-5EF1D31530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50" name="BExMG8GOJE7HUD4TBW1BVZQ79U6D">
          <a:extLst>
            <a:ext uri="{FF2B5EF4-FFF2-40B4-BE49-F238E27FC236}">
              <a16:creationId xmlns:a16="http://schemas.microsoft.com/office/drawing/2014/main" xmlns="" id="{4F6B2233-1B79-4F66-90A0-14BB41D36C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51" name="BExUD845W29O393MP8XHSBRARPM8">
          <a:extLst>
            <a:ext uri="{FF2B5EF4-FFF2-40B4-BE49-F238E27FC236}">
              <a16:creationId xmlns:a16="http://schemas.microsoft.com/office/drawing/2014/main" xmlns="" id="{BAE2C897-A35A-4681-8C52-F56A3B2FBC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52" name="BEx1PXJYA0EPVKMIZ3OX22NE6SPN">
          <a:extLst>
            <a:ext uri="{FF2B5EF4-FFF2-40B4-BE49-F238E27FC236}">
              <a16:creationId xmlns:a16="http://schemas.microsoft.com/office/drawing/2014/main" xmlns="" id="{9902DFD6-3ECF-450D-980E-4B61F6C8E3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53" name="BExMJQXJ8DDD25EZMRVLMBSDATIO">
          <a:extLst>
            <a:ext uri="{FF2B5EF4-FFF2-40B4-BE49-F238E27FC236}">
              <a16:creationId xmlns:a16="http://schemas.microsoft.com/office/drawing/2014/main" xmlns="" id="{A33354E9-9921-4274-89F1-6AEE9C104A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54" name="BExCZE19XEJSNCUJ5WNOBW1G7SJV">
          <a:extLst>
            <a:ext uri="{FF2B5EF4-FFF2-40B4-BE49-F238E27FC236}">
              <a16:creationId xmlns:a16="http://schemas.microsoft.com/office/drawing/2014/main" xmlns="" id="{AB5A8142-7CDE-4D60-B06A-B4F6458D4D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55" name="BExEQFAMIZ2L4OCWFLVJ5OSNW3FR">
          <a:extLst>
            <a:ext uri="{FF2B5EF4-FFF2-40B4-BE49-F238E27FC236}">
              <a16:creationId xmlns:a16="http://schemas.microsoft.com/office/drawing/2014/main" xmlns="" id="{B9C5B757-3503-4891-8334-0E41BD95E7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56" name="BExS5XJH42YFJ9C3IVA8HNIE5L6M">
          <a:extLst>
            <a:ext uri="{FF2B5EF4-FFF2-40B4-BE49-F238E27FC236}">
              <a16:creationId xmlns:a16="http://schemas.microsoft.com/office/drawing/2014/main" xmlns="" id="{00F33646-BE28-46C7-87B5-40D3082A9C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57" name="BExVVXJ0MS44XHZ5FRN9T06BWANK">
          <a:extLst>
            <a:ext uri="{FF2B5EF4-FFF2-40B4-BE49-F238E27FC236}">
              <a16:creationId xmlns:a16="http://schemas.microsoft.com/office/drawing/2014/main" xmlns="" id="{22642330-7776-4147-BD1C-0BAB1D1907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58" name="BExAXD64YO5K66HFU564IW611FYB">
          <a:extLst>
            <a:ext uri="{FF2B5EF4-FFF2-40B4-BE49-F238E27FC236}">
              <a16:creationId xmlns:a16="http://schemas.microsoft.com/office/drawing/2014/main" xmlns="" id="{DCF851B5-75C4-4F9D-BC97-45E8B3108C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59" name="BExZROR5QH4CRXACSPB031IW6DBF">
          <a:extLst>
            <a:ext uri="{FF2B5EF4-FFF2-40B4-BE49-F238E27FC236}">
              <a16:creationId xmlns:a16="http://schemas.microsoft.com/office/drawing/2014/main" xmlns="" id="{885296E9-60F9-4E5C-989D-C864D5843F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60" name="BExW5Q9YWNZOV61XIPTVZ6DG4WC3">
          <a:extLst>
            <a:ext uri="{FF2B5EF4-FFF2-40B4-BE49-F238E27FC236}">
              <a16:creationId xmlns:a16="http://schemas.microsoft.com/office/drawing/2014/main" xmlns="" id="{BB01E134-F18C-41A6-8A95-9A22FAA25E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61" name="BExU234APSPWEF7WYAJWDD5FR41E">
          <a:extLst>
            <a:ext uri="{FF2B5EF4-FFF2-40B4-BE49-F238E27FC236}">
              <a16:creationId xmlns:a16="http://schemas.microsoft.com/office/drawing/2014/main" xmlns="" id="{411A74E2-21E0-4F4B-AD73-4757E3E9AA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62" name="BEx9J972VG349UJL0BFKQNRFBPIK">
          <a:extLst>
            <a:ext uri="{FF2B5EF4-FFF2-40B4-BE49-F238E27FC236}">
              <a16:creationId xmlns:a16="http://schemas.microsoft.com/office/drawing/2014/main" xmlns="" id="{E885E3FA-F85C-4E58-9C4C-AD3B9E7B24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63" name="BExEOG45NR1NDWFVLSHVPW96LDDG">
          <a:extLst>
            <a:ext uri="{FF2B5EF4-FFF2-40B4-BE49-F238E27FC236}">
              <a16:creationId xmlns:a16="http://schemas.microsoft.com/office/drawing/2014/main" xmlns="" id="{3F7E9B01-7D3B-4D01-8828-A3BBF91063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64" name="BExMG8GOJE7HUD4TBW1BVZQ79U6D">
          <a:extLst>
            <a:ext uri="{FF2B5EF4-FFF2-40B4-BE49-F238E27FC236}">
              <a16:creationId xmlns:a16="http://schemas.microsoft.com/office/drawing/2014/main" xmlns="" id="{3BCB319C-9B9F-401F-87DD-A9DE9B06E4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65" name="BExUD845W29O393MP8XHSBRARPM8">
          <a:extLst>
            <a:ext uri="{FF2B5EF4-FFF2-40B4-BE49-F238E27FC236}">
              <a16:creationId xmlns:a16="http://schemas.microsoft.com/office/drawing/2014/main" xmlns="" id="{39B83C3D-E330-45D5-A4BF-92FBBC772E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66" name="BEx1PXJYA0EPVKMIZ3OX22NE6SPN">
          <a:extLst>
            <a:ext uri="{FF2B5EF4-FFF2-40B4-BE49-F238E27FC236}">
              <a16:creationId xmlns:a16="http://schemas.microsoft.com/office/drawing/2014/main" xmlns="" id="{231EC95F-7F48-489B-96FD-9310BF78C0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67" name="BExMJQXJ8DDD25EZMRVLMBSDATIO">
          <a:extLst>
            <a:ext uri="{FF2B5EF4-FFF2-40B4-BE49-F238E27FC236}">
              <a16:creationId xmlns:a16="http://schemas.microsoft.com/office/drawing/2014/main" xmlns="" id="{BC11D79F-C6BE-44A9-A15D-1AB20EC38E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68" name="BExCZE19XEJSNCUJ5WNOBW1G7SJV">
          <a:extLst>
            <a:ext uri="{FF2B5EF4-FFF2-40B4-BE49-F238E27FC236}">
              <a16:creationId xmlns:a16="http://schemas.microsoft.com/office/drawing/2014/main" xmlns="" id="{9756F504-8F3C-44F9-B10E-4A667FB12A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69" name="BExEQFAMIZ2L4OCWFLVJ5OSNW3FR">
          <a:extLst>
            <a:ext uri="{FF2B5EF4-FFF2-40B4-BE49-F238E27FC236}">
              <a16:creationId xmlns:a16="http://schemas.microsoft.com/office/drawing/2014/main" xmlns="" id="{5886ED73-492B-4E71-B2E8-2D6001746A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70" name="BExS5XJH42YFJ9C3IVA8HNIE5L6M">
          <a:extLst>
            <a:ext uri="{FF2B5EF4-FFF2-40B4-BE49-F238E27FC236}">
              <a16:creationId xmlns:a16="http://schemas.microsoft.com/office/drawing/2014/main" xmlns="" id="{FE999F96-2509-47C7-A436-548C40DF4E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71" name="BExVVXJ0MS44XHZ5FRN9T06BWANK">
          <a:extLst>
            <a:ext uri="{FF2B5EF4-FFF2-40B4-BE49-F238E27FC236}">
              <a16:creationId xmlns:a16="http://schemas.microsoft.com/office/drawing/2014/main" xmlns="" id="{B50C0D1F-10B8-4259-82F4-094AF21886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72" name="BExAXD64YO5K66HFU564IW611FYB">
          <a:extLst>
            <a:ext uri="{FF2B5EF4-FFF2-40B4-BE49-F238E27FC236}">
              <a16:creationId xmlns:a16="http://schemas.microsoft.com/office/drawing/2014/main" xmlns="" id="{D83C7942-9164-4C09-8A56-D578EE607C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73" name="BExZROR5QH4CRXACSPB031IW6DBF">
          <a:extLst>
            <a:ext uri="{FF2B5EF4-FFF2-40B4-BE49-F238E27FC236}">
              <a16:creationId xmlns:a16="http://schemas.microsoft.com/office/drawing/2014/main" xmlns="" id="{F55FBFB1-CAEA-4EF6-852F-1CDDFEC860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74" name="BExW5Q9YWNZOV61XIPTVZ6DG4WC3">
          <a:extLst>
            <a:ext uri="{FF2B5EF4-FFF2-40B4-BE49-F238E27FC236}">
              <a16:creationId xmlns:a16="http://schemas.microsoft.com/office/drawing/2014/main" xmlns="" id="{19329605-191A-4B87-89B8-80FF2A5201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75" name="BExU234APSPWEF7WYAJWDD5FR41E">
          <a:extLst>
            <a:ext uri="{FF2B5EF4-FFF2-40B4-BE49-F238E27FC236}">
              <a16:creationId xmlns:a16="http://schemas.microsoft.com/office/drawing/2014/main" xmlns="" id="{7C2E4293-6C7B-42F9-8D5E-68F6439B65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76" name="BEx9J972VG349UJL0BFKQNRFBPIK">
          <a:extLst>
            <a:ext uri="{FF2B5EF4-FFF2-40B4-BE49-F238E27FC236}">
              <a16:creationId xmlns:a16="http://schemas.microsoft.com/office/drawing/2014/main" xmlns="" id="{BD65A412-ED0B-4747-B01E-694412A3BA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77" name="BExEOG45NR1NDWFVLSHVPW96LDDG">
          <a:extLst>
            <a:ext uri="{FF2B5EF4-FFF2-40B4-BE49-F238E27FC236}">
              <a16:creationId xmlns:a16="http://schemas.microsoft.com/office/drawing/2014/main" xmlns="" id="{20C260E7-C9BC-44A7-B6C9-202DFE5890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78" name="BExMG8GOJE7HUD4TBW1BVZQ79U6D">
          <a:extLst>
            <a:ext uri="{FF2B5EF4-FFF2-40B4-BE49-F238E27FC236}">
              <a16:creationId xmlns:a16="http://schemas.microsoft.com/office/drawing/2014/main" xmlns="" id="{2E12D1A2-5F08-46BA-95A8-DD6B7078A0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79" name="BExUD845W29O393MP8XHSBRARPM8">
          <a:extLst>
            <a:ext uri="{FF2B5EF4-FFF2-40B4-BE49-F238E27FC236}">
              <a16:creationId xmlns:a16="http://schemas.microsoft.com/office/drawing/2014/main" xmlns="" id="{A95F8C85-1F14-4CA7-8FB0-735FF6E0EB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80" name="BEx1PXJYA0EPVKMIZ3OX22NE6SPN">
          <a:extLst>
            <a:ext uri="{FF2B5EF4-FFF2-40B4-BE49-F238E27FC236}">
              <a16:creationId xmlns:a16="http://schemas.microsoft.com/office/drawing/2014/main" xmlns="" id="{89CD40F2-BC9E-4ACF-A8D4-C5B09F44C4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81" name="BExMJQXJ8DDD25EZMRVLMBSDATIO">
          <a:extLst>
            <a:ext uri="{FF2B5EF4-FFF2-40B4-BE49-F238E27FC236}">
              <a16:creationId xmlns:a16="http://schemas.microsoft.com/office/drawing/2014/main" xmlns="" id="{662B12AE-5F95-44C3-A909-A9D451A726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82" name="BExCZE19XEJSNCUJ5WNOBW1G7SJV">
          <a:extLst>
            <a:ext uri="{FF2B5EF4-FFF2-40B4-BE49-F238E27FC236}">
              <a16:creationId xmlns:a16="http://schemas.microsoft.com/office/drawing/2014/main" xmlns="" id="{36AE4E3C-3CD4-4D7C-9B9A-FDD7833F56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83" name="BExEQFAMIZ2L4OCWFLVJ5OSNW3FR">
          <a:extLst>
            <a:ext uri="{FF2B5EF4-FFF2-40B4-BE49-F238E27FC236}">
              <a16:creationId xmlns:a16="http://schemas.microsoft.com/office/drawing/2014/main" xmlns="" id="{EDF4ABA6-DA64-4B62-9F38-7597E290CD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84" name="BExS5XJH42YFJ9C3IVA8HNIE5L6M">
          <a:extLst>
            <a:ext uri="{FF2B5EF4-FFF2-40B4-BE49-F238E27FC236}">
              <a16:creationId xmlns:a16="http://schemas.microsoft.com/office/drawing/2014/main" xmlns="" id="{39ABD6CF-23C3-4E02-BC2B-F2B27BAA6C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85" name="BExVVXJ0MS44XHZ5FRN9T06BWANK">
          <a:extLst>
            <a:ext uri="{FF2B5EF4-FFF2-40B4-BE49-F238E27FC236}">
              <a16:creationId xmlns:a16="http://schemas.microsoft.com/office/drawing/2014/main" xmlns="" id="{87A5C96F-02F7-4DF1-8554-0643A38DFC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86" name="BExAXD64YO5K66HFU564IW611FYB">
          <a:extLst>
            <a:ext uri="{FF2B5EF4-FFF2-40B4-BE49-F238E27FC236}">
              <a16:creationId xmlns:a16="http://schemas.microsoft.com/office/drawing/2014/main" xmlns="" id="{11C2F7A7-789D-4353-BE23-70B0E2793E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87" name="BExZROR5QH4CRXACSPB031IW6DBF">
          <a:extLst>
            <a:ext uri="{FF2B5EF4-FFF2-40B4-BE49-F238E27FC236}">
              <a16:creationId xmlns:a16="http://schemas.microsoft.com/office/drawing/2014/main" xmlns="" id="{16DC416C-5EC1-434A-A9AC-1725F183D2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88" name="BExW5Q9YWNZOV61XIPTVZ6DG4WC3">
          <a:extLst>
            <a:ext uri="{FF2B5EF4-FFF2-40B4-BE49-F238E27FC236}">
              <a16:creationId xmlns:a16="http://schemas.microsoft.com/office/drawing/2014/main" xmlns="" id="{6C16FE03-87A0-4E86-976E-C13C2BAFAE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89" name="BExU234APSPWEF7WYAJWDD5FR41E">
          <a:extLst>
            <a:ext uri="{FF2B5EF4-FFF2-40B4-BE49-F238E27FC236}">
              <a16:creationId xmlns:a16="http://schemas.microsoft.com/office/drawing/2014/main" xmlns="" id="{B40AD5E7-65DD-4E25-B093-9312220A44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90" name="BEx9J972VG349UJL0BFKQNRFBPIK">
          <a:extLst>
            <a:ext uri="{FF2B5EF4-FFF2-40B4-BE49-F238E27FC236}">
              <a16:creationId xmlns:a16="http://schemas.microsoft.com/office/drawing/2014/main" xmlns="" id="{B188FCBE-2C1A-4E4B-A330-4F65D6B277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91" name="BExEOG45NR1NDWFVLSHVPW96LDDG">
          <a:extLst>
            <a:ext uri="{FF2B5EF4-FFF2-40B4-BE49-F238E27FC236}">
              <a16:creationId xmlns:a16="http://schemas.microsoft.com/office/drawing/2014/main" xmlns="" id="{D0F9EB4F-D619-4D58-B6A1-6BEE8D54C9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92" name="BExMG8GOJE7HUD4TBW1BVZQ79U6D">
          <a:extLst>
            <a:ext uri="{FF2B5EF4-FFF2-40B4-BE49-F238E27FC236}">
              <a16:creationId xmlns:a16="http://schemas.microsoft.com/office/drawing/2014/main" xmlns="" id="{80D0B5ED-927F-4E53-8035-76CCCB7662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93" name="BExUD845W29O393MP8XHSBRARPM8">
          <a:extLst>
            <a:ext uri="{FF2B5EF4-FFF2-40B4-BE49-F238E27FC236}">
              <a16:creationId xmlns:a16="http://schemas.microsoft.com/office/drawing/2014/main" xmlns="" id="{DADE51CB-CFE2-47F8-9A93-86F682ACFB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94" name="BEx1PXJYA0EPVKMIZ3OX22NE6SPN">
          <a:extLst>
            <a:ext uri="{FF2B5EF4-FFF2-40B4-BE49-F238E27FC236}">
              <a16:creationId xmlns:a16="http://schemas.microsoft.com/office/drawing/2014/main" xmlns="" id="{E06D1761-F82A-43E2-9CD6-8CF78D83B4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95" name="BExMJQXJ8DDD25EZMRVLMBSDATIO">
          <a:extLst>
            <a:ext uri="{FF2B5EF4-FFF2-40B4-BE49-F238E27FC236}">
              <a16:creationId xmlns:a16="http://schemas.microsoft.com/office/drawing/2014/main" xmlns="" id="{7DBA1692-3B86-4F78-BD47-5BBCA6CA43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96" name="BExCZE19XEJSNCUJ5WNOBW1G7SJV">
          <a:extLst>
            <a:ext uri="{FF2B5EF4-FFF2-40B4-BE49-F238E27FC236}">
              <a16:creationId xmlns:a16="http://schemas.microsoft.com/office/drawing/2014/main" xmlns="" id="{2902601C-75A8-4199-899D-AFC6AB8410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97" name="BExEQFAMIZ2L4OCWFLVJ5OSNW3FR">
          <a:extLst>
            <a:ext uri="{FF2B5EF4-FFF2-40B4-BE49-F238E27FC236}">
              <a16:creationId xmlns:a16="http://schemas.microsoft.com/office/drawing/2014/main" xmlns="" id="{D45E9619-A27D-46F5-93C0-A963AD1867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98" name="BExS5XJH42YFJ9C3IVA8HNIE5L6M">
          <a:extLst>
            <a:ext uri="{FF2B5EF4-FFF2-40B4-BE49-F238E27FC236}">
              <a16:creationId xmlns:a16="http://schemas.microsoft.com/office/drawing/2014/main" xmlns="" id="{654E163B-74F1-43A5-AAC9-5D19A4E1C0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99" name="BExVVXJ0MS44XHZ5FRN9T06BWANK">
          <a:extLst>
            <a:ext uri="{FF2B5EF4-FFF2-40B4-BE49-F238E27FC236}">
              <a16:creationId xmlns:a16="http://schemas.microsoft.com/office/drawing/2014/main" xmlns="" id="{2C65082E-7E4F-4673-83FC-18189E8847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00" name="BExAXD64YO5K66HFU564IW611FYB">
          <a:extLst>
            <a:ext uri="{FF2B5EF4-FFF2-40B4-BE49-F238E27FC236}">
              <a16:creationId xmlns:a16="http://schemas.microsoft.com/office/drawing/2014/main" xmlns="" id="{80C36BE9-B972-44F5-9EE7-3F319E4933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01" name="BExZROR5QH4CRXACSPB031IW6DBF">
          <a:extLst>
            <a:ext uri="{FF2B5EF4-FFF2-40B4-BE49-F238E27FC236}">
              <a16:creationId xmlns:a16="http://schemas.microsoft.com/office/drawing/2014/main" xmlns="" id="{40A73399-8497-48E4-BE37-CE7EE32F06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02" name="BExW5Q9YWNZOV61XIPTVZ6DG4WC3">
          <a:extLst>
            <a:ext uri="{FF2B5EF4-FFF2-40B4-BE49-F238E27FC236}">
              <a16:creationId xmlns:a16="http://schemas.microsoft.com/office/drawing/2014/main" xmlns="" id="{8A4F1790-ED16-448D-9E85-588DD972B7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03" name="BExU234APSPWEF7WYAJWDD5FR41E">
          <a:extLst>
            <a:ext uri="{FF2B5EF4-FFF2-40B4-BE49-F238E27FC236}">
              <a16:creationId xmlns:a16="http://schemas.microsoft.com/office/drawing/2014/main" xmlns="" id="{F100AAA5-9E1B-4E79-BA62-FC14542EC6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04" name="BEx9J972VG349UJL0BFKQNRFBPIK">
          <a:extLst>
            <a:ext uri="{FF2B5EF4-FFF2-40B4-BE49-F238E27FC236}">
              <a16:creationId xmlns:a16="http://schemas.microsoft.com/office/drawing/2014/main" xmlns="" id="{3007A434-AACA-439C-B02D-533B9CC3E7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05" name="BExEOG45NR1NDWFVLSHVPW96LDDG">
          <a:extLst>
            <a:ext uri="{FF2B5EF4-FFF2-40B4-BE49-F238E27FC236}">
              <a16:creationId xmlns:a16="http://schemas.microsoft.com/office/drawing/2014/main" xmlns="" id="{0B92C8E3-E669-4622-8919-8F16465FD2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06" name="BExMG8GOJE7HUD4TBW1BVZQ79U6D">
          <a:extLst>
            <a:ext uri="{FF2B5EF4-FFF2-40B4-BE49-F238E27FC236}">
              <a16:creationId xmlns:a16="http://schemas.microsoft.com/office/drawing/2014/main" xmlns="" id="{F5B614FF-2E9E-4B2F-AE58-D3CCA19976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07" name="BExUD845W29O393MP8XHSBRARPM8">
          <a:extLst>
            <a:ext uri="{FF2B5EF4-FFF2-40B4-BE49-F238E27FC236}">
              <a16:creationId xmlns:a16="http://schemas.microsoft.com/office/drawing/2014/main" xmlns="" id="{42C341C8-8548-40B5-A400-BF220E5A14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08" name="BEx1PXJYA0EPVKMIZ3OX22NE6SPN">
          <a:extLst>
            <a:ext uri="{FF2B5EF4-FFF2-40B4-BE49-F238E27FC236}">
              <a16:creationId xmlns:a16="http://schemas.microsoft.com/office/drawing/2014/main" xmlns="" id="{8082D6BD-19D9-4132-9509-7A12AEC923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09" name="BExMJQXJ8DDD25EZMRVLMBSDATIO">
          <a:extLst>
            <a:ext uri="{FF2B5EF4-FFF2-40B4-BE49-F238E27FC236}">
              <a16:creationId xmlns:a16="http://schemas.microsoft.com/office/drawing/2014/main" xmlns="" id="{91F784BB-3864-49DE-B518-FA422ECC2A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10" name="BExCZE19XEJSNCUJ5WNOBW1G7SJV">
          <a:extLst>
            <a:ext uri="{FF2B5EF4-FFF2-40B4-BE49-F238E27FC236}">
              <a16:creationId xmlns:a16="http://schemas.microsoft.com/office/drawing/2014/main" xmlns="" id="{1FBDBE0D-4BBB-44DA-BB60-3EAC9A5651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11" name="BExEQFAMIZ2L4OCWFLVJ5OSNW3FR">
          <a:extLst>
            <a:ext uri="{FF2B5EF4-FFF2-40B4-BE49-F238E27FC236}">
              <a16:creationId xmlns:a16="http://schemas.microsoft.com/office/drawing/2014/main" xmlns="" id="{ABD1570D-00A6-4F97-8D4C-FF755C9D2B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12" name="BExS5XJH42YFJ9C3IVA8HNIE5L6M">
          <a:extLst>
            <a:ext uri="{FF2B5EF4-FFF2-40B4-BE49-F238E27FC236}">
              <a16:creationId xmlns:a16="http://schemas.microsoft.com/office/drawing/2014/main" xmlns="" id="{E1B0A5FD-A04B-4ACB-A00E-2CD3F36A4F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13" name="BExVVXJ0MS44XHZ5FRN9T06BWANK">
          <a:extLst>
            <a:ext uri="{FF2B5EF4-FFF2-40B4-BE49-F238E27FC236}">
              <a16:creationId xmlns:a16="http://schemas.microsoft.com/office/drawing/2014/main" xmlns="" id="{E48E2EB4-5323-46D8-9B90-CB213142DE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14" name="BExAXD64YO5K66HFU564IW611FYB">
          <a:extLst>
            <a:ext uri="{FF2B5EF4-FFF2-40B4-BE49-F238E27FC236}">
              <a16:creationId xmlns:a16="http://schemas.microsoft.com/office/drawing/2014/main" xmlns="" id="{9B86C3B8-CBD9-4A1E-9A21-00B6EB0465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15" name="BExZROR5QH4CRXACSPB031IW6DBF">
          <a:extLst>
            <a:ext uri="{FF2B5EF4-FFF2-40B4-BE49-F238E27FC236}">
              <a16:creationId xmlns:a16="http://schemas.microsoft.com/office/drawing/2014/main" xmlns="" id="{0859408C-9500-4671-9741-AA9ECC8F29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16" name="BExW5Q9YWNZOV61XIPTVZ6DG4WC3">
          <a:extLst>
            <a:ext uri="{FF2B5EF4-FFF2-40B4-BE49-F238E27FC236}">
              <a16:creationId xmlns:a16="http://schemas.microsoft.com/office/drawing/2014/main" xmlns="" id="{BCC40470-D921-4A57-9C18-1C172EA2CF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17" name="BExU234APSPWEF7WYAJWDD5FR41E">
          <a:extLst>
            <a:ext uri="{FF2B5EF4-FFF2-40B4-BE49-F238E27FC236}">
              <a16:creationId xmlns:a16="http://schemas.microsoft.com/office/drawing/2014/main" xmlns="" id="{BD91F593-6747-458E-A4D9-5E1CD7B79F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18" name="BEx9J972VG349UJL0BFKQNRFBPIK">
          <a:extLst>
            <a:ext uri="{FF2B5EF4-FFF2-40B4-BE49-F238E27FC236}">
              <a16:creationId xmlns:a16="http://schemas.microsoft.com/office/drawing/2014/main" xmlns="" id="{F0D7A861-4305-4F38-AB25-842C444FCC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19" name="BExEOG45NR1NDWFVLSHVPW96LDDG">
          <a:extLst>
            <a:ext uri="{FF2B5EF4-FFF2-40B4-BE49-F238E27FC236}">
              <a16:creationId xmlns:a16="http://schemas.microsoft.com/office/drawing/2014/main" xmlns="" id="{333474FF-D371-43CE-B55D-B1B4D9128F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20" name="BExMG8GOJE7HUD4TBW1BVZQ79U6D">
          <a:extLst>
            <a:ext uri="{FF2B5EF4-FFF2-40B4-BE49-F238E27FC236}">
              <a16:creationId xmlns:a16="http://schemas.microsoft.com/office/drawing/2014/main" xmlns="" id="{9B2385DF-3D74-4EAD-9D61-08F845F835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21" name="BExUD845W29O393MP8XHSBRARPM8">
          <a:extLst>
            <a:ext uri="{FF2B5EF4-FFF2-40B4-BE49-F238E27FC236}">
              <a16:creationId xmlns:a16="http://schemas.microsoft.com/office/drawing/2014/main" xmlns="" id="{9A7C316C-DC4A-44B5-BD36-170373AAE5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22" name="BEx1PXJYA0EPVKMIZ3OX22NE6SPN">
          <a:extLst>
            <a:ext uri="{FF2B5EF4-FFF2-40B4-BE49-F238E27FC236}">
              <a16:creationId xmlns:a16="http://schemas.microsoft.com/office/drawing/2014/main" xmlns="" id="{705136DA-7DE2-43E6-8400-76626906C6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23" name="BExMJQXJ8DDD25EZMRVLMBSDATIO">
          <a:extLst>
            <a:ext uri="{FF2B5EF4-FFF2-40B4-BE49-F238E27FC236}">
              <a16:creationId xmlns:a16="http://schemas.microsoft.com/office/drawing/2014/main" xmlns="" id="{7ECB30DE-1EE5-47F2-BF24-E909F22721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24" name="BExCZE19XEJSNCUJ5WNOBW1G7SJV">
          <a:extLst>
            <a:ext uri="{FF2B5EF4-FFF2-40B4-BE49-F238E27FC236}">
              <a16:creationId xmlns:a16="http://schemas.microsoft.com/office/drawing/2014/main" xmlns="" id="{D8259EA1-0CF5-4A72-A747-B13D8554AB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25" name="BExEQFAMIZ2L4OCWFLVJ5OSNW3FR">
          <a:extLst>
            <a:ext uri="{FF2B5EF4-FFF2-40B4-BE49-F238E27FC236}">
              <a16:creationId xmlns:a16="http://schemas.microsoft.com/office/drawing/2014/main" xmlns="" id="{694BAFA1-D23F-40A8-828A-7E2ED7A7BF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26" name="BExS5XJH42YFJ9C3IVA8HNIE5L6M">
          <a:extLst>
            <a:ext uri="{FF2B5EF4-FFF2-40B4-BE49-F238E27FC236}">
              <a16:creationId xmlns:a16="http://schemas.microsoft.com/office/drawing/2014/main" xmlns="" id="{6DCD4E4E-8D28-4195-847F-FEA480E248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27" name="BExVVXJ0MS44XHZ5FRN9T06BWANK">
          <a:extLst>
            <a:ext uri="{FF2B5EF4-FFF2-40B4-BE49-F238E27FC236}">
              <a16:creationId xmlns:a16="http://schemas.microsoft.com/office/drawing/2014/main" xmlns="" id="{B521CDBB-2576-4A40-A870-71F61F9578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28" name="BExAXD64YO5K66HFU564IW611FYB">
          <a:extLst>
            <a:ext uri="{FF2B5EF4-FFF2-40B4-BE49-F238E27FC236}">
              <a16:creationId xmlns:a16="http://schemas.microsoft.com/office/drawing/2014/main" xmlns="" id="{512EB616-C976-4522-9B24-2C586BAF03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29" name="BExZROR5QH4CRXACSPB031IW6DBF">
          <a:extLst>
            <a:ext uri="{FF2B5EF4-FFF2-40B4-BE49-F238E27FC236}">
              <a16:creationId xmlns:a16="http://schemas.microsoft.com/office/drawing/2014/main" xmlns="" id="{B8664C0A-3B71-42DF-B575-72B281CAD9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30" name="BExW5Q9YWNZOV61XIPTVZ6DG4WC3">
          <a:extLst>
            <a:ext uri="{FF2B5EF4-FFF2-40B4-BE49-F238E27FC236}">
              <a16:creationId xmlns:a16="http://schemas.microsoft.com/office/drawing/2014/main" xmlns="" id="{881EB6DD-5731-432A-974A-F591BDA801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31" name="BExU234APSPWEF7WYAJWDD5FR41E">
          <a:extLst>
            <a:ext uri="{FF2B5EF4-FFF2-40B4-BE49-F238E27FC236}">
              <a16:creationId xmlns:a16="http://schemas.microsoft.com/office/drawing/2014/main" xmlns="" id="{6E928933-BCC9-4A5C-9980-97EDC5780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32" name="BEx9J972VG349UJL0BFKQNRFBPIK">
          <a:extLst>
            <a:ext uri="{FF2B5EF4-FFF2-40B4-BE49-F238E27FC236}">
              <a16:creationId xmlns:a16="http://schemas.microsoft.com/office/drawing/2014/main" xmlns="" id="{4E82980E-3A0D-4679-B806-39DC9A7491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33" name="BExEOG45NR1NDWFVLSHVPW96LDDG">
          <a:extLst>
            <a:ext uri="{FF2B5EF4-FFF2-40B4-BE49-F238E27FC236}">
              <a16:creationId xmlns:a16="http://schemas.microsoft.com/office/drawing/2014/main" xmlns="" id="{F6D8BA8C-B5F1-44D4-96C5-9E3A0FFE95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34" name="BExMG8GOJE7HUD4TBW1BVZQ79U6D">
          <a:extLst>
            <a:ext uri="{FF2B5EF4-FFF2-40B4-BE49-F238E27FC236}">
              <a16:creationId xmlns:a16="http://schemas.microsoft.com/office/drawing/2014/main" xmlns="" id="{A2FF2250-4543-440C-B6A5-27FDFCABE9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35" name="BExUD845W29O393MP8XHSBRARPM8">
          <a:extLst>
            <a:ext uri="{FF2B5EF4-FFF2-40B4-BE49-F238E27FC236}">
              <a16:creationId xmlns:a16="http://schemas.microsoft.com/office/drawing/2014/main" xmlns="" id="{ED8CE6CE-B511-4F32-A40E-586E7B9CBE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36" name="BEx1PXJYA0EPVKMIZ3OX22NE6SPN">
          <a:extLst>
            <a:ext uri="{FF2B5EF4-FFF2-40B4-BE49-F238E27FC236}">
              <a16:creationId xmlns:a16="http://schemas.microsoft.com/office/drawing/2014/main" xmlns="" id="{20863433-E555-4159-9186-B0D2B19877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37" name="BExMJQXJ8DDD25EZMRVLMBSDATIO">
          <a:extLst>
            <a:ext uri="{FF2B5EF4-FFF2-40B4-BE49-F238E27FC236}">
              <a16:creationId xmlns:a16="http://schemas.microsoft.com/office/drawing/2014/main" xmlns="" id="{BDC46DEB-9001-4FA0-98F1-CA77B0C2E9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38" name="BExCZE19XEJSNCUJ5WNOBW1G7SJV">
          <a:extLst>
            <a:ext uri="{FF2B5EF4-FFF2-40B4-BE49-F238E27FC236}">
              <a16:creationId xmlns:a16="http://schemas.microsoft.com/office/drawing/2014/main" xmlns="" id="{6B7C08E4-959A-4973-A7F4-F41FB07FC7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39" name="BExEQFAMIZ2L4OCWFLVJ5OSNW3FR">
          <a:extLst>
            <a:ext uri="{FF2B5EF4-FFF2-40B4-BE49-F238E27FC236}">
              <a16:creationId xmlns:a16="http://schemas.microsoft.com/office/drawing/2014/main" xmlns="" id="{F6D7125F-5A11-4D01-8200-8612C0746C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40" name="BExS5XJH42YFJ9C3IVA8HNIE5L6M">
          <a:extLst>
            <a:ext uri="{FF2B5EF4-FFF2-40B4-BE49-F238E27FC236}">
              <a16:creationId xmlns:a16="http://schemas.microsoft.com/office/drawing/2014/main" xmlns="" id="{11D6C404-D09B-49E1-9060-FCA4C573E6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41" name="BExVVXJ0MS44XHZ5FRN9T06BWANK">
          <a:extLst>
            <a:ext uri="{FF2B5EF4-FFF2-40B4-BE49-F238E27FC236}">
              <a16:creationId xmlns:a16="http://schemas.microsoft.com/office/drawing/2014/main" xmlns="" id="{DD1AC7A7-26D1-4EB7-85D4-A26B44EE41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42" name="BExAXD64YO5K66HFU564IW611FYB">
          <a:extLst>
            <a:ext uri="{FF2B5EF4-FFF2-40B4-BE49-F238E27FC236}">
              <a16:creationId xmlns:a16="http://schemas.microsoft.com/office/drawing/2014/main" xmlns="" id="{D3B4DE7F-530A-4B2E-B4F9-4112679C89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43" name="BExZROR5QH4CRXACSPB031IW6DBF">
          <a:extLst>
            <a:ext uri="{FF2B5EF4-FFF2-40B4-BE49-F238E27FC236}">
              <a16:creationId xmlns:a16="http://schemas.microsoft.com/office/drawing/2014/main" xmlns="" id="{A73E5896-138F-4713-8C2F-74CCE46C8A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44" name="BExW5Q9YWNZOV61XIPTVZ6DG4WC3">
          <a:extLst>
            <a:ext uri="{FF2B5EF4-FFF2-40B4-BE49-F238E27FC236}">
              <a16:creationId xmlns:a16="http://schemas.microsoft.com/office/drawing/2014/main" xmlns="" id="{1ECBB9C9-1ACB-42DB-B329-F6E6D3C817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45" name="BExU234APSPWEF7WYAJWDD5FR41E">
          <a:extLst>
            <a:ext uri="{FF2B5EF4-FFF2-40B4-BE49-F238E27FC236}">
              <a16:creationId xmlns:a16="http://schemas.microsoft.com/office/drawing/2014/main" xmlns="" id="{ED3ED860-A064-4BD2-8AF3-E41AA9D4EC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46" name="BEx9J972VG349UJL0BFKQNRFBPIK">
          <a:extLst>
            <a:ext uri="{FF2B5EF4-FFF2-40B4-BE49-F238E27FC236}">
              <a16:creationId xmlns:a16="http://schemas.microsoft.com/office/drawing/2014/main" xmlns="" id="{90990B6F-87C2-4292-B389-51EB66F14E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47" name="BExEOG45NR1NDWFVLSHVPW96LDDG">
          <a:extLst>
            <a:ext uri="{FF2B5EF4-FFF2-40B4-BE49-F238E27FC236}">
              <a16:creationId xmlns:a16="http://schemas.microsoft.com/office/drawing/2014/main" xmlns="" id="{4CB4EDD7-6102-490F-918F-41CCEE9201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48" name="BExMG8GOJE7HUD4TBW1BVZQ79U6D">
          <a:extLst>
            <a:ext uri="{FF2B5EF4-FFF2-40B4-BE49-F238E27FC236}">
              <a16:creationId xmlns:a16="http://schemas.microsoft.com/office/drawing/2014/main" xmlns="" id="{BD5894BE-4D4B-43C3-B9EC-E2978D97C5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49" name="BExUD845W29O393MP8XHSBRARPM8">
          <a:extLst>
            <a:ext uri="{FF2B5EF4-FFF2-40B4-BE49-F238E27FC236}">
              <a16:creationId xmlns:a16="http://schemas.microsoft.com/office/drawing/2014/main" xmlns="" id="{51AD7D65-691A-495D-B24D-9E462E6388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50" name="BEx1PXJYA0EPVKMIZ3OX22NE6SPN">
          <a:extLst>
            <a:ext uri="{FF2B5EF4-FFF2-40B4-BE49-F238E27FC236}">
              <a16:creationId xmlns:a16="http://schemas.microsoft.com/office/drawing/2014/main" xmlns="" id="{68C7DA95-B57C-4EF0-B674-CDE69260EC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51" name="BExMJQXJ8DDD25EZMRVLMBSDATIO">
          <a:extLst>
            <a:ext uri="{FF2B5EF4-FFF2-40B4-BE49-F238E27FC236}">
              <a16:creationId xmlns:a16="http://schemas.microsoft.com/office/drawing/2014/main" xmlns="" id="{2A15F6BC-48C0-4CED-BF87-E6C38B6969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52" name="BExCZE19XEJSNCUJ5WNOBW1G7SJV">
          <a:extLst>
            <a:ext uri="{FF2B5EF4-FFF2-40B4-BE49-F238E27FC236}">
              <a16:creationId xmlns:a16="http://schemas.microsoft.com/office/drawing/2014/main" xmlns="" id="{FA440ED7-89EE-4CD1-B774-100893C3F4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53" name="BExEQFAMIZ2L4OCWFLVJ5OSNW3FR">
          <a:extLst>
            <a:ext uri="{FF2B5EF4-FFF2-40B4-BE49-F238E27FC236}">
              <a16:creationId xmlns:a16="http://schemas.microsoft.com/office/drawing/2014/main" xmlns="" id="{96C2DE19-13A2-4FF2-90F3-C2B74F66A3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54" name="BExS5XJH42YFJ9C3IVA8HNIE5L6M">
          <a:extLst>
            <a:ext uri="{FF2B5EF4-FFF2-40B4-BE49-F238E27FC236}">
              <a16:creationId xmlns:a16="http://schemas.microsoft.com/office/drawing/2014/main" xmlns="" id="{9A650B75-ADCD-4667-AF8A-4BE7D44B11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55" name="BExVVXJ0MS44XHZ5FRN9T06BWANK">
          <a:extLst>
            <a:ext uri="{FF2B5EF4-FFF2-40B4-BE49-F238E27FC236}">
              <a16:creationId xmlns:a16="http://schemas.microsoft.com/office/drawing/2014/main" xmlns="" id="{28C0AD80-4E3B-44A3-8C8A-C9E4912BB5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56" name="BExAXD64YO5K66HFU564IW611FYB">
          <a:extLst>
            <a:ext uri="{FF2B5EF4-FFF2-40B4-BE49-F238E27FC236}">
              <a16:creationId xmlns:a16="http://schemas.microsoft.com/office/drawing/2014/main" xmlns="" id="{BE958FC8-C844-4A05-9324-DC7B1C6AE9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57" name="BExZROR5QH4CRXACSPB031IW6DBF">
          <a:extLst>
            <a:ext uri="{FF2B5EF4-FFF2-40B4-BE49-F238E27FC236}">
              <a16:creationId xmlns:a16="http://schemas.microsoft.com/office/drawing/2014/main" xmlns="" id="{A9BEBE0D-811E-4283-96B9-AF99566001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58" name="BExW5Q9YWNZOV61XIPTVZ6DG4WC3">
          <a:extLst>
            <a:ext uri="{FF2B5EF4-FFF2-40B4-BE49-F238E27FC236}">
              <a16:creationId xmlns:a16="http://schemas.microsoft.com/office/drawing/2014/main" xmlns="" id="{6EB1CCC3-63BD-4EF2-9475-6D1938646B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59" name="BExU234APSPWEF7WYAJWDD5FR41E">
          <a:extLst>
            <a:ext uri="{FF2B5EF4-FFF2-40B4-BE49-F238E27FC236}">
              <a16:creationId xmlns:a16="http://schemas.microsoft.com/office/drawing/2014/main" xmlns="" id="{013A2050-3701-4E32-9047-20102DA541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60" name="BEx9J972VG349UJL0BFKQNRFBPIK">
          <a:extLst>
            <a:ext uri="{FF2B5EF4-FFF2-40B4-BE49-F238E27FC236}">
              <a16:creationId xmlns:a16="http://schemas.microsoft.com/office/drawing/2014/main" xmlns="" id="{B3E81AD4-4E8B-4C16-86C5-F03631C54C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61" name="BExEOG45NR1NDWFVLSHVPW96LDDG">
          <a:extLst>
            <a:ext uri="{FF2B5EF4-FFF2-40B4-BE49-F238E27FC236}">
              <a16:creationId xmlns:a16="http://schemas.microsoft.com/office/drawing/2014/main" xmlns="" id="{9B75CBE2-FA36-44C5-BE48-07A23EF7B7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62" name="BExMG8GOJE7HUD4TBW1BVZQ79U6D">
          <a:extLst>
            <a:ext uri="{FF2B5EF4-FFF2-40B4-BE49-F238E27FC236}">
              <a16:creationId xmlns:a16="http://schemas.microsoft.com/office/drawing/2014/main" xmlns="" id="{3E7069E1-B241-4309-AAC3-9E4A544D62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63" name="BExUD845W29O393MP8XHSBRARPM8">
          <a:extLst>
            <a:ext uri="{FF2B5EF4-FFF2-40B4-BE49-F238E27FC236}">
              <a16:creationId xmlns:a16="http://schemas.microsoft.com/office/drawing/2014/main" xmlns="" id="{E56B7304-C1C0-462A-937B-4B1A9C886A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64" name="BEx1PXJYA0EPVKMIZ3OX22NE6SPN">
          <a:extLst>
            <a:ext uri="{FF2B5EF4-FFF2-40B4-BE49-F238E27FC236}">
              <a16:creationId xmlns:a16="http://schemas.microsoft.com/office/drawing/2014/main" xmlns="" id="{D959B118-B831-4D5C-88B9-49F30B48BB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65" name="BExMJQXJ8DDD25EZMRVLMBSDATIO">
          <a:extLst>
            <a:ext uri="{FF2B5EF4-FFF2-40B4-BE49-F238E27FC236}">
              <a16:creationId xmlns:a16="http://schemas.microsoft.com/office/drawing/2014/main" xmlns="" id="{673992DF-D143-46CB-8C81-DC819B6E35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66" name="BExCZE19XEJSNCUJ5WNOBW1G7SJV">
          <a:extLst>
            <a:ext uri="{FF2B5EF4-FFF2-40B4-BE49-F238E27FC236}">
              <a16:creationId xmlns:a16="http://schemas.microsoft.com/office/drawing/2014/main" xmlns="" id="{346BCFD7-F0B0-437D-B47F-5D6A0A470E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67" name="BExEQFAMIZ2L4OCWFLVJ5OSNW3FR">
          <a:extLst>
            <a:ext uri="{FF2B5EF4-FFF2-40B4-BE49-F238E27FC236}">
              <a16:creationId xmlns:a16="http://schemas.microsoft.com/office/drawing/2014/main" xmlns="" id="{81FFB563-C288-4612-8454-2B4CF0C3D2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68" name="BExS5XJH42YFJ9C3IVA8HNIE5L6M">
          <a:extLst>
            <a:ext uri="{FF2B5EF4-FFF2-40B4-BE49-F238E27FC236}">
              <a16:creationId xmlns:a16="http://schemas.microsoft.com/office/drawing/2014/main" xmlns="" id="{B5D15FEA-2B99-4192-8891-B509F7193F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69" name="BExVVXJ0MS44XHZ5FRN9T06BWANK">
          <a:extLst>
            <a:ext uri="{FF2B5EF4-FFF2-40B4-BE49-F238E27FC236}">
              <a16:creationId xmlns:a16="http://schemas.microsoft.com/office/drawing/2014/main" xmlns="" id="{84DDBA6E-6C20-4FE9-9904-BC2924A0B8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70" name="BExAXD64YO5K66HFU564IW611FYB">
          <a:extLst>
            <a:ext uri="{FF2B5EF4-FFF2-40B4-BE49-F238E27FC236}">
              <a16:creationId xmlns:a16="http://schemas.microsoft.com/office/drawing/2014/main" xmlns="" id="{D771DFC6-E863-43E2-91D1-6019715CF9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71" name="BExZROR5QH4CRXACSPB031IW6DBF">
          <a:extLst>
            <a:ext uri="{FF2B5EF4-FFF2-40B4-BE49-F238E27FC236}">
              <a16:creationId xmlns:a16="http://schemas.microsoft.com/office/drawing/2014/main" xmlns="" id="{B3671F00-B52C-499E-8B42-6AE5C881DB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72" name="BExW5Q9YWNZOV61XIPTVZ6DG4WC3">
          <a:extLst>
            <a:ext uri="{FF2B5EF4-FFF2-40B4-BE49-F238E27FC236}">
              <a16:creationId xmlns:a16="http://schemas.microsoft.com/office/drawing/2014/main" xmlns="" id="{E7C2F683-134B-4F5A-BDA5-BE04B1674D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73" name="BExU234APSPWEF7WYAJWDD5FR41E">
          <a:extLst>
            <a:ext uri="{FF2B5EF4-FFF2-40B4-BE49-F238E27FC236}">
              <a16:creationId xmlns:a16="http://schemas.microsoft.com/office/drawing/2014/main" xmlns="" id="{6B67D099-253D-48C6-A913-49E3FEE75B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74" name="BEx9J972VG349UJL0BFKQNRFBPIK">
          <a:extLst>
            <a:ext uri="{FF2B5EF4-FFF2-40B4-BE49-F238E27FC236}">
              <a16:creationId xmlns:a16="http://schemas.microsoft.com/office/drawing/2014/main" xmlns="" id="{01E47CD2-CAA5-4E6C-9DFF-1258759DE2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75" name="BExEOG45NR1NDWFVLSHVPW96LDDG">
          <a:extLst>
            <a:ext uri="{FF2B5EF4-FFF2-40B4-BE49-F238E27FC236}">
              <a16:creationId xmlns:a16="http://schemas.microsoft.com/office/drawing/2014/main" xmlns="" id="{2F8CACC3-9249-4251-BD34-5734212B04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76" name="BExMG8GOJE7HUD4TBW1BVZQ79U6D">
          <a:extLst>
            <a:ext uri="{FF2B5EF4-FFF2-40B4-BE49-F238E27FC236}">
              <a16:creationId xmlns:a16="http://schemas.microsoft.com/office/drawing/2014/main" xmlns="" id="{55E0685B-8B12-4563-952A-9179939E7C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77" name="BExUD845W29O393MP8XHSBRARPM8">
          <a:extLst>
            <a:ext uri="{FF2B5EF4-FFF2-40B4-BE49-F238E27FC236}">
              <a16:creationId xmlns:a16="http://schemas.microsoft.com/office/drawing/2014/main" xmlns="" id="{2C1A82DA-C300-49A5-8F2D-9AB437FB53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78" name="BEx1PXJYA0EPVKMIZ3OX22NE6SPN">
          <a:extLst>
            <a:ext uri="{FF2B5EF4-FFF2-40B4-BE49-F238E27FC236}">
              <a16:creationId xmlns:a16="http://schemas.microsoft.com/office/drawing/2014/main" xmlns="" id="{A71CD171-AA0B-4FD0-84C6-74FEE56FCD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79" name="BExMJQXJ8DDD25EZMRVLMBSDATIO">
          <a:extLst>
            <a:ext uri="{FF2B5EF4-FFF2-40B4-BE49-F238E27FC236}">
              <a16:creationId xmlns:a16="http://schemas.microsoft.com/office/drawing/2014/main" xmlns="" id="{93B799AD-4F82-40C1-B26E-3366A3C862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80" name="BExCZE19XEJSNCUJ5WNOBW1G7SJV">
          <a:extLst>
            <a:ext uri="{FF2B5EF4-FFF2-40B4-BE49-F238E27FC236}">
              <a16:creationId xmlns:a16="http://schemas.microsoft.com/office/drawing/2014/main" xmlns="" id="{E7431082-B68D-421D-B4AF-6AB0A99E05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81" name="BExEQFAMIZ2L4OCWFLVJ5OSNW3FR">
          <a:extLst>
            <a:ext uri="{FF2B5EF4-FFF2-40B4-BE49-F238E27FC236}">
              <a16:creationId xmlns:a16="http://schemas.microsoft.com/office/drawing/2014/main" xmlns="" id="{7B1231D7-57C4-4621-9EAC-66015B0284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82" name="BExS5XJH42YFJ9C3IVA8HNIE5L6M">
          <a:extLst>
            <a:ext uri="{FF2B5EF4-FFF2-40B4-BE49-F238E27FC236}">
              <a16:creationId xmlns:a16="http://schemas.microsoft.com/office/drawing/2014/main" xmlns="" id="{B64B13B3-4A87-4983-9F81-3D16CB62EE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83" name="BExVVXJ0MS44XHZ5FRN9T06BWANK">
          <a:extLst>
            <a:ext uri="{FF2B5EF4-FFF2-40B4-BE49-F238E27FC236}">
              <a16:creationId xmlns:a16="http://schemas.microsoft.com/office/drawing/2014/main" xmlns="" id="{F0C31D90-A2DB-4E96-BA40-4D37DE24B0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84" name="BExAXD64YO5K66HFU564IW611FYB">
          <a:extLst>
            <a:ext uri="{FF2B5EF4-FFF2-40B4-BE49-F238E27FC236}">
              <a16:creationId xmlns:a16="http://schemas.microsoft.com/office/drawing/2014/main" xmlns="" id="{57936A9E-A0B6-4738-8676-FB812B1DB2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85" name="BExZROR5QH4CRXACSPB031IW6DBF">
          <a:extLst>
            <a:ext uri="{FF2B5EF4-FFF2-40B4-BE49-F238E27FC236}">
              <a16:creationId xmlns:a16="http://schemas.microsoft.com/office/drawing/2014/main" xmlns="" id="{AA574F84-3D1B-45D7-BEFB-1153CE4919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86" name="BExW5Q9YWNZOV61XIPTVZ6DG4WC3">
          <a:extLst>
            <a:ext uri="{FF2B5EF4-FFF2-40B4-BE49-F238E27FC236}">
              <a16:creationId xmlns:a16="http://schemas.microsoft.com/office/drawing/2014/main" xmlns="" id="{C2E0CAA4-8973-4880-B0A1-3F2E2F00CB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87" name="BExU234APSPWEF7WYAJWDD5FR41E">
          <a:extLst>
            <a:ext uri="{FF2B5EF4-FFF2-40B4-BE49-F238E27FC236}">
              <a16:creationId xmlns:a16="http://schemas.microsoft.com/office/drawing/2014/main" xmlns="" id="{69B84ED8-F1B1-4723-B2FA-12ADA02BEB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88" name="BEx9J972VG349UJL0BFKQNRFBPIK">
          <a:extLst>
            <a:ext uri="{FF2B5EF4-FFF2-40B4-BE49-F238E27FC236}">
              <a16:creationId xmlns:a16="http://schemas.microsoft.com/office/drawing/2014/main" xmlns="" id="{058FA671-2703-4565-B295-2A1348F2E4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89" name="BExEOG45NR1NDWFVLSHVPW96LDDG">
          <a:extLst>
            <a:ext uri="{FF2B5EF4-FFF2-40B4-BE49-F238E27FC236}">
              <a16:creationId xmlns:a16="http://schemas.microsoft.com/office/drawing/2014/main" xmlns="" id="{F0560929-06BD-49FB-AF19-B6AE9BF7AF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90" name="BExMG8GOJE7HUD4TBW1BVZQ79U6D">
          <a:extLst>
            <a:ext uri="{FF2B5EF4-FFF2-40B4-BE49-F238E27FC236}">
              <a16:creationId xmlns:a16="http://schemas.microsoft.com/office/drawing/2014/main" xmlns="" id="{E779625F-5D32-4CFA-9DF5-B49CB5A806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91" name="BExUD845W29O393MP8XHSBRARPM8">
          <a:extLst>
            <a:ext uri="{FF2B5EF4-FFF2-40B4-BE49-F238E27FC236}">
              <a16:creationId xmlns:a16="http://schemas.microsoft.com/office/drawing/2014/main" xmlns="" id="{B848F29C-6FC0-4B70-A94A-AB407A1438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92" name="BEx1PXJYA0EPVKMIZ3OX22NE6SPN">
          <a:extLst>
            <a:ext uri="{FF2B5EF4-FFF2-40B4-BE49-F238E27FC236}">
              <a16:creationId xmlns:a16="http://schemas.microsoft.com/office/drawing/2014/main" xmlns="" id="{ABDF4D28-EE6E-4510-9CBE-35C8FE5EF6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93" name="BExMJQXJ8DDD25EZMRVLMBSDATIO">
          <a:extLst>
            <a:ext uri="{FF2B5EF4-FFF2-40B4-BE49-F238E27FC236}">
              <a16:creationId xmlns:a16="http://schemas.microsoft.com/office/drawing/2014/main" xmlns="" id="{6F1A08EE-9BA8-48C5-8AEC-8745C06D60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94" name="BExCZE19XEJSNCUJ5WNOBW1G7SJV">
          <a:extLst>
            <a:ext uri="{FF2B5EF4-FFF2-40B4-BE49-F238E27FC236}">
              <a16:creationId xmlns:a16="http://schemas.microsoft.com/office/drawing/2014/main" xmlns="" id="{AE4ABA68-8148-4F7B-80E2-6958CB2216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95" name="BExEQFAMIZ2L4OCWFLVJ5OSNW3FR">
          <a:extLst>
            <a:ext uri="{FF2B5EF4-FFF2-40B4-BE49-F238E27FC236}">
              <a16:creationId xmlns:a16="http://schemas.microsoft.com/office/drawing/2014/main" xmlns="" id="{A88745D6-67E0-4EEF-9A57-31E77D5C0E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96" name="BExS5XJH42YFJ9C3IVA8HNIE5L6M">
          <a:extLst>
            <a:ext uri="{FF2B5EF4-FFF2-40B4-BE49-F238E27FC236}">
              <a16:creationId xmlns:a16="http://schemas.microsoft.com/office/drawing/2014/main" xmlns="" id="{6C81D9A4-FBCB-4C21-A7A6-27E62ADE96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97" name="BExVVXJ0MS44XHZ5FRN9T06BWANK">
          <a:extLst>
            <a:ext uri="{FF2B5EF4-FFF2-40B4-BE49-F238E27FC236}">
              <a16:creationId xmlns:a16="http://schemas.microsoft.com/office/drawing/2014/main" xmlns="" id="{522C69EC-EDC9-4D5E-9B08-1043672422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98" name="BExAXD64YO5K66HFU564IW611FYB">
          <a:extLst>
            <a:ext uri="{FF2B5EF4-FFF2-40B4-BE49-F238E27FC236}">
              <a16:creationId xmlns:a16="http://schemas.microsoft.com/office/drawing/2014/main" xmlns="" id="{58FB92AB-7F48-4997-9328-0897E850C8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99" name="BExZROR5QH4CRXACSPB031IW6DBF">
          <a:extLst>
            <a:ext uri="{FF2B5EF4-FFF2-40B4-BE49-F238E27FC236}">
              <a16:creationId xmlns:a16="http://schemas.microsoft.com/office/drawing/2014/main" xmlns="" id="{60C0F0BB-DA14-4798-844C-D3A5F9B44D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00" name="BExW5Q9YWNZOV61XIPTVZ6DG4WC3">
          <a:extLst>
            <a:ext uri="{FF2B5EF4-FFF2-40B4-BE49-F238E27FC236}">
              <a16:creationId xmlns:a16="http://schemas.microsoft.com/office/drawing/2014/main" xmlns="" id="{96BD43A5-096B-46D2-ACF1-D214948A88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01" name="BExU234APSPWEF7WYAJWDD5FR41E">
          <a:extLst>
            <a:ext uri="{FF2B5EF4-FFF2-40B4-BE49-F238E27FC236}">
              <a16:creationId xmlns:a16="http://schemas.microsoft.com/office/drawing/2014/main" xmlns="" id="{FEFBF350-7CF8-4859-ACDC-655E4D7D4E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02" name="BEx9J972VG349UJL0BFKQNRFBPIK">
          <a:extLst>
            <a:ext uri="{FF2B5EF4-FFF2-40B4-BE49-F238E27FC236}">
              <a16:creationId xmlns:a16="http://schemas.microsoft.com/office/drawing/2014/main" xmlns="" id="{E7FAA2EA-2C32-4FF6-9327-5D7C59C63D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03" name="BExEOG45NR1NDWFVLSHVPW96LDDG">
          <a:extLst>
            <a:ext uri="{FF2B5EF4-FFF2-40B4-BE49-F238E27FC236}">
              <a16:creationId xmlns:a16="http://schemas.microsoft.com/office/drawing/2014/main" xmlns="" id="{C9BC5A46-B55C-4572-ACB1-22ECBE944E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04" name="BExMG8GOJE7HUD4TBW1BVZQ79U6D">
          <a:extLst>
            <a:ext uri="{FF2B5EF4-FFF2-40B4-BE49-F238E27FC236}">
              <a16:creationId xmlns:a16="http://schemas.microsoft.com/office/drawing/2014/main" xmlns="" id="{B7A2923D-F01C-4ABA-B190-3FABEDC0DA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05" name="BExUD845W29O393MP8XHSBRARPM8">
          <a:extLst>
            <a:ext uri="{FF2B5EF4-FFF2-40B4-BE49-F238E27FC236}">
              <a16:creationId xmlns:a16="http://schemas.microsoft.com/office/drawing/2014/main" xmlns="" id="{8F27FF45-6205-4124-910D-7FB7DEE0F8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06" name="BEx1PXJYA0EPVKMIZ3OX22NE6SPN">
          <a:extLst>
            <a:ext uri="{FF2B5EF4-FFF2-40B4-BE49-F238E27FC236}">
              <a16:creationId xmlns:a16="http://schemas.microsoft.com/office/drawing/2014/main" xmlns="" id="{0C97CD84-7C8E-4D34-9D22-1464574430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07" name="BExMJQXJ8DDD25EZMRVLMBSDATIO">
          <a:extLst>
            <a:ext uri="{FF2B5EF4-FFF2-40B4-BE49-F238E27FC236}">
              <a16:creationId xmlns:a16="http://schemas.microsoft.com/office/drawing/2014/main" xmlns="" id="{78EAA05D-CF82-4159-8B33-42852D3FC1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08" name="BExCZE19XEJSNCUJ5WNOBW1G7SJV">
          <a:extLst>
            <a:ext uri="{FF2B5EF4-FFF2-40B4-BE49-F238E27FC236}">
              <a16:creationId xmlns:a16="http://schemas.microsoft.com/office/drawing/2014/main" xmlns="" id="{966FE366-4054-49D9-A853-CEA10E9482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09" name="BExEQFAMIZ2L4OCWFLVJ5OSNW3FR">
          <a:extLst>
            <a:ext uri="{FF2B5EF4-FFF2-40B4-BE49-F238E27FC236}">
              <a16:creationId xmlns:a16="http://schemas.microsoft.com/office/drawing/2014/main" xmlns="" id="{CDE2BEF8-8A39-4B79-95E7-1086A4BA24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10" name="BExS5XJH42YFJ9C3IVA8HNIE5L6M">
          <a:extLst>
            <a:ext uri="{FF2B5EF4-FFF2-40B4-BE49-F238E27FC236}">
              <a16:creationId xmlns:a16="http://schemas.microsoft.com/office/drawing/2014/main" xmlns="" id="{1A37F90C-4330-490D-8AED-2786D8F01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11" name="BExVVXJ0MS44XHZ5FRN9T06BWANK">
          <a:extLst>
            <a:ext uri="{FF2B5EF4-FFF2-40B4-BE49-F238E27FC236}">
              <a16:creationId xmlns:a16="http://schemas.microsoft.com/office/drawing/2014/main" xmlns="" id="{9D2E86A4-2F47-453F-AC3A-9F12F64DEC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12" name="BExAXD64YO5K66HFU564IW611FYB">
          <a:extLst>
            <a:ext uri="{FF2B5EF4-FFF2-40B4-BE49-F238E27FC236}">
              <a16:creationId xmlns:a16="http://schemas.microsoft.com/office/drawing/2014/main" xmlns="" id="{7FFFD820-3FE6-4840-940A-7B5296D548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13" name="BExZROR5QH4CRXACSPB031IW6DBF">
          <a:extLst>
            <a:ext uri="{FF2B5EF4-FFF2-40B4-BE49-F238E27FC236}">
              <a16:creationId xmlns:a16="http://schemas.microsoft.com/office/drawing/2014/main" xmlns="" id="{5C1567EE-1924-4928-A16D-1142E1CA9C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14" name="BExW5Q9YWNZOV61XIPTVZ6DG4WC3">
          <a:extLst>
            <a:ext uri="{FF2B5EF4-FFF2-40B4-BE49-F238E27FC236}">
              <a16:creationId xmlns:a16="http://schemas.microsoft.com/office/drawing/2014/main" xmlns="" id="{B630D386-EBD8-4D1F-8768-BB23B47B2A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15" name="BExU234APSPWEF7WYAJWDD5FR41E">
          <a:extLst>
            <a:ext uri="{FF2B5EF4-FFF2-40B4-BE49-F238E27FC236}">
              <a16:creationId xmlns:a16="http://schemas.microsoft.com/office/drawing/2014/main" xmlns="" id="{3918FC94-1850-4EF4-B256-1153ACC083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16" name="BEx9J972VG349UJL0BFKQNRFBPIK">
          <a:extLst>
            <a:ext uri="{FF2B5EF4-FFF2-40B4-BE49-F238E27FC236}">
              <a16:creationId xmlns:a16="http://schemas.microsoft.com/office/drawing/2014/main" xmlns="" id="{22F6B77D-6AC1-41D5-967C-E1DD75F2A9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17" name="BExEOG45NR1NDWFVLSHVPW96LDDG">
          <a:extLst>
            <a:ext uri="{FF2B5EF4-FFF2-40B4-BE49-F238E27FC236}">
              <a16:creationId xmlns:a16="http://schemas.microsoft.com/office/drawing/2014/main" xmlns="" id="{0CF06FEF-2813-4B4E-AFAB-B049829296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18" name="BExMG8GOJE7HUD4TBW1BVZQ79U6D">
          <a:extLst>
            <a:ext uri="{FF2B5EF4-FFF2-40B4-BE49-F238E27FC236}">
              <a16:creationId xmlns:a16="http://schemas.microsoft.com/office/drawing/2014/main" xmlns="" id="{A893D17E-8891-4AE8-9C9E-9E5CE71971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19" name="BExUD845W29O393MP8XHSBRARPM8">
          <a:extLst>
            <a:ext uri="{FF2B5EF4-FFF2-40B4-BE49-F238E27FC236}">
              <a16:creationId xmlns:a16="http://schemas.microsoft.com/office/drawing/2014/main" xmlns="" id="{5E3ED3B6-3CBF-422A-B8E6-E1E4BB4314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20" name="BEx1PXJYA0EPVKMIZ3OX22NE6SPN">
          <a:extLst>
            <a:ext uri="{FF2B5EF4-FFF2-40B4-BE49-F238E27FC236}">
              <a16:creationId xmlns:a16="http://schemas.microsoft.com/office/drawing/2014/main" xmlns="" id="{4052E036-A81B-4FC4-8C20-7600BF4F1C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21" name="BExMJQXJ8DDD25EZMRVLMBSDATIO">
          <a:extLst>
            <a:ext uri="{FF2B5EF4-FFF2-40B4-BE49-F238E27FC236}">
              <a16:creationId xmlns:a16="http://schemas.microsoft.com/office/drawing/2014/main" xmlns="" id="{A073C05F-25EE-4B0E-BAF1-37EF1FA01A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22" name="BExCZE19XEJSNCUJ5WNOBW1G7SJV">
          <a:extLst>
            <a:ext uri="{FF2B5EF4-FFF2-40B4-BE49-F238E27FC236}">
              <a16:creationId xmlns:a16="http://schemas.microsoft.com/office/drawing/2014/main" xmlns="" id="{91D739B7-9C43-4722-AD94-564EC1603F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23" name="BExEQFAMIZ2L4OCWFLVJ5OSNW3FR">
          <a:extLst>
            <a:ext uri="{FF2B5EF4-FFF2-40B4-BE49-F238E27FC236}">
              <a16:creationId xmlns:a16="http://schemas.microsoft.com/office/drawing/2014/main" xmlns="" id="{333C4EB1-E622-4744-B26C-E0859D0B82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24" name="BExS5XJH42YFJ9C3IVA8HNIE5L6M">
          <a:extLst>
            <a:ext uri="{FF2B5EF4-FFF2-40B4-BE49-F238E27FC236}">
              <a16:creationId xmlns:a16="http://schemas.microsoft.com/office/drawing/2014/main" xmlns="" id="{ADC4FFA6-2665-4F96-8322-C69C6EFF24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25" name="BExVVXJ0MS44XHZ5FRN9T06BWANK">
          <a:extLst>
            <a:ext uri="{FF2B5EF4-FFF2-40B4-BE49-F238E27FC236}">
              <a16:creationId xmlns:a16="http://schemas.microsoft.com/office/drawing/2014/main" xmlns="" id="{DE23E1EC-1763-437F-9D61-E3958B3276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26" name="BExAXD64YO5K66HFU564IW611FYB">
          <a:extLst>
            <a:ext uri="{FF2B5EF4-FFF2-40B4-BE49-F238E27FC236}">
              <a16:creationId xmlns:a16="http://schemas.microsoft.com/office/drawing/2014/main" xmlns="" id="{27EF3867-410B-468C-B52A-60B74F6B73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27" name="BExZROR5QH4CRXACSPB031IW6DBF">
          <a:extLst>
            <a:ext uri="{FF2B5EF4-FFF2-40B4-BE49-F238E27FC236}">
              <a16:creationId xmlns:a16="http://schemas.microsoft.com/office/drawing/2014/main" xmlns="" id="{A377923B-2856-48A2-9DA7-CF35FDCA84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28" name="BExW5Q9YWNZOV61XIPTVZ6DG4WC3">
          <a:extLst>
            <a:ext uri="{FF2B5EF4-FFF2-40B4-BE49-F238E27FC236}">
              <a16:creationId xmlns:a16="http://schemas.microsoft.com/office/drawing/2014/main" xmlns="" id="{56A46677-25AB-4FF7-85B2-5868C2837A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29" name="BExU234APSPWEF7WYAJWDD5FR41E">
          <a:extLst>
            <a:ext uri="{FF2B5EF4-FFF2-40B4-BE49-F238E27FC236}">
              <a16:creationId xmlns:a16="http://schemas.microsoft.com/office/drawing/2014/main" xmlns="" id="{4B75B3D2-087E-47D4-B58B-5A0A2E5D4B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30" name="BEx9J972VG349UJL0BFKQNRFBPIK">
          <a:extLst>
            <a:ext uri="{FF2B5EF4-FFF2-40B4-BE49-F238E27FC236}">
              <a16:creationId xmlns:a16="http://schemas.microsoft.com/office/drawing/2014/main" xmlns="" id="{F198A0AD-77AA-4EB9-8F24-DDC452014D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31" name="BExEOG45NR1NDWFVLSHVPW96LDDG">
          <a:extLst>
            <a:ext uri="{FF2B5EF4-FFF2-40B4-BE49-F238E27FC236}">
              <a16:creationId xmlns:a16="http://schemas.microsoft.com/office/drawing/2014/main" xmlns="" id="{2BE53522-ADB5-4584-B448-27101DC028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32" name="BExMG8GOJE7HUD4TBW1BVZQ79U6D">
          <a:extLst>
            <a:ext uri="{FF2B5EF4-FFF2-40B4-BE49-F238E27FC236}">
              <a16:creationId xmlns:a16="http://schemas.microsoft.com/office/drawing/2014/main" xmlns="" id="{A01A5BB0-CE46-4472-941C-9165E32871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33" name="BExUD845W29O393MP8XHSBRARPM8">
          <a:extLst>
            <a:ext uri="{FF2B5EF4-FFF2-40B4-BE49-F238E27FC236}">
              <a16:creationId xmlns:a16="http://schemas.microsoft.com/office/drawing/2014/main" xmlns="" id="{354FF0B8-F56A-4515-B8EF-3B93F26A1A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34" name="BEx1PXJYA0EPVKMIZ3OX22NE6SPN">
          <a:extLst>
            <a:ext uri="{FF2B5EF4-FFF2-40B4-BE49-F238E27FC236}">
              <a16:creationId xmlns:a16="http://schemas.microsoft.com/office/drawing/2014/main" xmlns="" id="{BB96F2D5-6239-45E2-BFCE-795257A1AC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35" name="BExMJQXJ8DDD25EZMRVLMBSDATIO">
          <a:extLst>
            <a:ext uri="{FF2B5EF4-FFF2-40B4-BE49-F238E27FC236}">
              <a16:creationId xmlns:a16="http://schemas.microsoft.com/office/drawing/2014/main" xmlns="" id="{53AAF7E9-44DA-461B-B17E-DEE0C29312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36" name="BExCZE19XEJSNCUJ5WNOBW1G7SJV">
          <a:extLst>
            <a:ext uri="{FF2B5EF4-FFF2-40B4-BE49-F238E27FC236}">
              <a16:creationId xmlns:a16="http://schemas.microsoft.com/office/drawing/2014/main" xmlns="" id="{FC67EE2A-22FC-4A1F-B5D8-3851C98D68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37" name="BExEQFAMIZ2L4OCWFLVJ5OSNW3FR">
          <a:extLst>
            <a:ext uri="{FF2B5EF4-FFF2-40B4-BE49-F238E27FC236}">
              <a16:creationId xmlns:a16="http://schemas.microsoft.com/office/drawing/2014/main" xmlns="" id="{ECBB7BDD-2EF6-49E6-A5E4-2E6551B0FB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38" name="BExS5XJH42YFJ9C3IVA8HNIE5L6M">
          <a:extLst>
            <a:ext uri="{FF2B5EF4-FFF2-40B4-BE49-F238E27FC236}">
              <a16:creationId xmlns:a16="http://schemas.microsoft.com/office/drawing/2014/main" xmlns="" id="{FD514885-174F-41EF-8D7D-8A06E00735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39" name="BExVVXJ0MS44XHZ5FRN9T06BWANK">
          <a:extLst>
            <a:ext uri="{FF2B5EF4-FFF2-40B4-BE49-F238E27FC236}">
              <a16:creationId xmlns:a16="http://schemas.microsoft.com/office/drawing/2014/main" xmlns="" id="{CD51CB27-59F2-4BF9-94BA-CE0A6B7567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40" name="BExAXD64YO5K66HFU564IW611FYB">
          <a:extLst>
            <a:ext uri="{FF2B5EF4-FFF2-40B4-BE49-F238E27FC236}">
              <a16:creationId xmlns:a16="http://schemas.microsoft.com/office/drawing/2014/main" xmlns="" id="{49F4208C-478F-407F-A950-238D8F41E0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41" name="BExZROR5QH4CRXACSPB031IW6DBF">
          <a:extLst>
            <a:ext uri="{FF2B5EF4-FFF2-40B4-BE49-F238E27FC236}">
              <a16:creationId xmlns:a16="http://schemas.microsoft.com/office/drawing/2014/main" xmlns="" id="{1B115275-4632-4E32-AD62-A0CD7225CA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42" name="BExW5Q9YWNZOV61XIPTVZ6DG4WC3">
          <a:extLst>
            <a:ext uri="{FF2B5EF4-FFF2-40B4-BE49-F238E27FC236}">
              <a16:creationId xmlns:a16="http://schemas.microsoft.com/office/drawing/2014/main" xmlns="" id="{DDB5FDDB-763B-4904-ACF8-E2C5869824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43" name="BExU234APSPWEF7WYAJWDD5FR41E">
          <a:extLst>
            <a:ext uri="{FF2B5EF4-FFF2-40B4-BE49-F238E27FC236}">
              <a16:creationId xmlns:a16="http://schemas.microsoft.com/office/drawing/2014/main" xmlns="" id="{72E1FCAF-5743-46F8-96E4-8AAC7D1103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44" name="BEx9J972VG349UJL0BFKQNRFBPIK">
          <a:extLst>
            <a:ext uri="{FF2B5EF4-FFF2-40B4-BE49-F238E27FC236}">
              <a16:creationId xmlns:a16="http://schemas.microsoft.com/office/drawing/2014/main" xmlns="" id="{0D60A4F8-B3DD-4B0E-AFD0-8DF3AED3C2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45" name="BExEOG45NR1NDWFVLSHVPW96LDDG">
          <a:extLst>
            <a:ext uri="{FF2B5EF4-FFF2-40B4-BE49-F238E27FC236}">
              <a16:creationId xmlns:a16="http://schemas.microsoft.com/office/drawing/2014/main" xmlns="" id="{C176C4DA-92C5-4A33-ACE9-9DF5613819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46" name="BExMG8GOJE7HUD4TBW1BVZQ79U6D">
          <a:extLst>
            <a:ext uri="{FF2B5EF4-FFF2-40B4-BE49-F238E27FC236}">
              <a16:creationId xmlns:a16="http://schemas.microsoft.com/office/drawing/2014/main" xmlns="" id="{4595713E-6EA1-400E-BE4B-4F14F21B95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47" name="BExUD845W29O393MP8XHSBRARPM8">
          <a:extLst>
            <a:ext uri="{FF2B5EF4-FFF2-40B4-BE49-F238E27FC236}">
              <a16:creationId xmlns:a16="http://schemas.microsoft.com/office/drawing/2014/main" xmlns="" id="{EA693BED-EBFC-4061-A3DB-80A86408CB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48" name="BEx1PXJYA0EPVKMIZ3OX22NE6SPN">
          <a:extLst>
            <a:ext uri="{FF2B5EF4-FFF2-40B4-BE49-F238E27FC236}">
              <a16:creationId xmlns:a16="http://schemas.microsoft.com/office/drawing/2014/main" xmlns="" id="{740FD444-00AE-4D00-B9C3-7CBC4243A1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49" name="BExMJQXJ8DDD25EZMRVLMBSDATIO">
          <a:extLst>
            <a:ext uri="{FF2B5EF4-FFF2-40B4-BE49-F238E27FC236}">
              <a16:creationId xmlns:a16="http://schemas.microsoft.com/office/drawing/2014/main" xmlns="" id="{6B56EA78-3334-4921-ABE6-4AA728D77A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50" name="BExCZE19XEJSNCUJ5WNOBW1G7SJV">
          <a:extLst>
            <a:ext uri="{FF2B5EF4-FFF2-40B4-BE49-F238E27FC236}">
              <a16:creationId xmlns:a16="http://schemas.microsoft.com/office/drawing/2014/main" xmlns="" id="{C2054AE3-7944-425D-B8A4-5043E058C8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51" name="BExEQFAMIZ2L4OCWFLVJ5OSNW3FR">
          <a:extLst>
            <a:ext uri="{FF2B5EF4-FFF2-40B4-BE49-F238E27FC236}">
              <a16:creationId xmlns:a16="http://schemas.microsoft.com/office/drawing/2014/main" xmlns="" id="{E7DBD383-57FF-4851-BDB5-6EA0121D0E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52" name="BExS5XJH42YFJ9C3IVA8HNIE5L6M">
          <a:extLst>
            <a:ext uri="{FF2B5EF4-FFF2-40B4-BE49-F238E27FC236}">
              <a16:creationId xmlns:a16="http://schemas.microsoft.com/office/drawing/2014/main" xmlns="" id="{EB4829F7-36A2-44AF-A0A3-205B968D04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53" name="BExVVXJ0MS44XHZ5FRN9T06BWANK">
          <a:extLst>
            <a:ext uri="{FF2B5EF4-FFF2-40B4-BE49-F238E27FC236}">
              <a16:creationId xmlns:a16="http://schemas.microsoft.com/office/drawing/2014/main" xmlns="" id="{722507CF-F5E7-4B3C-B089-895C84A6FE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54" name="BExAXD64YO5K66HFU564IW611FYB">
          <a:extLst>
            <a:ext uri="{FF2B5EF4-FFF2-40B4-BE49-F238E27FC236}">
              <a16:creationId xmlns:a16="http://schemas.microsoft.com/office/drawing/2014/main" xmlns="" id="{935D059B-A9E2-47B3-B702-D2A8843355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55" name="BExZROR5QH4CRXACSPB031IW6DBF">
          <a:extLst>
            <a:ext uri="{FF2B5EF4-FFF2-40B4-BE49-F238E27FC236}">
              <a16:creationId xmlns:a16="http://schemas.microsoft.com/office/drawing/2014/main" xmlns="" id="{A42DF748-4B37-4BE6-9BD9-88C67DC0EE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56" name="BExW5Q9YWNZOV61XIPTVZ6DG4WC3">
          <a:extLst>
            <a:ext uri="{FF2B5EF4-FFF2-40B4-BE49-F238E27FC236}">
              <a16:creationId xmlns:a16="http://schemas.microsoft.com/office/drawing/2014/main" xmlns="" id="{5847557E-F341-4FB7-BA8B-384615BC3F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57" name="BExU234APSPWEF7WYAJWDD5FR41E">
          <a:extLst>
            <a:ext uri="{FF2B5EF4-FFF2-40B4-BE49-F238E27FC236}">
              <a16:creationId xmlns:a16="http://schemas.microsoft.com/office/drawing/2014/main" xmlns="" id="{35C9DBB9-85EB-4302-9265-25B3FFD014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58" name="BEx9J972VG349UJL0BFKQNRFBPIK">
          <a:extLst>
            <a:ext uri="{FF2B5EF4-FFF2-40B4-BE49-F238E27FC236}">
              <a16:creationId xmlns:a16="http://schemas.microsoft.com/office/drawing/2014/main" xmlns="" id="{CA804A62-B417-4165-9127-C775CE9C30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59" name="BExEOG45NR1NDWFVLSHVPW96LDDG">
          <a:extLst>
            <a:ext uri="{FF2B5EF4-FFF2-40B4-BE49-F238E27FC236}">
              <a16:creationId xmlns:a16="http://schemas.microsoft.com/office/drawing/2014/main" xmlns="" id="{9A4BDB6E-F45C-40B9-ADF9-B11A4ACAE0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60" name="BExMG8GOJE7HUD4TBW1BVZQ79U6D">
          <a:extLst>
            <a:ext uri="{FF2B5EF4-FFF2-40B4-BE49-F238E27FC236}">
              <a16:creationId xmlns:a16="http://schemas.microsoft.com/office/drawing/2014/main" xmlns="" id="{8DD32DF9-C6E8-4ED7-9706-4495C32C28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61" name="BExUD845W29O393MP8XHSBRARPM8">
          <a:extLst>
            <a:ext uri="{FF2B5EF4-FFF2-40B4-BE49-F238E27FC236}">
              <a16:creationId xmlns:a16="http://schemas.microsoft.com/office/drawing/2014/main" xmlns="" id="{7536FC0F-BE43-471D-9C6E-3C9C2B4CC6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62" name="BEx1PXJYA0EPVKMIZ3OX22NE6SPN">
          <a:extLst>
            <a:ext uri="{FF2B5EF4-FFF2-40B4-BE49-F238E27FC236}">
              <a16:creationId xmlns:a16="http://schemas.microsoft.com/office/drawing/2014/main" xmlns="" id="{65B1A78B-016A-498B-B696-C0BB1F04A2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63" name="BExMJQXJ8DDD25EZMRVLMBSDATIO">
          <a:extLst>
            <a:ext uri="{FF2B5EF4-FFF2-40B4-BE49-F238E27FC236}">
              <a16:creationId xmlns:a16="http://schemas.microsoft.com/office/drawing/2014/main" xmlns="" id="{11D7D7AD-418F-4B75-8F2C-B95C06735B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64" name="BExCZE19XEJSNCUJ5WNOBW1G7SJV">
          <a:extLst>
            <a:ext uri="{FF2B5EF4-FFF2-40B4-BE49-F238E27FC236}">
              <a16:creationId xmlns:a16="http://schemas.microsoft.com/office/drawing/2014/main" xmlns="" id="{1DC179A1-BC86-4477-ACCB-58D6C805EF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65" name="BExEQFAMIZ2L4OCWFLVJ5OSNW3FR">
          <a:extLst>
            <a:ext uri="{FF2B5EF4-FFF2-40B4-BE49-F238E27FC236}">
              <a16:creationId xmlns:a16="http://schemas.microsoft.com/office/drawing/2014/main" xmlns="" id="{CA968F5C-F23B-43CE-A336-FAC2E039A0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66" name="BExS5XJH42YFJ9C3IVA8HNIE5L6M">
          <a:extLst>
            <a:ext uri="{FF2B5EF4-FFF2-40B4-BE49-F238E27FC236}">
              <a16:creationId xmlns:a16="http://schemas.microsoft.com/office/drawing/2014/main" xmlns="" id="{1DF46458-1685-46DC-88E0-ABC1D5650C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67" name="BExVVXJ0MS44XHZ5FRN9T06BWANK">
          <a:extLst>
            <a:ext uri="{FF2B5EF4-FFF2-40B4-BE49-F238E27FC236}">
              <a16:creationId xmlns:a16="http://schemas.microsoft.com/office/drawing/2014/main" xmlns="" id="{6187E2BC-3FC4-4BD8-949B-1D3CDC87C2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68" name="BExAXD64YO5K66HFU564IW611FYB">
          <a:extLst>
            <a:ext uri="{FF2B5EF4-FFF2-40B4-BE49-F238E27FC236}">
              <a16:creationId xmlns:a16="http://schemas.microsoft.com/office/drawing/2014/main" xmlns="" id="{F9E1DD99-E1F9-4DBC-BDE5-75291E5D70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69" name="BExZROR5QH4CRXACSPB031IW6DBF">
          <a:extLst>
            <a:ext uri="{FF2B5EF4-FFF2-40B4-BE49-F238E27FC236}">
              <a16:creationId xmlns:a16="http://schemas.microsoft.com/office/drawing/2014/main" xmlns="" id="{14E3589D-A4D0-4323-814A-3DF3D6E949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70" name="BExW5Q9YWNZOV61XIPTVZ6DG4WC3">
          <a:extLst>
            <a:ext uri="{FF2B5EF4-FFF2-40B4-BE49-F238E27FC236}">
              <a16:creationId xmlns:a16="http://schemas.microsoft.com/office/drawing/2014/main" xmlns="" id="{FE5B7E4B-E152-4F1E-A8DE-18690CC25F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71" name="BExU234APSPWEF7WYAJWDD5FR41E">
          <a:extLst>
            <a:ext uri="{FF2B5EF4-FFF2-40B4-BE49-F238E27FC236}">
              <a16:creationId xmlns:a16="http://schemas.microsoft.com/office/drawing/2014/main" xmlns="" id="{D2618FCE-767D-4552-B56B-6720868BA1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72" name="BEx9J972VG349UJL0BFKQNRFBPIK">
          <a:extLst>
            <a:ext uri="{FF2B5EF4-FFF2-40B4-BE49-F238E27FC236}">
              <a16:creationId xmlns:a16="http://schemas.microsoft.com/office/drawing/2014/main" xmlns="" id="{361EEF9B-1889-40A2-8D6F-FE6DFE9CCF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73" name="BExEOG45NR1NDWFVLSHVPW96LDDG">
          <a:extLst>
            <a:ext uri="{FF2B5EF4-FFF2-40B4-BE49-F238E27FC236}">
              <a16:creationId xmlns:a16="http://schemas.microsoft.com/office/drawing/2014/main" xmlns="" id="{93C30F6E-DA02-436C-BC80-ED2C3862D1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74" name="BExMG8GOJE7HUD4TBW1BVZQ79U6D">
          <a:extLst>
            <a:ext uri="{FF2B5EF4-FFF2-40B4-BE49-F238E27FC236}">
              <a16:creationId xmlns:a16="http://schemas.microsoft.com/office/drawing/2014/main" xmlns="" id="{2A6C5A4B-B1CB-4CA3-B0BA-ECD062F5E2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75" name="BExUD845W29O393MP8XHSBRARPM8">
          <a:extLst>
            <a:ext uri="{FF2B5EF4-FFF2-40B4-BE49-F238E27FC236}">
              <a16:creationId xmlns:a16="http://schemas.microsoft.com/office/drawing/2014/main" xmlns="" id="{BA108972-A880-4F22-B33C-DA33E09D20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76" name="BEx1PXJYA0EPVKMIZ3OX22NE6SPN">
          <a:extLst>
            <a:ext uri="{FF2B5EF4-FFF2-40B4-BE49-F238E27FC236}">
              <a16:creationId xmlns:a16="http://schemas.microsoft.com/office/drawing/2014/main" xmlns="" id="{A1EDFA3E-C43B-4BE5-A7AB-010E4956A5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77" name="BExMJQXJ8DDD25EZMRVLMBSDATIO">
          <a:extLst>
            <a:ext uri="{FF2B5EF4-FFF2-40B4-BE49-F238E27FC236}">
              <a16:creationId xmlns:a16="http://schemas.microsoft.com/office/drawing/2014/main" xmlns="" id="{5B3AB0C2-BA62-4EB9-9DCE-5AE52B2D8A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78" name="BExCZE19XEJSNCUJ5WNOBW1G7SJV">
          <a:extLst>
            <a:ext uri="{FF2B5EF4-FFF2-40B4-BE49-F238E27FC236}">
              <a16:creationId xmlns:a16="http://schemas.microsoft.com/office/drawing/2014/main" xmlns="" id="{A5061CBD-8C17-40AE-976C-728A079DFA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79" name="BExEQFAMIZ2L4OCWFLVJ5OSNW3FR">
          <a:extLst>
            <a:ext uri="{FF2B5EF4-FFF2-40B4-BE49-F238E27FC236}">
              <a16:creationId xmlns:a16="http://schemas.microsoft.com/office/drawing/2014/main" xmlns="" id="{D99D04C6-AA26-4605-8F19-3A0803682C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80" name="BExS5XJH42YFJ9C3IVA8HNIE5L6M">
          <a:extLst>
            <a:ext uri="{FF2B5EF4-FFF2-40B4-BE49-F238E27FC236}">
              <a16:creationId xmlns:a16="http://schemas.microsoft.com/office/drawing/2014/main" xmlns="" id="{A2E5F74F-5DDF-40DB-BDBF-941021E56C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81" name="BExVVXJ0MS44XHZ5FRN9T06BWANK">
          <a:extLst>
            <a:ext uri="{FF2B5EF4-FFF2-40B4-BE49-F238E27FC236}">
              <a16:creationId xmlns:a16="http://schemas.microsoft.com/office/drawing/2014/main" xmlns="" id="{A6E5B8BF-E8F8-4F05-9A0A-73672D231E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82" name="BExAXD64YO5K66HFU564IW611FYB">
          <a:extLst>
            <a:ext uri="{FF2B5EF4-FFF2-40B4-BE49-F238E27FC236}">
              <a16:creationId xmlns:a16="http://schemas.microsoft.com/office/drawing/2014/main" xmlns="" id="{9482F88C-75DC-429F-9A9B-3171E2AC3D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83" name="BExZROR5QH4CRXACSPB031IW6DBF">
          <a:extLst>
            <a:ext uri="{FF2B5EF4-FFF2-40B4-BE49-F238E27FC236}">
              <a16:creationId xmlns:a16="http://schemas.microsoft.com/office/drawing/2014/main" xmlns="" id="{49C754D7-0067-49FB-BBF3-65F8373F14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84" name="BExW5Q9YWNZOV61XIPTVZ6DG4WC3">
          <a:extLst>
            <a:ext uri="{FF2B5EF4-FFF2-40B4-BE49-F238E27FC236}">
              <a16:creationId xmlns:a16="http://schemas.microsoft.com/office/drawing/2014/main" xmlns="" id="{5242377E-8F01-423B-A5D8-73CE01DDE2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85" name="BExU234APSPWEF7WYAJWDD5FR41E">
          <a:extLst>
            <a:ext uri="{FF2B5EF4-FFF2-40B4-BE49-F238E27FC236}">
              <a16:creationId xmlns:a16="http://schemas.microsoft.com/office/drawing/2014/main" xmlns="" id="{924378D8-CE97-499C-8CDE-03AD2C3B07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86" name="BEx9J972VG349UJL0BFKQNRFBPIK">
          <a:extLst>
            <a:ext uri="{FF2B5EF4-FFF2-40B4-BE49-F238E27FC236}">
              <a16:creationId xmlns:a16="http://schemas.microsoft.com/office/drawing/2014/main" xmlns="" id="{F705EFC6-2335-40F7-81F6-F6F170C372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87" name="BExEOG45NR1NDWFVLSHVPW96LDDG">
          <a:extLst>
            <a:ext uri="{FF2B5EF4-FFF2-40B4-BE49-F238E27FC236}">
              <a16:creationId xmlns:a16="http://schemas.microsoft.com/office/drawing/2014/main" xmlns="" id="{F3093387-4E95-4624-9B29-6BAE92957D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88" name="BExMG8GOJE7HUD4TBW1BVZQ79U6D">
          <a:extLst>
            <a:ext uri="{FF2B5EF4-FFF2-40B4-BE49-F238E27FC236}">
              <a16:creationId xmlns:a16="http://schemas.microsoft.com/office/drawing/2014/main" xmlns="" id="{611EFA67-BE2E-4AAE-A72F-155A70F7AF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89" name="BExUD845W29O393MP8XHSBRARPM8">
          <a:extLst>
            <a:ext uri="{FF2B5EF4-FFF2-40B4-BE49-F238E27FC236}">
              <a16:creationId xmlns:a16="http://schemas.microsoft.com/office/drawing/2014/main" xmlns="" id="{C87DAABE-AECB-47E0-9FDB-4D6343C56C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90" name="BEx1PXJYA0EPVKMIZ3OX22NE6SPN">
          <a:extLst>
            <a:ext uri="{FF2B5EF4-FFF2-40B4-BE49-F238E27FC236}">
              <a16:creationId xmlns:a16="http://schemas.microsoft.com/office/drawing/2014/main" xmlns="" id="{89C5C2BF-D66B-44B1-B5B0-B0A17C3778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91" name="BExMJQXJ8DDD25EZMRVLMBSDATIO">
          <a:extLst>
            <a:ext uri="{FF2B5EF4-FFF2-40B4-BE49-F238E27FC236}">
              <a16:creationId xmlns:a16="http://schemas.microsoft.com/office/drawing/2014/main" xmlns="" id="{2EC12591-74C1-40B4-8965-101A14249D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92" name="BExCZE19XEJSNCUJ5WNOBW1G7SJV">
          <a:extLst>
            <a:ext uri="{FF2B5EF4-FFF2-40B4-BE49-F238E27FC236}">
              <a16:creationId xmlns:a16="http://schemas.microsoft.com/office/drawing/2014/main" xmlns="" id="{37144830-CB9E-4566-82B1-88514A0D62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93" name="BExEQFAMIZ2L4OCWFLVJ5OSNW3FR">
          <a:extLst>
            <a:ext uri="{FF2B5EF4-FFF2-40B4-BE49-F238E27FC236}">
              <a16:creationId xmlns:a16="http://schemas.microsoft.com/office/drawing/2014/main" xmlns="" id="{C71FC7DB-E9CF-4FA3-B096-45DA066E68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94" name="BExS5XJH42YFJ9C3IVA8HNIE5L6M">
          <a:extLst>
            <a:ext uri="{FF2B5EF4-FFF2-40B4-BE49-F238E27FC236}">
              <a16:creationId xmlns:a16="http://schemas.microsoft.com/office/drawing/2014/main" xmlns="" id="{9CA083DF-AEA1-42BF-9090-C65F8B8230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95" name="BExVVXJ0MS44XHZ5FRN9T06BWANK">
          <a:extLst>
            <a:ext uri="{FF2B5EF4-FFF2-40B4-BE49-F238E27FC236}">
              <a16:creationId xmlns:a16="http://schemas.microsoft.com/office/drawing/2014/main" xmlns="" id="{5B917275-8062-4C37-B1B3-04F50AC94D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96" name="BExAXD64YO5K66HFU564IW611FYB">
          <a:extLst>
            <a:ext uri="{FF2B5EF4-FFF2-40B4-BE49-F238E27FC236}">
              <a16:creationId xmlns:a16="http://schemas.microsoft.com/office/drawing/2014/main" xmlns="" id="{951B6FA0-9428-48E2-B0C1-FA0A56BD3D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97" name="BExZROR5QH4CRXACSPB031IW6DBF">
          <a:extLst>
            <a:ext uri="{FF2B5EF4-FFF2-40B4-BE49-F238E27FC236}">
              <a16:creationId xmlns:a16="http://schemas.microsoft.com/office/drawing/2014/main" xmlns="" id="{984475B8-D478-401B-A74A-7B3CD9F3E9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98" name="BExW5Q9YWNZOV61XIPTVZ6DG4WC3">
          <a:extLst>
            <a:ext uri="{FF2B5EF4-FFF2-40B4-BE49-F238E27FC236}">
              <a16:creationId xmlns:a16="http://schemas.microsoft.com/office/drawing/2014/main" xmlns="" id="{5E055D5E-FBC1-4052-B759-5C70A85D6F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99" name="BExU234APSPWEF7WYAJWDD5FR41E">
          <a:extLst>
            <a:ext uri="{FF2B5EF4-FFF2-40B4-BE49-F238E27FC236}">
              <a16:creationId xmlns:a16="http://schemas.microsoft.com/office/drawing/2014/main" xmlns="" id="{46F583FF-1CF3-4671-9C94-8A1DE56444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00" name="BEx9J972VG349UJL0BFKQNRFBPIK">
          <a:extLst>
            <a:ext uri="{FF2B5EF4-FFF2-40B4-BE49-F238E27FC236}">
              <a16:creationId xmlns:a16="http://schemas.microsoft.com/office/drawing/2014/main" xmlns="" id="{C70F1F2C-8F73-4421-9A88-0BD9FAFBD1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01" name="BExEOG45NR1NDWFVLSHVPW96LDDG">
          <a:extLst>
            <a:ext uri="{FF2B5EF4-FFF2-40B4-BE49-F238E27FC236}">
              <a16:creationId xmlns:a16="http://schemas.microsoft.com/office/drawing/2014/main" xmlns="" id="{BF16A5E4-B94A-44B2-A570-B9017D0089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02" name="BExMG8GOJE7HUD4TBW1BVZQ79U6D">
          <a:extLst>
            <a:ext uri="{FF2B5EF4-FFF2-40B4-BE49-F238E27FC236}">
              <a16:creationId xmlns:a16="http://schemas.microsoft.com/office/drawing/2014/main" xmlns="" id="{5ABE8EE6-EF01-4591-AADF-E9121ED95A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03" name="BExUD845W29O393MP8XHSBRARPM8">
          <a:extLst>
            <a:ext uri="{FF2B5EF4-FFF2-40B4-BE49-F238E27FC236}">
              <a16:creationId xmlns:a16="http://schemas.microsoft.com/office/drawing/2014/main" xmlns="" id="{513600E3-29A3-43B4-9FEF-6BB3A11269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04" name="BEx1PXJYA0EPVKMIZ3OX22NE6SPN">
          <a:extLst>
            <a:ext uri="{FF2B5EF4-FFF2-40B4-BE49-F238E27FC236}">
              <a16:creationId xmlns:a16="http://schemas.microsoft.com/office/drawing/2014/main" xmlns="" id="{F1D58E74-78B3-439B-BAD8-5B4CEB9F90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05" name="BExMJQXJ8DDD25EZMRVLMBSDATIO">
          <a:extLst>
            <a:ext uri="{FF2B5EF4-FFF2-40B4-BE49-F238E27FC236}">
              <a16:creationId xmlns:a16="http://schemas.microsoft.com/office/drawing/2014/main" xmlns="" id="{A77A55AB-9E26-4979-9CDA-8C4E34D872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06" name="BExCZE19XEJSNCUJ5WNOBW1G7SJV">
          <a:extLst>
            <a:ext uri="{FF2B5EF4-FFF2-40B4-BE49-F238E27FC236}">
              <a16:creationId xmlns:a16="http://schemas.microsoft.com/office/drawing/2014/main" xmlns="" id="{8A795EA7-4D20-458C-AE76-168D24AEB5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07" name="BExEQFAMIZ2L4OCWFLVJ5OSNW3FR">
          <a:extLst>
            <a:ext uri="{FF2B5EF4-FFF2-40B4-BE49-F238E27FC236}">
              <a16:creationId xmlns:a16="http://schemas.microsoft.com/office/drawing/2014/main" xmlns="" id="{026E8A39-41EC-452E-9680-D10E798CA3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08" name="BExS5XJH42YFJ9C3IVA8HNIE5L6M">
          <a:extLst>
            <a:ext uri="{FF2B5EF4-FFF2-40B4-BE49-F238E27FC236}">
              <a16:creationId xmlns:a16="http://schemas.microsoft.com/office/drawing/2014/main" xmlns="" id="{E3BA8E6A-9AB1-47E8-BBDA-09866F8B40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09" name="BExVVXJ0MS44XHZ5FRN9T06BWANK">
          <a:extLst>
            <a:ext uri="{FF2B5EF4-FFF2-40B4-BE49-F238E27FC236}">
              <a16:creationId xmlns:a16="http://schemas.microsoft.com/office/drawing/2014/main" xmlns="" id="{15850421-18B2-4B56-A380-791372D58F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10" name="BExAXD64YO5K66HFU564IW611FYB">
          <a:extLst>
            <a:ext uri="{FF2B5EF4-FFF2-40B4-BE49-F238E27FC236}">
              <a16:creationId xmlns:a16="http://schemas.microsoft.com/office/drawing/2014/main" xmlns="" id="{971AB17C-1E98-4D01-B792-D4E5559965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11" name="BExZROR5QH4CRXACSPB031IW6DBF">
          <a:extLst>
            <a:ext uri="{FF2B5EF4-FFF2-40B4-BE49-F238E27FC236}">
              <a16:creationId xmlns:a16="http://schemas.microsoft.com/office/drawing/2014/main" xmlns="" id="{BABE0A65-0635-4B32-A6C9-6D748E80F3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12" name="BExW5Q9YWNZOV61XIPTVZ6DG4WC3">
          <a:extLst>
            <a:ext uri="{FF2B5EF4-FFF2-40B4-BE49-F238E27FC236}">
              <a16:creationId xmlns:a16="http://schemas.microsoft.com/office/drawing/2014/main" xmlns="" id="{C8C612C8-E5C4-4421-B55D-203E0FC6E4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13" name="BExU234APSPWEF7WYAJWDD5FR41E">
          <a:extLst>
            <a:ext uri="{FF2B5EF4-FFF2-40B4-BE49-F238E27FC236}">
              <a16:creationId xmlns:a16="http://schemas.microsoft.com/office/drawing/2014/main" xmlns="" id="{C5BCF9C6-B77C-4FC8-8FAD-FCDA5B2FC6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14" name="BEx9J972VG349UJL0BFKQNRFBPIK">
          <a:extLst>
            <a:ext uri="{FF2B5EF4-FFF2-40B4-BE49-F238E27FC236}">
              <a16:creationId xmlns:a16="http://schemas.microsoft.com/office/drawing/2014/main" xmlns="" id="{6EB18F88-FC66-45D6-9EBA-488F3AD51F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15" name="BExEOG45NR1NDWFVLSHVPW96LDDG">
          <a:extLst>
            <a:ext uri="{FF2B5EF4-FFF2-40B4-BE49-F238E27FC236}">
              <a16:creationId xmlns:a16="http://schemas.microsoft.com/office/drawing/2014/main" xmlns="" id="{88F8EF2E-8B4D-4DEE-A23C-8048EE9E82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16" name="BExMG8GOJE7HUD4TBW1BVZQ79U6D">
          <a:extLst>
            <a:ext uri="{FF2B5EF4-FFF2-40B4-BE49-F238E27FC236}">
              <a16:creationId xmlns:a16="http://schemas.microsoft.com/office/drawing/2014/main" xmlns="" id="{AF17EB15-597B-44B5-A8D7-2A21F37DB2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17" name="BExUD845W29O393MP8XHSBRARPM8">
          <a:extLst>
            <a:ext uri="{FF2B5EF4-FFF2-40B4-BE49-F238E27FC236}">
              <a16:creationId xmlns:a16="http://schemas.microsoft.com/office/drawing/2014/main" xmlns="" id="{825C005A-CA52-4022-A53B-2FACA01653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18" name="BEx1PXJYA0EPVKMIZ3OX22NE6SPN">
          <a:extLst>
            <a:ext uri="{FF2B5EF4-FFF2-40B4-BE49-F238E27FC236}">
              <a16:creationId xmlns:a16="http://schemas.microsoft.com/office/drawing/2014/main" xmlns="" id="{45BA2F52-AAB4-46E0-B3D8-C5CC0424FF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19" name="BExMJQXJ8DDD25EZMRVLMBSDATIO">
          <a:extLst>
            <a:ext uri="{FF2B5EF4-FFF2-40B4-BE49-F238E27FC236}">
              <a16:creationId xmlns:a16="http://schemas.microsoft.com/office/drawing/2014/main" xmlns="" id="{C34137C2-09E7-457A-9DFC-3064771716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20" name="BExCZE19XEJSNCUJ5WNOBW1G7SJV">
          <a:extLst>
            <a:ext uri="{FF2B5EF4-FFF2-40B4-BE49-F238E27FC236}">
              <a16:creationId xmlns:a16="http://schemas.microsoft.com/office/drawing/2014/main" xmlns="" id="{07FCABB2-36D6-4D9D-9940-1603FC1141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21" name="BExEQFAMIZ2L4OCWFLVJ5OSNW3FR">
          <a:extLst>
            <a:ext uri="{FF2B5EF4-FFF2-40B4-BE49-F238E27FC236}">
              <a16:creationId xmlns:a16="http://schemas.microsoft.com/office/drawing/2014/main" xmlns="" id="{C163F9BD-2EB0-4E78-9C08-41072AB168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22" name="BExS5XJH42YFJ9C3IVA8HNIE5L6M">
          <a:extLst>
            <a:ext uri="{FF2B5EF4-FFF2-40B4-BE49-F238E27FC236}">
              <a16:creationId xmlns:a16="http://schemas.microsoft.com/office/drawing/2014/main" xmlns="" id="{8483E93E-F0A1-4CEA-8909-17DFA1E205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23" name="BExVVXJ0MS44XHZ5FRN9T06BWANK">
          <a:extLst>
            <a:ext uri="{FF2B5EF4-FFF2-40B4-BE49-F238E27FC236}">
              <a16:creationId xmlns:a16="http://schemas.microsoft.com/office/drawing/2014/main" xmlns="" id="{91643273-7E0D-4CC0-A09A-01FCAD9127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24" name="BExAXD64YO5K66HFU564IW611FYB">
          <a:extLst>
            <a:ext uri="{FF2B5EF4-FFF2-40B4-BE49-F238E27FC236}">
              <a16:creationId xmlns:a16="http://schemas.microsoft.com/office/drawing/2014/main" xmlns="" id="{64F168E1-65D8-4B6D-B09D-9EE6381CFE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25" name="BExZROR5QH4CRXACSPB031IW6DBF">
          <a:extLst>
            <a:ext uri="{FF2B5EF4-FFF2-40B4-BE49-F238E27FC236}">
              <a16:creationId xmlns:a16="http://schemas.microsoft.com/office/drawing/2014/main" xmlns="" id="{514DC9BF-4401-47B1-B123-A6E2B1ED11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26" name="BExW5Q9YWNZOV61XIPTVZ6DG4WC3">
          <a:extLst>
            <a:ext uri="{FF2B5EF4-FFF2-40B4-BE49-F238E27FC236}">
              <a16:creationId xmlns:a16="http://schemas.microsoft.com/office/drawing/2014/main" xmlns="" id="{EF474619-4BD1-4688-890C-DC6CE75F6B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27" name="BExU234APSPWEF7WYAJWDD5FR41E">
          <a:extLst>
            <a:ext uri="{FF2B5EF4-FFF2-40B4-BE49-F238E27FC236}">
              <a16:creationId xmlns:a16="http://schemas.microsoft.com/office/drawing/2014/main" xmlns="" id="{9BCA5F82-24CE-421C-94DE-BE4DA232C3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28" name="BEx9J972VG349UJL0BFKQNRFBPIK">
          <a:extLst>
            <a:ext uri="{FF2B5EF4-FFF2-40B4-BE49-F238E27FC236}">
              <a16:creationId xmlns:a16="http://schemas.microsoft.com/office/drawing/2014/main" xmlns="" id="{5245A64D-4C50-4714-8CB7-47AA198F7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29" name="BExEOG45NR1NDWFVLSHVPW96LDDG">
          <a:extLst>
            <a:ext uri="{FF2B5EF4-FFF2-40B4-BE49-F238E27FC236}">
              <a16:creationId xmlns:a16="http://schemas.microsoft.com/office/drawing/2014/main" xmlns="" id="{D8658F36-61AB-4809-8B6C-1EC1144264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30" name="BExMG8GOJE7HUD4TBW1BVZQ79U6D">
          <a:extLst>
            <a:ext uri="{FF2B5EF4-FFF2-40B4-BE49-F238E27FC236}">
              <a16:creationId xmlns:a16="http://schemas.microsoft.com/office/drawing/2014/main" xmlns="" id="{AC8EFA47-D837-4050-9C31-D194856950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31" name="BExUD845W29O393MP8XHSBRARPM8">
          <a:extLst>
            <a:ext uri="{FF2B5EF4-FFF2-40B4-BE49-F238E27FC236}">
              <a16:creationId xmlns:a16="http://schemas.microsoft.com/office/drawing/2014/main" xmlns="" id="{EF7E8D56-743E-4E02-B395-A8B6F254FC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32" name="BEx1PXJYA0EPVKMIZ3OX22NE6SPN">
          <a:extLst>
            <a:ext uri="{FF2B5EF4-FFF2-40B4-BE49-F238E27FC236}">
              <a16:creationId xmlns:a16="http://schemas.microsoft.com/office/drawing/2014/main" xmlns="" id="{C172EB4E-EE8C-4F5D-A43B-E66CF067A6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33" name="BExMJQXJ8DDD25EZMRVLMBSDATIO">
          <a:extLst>
            <a:ext uri="{FF2B5EF4-FFF2-40B4-BE49-F238E27FC236}">
              <a16:creationId xmlns:a16="http://schemas.microsoft.com/office/drawing/2014/main" xmlns="" id="{1ADC3B0F-D85F-4361-A485-6D7FF27820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34" name="BExCZE19XEJSNCUJ5WNOBW1G7SJV">
          <a:extLst>
            <a:ext uri="{FF2B5EF4-FFF2-40B4-BE49-F238E27FC236}">
              <a16:creationId xmlns:a16="http://schemas.microsoft.com/office/drawing/2014/main" xmlns="" id="{64BD1578-50B7-4843-9FC3-48047C6453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35" name="BExEQFAMIZ2L4OCWFLVJ5OSNW3FR">
          <a:extLst>
            <a:ext uri="{FF2B5EF4-FFF2-40B4-BE49-F238E27FC236}">
              <a16:creationId xmlns:a16="http://schemas.microsoft.com/office/drawing/2014/main" xmlns="" id="{8A8FC3F9-2B0B-4CED-903C-7FFD0634B5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36" name="BExS5XJH42YFJ9C3IVA8HNIE5L6M">
          <a:extLst>
            <a:ext uri="{FF2B5EF4-FFF2-40B4-BE49-F238E27FC236}">
              <a16:creationId xmlns:a16="http://schemas.microsoft.com/office/drawing/2014/main" xmlns="" id="{F078C47B-28E8-4444-8937-75D04046F6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37" name="BExVVXJ0MS44XHZ5FRN9T06BWANK">
          <a:extLst>
            <a:ext uri="{FF2B5EF4-FFF2-40B4-BE49-F238E27FC236}">
              <a16:creationId xmlns:a16="http://schemas.microsoft.com/office/drawing/2014/main" xmlns="" id="{08B9FD39-D146-4CBB-BA58-E2FE92027F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38" name="BExAXD64YO5K66HFU564IW611FYB">
          <a:extLst>
            <a:ext uri="{FF2B5EF4-FFF2-40B4-BE49-F238E27FC236}">
              <a16:creationId xmlns:a16="http://schemas.microsoft.com/office/drawing/2014/main" xmlns="" id="{E89E26FD-F94E-4450-8864-E7D586C154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39" name="BExZROR5QH4CRXACSPB031IW6DBF">
          <a:extLst>
            <a:ext uri="{FF2B5EF4-FFF2-40B4-BE49-F238E27FC236}">
              <a16:creationId xmlns:a16="http://schemas.microsoft.com/office/drawing/2014/main" xmlns="" id="{B5EF5790-CDCF-4768-A8EB-ADA80AB265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40" name="BExW5Q9YWNZOV61XIPTVZ6DG4WC3">
          <a:extLst>
            <a:ext uri="{FF2B5EF4-FFF2-40B4-BE49-F238E27FC236}">
              <a16:creationId xmlns:a16="http://schemas.microsoft.com/office/drawing/2014/main" xmlns="" id="{633F8238-C381-47DE-9E90-C76E0B21EC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41" name="BExU234APSPWEF7WYAJWDD5FR41E">
          <a:extLst>
            <a:ext uri="{FF2B5EF4-FFF2-40B4-BE49-F238E27FC236}">
              <a16:creationId xmlns:a16="http://schemas.microsoft.com/office/drawing/2014/main" xmlns="" id="{A4B18759-3724-4793-BC57-C952B9E09D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42" name="BEx9J972VG349UJL0BFKQNRFBPIK">
          <a:extLst>
            <a:ext uri="{FF2B5EF4-FFF2-40B4-BE49-F238E27FC236}">
              <a16:creationId xmlns:a16="http://schemas.microsoft.com/office/drawing/2014/main" xmlns="" id="{FE25B5C5-DD2D-4B7B-8CD8-05CB778A12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43" name="BExEOG45NR1NDWFVLSHVPW96LDDG">
          <a:extLst>
            <a:ext uri="{FF2B5EF4-FFF2-40B4-BE49-F238E27FC236}">
              <a16:creationId xmlns:a16="http://schemas.microsoft.com/office/drawing/2014/main" xmlns="" id="{D2DC5345-5607-4761-BEDA-0C2ECBF481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44" name="BExMG8GOJE7HUD4TBW1BVZQ79U6D">
          <a:extLst>
            <a:ext uri="{FF2B5EF4-FFF2-40B4-BE49-F238E27FC236}">
              <a16:creationId xmlns:a16="http://schemas.microsoft.com/office/drawing/2014/main" xmlns="" id="{3DE2238D-E4D3-4B5D-A27A-4CAE56D9D7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45" name="BExUD845W29O393MP8XHSBRARPM8">
          <a:extLst>
            <a:ext uri="{FF2B5EF4-FFF2-40B4-BE49-F238E27FC236}">
              <a16:creationId xmlns:a16="http://schemas.microsoft.com/office/drawing/2014/main" xmlns="" id="{905DE49A-EDD9-424A-BE55-B3C1B36A85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46" name="BEx1PXJYA0EPVKMIZ3OX22NE6SPN">
          <a:extLst>
            <a:ext uri="{FF2B5EF4-FFF2-40B4-BE49-F238E27FC236}">
              <a16:creationId xmlns:a16="http://schemas.microsoft.com/office/drawing/2014/main" xmlns="" id="{7AAEA8AF-7F83-48AE-AD33-0C180FA547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47" name="BExMJQXJ8DDD25EZMRVLMBSDATIO">
          <a:extLst>
            <a:ext uri="{FF2B5EF4-FFF2-40B4-BE49-F238E27FC236}">
              <a16:creationId xmlns:a16="http://schemas.microsoft.com/office/drawing/2014/main" xmlns="" id="{79933498-99F1-434F-A58D-DB17102493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48" name="BExCZE19XEJSNCUJ5WNOBW1G7SJV">
          <a:extLst>
            <a:ext uri="{FF2B5EF4-FFF2-40B4-BE49-F238E27FC236}">
              <a16:creationId xmlns:a16="http://schemas.microsoft.com/office/drawing/2014/main" xmlns="" id="{9664C011-5833-4F86-916C-DA3A8D3036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49" name="BExEQFAMIZ2L4OCWFLVJ5OSNW3FR">
          <a:extLst>
            <a:ext uri="{FF2B5EF4-FFF2-40B4-BE49-F238E27FC236}">
              <a16:creationId xmlns:a16="http://schemas.microsoft.com/office/drawing/2014/main" xmlns="" id="{64777572-DE8D-493A-9379-2646312BEA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50" name="BExS5XJH42YFJ9C3IVA8HNIE5L6M">
          <a:extLst>
            <a:ext uri="{FF2B5EF4-FFF2-40B4-BE49-F238E27FC236}">
              <a16:creationId xmlns:a16="http://schemas.microsoft.com/office/drawing/2014/main" xmlns="" id="{00297B0D-E849-457D-90FE-48E52A8A18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51" name="BExVVXJ0MS44XHZ5FRN9T06BWANK">
          <a:extLst>
            <a:ext uri="{FF2B5EF4-FFF2-40B4-BE49-F238E27FC236}">
              <a16:creationId xmlns:a16="http://schemas.microsoft.com/office/drawing/2014/main" xmlns="" id="{DCDE33E5-D612-4DD1-A73C-4D306CB64E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52" name="BExAXD64YO5K66HFU564IW611FYB">
          <a:extLst>
            <a:ext uri="{FF2B5EF4-FFF2-40B4-BE49-F238E27FC236}">
              <a16:creationId xmlns:a16="http://schemas.microsoft.com/office/drawing/2014/main" xmlns="" id="{3578BB99-B64D-4093-8C29-BF5A8E1231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53" name="BExZROR5QH4CRXACSPB031IW6DBF">
          <a:extLst>
            <a:ext uri="{FF2B5EF4-FFF2-40B4-BE49-F238E27FC236}">
              <a16:creationId xmlns:a16="http://schemas.microsoft.com/office/drawing/2014/main" xmlns="" id="{5BE45B9B-5842-4E5A-BC15-5414779054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54" name="BExW5Q9YWNZOV61XIPTVZ6DG4WC3">
          <a:extLst>
            <a:ext uri="{FF2B5EF4-FFF2-40B4-BE49-F238E27FC236}">
              <a16:creationId xmlns:a16="http://schemas.microsoft.com/office/drawing/2014/main" xmlns="" id="{28789F5E-4AB4-4D75-BB3C-E349A7F557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55" name="BExU234APSPWEF7WYAJWDD5FR41E">
          <a:extLst>
            <a:ext uri="{FF2B5EF4-FFF2-40B4-BE49-F238E27FC236}">
              <a16:creationId xmlns:a16="http://schemas.microsoft.com/office/drawing/2014/main" xmlns="" id="{46E502A5-9C97-4995-8210-D255FCEBE9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56" name="BEx9J972VG349UJL0BFKQNRFBPIK">
          <a:extLst>
            <a:ext uri="{FF2B5EF4-FFF2-40B4-BE49-F238E27FC236}">
              <a16:creationId xmlns:a16="http://schemas.microsoft.com/office/drawing/2014/main" xmlns="" id="{3BB780C3-3F0D-4EDF-BAF2-482CB26BAB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57" name="BExEOG45NR1NDWFVLSHVPW96LDDG">
          <a:extLst>
            <a:ext uri="{FF2B5EF4-FFF2-40B4-BE49-F238E27FC236}">
              <a16:creationId xmlns:a16="http://schemas.microsoft.com/office/drawing/2014/main" xmlns="" id="{BDF2F647-4D6A-45FC-98A1-9CF0F92700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58" name="BExMG8GOJE7HUD4TBW1BVZQ79U6D">
          <a:extLst>
            <a:ext uri="{FF2B5EF4-FFF2-40B4-BE49-F238E27FC236}">
              <a16:creationId xmlns:a16="http://schemas.microsoft.com/office/drawing/2014/main" xmlns="" id="{9A23CB7F-93FC-41BF-A2E7-BC5369570B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59" name="BExUD845W29O393MP8XHSBRARPM8">
          <a:extLst>
            <a:ext uri="{FF2B5EF4-FFF2-40B4-BE49-F238E27FC236}">
              <a16:creationId xmlns:a16="http://schemas.microsoft.com/office/drawing/2014/main" xmlns="" id="{ACC99DAC-BCC3-4110-B362-BB63A35D36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60" name="BEx1PXJYA0EPVKMIZ3OX22NE6SPN">
          <a:extLst>
            <a:ext uri="{FF2B5EF4-FFF2-40B4-BE49-F238E27FC236}">
              <a16:creationId xmlns:a16="http://schemas.microsoft.com/office/drawing/2014/main" xmlns="" id="{A99D299D-BE21-4D98-ACC4-589FCCAB7F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61" name="BExMJQXJ8DDD25EZMRVLMBSDATIO">
          <a:extLst>
            <a:ext uri="{FF2B5EF4-FFF2-40B4-BE49-F238E27FC236}">
              <a16:creationId xmlns:a16="http://schemas.microsoft.com/office/drawing/2014/main" xmlns="" id="{9E4409E7-78A2-4DC2-9E24-7ADA7DBD73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62" name="BExCZE19XEJSNCUJ5WNOBW1G7SJV">
          <a:extLst>
            <a:ext uri="{FF2B5EF4-FFF2-40B4-BE49-F238E27FC236}">
              <a16:creationId xmlns:a16="http://schemas.microsoft.com/office/drawing/2014/main" xmlns="" id="{F7408519-21DF-4384-8449-DD26692573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63" name="BExEQFAMIZ2L4OCWFLVJ5OSNW3FR">
          <a:extLst>
            <a:ext uri="{FF2B5EF4-FFF2-40B4-BE49-F238E27FC236}">
              <a16:creationId xmlns:a16="http://schemas.microsoft.com/office/drawing/2014/main" xmlns="" id="{F6B18519-F6A7-4490-8D40-86723B75AD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64" name="BExS5XJH42YFJ9C3IVA8HNIE5L6M">
          <a:extLst>
            <a:ext uri="{FF2B5EF4-FFF2-40B4-BE49-F238E27FC236}">
              <a16:creationId xmlns:a16="http://schemas.microsoft.com/office/drawing/2014/main" xmlns="" id="{A019EEFB-02B0-4726-A7B0-D227EE2879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65" name="BExVVXJ0MS44XHZ5FRN9T06BWANK">
          <a:extLst>
            <a:ext uri="{FF2B5EF4-FFF2-40B4-BE49-F238E27FC236}">
              <a16:creationId xmlns:a16="http://schemas.microsoft.com/office/drawing/2014/main" xmlns="" id="{7FB0485A-B669-4E64-92D0-0AFCF60B0C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66" name="BExAXD64YO5K66HFU564IW611FYB">
          <a:extLst>
            <a:ext uri="{FF2B5EF4-FFF2-40B4-BE49-F238E27FC236}">
              <a16:creationId xmlns:a16="http://schemas.microsoft.com/office/drawing/2014/main" xmlns="" id="{560DDFFA-3288-4AE5-8734-F1FB5F3FF6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67" name="BExZROR5QH4CRXACSPB031IW6DBF">
          <a:extLst>
            <a:ext uri="{FF2B5EF4-FFF2-40B4-BE49-F238E27FC236}">
              <a16:creationId xmlns:a16="http://schemas.microsoft.com/office/drawing/2014/main" xmlns="" id="{A57B44C2-0E9E-49B7-B853-4C0CD07F59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68" name="BExW5Q9YWNZOV61XIPTVZ6DG4WC3">
          <a:extLst>
            <a:ext uri="{FF2B5EF4-FFF2-40B4-BE49-F238E27FC236}">
              <a16:creationId xmlns:a16="http://schemas.microsoft.com/office/drawing/2014/main" xmlns="" id="{C7275D81-BB4B-4790-B581-6DB7C0F4C2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69" name="BExU234APSPWEF7WYAJWDD5FR41E">
          <a:extLst>
            <a:ext uri="{FF2B5EF4-FFF2-40B4-BE49-F238E27FC236}">
              <a16:creationId xmlns:a16="http://schemas.microsoft.com/office/drawing/2014/main" xmlns="" id="{EAE1651C-B723-42A1-9373-9668E2AE43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70" name="BEx9J972VG349UJL0BFKQNRFBPIK">
          <a:extLst>
            <a:ext uri="{FF2B5EF4-FFF2-40B4-BE49-F238E27FC236}">
              <a16:creationId xmlns:a16="http://schemas.microsoft.com/office/drawing/2014/main" xmlns="" id="{A4CAE504-A36F-4644-8485-A0BC82D4EA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71" name="BExEOG45NR1NDWFVLSHVPW96LDDG">
          <a:extLst>
            <a:ext uri="{FF2B5EF4-FFF2-40B4-BE49-F238E27FC236}">
              <a16:creationId xmlns:a16="http://schemas.microsoft.com/office/drawing/2014/main" xmlns="" id="{1720505A-4C62-4FBA-929A-A3239CB950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72" name="BExMG8GOJE7HUD4TBW1BVZQ79U6D">
          <a:extLst>
            <a:ext uri="{FF2B5EF4-FFF2-40B4-BE49-F238E27FC236}">
              <a16:creationId xmlns:a16="http://schemas.microsoft.com/office/drawing/2014/main" xmlns="" id="{42C8716A-C4C7-494D-9C31-BF661BE9E6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73" name="BExUD845W29O393MP8XHSBRARPM8">
          <a:extLst>
            <a:ext uri="{FF2B5EF4-FFF2-40B4-BE49-F238E27FC236}">
              <a16:creationId xmlns:a16="http://schemas.microsoft.com/office/drawing/2014/main" xmlns="" id="{FDF1D20B-8483-49BC-AA05-612725B610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74" name="BEx1PXJYA0EPVKMIZ3OX22NE6SPN">
          <a:extLst>
            <a:ext uri="{FF2B5EF4-FFF2-40B4-BE49-F238E27FC236}">
              <a16:creationId xmlns:a16="http://schemas.microsoft.com/office/drawing/2014/main" xmlns="" id="{E5A27E50-7C60-4C59-B4DA-DD652C047A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75" name="BExMJQXJ8DDD25EZMRVLMBSDATIO">
          <a:extLst>
            <a:ext uri="{FF2B5EF4-FFF2-40B4-BE49-F238E27FC236}">
              <a16:creationId xmlns:a16="http://schemas.microsoft.com/office/drawing/2014/main" xmlns="" id="{15BB6383-ACCE-4C1A-B58D-4466B75B0B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76" name="BExCZE19XEJSNCUJ5WNOBW1G7SJV">
          <a:extLst>
            <a:ext uri="{FF2B5EF4-FFF2-40B4-BE49-F238E27FC236}">
              <a16:creationId xmlns:a16="http://schemas.microsoft.com/office/drawing/2014/main" xmlns="" id="{A935CC18-195F-4BC9-AE59-E19FE46DBB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77" name="BExEQFAMIZ2L4OCWFLVJ5OSNW3FR">
          <a:extLst>
            <a:ext uri="{FF2B5EF4-FFF2-40B4-BE49-F238E27FC236}">
              <a16:creationId xmlns:a16="http://schemas.microsoft.com/office/drawing/2014/main" xmlns="" id="{A91F76DE-D8A3-41DB-95C3-6DDA64549A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78" name="BExS5XJH42YFJ9C3IVA8HNIE5L6M">
          <a:extLst>
            <a:ext uri="{FF2B5EF4-FFF2-40B4-BE49-F238E27FC236}">
              <a16:creationId xmlns:a16="http://schemas.microsoft.com/office/drawing/2014/main" xmlns="" id="{16B871C7-35F2-4B41-B392-44FF31CB57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79" name="BExVVXJ0MS44XHZ5FRN9T06BWANK">
          <a:extLst>
            <a:ext uri="{FF2B5EF4-FFF2-40B4-BE49-F238E27FC236}">
              <a16:creationId xmlns:a16="http://schemas.microsoft.com/office/drawing/2014/main" xmlns="" id="{ED9349B9-624E-41E8-8F17-D77BC67CDE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80" name="BExAXD64YO5K66HFU564IW611FYB">
          <a:extLst>
            <a:ext uri="{FF2B5EF4-FFF2-40B4-BE49-F238E27FC236}">
              <a16:creationId xmlns:a16="http://schemas.microsoft.com/office/drawing/2014/main" xmlns="" id="{DF52390E-5542-449E-AF28-EAF14458EF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81" name="BExZROR5QH4CRXACSPB031IW6DBF">
          <a:extLst>
            <a:ext uri="{FF2B5EF4-FFF2-40B4-BE49-F238E27FC236}">
              <a16:creationId xmlns:a16="http://schemas.microsoft.com/office/drawing/2014/main" xmlns="" id="{CA834CD4-C3B8-4AAB-B362-4F8544A01F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82" name="BExW5Q9YWNZOV61XIPTVZ6DG4WC3">
          <a:extLst>
            <a:ext uri="{FF2B5EF4-FFF2-40B4-BE49-F238E27FC236}">
              <a16:creationId xmlns:a16="http://schemas.microsoft.com/office/drawing/2014/main" xmlns="" id="{ED5960E5-DCB3-4783-BFB0-E676F9FEBD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83" name="BExU234APSPWEF7WYAJWDD5FR41E">
          <a:extLst>
            <a:ext uri="{FF2B5EF4-FFF2-40B4-BE49-F238E27FC236}">
              <a16:creationId xmlns:a16="http://schemas.microsoft.com/office/drawing/2014/main" xmlns="" id="{AB6A8CCE-1F38-4AF4-BE20-50FACFA5A2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84" name="BEx9J972VG349UJL0BFKQNRFBPIK">
          <a:extLst>
            <a:ext uri="{FF2B5EF4-FFF2-40B4-BE49-F238E27FC236}">
              <a16:creationId xmlns:a16="http://schemas.microsoft.com/office/drawing/2014/main" xmlns="" id="{7D19EC07-6523-4BBA-82F5-6887D90D61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85" name="BExEOG45NR1NDWFVLSHVPW96LDDG">
          <a:extLst>
            <a:ext uri="{FF2B5EF4-FFF2-40B4-BE49-F238E27FC236}">
              <a16:creationId xmlns:a16="http://schemas.microsoft.com/office/drawing/2014/main" xmlns="" id="{C8E830B4-9AE7-49FA-B722-543492B1A2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86" name="BExMG8GOJE7HUD4TBW1BVZQ79U6D">
          <a:extLst>
            <a:ext uri="{FF2B5EF4-FFF2-40B4-BE49-F238E27FC236}">
              <a16:creationId xmlns:a16="http://schemas.microsoft.com/office/drawing/2014/main" xmlns="" id="{764D280E-DD61-4EA5-B853-8ED33F1EA0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87" name="BExUD845W29O393MP8XHSBRARPM8">
          <a:extLst>
            <a:ext uri="{FF2B5EF4-FFF2-40B4-BE49-F238E27FC236}">
              <a16:creationId xmlns:a16="http://schemas.microsoft.com/office/drawing/2014/main" xmlns="" id="{5C7AABF9-72DF-47EC-B6DC-1A66BC46BD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88" name="BEx1PXJYA0EPVKMIZ3OX22NE6SPN">
          <a:extLst>
            <a:ext uri="{FF2B5EF4-FFF2-40B4-BE49-F238E27FC236}">
              <a16:creationId xmlns:a16="http://schemas.microsoft.com/office/drawing/2014/main" xmlns="" id="{68B063EC-1917-4131-9C76-2B8839D0C5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89" name="BExMJQXJ8DDD25EZMRVLMBSDATIO">
          <a:extLst>
            <a:ext uri="{FF2B5EF4-FFF2-40B4-BE49-F238E27FC236}">
              <a16:creationId xmlns:a16="http://schemas.microsoft.com/office/drawing/2014/main" xmlns="" id="{5B12CA91-5AB6-44EB-B4BB-80143F7CFA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90" name="BExCZE19XEJSNCUJ5WNOBW1G7SJV">
          <a:extLst>
            <a:ext uri="{FF2B5EF4-FFF2-40B4-BE49-F238E27FC236}">
              <a16:creationId xmlns:a16="http://schemas.microsoft.com/office/drawing/2014/main" xmlns="" id="{43218033-5240-4FB3-88BD-0D09D98C98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91" name="BExEQFAMIZ2L4OCWFLVJ5OSNW3FR">
          <a:extLst>
            <a:ext uri="{FF2B5EF4-FFF2-40B4-BE49-F238E27FC236}">
              <a16:creationId xmlns:a16="http://schemas.microsoft.com/office/drawing/2014/main" xmlns="" id="{9D9AD70C-AD58-4F58-B566-CDEFAD4433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92" name="BExS5XJH42YFJ9C3IVA8HNIE5L6M">
          <a:extLst>
            <a:ext uri="{FF2B5EF4-FFF2-40B4-BE49-F238E27FC236}">
              <a16:creationId xmlns:a16="http://schemas.microsoft.com/office/drawing/2014/main" xmlns="" id="{F897DC6C-5EBB-4BAF-869D-AA01F84EEB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93" name="BExVVXJ0MS44XHZ5FRN9T06BWANK">
          <a:extLst>
            <a:ext uri="{FF2B5EF4-FFF2-40B4-BE49-F238E27FC236}">
              <a16:creationId xmlns:a16="http://schemas.microsoft.com/office/drawing/2014/main" xmlns="" id="{2003904B-4CB7-47BD-A034-5928CCBBF7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94" name="BExAXD64YO5K66HFU564IW611FYB">
          <a:extLst>
            <a:ext uri="{FF2B5EF4-FFF2-40B4-BE49-F238E27FC236}">
              <a16:creationId xmlns:a16="http://schemas.microsoft.com/office/drawing/2014/main" xmlns="" id="{0314209A-FFBC-4E3D-B6BF-C991409C84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95" name="BExZROR5QH4CRXACSPB031IW6DBF">
          <a:extLst>
            <a:ext uri="{FF2B5EF4-FFF2-40B4-BE49-F238E27FC236}">
              <a16:creationId xmlns:a16="http://schemas.microsoft.com/office/drawing/2014/main" xmlns="" id="{32670DE8-1AB3-4EDC-A603-4A399FFBA6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96" name="BExW5Q9YWNZOV61XIPTVZ6DG4WC3">
          <a:extLst>
            <a:ext uri="{FF2B5EF4-FFF2-40B4-BE49-F238E27FC236}">
              <a16:creationId xmlns:a16="http://schemas.microsoft.com/office/drawing/2014/main" xmlns="" id="{70D531EB-218E-4C32-BB76-60D42303BE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97" name="BExU234APSPWEF7WYAJWDD5FR41E">
          <a:extLst>
            <a:ext uri="{FF2B5EF4-FFF2-40B4-BE49-F238E27FC236}">
              <a16:creationId xmlns:a16="http://schemas.microsoft.com/office/drawing/2014/main" xmlns="" id="{D2184A00-AF6D-4D26-9108-B01BACF2B2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98" name="BEx9J972VG349UJL0BFKQNRFBPIK">
          <a:extLst>
            <a:ext uri="{FF2B5EF4-FFF2-40B4-BE49-F238E27FC236}">
              <a16:creationId xmlns:a16="http://schemas.microsoft.com/office/drawing/2014/main" xmlns="" id="{5C04C07B-8219-40B7-AABA-74CA813028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99" name="BExEOG45NR1NDWFVLSHVPW96LDDG">
          <a:extLst>
            <a:ext uri="{FF2B5EF4-FFF2-40B4-BE49-F238E27FC236}">
              <a16:creationId xmlns:a16="http://schemas.microsoft.com/office/drawing/2014/main" xmlns="" id="{94EB7907-9F15-44E0-9427-77D8F22D9B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00" name="BExMG8GOJE7HUD4TBW1BVZQ79U6D">
          <a:extLst>
            <a:ext uri="{FF2B5EF4-FFF2-40B4-BE49-F238E27FC236}">
              <a16:creationId xmlns:a16="http://schemas.microsoft.com/office/drawing/2014/main" xmlns="" id="{739BB51A-F9EA-4DEA-ADC6-BD1B1C6819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01" name="BExUD845W29O393MP8XHSBRARPM8">
          <a:extLst>
            <a:ext uri="{FF2B5EF4-FFF2-40B4-BE49-F238E27FC236}">
              <a16:creationId xmlns:a16="http://schemas.microsoft.com/office/drawing/2014/main" xmlns="" id="{FBED4CD3-EECA-4C08-B413-A007DDEA2E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02" name="BEx1PXJYA0EPVKMIZ3OX22NE6SPN">
          <a:extLst>
            <a:ext uri="{FF2B5EF4-FFF2-40B4-BE49-F238E27FC236}">
              <a16:creationId xmlns:a16="http://schemas.microsoft.com/office/drawing/2014/main" xmlns="" id="{C435CED0-79BF-4BC5-A1E7-DC23FBD209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03" name="BExMJQXJ8DDD25EZMRVLMBSDATIO">
          <a:extLst>
            <a:ext uri="{FF2B5EF4-FFF2-40B4-BE49-F238E27FC236}">
              <a16:creationId xmlns:a16="http://schemas.microsoft.com/office/drawing/2014/main" xmlns="" id="{AE09A8C3-B11F-4ABB-B40F-DBD9F149B9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04" name="BExCZE19XEJSNCUJ5WNOBW1G7SJV">
          <a:extLst>
            <a:ext uri="{FF2B5EF4-FFF2-40B4-BE49-F238E27FC236}">
              <a16:creationId xmlns:a16="http://schemas.microsoft.com/office/drawing/2014/main" xmlns="" id="{C014728D-02ED-40F2-8184-A549CEFB83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05" name="BExEQFAMIZ2L4OCWFLVJ5OSNW3FR">
          <a:extLst>
            <a:ext uri="{FF2B5EF4-FFF2-40B4-BE49-F238E27FC236}">
              <a16:creationId xmlns:a16="http://schemas.microsoft.com/office/drawing/2014/main" xmlns="" id="{41E05940-CB85-475B-B07A-8CE3BBB458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06" name="BExS5XJH42YFJ9C3IVA8HNIE5L6M">
          <a:extLst>
            <a:ext uri="{FF2B5EF4-FFF2-40B4-BE49-F238E27FC236}">
              <a16:creationId xmlns:a16="http://schemas.microsoft.com/office/drawing/2014/main" xmlns="" id="{8645C3B7-D05E-4864-BCDF-199EA7A042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07" name="BExVVXJ0MS44XHZ5FRN9T06BWANK">
          <a:extLst>
            <a:ext uri="{FF2B5EF4-FFF2-40B4-BE49-F238E27FC236}">
              <a16:creationId xmlns:a16="http://schemas.microsoft.com/office/drawing/2014/main" xmlns="" id="{3764C672-CB35-4C26-B62D-AE04371523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08" name="BExAXD64YO5K66HFU564IW611FYB">
          <a:extLst>
            <a:ext uri="{FF2B5EF4-FFF2-40B4-BE49-F238E27FC236}">
              <a16:creationId xmlns:a16="http://schemas.microsoft.com/office/drawing/2014/main" xmlns="" id="{690B0D16-BC62-4900-B022-BF5D2FC7AB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09" name="BExZROR5QH4CRXACSPB031IW6DBF">
          <a:extLst>
            <a:ext uri="{FF2B5EF4-FFF2-40B4-BE49-F238E27FC236}">
              <a16:creationId xmlns:a16="http://schemas.microsoft.com/office/drawing/2014/main" xmlns="" id="{61F8834A-92FC-40CD-999C-216E66538C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10" name="BExW5Q9YWNZOV61XIPTVZ6DG4WC3">
          <a:extLst>
            <a:ext uri="{FF2B5EF4-FFF2-40B4-BE49-F238E27FC236}">
              <a16:creationId xmlns:a16="http://schemas.microsoft.com/office/drawing/2014/main" xmlns="" id="{C84D8083-2C01-4923-BE31-569865B926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11" name="BExU234APSPWEF7WYAJWDD5FR41E">
          <a:extLst>
            <a:ext uri="{FF2B5EF4-FFF2-40B4-BE49-F238E27FC236}">
              <a16:creationId xmlns:a16="http://schemas.microsoft.com/office/drawing/2014/main" xmlns="" id="{6DBC4A75-D72B-446E-891C-1F3930B0A8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12" name="BEx9J972VG349UJL0BFKQNRFBPIK">
          <a:extLst>
            <a:ext uri="{FF2B5EF4-FFF2-40B4-BE49-F238E27FC236}">
              <a16:creationId xmlns:a16="http://schemas.microsoft.com/office/drawing/2014/main" xmlns="" id="{88E14611-DD76-4DD9-ADC7-C83B1C131F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13" name="BExEOG45NR1NDWFVLSHVPW96LDDG">
          <a:extLst>
            <a:ext uri="{FF2B5EF4-FFF2-40B4-BE49-F238E27FC236}">
              <a16:creationId xmlns:a16="http://schemas.microsoft.com/office/drawing/2014/main" xmlns="" id="{F6AC57F0-645C-4A49-BFD9-F74C08C72A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14" name="BExMG8GOJE7HUD4TBW1BVZQ79U6D">
          <a:extLst>
            <a:ext uri="{FF2B5EF4-FFF2-40B4-BE49-F238E27FC236}">
              <a16:creationId xmlns:a16="http://schemas.microsoft.com/office/drawing/2014/main" xmlns="" id="{1E4BC726-2F7A-4D04-8133-CDB218315E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15" name="BExUD845W29O393MP8XHSBRARPM8">
          <a:extLst>
            <a:ext uri="{FF2B5EF4-FFF2-40B4-BE49-F238E27FC236}">
              <a16:creationId xmlns:a16="http://schemas.microsoft.com/office/drawing/2014/main" xmlns="" id="{A73263F0-2F1B-47F4-9F70-D527D94EEE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16" name="BEx1PXJYA0EPVKMIZ3OX22NE6SPN">
          <a:extLst>
            <a:ext uri="{FF2B5EF4-FFF2-40B4-BE49-F238E27FC236}">
              <a16:creationId xmlns:a16="http://schemas.microsoft.com/office/drawing/2014/main" xmlns="" id="{B4AD6614-CD83-426B-A59F-F318E44A60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17" name="BExMJQXJ8DDD25EZMRVLMBSDATIO">
          <a:extLst>
            <a:ext uri="{FF2B5EF4-FFF2-40B4-BE49-F238E27FC236}">
              <a16:creationId xmlns:a16="http://schemas.microsoft.com/office/drawing/2014/main" xmlns="" id="{57CE7CA5-8292-4BDA-BE1D-14BA3626F8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18" name="BExCZE19XEJSNCUJ5WNOBW1G7SJV">
          <a:extLst>
            <a:ext uri="{FF2B5EF4-FFF2-40B4-BE49-F238E27FC236}">
              <a16:creationId xmlns:a16="http://schemas.microsoft.com/office/drawing/2014/main" xmlns="" id="{2E54464D-0F52-42EF-A482-16F7F7B196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19" name="BExEQFAMIZ2L4OCWFLVJ5OSNW3FR">
          <a:extLst>
            <a:ext uri="{FF2B5EF4-FFF2-40B4-BE49-F238E27FC236}">
              <a16:creationId xmlns:a16="http://schemas.microsoft.com/office/drawing/2014/main" xmlns="" id="{3E499ABF-C84B-4CED-8E11-31896BCF68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20" name="BExS5XJH42YFJ9C3IVA8HNIE5L6M">
          <a:extLst>
            <a:ext uri="{FF2B5EF4-FFF2-40B4-BE49-F238E27FC236}">
              <a16:creationId xmlns:a16="http://schemas.microsoft.com/office/drawing/2014/main" xmlns="" id="{681947DD-66A5-4867-AD62-C496F2702F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21" name="BExVVXJ0MS44XHZ5FRN9T06BWANK">
          <a:extLst>
            <a:ext uri="{FF2B5EF4-FFF2-40B4-BE49-F238E27FC236}">
              <a16:creationId xmlns:a16="http://schemas.microsoft.com/office/drawing/2014/main" xmlns="" id="{5DA5171E-EF16-4AAD-B19A-BDBA0B47C8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22" name="BExAXD64YO5K66HFU564IW611FYB">
          <a:extLst>
            <a:ext uri="{FF2B5EF4-FFF2-40B4-BE49-F238E27FC236}">
              <a16:creationId xmlns:a16="http://schemas.microsoft.com/office/drawing/2014/main" xmlns="" id="{3AFE03F5-4DD4-4B39-85BD-8D0E815511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23" name="BExZROR5QH4CRXACSPB031IW6DBF">
          <a:extLst>
            <a:ext uri="{FF2B5EF4-FFF2-40B4-BE49-F238E27FC236}">
              <a16:creationId xmlns:a16="http://schemas.microsoft.com/office/drawing/2014/main" xmlns="" id="{C440BC72-9095-4FD8-B212-2703583119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24" name="BExW5Q9YWNZOV61XIPTVZ6DG4WC3">
          <a:extLst>
            <a:ext uri="{FF2B5EF4-FFF2-40B4-BE49-F238E27FC236}">
              <a16:creationId xmlns:a16="http://schemas.microsoft.com/office/drawing/2014/main" xmlns="" id="{C50369EB-11D6-4044-802A-EF887D2F43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25" name="BExU234APSPWEF7WYAJWDD5FR41E">
          <a:extLst>
            <a:ext uri="{FF2B5EF4-FFF2-40B4-BE49-F238E27FC236}">
              <a16:creationId xmlns:a16="http://schemas.microsoft.com/office/drawing/2014/main" xmlns="" id="{5B8FF674-9F06-4263-BFAE-699DD61D0E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26" name="BEx9J972VG349UJL0BFKQNRFBPIK">
          <a:extLst>
            <a:ext uri="{FF2B5EF4-FFF2-40B4-BE49-F238E27FC236}">
              <a16:creationId xmlns:a16="http://schemas.microsoft.com/office/drawing/2014/main" xmlns="" id="{4498E2E2-3229-4EF8-A2BD-366C091C5E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27" name="BExEOG45NR1NDWFVLSHVPW96LDDG">
          <a:extLst>
            <a:ext uri="{FF2B5EF4-FFF2-40B4-BE49-F238E27FC236}">
              <a16:creationId xmlns:a16="http://schemas.microsoft.com/office/drawing/2014/main" xmlns="" id="{3C1C18E1-AD7E-42A4-90E9-30DFC1790B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28" name="BExMG8GOJE7HUD4TBW1BVZQ79U6D">
          <a:extLst>
            <a:ext uri="{FF2B5EF4-FFF2-40B4-BE49-F238E27FC236}">
              <a16:creationId xmlns:a16="http://schemas.microsoft.com/office/drawing/2014/main" xmlns="" id="{BE045F1A-D8F0-4882-9420-BFF655E411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29" name="BExUD845W29O393MP8XHSBRARPM8">
          <a:extLst>
            <a:ext uri="{FF2B5EF4-FFF2-40B4-BE49-F238E27FC236}">
              <a16:creationId xmlns:a16="http://schemas.microsoft.com/office/drawing/2014/main" xmlns="" id="{C0405069-73B2-4636-8033-5B556D3C1A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30" name="BEx1PXJYA0EPVKMIZ3OX22NE6SPN">
          <a:extLst>
            <a:ext uri="{FF2B5EF4-FFF2-40B4-BE49-F238E27FC236}">
              <a16:creationId xmlns:a16="http://schemas.microsoft.com/office/drawing/2014/main" xmlns="" id="{3CF91E16-2830-4169-A637-4A19D3C71C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31" name="BExMJQXJ8DDD25EZMRVLMBSDATIO">
          <a:extLst>
            <a:ext uri="{FF2B5EF4-FFF2-40B4-BE49-F238E27FC236}">
              <a16:creationId xmlns:a16="http://schemas.microsoft.com/office/drawing/2014/main" xmlns="" id="{F07D5616-A20B-4029-BDAE-8F206B4288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32" name="BExCZE19XEJSNCUJ5WNOBW1G7SJV">
          <a:extLst>
            <a:ext uri="{FF2B5EF4-FFF2-40B4-BE49-F238E27FC236}">
              <a16:creationId xmlns:a16="http://schemas.microsoft.com/office/drawing/2014/main" xmlns="" id="{4A044AD9-1D07-458D-B965-D0BEB580C3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33" name="BExEQFAMIZ2L4OCWFLVJ5OSNW3FR">
          <a:extLst>
            <a:ext uri="{FF2B5EF4-FFF2-40B4-BE49-F238E27FC236}">
              <a16:creationId xmlns:a16="http://schemas.microsoft.com/office/drawing/2014/main" xmlns="" id="{5502B32D-EF30-4968-AF4C-47AC89B0D4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34" name="BExS5XJH42YFJ9C3IVA8HNIE5L6M">
          <a:extLst>
            <a:ext uri="{FF2B5EF4-FFF2-40B4-BE49-F238E27FC236}">
              <a16:creationId xmlns:a16="http://schemas.microsoft.com/office/drawing/2014/main" xmlns="" id="{B170E3FA-15A7-40C0-9C76-BBCE3E79BA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35" name="BExVVXJ0MS44XHZ5FRN9T06BWANK">
          <a:extLst>
            <a:ext uri="{FF2B5EF4-FFF2-40B4-BE49-F238E27FC236}">
              <a16:creationId xmlns:a16="http://schemas.microsoft.com/office/drawing/2014/main" xmlns="" id="{D732911E-1238-4E66-8E1B-4F597EA503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36" name="BExAXD64YO5K66HFU564IW611FYB">
          <a:extLst>
            <a:ext uri="{FF2B5EF4-FFF2-40B4-BE49-F238E27FC236}">
              <a16:creationId xmlns:a16="http://schemas.microsoft.com/office/drawing/2014/main" xmlns="" id="{261A62EE-8C4E-4E20-B273-97D0E74699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37" name="BExZROR5QH4CRXACSPB031IW6DBF">
          <a:extLst>
            <a:ext uri="{FF2B5EF4-FFF2-40B4-BE49-F238E27FC236}">
              <a16:creationId xmlns:a16="http://schemas.microsoft.com/office/drawing/2014/main" xmlns="" id="{BEA10844-FA7E-493D-B2A2-BEF49A6A38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38" name="BExW5Q9YWNZOV61XIPTVZ6DG4WC3">
          <a:extLst>
            <a:ext uri="{FF2B5EF4-FFF2-40B4-BE49-F238E27FC236}">
              <a16:creationId xmlns:a16="http://schemas.microsoft.com/office/drawing/2014/main" xmlns="" id="{4640FD21-13AD-45DE-B97D-AFC9881DAD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39" name="BExU234APSPWEF7WYAJWDD5FR41E">
          <a:extLst>
            <a:ext uri="{FF2B5EF4-FFF2-40B4-BE49-F238E27FC236}">
              <a16:creationId xmlns:a16="http://schemas.microsoft.com/office/drawing/2014/main" xmlns="" id="{7FCBADF0-12F8-4763-89BA-3108DDF0C7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40" name="BEx9J972VG349UJL0BFKQNRFBPIK">
          <a:extLst>
            <a:ext uri="{FF2B5EF4-FFF2-40B4-BE49-F238E27FC236}">
              <a16:creationId xmlns:a16="http://schemas.microsoft.com/office/drawing/2014/main" xmlns="" id="{26C6A25B-0E1D-4FD9-92C7-1CC28A8149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41" name="BExEOG45NR1NDWFVLSHVPW96LDDG">
          <a:extLst>
            <a:ext uri="{FF2B5EF4-FFF2-40B4-BE49-F238E27FC236}">
              <a16:creationId xmlns:a16="http://schemas.microsoft.com/office/drawing/2014/main" xmlns="" id="{2CF15A12-7158-4E69-89A9-B6B12E2DA7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42" name="BExMG8GOJE7HUD4TBW1BVZQ79U6D">
          <a:extLst>
            <a:ext uri="{FF2B5EF4-FFF2-40B4-BE49-F238E27FC236}">
              <a16:creationId xmlns:a16="http://schemas.microsoft.com/office/drawing/2014/main" xmlns="" id="{504FFF42-0CCC-482A-8C85-AEADCBE2AC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43" name="BExUD845W29O393MP8XHSBRARPM8">
          <a:extLst>
            <a:ext uri="{FF2B5EF4-FFF2-40B4-BE49-F238E27FC236}">
              <a16:creationId xmlns:a16="http://schemas.microsoft.com/office/drawing/2014/main" xmlns="" id="{6252ACF6-00C4-4370-835A-859B5C3595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44" name="BEx1PXJYA0EPVKMIZ3OX22NE6SPN">
          <a:extLst>
            <a:ext uri="{FF2B5EF4-FFF2-40B4-BE49-F238E27FC236}">
              <a16:creationId xmlns:a16="http://schemas.microsoft.com/office/drawing/2014/main" xmlns="" id="{E8CD65A1-6C69-482F-911E-2EC4D2DF77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45" name="BExMJQXJ8DDD25EZMRVLMBSDATIO">
          <a:extLst>
            <a:ext uri="{FF2B5EF4-FFF2-40B4-BE49-F238E27FC236}">
              <a16:creationId xmlns:a16="http://schemas.microsoft.com/office/drawing/2014/main" xmlns="" id="{3FAE9B29-F325-458E-ABA0-FA36C60A87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46" name="BExCZE19XEJSNCUJ5WNOBW1G7SJV">
          <a:extLst>
            <a:ext uri="{FF2B5EF4-FFF2-40B4-BE49-F238E27FC236}">
              <a16:creationId xmlns:a16="http://schemas.microsoft.com/office/drawing/2014/main" xmlns="" id="{4D7498CD-8F05-4AE6-A2CB-64047E21F8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47" name="BExEQFAMIZ2L4OCWFLVJ5OSNW3FR">
          <a:extLst>
            <a:ext uri="{FF2B5EF4-FFF2-40B4-BE49-F238E27FC236}">
              <a16:creationId xmlns:a16="http://schemas.microsoft.com/office/drawing/2014/main" xmlns="" id="{4376614C-2CEB-45EB-8FFE-2737114A50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48" name="BExS5XJH42YFJ9C3IVA8HNIE5L6M">
          <a:extLst>
            <a:ext uri="{FF2B5EF4-FFF2-40B4-BE49-F238E27FC236}">
              <a16:creationId xmlns:a16="http://schemas.microsoft.com/office/drawing/2014/main" xmlns="" id="{ED7012AD-8F17-4F2C-84CA-38F815A526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49" name="BExVVXJ0MS44XHZ5FRN9T06BWANK">
          <a:extLst>
            <a:ext uri="{FF2B5EF4-FFF2-40B4-BE49-F238E27FC236}">
              <a16:creationId xmlns:a16="http://schemas.microsoft.com/office/drawing/2014/main" xmlns="" id="{C2E26DD0-D4E8-4EFD-958B-B10BF355AE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50" name="BExAXD64YO5K66HFU564IW611FYB">
          <a:extLst>
            <a:ext uri="{FF2B5EF4-FFF2-40B4-BE49-F238E27FC236}">
              <a16:creationId xmlns:a16="http://schemas.microsoft.com/office/drawing/2014/main" xmlns="" id="{A8F53801-93C6-4795-8BE5-E660A45334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51" name="BExZROR5QH4CRXACSPB031IW6DBF">
          <a:extLst>
            <a:ext uri="{FF2B5EF4-FFF2-40B4-BE49-F238E27FC236}">
              <a16:creationId xmlns:a16="http://schemas.microsoft.com/office/drawing/2014/main" xmlns="" id="{0C37D923-D33C-442D-86BE-F53BDCDFCE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52" name="BExW5Q9YWNZOV61XIPTVZ6DG4WC3">
          <a:extLst>
            <a:ext uri="{FF2B5EF4-FFF2-40B4-BE49-F238E27FC236}">
              <a16:creationId xmlns:a16="http://schemas.microsoft.com/office/drawing/2014/main" xmlns="" id="{D0243C36-2865-4644-BEC1-03DB054AC6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53" name="BExU234APSPWEF7WYAJWDD5FR41E">
          <a:extLst>
            <a:ext uri="{FF2B5EF4-FFF2-40B4-BE49-F238E27FC236}">
              <a16:creationId xmlns:a16="http://schemas.microsoft.com/office/drawing/2014/main" xmlns="" id="{60285173-744D-412E-A5EC-28E232949F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54" name="BEx9J972VG349UJL0BFKQNRFBPIK">
          <a:extLst>
            <a:ext uri="{FF2B5EF4-FFF2-40B4-BE49-F238E27FC236}">
              <a16:creationId xmlns:a16="http://schemas.microsoft.com/office/drawing/2014/main" xmlns="" id="{2BD61485-A30E-42E7-BD5E-E8BEB56512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55" name="BExEOG45NR1NDWFVLSHVPW96LDDG">
          <a:extLst>
            <a:ext uri="{FF2B5EF4-FFF2-40B4-BE49-F238E27FC236}">
              <a16:creationId xmlns:a16="http://schemas.microsoft.com/office/drawing/2014/main" xmlns="" id="{67F79E9D-B4D0-4623-9C4A-393223F903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56" name="BExMG8GOJE7HUD4TBW1BVZQ79U6D">
          <a:extLst>
            <a:ext uri="{FF2B5EF4-FFF2-40B4-BE49-F238E27FC236}">
              <a16:creationId xmlns:a16="http://schemas.microsoft.com/office/drawing/2014/main" xmlns="" id="{9D9C981C-22F0-45A9-93EB-87B4EB186C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57" name="BExUD845W29O393MP8XHSBRARPM8">
          <a:extLst>
            <a:ext uri="{FF2B5EF4-FFF2-40B4-BE49-F238E27FC236}">
              <a16:creationId xmlns:a16="http://schemas.microsoft.com/office/drawing/2014/main" xmlns="" id="{78A5C6B4-85D1-4866-97C8-FF524C5E9E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58" name="BEx1PXJYA0EPVKMIZ3OX22NE6SPN">
          <a:extLst>
            <a:ext uri="{FF2B5EF4-FFF2-40B4-BE49-F238E27FC236}">
              <a16:creationId xmlns:a16="http://schemas.microsoft.com/office/drawing/2014/main" xmlns="" id="{15B3EE2F-8CB4-4FAD-9507-C897691B3F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59" name="BExMJQXJ8DDD25EZMRVLMBSDATIO">
          <a:extLst>
            <a:ext uri="{FF2B5EF4-FFF2-40B4-BE49-F238E27FC236}">
              <a16:creationId xmlns:a16="http://schemas.microsoft.com/office/drawing/2014/main" xmlns="" id="{ACFC2B82-FFD5-4CEE-B679-D3CCD58DEF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60" name="BExCZE19XEJSNCUJ5WNOBW1G7SJV">
          <a:extLst>
            <a:ext uri="{FF2B5EF4-FFF2-40B4-BE49-F238E27FC236}">
              <a16:creationId xmlns:a16="http://schemas.microsoft.com/office/drawing/2014/main" xmlns="" id="{DB57A0D7-55EE-4DDA-96A6-190921B201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61" name="BExEQFAMIZ2L4OCWFLVJ5OSNW3FR">
          <a:extLst>
            <a:ext uri="{FF2B5EF4-FFF2-40B4-BE49-F238E27FC236}">
              <a16:creationId xmlns:a16="http://schemas.microsoft.com/office/drawing/2014/main" xmlns="" id="{76814252-3B83-4DD3-91DA-34FBF8017F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62" name="BExS5XJH42YFJ9C3IVA8HNIE5L6M">
          <a:extLst>
            <a:ext uri="{FF2B5EF4-FFF2-40B4-BE49-F238E27FC236}">
              <a16:creationId xmlns:a16="http://schemas.microsoft.com/office/drawing/2014/main" xmlns="" id="{39510AB1-B63D-4582-8D3C-B610EFFF01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63" name="BExVVXJ0MS44XHZ5FRN9T06BWANK">
          <a:extLst>
            <a:ext uri="{FF2B5EF4-FFF2-40B4-BE49-F238E27FC236}">
              <a16:creationId xmlns:a16="http://schemas.microsoft.com/office/drawing/2014/main" xmlns="" id="{CC0BB612-D9E0-409A-8862-29D0A521A5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64" name="BExAXD64YO5K66HFU564IW611FYB">
          <a:extLst>
            <a:ext uri="{FF2B5EF4-FFF2-40B4-BE49-F238E27FC236}">
              <a16:creationId xmlns:a16="http://schemas.microsoft.com/office/drawing/2014/main" xmlns="" id="{EA0A994F-1C94-44C6-9463-8B600591FC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65" name="BExZROR5QH4CRXACSPB031IW6DBF">
          <a:extLst>
            <a:ext uri="{FF2B5EF4-FFF2-40B4-BE49-F238E27FC236}">
              <a16:creationId xmlns:a16="http://schemas.microsoft.com/office/drawing/2014/main" xmlns="" id="{7ECA65EB-4B96-40B0-9970-712C1E81EE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66" name="BExW5Q9YWNZOV61XIPTVZ6DG4WC3">
          <a:extLst>
            <a:ext uri="{FF2B5EF4-FFF2-40B4-BE49-F238E27FC236}">
              <a16:creationId xmlns:a16="http://schemas.microsoft.com/office/drawing/2014/main" xmlns="" id="{337DA71F-1E5C-495C-9390-AA39AB3B2D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67" name="BExU234APSPWEF7WYAJWDD5FR41E">
          <a:extLst>
            <a:ext uri="{FF2B5EF4-FFF2-40B4-BE49-F238E27FC236}">
              <a16:creationId xmlns:a16="http://schemas.microsoft.com/office/drawing/2014/main" xmlns="" id="{6B78D3FC-9313-4FDF-A930-558EAC61E4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68" name="BEx9J972VG349UJL0BFKQNRFBPIK">
          <a:extLst>
            <a:ext uri="{FF2B5EF4-FFF2-40B4-BE49-F238E27FC236}">
              <a16:creationId xmlns:a16="http://schemas.microsoft.com/office/drawing/2014/main" xmlns="" id="{207B6C17-5BF1-4A1D-A3B2-A178BF82BD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69" name="BExEOG45NR1NDWFVLSHVPW96LDDG">
          <a:extLst>
            <a:ext uri="{FF2B5EF4-FFF2-40B4-BE49-F238E27FC236}">
              <a16:creationId xmlns:a16="http://schemas.microsoft.com/office/drawing/2014/main" xmlns="" id="{78A62A54-F3CF-4057-83FE-441036B669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70" name="BExMG8GOJE7HUD4TBW1BVZQ79U6D">
          <a:extLst>
            <a:ext uri="{FF2B5EF4-FFF2-40B4-BE49-F238E27FC236}">
              <a16:creationId xmlns:a16="http://schemas.microsoft.com/office/drawing/2014/main" xmlns="" id="{DC5C2FE3-BA30-4754-898B-DE893A72B6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71" name="BExUD845W29O393MP8XHSBRARPM8">
          <a:extLst>
            <a:ext uri="{FF2B5EF4-FFF2-40B4-BE49-F238E27FC236}">
              <a16:creationId xmlns:a16="http://schemas.microsoft.com/office/drawing/2014/main" xmlns="" id="{C72EEC75-AD72-4908-A4FD-A1C0E3CCF7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72" name="BEx1PXJYA0EPVKMIZ3OX22NE6SPN">
          <a:extLst>
            <a:ext uri="{FF2B5EF4-FFF2-40B4-BE49-F238E27FC236}">
              <a16:creationId xmlns:a16="http://schemas.microsoft.com/office/drawing/2014/main" xmlns="" id="{C795EEC9-38A7-49C5-B4D2-2F26DFCF88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73" name="BExMJQXJ8DDD25EZMRVLMBSDATIO">
          <a:extLst>
            <a:ext uri="{FF2B5EF4-FFF2-40B4-BE49-F238E27FC236}">
              <a16:creationId xmlns:a16="http://schemas.microsoft.com/office/drawing/2014/main" xmlns="" id="{0D0E8DF1-C8EF-4FDE-87BD-A096A673CC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74" name="BExCZE19XEJSNCUJ5WNOBW1G7SJV">
          <a:extLst>
            <a:ext uri="{FF2B5EF4-FFF2-40B4-BE49-F238E27FC236}">
              <a16:creationId xmlns:a16="http://schemas.microsoft.com/office/drawing/2014/main" xmlns="" id="{6ED82934-1897-4432-BA77-37F538BDD8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75" name="BExEQFAMIZ2L4OCWFLVJ5OSNW3FR">
          <a:extLst>
            <a:ext uri="{FF2B5EF4-FFF2-40B4-BE49-F238E27FC236}">
              <a16:creationId xmlns:a16="http://schemas.microsoft.com/office/drawing/2014/main" xmlns="" id="{9EBF9EFC-9C28-40C4-95DF-02788818A5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76" name="BExS5XJH42YFJ9C3IVA8HNIE5L6M">
          <a:extLst>
            <a:ext uri="{FF2B5EF4-FFF2-40B4-BE49-F238E27FC236}">
              <a16:creationId xmlns:a16="http://schemas.microsoft.com/office/drawing/2014/main" xmlns="" id="{30051774-1FB3-4641-962A-F5C7028174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77" name="BExVVXJ0MS44XHZ5FRN9T06BWANK">
          <a:extLst>
            <a:ext uri="{FF2B5EF4-FFF2-40B4-BE49-F238E27FC236}">
              <a16:creationId xmlns:a16="http://schemas.microsoft.com/office/drawing/2014/main" xmlns="" id="{3BAFE916-9F5D-4ABF-958A-22E478BC3F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78" name="BExAXD64YO5K66HFU564IW611FYB">
          <a:extLst>
            <a:ext uri="{FF2B5EF4-FFF2-40B4-BE49-F238E27FC236}">
              <a16:creationId xmlns:a16="http://schemas.microsoft.com/office/drawing/2014/main" xmlns="" id="{EB0FC46E-3FE2-42D5-B669-02A67AEE7E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79" name="BExZROR5QH4CRXACSPB031IW6DBF">
          <a:extLst>
            <a:ext uri="{FF2B5EF4-FFF2-40B4-BE49-F238E27FC236}">
              <a16:creationId xmlns:a16="http://schemas.microsoft.com/office/drawing/2014/main" xmlns="" id="{B86BE3B7-D1CB-4E34-88EB-BBC24798F0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80" name="BExW5Q9YWNZOV61XIPTVZ6DG4WC3">
          <a:extLst>
            <a:ext uri="{FF2B5EF4-FFF2-40B4-BE49-F238E27FC236}">
              <a16:creationId xmlns:a16="http://schemas.microsoft.com/office/drawing/2014/main" xmlns="" id="{2A1C7F33-F0E2-44C4-A765-160935BA80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81" name="BExU234APSPWEF7WYAJWDD5FR41E">
          <a:extLst>
            <a:ext uri="{FF2B5EF4-FFF2-40B4-BE49-F238E27FC236}">
              <a16:creationId xmlns:a16="http://schemas.microsoft.com/office/drawing/2014/main" xmlns="" id="{436B2D2C-28C9-4235-9236-A86A5E4C6C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82" name="BEx9J972VG349UJL0BFKQNRFBPIK">
          <a:extLst>
            <a:ext uri="{FF2B5EF4-FFF2-40B4-BE49-F238E27FC236}">
              <a16:creationId xmlns:a16="http://schemas.microsoft.com/office/drawing/2014/main" xmlns="" id="{CF9C303A-6A34-4060-9AA0-73063CD915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83" name="BExEOG45NR1NDWFVLSHVPW96LDDG">
          <a:extLst>
            <a:ext uri="{FF2B5EF4-FFF2-40B4-BE49-F238E27FC236}">
              <a16:creationId xmlns:a16="http://schemas.microsoft.com/office/drawing/2014/main" xmlns="" id="{640FC9A3-CC3F-4EC1-B9E3-9A3CB87F89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84" name="BExMG8GOJE7HUD4TBW1BVZQ79U6D">
          <a:extLst>
            <a:ext uri="{FF2B5EF4-FFF2-40B4-BE49-F238E27FC236}">
              <a16:creationId xmlns:a16="http://schemas.microsoft.com/office/drawing/2014/main" xmlns="" id="{FBB55B4E-4A20-48EC-B45A-C7010049FD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85" name="BExUD845W29O393MP8XHSBRARPM8">
          <a:extLst>
            <a:ext uri="{FF2B5EF4-FFF2-40B4-BE49-F238E27FC236}">
              <a16:creationId xmlns:a16="http://schemas.microsoft.com/office/drawing/2014/main" xmlns="" id="{F1C3018E-5528-44C8-A7BF-0F43ECE3E5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86" name="BEx1PXJYA0EPVKMIZ3OX22NE6SPN">
          <a:extLst>
            <a:ext uri="{FF2B5EF4-FFF2-40B4-BE49-F238E27FC236}">
              <a16:creationId xmlns:a16="http://schemas.microsoft.com/office/drawing/2014/main" xmlns="" id="{41C28034-3301-4F52-89A9-E137D7EC07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87" name="BExMJQXJ8DDD25EZMRVLMBSDATIO">
          <a:extLst>
            <a:ext uri="{FF2B5EF4-FFF2-40B4-BE49-F238E27FC236}">
              <a16:creationId xmlns:a16="http://schemas.microsoft.com/office/drawing/2014/main" xmlns="" id="{98E18DE5-A55C-4000-B313-947C2080D4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88" name="BExCZE19XEJSNCUJ5WNOBW1G7SJV">
          <a:extLst>
            <a:ext uri="{FF2B5EF4-FFF2-40B4-BE49-F238E27FC236}">
              <a16:creationId xmlns:a16="http://schemas.microsoft.com/office/drawing/2014/main" xmlns="" id="{A2E9EA2D-0089-46AC-8356-4F767A339C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89" name="BExEQFAMIZ2L4OCWFLVJ5OSNW3FR">
          <a:extLst>
            <a:ext uri="{FF2B5EF4-FFF2-40B4-BE49-F238E27FC236}">
              <a16:creationId xmlns:a16="http://schemas.microsoft.com/office/drawing/2014/main" xmlns="" id="{87C5CCAE-CFD2-4195-A2B8-CD645C6179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90" name="BExS5XJH42YFJ9C3IVA8HNIE5L6M">
          <a:extLst>
            <a:ext uri="{FF2B5EF4-FFF2-40B4-BE49-F238E27FC236}">
              <a16:creationId xmlns:a16="http://schemas.microsoft.com/office/drawing/2014/main" xmlns="" id="{DD82A113-6F12-4CF1-8CEC-1F5E290AF8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91" name="BExVVXJ0MS44XHZ5FRN9T06BWANK">
          <a:extLst>
            <a:ext uri="{FF2B5EF4-FFF2-40B4-BE49-F238E27FC236}">
              <a16:creationId xmlns:a16="http://schemas.microsoft.com/office/drawing/2014/main" xmlns="" id="{38283C95-8FDF-4538-8E3B-70EC1416F1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92" name="BExAXD64YO5K66HFU564IW611FYB">
          <a:extLst>
            <a:ext uri="{FF2B5EF4-FFF2-40B4-BE49-F238E27FC236}">
              <a16:creationId xmlns:a16="http://schemas.microsoft.com/office/drawing/2014/main" xmlns="" id="{72C66F0E-04BE-450A-B43A-37E977BA16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93" name="BExZROR5QH4CRXACSPB031IW6DBF">
          <a:extLst>
            <a:ext uri="{FF2B5EF4-FFF2-40B4-BE49-F238E27FC236}">
              <a16:creationId xmlns:a16="http://schemas.microsoft.com/office/drawing/2014/main" xmlns="" id="{65569A42-1964-467C-80C8-63001CE75C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94" name="BExW5Q9YWNZOV61XIPTVZ6DG4WC3">
          <a:extLst>
            <a:ext uri="{FF2B5EF4-FFF2-40B4-BE49-F238E27FC236}">
              <a16:creationId xmlns:a16="http://schemas.microsoft.com/office/drawing/2014/main" xmlns="" id="{F2CD013C-97DB-4C98-A179-17E7E9D340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95" name="BExU234APSPWEF7WYAJWDD5FR41E">
          <a:extLst>
            <a:ext uri="{FF2B5EF4-FFF2-40B4-BE49-F238E27FC236}">
              <a16:creationId xmlns:a16="http://schemas.microsoft.com/office/drawing/2014/main" xmlns="" id="{F0AC6EEC-F022-4388-8700-C0C108DE43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96" name="BEx9J972VG349UJL0BFKQNRFBPIK">
          <a:extLst>
            <a:ext uri="{FF2B5EF4-FFF2-40B4-BE49-F238E27FC236}">
              <a16:creationId xmlns:a16="http://schemas.microsoft.com/office/drawing/2014/main" xmlns="" id="{D4AAF2AB-5741-4F13-BCC0-7CAFF7DD89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97" name="BEx7GZN0B3ODYCH9MAGNOOXDPJP6">
          <a:extLst>
            <a:ext uri="{FF2B5EF4-FFF2-40B4-BE49-F238E27FC236}">
              <a16:creationId xmlns:a16="http://schemas.microsoft.com/office/drawing/2014/main" xmlns="" id="{87E27DCE-5C62-44A3-9384-13D5AFE184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98" name="BExEUTU6UL9R25YPHQHOXSBGMBKB">
          <a:extLst>
            <a:ext uri="{FF2B5EF4-FFF2-40B4-BE49-F238E27FC236}">
              <a16:creationId xmlns:a16="http://schemas.microsoft.com/office/drawing/2014/main" xmlns="" id="{985DB117-6D5C-421F-9F78-818C344D09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99" name="BExKLGHGD5SQRQJH0MMO1W1UBKYA">
          <a:extLst>
            <a:ext uri="{FF2B5EF4-FFF2-40B4-BE49-F238E27FC236}">
              <a16:creationId xmlns:a16="http://schemas.microsoft.com/office/drawing/2014/main" xmlns="" id="{A585E8BA-517E-4EF0-A536-AE9DF95E1C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00" name="BEx5GO29N5HCESUBQKNZ0C3O5Y9I">
          <a:extLst>
            <a:ext uri="{FF2B5EF4-FFF2-40B4-BE49-F238E27FC236}">
              <a16:creationId xmlns:a16="http://schemas.microsoft.com/office/drawing/2014/main" xmlns="" id="{D9F49078-5773-4E94-9C01-2C5ABA62F5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01" name="BEx7CCEJRSW8TM774E11GATI6AEJ">
          <a:extLst>
            <a:ext uri="{FF2B5EF4-FFF2-40B4-BE49-F238E27FC236}">
              <a16:creationId xmlns:a16="http://schemas.microsoft.com/office/drawing/2014/main" xmlns="" id="{7594155A-66FE-4AA6-9665-AFE5A188E0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02" name="BExIRVTCL7RAWMVURHWEEKWXI99N">
          <a:extLst>
            <a:ext uri="{FF2B5EF4-FFF2-40B4-BE49-F238E27FC236}">
              <a16:creationId xmlns:a16="http://schemas.microsoft.com/office/drawing/2014/main" xmlns="" id="{74B48827-98F6-4A6A-8389-1B3CC2A07D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03" name="BExZO1S73B49ZPUGDPYVZE5NROMR">
          <a:extLst>
            <a:ext uri="{FF2B5EF4-FFF2-40B4-BE49-F238E27FC236}">
              <a16:creationId xmlns:a16="http://schemas.microsoft.com/office/drawing/2014/main" xmlns="" id="{C33B37C6-73DC-4193-9624-2CE8BC4873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04" name="BExY4O8WOO7N6E0F6N93RA1J1GEM">
          <a:extLst>
            <a:ext uri="{FF2B5EF4-FFF2-40B4-BE49-F238E27FC236}">
              <a16:creationId xmlns:a16="http://schemas.microsoft.com/office/drawing/2014/main" xmlns="" id="{840A1B0A-7B7D-43C8-95A6-7431409997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10</xdr:col>
      <xdr:colOff>22225</xdr:colOff>
      <xdr:row>15</xdr:row>
      <xdr:rowOff>19050</xdr:rowOff>
    </xdr:from>
    <xdr:to>
      <xdr:col>10</xdr:col>
      <xdr:colOff>73025</xdr:colOff>
      <xdr:row>15</xdr:row>
      <xdr:rowOff>69850</xdr:rowOff>
    </xdr:to>
    <xdr:pic>
      <xdr:nvPicPr>
        <xdr:cNvPr id="3805" name="BExXX4F667MSKZ3NU2XWZPTEBO0H">
          <a:extLst>
            <a:ext uri="{FF2B5EF4-FFF2-40B4-BE49-F238E27FC236}">
              <a16:creationId xmlns:a16="http://schemas.microsoft.com/office/drawing/2014/main" xmlns="" id="{4D93BAD1-BCC1-4444-B4C9-C9E94E5232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15</xdr:row>
      <xdr:rowOff>95250</xdr:rowOff>
    </xdr:from>
    <xdr:to>
      <xdr:col>10</xdr:col>
      <xdr:colOff>73025</xdr:colOff>
      <xdr:row>15</xdr:row>
      <xdr:rowOff>146050</xdr:rowOff>
    </xdr:to>
    <xdr:pic>
      <xdr:nvPicPr>
        <xdr:cNvPr id="3806" name="BEx1J3Y9TCQJ7ZYQA4H5L0OI5P2Y">
          <a:extLst>
            <a:ext uri="{FF2B5EF4-FFF2-40B4-BE49-F238E27FC236}">
              <a16:creationId xmlns:a16="http://schemas.microsoft.com/office/drawing/2014/main" xmlns="" id="{A01804BD-86FD-42A7-8C8B-2D7BB21582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15</xdr:row>
      <xdr:rowOff>19050</xdr:rowOff>
    </xdr:from>
    <xdr:to>
      <xdr:col>11</xdr:col>
      <xdr:colOff>73025</xdr:colOff>
      <xdr:row>15</xdr:row>
      <xdr:rowOff>69850</xdr:rowOff>
    </xdr:to>
    <xdr:pic>
      <xdr:nvPicPr>
        <xdr:cNvPr id="3807" name="BEx3C4OSR9FO5OKJ63LFH1WOL7GD">
          <a:extLst>
            <a:ext uri="{FF2B5EF4-FFF2-40B4-BE49-F238E27FC236}">
              <a16:creationId xmlns:a16="http://schemas.microsoft.com/office/drawing/2014/main" xmlns="" id="{13D87391-BC01-406C-B5E0-F77F6E674A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15</xdr:row>
      <xdr:rowOff>95250</xdr:rowOff>
    </xdr:from>
    <xdr:to>
      <xdr:col>11</xdr:col>
      <xdr:colOff>73025</xdr:colOff>
      <xdr:row>15</xdr:row>
      <xdr:rowOff>146050</xdr:rowOff>
    </xdr:to>
    <xdr:pic>
      <xdr:nvPicPr>
        <xdr:cNvPr id="3808" name="BExU2GR5I2968ESLU6FLZ0PQ18RX">
          <a:extLst>
            <a:ext uri="{FF2B5EF4-FFF2-40B4-BE49-F238E27FC236}">
              <a16:creationId xmlns:a16="http://schemas.microsoft.com/office/drawing/2014/main" xmlns="" id="{3D4B8763-EB1A-4F54-9B5C-89B22DEF73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3809" name="BExOA8EVXAO6XRNH81H4S38MRVX0">
          <a:extLst>
            <a:ext uri="{FF2B5EF4-FFF2-40B4-BE49-F238E27FC236}">
              <a16:creationId xmlns:a16="http://schemas.microsoft.com/office/drawing/2014/main" xmlns="" id="{C8E9FA36-30F7-450B-A9FC-A044B7A071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3810" name="BEx3QOPRBURS41UZD3RJ8Q4IU6UU">
          <a:extLst>
            <a:ext uri="{FF2B5EF4-FFF2-40B4-BE49-F238E27FC236}">
              <a16:creationId xmlns:a16="http://schemas.microsoft.com/office/drawing/2014/main" xmlns="" id="{F68FEB06-D92D-403D-8361-5C73304FA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3811" name="BEx1VINHOVWSER73BXXR2WHHP65I">
          <a:extLst>
            <a:ext uri="{FF2B5EF4-FFF2-40B4-BE49-F238E27FC236}">
              <a16:creationId xmlns:a16="http://schemas.microsoft.com/office/drawing/2014/main" xmlns="" id="{9C5D7E15-A5AE-4C03-A9D2-4B9E5473AC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3812" name="BExU1YX85UQ0HGG5KKV1XFH9PNI7">
          <a:extLst>
            <a:ext uri="{FF2B5EF4-FFF2-40B4-BE49-F238E27FC236}">
              <a16:creationId xmlns:a16="http://schemas.microsoft.com/office/drawing/2014/main" xmlns="" id="{11984927-AE71-46E7-A361-20B69EDDD1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3813" name="BEx5EOQHQB5E7A8DPSS2J8ILNWCA">
          <a:extLst>
            <a:ext uri="{FF2B5EF4-FFF2-40B4-BE49-F238E27FC236}">
              <a16:creationId xmlns:a16="http://schemas.microsoft.com/office/drawing/2014/main" xmlns="" id="{FB43C2F4-C65A-4EA2-819A-7E27EFCF62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3814" name="BExBBBGTFA11XRTTVZOG43ZT78P4">
          <a:extLst>
            <a:ext uri="{FF2B5EF4-FFF2-40B4-BE49-F238E27FC236}">
              <a16:creationId xmlns:a16="http://schemas.microsoft.com/office/drawing/2014/main" xmlns="" id="{6AF291F0-787F-4C3B-A236-8AE8AA460A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3815" name="BExKLCAF164W5GR8S02Y0IYS0ONB">
          <a:extLst>
            <a:ext uri="{FF2B5EF4-FFF2-40B4-BE49-F238E27FC236}">
              <a16:creationId xmlns:a16="http://schemas.microsoft.com/office/drawing/2014/main" xmlns="" id="{331E03F7-ECF6-4EF0-9B4C-E88023A91F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3816" name="BExD45GO4D1543RURCRE2M847PIU">
          <a:extLst>
            <a:ext uri="{FF2B5EF4-FFF2-40B4-BE49-F238E27FC236}">
              <a16:creationId xmlns:a16="http://schemas.microsoft.com/office/drawing/2014/main" xmlns="" id="{CDA0850D-1ED7-45F8-A9B4-CC9B4AE5FC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3817" name="BExU98K9O1NRYYVM733HAU5KJG3O">
          <a:extLst>
            <a:ext uri="{FF2B5EF4-FFF2-40B4-BE49-F238E27FC236}">
              <a16:creationId xmlns:a16="http://schemas.microsoft.com/office/drawing/2014/main" xmlns="" id="{C9348C59-1C3A-40AA-93A9-02EF1E4075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3818" name="BEx5HG8IGA9CE3SGCP2432L4312P">
          <a:extLst>
            <a:ext uri="{FF2B5EF4-FFF2-40B4-BE49-F238E27FC236}">
              <a16:creationId xmlns:a16="http://schemas.microsoft.com/office/drawing/2014/main" xmlns="" id="{CEBC2605-C7D3-4041-827F-E10615D352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3819" name="BExGNUF8Y5SMX7XOSGYG7KO0UDO1">
          <a:extLst>
            <a:ext uri="{FF2B5EF4-FFF2-40B4-BE49-F238E27FC236}">
              <a16:creationId xmlns:a16="http://schemas.microsoft.com/office/drawing/2014/main" xmlns="" id="{356FB96B-FF4F-4CF2-A7A5-D0582E2071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3820" name="BExF502GR6RUGI6J66X2CY5LAHJR">
          <a:extLst>
            <a:ext uri="{FF2B5EF4-FFF2-40B4-BE49-F238E27FC236}">
              <a16:creationId xmlns:a16="http://schemas.microsoft.com/office/drawing/2014/main" xmlns="" id="{077DAA28-1CC8-4FFB-B283-3807615031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3821" name="BEx9GFAK1QYUPJONZWWBTLNOHPNQ">
          <a:extLst>
            <a:ext uri="{FF2B5EF4-FFF2-40B4-BE49-F238E27FC236}">
              <a16:creationId xmlns:a16="http://schemas.microsoft.com/office/drawing/2014/main" xmlns="" id="{B9A3FA8D-D9C2-4B98-9402-F55BDEB1CB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3822" name="BExVSBLXOMA3AAV57L9J2SD1F5SO">
          <a:extLst>
            <a:ext uri="{FF2B5EF4-FFF2-40B4-BE49-F238E27FC236}">
              <a16:creationId xmlns:a16="http://schemas.microsoft.com/office/drawing/2014/main" xmlns="" id="{D7844440-C5FE-4011-93E1-EEEE30FD15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3823" name="BExU5PSESZOZQPKFU51J5I06M9M4">
          <a:extLst>
            <a:ext uri="{FF2B5EF4-FFF2-40B4-BE49-F238E27FC236}">
              <a16:creationId xmlns:a16="http://schemas.microsoft.com/office/drawing/2014/main" xmlns="" id="{2E7F882D-E037-4A55-BF91-A06E814B67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3824" name="BEx9BPII7FRLDJR6N28HTOHQI9WC">
          <a:extLst>
            <a:ext uri="{FF2B5EF4-FFF2-40B4-BE49-F238E27FC236}">
              <a16:creationId xmlns:a16="http://schemas.microsoft.com/office/drawing/2014/main" xmlns="" id="{0D831BED-D91B-41BF-B6CD-F4ECF939D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3825" name="BEx91CE13I4UGC0J6F0WQM8P8TGA">
          <a:extLst>
            <a:ext uri="{FF2B5EF4-FFF2-40B4-BE49-F238E27FC236}">
              <a16:creationId xmlns:a16="http://schemas.microsoft.com/office/drawing/2014/main" xmlns="" id="{890BBDBB-FCAF-45B8-B153-8D8816D4BF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3826" name="BExXROF346KTLHUQ0OHDL7355YVU">
          <a:extLst>
            <a:ext uri="{FF2B5EF4-FFF2-40B4-BE49-F238E27FC236}">
              <a16:creationId xmlns:a16="http://schemas.microsoft.com/office/drawing/2014/main" xmlns="" id="{CBE061FD-5B28-4583-8A50-8D8A538C74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3827" name="BEx94KZ02B8O4RIZ91XUCTL61CQ9">
          <a:extLst>
            <a:ext uri="{FF2B5EF4-FFF2-40B4-BE49-F238E27FC236}">
              <a16:creationId xmlns:a16="http://schemas.microsoft.com/office/drawing/2014/main" xmlns="" id="{14C52565-641D-4ADF-89AF-CC7C744AA6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3828" name="BExETTPYH8PTMA091GQ9SPH9KWSG">
          <a:extLst>
            <a:ext uri="{FF2B5EF4-FFF2-40B4-BE49-F238E27FC236}">
              <a16:creationId xmlns:a16="http://schemas.microsoft.com/office/drawing/2014/main" xmlns="" id="{3FF05E43-70B1-44DB-ADEE-CEC6DBC6D4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3829" name="BExD14O71RSLDPZZZWFANLJ3B2FU">
          <a:extLst>
            <a:ext uri="{FF2B5EF4-FFF2-40B4-BE49-F238E27FC236}">
              <a16:creationId xmlns:a16="http://schemas.microsoft.com/office/drawing/2014/main" xmlns="" id="{D36DB545-A8C6-462F-B8CB-DE9026467B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3830" name="BExY2UGOQD5FIIQ2CJFCOBNEKR35">
          <a:extLst>
            <a:ext uri="{FF2B5EF4-FFF2-40B4-BE49-F238E27FC236}">
              <a16:creationId xmlns:a16="http://schemas.microsoft.com/office/drawing/2014/main" xmlns="" id="{C37A0AD4-555E-4BC5-8F8E-70D8F7A857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3831" name="BEx74ALG9GUVJKQ49X912LOWJ87U">
          <a:extLst>
            <a:ext uri="{FF2B5EF4-FFF2-40B4-BE49-F238E27FC236}">
              <a16:creationId xmlns:a16="http://schemas.microsoft.com/office/drawing/2014/main" xmlns="" id="{959C3293-B94F-4318-8DA6-03A665D2DD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3832" name="BEx5JARMCGDNEWCW5F0E7ZZE5E0I">
          <a:extLst>
            <a:ext uri="{FF2B5EF4-FFF2-40B4-BE49-F238E27FC236}">
              <a16:creationId xmlns:a16="http://schemas.microsoft.com/office/drawing/2014/main" xmlns="" id="{3027824A-305C-41B3-8797-562784D6F1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3833" name="BEx915SNDB3GANMSAQTYXHD3HIUI">
          <a:extLst>
            <a:ext uri="{FF2B5EF4-FFF2-40B4-BE49-F238E27FC236}">
              <a16:creationId xmlns:a16="http://schemas.microsoft.com/office/drawing/2014/main" xmlns="" id="{B703D441-345E-4ADD-B67F-E324F3FC9A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3834" name="BExOIM23YJ0ZW14VWKS0OQIG6PWL">
          <a:extLst>
            <a:ext uri="{FF2B5EF4-FFF2-40B4-BE49-F238E27FC236}">
              <a16:creationId xmlns:a16="http://schemas.microsoft.com/office/drawing/2014/main" xmlns="" id="{ED47AD03-0181-4282-A623-DAFEC9A208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15</xdr:row>
      <xdr:rowOff>19050</xdr:rowOff>
    </xdr:from>
    <xdr:to>
      <xdr:col>11</xdr:col>
      <xdr:colOff>73025</xdr:colOff>
      <xdr:row>15</xdr:row>
      <xdr:rowOff>69850</xdr:rowOff>
    </xdr:to>
    <xdr:pic>
      <xdr:nvPicPr>
        <xdr:cNvPr id="3835" name="BEx3PYN1QO0VCMRJR0JNR3OWZWPN">
          <a:extLst>
            <a:ext uri="{FF2B5EF4-FFF2-40B4-BE49-F238E27FC236}">
              <a16:creationId xmlns:a16="http://schemas.microsoft.com/office/drawing/2014/main" xmlns="" id="{EF42E97A-912B-4D3A-845E-CC4ED768FA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15</xdr:row>
      <xdr:rowOff>95250</xdr:rowOff>
    </xdr:from>
    <xdr:to>
      <xdr:col>11</xdr:col>
      <xdr:colOff>73025</xdr:colOff>
      <xdr:row>15</xdr:row>
      <xdr:rowOff>146050</xdr:rowOff>
    </xdr:to>
    <xdr:pic>
      <xdr:nvPicPr>
        <xdr:cNvPr id="3836" name="BEx753O06UFWX9YG2T1SGSS8H96J">
          <a:extLst>
            <a:ext uri="{FF2B5EF4-FFF2-40B4-BE49-F238E27FC236}">
              <a16:creationId xmlns:a16="http://schemas.microsoft.com/office/drawing/2014/main" xmlns="" id="{B3B95DC3-0BDB-49E3-858A-169A2E5649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3837" name="BExF6MYK497FOAJUTTOO2HSFICTF">
          <a:extLst>
            <a:ext uri="{FF2B5EF4-FFF2-40B4-BE49-F238E27FC236}">
              <a16:creationId xmlns:a16="http://schemas.microsoft.com/office/drawing/2014/main" xmlns="" id="{FED0847F-EF04-47ED-8F98-242BB50488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3838" name="BEx1QNMN735VZ0TWNJCOYIPKT6XA">
          <a:extLst>
            <a:ext uri="{FF2B5EF4-FFF2-40B4-BE49-F238E27FC236}">
              <a16:creationId xmlns:a16="http://schemas.microsoft.com/office/drawing/2014/main" xmlns="" id="{EFC9577D-E552-43CF-8927-ABEC347829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15</xdr:row>
      <xdr:rowOff>19050</xdr:rowOff>
    </xdr:from>
    <xdr:to>
      <xdr:col>11</xdr:col>
      <xdr:colOff>73025</xdr:colOff>
      <xdr:row>15</xdr:row>
      <xdr:rowOff>69850</xdr:rowOff>
    </xdr:to>
    <xdr:pic>
      <xdr:nvPicPr>
        <xdr:cNvPr id="3839" name="BExGSH7FRBFB3N4A4IF69VO46X04">
          <a:extLst>
            <a:ext uri="{FF2B5EF4-FFF2-40B4-BE49-F238E27FC236}">
              <a16:creationId xmlns:a16="http://schemas.microsoft.com/office/drawing/2014/main" xmlns="" id="{F647D75F-27B1-48EB-BB42-83DB7A2F77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15</xdr:row>
      <xdr:rowOff>95250</xdr:rowOff>
    </xdr:from>
    <xdr:to>
      <xdr:col>11</xdr:col>
      <xdr:colOff>73025</xdr:colOff>
      <xdr:row>15</xdr:row>
      <xdr:rowOff>146050</xdr:rowOff>
    </xdr:to>
    <xdr:pic>
      <xdr:nvPicPr>
        <xdr:cNvPr id="3840" name="BEx3D1CUOAFV80JB1E8AW1637BEQ">
          <a:extLst>
            <a:ext uri="{FF2B5EF4-FFF2-40B4-BE49-F238E27FC236}">
              <a16:creationId xmlns:a16="http://schemas.microsoft.com/office/drawing/2014/main" xmlns="" id="{81E64967-43B6-4877-BBEA-4F355E3F19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hn Harkins" refreshedDate="43571.684201041666" createdVersion="4" refreshedVersion="4" minRefreshableVersion="3" recordCount="9">
  <cacheSource type="worksheet">
    <worksheetSource name="Table7"/>
  </cacheSource>
  <cacheFields count="18">
    <cacheField name="Sub Label Code" numFmtId="0">
      <sharedItems/>
    </cacheField>
    <cacheField name="Super Label" numFmtId="0">
      <sharedItems/>
    </cacheField>
    <cacheField name="Artist" numFmtId="0">
      <sharedItems count="5">
        <s v="WE ARE AUGUSTINES"/>
        <s v="MY GOODNESS"/>
        <s v="KUROMA"/>
        <s v="ALPINE"/>
        <s v="AUGUSTINES"/>
      </sharedItems>
    </cacheField>
    <cacheField name="Title" numFmtId="0">
      <sharedItems count="8">
        <s v="RISE YE SUNKEN SHIPS"/>
        <s v="SHIVER + SHAKE"/>
        <s v="SCAVENGERS"/>
        <s v="THE DARK HORSE RIDES"/>
        <s v="KUROMARAMA"/>
        <s v="YUCK"/>
        <s v="A IS FOR ALPINE"/>
        <s v="AUGUSTINES"/>
      </sharedItems>
    </cacheField>
    <cacheField name="UPC" numFmtId="0">
      <sharedItems/>
    </cacheField>
    <cacheField name="Latest Release Date" numFmtId="14">
      <sharedItems containsSemiMixedTypes="0" containsNonDate="0" containsDate="1" containsString="0" minDate="2014-01-24T00:00:00" maxDate="2017-06-03T00:00:00"/>
    </cacheField>
    <cacheField name="Sales Type" numFmtId="0">
      <sharedItems/>
    </cacheField>
    <cacheField name="Configuration" numFmtId="0">
      <sharedItems/>
    </cacheField>
    <cacheField name="Price Point" numFmtId="0">
      <sharedItems/>
    </cacheField>
    <cacheField name="Price Level" numFmtId="0">
      <sharedItems/>
    </cacheField>
    <cacheField name="Sales Units UMG P2 18 (Jan 19)" numFmtId="0">
      <sharedItems containsSemiMixedTypes="0" containsString="0" containsNumber="1" containsInteger="1" minValue="0" maxValue="5"/>
    </cacheField>
    <cacheField name="Returned Units UMG P2 18 (Jan 19)" numFmtId="0">
      <sharedItems containsSemiMixedTypes="0" containsString="0" containsNumber="1" containsInteger="1" minValue="-1" maxValue="0"/>
    </cacheField>
    <cacheField name="NET Units UMG P2 18 (Jan 19)" numFmtId="0">
      <sharedItems containsSemiMixedTypes="0" containsString="0" containsNumber="1" containsInteger="1" minValue="-1" maxValue="5"/>
    </cacheField>
    <cacheField name="Gross Before Discount UMG P2 18 (Jan 19)" numFmtId="0">
      <sharedItems containsSemiMixedTypes="0" containsString="0" containsNumber="1" minValue="0" maxValue="46.36"/>
    </cacheField>
    <cacheField name="Return Dollars UMG P2 18 (Jan 19)" numFmtId="0">
      <sharedItems containsSemiMixedTypes="0" containsString="0" containsNumber="1" minValue="-8.7799999999999994" maxValue="0"/>
    </cacheField>
    <cacheField name="Discount Amount UMG P2 18 (Jan 19)" numFmtId="0">
      <sharedItems containsSemiMixedTypes="0" containsString="0" containsNumber="1" minValue="0" maxValue="4.78"/>
    </cacheField>
    <cacheField name="Financial Net Sales UMG P2 18 (Jan 19)" numFmtId="0">
      <sharedItems containsSemiMixedTypes="0" containsString="0" containsNumber="1" minValue="-8.7799999999999994" maxValue="46.36"/>
    </cacheField>
    <cacheField name="Gross less disc" numFmtId="166">
      <sharedItems containsSemiMixedTypes="0" containsString="0" containsNumber="1" minValue="0" maxValue="46.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John Harkins" refreshedDate="43574.520772685188" createdVersion="4" refreshedVersion="4" minRefreshableVersion="3" recordCount="5230">
  <cacheSource type="worksheet">
    <worksheetSource name="Table4"/>
  </cacheSource>
  <cacheFields count="16">
    <cacheField name="Super Label Code" numFmtId="0">
      <sharedItems/>
    </cacheField>
    <cacheField name="Super Label" numFmtId="0">
      <sharedItems/>
    </cacheField>
    <cacheField name="Sales Channel" numFmtId="0">
      <sharedItems/>
    </cacheField>
    <cacheField name="Partner" numFmtId="0">
      <sharedItems/>
    </cacheField>
    <cacheField name="Sales Type" numFmtId="0">
      <sharedItems/>
    </cacheField>
    <cacheField name="Sold As" numFmtId="0">
      <sharedItems/>
    </cacheField>
    <cacheField name="Album Artist" numFmtId="0">
      <sharedItems count="23">
        <s v="GLINT"/>
        <s v="CHAPPO"/>
        <s v="BRITE FUTURES"/>
        <s v="AUGUSTINES"/>
        <s v="ALPINE"/>
        <s v="YOUNG EMPIRES"/>
        <s v="WE ARE AUGUSTINES"/>
        <s v="THE SO SO GLOS"/>
        <s v="IMAGINARY CITIES"/>
        <s v="YOUNG BUFFALO"/>
        <s v="WHITE ARROWS"/>
        <s v="CLOUD CONTROL"/>
        <s v="FENCES"/>
        <s v="ALLEN TATE"/>
        <s v="TIM OXTON"/>
        <s v="SIMON DOOM"/>
        <s v="PATRICK HIGGINS"/>
        <s v="MY GOODNESS"/>
        <s v="KUROMA"/>
        <s v="KAYE"/>
        <s v="HEY CHAMP"/>
        <s v="CLINT MANSELL"/>
        <s v="-"/>
      </sharedItems>
    </cacheField>
    <cacheField name="Album Title" numFmtId="0">
      <sharedItems count="88">
        <s v="PLASTIC MISTLETOE"/>
        <s v="DO IT"/>
        <s v="DARK PAST"/>
        <s v="AUGUSTINES"/>
        <s v="FOOLISH"/>
        <s v="A IS FOR ALPINE"/>
        <s v="THE GATES"/>
        <s v="RISE YE SUNKEN SHIPS"/>
        <s v="LOW BACK CHAIN SHIFT"/>
        <s v="YUCK"/>
        <s v="TEMPORARY RESIDENT"/>
        <s v="SO CRUEL"/>
        <s v="HOUSE"/>
        <s v="I WANT A TASTE"/>
        <s v="TOURISM / TERRORISM"/>
        <s v="THE SO SO GLOS"/>
        <s v="A.D.D. LIFE"/>
        <s v="DREAM CAVE"/>
        <s v="PALE PAPER"/>
        <s v="BUFFALO FEET"/>
        <s v="TREETOPS"/>
        <s v="DON'T CHOKE"/>
        <s v="UNCOVER YOUR EYES"/>
        <s v="SUNSHINE"/>
        <s v="YOUNG BUFFALO"/>
        <s v="SYKIA"/>
        <s v="MY PLACE"/>
        <s v="WE CAN'T EVER DIE"/>
        <s v="LEAVE IT ALONE"/>
        <s v="FREE IN DEED"/>
        <s v="KAMIKAZE"/>
        <s v="DANCING INDUSTRY"/>
        <s v="BLACK AND BLUE"/>
        <s v="LUCIFER THE LIGHT BEARER"/>
        <s v="BABYMAN"/>
        <s v="AS YOU ARE"/>
        <s v="SCAVENGERS"/>
        <s v="ISLANDS"/>
        <s v="COLD FEET KILLER"/>
        <s v="CHECK YOUR BONES"/>
        <s v="THE DARK HORSE RIDES AGAIN"/>
        <s v="LOVE IS ON THE WAY"/>
        <s v="KUROMARAMA"/>
        <s v="A DAY WITH NO DISASTER"/>
        <s v="20+CENTURIES"/>
        <s v="PARAKEETER"/>
        <s v="HONEY"/>
        <s v="CHESHIRE KITTEN"/>
        <s v="BAMBOO"/>
        <s v="LEFTOVERS"/>
        <s v="FALL OF ROMANCE"/>
        <s v="STAR"/>
        <s v="INVERTER"/>
        <s v="INTROVERT"/>
        <s v="EXTROVERT"/>
        <s v="DAYDREAMERS"/>
        <s v="TO THE TALL TREMBLING TREES"/>
        <s v="ZONE"/>
        <s v="RAINBOW CITY"/>
        <s v="PANOPTICON"/>
        <s v="THE NEW RADICAL"/>
        <s v="WHITE NOISE"/>
        <s v="HANG ON"/>
        <s v="FUTURE FORMER SELF"/>
        <s v="CELEBRATE"/>
        <s v="SLEEPWALKER"/>
        <s v="POLLY"/>
        <s v="WEARY EYES"/>
        <s v="NOW YOU ARE FREE"/>
        <s v="CRUEL CITY"/>
        <s v="WAKE ALL MY YOUTH"/>
        <s v="IN BARDO"/>
        <s v="DRY LAND IS NOT A MYTH"/>
        <s v="BLOWOUT"/>
        <s v="SHIVER + SHAKE"/>
        <s v="ANYTHING AT ALL"/>
        <s v="BLISS RELEASE"/>
        <s v="SPOTIFY SESSIONS"/>
        <s v="MERCY"/>
        <s v="MISSIONARY"/>
        <s v="NOTHING TO LOSE BUT YOUR HEAD"/>
        <s v="THE UNKNOWN"/>
        <s v="HOUSE LIGHTS"/>
        <s v="GHOSTS"/>
        <s v="UUU"/>
        <s v="GIRL CRUSH"/>
        <s v="HANDS"/>
        <s v="RDIO SESSIONS"/>
      </sharedItems>
    </cacheField>
    <cacheField name="UPC" numFmtId="0">
      <sharedItems/>
    </cacheField>
    <cacheField name="Track Artist" numFmtId="0">
      <sharedItems/>
    </cacheField>
    <cacheField name="Track Title" numFmtId="0">
      <sharedItems/>
    </cacheField>
    <cacheField name="Physical Album Latest Release Date" numFmtId="14">
      <sharedItems containsSemiMixedTypes="0" containsNonDate="0" containsDate="1" containsString="0" minDate="1899-12-31T00:00:00" maxDate="2018-07-28T00:00:00"/>
    </cacheField>
    <cacheField name="Column1" numFmtId="14">
      <sharedItems containsNonDate="0" containsString="0" containsBlank="1"/>
    </cacheField>
    <cacheField name="ISRC" numFmtId="0">
      <sharedItems/>
    </cacheField>
    <cacheField name="Revenue UMG P2 18 (Jan 19)" numFmtId="166">
      <sharedItems containsSemiMixedTypes="0" containsString="0" containsNumber="1" minValue="-387.59931594509999" maxValue="460.61016734700002"/>
    </cacheField>
    <cacheField name="Units UMG P2 18 (Jan 19)" numFmtId="0">
      <sharedItems containsSemiMixedTypes="0" containsString="0" containsNumber="1" containsInteger="1" minValue="-78259" maxValue="9298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John Harkins" refreshedDate="43574.530365162034" createdVersion="4" refreshedVersion="4" minRefreshableVersion="3" recordCount="115">
  <cacheSource type="worksheet">
    <worksheetSource ref="A3:H118" sheet="Sound Exchange"/>
  </cacheSource>
  <cacheFields count="8">
    <cacheField name="Label" numFmtId="0">
      <sharedItems/>
    </cacheField>
    <cacheField name="Artist" numFmtId="0">
      <sharedItems count="14">
        <s v="Cloud Control"/>
        <s v="Hey Champ"/>
        <s v="Alpine"/>
        <s v="We Are Augustines"/>
        <s v="White Arrows"/>
        <s v="Imaginary Cities"/>
        <s v="Augustines"/>
        <s v="The So So Glos"/>
        <s v="Young Buffalo"/>
        <s v="My Goodness"/>
        <s v="CHAPPO"/>
        <s v="Fences"/>
        <s v="Young Empires"/>
        <s v="Clint Mansell"/>
      </sharedItems>
    </cacheField>
    <cacheField name="UPC code" numFmtId="0">
      <sharedItems/>
    </cacheField>
    <cacheField name="Album Title" numFmtId="0">
      <sharedItems count="32">
        <s v="Dream Cave"/>
        <s v="Bliss Release"/>
        <s v="Rainbow City"/>
        <s v="Zone"/>
        <s v="Star"/>
        <s v="Anything At All"/>
        <s v="A Is For Alpine"/>
        <s v="Yuck"/>
        <s v="Foolish"/>
        <s v="Rise Ye Sunken Ships"/>
        <s v="Dry Land Is Not A Myth"/>
        <s v="In Bardo"/>
        <s v="Leave It Alone"/>
        <s v="We Can't Ever Die"/>
        <s v="Temporary Resident"/>
        <s v="Fall Of Romance"/>
        <s v="Augustines"/>
        <s v="Cruel City"/>
        <s v="Blowout"/>
        <s v="My Place"/>
        <s v="Scavengers"/>
        <s v="Check Your Bones"/>
        <s v="Shiver + Shake"/>
        <s v="Cold Feet Killer"/>
        <s v="DO IT"/>
        <s v="Celebrate"/>
        <s v="Future Former Self"/>
        <s v="To The Tall Trembling Trees"/>
        <s v="Wake All My Youth"/>
        <s v="The Gates"/>
        <s v="Sunshine"/>
        <s v="The New Radical"/>
      </sharedItems>
    </cacheField>
    <cacheField name="ISRC Code" numFmtId="0">
      <sharedItems/>
    </cacheField>
    <cacheField name="Track Title" numFmtId="0">
      <sharedItems/>
    </cacheField>
    <cacheField name="_x000d_Digital" numFmtId="166">
      <sharedItems containsString="0" containsBlank="1" containsNumber="1" minValue="0.01" maxValue="0.63"/>
    </cacheField>
    <cacheField name="_x000d_Licence" numFmtId="166">
      <sharedItems containsString="0" containsBlank="1" containsNumber="1" minValue="0.01" maxValue="325.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John Harkins" refreshedDate="43574.535389351855" createdVersion="4" refreshedVersion="4" minRefreshableVersion="3" recordCount="201">
  <cacheSource type="worksheet">
    <worksheetSource ref="A3:G204" sheet="Digital Expense"/>
  </cacheSource>
  <cacheFields count="7">
    <cacheField name="Label" numFmtId="0">
      <sharedItems/>
    </cacheField>
    <cacheField name="Artist" numFmtId="0">
      <sharedItems count="18">
        <s v="KAYE"/>
        <s v="Cloud Control"/>
        <s v="Hey Champ"/>
        <s v="Alpine"/>
        <s v="We Are Augustines"/>
        <s v="White Arrows"/>
        <s v="Imaginary Cities"/>
        <s v="Augustines"/>
        <s v="The So So Glos"/>
        <s v="Brite Futures"/>
        <s v="Young Buffalo"/>
        <s v="My Goodness"/>
        <s v="CHAPPO"/>
        <s v="Fences"/>
        <s v="Kuroma"/>
        <s v="Young Empires"/>
        <s v="Glint"/>
        <s v="Clint Mansell"/>
      </sharedItems>
    </cacheField>
    <cacheField name="UPC code" numFmtId="0">
      <sharedItems/>
    </cacheField>
    <cacheField name="Album Title" numFmtId="0">
      <sharedItems count="50">
        <s v="HONEY"/>
        <s v="Cheshire Kitten"/>
        <s v="Dream Cave"/>
        <s v="Bliss Release"/>
        <s v="Rainbow City"/>
        <s v="Zone"/>
        <s v="Zone (This Is How It Feels)"/>
        <s v="Panopticon"/>
        <s v="Anything At All"/>
        <s v="A Is For Alpine"/>
        <s v="Yuck"/>
        <s v="Foolish"/>
        <s v="Rise Ye Sunken Ships"/>
        <s v="Dry Land Is Not A Myth"/>
        <s v="In Bardo"/>
        <s v="Leave It Alone"/>
        <s v="I Want A Taste"/>
        <s v="We Can't Ever Die"/>
        <s v="Temporary Resident"/>
        <s v="Fall Of Romance"/>
        <s v="Augustines"/>
        <s v="Tourism / Terrorism"/>
        <s v="The So So Glos"/>
        <s v="Blowout"/>
        <s v="Kamikaze"/>
        <s v="A.D.D. Life"/>
        <s v="Dancing Industry"/>
        <s v="Black And Blue"/>
        <s v="Dark Past"/>
        <s v="House"/>
        <s v="Islands"/>
        <s v="Scavengers"/>
        <s v="Check Your Bones"/>
        <s v="Shiver + Shake"/>
        <s v="Cold Feet Killer"/>
        <s v="DO IT"/>
        <s v="Celebrate"/>
        <s v="Future Former Self"/>
        <s v="Hang On"/>
        <s v="To The Tall Trembling Trees"/>
        <s v="Kuromarama"/>
        <s v="Love Is On The Way"/>
        <s v="Wake All My Youth"/>
        <s v="The Gates"/>
        <s v="Uncover Your Eyes"/>
        <s v="So Cruel"/>
        <s v="Inverter"/>
        <s v="Introvert"/>
        <s v="Extrovert"/>
        <s v="The New Radical"/>
      </sharedItems>
    </cacheField>
    <cacheField name="ISRC Code" numFmtId="0">
      <sharedItems/>
    </cacheField>
    <cacheField name="Track Title" numFmtId="0">
      <sharedItems/>
    </cacheField>
    <cacheField name="Digital" numFmtId="166">
      <sharedItems containsSemiMixedTypes="0" containsString="0" containsNumber="1" minValue="0.01" maxValue="2.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John Harkins" refreshedDate="43574.545377083334" createdVersion="4" refreshedVersion="4" minRefreshableVersion="3" recordCount="1203">
  <cacheSource type="worksheet">
    <worksheetSource ref="B16:L1219" sheet="Digital"/>
  </cacheSource>
  <cacheFields count="11">
    <cacheField name="Fiscal year/period" numFmtId="0">
      <sharedItems/>
    </cacheField>
    <cacheField name="JVA: Deal parent num" numFmtId="0">
      <sharedItems/>
    </cacheField>
    <cacheField name="JVA: Deal sub number" numFmtId="0">
      <sharedItems/>
    </cacheField>
    <cacheField name="Artist" numFmtId="0">
      <sharedItems count="20">
        <s v="Allen Tate"/>
        <s v="KAYE"/>
        <s v="Cloud Control"/>
        <s v="Hey Champ"/>
        <s v="Alpine"/>
        <s v="We Are Augustines"/>
        <s v="White Arrows"/>
        <s v="Augustines"/>
        <s v="The So So Glos"/>
        <s v="Brite Futures"/>
        <s v="Young Buffalo"/>
        <s v="My Goodness"/>
        <s v="CHAPPO"/>
        <s v="Fences"/>
        <s v="Kuroma"/>
        <s v="Glint"/>
        <s v="Patrick Higgins"/>
        <s v="Simon Doom"/>
        <s v="Tim Oxton"/>
        <s v="Clint Mansell"/>
      </sharedItems>
    </cacheField>
    <cacheField name="UPC" numFmtId="0">
      <sharedItems/>
    </cacheField>
    <cacheField name="Album" numFmtId="0">
      <sharedItems count="80">
        <s v="Wrapped Up"/>
        <s v="Sleepwalker"/>
        <s v="YDNF (Young Dumb Numb Fun)"/>
        <s v="Being Alone"/>
        <s v="Don't Choke"/>
        <s v="HONEY"/>
        <s v="UUU"/>
        <s v="Parakeeter"/>
        <s v="Cheshire Kitten"/>
        <s v="Bamboo"/>
        <s v="Dream Cave"/>
        <s v="Bliss Release"/>
        <s v="Rainbow City"/>
        <s v="Zone"/>
        <s v="Zone (This Is How It Feels)"/>
        <s v="Spotify Sessions"/>
        <s v="AU"/>
        <s v="Panopticon"/>
        <s v="Star"/>
        <s v="Anything At All"/>
        <s v="A Is For Alpine"/>
        <s v="Yuck"/>
        <s v="Foolish"/>
        <s v="9341004028692"/>
        <s v="Rise Ye Sunken Ships"/>
        <s v="Dry Land Is Not A Myth"/>
        <s v="602537006120"/>
        <s v="In Bardo"/>
        <s v="Leave It Alone"/>
        <s v="We Can't Ever Die"/>
        <s v="Augustines"/>
        <s v="Nothing To Lose But Your Head"/>
        <s v="Cruel City"/>
        <s v="Now You Are Free"/>
        <s v="Weary Eyes"/>
        <s v="Tourism / Terrorism"/>
        <s v="The So So Glos"/>
        <s v="Blowout"/>
        <s v="Low Back Chain Shift"/>
        <s v="Kamikaze"/>
        <s v="A.D.D. Life"/>
        <s v="Dancing Industry"/>
        <s v="Missionary"/>
        <s v="Black And Blue"/>
        <s v="Dark Past"/>
        <s v="Young Buffalo"/>
        <s v="House"/>
        <s v="Sykia"/>
        <s v="My Place"/>
        <s v="Islands"/>
        <s v="Scavengers"/>
        <s v="Check Your Bones"/>
        <s v="Shiver + Shake"/>
        <s v="Cold Feet Killer"/>
        <s v="DO IT"/>
        <s v="White Noise"/>
        <s v="Cry On Me"/>
        <s v="Celebrate"/>
        <s v="Future Former Self"/>
        <s v="Hang On"/>
        <s v="To The Tall Trembling Trees"/>
        <s v="Buffalo Feet"/>
        <s v="Pale Paper"/>
        <s v="20+Centuries"/>
        <s v="The Dark Horse Rides Again"/>
        <s v="Perfect Girl"/>
        <s v="Kuromarama"/>
        <s v="Inverter"/>
        <s v="Introvert"/>
        <s v="Extrovert"/>
        <s v="Girl Crush"/>
        <s v="Daydreamers"/>
        <s v="Get Out The Way"/>
        <s v="As You Are"/>
        <s v="Babyman"/>
        <s v="I Feel Unloved"/>
        <s v="Lucifer The Light Bearer"/>
        <s v="Polly"/>
        <s v="Free In Deed"/>
        <s v="The New Radical"/>
      </sharedItems>
    </cacheField>
    <cacheField name="ISRC" numFmtId="0">
      <sharedItems/>
    </cacheField>
    <cacheField name="Song" numFmtId="0">
      <sharedItems/>
    </cacheField>
    <cacheField name="Product Type" numFmtId="0">
      <sharedItems/>
    </cacheField>
    <cacheField name="Net_x000d_Sales" numFmtId="0">
      <sharedItems containsString="0" containsBlank="1" containsNumber="1" minValue="0.01" maxValue="28.89"/>
    </cacheField>
    <cacheField name="Net_x000d_Quantity" numFmtId="3">
      <sharedItems containsSemiMixedTypes="0" containsString="0" containsNumber="1" containsInteger="1" minValue="1" maxValue="61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">
  <r>
    <s v="US-VOT"/>
    <s v="US-VOTIV MUSIC"/>
    <x v="0"/>
    <x v="0"/>
    <s v="00075678825668"/>
    <d v="2014-01-24T00:00:00"/>
    <s v="REGULAR COMMERCIAL ORDER                "/>
    <s v="COMPACT DISC        "/>
    <s v="FRONTLINE AUDIO - CATALOG               "/>
    <s v="REGULAR FRONTLINE                       "/>
    <n v="0"/>
    <n v="-1"/>
    <n v="-1"/>
    <n v="0"/>
    <n v="-8.7799999999999994"/>
    <n v="0"/>
    <n v="-8.7799999999999994"/>
    <n v="0"/>
  </r>
  <r>
    <s v="US-VOT"/>
    <s v="US-VOTIV MUSIC"/>
    <x v="1"/>
    <x v="1"/>
    <s v="00857235002213"/>
    <d v="2014-06-24T00:00:00"/>
    <s v="REGULAR COMMERCIAL ORDER                "/>
    <s v="COMPACT DISC        "/>
    <s v="FRONTLINE AUDIO - CATALOG               "/>
    <s v="REGULAR FRONTLINE                       "/>
    <n v="0"/>
    <n v="-1"/>
    <n v="-1"/>
    <n v="0"/>
    <n v="-6.25"/>
    <n v="0"/>
    <n v="-6.25"/>
    <n v="0"/>
  </r>
  <r>
    <s v="US-VOT"/>
    <s v="US-VOTIV MUSIC"/>
    <x v="1"/>
    <x v="2"/>
    <s v="00851857007243"/>
    <d v="2017-06-02T00:00:00"/>
    <s v="REGULAR COMMERCIAL ORDER                "/>
    <s v="COMPACT DISC        "/>
    <s v="FRONTLINE AUDIO - CATALOG               "/>
    <s v="BUDGET                                  "/>
    <n v="0"/>
    <n v="-1"/>
    <n v="-1"/>
    <n v="0"/>
    <n v="-5.48"/>
    <n v="0"/>
    <n v="-5.48"/>
    <n v="0"/>
  </r>
  <r>
    <s v="US-VOT"/>
    <s v="US-VOTIV MUSIC"/>
    <x v="2"/>
    <x v="3"/>
    <s v="00851563006592"/>
    <d v="2016-09-16T00:00:00"/>
    <s v="REGULAR COMMERCIAL ORDER                "/>
    <s v="COMPACT DISC        "/>
    <s v="FRONTLINE AUDIO - CATALOG               "/>
    <s v="BUDGET                                  "/>
    <n v="2"/>
    <n v="0"/>
    <n v="2"/>
    <n v="11.96"/>
    <n v="0"/>
    <n v="4.78"/>
    <n v="7.18"/>
    <n v="7.1800000000000006"/>
  </r>
  <r>
    <s v="US-VOT"/>
    <s v="US-VOTIV MUSIC"/>
    <x v="2"/>
    <x v="4"/>
    <s v="00857235002435"/>
    <d v="2015-04-07T00:00:00"/>
    <s v="REGULAR COMMERCIAL ORDER                "/>
    <s v="COMPACT DISC        "/>
    <s v="FRONTLINE AUDIO - CATALOG               "/>
    <s v="MIDLINE                                 "/>
    <n v="0"/>
    <n v="-1"/>
    <n v="-1"/>
    <n v="0"/>
    <n v="-4.16"/>
    <n v="0"/>
    <n v="-4.16"/>
    <n v="0"/>
  </r>
  <r>
    <s v="US-VOT"/>
    <s v="US-VOTIV MUSIC"/>
    <x v="3"/>
    <x v="5"/>
    <s v="00851563006004"/>
    <d v="2015-06-16T00:00:00"/>
    <s v="REGULAR COMMERCIAL ORDER                "/>
    <s v="COMPACT DISC        "/>
    <s v="FRONTLINE AUDIO - CATALOG               "/>
    <s v="BUDGET                                  "/>
    <n v="0"/>
    <n v="-1"/>
    <n v="-1"/>
    <n v="0"/>
    <n v="-5.54"/>
    <n v="0"/>
    <n v="-5.54"/>
    <n v="0"/>
  </r>
  <r>
    <s v="US-VOT"/>
    <s v="US-VOTIV MUSIC"/>
    <x v="3"/>
    <x v="6"/>
    <s v="00075678732539"/>
    <d v="2014-01-24T00:00:00"/>
    <s v="REGULAR COMMERCIAL ORDER                "/>
    <s v="COMPACT DISC        "/>
    <s v="FRONTLINE AUDIO - CATALOG               "/>
    <s v="REGULAR FRONTLINE                       "/>
    <n v="5"/>
    <n v="0"/>
    <n v="5"/>
    <n v="45.34"/>
    <n v="0"/>
    <n v="4.49"/>
    <n v="40.85"/>
    <n v="40.85"/>
  </r>
  <r>
    <s v="US-VOT"/>
    <s v="US-VOTIV MUSIC"/>
    <x v="4"/>
    <x v="7"/>
    <s v="00602537653669"/>
    <d v="2014-02-04T00:00:00"/>
    <s v="REGULAR COMMERCIAL ORDER                "/>
    <s v="ALBUM               "/>
    <s v="FRONTLINE AUDIO - CATALOG               "/>
    <s v="REGULAR FRONTLINE                       "/>
    <n v="2"/>
    <n v="0"/>
    <n v="2"/>
    <n v="22.98"/>
    <n v="0"/>
    <n v="0"/>
    <n v="22.98"/>
    <n v="22.98"/>
  </r>
  <r>
    <s v="US-VOT"/>
    <s v="US-VOTIV MUSIC"/>
    <x v="3"/>
    <x v="6"/>
    <s v="00075678684388"/>
    <d v="2014-01-24T00:00:00"/>
    <s v="REGULAR COMMERCIAL ORDER                "/>
    <s v="ALBUM               "/>
    <s v="FRONTLINE AUDIO - CATALOG               "/>
    <s v="REGULAR FRONTLINE                       "/>
    <n v="4"/>
    <n v="0"/>
    <n v="4"/>
    <n v="46.36"/>
    <n v="0"/>
    <n v="0"/>
    <n v="46.36"/>
    <n v="46.3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230">
  <r>
    <s v="US-VOT"/>
    <s v="US-VOTIV MUSIC"/>
    <s v="PERMANENT DOWNLOADS"/>
    <s v="AMAZON"/>
    <s v="DIGITAL PERMANENT DOWNLOAD              "/>
    <s v="TRACK"/>
    <x v="0"/>
    <x v="0"/>
    <s v="00851857007144"/>
    <s v="GLINT"/>
    <s v="PLASTIC MISTLETOE"/>
    <d v="2016-11-25T00:00:00"/>
    <m/>
    <s v="USC5Q1600049"/>
    <n v="1.82"/>
    <n v="2"/>
  </r>
  <r>
    <s v="US-VOT"/>
    <s v="US-VOTIV MUSIC"/>
    <s v="PERMANENT DOWNLOADS"/>
    <s v="AMAZON"/>
    <s v="DIGITAL PERMANENT DOWNLOAD              "/>
    <s v="TRACK"/>
    <x v="1"/>
    <x v="1"/>
    <s v="00851857007397"/>
    <s v="CHAPPO"/>
    <s v="GET BACK"/>
    <d v="2018-02-23T00:00:00"/>
    <m/>
    <s v="USC5Q1700034"/>
    <n v="0.91"/>
    <n v="1"/>
  </r>
  <r>
    <s v="US-VOT"/>
    <s v="US-VOTIV MUSIC"/>
    <s v="PERMANENT DOWNLOADS"/>
    <s v="AMAZON"/>
    <s v="DIGITAL PERMANENT DOWNLOAD              "/>
    <s v="TRACK"/>
    <x v="2"/>
    <x v="2"/>
    <s v="00075679967251"/>
    <s v="BRITE FUTURES"/>
    <s v="BABY RAIN"/>
    <d v="2014-02-18T00:00:00"/>
    <m/>
    <s v="USC5Q1100008"/>
    <n v="0.91"/>
    <n v="1"/>
  </r>
  <r>
    <s v="US-VOT"/>
    <s v="US-VOTIV MUSIC"/>
    <s v="PERMANENT DOWNLOADS"/>
    <s v="AMAZON"/>
    <s v="DIGITAL PERMANENT DOWNLOAD              "/>
    <s v="TRACK"/>
    <x v="3"/>
    <x v="3"/>
    <s v="00602537659876"/>
    <s v="AUGUSTINES"/>
    <s v="WALKABOUT"/>
    <d v="2014-02-04T00:00:00"/>
    <m/>
    <s v="USC5Q1300057"/>
    <n v="0.91"/>
    <n v="1"/>
  </r>
  <r>
    <s v="US-VOT"/>
    <s v="US-VOTIV MUSIC"/>
    <s v="PERMANENT DOWNLOADS"/>
    <s v="AMAZON"/>
    <s v="DIGITAL PERMANENT DOWNLOAD              "/>
    <s v="TRACK"/>
    <x v="3"/>
    <x v="3"/>
    <s v="00602537659876"/>
    <s v="AUGUSTINES"/>
    <s v="CRUEL CITY"/>
    <d v="2014-02-04T00:00:00"/>
    <m/>
    <s v="USC5Q1300053"/>
    <n v="0.91"/>
    <n v="1"/>
  </r>
  <r>
    <s v="US-VOT"/>
    <s v="US-VOTIV MUSIC"/>
    <s v="PERMANENT DOWNLOADS"/>
    <s v="AMAZON"/>
    <s v="DIGITAL PERMANENT DOWNLOAD              "/>
    <s v="TRACK"/>
    <x v="4"/>
    <x v="4"/>
    <s v="00851563006141"/>
    <s v="ALPINE"/>
    <s v="FOOLISH"/>
    <d v="2015-04-07T00:00:00"/>
    <m/>
    <s v="AULI01599320"/>
    <n v="1.82"/>
    <n v="2"/>
  </r>
  <r>
    <s v="US-VOT"/>
    <s v="US-VOTIV MUSIC"/>
    <s v="PERMANENT DOWNLOADS"/>
    <s v="AMAZON"/>
    <s v="DIGITAL PERMANENT DOWNLOAD              "/>
    <s v="TRACK"/>
    <x v="4"/>
    <x v="5"/>
    <s v="00075679956316"/>
    <s v="ALPINE"/>
    <s v="GASOLINE"/>
    <d v="2014-02-18T00:00:00"/>
    <m/>
    <s v="AULI01282660"/>
    <n v="0.91"/>
    <n v="1"/>
  </r>
  <r>
    <s v="US-VOT"/>
    <s v="US-VOTIV MUSIC"/>
    <s v="PERMANENT DOWNLOADS"/>
    <s v="AMAZON"/>
    <s v="DIGITAL PERMANENT DOWNLOAD              "/>
    <s v="COMPLETE ALBUM"/>
    <x v="5"/>
    <x v="6"/>
    <s v="00851563006288"/>
    <s v="-"/>
    <s v="NA"/>
    <d v="2015-09-04T00:00:00"/>
    <m/>
    <s v="-"/>
    <n v="4.2"/>
    <n v="1"/>
  </r>
  <r>
    <s v="US-VOT"/>
    <s v="US-VOTIV MUSIC"/>
    <s v="PERMANENT DOWNLOADS"/>
    <s v="AMAZON"/>
    <s v="DIGITAL PERMANENT DOWNLOAD              "/>
    <s v="COMPLETE ALBUM"/>
    <x v="6"/>
    <x v="7"/>
    <s v="00075679967336"/>
    <s v="-"/>
    <s v="NA"/>
    <d v="2014-02-18T00:00:00"/>
    <m/>
    <s v="-"/>
    <n v="4.2"/>
    <n v="1"/>
  </r>
  <r>
    <s v="US-VOT"/>
    <s v="US-VOTIV MUSIC"/>
    <s v="PERMANENT DOWNLOADS"/>
    <s v="AMAZON"/>
    <s v="DIGITAL PERMANENT DOWNLOAD              "/>
    <s v="COMPLETE ALBUM"/>
    <x v="7"/>
    <x v="8"/>
    <s v="00811790020006"/>
    <s v="-"/>
    <s v="NA"/>
    <d v="2014-01-14T00:00:00"/>
    <m/>
    <s v="-"/>
    <n v="4.9000000000000004"/>
    <n v="1"/>
  </r>
  <r>
    <s v="US-VOT"/>
    <s v="US-VOTIV MUSIC"/>
    <s v="PERMANENT DOWNLOADS"/>
    <s v="AMAZON"/>
    <s v="DIGITAL PERMANENT DOWNLOAD              "/>
    <s v="COMPLETE ALBUM"/>
    <x v="0"/>
    <x v="0"/>
    <s v="00851857007144"/>
    <s v="-"/>
    <s v="NA"/>
    <d v="2016-11-25T00:00:00"/>
    <m/>
    <s v="-"/>
    <n v="0.91"/>
    <n v="1"/>
  </r>
  <r>
    <s v="US-VOT"/>
    <s v="US-VOTIV MUSIC"/>
    <s v="PERMANENT DOWNLOADS"/>
    <s v="AMAZON"/>
    <s v="DIGITAL PERMANENT DOWNLOAD              "/>
    <s v="COMPLETE ALBUM"/>
    <x v="4"/>
    <x v="9"/>
    <s v="00851563006035"/>
    <s v="-"/>
    <s v="NA"/>
    <d v="2015-06-16T00:00:00"/>
    <m/>
    <s v="-"/>
    <n v="8.4"/>
    <n v="2"/>
  </r>
  <r>
    <s v="US-VOT"/>
    <s v="US-VOTIV MUSIC"/>
    <s v="PERMANENT DOWNLOADS"/>
    <s v="AMAZON"/>
    <s v="DIGITAL PERMANENT DOWNLOAD              "/>
    <s v="COMPLETE ALBUM"/>
    <x v="4"/>
    <x v="5"/>
    <s v="00075679956316"/>
    <s v="-"/>
    <s v="NA"/>
    <d v="2014-02-18T00:00:00"/>
    <m/>
    <s v="-"/>
    <n v="4.2"/>
    <n v="1"/>
  </r>
  <r>
    <s v="US-VOT"/>
    <s v="US-VOTIV MUSIC"/>
    <s v="PERMANENT DOWNLOADS"/>
    <s v="AMAZON"/>
    <s v="DIGITAL PERMANENT DOWNLOAD              "/>
    <s v="TRACK"/>
    <x v="8"/>
    <x v="10"/>
    <s v="00075679964250"/>
    <s v="IMAGINARY CITIES"/>
    <s v="RIDE THIS OUT"/>
    <d v="2014-02-25T00:00:00"/>
    <m/>
    <s v="CA2Q71000006"/>
    <n v="0.91"/>
    <n v="1"/>
  </r>
  <r>
    <s v="US-VOT"/>
    <s v="US-VOTIV MUSIC"/>
    <s v="PROGRAMMED STREAMING"/>
    <s v="AMI ENTERTAINMENT, INC"/>
    <s v="DIGITAL STREAM                          "/>
    <s v="TRACK"/>
    <x v="5"/>
    <x v="11"/>
    <s v="00857235002947"/>
    <s v="YOUNG EMPIRES"/>
    <s v="SO CRUEL"/>
    <d v="2015-02-24T00:00:00"/>
    <m/>
    <s v="USC5Q1500001"/>
    <n v="3.356940000000001E-4"/>
    <n v="1"/>
  </r>
  <r>
    <s v="US-VOT"/>
    <s v="US-VOTIV MUSIC"/>
    <s v="PROGRAMMED STREAMING"/>
    <s v="AMI ENTERTAINMENT, INC"/>
    <s v="DIGITAL STREAM                          "/>
    <s v="TRACK"/>
    <x v="9"/>
    <x v="12"/>
    <s v="00857235002190"/>
    <s v="YOUNG BUFFALO"/>
    <s v="NO IDEA"/>
    <d v="2015-03-03T00:00:00"/>
    <m/>
    <s v="USC5Q1400002"/>
    <n v="3.356940000000001E-4"/>
    <n v="1"/>
  </r>
  <r>
    <s v="US-VOT"/>
    <s v="US-VOTIV MUSIC"/>
    <s v="PROGRAMMED STREAMING"/>
    <s v="AMI ENTERTAINMENT, INC"/>
    <s v="DIGITAL STREAM                          "/>
    <s v="TRACK"/>
    <x v="10"/>
    <x v="13"/>
    <s v="00857235002411"/>
    <s v="WHITE ARROWS"/>
    <s v="I WANT A TASTE"/>
    <d v="2014-06-24T00:00:00"/>
    <m/>
    <s v="USC5Q1400034"/>
    <n v="3.356940000000001E-4"/>
    <n v="1"/>
  </r>
  <r>
    <s v="US-VOT"/>
    <s v="US-VOTIV MUSIC"/>
    <s v="PROGRAMMED STREAMING"/>
    <s v="AMI ENTERTAINMENT, INC"/>
    <s v="DIGITAL STREAM                          "/>
    <s v="TRACK"/>
    <x v="7"/>
    <x v="14"/>
    <s v="00075679946430"/>
    <s v="THE SO SO GLOS"/>
    <s v="MY BLOCK"/>
    <d v="2014-01-14T00:00:00"/>
    <m/>
    <s v="USC5Q1300117"/>
    <n v="3.356940000000001E-4"/>
    <n v="1"/>
  </r>
  <r>
    <s v="US-VOT"/>
    <s v="US-VOTIV MUSIC"/>
    <s v="PROGRAMMED STREAMING"/>
    <s v="AMI ENTERTAINMENT, INC"/>
    <s v="DIGITAL STREAM                          "/>
    <s v="TRACK"/>
    <x v="7"/>
    <x v="15"/>
    <s v="00075679946447"/>
    <s v="THE SO SO GLOS"/>
    <s v="MOLD BABY (&amp; THE QUEEN MIDAS)"/>
    <d v="2014-01-14T00:00:00"/>
    <m/>
    <s v="USC5Q1300110"/>
    <n v="3.356940000000001E-4"/>
    <n v="1"/>
  </r>
  <r>
    <s v="US-VOT"/>
    <s v="US-VOTIV MUSIC"/>
    <s v="PROGRAMMED STREAMING"/>
    <s v="AMI ENTERTAINMENT, INC"/>
    <s v="DIGITAL STREAM                          "/>
    <s v="TRACK"/>
    <x v="7"/>
    <x v="16"/>
    <s v="00851563006394"/>
    <s v="THE SO SO GLOS"/>
    <s v="A.D.D. LIFE"/>
    <d v="2016-01-22T00:00:00"/>
    <m/>
    <s v="USC5Q1500019"/>
    <n v="3.356940000000001E-4"/>
    <n v="1"/>
  </r>
  <r>
    <s v="US-VOT"/>
    <s v="US-VOTIV MUSIC"/>
    <s v="PROGRAMMED STREAMING"/>
    <s v="AMI ENTERTAINMENT, INC"/>
    <s v="DIGITAL STREAM                          "/>
    <s v="TRACK"/>
    <x v="11"/>
    <x v="17"/>
    <s v="00075679950949"/>
    <s v="CLOUD CONTROL"/>
    <s v="SCAR"/>
    <d v="2014-02-18T00:00:00"/>
    <m/>
    <s v="AULI01387010"/>
    <n v="3.356940000000001E-4"/>
    <n v="1"/>
  </r>
  <r>
    <s v="US-VOT"/>
    <s v="US-VOTIV MUSIC"/>
    <s v="PROGRAMMED STREAMING"/>
    <s v="AMI ENTERTAINMENT, INC"/>
    <s v="DIGITAL STREAM                          "/>
    <s v="TRACK"/>
    <x v="11"/>
    <x v="17"/>
    <s v="00075679950949"/>
    <s v="CLOUD CONTROL"/>
    <s v="PROMISES"/>
    <d v="2014-02-18T00:00:00"/>
    <m/>
    <s v="AULI01386970"/>
    <n v="3.356940000000001E-4"/>
    <n v="1"/>
  </r>
  <r>
    <s v="US-VOT"/>
    <s v="US-VOTIV MUSIC"/>
    <s v="PROGRAMMED STREAMING"/>
    <s v="AMI ENTERTAINMENT, INC"/>
    <s v="DIGITAL STREAM                          "/>
    <s v="TRACK"/>
    <x v="11"/>
    <x v="17"/>
    <s v="00075679950949"/>
    <s v="CLOUD CONTROL"/>
    <s v="DOJO RISING"/>
    <d v="2014-02-18T00:00:00"/>
    <m/>
    <s v="AULI01387000"/>
    <n v="1.0070820000000001E-3"/>
    <n v="3"/>
  </r>
  <r>
    <s v="US-VOT"/>
    <s v="US-VOTIV MUSIC"/>
    <s v="PROGRAMMED STREAMING"/>
    <s v="AMI ENTERTAINMENT, INC"/>
    <s v="DIGITAL STREAM                          "/>
    <s v="TRACK"/>
    <x v="3"/>
    <x v="3"/>
    <s v="00602537659876"/>
    <s v="AUGUSTINES"/>
    <s v="WALKABOUT"/>
    <d v="2014-02-04T00:00:00"/>
    <m/>
    <s v="USC5Q1300057"/>
    <n v="3.356940000000001E-4"/>
    <n v="1"/>
  </r>
  <r>
    <s v="US-VOT"/>
    <s v="US-VOTIV MUSIC"/>
    <s v="PROGRAMMED STREAMING"/>
    <s v="AMI ENTERTAINMENT, INC"/>
    <s v="DIGITAL STREAM                          "/>
    <s v="TRACK"/>
    <x v="3"/>
    <x v="3"/>
    <s v="00602537659876"/>
    <s v="AUGUSTINES"/>
    <s v="NOW YOU ARE FREE"/>
    <d v="2014-02-04T00:00:00"/>
    <m/>
    <s v="USC5Q1300060"/>
    <n v="3.356940000000001E-4"/>
    <n v="1"/>
  </r>
  <r>
    <s v="US-VOT"/>
    <s v="US-VOTIV MUSIC"/>
    <s v="PROGRAMMED STREAMING"/>
    <s v="AMI ENTERTAINMENT, INC"/>
    <s v="DIGITAL STREAM                          "/>
    <s v="TRACK"/>
    <x v="3"/>
    <x v="3"/>
    <s v="00602537659876"/>
    <s v="AUGUSTINES"/>
    <s v="DON'T YOU LOOK BACK"/>
    <d v="2014-02-04T00:00:00"/>
    <m/>
    <s v="USC5Q1300056"/>
    <n v="1.0070820000000001E-3"/>
    <n v="3"/>
  </r>
  <r>
    <s v="US-VOT"/>
    <s v="US-VOTIV MUSIC"/>
    <s v="PROGRAMMED STREAMING"/>
    <s v="AMI ENTERTAINMENT, INC"/>
    <s v="DIGITAL STREAM                          "/>
    <s v="TRACK"/>
    <x v="3"/>
    <x v="3"/>
    <s v="00602537659876"/>
    <s v="AUGUSTINES"/>
    <s v="CRUEL CITY"/>
    <d v="2014-02-04T00:00:00"/>
    <m/>
    <s v="USC5Q1300053"/>
    <n v="6.7138800000000008E-4"/>
    <n v="2"/>
  </r>
  <r>
    <s v="US-VOT"/>
    <s v="US-VOTIV MUSIC"/>
    <s v="PROGRAMMED STREAMING"/>
    <s v="AMI ENTERTAINMENT, INC"/>
    <s v="DIGITAL STREAM                          "/>
    <s v="TRACK"/>
    <x v="4"/>
    <x v="9"/>
    <s v="00851563006028"/>
    <s v="ALPINE"/>
    <s v="UP FOR AIR"/>
    <d v="2015-06-16T00:00:00"/>
    <m/>
    <s v="AULI01599370"/>
    <n v="1.0070820000000001E-3"/>
    <n v="3"/>
  </r>
  <r>
    <s v="US-VOT"/>
    <s v="US-VOTIV MUSIC"/>
    <s v="PROGRAMMED STREAMING"/>
    <s v="AMI ENTERTAINMENT, INC"/>
    <s v="DIGITAL STREAM                          "/>
    <s v="TRACK"/>
    <x v="4"/>
    <x v="9"/>
    <s v="00851563006028"/>
    <s v="ALPINE"/>
    <s v="SHOT FOX"/>
    <d v="2015-06-16T00:00:00"/>
    <m/>
    <s v="AULI01599340"/>
    <n v="3.356940000000001E-4"/>
    <n v="1"/>
  </r>
  <r>
    <s v="US-VOT"/>
    <s v="US-VOTIV MUSIC"/>
    <s v="PROGRAMMED STREAMING"/>
    <s v="AMI ENTERTAINMENT, INC"/>
    <s v="DIGITAL STREAM                          "/>
    <s v="TRACK"/>
    <x v="4"/>
    <x v="9"/>
    <s v="00851563006028"/>
    <s v="ALPINE"/>
    <s v="DAMN BABY"/>
    <d v="2015-06-16T00:00:00"/>
    <m/>
    <s v="AULI01599350"/>
    <n v="1.0070820000000001E-3"/>
    <n v="3"/>
  </r>
  <r>
    <s v="US-VOT"/>
    <s v="US-VOTIV MUSIC"/>
    <s v="PROGRAMMED STREAMING"/>
    <s v="AMI ENTERTAINMENT, INC"/>
    <s v="DIGITAL STREAM                          "/>
    <s v="TRACK"/>
    <x v="4"/>
    <x v="4"/>
    <s v="00851563006141"/>
    <s v="ALPINE"/>
    <s v="FOOLISH"/>
    <d v="2015-04-07T00:00:00"/>
    <m/>
    <s v="AULI01599320"/>
    <n v="2.3498579999999998E-3"/>
    <n v="7"/>
  </r>
  <r>
    <s v="US-VOT"/>
    <s v="US-VOTIV MUSIC"/>
    <s v="PROGRAMMED STREAMING"/>
    <s v="AMI ENTERTAINMENT, INC"/>
    <s v="DIGITAL STREAM                          "/>
    <s v="TRACK"/>
    <x v="4"/>
    <x v="5"/>
    <s v="00075679956316"/>
    <s v="ALPINE"/>
    <s v="GASOLINE"/>
    <d v="2014-02-18T00:00:00"/>
    <m/>
    <s v="AULI01282660"/>
    <n v="1.0070820000000001E-3"/>
    <n v="3"/>
  </r>
  <r>
    <s v="US-VOT"/>
    <s v="US-VOTIV MUSIC"/>
    <s v="Jukebox"/>
    <s v="AMI ENTERTAINMENT, INC"/>
    <s v="SUB USER GENERATED STREAMS (UMG VIDEO)"/>
    <s v="TRACK"/>
    <x v="5"/>
    <x v="11"/>
    <s v="00857235002947"/>
    <s v="YOUNG EMPIRES"/>
    <s v="SO CRUEL"/>
    <d v="2015-02-24T00:00:00"/>
    <m/>
    <s v="USC5Q1500001"/>
    <n v="1.8759682999999999E-2"/>
    <n v="1"/>
  </r>
  <r>
    <s v="US-VOT"/>
    <s v="US-VOTIV MUSIC"/>
    <s v="Jukebox"/>
    <s v="AMI ENTERTAINMENT, INC"/>
    <s v="SUB USER GENERATED STREAMS (UMG VIDEO)"/>
    <s v="TRACK"/>
    <x v="9"/>
    <x v="12"/>
    <s v="00857235002190"/>
    <s v="YOUNG BUFFALO"/>
    <s v="NO IDEA"/>
    <d v="2015-03-03T00:00:00"/>
    <m/>
    <s v="USC5Q1400002"/>
    <n v="1.8759682999999999E-2"/>
    <n v="1"/>
  </r>
  <r>
    <s v="US-VOT"/>
    <s v="US-VOTIV MUSIC"/>
    <s v="Jukebox"/>
    <s v="AMI ENTERTAINMENT, INC"/>
    <s v="SUB USER GENERATED STREAMS (UMG VIDEO)"/>
    <s v="TRACK"/>
    <x v="10"/>
    <x v="13"/>
    <s v="00857235002411"/>
    <s v="WHITE ARROWS"/>
    <s v="I WANT A TASTE"/>
    <d v="2014-06-24T00:00:00"/>
    <m/>
    <s v="USC5Q1400034"/>
    <n v="1.8759682999999999E-2"/>
    <n v="1"/>
  </r>
  <r>
    <s v="US-VOT"/>
    <s v="US-VOTIV MUSIC"/>
    <s v="Jukebox"/>
    <s v="AMI ENTERTAINMENT, INC"/>
    <s v="SUB USER GENERATED STREAMS (UMG VIDEO)"/>
    <s v="TRACK"/>
    <x v="7"/>
    <x v="14"/>
    <s v="00075679946430"/>
    <s v="THE SO SO GLOS"/>
    <s v="MY BLOCK"/>
    <d v="2014-01-14T00:00:00"/>
    <m/>
    <s v="USC5Q1300117"/>
    <n v="1.8759682999999999E-2"/>
    <n v="1"/>
  </r>
  <r>
    <s v="US-VOT"/>
    <s v="US-VOTIV MUSIC"/>
    <s v="Jukebox"/>
    <s v="AMI ENTERTAINMENT, INC"/>
    <s v="SUB USER GENERATED STREAMS (UMG VIDEO)"/>
    <s v="TRACK"/>
    <x v="7"/>
    <x v="15"/>
    <s v="00075679946447"/>
    <s v="THE SO SO GLOS"/>
    <s v="MOLD BABY (&amp; THE QUEEN MIDAS)"/>
    <d v="2014-01-14T00:00:00"/>
    <m/>
    <s v="USC5Q1300110"/>
    <n v="1.8759682999999999E-2"/>
    <n v="1"/>
  </r>
  <r>
    <s v="US-VOT"/>
    <s v="US-VOTIV MUSIC"/>
    <s v="Jukebox"/>
    <s v="AMI ENTERTAINMENT, INC"/>
    <s v="SUB USER GENERATED STREAMS (UMG VIDEO)"/>
    <s v="TRACK"/>
    <x v="7"/>
    <x v="16"/>
    <s v="00851563006394"/>
    <s v="THE SO SO GLOS"/>
    <s v="A.D.D. LIFE"/>
    <d v="2016-01-22T00:00:00"/>
    <m/>
    <s v="USC5Q1500019"/>
    <n v="1.8759682999999999E-2"/>
    <n v="1"/>
  </r>
  <r>
    <s v="US-VOT"/>
    <s v="US-VOTIV MUSIC"/>
    <s v="Jukebox"/>
    <s v="AMI ENTERTAINMENT, INC"/>
    <s v="SUB USER GENERATED STREAMS (UMG VIDEO)"/>
    <s v="TRACK"/>
    <x v="11"/>
    <x v="17"/>
    <s v="00075679950949"/>
    <s v="CLOUD CONTROL"/>
    <s v="SCAR"/>
    <d v="2014-02-18T00:00:00"/>
    <m/>
    <s v="AULI01387010"/>
    <n v="1.8759682999999999E-2"/>
    <n v="1"/>
  </r>
  <r>
    <s v="US-VOT"/>
    <s v="US-VOTIV MUSIC"/>
    <s v="Jukebox"/>
    <s v="AMI ENTERTAINMENT, INC"/>
    <s v="SUB USER GENERATED STREAMS (UMG VIDEO)"/>
    <s v="TRACK"/>
    <x v="11"/>
    <x v="17"/>
    <s v="00075679950949"/>
    <s v="CLOUD CONTROL"/>
    <s v="PROMISES"/>
    <d v="2014-02-18T00:00:00"/>
    <m/>
    <s v="AULI01386970"/>
    <n v="1.8759682999999999E-2"/>
    <n v="1"/>
  </r>
  <r>
    <s v="US-VOT"/>
    <s v="US-VOTIV MUSIC"/>
    <s v="Jukebox"/>
    <s v="AMI ENTERTAINMENT, INC"/>
    <s v="SUB USER GENERATED STREAMS (UMG VIDEO)"/>
    <s v="TRACK"/>
    <x v="11"/>
    <x v="17"/>
    <s v="00075679950949"/>
    <s v="CLOUD CONTROL"/>
    <s v="DOJO RISING"/>
    <d v="2014-02-18T00:00:00"/>
    <m/>
    <s v="AULI01387000"/>
    <n v="5.6279049000000012E-2"/>
    <n v="3"/>
  </r>
  <r>
    <s v="US-VOT"/>
    <s v="US-VOTIV MUSIC"/>
    <s v="Jukebox"/>
    <s v="AMI ENTERTAINMENT, INC"/>
    <s v="SUB USER GENERATED STREAMS (UMG VIDEO)"/>
    <s v="TRACK"/>
    <x v="3"/>
    <x v="3"/>
    <s v="00602537659876"/>
    <s v="AUGUSTINES"/>
    <s v="WALKABOUT"/>
    <d v="2014-02-04T00:00:00"/>
    <m/>
    <s v="USC5Q1300057"/>
    <n v="1.8759682999999999E-2"/>
    <n v="1"/>
  </r>
  <r>
    <s v="US-VOT"/>
    <s v="US-VOTIV MUSIC"/>
    <s v="Jukebox"/>
    <s v="AMI ENTERTAINMENT, INC"/>
    <s v="SUB USER GENERATED STREAMS (UMG VIDEO)"/>
    <s v="TRACK"/>
    <x v="3"/>
    <x v="3"/>
    <s v="00602537659876"/>
    <s v="AUGUSTINES"/>
    <s v="NOW YOU ARE FREE"/>
    <d v="2014-02-04T00:00:00"/>
    <m/>
    <s v="USC5Q1300060"/>
    <n v="1.8759682999999999E-2"/>
    <n v="1"/>
  </r>
  <r>
    <s v="US-VOT"/>
    <s v="US-VOTIV MUSIC"/>
    <s v="Jukebox"/>
    <s v="AMI ENTERTAINMENT, INC"/>
    <s v="SUB USER GENERATED STREAMS (UMG VIDEO)"/>
    <s v="TRACK"/>
    <x v="3"/>
    <x v="3"/>
    <s v="00602537659876"/>
    <s v="AUGUSTINES"/>
    <s v="DON'T YOU LOOK BACK"/>
    <d v="2014-02-04T00:00:00"/>
    <m/>
    <s v="USC5Q1300056"/>
    <n v="5.6279049000000012E-2"/>
    <n v="3"/>
  </r>
  <r>
    <s v="US-VOT"/>
    <s v="US-VOTIV MUSIC"/>
    <s v="Jukebox"/>
    <s v="AMI ENTERTAINMENT, INC"/>
    <s v="SUB USER GENERATED STREAMS (UMG VIDEO)"/>
    <s v="TRACK"/>
    <x v="3"/>
    <x v="3"/>
    <s v="00602537659876"/>
    <s v="AUGUSTINES"/>
    <s v="CRUEL CITY"/>
    <d v="2014-02-04T00:00:00"/>
    <m/>
    <s v="USC5Q1300053"/>
    <n v="3.7519366000000012E-2"/>
    <n v="2"/>
  </r>
  <r>
    <s v="US-VOT"/>
    <s v="US-VOTIV MUSIC"/>
    <s v="Jukebox"/>
    <s v="AMI ENTERTAINMENT, INC"/>
    <s v="SUB USER GENERATED STREAMS (UMG VIDEO)"/>
    <s v="TRACK"/>
    <x v="4"/>
    <x v="9"/>
    <s v="00851563006028"/>
    <s v="ALPINE"/>
    <s v="UP FOR AIR"/>
    <d v="2015-06-16T00:00:00"/>
    <m/>
    <s v="AULI01599370"/>
    <n v="5.6279049000000012E-2"/>
    <n v="3"/>
  </r>
  <r>
    <s v="US-VOT"/>
    <s v="US-VOTIV MUSIC"/>
    <s v="Jukebox"/>
    <s v="AMI ENTERTAINMENT, INC"/>
    <s v="SUB USER GENERATED STREAMS (UMG VIDEO)"/>
    <s v="TRACK"/>
    <x v="4"/>
    <x v="9"/>
    <s v="00851563006028"/>
    <s v="ALPINE"/>
    <s v="SHOT FOX"/>
    <d v="2015-06-16T00:00:00"/>
    <m/>
    <s v="AULI01599340"/>
    <n v="1.8759682999999999E-2"/>
    <n v="1"/>
  </r>
  <r>
    <s v="US-VOT"/>
    <s v="US-VOTIV MUSIC"/>
    <s v="Jukebox"/>
    <s v="AMI ENTERTAINMENT, INC"/>
    <s v="SUB USER GENERATED STREAMS (UMG VIDEO)"/>
    <s v="TRACK"/>
    <x v="4"/>
    <x v="9"/>
    <s v="00851563006028"/>
    <s v="ALPINE"/>
    <s v="DAMN BABY"/>
    <d v="2015-06-16T00:00:00"/>
    <m/>
    <s v="AULI01599350"/>
    <n v="5.6279049000000012E-2"/>
    <n v="3"/>
  </r>
  <r>
    <s v="US-VOT"/>
    <s v="US-VOTIV MUSIC"/>
    <s v="Jukebox"/>
    <s v="AMI ENTERTAINMENT, INC"/>
    <s v="SUB USER GENERATED STREAMS (UMG VIDEO)"/>
    <s v="TRACK"/>
    <x v="4"/>
    <x v="4"/>
    <s v="00851563006141"/>
    <s v="ALPINE"/>
    <s v="FOOLISH"/>
    <d v="2015-04-07T00:00:00"/>
    <m/>
    <s v="AULI01599320"/>
    <n v="0.13131778099999999"/>
    <n v="7"/>
  </r>
  <r>
    <s v="US-VOT"/>
    <s v="US-VOTIV MUSIC"/>
    <s v="Jukebox"/>
    <s v="AMI ENTERTAINMENT, INC"/>
    <s v="SUB USER GENERATED STREAMS (UMG VIDEO)"/>
    <s v="TRACK"/>
    <x v="4"/>
    <x v="5"/>
    <s v="00075679956316"/>
    <s v="ALPINE"/>
    <s v="GASOLINE"/>
    <d v="2014-02-18T00:00:00"/>
    <m/>
    <s v="AULI01282660"/>
    <n v="5.6279049000000012E-2"/>
    <n v="3"/>
  </r>
  <r>
    <s v="US-VOT"/>
    <s v="US-VOTIV MUSIC"/>
    <s v="PROGRAMMED STREAMING"/>
    <s v="AMI ENTERTAINMENT, INC"/>
    <s v="DIGITAL STREAM                          "/>
    <s v="TRACK"/>
    <x v="8"/>
    <x v="10"/>
    <s v="00075679964250"/>
    <s v="IMAGINARY CITIES"/>
    <s v="WHERE'D ALL THE LIVING GO"/>
    <d v="2014-02-25T00:00:00"/>
    <m/>
    <s v="CA2Q71000007"/>
    <n v="3.356940000000001E-4"/>
    <n v="1"/>
  </r>
  <r>
    <s v="US-VOT"/>
    <s v="US-VOTIV MUSIC"/>
    <s v="PROGRAMMED STREAMING"/>
    <s v="AMI ENTERTAINMENT, INC"/>
    <s v="DIGITAL STREAM                          "/>
    <s v="TRACK"/>
    <x v="8"/>
    <x v="10"/>
    <s v="00075679964250"/>
    <s v="IMAGINARY CITIES"/>
    <s v="RIDE THIS OUT"/>
    <d v="2014-02-25T00:00:00"/>
    <m/>
    <s v="CA2Q71000006"/>
    <n v="6.7138800000000008E-4"/>
    <n v="2"/>
  </r>
  <r>
    <s v="US-VOT"/>
    <s v="US-VOTIV MUSIC"/>
    <s v="Jukebox"/>
    <s v="AMI ENTERTAINMENT, INC"/>
    <s v="SUB USER GENERATED STREAMS (UMG VIDEO)"/>
    <s v="TRACK"/>
    <x v="8"/>
    <x v="10"/>
    <s v="00075679964250"/>
    <s v="IMAGINARY CITIES"/>
    <s v="WHERE'D ALL THE LIVING GO"/>
    <d v="2014-02-25T00:00:00"/>
    <m/>
    <s v="CA2Q71000007"/>
    <n v="1.8759682999999999E-2"/>
    <n v="1"/>
  </r>
  <r>
    <s v="US-VOT"/>
    <s v="US-VOTIV MUSIC"/>
    <s v="Jukebox"/>
    <s v="AMI ENTERTAINMENT, INC"/>
    <s v="SUB USER GENERATED STREAMS (UMG VIDEO)"/>
    <s v="TRACK"/>
    <x v="8"/>
    <x v="10"/>
    <s v="00075679964250"/>
    <s v="IMAGINARY CITIES"/>
    <s v="RIDE THIS OUT"/>
    <d v="2014-02-25T00:00:00"/>
    <m/>
    <s v="CA2Q71000006"/>
    <n v="3.7519366000000012E-2"/>
    <n v="2"/>
  </r>
  <r>
    <s v="US-VOT"/>
    <s v="US-VOTIV MUSIC"/>
    <s v="PORTABLE SUB VIDEO DVC PLAYS"/>
    <s v="APPLE DIGITAL SALES"/>
    <s v="SUB USER GENERATED STREAMS (UMG VIDEO)"/>
    <s v="TRACK"/>
    <x v="12"/>
    <x v="18"/>
    <s v="00851857007007"/>
    <s v="FENCES"/>
    <s v="PALE PAPER"/>
    <d v="2017-03-23T00:00:00"/>
    <m/>
    <s v="USC5Q1690006"/>
    <n v="2.3243E-2"/>
    <n v="4"/>
  </r>
  <r>
    <s v="US-VOT"/>
    <s v="US-VOTIV MUSIC"/>
    <s v="PORTABLE SUB VIDEO DVC PLAYS"/>
    <s v="APPLE DIGITAL SALES"/>
    <s v="SUB USER GENERATED STREAMS (UMG VIDEO)"/>
    <s v="TRACK"/>
    <x v="12"/>
    <x v="19"/>
    <s v="00851857007014"/>
    <s v="FENCES"/>
    <s v="BUFFALO FEET"/>
    <d v="2016-09-29T00:00:00"/>
    <m/>
    <s v="USC5Q1690007"/>
    <n v="8.3215999999999998E-2"/>
    <n v="14"/>
  </r>
  <r>
    <s v="US-VOT"/>
    <s v="US-VOTIV MUSIC"/>
    <s v="PORTABLE SUB VIDEO DVC PLAYS"/>
    <s v="APPLE DIGITAL SALES"/>
    <s v="SUB USER GENERATED STREAMS (UMG VIDEO)"/>
    <s v="TRACK"/>
    <x v="11"/>
    <x v="20"/>
    <s v="00851857007458"/>
    <s v="CLOUD CONTROL"/>
    <s v="TREETOPS"/>
    <d v="2017-10-03T00:00:00"/>
    <m/>
    <s v="AULI81712990"/>
    <n v="1.0858E-2"/>
    <n v="2"/>
  </r>
  <r>
    <s v="US-VOT"/>
    <s v="US-VOTIV MUSIC"/>
    <s v="PORTABLE SUB VIDEO DVC PLAYS"/>
    <s v="APPLE DIGITAL SALES"/>
    <s v="SUB USER GENERATED STREAMS (UMG VIDEO)"/>
    <s v="TRACK"/>
    <x v="13"/>
    <x v="21"/>
    <s v="00851857007137"/>
    <s v="ALLEN TATE"/>
    <s v="DON'T CHOKE"/>
    <d v="2016-10-28T00:00:00"/>
    <m/>
    <s v="USC5Q1690008"/>
    <n v="3.0251999999999991E-2"/>
    <n v="3"/>
  </r>
  <r>
    <s v="US-VOT"/>
    <s v="US-VOTIV MUSIC"/>
    <s v="PORTABLE SUB STREAMS"/>
    <s v="APPLE DIGITAL SALES"/>
    <s v="PORTABLE SUBSCRIPTIONS"/>
    <s v="TRACK"/>
    <x v="5"/>
    <x v="22"/>
    <s v="00851563006080"/>
    <s v="YOUNG EMPIRES"/>
    <s v="UNCOVER YOUR EYES"/>
    <d v="2015-08-14T00:00:00"/>
    <m/>
    <s v="USC5Q1500013"/>
    <n v="1.1595409999999999"/>
    <n v="151"/>
  </r>
  <r>
    <s v="US-VOT"/>
    <s v="US-VOTIV MUSIC"/>
    <s v="PORTABLE SUB STREAMS"/>
    <s v="APPLE DIGITAL SALES"/>
    <s v="PORTABLE SUBSCRIPTIONS"/>
    <s v="TRACK"/>
    <x v="5"/>
    <x v="6"/>
    <s v="00851563006561"/>
    <s v="YOUNG EMPIRES"/>
    <s v="THE GATES"/>
    <d v="2016-04-29T00:00:00"/>
    <m/>
    <s v="CA1C71600187"/>
    <n v="4.2101E-2"/>
    <n v="5"/>
  </r>
  <r>
    <s v="US-VOT"/>
    <s v="US-VOTIV MUSIC"/>
    <s v="PORTABLE SUB STREAMS"/>
    <s v="APPLE DIGITAL SALES"/>
    <s v="PORTABLE SUBSCRIPTIONS"/>
    <s v="TRACK"/>
    <x v="5"/>
    <x v="6"/>
    <s v="00851563006066"/>
    <s v="YOUNG EMPIRES"/>
    <s v="THE GATES"/>
    <d v="2015-03-31T00:00:00"/>
    <m/>
    <s v="USC5Q1500004"/>
    <n v="4.1471179999999999"/>
    <n v="568"/>
  </r>
  <r>
    <s v="US-VOT"/>
    <s v="US-VOTIV MUSIC"/>
    <s v="PORTABLE SUB STREAMS"/>
    <s v="APPLE DIGITAL SALES"/>
    <s v="PORTABLE SUBSCRIPTIONS"/>
    <s v="TRACK"/>
    <x v="5"/>
    <x v="6"/>
    <s v="00851563006042"/>
    <s v="YOUNG EMPIRES"/>
    <s v="UNCOVER YOUR EYES"/>
    <d v="2015-09-04T00:00:00"/>
    <m/>
    <s v="USC5Q1500011"/>
    <n v="0.20927599999999999"/>
    <n v="26"/>
  </r>
  <r>
    <s v="US-VOT"/>
    <s v="US-VOTIV MUSIC"/>
    <s v="PORTABLE SUB STREAMS"/>
    <s v="APPLE DIGITAL SALES"/>
    <s v="PORTABLE SUBSCRIPTIONS"/>
    <s v="TRACK"/>
    <x v="5"/>
    <x v="6"/>
    <s v="00851563006042"/>
    <s v="YOUNG EMPIRES"/>
    <s v="THE UNKNOWN"/>
    <d v="2015-09-04T00:00:00"/>
    <m/>
    <s v="USC5Q1500009"/>
    <n v="0.88213699999999995"/>
    <n v="96"/>
  </r>
  <r>
    <s v="US-VOT"/>
    <s v="US-VOTIV MUSIC"/>
    <s v="PORTABLE SUB STREAMS"/>
    <s v="APPLE DIGITAL SALES"/>
    <s v="PORTABLE SUBSCRIPTIONS"/>
    <s v="TRACK"/>
    <x v="5"/>
    <x v="6"/>
    <s v="00851563006042"/>
    <s v="YOUNG EMPIRES"/>
    <s v="SUNSHINE"/>
    <d v="2015-09-04T00:00:00"/>
    <m/>
    <s v="USC5Q1500010"/>
    <n v="3.676294"/>
    <n v="489"/>
  </r>
  <r>
    <s v="US-VOT"/>
    <s v="US-VOTIV MUSIC"/>
    <s v="PORTABLE SUB STREAMS"/>
    <s v="APPLE DIGITAL SALES"/>
    <s v="PORTABLE SUBSCRIPTIONS"/>
    <s v="TRACK"/>
    <x v="5"/>
    <x v="6"/>
    <s v="00851563006042"/>
    <s v="YOUNG EMPIRES"/>
    <s v="STRANGLEHOLD"/>
    <d v="2015-09-04T00:00:00"/>
    <m/>
    <s v="USC5Q1500006"/>
    <n v="0.27440900000000001"/>
    <n v="39"/>
  </r>
  <r>
    <s v="US-VOT"/>
    <s v="US-VOTIV MUSIC"/>
    <s v="PORTABLE SUB STREAMS"/>
    <s v="APPLE DIGITAL SALES"/>
    <s v="PORTABLE SUBSCRIPTIONS"/>
    <s v="TRACK"/>
    <x v="5"/>
    <x v="6"/>
    <s v="00851563006042"/>
    <s v="YOUNG EMPIRES"/>
    <s v="NEVER DIE YOUNG"/>
    <d v="2015-09-04T00:00:00"/>
    <m/>
    <s v="USC5Q1500007"/>
    <n v="1.940607"/>
    <n v="205"/>
  </r>
  <r>
    <s v="US-VOT"/>
    <s v="US-VOTIV MUSIC"/>
    <s v="PORTABLE SUB STREAMS"/>
    <s v="APPLE DIGITAL SALES"/>
    <s v="PORTABLE SUBSCRIPTIONS"/>
    <s v="TRACK"/>
    <x v="5"/>
    <x v="6"/>
    <s v="00851563006042"/>
    <s v="YOUNG EMPIRES"/>
    <s v="MERCY"/>
    <d v="2015-09-04T00:00:00"/>
    <m/>
    <s v="USC5Q1500003"/>
    <n v="1.482327"/>
    <n v="210"/>
  </r>
  <r>
    <s v="US-VOT"/>
    <s v="US-VOTIV MUSIC"/>
    <s v="PORTABLE SUB STREAMS"/>
    <s v="APPLE DIGITAL SALES"/>
    <s v="PORTABLE SUBSCRIPTIONS"/>
    <s v="TRACK"/>
    <x v="5"/>
    <x v="6"/>
    <s v="00851563006042"/>
    <s v="YOUNG EMPIRES"/>
    <s v="HOUSE LIGHTS"/>
    <d v="2015-09-04T00:00:00"/>
    <m/>
    <s v="USC5Q1500008"/>
    <n v="0.54675499999999999"/>
    <n v="75"/>
  </r>
  <r>
    <s v="US-VOT"/>
    <s v="US-VOTIV MUSIC"/>
    <s v="PORTABLE SUB STREAMS"/>
    <s v="APPLE DIGITAL SALES"/>
    <s v="PORTABLE SUBSCRIPTIONS"/>
    <s v="TRACK"/>
    <x v="5"/>
    <x v="6"/>
    <s v="00851563006042"/>
    <s v="YOUNG EMPIRES"/>
    <s v="GHOSTS"/>
    <d v="2015-09-04T00:00:00"/>
    <m/>
    <s v="USC5Q1500005"/>
    <n v="0.53226099999999998"/>
    <n v="69"/>
  </r>
  <r>
    <s v="US-VOT"/>
    <s v="US-VOTIV MUSIC"/>
    <s v="PORTABLE SUB STREAMS"/>
    <s v="APPLE DIGITAL SALES"/>
    <s v="PORTABLE SUBSCRIPTIONS"/>
    <s v="TRACK"/>
    <x v="5"/>
    <x v="23"/>
    <s v="00851563006530"/>
    <s v="YOUNG EMPIRES"/>
    <s v="SUNSHINE"/>
    <d v="2016-04-15T00:00:00"/>
    <m/>
    <s v="CA1C71600190"/>
    <n v="7.7548999999999993E-2"/>
    <n v="12"/>
  </r>
  <r>
    <s v="US-VOT"/>
    <s v="US-VOTIV MUSIC"/>
    <s v="PORTABLE SUB STREAMS"/>
    <s v="APPLE DIGITAL SALES"/>
    <s v="PORTABLE SUBSCRIPTIONS"/>
    <s v="TRACK"/>
    <x v="5"/>
    <x v="11"/>
    <s v="00857235002947"/>
    <s v="YOUNG EMPIRES"/>
    <s v="SO CRUEL"/>
    <d v="2015-02-24T00:00:00"/>
    <m/>
    <s v="USC5Q1500001"/>
    <n v="4.0996829999999997"/>
    <n v="555"/>
  </r>
  <r>
    <s v="US-VOT"/>
    <s v="US-VOTIV MUSIC"/>
    <s v="PORTABLE SUB STREAMS"/>
    <s v="APPLE DIGITAL SALES"/>
    <s v="PORTABLE SUBSCRIPTIONS"/>
    <s v="TRACK"/>
    <x v="5"/>
    <x v="11"/>
    <s v="00851563006547"/>
    <s v="YOUNG EMPIRES"/>
    <s v="SO CRUEL"/>
    <d v="2016-04-15T00:00:00"/>
    <m/>
    <s v="CA1C71600185"/>
    <n v="4.1003999999999999E-2"/>
    <n v="9"/>
  </r>
  <r>
    <s v="US-VOT"/>
    <s v="US-VOTIV MUSIC"/>
    <s v="PORTABLE SUB STREAMS"/>
    <s v="APPLE DIGITAL SALES"/>
    <s v="PORTABLE SUBSCRIPTIONS"/>
    <s v="TRACK"/>
    <x v="9"/>
    <x v="24"/>
    <s v="00075679958464"/>
    <s v="YOUNG BUFFALO"/>
    <s v="UPSTAIRS"/>
    <d v="2014-02-25T00:00:00"/>
    <m/>
    <s v="USC5Q1200048"/>
    <n v="0.15230399999999999"/>
    <n v="22"/>
  </r>
  <r>
    <s v="US-VOT"/>
    <s v="US-VOTIV MUSIC"/>
    <s v="PORTABLE SUB STREAMS"/>
    <s v="APPLE DIGITAL SALES"/>
    <s v="PORTABLE SUBSCRIPTIONS"/>
    <s v="TRACK"/>
    <x v="9"/>
    <x v="24"/>
    <s v="00075679958464"/>
    <s v="YOUNG BUFFALO"/>
    <s v="THE PRIZE"/>
    <d v="2014-02-25T00:00:00"/>
    <m/>
    <s v="USC5Q1200050"/>
    <n v="3.134399999999999E-2"/>
    <n v="4"/>
  </r>
  <r>
    <s v="US-VOT"/>
    <s v="US-VOTIV MUSIC"/>
    <s v="PORTABLE SUB STREAMS"/>
    <s v="APPLE DIGITAL SALES"/>
    <s v="PORTABLE SUBSCRIPTIONS"/>
    <s v="TRACK"/>
    <x v="9"/>
    <x v="24"/>
    <s v="00075679958464"/>
    <s v="YOUNG BUFFALO"/>
    <s v="NATURE BOY"/>
    <d v="2014-02-25T00:00:00"/>
    <m/>
    <s v="USC5Q1200049"/>
    <n v="5.306000000000001E-2"/>
    <n v="8"/>
  </r>
  <r>
    <s v="US-VOT"/>
    <s v="US-VOTIV MUSIC"/>
    <s v="PORTABLE SUB STREAMS"/>
    <s v="APPLE DIGITAL SALES"/>
    <s v="PORTABLE SUBSCRIPTIONS"/>
    <s v="TRACK"/>
    <x v="9"/>
    <x v="24"/>
    <s v="00075679958464"/>
    <s v="YOUNG BUFFALO"/>
    <s v="HOLD ME BACK"/>
    <d v="2014-02-25T00:00:00"/>
    <m/>
    <s v="USC5Q1200047"/>
    <n v="1.0858E-2"/>
    <n v="2"/>
  </r>
  <r>
    <s v="US-VOT"/>
    <s v="US-VOTIV MUSIC"/>
    <s v="PORTABLE SUB STREAMS"/>
    <s v="APPLE DIGITAL SALES"/>
    <s v="PORTABLE SUBSCRIPTIONS"/>
    <s v="TRACK"/>
    <x v="9"/>
    <x v="24"/>
    <s v="00075679958464"/>
    <s v="YOUNG BUFFALO"/>
    <s v="BABY DEMONS"/>
    <d v="2014-02-25T00:00:00"/>
    <m/>
    <s v="USC5Q1200046"/>
    <n v="3.9545999999999998E-2"/>
    <n v="5"/>
  </r>
  <r>
    <s v="US-VOT"/>
    <s v="US-VOTIV MUSIC"/>
    <s v="PORTABLE SUB STREAMS"/>
    <s v="APPLE DIGITAL SALES"/>
    <s v="PORTABLE SUBSCRIPTIONS"/>
    <s v="TRACK"/>
    <x v="9"/>
    <x v="25"/>
    <s v="00857235002282"/>
    <s v="YOUNG BUFFALO"/>
    <s v="SYKIA"/>
    <d v="2014-07-08T00:00:00"/>
    <m/>
    <s v="USC5Q1400006"/>
    <n v="0.63188699999999998"/>
    <n v="93"/>
  </r>
  <r>
    <s v="US-VOT"/>
    <s v="US-VOTIV MUSIC"/>
    <s v="PORTABLE SUB STREAMS"/>
    <s v="APPLE DIGITAL SALES"/>
    <s v="PORTABLE SUBSCRIPTIONS"/>
    <s v="TRACK"/>
    <x v="9"/>
    <x v="26"/>
    <s v="00857235002619"/>
    <s v="YOUNG BUFFALO"/>
    <s v="MY PLACE"/>
    <d v="2014-10-21T00:00:00"/>
    <m/>
    <s v="USC5Q1400005"/>
    <n v="0.69136900000000001"/>
    <n v="100"/>
  </r>
  <r>
    <s v="US-VOT"/>
    <s v="US-VOTIV MUSIC"/>
    <s v="PORTABLE SUB STREAMS"/>
    <s v="APPLE DIGITAL SALES"/>
    <s v="PORTABLE SUBSCRIPTIONS"/>
    <s v="TRACK"/>
    <x v="9"/>
    <x v="12"/>
    <s v="00857235002190"/>
    <s v="YOUNG BUFFALO"/>
    <s v="SUMMERTIME BLONDES"/>
    <d v="2015-03-03T00:00:00"/>
    <m/>
    <s v="USC5Q1400008"/>
    <n v="9.6890000000000004E-2"/>
    <n v="15"/>
  </r>
  <r>
    <s v="US-VOT"/>
    <s v="US-VOTIV MUSIC"/>
    <s v="PORTABLE SUB STREAMS"/>
    <s v="APPLE DIGITAL SALES"/>
    <s v="PORTABLE SUBSCRIPTIONS"/>
    <s v="TRACK"/>
    <x v="9"/>
    <x v="12"/>
    <s v="00857235002190"/>
    <s v="YOUNG BUFFALO"/>
    <s v="PILL"/>
    <d v="2015-03-03T00:00:00"/>
    <m/>
    <s v="USC5Q1400009"/>
    <n v="6.8991999999999998E-2"/>
    <n v="11"/>
  </r>
  <r>
    <s v="US-VOT"/>
    <s v="US-VOTIV MUSIC"/>
    <s v="PORTABLE SUB STREAMS"/>
    <s v="APPLE DIGITAL SALES"/>
    <s v="PORTABLE SUBSCRIPTIONS"/>
    <s v="TRACK"/>
    <x v="9"/>
    <x v="12"/>
    <s v="00857235002190"/>
    <s v="YOUNG BUFFALO"/>
    <s v="OLD SOUL"/>
    <d v="2015-03-03T00:00:00"/>
    <m/>
    <s v="USC5Q1400010"/>
    <n v="0.10932799999999999"/>
    <n v="15"/>
  </r>
  <r>
    <s v="US-VOT"/>
    <s v="US-VOTIV MUSIC"/>
    <s v="PORTABLE SUB STREAMS"/>
    <s v="APPLE DIGITAL SALES"/>
    <s v="PORTABLE SUBSCRIPTIONS"/>
    <s v="TRACK"/>
    <x v="9"/>
    <x v="12"/>
    <s v="00857235002190"/>
    <s v="YOUNG BUFFALO"/>
    <s v="NO IDEA"/>
    <d v="2015-03-03T00:00:00"/>
    <m/>
    <s v="USC5Q1400002"/>
    <n v="0.47171999999999997"/>
    <n v="63"/>
  </r>
  <r>
    <s v="US-VOT"/>
    <s v="US-VOTIV MUSIC"/>
    <s v="PORTABLE SUB STREAMS"/>
    <s v="APPLE DIGITAL SALES"/>
    <s v="PORTABLE SUBSCRIPTIONS"/>
    <s v="TRACK"/>
    <x v="9"/>
    <x v="12"/>
    <s v="00857235002190"/>
    <s v="YOUNG BUFFALO"/>
    <s v="MAN IN YOUR DREAMS"/>
    <d v="2015-03-03T00:00:00"/>
    <m/>
    <s v="USC5Q1400001"/>
    <n v="0.18531300000000001"/>
    <n v="27"/>
  </r>
  <r>
    <s v="US-VOT"/>
    <s v="US-VOTIV MUSIC"/>
    <s v="PORTABLE SUB STREAMS"/>
    <s v="APPLE DIGITAL SALES"/>
    <s v="PORTABLE SUBSCRIPTIONS"/>
    <s v="TRACK"/>
    <x v="9"/>
    <x v="12"/>
    <s v="00857235002190"/>
    <s v="YOUNG BUFFALO"/>
    <s v="GUILT"/>
    <d v="2015-03-03T00:00:00"/>
    <m/>
    <s v="USC5Q1400003"/>
    <n v="0.237313"/>
    <n v="30"/>
  </r>
  <r>
    <s v="US-VOT"/>
    <s v="US-VOTIV MUSIC"/>
    <s v="PORTABLE SUB STREAMS"/>
    <s v="APPLE DIGITAL SALES"/>
    <s v="PORTABLE SUBSCRIPTIONS"/>
    <s v="TRACK"/>
    <x v="9"/>
    <x v="12"/>
    <s v="00857235002190"/>
    <s v="YOUNG BUFFALO"/>
    <s v="CLIFF DIVER"/>
    <d v="2015-03-03T00:00:00"/>
    <m/>
    <s v="USC5Q1400004"/>
    <n v="0.114757"/>
    <n v="16"/>
  </r>
  <r>
    <s v="US-VOT"/>
    <s v="US-VOTIV MUSIC"/>
    <s v="PORTABLE SUB STREAMS"/>
    <s v="APPLE DIGITAL SALES"/>
    <s v="PORTABLE SUBSCRIPTIONS"/>
    <s v="TRACK"/>
    <x v="9"/>
    <x v="12"/>
    <s v="00857235002190"/>
    <s v="YOUNG BUFFALO"/>
    <s v="BLACK EYE"/>
    <d v="2015-03-03T00:00:00"/>
    <m/>
    <s v="USC5Q1400007"/>
    <n v="8.9160000000000003E-2"/>
    <n v="13"/>
  </r>
  <r>
    <s v="US-VOT"/>
    <s v="US-VOTIV MUSIC"/>
    <s v="PORTABLE SUB STREAMS"/>
    <s v="APPLE DIGITAL SALES"/>
    <s v="PORTABLE SUBSCRIPTIONS"/>
    <s v="TRACK"/>
    <x v="9"/>
    <x v="12"/>
    <s v="00857235002190"/>
    <s v="YOUNG BUFFALO"/>
    <s v="BEAT BACK"/>
    <d v="2015-03-03T00:00:00"/>
    <m/>
    <s v="USC5Q1400011"/>
    <n v="5.578000000000001E-2"/>
    <n v="10"/>
  </r>
  <r>
    <s v="US-VOT"/>
    <s v="US-VOTIV MUSIC"/>
    <s v="PORTABLE SUB STREAMS"/>
    <s v="APPLE DIGITAL SALES"/>
    <s v="PORTABLE SUBSCRIPTIONS"/>
    <s v="TRACK"/>
    <x v="10"/>
    <x v="27"/>
    <s v="00857235002848"/>
    <s v="WHITE ARROWS"/>
    <s v="WE CAN'T EVER DIE"/>
    <d v="2015-01-06T00:00:00"/>
    <m/>
    <s v="USC5Q1400101"/>
    <n v="1.0083999999999999E-2"/>
    <n v="1"/>
  </r>
  <r>
    <s v="US-VOT"/>
    <s v="US-VOTIV MUSIC"/>
    <s v="PORTABLE SUB STREAMS"/>
    <s v="APPLE DIGITAL SALES"/>
    <s v="PORTABLE SUBSCRIPTIONS"/>
    <s v="TRACK"/>
    <x v="10"/>
    <x v="27"/>
    <s v="00857235002725"/>
    <s v="WHITE ARROWS"/>
    <s v="WE CAN'T EVER DIE"/>
    <d v="2014-12-02T00:00:00"/>
    <m/>
    <s v="USC5Q1400077"/>
    <n v="3.4117000000000001E-2"/>
    <n v="4"/>
  </r>
  <r>
    <s v="US-VOT"/>
    <s v="US-VOTIV MUSIC"/>
    <s v="PORTABLE SUB STREAMS"/>
    <s v="APPLE DIGITAL SALES"/>
    <s v="PORTABLE SUBSCRIPTIONS"/>
    <s v="TRACK"/>
    <x v="10"/>
    <x v="27"/>
    <s v="00857235002725"/>
    <s v="WHITE ARROWS"/>
    <s v="WE CAN'T EVER DIE"/>
    <d v="2014-12-02T00:00:00"/>
    <m/>
    <s v="USC5Q1400076"/>
    <n v="4.7223000000000008E-2"/>
    <n v="9"/>
  </r>
  <r>
    <s v="US-VOT"/>
    <s v="US-VOTIV MUSIC"/>
    <s v="PORTABLE SUB STREAMS"/>
    <s v="APPLE DIGITAL SALES"/>
    <s v="PORTABLE SUBSCRIPTIONS"/>
    <s v="TRACK"/>
    <x v="10"/>
    <x v="27"/>
    <s v="00857235002725"/>
    <s v="WHITE ARROWS"/>
    <s v="WE CAN'T EVER DIE"/>
    <d v="2014-12-02T00:00:00"/>
    <m/>
    <s v="USC5Q1400074"/>
    <n v="9.5394999999999994E-2"/>
    <n v="11"/>
  </r>
  <r>
    <s v="US-VOT"/>
    <s v="US-VOTIV MUSIC"/>
    <s v="PORTABLE SUB STREAMS"/>
    <s v="APPLE DIGITAL SALES"/>
    <s v="PORTABLE SUBSCRIPTIONS"/>
    <s v="TRACK"/>
    <x v="10"/>
    <x v="27"/>
    <s v="00857235002725"/>
    <s v="WHITE ARROWS"/>
    <s v="WE CAN'T EVER DIE"/>
    <d v="2014-12-02T00:00:00"/>
    <m/>
    <s v="USC5Q1400062"/>
    <n v="2.0167999999999998E-2"/>
    <n v="2"/>
  </r>
  <r>
    <s v="US-VOT"/>
    <s v="US-VOTIV MUSIC"/>
    <s v="PORTABLE SUB STREAMS"/>
    <s v="APPLE DIGITAL SALES"/>
    <s v="PORTABLE SUBSCRIPTIONS"/>
    <s v="TRACK"/>
    <x v="10"/>
    <x v="27"/>
    <s v="00857235002541"/>
    <s v="WHITE ARROWS"/>
    <s v="WE CAN'T EVER DIE"/>
    <d v="2014-07-22T00:00:00"/>
    <m/>
    <s v="USC5Q1400048"/>
    <n v="2.761126"/>
    <n v="371"/>
  </r>
  <r>
    <s v="US-VOT"/>
    <s v="US-VOTIV MUSIC"/>
    <s v="PORTABLE SUB STREAMS"/>
    <s v="APPLE DIGITAL SALES"/>
    <s v="PORTABLE SUBSCRIPTIONS"/>
    <s v="TRACK"/>
    <x v="10"/>
    <x v="28"/>
    <s v="00857235002374"/>
    <s v="WHITE ARROWS"/>
    <s v="LEAVE IT ALONE"/>
    <d v="2014-06-10T00:00:00"/>
    <m/>
    <s v="USC5Q1400017"/>
    <n v="0.43900299999999998"/>
    <n v="61"/>
  </r>
  <r>
    <s v="US-VOT"/>
    <s v="US-VOTIV MUSIC"/>
    <s v="PORTABLE SUB STREAMS"/>
    <s v="APPLE DIGITAL SALES"/>
    <s v="PORTABLE SUBSCRIPTIONS"/>
    <s v="TRACK"/>
    <x v="10"/>
    <x v="13"/>
    <s v="00857235002411"/>
    <s v="WHITE ARROWS"/>
    <s v="I WANT A TASTE"/>
    <d v="2014-06-24T00:00:00"/>
    <m/>
    <s v="USC5Q1400034"/>
    <n v="0.87934900000000005"/>
    <n v="124"/>
  </r>
  <r>
    <s v="US-VOT"/>
    <s v="US-VOTIV MUSIC"/>
    <s v="PORTABLE SUB STREAMS"/>
    <s v="APPLE DIGITAL SALES"/>
    <s v="PORTABLE SUBSCRIPTIONS"/>
    <s v="TRACK"/>
    <x v="6"/>
    <x v="7"/>
    <s v="00075679967336"/>
    <s v="WE ARE AUGUSTINES"/>
    <s v="THE INSTRUMENTAL"/>
    <d v="2014-02-18T00:00:00"/>
    <m/>
    <s v="GBW7D1100012"/>
    <n v="0.61218000000000017"/>
    <n v="78"/>
  </r>
  <r>
    <s v="US-VOT"/>
    <s v="US-VOTIV MUSIC"/>
    <s v="PORTABLE SUB STREAMS"/>
    <s v="APPLE DIGITAL SALES"/>
    <s v="PORTABLE SUBSCRIPTIONS"/>
    <s v="TRACK"/>
    <x v="6"/>
    <x v="7"/>
    <s v="00075679967336"/>
    <s v="WE ARE AUGUSTINES"/>
    <s v="STRANGE DAYS"/>
    <d v="2014-02-18T00:00:00"/>
    <m/>
    <s v="GBW7D1100010"/>
    <n v="1.9513469999999999"/>
    <n v="234"/>
  </r>
  <r>
    <s v="US-VOT"/>
    <s v="US-VOTIV MUSIC"/>
    <s v="PORTABLE SUB STREAMS"/>
    <s v="APPLE DIGITAL SALES"/>
    <s v="PORTABLE SUBSCRIPTIONS"/>
    <s v="TRACK"/>
    <x v="6"/>
    <x v="7"/>
    <s v="00075679967336"/>
    <s v="WE ARE AUGUSTINES"/>
    <s v="PHILADELPHIA (THE CITY OF BROTHERLY LOVE)"/>
    <d v="2014-02-18T00:00:00"/>
    <m/>
    <s v="GBW7D1100007"/>
    <n v="1.320651"/>
    <n v="173"/>
  </r>
  <r>
    <s v="US-VOT"/>
    <s v="US-VOTIV MUSIC"/>
    <s v="PORTABLE SUB STREAMS"/>
    <s v="APPLE DIGITAL SALES"/>
    <s v="PORTABLE SUBSCRIPTIONS"/>
    <s v="TRACK"/>
    <x v="6"/>
    <x v="7"/>
    <s v="00075679967336"/>
    <s v="WE ARE AUGUSTINES"/>
    <s v="PATTON STATE HOSPITAL"/>
    <d v="2014-02-18T00:00:00"/>
    <m/>
    <s v="GBW7D1100009"/>
    <n v="0.95509999999999995"/>
    <n v="124"/>
  </r>
  <r>
    <s v="US-VOT"/>
    <s v="US-VOTIV MUSIC"/>
    <s v="PORTABLE SUB STREAMS"/>
    <s v="APPLE DIGITAL SALES"/>
    <s v="PORTABLE SUBSCRIPTIONS"/>
    <s v="TRACK"/>
    <x v="6"/>
    <x v="7"/>
    <s v="00075679967336"/>
    <s v="WE ARE AUGUSTINES"/>
    <s v="NEW DRINK FOR THE OLD DRUNK"/>
    <d v="2014-02-18T00:00:00"/>
    <m/>
    <s v="GBW7D1100008"/>
    <n v="1.352382"/>
    <n v="172"/>
  </r>
  <r>
    <s v="US-VOT"/>
    <s v="US-VOTIV MUSIC"/>
    <s v="PORTABLE SUB STREAMS"/>
    <s v="APPLE DIGITAL SALES"/>
    <s v="PORTABLE SUBSCRIPTIONS"/>
    <s v="TRACK"/>
    <x v="6"/>
    <x v="7"/>
    <s v="00075679967336"/>
    <s v="WE ARE AUGUSTINES"/>
    <s v="JUAREZ"/>
    <d v="2014-02-18T00:00:00"/>
    <m/>
    <s v="GBW7D1100006"/>
    <n v="2.1758190000000002"/>
    <n v="279"/>
  </r>
  <r>
    <s v="US-VOT"/>
    <s v="US-VOTIV MUSIC"/>
    <s v="PORTABLE SUB STREAMS"/>
    <s v="APPLE DIGITAL SALES"/>
    <s v="PORTABLE SUBSCRIPTIONS"/>
    <s v="TRACK"/>
    <x v="6"/>
    <x v="7"/>
    <s v="00075679967336"/>
    <s v="WE ARE AUGUSTINES"/>
    <s v="HEADLONG INTO THE ABYSS"/>
    <d v="2014-02-18T00:00:00"/>
    <m/>
    <s v="GBW7D1100003"/>
    <n v="3.8961869999999998"/>
    <n v="534"/>
  </r>
  <r>
    <s v="US-VOT"/>
    <s v="US-VOTIV MUSIC"/>
    <s v="PORTABLE SUB STREAMS"/>
    <s v="APPLE DIGITAL SALES"/>
    <s v="PORTABLE SUBSCRIPTIONS"/>
    <s v="TRACK"/>
    <x v="6"/>
    <x v="7"/>
    <s v="00075679967336"/>
    <s v="WE ARE AUGUSTINES"/>
    <s v="EAST LOS ANGELES"/>
    <d v="2014-02-18T00:00:00"/>
    <m/>
    <s v="GBW7D1100005"/>
    <n v="1.5035369999999999"/>
    <n v="203"/>
  </r>
  <r>
    <s v="US-VOT"/>
    <s v="US-VOTIV MUSIC"/>
    <s v="PORTABLE SUB STREAMS"/>
    <s v="APPLE DIGITAL SALES"/>
    <s v="PORTABLE SUBSCRIPTIONS"/>
    <s v="TRACK"/>
    <x v="6"/>
    <x v="7"/>
    <s v="00075679967336"/>
    <s v="WE ARE AUGUSTINES"/>
    <s v="CHAPEL SONG"/>
    <d v="2014-02-18T00:00:00"/>
    <m/>
    <s v="GBW7D1100014"/>
    <n v="26.052517999999999"/>
    <n v="3549"/>
  </r>
  <r>
    <s v="US-VOT"/>
    <s v="US-VOTIV MUSIC"/>
    <s v="PORTABLE SUB STREAMS"/>
    <s v="APPLE DIGITAL SALES"/>
    <s v="PORTABLE SUBSCRIPTIONS"/>
    <s v="TRACK"/>
    <x v="6"/>
    <x v="7"/>
    <s v="00075679967336"/>
    <s v="WE ARE AUGUSTINES"/>
    <s v="BOOK OF JAMES"/>
    <d v="2014-02-18T00:00:00"/>
    <m/>
    <s v="GBW7D1100004"/>
    <n v="2.775674"/>
    <n v="363"/>
  </r>
  <r>
    <s v="US-VOT"/>
    <s v="US-VOTIV MUSIC"/>
    <s v="PORTABLE SUB STREAMS"/>
    <s v="APPLE DIGITAL SALES"/>
    <s v="PORTABLE SUBSCRIPTIONS"/>
    <s v="TRACK"/>
    <x v="6"/>
    <x v="7"/>
    <s v="00075679967336"/>
    <s v="WE ARE AUGUSTINES"/>
    <s v="BARREL OF LEAVES"/>
    <d v="2014-02-18T00:00:00"/>
    <m/>
    <s v="GBW7D1100011"/>
    <n v="1.640781"/>
    <n v="210"/>
  </r>
  <r>
    <s v="US-VOT"/>
    <s v="US-VOTIV MUSIC"/>
    <s v="PORTABLE SUB STREAMS"/>
    <s v="APPLE DIGITAL SALES"/>
    <s v="PORTABLE SUBSCRIPTIONS"/>
    <s v="TRACK"/>
    <x v="6"/>
    <x v="7"/>
    <s v="00075679967336"/>
    <s v="WE ARE AUGUSTINES"/>
    <s v="AUGUSTINE"/>
    <d v="2014-02-18T00:00:00"/>
    <m/>
    <s v="GBW7D1100002"/>
    <n v="2.692879"/>
    <n v="360"/>
  </r>
  <r>
    <s v="US-VOT"/>
    <s v="US-VOTIV MUSIC"/>
    <s v="PORTABLE SUB STREAMS"/>
    <s v="APPLE DIGITAL SALES"/>
    <s v="PORTABLE SUBSCRIPTIONS"/>
    <s v="TRACK"/>
    <x v="14"/>
    <x v="29"/>
    <s v="00851857007502"/>
    <s v="TIM OXTON"/>
    <s v="BENNY"/>
    <d v="2018-05-18T00:00:00"/>
    <m/>
    <s v="USC5Q1800007"/>
    <n v="5.4289999999999989E-3"/>
    <n v="1"/>
  </r>
  <r>
    <s v="US-VOT"/>
    <s v="US-VOTIV MUSIC"/>
    <s v="PORTABLE SUB STREAMS"/>
    <s v="APPLE DIGITAL SALES"/>
    <s v="PORTABLE SUBSCRIPTIONS"/>
    <s v="TRACK"/>
    <x v="7"/>
    <x v="14"/>
    <s v="00075679946430"/>
    <s v="THE SO SO GLOS"/>
    <s v="UNDERNEATH THE UNIVERSE"/>
    <d v="2014-01-14T00:00:00"/>
    <m/>
    <s v="USC5Q1300124"/>
    <n v="3.9545999999999998E-2"/>
    <n v="5"/>
  </r>
  <r>
    <s v="US-VOT"/>
    <s v="US-VOTIV MUSIC"/>
    <s v="PORTABLE SUB STREAMS"/>
    <s v="APPLE DIGITAL SALES"/>
    <s v="PORTABLE SUBSCRIPTIONS"/>
    <s v="TRACK"/>
    <x v="7"/>
    <x v="14"/>
    <s v="00075679946430"/>
    <s v="THE SO SO GLOS"/>
    <s v="THROW YOUR HANDS UP"/>
    <d v="2014-01-14T00:00:00"/>
    <m/>
    <s v="USC5Q1300118"/>
    <n v="0.107361"/>
    <n v="12"/>
  </r>
  <r>
    <s v="US-VOT"/>
    <s v="US-VOTIV MUSIC"/>
    <s v="PORTABLE SUB STREAMS"/>
    <s v="APPLE DIGITAL SALES"/>
    <s v="PORTABLE SUBSCRIPTIONS"/>
    <s v="TRACK"/>
    <x v="7"/>
    <x v="14"/>
    <s v="00075679946430"/>
    <s v="THE SO SO GLOS"/>
    <s v="THERE'S A WAR"/>
    <d v="2014-01-14T00:00:00"/>
    <m/>
    <s v="USC5Q1300121"/>
    <n v="6.0503999999999988E-2"/>
    <n v="6"/>
  </r>
  <r>
    <s v="US-VOT"/>
    <s v="US-VOTIV MUSIC"/>
    <s v="PORTABLE SUB STREAMS"/>
    <s v="APPLE DIGITAL SALES"/>
    <s v="PORTABLE SUBSCRIPTIONS"/>
    <s v="TRACK"/>
    <x v="7"/>
    <x v="14"/>
    <s v="00075679946430"/>
    <s v="THE SO SO GLOS"/>
    <s v="THERE'S A WAR"/>
    <d v="2014-01-14T00:00:00"/>
    <m/>
    <s v="USC5Q1300116"/>
    <n v="5.5243999999999988E-2"/>
    <n v="7"/>
  </r>
  <r>
    <s v="US-VOT"/>
    <s v="US-VOTIV MUSIC"/>
    <s v="PORTABLE SUB STREAMS"/>
    <s v="APPLE DIGITAL SALES"/>
    <s v="PORTABLE SUBSCRIPTIONS"/>
    <s v="TRACK"/>
    <x v="7"/>
    <x v="14"/>
    <s v="00075679946430"/>
    <s v="THE SO SO GLOS"/>
    <s v="MY BLOCK"/>
    <d v="2014-01-14T00:00:00"/>
    <m/>
    <s v="USC5Q1300117"/>
    <n v="0.518841"/>
    <n v="82"/>
  </r>
  <r>
    <s v="US-VOT"/>
    <s v="US-VOTIV MUSIC"/>
    <s v="PORTABLE SUB STREAMS"/>
    <s v="APPLE DIGITAL SALES"/>
    <s v="PORTABLE SUBSCRIPTIONS"/>
    <s v="TRACK"/>
    <x v="7"/>
    <x v="14"/>
    <s v="00075679946430"/>
    <s v="THE SO SO GLOS"/>
    <s v="LOVE OR EMPIRE"/>
    <d v="2014-01-14T00:00:00"/>
    <m/>
    <s v="USC5Q1300120"/>
    <n v="7.4807000000000012E-2"/>
    <n v="10"/>
  </r>
  <r>
    <s v="US-VOT"/>
    <s v="US-VOTIV MUSIC"/>
    <s v="PORTABLE SUB STREAMS"/>
    <s v="APPLE DIGITAL SALES"/>
    <s v="PORTABLE SUBSCRIPTIONS"/>
    <s v="TRACK"/>
    <x v="7"/>
    <x v="14"/>
    <s v="00075679946430"/>
    <s v="THE SO SO GLOS"/>
    <s v="ISN'T IT A SHAME"/>
    <d v="2014-01-14T00:00:00"/>
    <m/>
    <s v="USC5Q1300119"/>
    <n v="7.9881999999999995E-2"/>
    <n v="9"/>
  </r>
  <r>
    <s v="US-VOT"/>
    <s v="US-VOTIV MUSIC"/>
    <s v="PORTABLE SUB STREAMS"/>
    <s v="APPLE DIGITAL SALES"/>
    <s v="PORTABLE SUBSCRIPTIONS"/>
    <s v="TRACK"/>
    <x v="7"/>
    <x v="14"/>
    <s v="00075679946430"/>
    <s v="THE SO SO GLOS"/>
    <s v="ISLAND LOOPS"/>
    <d v="2014-01-14T00:00:00"/>
    <m/>
    <s v="USC5Q1300123"/>
    <n v="4.3596000000000003E-2"/>
    <n v="6"/>
  </r>
  <r>
    <s v="US-VOT"/>
    <s v="US-VOTIV MUSIC"/>
    <s v="PORTABLE SUB STREAMS"/>
    <s v="APPLE DIGITAL SALES"/>
    <s v="PORTABLE SUBSCRIPTIONS"/>
    <s v="TRACK"/>
    <x v="7"/>
    <x v="14"/>
    <s v="00075679946430"/>
    <s v="THE SO SO GLOS"/>
    <s v="EXECUTION"/>
    <d v="2014-01-14T00:00:00"/>
    <m/>
    <s v="USC5Q1300122"/>
    <n v="5.9898999999999987E-2"/>
    <n v="7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WE GOT THE DAYS"/>
    <d v="2014-01-14T00:00:00"/>
    <m/>
    <s v="USC5Q1300099"/>
    <n v="7.1274999999999991E-2"/>
    <n v="11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THE FISTICUFFS"/>
    <d v="2014-01-14T00:00:00"/>
    <m/>
    <s v="USC5Q1300097"/>
    <n v="4.8050000000000009E-2"/>
    <n v="8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THE DEAD, THE GONE &amp; THE COSMOS"/>
    <d v="2014-01-14T00:00:00"/>
    <m/>
    <s v="USC5Q1300103"/>
    <n v="1.5767E-2"/>
    <n v="5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SEVENTEEN"/>
    <d v="2014-01-14T00:00:00"/>
    <m/>
    <s v="USC5Q1300106"/>
    <n v="3.7192000000000003E-2"/>
    <n v="6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RUSKIE KILLS FEMME"/>
    <d v="2014-01-14T00:00:00"/>
    <m/>
    <s v="USC5Q1300109"/>
    <n v="2.4017E-2"/>
    <n v="5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MOLD BABY (&amp; THE QUEEN MIDAS)"/>
    <d v="2014-01-14T00:00:00"/>
    <m/>
    <s v="USC5Q1300110"/>
    <n v="2.2951630000000001"/>
    <n v="332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LOW"/>
    <d v="2014-01-14T00:00:00"/>
    <m/>
    <s v="USC5Q1300098"/>
    <n v="2.7897999999999999E-2"/>
    <n v="4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JUNKIE STORY"/>
    <d v="2014-01-14T00:00:00"/>
    <m/>
    <s v="USC5Q1300105"/>
    <n v="2.4017E-2"/>
    <n v="5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IRISH ROSE"/>
    <d v="2014-01-14T00:00:00"/>
    <m/>
    <s v="USC5Q1300107"/>
    <n v="5.4289999999999989E-3"/>
    <n v="1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HURRICANE HEART ATTACK"/>
    <d v="2014-01-14T00:00:00"/>
    <m/>
    <s v="USC5Q1300102"/>
    <n v="4.4200999999999997E-2"/>
    <n v="5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FROM HER BEACON HAND, GLOS"/>
    <d v="2014-01-14T00:00:00"/>
    <m/>
    <s v="USC5Q1300100"/>
    <n v="4.1110000000000008E-2"/>
    <n v="5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BROKEN MIRROR BABY"/>
    <d v="2014-01-14T00:00:00"/>
    <m/>
    <s v="USC5Q1300108"/>
    <n v="3.1800000000000002E-2"/>
    <n v="5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BLACK AND BLUE"/>
    <d v="2014-01-14T00:00:00"/>
    <m/>
    <s v="USC5Q1300101"/>
    <n v="1.5513000000000001E-2"/>
    <n v="2"/>
  </r>
  <r>
    <s v="US-VOT"/>
    <s v="US-VOTIV MUSIC"/>
    <s v="PORTABLE SUB STREAMS"/>
    <s v="APPLE DIGITAL SALES"/>
    <s v="PORTABLE SUBSCRIPTIONS"/>
    <s v="TRACK"/>
    <x v="7"/>
    <x v="15"/>
    <s v="00075679946447"/>
    <s v="THE SO SO GLOS"/>
    <s v="99°"/>
    <d v="2014-01-14T00:00:00"/>
    <m/>
    <s v="USC5Q1300104"/>
    <n v="1.0083999999999999E-2"/>
    <n v="1"/>
  </r>
  <r>
    <s v="US-VOT"/>
    <s v="US-VOTIV MUSIC"/>
    <s v="PORTABLE SUB STREAMS"/>
    <s v="APPLE DIGITAL SALES"/>
    <s v="PORTABLE SUBSCRIPTIONS"/>
    <s v="TRACK"/>
    <x v="7"/>
    <x v="8"/>
    <s v="00811790020006"/>
    <s v="THE SO SO GLOS"/>
    <s v="NEW STANCE"/>
    <d v="2014-01-14T00:00:00"/>
    <m/>
    <s v="USC5Q1300113"/>
    <n v="1.0083999999999999E-2"/>
    <n v="1"/>
  </r>
  <r>
    <s v="US-VOT"/>
    <s v="US-VOTIV MUSIC"/>
    <s v="PORTABLE SUB STREAMS"/>
    <s v="APPLE DIGITAL SALES"/>
    <s v="PORTABLE SUBSCRIPTIONS"/>
    <s v="TRACK"/>
    <x v="7"/>
    <x v="8"/>
    <s v="00811790020006"/>
    <s v="THE SO SO GLOS"/>
    <s v="LIVE LIKE TV"/>
    <d v="2014-01-14T00:00:00"/>
    <m/>
    <s v="USC5Q1300112"/>
    <n v="3.368199999999999E-2"/>
    <n v="5"/>
  </r>
  <r>
    <s v="US-VOT"/>
    <s v="US-VOTIV MUSIC"/>
    <s v="PORTABLE SUB STREAMS"/>
    <s v="APPLE DIGITAL SALES"/>
    <s v="PORTABLE SUBSCRIPTIONS"/>
    <s v="TRACK"/>
    <x v="7"/>
    <x v="8"/>
    <s v="00811790020006"/>
    <s v="THE SO SO GLOS"/>
    <s v="LINDY HOP"/>
    <d v="2014-01-14T00:00:00"/>
    <m/>
    <s v="USC5Q1300115"/>
    <n v="0.14824300000000001"/>
    <n v="20"/>
  </r>
  <r>
    <s v="US-VOT"/>
    <s v="US-VOTIV MUSIC"/>
    <s v="PORTABLE SUB STREAMS"/>
    <s v="APPLE DIGITAL SALES"/>
    <s v="PORTABLE SUBSCRIPTIONS"/>
    <s v="TRACK"/>
    <x v="7"/>
    <x v="8"/>
    <s v="00811790020006"/>
    <s v="THE SO SO GLOS"/>
    <s v="HERE COMES THE NEIGHBORHOOD"/>
    <d v="2014-01-14T00:00:00"/>
    <m/>
    <s v="USC5Q1300114"/>
    <n v="1.7024000000000001E-2"/>
    <n v="4"/>
  </r>
  <r>
    <s v="US-VOT"/>
    <s v="US-VOTIV MUSIC"/>
    <s v="PORTABLE SUB STREAMS"/>
    <s v="APPLE DIGITAL SALES"/>
    <s v="PORTABLE SUBSCRIPTIONS"/>
    <s v="TRACK"/>
    <x v="7"/>
    <x v="8"/>
    <s v="00811790020006"/>
    <s v="THE SO SO GLOS"/>
    <s v="FRED ASTAIRE"/>
    <d v="2014-01-14T00:00:00"/>
    <m/>
    <s v="USC5Q1300111"/>
    <n v="2.5320000000000009E-2"/>
    <n v="6"/>
  </r>
  <r>
    <s v="US-VOT"/>
    <s v="US-VOTIV MUSIC"/>
    <s v="PORTABLE SUB STREAMS"/>
    <s v="APPLE DIGITAL SALES"/>
    <s v="PORTABLE SUBSCRIPTIONS"/>
    <s v="TRACK"/>
    <x v="7"/>
    <x v="30"/>
    <s v="00851563006356"/>
    <s v="THE SO SO GLOS"/>
    <s v="SUNNY SIDE"/>
    <d v="2016-05-20T00:00:00"/>
    <m/>
    <s v="USC5Q1500023"/>
    <n v="0.13991899999999999"/>
    <n v="20"/>
  </r>
  <r>
    <s v="US-VOT"/>
    <s v="US-VOTIV MUSIC"/>
    <s v="PORTABLE SUB STREAMS"/>
    <s v="APPLE DIGITAL SALES"/>
    <s v="PORTABLE SUBSCRIPTIONS"/>
    <s v="TRACK"/>
    <x v="7"/>
    <x v="30"/>
    <s v="00851563006356"/>
    <s v="THE SO SO GLOS"/>
    <s v="MISSIONARY"/>
    <d v="2016-05-20T00:00:00"/>
    <m/>
    <s v="USC5Q1500029"/>
    <n v="0.17512800000000001"/>
    <n v="25"/>
  </r>
  <r>
    <s v="US-VOT"/>
    <s v="US-VOTIV MUSIC"/>
    <s v="PORTABLE SUB STREAMS"/>
    <s v="APPLE DIGITAL SALES"/>
    <s v="PORTABLE SUBSCRIPTIONS"/>
    <s v="TRACK"/>
    <x v="7"/>
    <x v="30"/>
    <s v="00851563006356"/>
    <s v="THE SO SO GLOS"/>
    <s v="MAGAZINE"/>
    <d v="2016-05-20T00:00:00"/>
    <m/>
    <s v="USC5Q1500022"/>
    <n v="0.13405500000000001"/>
    <n v="20"/>
  </r>
  <r>
    <s v="US-VOT"/>
    <s v="US-VOTIV MUSIC"/>
    <s v="PORTABLE SUB STREAMS"/>
    <s v="APPLE DIGITAL SALES"/>
    <s v="PORTABLE SUBSCRIPTIONS"/>
    <s v="TRACK"/>
    <x v="7"/>
    <x v="30"/>
    <s v="00851563006356"/>
    <s v="THE SO SO GLOS"/>
    <s v="KINGS COUNTY II: BALLAD OF A SO SO GLO"/>
    <d v="2016-05-20T00:00:00"/>
    <m/>
    <s v="USC5Q1500024"/>
    <n v="0.13605400000000001"/>
    <n v="19"/>
  </r>
  <r>
    <s v="US-VOT"/>
    <s v="US-VOTIV MUSIC"/>
    <s v="PORTABLE SUB STREAMS"/>
    <s v="APPLE DIGITAL SALES"/>
    <s v="PORTABLE SUBSCRIPTIONS"/>
    <s v="TRACK"/>
    <x v="7"/>
    <x v="30"/>
    <s v="00851563006356"/>
    <s v="THE SO SO GLOS"/>
    <s v="INPATIENT"/>
    <d v="2016-05-20T00:00:00"/>
    <m/>
    <s v="USC5Q1500027"/>
    <n v="0.14027400000000001"/>
    <n v="20"/>
  </r>
  <r>
    <s v="US-VOT"/>
    <s v="US-VOTIV MUSIC"/>
    <s v="PORTABLE SUB STREAMS"/>
    <s v="APPLE DIGITAL SALES"/>
    <s v="PORTABLE SUBSCRIPTIONS"/>
    <s v="TRACK"/>
    <x v="7"/>
    <x v="30"/>
    <s v="00851563006356"/>
    <s v="THE SO SO GLOS"/>
    <s v="GOING OUT SWINGIN'"/>
    <d v="2016-05-20T00:00:00"/>
    <m/>
    <s v="USC5Q1500020"/>
    <n v="0.28800799999999999"/>
    <n v="36"/>
  </r>
  <r>
    <s v="US-VOT"/>
    <s v="US-VOTIV MUSIC"/>
    <s v="PORTABLE SUB STREAMS"/>
    <s v="APPLE DIGITAL SALES"/>
    <s v="PORTABLE SUBSCRIPTIONS"/>
    <s v="TRACK"/>
    <x v="7"/>
    <x v="30"/>
    <s v="00851563006356"/>
    <s v="THE SO SO GLOS"/>
    <s v="FOOL ON THE STREET"/>
    <d v="2016-05-20T00:00:00"/>
    <m/>
    <s v="USC5Q1500025"/>
    <n v="8.0560000000000007E-2"/>
    <n v="13"/>
  </r>
  <r>
    <s v="US-VOT"/>
    <s v="US-VOTIV MUSIC"/>
    <s v="PORTABLE SUB STREAMS"/>
    <s v="APPLE DIGITAL SALES"/>
    <s v="PORTABLE SUBSCRIPTIONS"/>
    <s v="TRACK"/>
    <x v="7"/>
    <x v="30"/>
    <s v="00851563006356"/>
    <s v="THE SO SO GLOS"/>
    <s v="DOWN THE TUBES"/>
    <d v="2016-05-20T00:00:00"/>
    <m/>
    <s v="USC5Q1500028"/>
    <n v="8.9514999999999983E-2"/>
    <n v="13"/>
  </r>
  <r>
    <s v="US-VOT"/>
    <s v="US-VOTIV MUSIC"/>
    <s v="PORTABLE SUB STREAMS"/>
    <s v="APPLE DIGITAL SALES"/>
    <s v="PORTABLE SUBSCRIPTIONS"/>
    <s v="TRACK"/>
    <x v="7"/>
    <x v="30"/>
    <s v="00851563006356"/>
    <s v="THE SO SO GLOS"/>
    <s v="DEVIL'S DOING HANDSTANDS"/>
    <d v="2016-05-20T00:00:00"/>
    <m/>
    <s v="USC5Q1500021"/>
    <n v="0.35490500000000003"/>
    <n v="51"/>
  </r>
  <r>
    <s v="US-VOT"/>
    <s v="US-VOTIV MUSIC"/>
    <s v="PORTABLE SUB STREAMS"/>
    <s v="APPLE DIGITAL SALES"/>
    <s v="PORTABLE SUBSCRIPTIONS"/>
    <s v="TRACK"/>
    <x v="7"/>
    <x v="30"/>
    <s v="00851563006356"/>
    <s v="THE SO SO GLOS"/>
    <s v="CADAVER (CAREER SUICIDE)"/>
    <d v="2016-05-20T00:00:00"/>
    <m/>
    <s v="USC5Q1500026"/>
    <n v="0.14613799999999999"/>
    <n v="20"/>
  </r>
  <r>
    <s v="US-VOT"/>
    <s v="US-VOTIV MUSIC"/>
    <s v="PORTABLE SUB STREAMS"/>
    <s v="APPLE DIGITAL SALES"/>
    <s v="PORTABLE SUBSCRIPTIONS"/>
    <s v="TRACK"/>
    <x v="7"/>
    <x v="31"/>
    <s v="00851563006479"/>
    <s v="THE SO SO GLOS"/>
    <s v="DANCING INDUSTRY"/>
    <d v="2016-03-11T00:00:00"/>
    <m/>
    <s v="USC5Q1500018"/>
    <n v="0.42979299999999998"/>
    <n v="58"/>
  </r>
  <r>
    <s v="US-VOT"/>
    <s v="US-VOTIV MUSIC"/>
    <s v="PORTABLE SUB STREAMS"/>
    <s v="APPLE DIGITAL SALES"/>
    <s v="PORTABLE SUBSCRIPTIONS"/>
    <s v="TRACK"/>
    <x v="7"/>
    <x v="32"/>
    <s v="00857235002961"/>
    <s v="THE SO SO GLOS"/>
    <s v="BLACK AND BLUE"/>
    <d v="2015-03-03T00:00:00"/>
    <m/>
    <s v="USC5Q1500002"/>
    <n v="3.0235999999999999E-2"/>
    <n v="5"/>
  </r>
  <r>
    <s v="US-VOT"/>
    <s v="US-VOTIV MUSIC"/>
    <s v="PORTABLE SUB STREAMS"/>
    <s v="APPLE DIGITAL SALES"/>
    <s v="PORTABLE SUBSCRIPTIONS"/>
    <s v="TRACK"/>
    <x v="7"/>
    <x v="16"/>
    <s v="00851563006394"/>
    <s v="THE SO SO GLOS"/>
    <s v="A.D.D. LIFE"/>
    <d v="2016-01-22T00:00:00"/>
    <m/>
    <s v="USC5Q1500019"/>
    <n v="3.514338"/>
    <n v="505"/>
  </r>
  <r>
    <s v="US-VOT"/>
    <s v="US-VOTIV MUSIC"/>
    <s v="PORTABLE SUB STREAMS"/>
    <s v="APPLE DIGITAL SALES"/>
    <s v="PORTABLE SUBSCRIPTIONS"/>
    <s v="TRACK"/>
    <x v="15"/>
    <x v="33"/>
    <s v="00851857007489"/>
    <s v="SIMON DOOM"/>
    <s v="LUCIFER THE LIGHT BEARER"/>
    <d v="2018-01-30T00:00:00"/>
    <m/>
    <s v="USC5Q1700049"/>
    <n v="0.18960399999999999"/>
    <n v="22"/>
  </r>
  <r>
    <s v="US-VOT"/>
    <s v="US-VOTIV MUSIC"/>
    <s v="PORTABLE SUB STREAMS"/>
    <s v="APPLE DIGITAL SALES"/>
    <s v="PORTABLE SUBSCRIPTIONS"/>
    <s v="TRACK"/>
    <x v="15"/>
    <x v="34"/>
    <s v="00851857007229"/>
    <s v="SIMON DOOM"/>
    <s v="YOU CAN'T BE REAL"/>
    <d v="2017-05-19T00:00:00"/>
    <m/>
    <s v="USC5Q1700024"/>
    <n v="5.3099E-2"/>
    <n v="6"/>
  </r>
  <r>
    <s v="US-VOT"/>
    <s v="US-VOTIV MUSIC"/>
    <s v="PORTABLE SUB STREAMS"/>
    <s v="APPLE DIGITAL SALES"/>
    <s v="PORTABLE SUBSCRIPTIONS"/>
    <s v="TRACK"/>
    <x v="15"/>
    <x v="34"/>
    <s v="00851857007229"/>
    <s v="SIMON DOOM"/>
    <s v="THE GENTS OF YORE"/>
    <d v="2017-05-19T00:00:00"/>
    <m/>
    <s v="USC5Q1700025"/>
    <n v="5.0420000000000013E-2"/>
    <n v="5"/>
  </r>
  <r>
    <s v="US-VOT"/>
    <s v="US-VOTIV MUSIC"/>
    <s v="PORTABLE SUB STREAMS"/>
    <s v="APPLE DIGITAL SALES"/>
    <s v="PORTABLE SUBSCRIPTIONS"/>
    <s v="TRACK"/>
    <x v="15"/>
    <x v="34"/>
    <s v="00851857007229"/>
    <s v="SIMON DOOM"/>
    <s v="SISTINE CHAPEL"/>
    <d v="2017-05-19T00:00:00"/>
    <m/>
    <s v="USC5Q1700022"/>
    <n v="3.4117000000000001E-2"/>
    <n v="4"/>
  </r>
  <r>
    <s v="US-VOT"/>
    <s v="US-VOTIV MUSIC"/>
    <s v="PORTABLE SUB STREAMS"/>
    <s v="APPLE DIGITAL SALES"/>
    <s v="PORTABLE SUBSCRIPTIONS"/>
    <s v="TRACK"/>
    <x v="15"/>
    <x v="34"/>
    <s v="00851857007229"/>
    <s v="SIMON DOOM"/>
    <s v="MY MOM WAS BORN IN LONDON"/>
    <d v="2017-05-19T00:00:00"/>
    <m/>
    <s v="USC5Q1700026"/>
    <n v="6.8611999999999992E-2"/>
    <n v="8"/>
  </r>
  <r>
    <s v="US-VOT"/>
    <s v="US-VOTIV MUSIC"/>
    <s v="PORTABLE SUB STREAMS"/>
    <s v="APPLE DIGITAL SALES"/>
    <s v="PORTABLE SUBSCRIPTIONS"/>
    <s v="TRACK"/>
    <x v="15"/>
    <x v="34"/>
    <s v="00851857007229"/>
    <s v="SIMON DOOM"/>
    <s v="I FEEL UNLOVED"/>
    <d v="2017-05-19T00:00:00"/>
    <m/>
    <s v="USC5Q1700017"/>
    <n v="0.14114399999999999"/>
    <n v="18"/>
  </r>
  <r>
    <s v="US-VOT"/>
    <s v="US-VOTIV MUSIC"/>
    <s v="PORTABLE SUB STREAMS"/>
    <s v="APPLE DIGITAL SALES"/>
    <s v="PORTABLE SUBSCRIPTIONS"/>
    <s v="TRACK"/>
    <x v="15"/>
    <x v="34"/>
    <s v="00851857007229"/>
    <s v="SIMON DOOM"/>
    <s v="HAIR OF THE GOD"/>
    <d v="2017-05-19T00:00:00"/>
    <m/>
    <s v="USC5Q1700021"/>
    <n v="3.5628E-2"/>
    <n v="6"/>
  </r>
  <r>
    <s v="US-VOT"/>
    <s v="US-VOTIV MUSIC"/>
    <s v="PORTABLE SUB STREAMS"/>
    <s v="APPLE DIGITAL SALES"/>
    <s v="PORTABLE SUBSCRIPTIONS"/>
    <s v="TRACK"/>
    <x v="15"/>
    <x v="34"/>
    <s v="00851857007229"/>
    <s v="SIMON DOOM"/>
    <s v="GRAY'S PLACENTA"/>
    <d v="2017-05-19T00:00:00"/>
    <m/>
    <s v="USC5Q1700019"/>
    <n v="3.5680999999999991E-2"/>
    <n v="4"/>
  </r>
  <r>
    <s v="US-VOT"/>
    <s v="US-VOTIV MUSIC"/>
    <s v="PORTABLE SUB STREAMS"/>
    <s v="APPLE DIGITAL SALES"/>
    <s v="PORTABLE SUBSCRIPTIONS"/>
    <s v="TRACK"/>
    <x v="15"/>
    <x v="34"/>
    <s v="00851857007229"/>
    <s v="SIMON DOOM"/>
    <s v="ENTER THE ARENA"/>
    <d v="2017-05-19T00:00:00"/>
    <m/>
    <s v="USC5Q1700020"/>
    <n v="5.0420000000000013E-2"/>
    <n v="5"/>
  </r>
  <r>
    <s v="US-VOT"/>
    <s v="US-VOTIV MUSIC"/>
    <s v="PORTABLE SUB STREAMS"/>
    <s v="APPLE DIGITAL SALES"/>
    <s v="PORTABLE SUBSCRIPTIONS"/>
    <s v="TRACK"/>
    <x v="15"/>
    <x v="34"/>
    <s v="00851857007229"/>
    <s v="SIMON DOOM"/>
    <s v="DREAM OF THE MACHINES"/>
    <d v="2017-05-19T00:00:00"/>
    <m/>
    <s v="USC5Q1700018"/>
    <n v="7.1361999999999995E-2"/>
    <n v="8"/>
  </r>
  <r>
    <s v="US-VOT"/>
    <s v="US-VOTIV MUSIC"/>
    <s v="PORTABLE SUB STREAMS"/>
    <s v="APPLE DIGITAL SALES"/>
    <s v="PORTABLE SUBSCRIPTIONS"/>
    <s v="TRACK"/>
    <x v="15"/>
    <x v="34"/>
    <s v="00851857007229"/>
    <s v="SIMON DOOM"/>
    <s v="BABYMAN"/>
    <d v="2017-05-19T00:00:00"/>
    <m/>
    <s v="USC5Q1700023"/>
    <n v="3.0251999999999991E-2"/>
    <n v="3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SPECTRE"/>
    <d v="2017-02-24T00:00:00"/>
    <m/>
    <s v="USC5Q1700014"/>
    <n v="0.430145"/>
    <n v="78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SPECTRE"/>
    <d v="2017-02-24T00:00:00"/>
    <m/>
    <s v="USC5Q1700012"/>
    <n v="3.5665000000000002E-2"/>
    <n v="6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SAYING HI TO OLD FRIENDS"/>
    <d v="2017-02-24T00:00:00"/>
    <m/>
    <s v="USC5Q1700005"/>
    <n v="0.22092500000000001"/>
    <n v="35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I WISH YOU WERE A GIRL"/>
    <d v="2017-02-24T00:00:00"/>
    <m/>
    <s v="USC5Q1700009"/>
    <n v="1.9377999999999999E-2"/>
    <n v="3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HARD BEING HAPPY"/>
    <d v="2017-02-24T00:00:00"/>
    <m/>
    <s v="USC5Q1700006"/>
    <n v="2.6370999999999999E-2"/>
    <n v="4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FUN FEXY FINE"/>
    <d v="2017-02-24T00:00:00"/>
    <m/>
    <s v="USC5Q1700008"/>
    <n v="4.5765E-2"/>
    <n v="5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DREAMS IMITATE ART"/>
    <d v="2017-02-24T00:00:00"/>
    <m/>
    <s v="USC5Q1700013"/>
    <n v="2.5581E-2"/>
    <n v="5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DREAMS IMITATE ART"/>
    <d v="2017-02-24T00:00:00"/>
    <m/>
    <s v="USC5Q1700011"/>
    <n v="4.6051000000000002E-2"/>
    <n v="9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BOYS THEME"/>
    <d v="2017-02-24T00:00:00"/>
    <m/>
    <s v="USC5Q1700015"/>
    <n v="2.1715999999999999E-2"/>
    <n v="4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BOYS THEME"/>
    <d v="2017-02-24T00:00:00"/>
    <m/>
    <s v="USC5Q1700004"/>
    <n v="2.1715999999999999E-2"/>
    <n v="4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BOYS THEME"/>
    <d v="2017-02-24T00:00:00"/>
    <m/>
    <s v="USC5Q1700003"/>
    <n v="2.5581E-2"/>
    <n v="5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AS YOU ARE"/>
    <d v="2017-02-24T00:00:00"/>
    <m/>
    <s v="USC5Q1700001"/>
    <n v="2.1715999999999999E-2"/>
    <n v="4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ALL THE THINGS YOU WERE BY NOW"/>
    <d v="2017-02-24T00:00:00"/>
    <m/>
    <s v="USC5Q1700010"/>
    <n v="2.1715999999999999E-2"/>
    <n v="4"/>
  </r>
  <r>
    <s v="US-VOT"/>
    <s v="US-VOTIV MUSIC"/>
    <s v="PORTABLE SUB STREAMS"/>
    <s v="APPLE DIGITAL SALES"/>
    <s v="PORTABLE SUBSCRIPTIONS"/>
    <s v="TRACK"/>
    <x v="16"/>
    <x v="35"/>
    <s v="00851857007205"/>
    <s v="PATRICK HIGGINS"/>
    <s v="ALL THE THINGS YOU WERE BY NOW"/>
    <d v="2017-02-24T00:00:00"/>
    <m/>
    <s v="USC5Q1700002"/>
    <n v="2.1645000000000001E-2"/>
    <n v="5"/>
  </r>
  <r>
    <s v="US-VOT"/>
    <s v="US-VOTIV MUSIC"/>
    <s v="PORTABLE SUB STREAMS"/>
    <s v="APPLE DIGITAL SALES"/>
    <s v="PORTABLE SUBSCRIPTIONS"/>
    <s v="TRACK"/>
    <x v="16"/>
    <x v="35"/>
    <s v="00851857007205"/>
    <s v="MILES JORIS-PEYRAFITTE"/>
    <s v="OH BOY, TRAILER HOMES"/>
    <d v="2017-02-24T00:00:00"/>
    <m/>
    <s v="USC5Q1700007"/>
    <n v="3.9094999999999998E-2"/>
    <n v="8"/>
  </r>
  <r>
    <s v="US-VOT"/>
    <s v="US-VOTIV MUSIC"/>
    <s v="PORTABLE SUB STREAMS"/>
    <s v="APPLE DIGITAL SALES"/>
    <s v="PORTABLE SUBSCRIPTIONS"/>
    <s v="TRACK"/>
    <x v="16"/>
    <x v="35"/>
    <s v="00851857007205"/>
    <s v="KEVIN REILLY"/>
    <s v="APPALACHIAN MOON"/>
    <d v="2017-02-24T00:00:00"/>
    <m/>
    <s v="USC5Q1700016"/>
    <n v="3.322473"/>
    <n v="494"/>
  </r>
  <r>
    <s v="US-VOT"/>
    <s v="US-VOTIV MUSIC"/>
    <s v="PORTABLE SUB STREAMS"/>
    <s v="APPLE DIGITAL SALES"/>
    <s v="PORTABLE SUBSCRIPTIONS"/>
    <s v="TRACK"/>
    <x v="17"/>
    <x v="36"/>
    <s v="00851857007267"/>
    <s v="MY GOODNESS"/>
    <s v="SCAVENGERS"/>
    <d v="2017-06-02T00:00:00"/>
    <m/>
    <s v="USC5Q1600041"/>
    <n v="0.31442700000000001"/>
    <n v="43"/>
  </r>
  <r>
    <s v="US-VOT"/>
    <s v="US-VOTIV MUSIC"/>
    <s v="PORTABLE SUB STREAMS"/>
    <s v="APPLE DIGITAL SALES"/>
    <s v="PORTABLE SUBSCRIPTIONS"/>
    <s v="TRACK"/>
    <x v="17"/>
    <x v="36"/>
    <s v="00851857007236"/>
    <s v="MY GOODNESS"/>
    <s v="WHITE WITCHES"/>
    <d v="2017-06-02T00:00:00"/>
    <m/>
    <s v="USC5Q1600040"/>
    <n v="7.7882999999999994E-2"/>
    <n v="10"/>
  </r>
  <r>
    <s v="US-VOT"/>
    <s v="US-VOTIV MUSIC"/>
    <s v="PORTABLE SUB STREAMS"/>
    <s v="APPLE DIGITAL SALES"/>
    <s v="PORTABLE SUBSCRIPTIONS"/>
    <s v="TRACK"/>
    <x v="17"/>
    <x v="36"/>
    <s v="00851857007236"/>
    <s v="MY GOODNESS"/>
    <s v="SWIM"/>
    <d v="2017-06-02T00:00:00"/>
    <m/>
    <s v="USC5Q1600039"/>
    <n v="0.18792600000000001"/>
    <n v="30"/>
  </r>
  <r>
    <s v="US-VOT"/>
    <s v="US-VOTIV MUSIC"/>
    <s v="PORTABLE SUB STREAMS"/>
    <s v="APPLE DIGITAL SALES"/>
    <s v="PORTABLE SUBSCRIPTIONS"/>
    <s v="TRACK"/>
    <x v="17"/>
    <x v="36"/>
    <s v="00851857007236"/>
    <s v="MY GOODNESS"/>
    <s v="SILVER LINING"/>
    <d v="2017-06-02T00:00:00"/>
    <m/>
    <s v="USC5Q1600036"/>
    <n v="0.98402500000000004"/>
    <n v="143"/>
  </r>
  <r>
    <s v="US-VOT"/>
    <s v="US-VOTIV MUSIC"/>
    <s v="PORTABLE SUB STREAMS"/>
    <s v="APPLE DIGITAL SALES"/>
    <s v="PORTABLE SUBSCRIPTIONS"/>
    <s v="TRACK"/>
    <x v="17"/>
    <x v="36"/>
    <s v="00851857007236"/>
    <s v="MY GOODNESS"/>
    <s v="LAZY LOVE"/>
    <d v="2017-06-02T00:00:00"/>
    <m/>
    <s v="USC5Q1600043"/>
    <n v="5.8843999999999987E-2"/>
    <n v="9"/>
  </r>
  <r>
    <s v="US-VOT"/>
    <s v="US-VOTIV MUSIC"/>
    <s v="PORTABLE SUB STREAMS"/>
    <s v="APPLE DIGITAL SALES"/>
    <s v="PORTABLE SUBSCRIPTIONS"/>
    <s v="TRACK"/>
    <x v="17"/>
    <x v="36"/>
    <s v="00851857007236"/>
    <s v="MY GOODNESS"/>
    <s v="HAUNT"/>
    <d v="2017-06-02T00:00:00"/>
    <m/>
    <s v="USC5Q1600038"/>
    <n v="3.1248000000000001E-2"/>
    <n v="7"/>
  </r>
  <r>
    <s v="US-VOT"/>
    <s v="US-VOTIV MUSIC"/>
    <s v="PORTABLE SUB STREAMS"/>
    <s v="APPLE DIGITAL SALES"/>
    <s v="PORTABLE SUBSCRIPTIONS"/>
    <s v="TRACK"/>
    <x v="17"/>
    <x v="36"/>
    <s v="00851857007236"/>
    <s v="MY GOODNESS"/>
    <s v="GHOST TOWN"/>
    <d v="2017-06-02T00:00:00"/>
    <m/>
    <s v="USC5Q1600042"/>
    <n v="4.7986000000000001E-2"/>
    <n v="7"/>
  </r>
  <r>
    <s v="US-VOT"/>
    <s v="US-VOTIV MUSIC"/>
    <s v="PORTABLE SUB STREAMS"/>
    <s v="APPLE DIGITAL SALES"/>
    <s v="PORTABLE SUBSCRIPTIONS"/>
    <s v="TRACK"/>
    <x v="17"/>
    <x v="36"/>
    <s v="00851857007236"/>
    <s v="MY GOODNESS"/>
    <s v="ELEVATORS"/>
    <d v="2017-06-02T00:00:00"/>
    <m/>
    <s v="USC5Q1600037"/>
    <n v="0.12331400000000001"/>
    <n v="17"/>
  </r>
  <r>
    <s v="US-VOT"/>
    <s v="US-VOTIV MUSIC"/>
    <s v="PORTABLE SUB STREAMS"/>
    <s v="APPLE DIGITAL SALES"/>
    <s v="PORTABLE SUBSCRIPTIONS"/>
    <s v="TRACK"/>
    <x v="17"/>
    <x v="36"/>
    <s v="00851857007236"/>
    <s v="MY GOODNESS"/>
    <s v="CUT TEETH"/>
    <d v="2017-06-02T00:00:00"/>
    <m/>
    <s v="USC5Q1600045"/>
    <n v="0.20742099999999999"/>
    <n v="31"/>
  </r>
  <r>
    <s v="US-VOT"/>
    <s v="US-VOTIV MUSIC"/>
    <s v="PORTABLE SUB STREAMS"/>
    <s v="APPLE DIGITAL SALES"/>
    <s v="PORTABLE SUBSCRIPTIONS"/>
    <s v="TRACK"/>
    <x v="17"/>
    <x v="36"/>
    <s v="00851857007236"/>
    <s v="MY GOODNESS"/>
    <s v="ALRIGHT"/>
    <d v="2017-06-02T00:00:00"/>
    <m/>
    <s v="USC5Q1600044"/>
    <n v="7.1206999999999993E-2"/>
    <n v="10"/>
  </r>
  <r>
    <s v="US-VOT"/>
    <s v="US-VOTIV MUSIC"/>
    <s v="PORTABLE SUB STREAMS"/>
    <s v="APPLE DIGITAL SALES"/>
    <s v="PORTABLE SUBSCRIPTIONS"/>
    <s v="TRACK"/>
    <x v="17"/>
    <x v="37"/>
    <s v="00851857007069"/>
    <s v="MY GOODNESS"/>
    <s v="ISLANDS"/>
    <d v="2016-09-14T00:00:00"/>
    <m/>
    <s v="USC5Q1600046"/>
    <n v="0.66861700000000002"/>
    <n v="90"/>
  </r>
  <r>
    <s v="US-VOT"/>
    <s v="US-VOTIV MUSIC"/>
    <s v="PORTABLE SUB STREAMS"/>
    <s v="APPLE DIGITAL SALES"/>
    <s v="PORTABLE SUBSCRIPTIONS"/>
    <s v="TRACK"/>
    <x v="17"/>
    <x v="37"/>
    <s v="00851857007052"/>
    <s v="MY GOODNESS"/>
    <s v="YOU DON'T KNOW HOW IT FEELS"/>
    <d v="2016-11-04T00:00:00"/>
    <m/>
    <s v="USC5Q1600047"/>
    <n v="6.2810000000000005E-2"/>
    <n v="11"/>
  </r>
  <r>
    <s v="US-VOT"/>
    <s v="US-VOTIV MUSIC"/>
    <s v="PORTABLE SUB STREAMS"/>
    <s v="APPLE DIGITAL SALES"/>
    <s v="PORTABLE SUBSCRIPTIONS"/>
    <s v="TRACK"/>
    <x v="17"/>
    <x v="37"/>
    <s v="00851857007052"/>
    <s v="MY GOODNESS"/>
    <s v="NEW BLOOD"/>
    <d v="2016-11-04T00:00:00"/>
    <m/>
    <s v="USC5Q1600048"/>
    <n v="5.0420000000000013E-2"/>
    <n v="5"/>
  </r>
  <r>
    <s v="US-VOT"/>
    <s v="US-VOTIV MUSIC"/>
    <s v="PORTABLE SUB STREAMS"/>
    <s v="APPLE DIGITAL SALES"/>
    <s v="PORTABLE SUBSCRIPTIONS"/>
    <s v="TRACK"/>
    <x v="17"/>
    <x v="38"/>
    <s v="00857235002237"/>
    <s v="MY GOODNESS"/>
    <s v="COLD FEET KILLER"/>
    <d v="2014-04-15T00:00:00"/>
    <m/>
    <s v="USC5Q1300084"/>
    <n v="0.68372200000000005"/>
    <n v="94"/>
  </r>
  <r>
    <s v="US-VOT"/>
    <s v="US-VOTIV MUSIC"/>
    <s v="PORTABLE SUB STREAMS"/>
    <s v="APPLE DIGITAL SALES"/>
    <s v="PORTABLE SUBSCRIPTIONS"/>
    <s v="TRACK"/>
    <x v="17"/>
    <x v="39"/>
    <s v="00857235002060"/>
    <s v="MY GOODNESS"/>
    <s v="CHECK YOUR BONES"/>
    <d v="2014-01-21T00:00:00"/>
    <m/>
    <s v="USC5Q1300083"/>
    <n v="0.45965299999999998"/>
    <n v="61"/>
  </r>
  <r>
    <s v="US-VOT"/>
    <s v="US-VOTIV MUSIC"/>
    <s v="PORTABLE SUB STREAMS"/>
    <s v="APPLE DIGITAL SALES"/>
    <s v="PORTABLE SUBSCRIPTIONS"/>
    <s v="TRACK"/>
    <x v="18"/>
    <x v="40"/>
    <s v="00851563006615"/>
    <s v="KUROMA"/>
    <s v="UPRISING"/>
    <d v="2016-10-14T00:00:00"/>
    <m/>
    <s v="USC5Q1600006"/>
    <n v="4.2658000000000001E-2"/>
    <n v="7"/>
  </r>
  <r>
    <s v="US-VOT"/>
    <s v="US-VOTIV MUSIC"/>
    <s v="PORTABLE SUB STREAMS"/>
    <s v="APPLE DIGITAL SALES"/>
    <s v="PORTABLE SUBSCRIPTIONS"/>
    <s v="TRACK"/>
    <x v="18"/>
    <x v="40"/>
    <s v="00851563006615"/>
    <s v="KUROMA"/>
    <s v="THE SUN IS TOO HIGH"/>
    <d v="2016-10-14T00:00:00"/>
    <m/>
    <s v="USC5Q1600009"/>
    <n v="4.8086999999999998E-2"/>
    <n v="8"/>
  </r>
  <r>
    <s v="US-VOT"/>
    <s v="US-VOTIV MUSIC"/>
    <s v="PORTABLE SUB STREAMS"/>
    <s v="APPLE DIGITAL SALES"/>
    <s v="PORTABLE SUBSCRIPTIONS"/>
    <s v="TRACK"/>
    <x v="18"/>
    <x v="40"/>
    <s v="00851563006615"/>
    <s v="KUROMA"/>
    <s v="THE ISLAND IN ME"/>
    <d v="2016-10-14T00:00:00"/>
    <m/>
    <s v="USC5Q1600012"/>
    <n v="2.1715999999999999E-2"/>
    <n v="4"/>
  </r>
  <r>
    <s v="US-VOT"/>
    <s v="US-VOTIV MUSIC"/>
    <s v="PORTABLE SUB STREAMS"/>
    <s v="APPLE DIGITAL SALES"/>
    <s v="PORTABLE SUBSCRIPTIONS"/>
    <s v="TRACK"/>
    <x v="18"/>
    <x v="40"/>
    <s v="00851563006615"/>
    <s v="KUROMA"/>
    <s v="TENNESSEE WALKER"/>
    <d v="2016-10-14T00:00:00"/>
    <m/>
    <s v="USC5Q1600011"/>
    <n v="3.1026000000000001E-2"/>
    <n v="4"/>
  </r>
  <r>
    <s v="US-VOT"/>
    <s v="US-VOTIV MUSIC"/>
    <s v="PORTABLE SUB STREAMS"/>
    <s v="APPLE DIGITAL SALES"/>
    <s v="PORTABLE SUBSCRIPTIONS"/>
    <s v="TRACK"/>
    <x v="18"/>
    <x v="40"/>
    <s v="00851563006615"/>
    <s v="KUROMA"/>
    <s v="PERFECT GIRL"/>
    <d v="2016-10-14T00:00:00"/>
    <m/>
    <s v="USC5Q1600005"/>
    <n v="0.12565200000000001"/>
    <n v="18"/>
  </r>
  <r>
    <s v="US-VOT"/>
    <s v="US-VOTIV MUSIC"/>
    <s v="PORTABLE SUB STREAMS"/>
    <s v="APPLE DIGITAL SALES"/>
    <s v="PORTABLE SUBSCRIPTIONS"/>
    <s v="TRACK"/>
    <x v="18"/>
    <x v="40"/>
    <s v="00851563006615"/>
    <s v="KUROMA"/>
    <s v="LUCKY MAN"/>
    <d v="2016-10-14T00:00:00"/>
    <m/>
    <s v="USC5Q1600003"/>
    <n v="0.172954"/>
    <n v="31"/>
  </r>
  <r>
    <s v="US-VOT"/>
    <s v="US-VOTIV MUSIC"/>
    <s v="PORTABLE SUB STREAMS"/>
    <s v="APPLE DIGITAL SALES"/>
    <s v="PORTABLE SUBSCRIPTIONS"/>
    <s v="TRACK"/>
    <x v="18"/>
    <x v="40"/>
    <s v="00851563006615"/>
    <s v="KUROMA"/>
    <s v="IN A CALIFORNIA WAY"/>
    <d v="2016-10-14T00:00:00"/>
    <m/>
    <s v="USC5Q1600008"/>
    <n v="1.6286999999999999E-2"/>
    <n v="3"/>
  </r>
  <r>
    <s v="US-VOT"/>
    <s v="US-VOTIV MUSIC"/>
    <s v="PORTABLE SUB STREAMS"/>
    <s v="APPLE DIGITAL SALES"/>
    <s v="PORTABLE SUBSCRIPTIONS"/>
    <s v="TRACK"/>
    <x v="18"/>
    <x v="40"/>
    <s v="00851563006615"/>
    <s v="KUROMA"/>
    <s v="I'M THE KIND"/>
    <d v="2016-10-14T00:00:00"/>
    <m/>
    <s v="USC5Q1600004"/>
    <n v="6.7480999999999999E-2"/>
    <n v="9"/>
  </r>
  <r>
    <s v="US-VOT"/>
    <s v="US-VOTIV MUSIC"/>
    <s v="PORTABLE SUB STREAMS"/>
    <s v="APPLE DIGITAL SALES"/>
    <s v="PORTABLE SUBSCRIPTIONS"/>
    <s v="TRACK"/>
    <x v="18"/>
    <x v="40"/>
    <s v="00851563006615"/>
    <s v="KUROMA"/>
    <s v="I WANT THE KINGDOM"/>
    <d v="2016-10-14T00:00:00"/>
    <m/>
    <s v="USC5Q1600010"/>
    <n v="2.7144999999999999E-2"/>
    <n v="5"/>
  </r>
  <r>
    <s v="US-VOT"/>
    <s v="US-VOTIV MUSIC"/>
    <s v="PORTABLE SUB STREAMS"/>
    <s v="APPLE DIGITAL SALES"/>
    <s v="PORTABLE SUBSCRIPTIONS"/>
    <s v="TRACK"/>
    <x v="18"/>
    <x v="40"/>
    <s v="00851563006615"/>
    <s v="KUROMA"/>
    <s v="I DON'T KNOW WHAT I SHOULD DO"/>
    <d v="2016-10-14T00:00:00"/>
    <m/>
    <s v="USC5Q1600007"/>
    <n v="3.6455000000000001E-2"/>
    <n v="5"/>
  </r>
  <r>
    <s v="US-VOT"/>
    <s v="US-VOTIV MUSIC"/>
    <s v="PORTABLE SUB STREAMS"/>
    <s v="APPLE DIGITAL SALES"/>
    <s v="PORTABLE SUBSCRIPTIONS"/>
    <s v="TRACK"/>
    <x v="18"/>
    <x v="40"/>
    <s v="00851563006615"/>
    <s v="KUROMA"/>
    <s v="A CURSE OF MINE"/>
    <d v="2016-10-14T00:00:00"/>
    <m/>
    <s v="USC5Q1600002"/>
    <n v="0.16908400000000001"/>
    <n v="26"/>
  </r>
  <r>
    <s v="US-VOT"/>
    <s v="US-VOTIV MUSIC"/>
    <s v="PORTABLE SUB STREAMS"/>
    <s v="APPLE DIGITAL SALES"/>
    <s v="PORTABLE SUBSCRIPTIONS"/>
    <s v="TRACK"/>
    <x v="18"/>
    <x v="41"/>
    <s v="00857235002923"/>
    <s v="KUROMA"/>
    <s v="LOVE IS ON THE WAY"/>
    <d v="2015-01-27T00:00:00"/>
    <m/>
    <s v="USC5Q1400038"/>
    <n v="0.25904500000000003"/>
    <n v="32"/>
  </r>
  <r>
    <s v="US-VOT"/>
    <s v="US-VOTIV MUSIC"/>
    <s v="PORTABLE SUB STREAMS"/>
    <s v="APPLE DIGITAL SALES"/>
    <s v="PORTABLE SUBSCRIPTIONS"/>
    <s v="TRACK"/>
    <x v="18"/>
    <x v="42"/>
    <s v="00857235002459"/>
    <s v="KUROMA"/>
    <s v="THEE ONLY CHILDE"/>
    <d v="2015-04-07T00:00:00"/>
    <m/>
    <s v="USC5Q1400045"/>
    <n v="3.1800000000000002E-2"/>
    <n v="5"/>
  </r>
  <r>
    <s v="US-VOT"/>
    <s v="US-VOTIV MUSIC"/>
    <s v="PORTABLE SUB STREAMS"/>
    <s v="APPLE DIGITAL SALES"/>
    <s v="PORTABLE SUBSCRIPTIONS"/>
    <s v="TRACK"/>
    <x v="18"/>
    <x v="42"/>
    <s v="00857235002459"/>
    <s v="KUROMA"/>
    <s v="SIMON'S IN THE JUNGLE"/>
    <d v="2015-04-07T00:00:00"/>
    <m/>
    <s v="USC5Q1400041"/>
    <n v="0.39476899999999998"/>
    <n v="71"/>
  </r>
  <r>
    <s v="US-VOT"/>
    <s v="US-VOTIV MUSIC"/>
    <s v="PORTABLE SUB STREAMS"/>
    <s v="APPLE DIGITAL SALES"/>
    <s v="PORTABLE SUBSCRIPTIONS"/>
    <s v="TRACK"/>
    <x v="18"/>
    <x v="42"/>
    <s v="00857235002459"/>
    <s v="KUROMA"/>
    <s v="RUNNING PEOPLE"/>
    <d v="2015-04-07T00:00:00"/>
    <m/>
    <s v="USC5Q1400037"/>
    <n v="0.21557000000000001"/>
    <n v="34"/>
  </r>
  <r>
    <s v="US-VOT"/>
    <s v="US-VOTIV MUSIC"/>
    <s v="PORTABLE SUB STREAMS"/>
    <s v="APPLE DIGITAL SALES"/>
    <s v="PORTABLE SUBSCRIPTIONS"/>
    <s v="TRACK"/>
    <x v="18"/>
    <x v="42"/>
    <s v="00857235002459"/>
    <s v="KUROMA"/>
    <s v="PASSIONATE PEOPLE"/>
    <d v="2015-04-07T00:00:00"/>
    <m/>
    <s v="USC5Q1400040"/>
    <n v="0.118675"/>
    <n v="15"/>
  </r>
  <r>
    <s v="US-VOT"/>
    <s v="US-VOTIV MUSIC"/>
    <s v="PORTABLE SUB STREAMS"/>
    <s v="APPLE DIGITAL SALES"/>
    <s v="PORTABLE SUBSCRIPTIONS"/>
    <s v="TRACK"/>
    <x v="18"/>
    <x v="42"/>
    <s v="00857235002459"/>
    <s v="KUROMA"/>
    <s v="EVAN MANN"/>
    <d v="2015-04-07T00:00:00"/>
    <m/>
    <s v="USC5Q1400042"/>
    <n v="7.3683999999999986E-2"/>
    <n v="11"/>
  </r>
  <r>
    <s v="US-VOT"/>
    <s v="US-VOTIV MUSIC"/>
    <s v="PORTABLE SUB STREAMS"/>
    <s v="APPLE DIGITAL SALES"/>
    <s v="PORTABLE SUBSCRIPTIONS"/>
    <s v="TRACK"/>
    <x v="18"/>
    <x v="42"/>
    <s v="00857235002459"/>
    <s v="KUROMA"/>
    <s v="CASE LOGIC"/>
    <d v="2015-04-07T00:00:00"/>
    <m/>
    <s v="USC5Q1400043"/>
    <n v="0.14272399999999999"/>
    <n v="16"/>
  </r>
  <r>
    <s v="US-VOT"/>
    <s v="US-VOTIV MUSIC"/>
    <s v="PORTABLE SUB STREAMS"/>
    <s v="APPLE DIGITAL SALES"/>
    <s v="PORTABLE SUBSCRIPTIONS"/>
    <s v="TRACK"/>
    <x v="18"/>
    <x v="42"/>
    <s v="00857235002459"/>
    <s v="KUROMA"/>
    <s v="BIG BAD MONEY"/>
    <d v="2015-04-07T00:00:00"/>
    <m/>
    <s v="USC5Q1400039"/>
    <n v="8.2203999999999999E-2"/>
    <n v="12"/>
  </r>
  <r>
    <s v="US-VOT"/>
    <s v="US-VOTIV MUSIC"/>
    <s v="PORTABLE SUB STREAMS"/>
    <s v="APPLE DIGITAL SALES"/>
    <s v="PORTABLE SUBSCRIPTIONS"/>
    <s v="TRACK"/>
    <x v="18"/>
    <x v="42"/>
    <s v="00857235002459"/>
    <s v="KUROMA"/>
    <s v="30601"/>
    <d v="2015-04-07T00:00:00"/>
    <m/>
    <s v="USC5Q1400044"/>
    <n v="7.5231999999999993E-2"/>
    <n v="13"/>
  </r>
  <r>
    <s v="US-VOT"/>
    <s v="US-VOTIV MUSIC"/>
    <s v="PORTABLE SUB STREAMS"/>
    <s v="APPLE DIGITAL SALES"/>
    <s v="PORTABLE SUBSCRIPTIONS"/>
    <s v="TRACK"/>
    <x v="18"/>
    <x v="43"/>
    <s v="00851563006721"/>
    <s v="KUROMA"/>
    <s v="A DAY WITH NO DISASTER"/>
    <d v="2016-07-27T00:00:00"/>
    <m/>
    <s v="USC5Q1600001"/>
    <n v="8.9970999999999995E-2"/>
    <n v="14"/>
  </r>
  <r>
    <s v="US-VOT"/>
    <s v="US-VOTIV MUSIC"/>
    <s v="PORTABLE SUB STREAMS"/>
    <s v="APPLE DIGITAL SALES"/>
    <s v="PORTABLE SUBSCRIPTIONS"/>
    <s v="TRACK"/>
    <x v="18"/>
    <x v="44"/>
    <s v="00857235002800"/>
    <s v="KUROMA"/>
    <s v="20+CENTURIES"/>
    <d v="2014-12-15T00:00:00"/>
    <m/>
    <s v="USC5Q1400036"/>
    <n v="0.28226600000000002"/>
    <n v="48"/>
  </r>
  <r>
    <s v="US-VOT"/>
    <s v="US-VOTIV MUSIC"/>
    <s v="PORTABLE SUB STREAMS"/>
    <s v="APPLE DIGITAL SALES"/>
    <s v="PORTABLE SUBSCRIPTIONS"/>
    <s v="TRACK"/>
    <x v="18"/>
    <x v="44"/>
    <s v="00851563006332"/>
    <s v="KUROMA"/>
    <s v="TWENTY CENTURIES IN TIME"/>
    <d v="2015-10-30T00:00:00"/>
    <m/>
    <s v="USC5Q1500017"/>
    <n v="3.0251999999999991E-2"/>
    <n v="3"/>
  </r>
  <r>
    <s v="US-VOT"/>
    <s v="US-VOTIV MUSIC"/>
    <s v="PORTABLE SUB STREAMS"/>
    <s v="APPLE DIGITAL SALES"/>
    <s v="PORTABLE SUBSCRIPTIONS"/>
    <s v="TRACK"/>
    <x v="18"/>
    <x v="44"/>
    <s v="00851563006332"/>
    <s v="KUROMA"/>
    <s v="HEAVENLY JUSTICE"/>
    <d v="2015-10-30T00:00:00"/>
    <m/>
    <s v="USC5Q1500015"/>
    <n v="2.0167999999999998E-2"/>
    <n v="2"/>
  </r>
  <r>
    <s v="US-VOT"/>
    <s v="US-VOTIV MUSIC"/>
    <s v="PORTABLE SUB STREAMS"/>
    <s v="APPLE DIGITAL SALES"/>
    <s v="PORTABLE SUBSCRIPTIONS"/>
    <s v="TRACK"/>
    <x v="18"/>
    <x v="44"/>
    <s v="00851563006332"/>
    <s v="KUROMA"/>
    <s v="GONNA GET COOL"/>
    <d v="2015-10-30T00:00:00"/>
    <m/>
    <s v="USC5Q1500014"/>
    <n v="7.3109999999999998E-3"/>
    <n v="1"/>
  </r>
  <r>
    <s v="US-VOT"/>
    <s v="US-VOTIV MUSIC"/>
    <s v="PORTABLE SUB STREAMS"/>
    <s v="APPLE DIGITAL SALES"/>
    <s v="PORTABLE SUBSCRIPTIONS"/>
    <s v="TRACK"/>
    <x v="18"/>
    <x v="44"/>
    <s v="00851563006332"/>
    <s v="KUROMA"/>
    <s v="DIVINE HAMMER"/>
    <d v="2015-10-30T00:00:00"/>
    <m/>
    <s v="USC5Q1500016"/>
    <n v="2.0167999999999998E-2"/>
    <n v="2"/>
  </r>
  <r>
    <s v="US-VOT"/>
    <s v="US-VOTIV MUSIC"/>
    <s v="PORTABLE SUB STREAMS"/>
    <s v="APPLE DIGITAL SALES"/>
    <s v="PORTABLE SUBSCRIPTIONS"/>
    <s v="TRACK"/>
    <x v="19"/>
    <x v="45"/>
    <s v="00851857007175"/>
    <s v="KAYE"/>
    <s v="PARAKEETER"/>
    <d v="1899-12-31T00:00:00"/>
    <m/>
    <s v="USC5Q1600052"/>
    <n v="1.3514E-2"/>
    <n v="3"/>
  </r>
  <r>
    <s v="US-VOT"/>
    <s v="US-VOTIV MUSIC"/>
    <s v="PORTABLE SUB STREAMS"/>
    <s v="APPLE DIGITAL SALES"/>
    <s v="PORTABLE SUBSCRIPTIONS"/>
    <s v="TRACK"/>
    <x v="19"/>
    <x v="46"/>
    <s v="00851563006622"/>
    <s v="KAYE"/>
    <s v="UUU"/>
    <d v="2016-08-19T00:00:00"/>
    <m/>
    <s v="USC5Q1600013"/>
    <n v="0.64925000000000022"/>
    <n v="99"/>
  </r>
  <r>
    <s v="US-VOT"/>
    <s v="US-VOTIV MUSIC"/>
    <s v="PORTABLE SUB STREAMS"/>
    <s v="APPLE DIGITAL SALES"/>
    <s v="PORTABLE SUBSCRIPTIONS"/>
    <s v="TRACK"/>
    <x v="19"/>
    <x v="46"/>
    <s v="00851563006622"/>
    <s v="KAYE"/>
    <s v="PORCELAIN"/>
    <d v="2016-08-19T00:00:00"/>
    <m/>
    <s v="USC5Q1600017"/>
    <n v="0.12052499999999999"/>
    <n v="19"/>
  </r>
  <r>
    <s v="US-VOT"/>
    <s v="US-VOTIV MUSIC"/>
    <s v="PORTABLE SUB STREAMS"/>
    <s v="APPLE DIGITAL SALES"/>
    <s v="PORTABLE SUBSCRIPTIONS"/>
    <s v="TRACK"/>
    <x v="19"/>
    <x v="46"/>
    <s v="00851563006622"/>
    <s v="KAYE"/>
    <s v="HONEY"/>
    <d v="2016-08-19T00:00:00"/>
    <m/>
    <s v="USC5Q1600014"/>
    <n v="2.2175859999999998"/>
    <n v="328"/>
  </r>
  <r>
    <s v="US-VOT"/>
    <s v="US-VOTIV MUSIC"/>
    <s v="PORTABLE SUB STREAMS"/>
    <s v="APPLE DIGITAL SALES"/>
    <s v="PORTABLE SUBSCRIPTIONS"/>
    <s v="TRACK"/>
    <x v="19"/>
    <x v="46"/>
    <s v="00851563006622"/>
    <s v="KAYE"/>
    <s v="CARRY YOU"/>
    <d v="2016-08-19T00:00:00"/>
    <m/>
    <s v="USC5Q1600015"/>
    <n v="0.23974000000000001"/>
    <n v="37"/>
  </r>
  <r>
    <s v="US-VOT"/>
    <s v="US-VOTIV MUSIC"/>
    <s v="PORTABLE SUB STREAMS"/>
    <s v="APPLE DIGITAL SALES"/>
    <s v="PORTABLE SUBSCRIPTIONS"/>
    <s v="TRACK"/>
    <x v="19"/>
    <x v="46"/>
    <s v="00851563006622"/>
    <s v="KAYE"/>
    <s v="ARMIES"/>
    <d v="2016-08-19T00:00:00"/>
    <m/>
    <s v="USC5Q1600016"/>
    <n v="0.202676"/>
    <n v="33"/>
  </r>
  <r>
    <s v="US-VOT"/>
    <s v="US-VOTIV MUSIC"/>
    <s v="PORTABLE SUB STREAMS"/>
    <s v="APPLE DIGITAL SALES"/>
    <s v="PORTABLE SUBSCRIPTIONS"/>
    <s v="TRACK"/>
    <x v="19"/>
    <x v="47"/>
    <s v="00851857007342"/>
    <s v="KAYE"/>
    <s v="CHESHIRE KITTEN"/>
    <d v="2017-07-28T00:00:00"/>
    <m/>
    <s v="USC5Q1700027"/>
    <n v="0.16578100000000001"/>
    <n v="25"/>
  </r>
  <r>
    <s v="US-VOT"/>
    <s v="US-VOTIV MUSIC"/>
    <s v="PORTABLE SUB STREAMS"/>
    <s v="APPLE DIGITAL SALES"/>
    <s v="PORTABLE SUBSCRIPTIONS"/>
    <s v="TRACK"/>
    <x v="19"/>
    <x v="48"/>
    <s v="00851857007441"/>
    <s v="KAYE"/>
    <s v="BAMBOO"/>
    <d v="2017-09-20T00:00:00"/>
    <m/>
    <s v="USC5Q1700040"/>
    <n v="3.9412999999999997E-2"/>
    <n v="8"/>
  </r>
  <r>
    <s v="US-VOT"/>
    <s v="US-VOTIV MUSIC"/>
    <s v="PORTABLE SUB STREAMS"/>
    <s v="APPLE DIGITAL SALES"/>
    <s v="PORTABLE SUBSCRIPTIONS"/>
    <s v="TRACK"/>
    <x v="8"/>
    <x v="49"/>
    <s v="00851563006745"/>
    <s v="IMAGINARY CITIES"/>
    <s v="WHEREVER YOU ARE"/>
    <d v="2016-08-12T00:00:00"/>
    <m/>
    <s v="USC5Q1600028"/>
    <n v="0.106269"/>
    <n v="11"/>
  </r>
  <r>
    <s v="US-VOT"/>
    <s v="US-VOTIV MUSIC"/>
    <s v="PORTABLE SUB STREAMS"/>
    <s v="APPLE DIGITAL SALES"/>
    <s v="PORTABLE SUBSCRIPTIONS"/>
    <s v="TRACK"/>
    <x v="8"/>
    <x v="49"/>
    <s v="00851563006745"/>
    <s v="IMAGINARY CITIES"/>
    <s v="TRUE LOVE"/>
    <d v="2016-08-12T00:00:00"/>
    <m/>
    <s v="USC5Q1600029"/>
    <n v="0.108575"/>
    <n v="16"/>
  </r>
  <r>
    <s v="US-VOT"/>
    <s v="US-VOTIV MUSIC"/>
    <s v="PORTABLE SUB STREAMS"/>
    <s v="APPLE DIGITAL SALES"/>
    <s v="PORTABLE SUBSCRIPTIONS"/>
    <s v="TRACK"/>
    <x v="8"/>
    <x v="49"/>
    <s v="00851563006745"/>
    <s v="IMAGINARY CITIES"/>
    <s v="SET MY HEART ON FIRE"/>
    <d v="2016-08-12T00:00:00"/>
    <m/>
    <s v="USC5Q1600027"/>
    <n v="0.107043"/>
    <n v="12"/>
  </r>
  <r>
    <s v="US-VOT"/>
    <s v="US-VOTIV MUSIC"/>
    <s v="PORTABLE SUB STREAMS"/>
    <s v="APPLE DIGITAL SALES"/>
    <s v="PORTABLE SUBSCRIPTIONS"/>
    <s v="TRACK"/>
    <x v="8"/>
    <x v="49"/>
    <s v="00851563006745"/>
    <s v="IMAGINARY CITIES"/>
    <s v="CAROUSEL"/>
    <d v="2016-08-12T00:00:00"/>
    <m/>
    <s v="USC5Q1600030"/>
    <n v="5.5848999999999989E-2"/>
    <n v="6"/>
  </r>
  <r>
    <s v="US-VOT"/>
    <s v="US-VOTIV MUSIC"/>
    <s v="PORTABLE SUB STREAMS"/>
    <s v="APPLE DIGITAL SALES"/>
    <s v="PORTABLE SUBSCRIPTIONS"/>
    <s v="TRACK"/>
    <x v="8"/>
    <x v="50"/>
    <s v="00857235002084"/>
    <s v="IMAGINARY CITIES"/>
    <s v="WHO'S WATCHING YOU"/>
    <d v="2014-02-25T00:00:00"/>
    <m/>
    <s v="CA2Q71200026"/>
    <n v="9.6184999999999993E-2"/>
    <n v="10"/>
  </r>
  <r>
    <s v="US-VOT"/>
    <s v="US-VOTIV MUSIC"/>
    <s v="PORTABLE SUB STREAMS"/>
    <s v="APPLE DIGITAL SALES"/>
    <s v="PORTABLE SUBSCRIPTIONS"/>
    <s v="TRACK"/>
    <x v="8"/>
    <x v="50"/>
    <s v="00857235002084"/>
    <s v="IMAGINARY CITIES"/>
    <s v="WATER UNDER THE BRIDGE"/>
    <d v="2014-02-25T00:00:00"/>
    <m/>
    <s v="CA2Q71200027"/>
    <n v="8.2220000000000015E-2"/>
    <n v="10"/>
  </r>
  <r>
    <s v="US-VOT"/>
    <s v="US-VOTIV MUSIC"/>
    <s v="PORTABLE SUB STREAMS"/>
    <s v="APPLE DIGITAL SALES"/>
    <s v="PORTABLE SUBSCRIPTIONS"/>
    <s v="TRACK"/>
    <x v="8"/>
    <x v="50"/>
    <s v="00857235002084"/>
    <s v="IMAGINARY CITIES"/>
    <s v="STILL WAITING/SO COLD"/>
    <d v="2014-02-25T00:00:00"/>
    <m/>
    <s v="CA2Q71200028"/>
    <n v="3.0235999999999999E-2"/>
    <n v="5"/>
  </r>
  <r>
    <s v="US-VOT"/>
    <s v="US-VOTIV MUSIC"/>
    <s v="PORTABLE SUB STREAMS"/>
    <s v="APPLE DIGITAL SALES"/>
    <s v="PORTABLE SUBSCRIPTIONS"/>
    <s v="TRACK"/>
    <x v="8"/>
    <x v="50"/>
    <s v="00857235002084"/>
    <s v="IMAGINARY CITIES"/>
    <s v="SOONER OR LATER"/>
    <d v="2014-02-25T00:00:00"/>
    <m/>
    <s v="CA2Q71200022"/>
    <n v="4.1883999999999998E-2"/>
    <n v="6"/>
  </r>
  <r>
    <s v="US-VOT"/>
    <s v="US-VOTIV MUSIC"/>
    <s v="PORTABLE SUB STREAMS"/>
    <s v="APPLE DIGITAL SALES"/>
    <s v="PORTABLE SUBSCRIPTIONS"/>
    <s v="TRACK"/>
    <x v="8"/>
    <x v="50"/>
    <s v="00857235002084"/>
    <s v="IMAGINARY CITIES"/>
    <s v="SILVER LINING"/>
    <d v="2014-02-25T00:00:00"/>
    <m/>
    <s v="CA2Q71200021"/>
    <n v="4.6538999999999997E-2"/>
    <n v="6"/>
  </r>
  <r>
    <s v="US-VOT"/>
    <s v="US-VOTIV MUSIC"/>
    <s v="PORTABLE SUB STREAMS"/>
    <s v="APPLE DIGITAL SALES"/>
    <s v="PORTABLE SUBSCRIPTIONS"/>
    <s v="TRACK"/>
    <x v="8"/>
    <x v="50"/>
    <s v="00857235002084"/>
    <s v="IMAGINARY CITIES"/>
    <s v="LILT (THE INTRO SONG)"/>
    <d v="2014-02-25T00:00:00"/>
    <m/>
    <s v="CA2Q71200017"/>
    <n v="7.6017000000000001E-2"/>
    <n v="8"/>
  </r>
  <r>
    <s v="US-VOT"/>
    <s v="US-VOTIV MUSIC"/>
    <s v="PORTABLE SUB STREAMS"/>
    <s v="APPLE DIGITAL SALES"/>
    <s v="PORTABLE SUBSCRIPTIONS"/>
    <s v="TRACK"/>
    <x v="8"/>
    <x v="50"/>
    <s v="00857235002084"/>
    <s v="IMAGINARY CITIES"/>
    <s v="FALL OF ROMANCE"/>
    <d v="2014-02-25T00:00:00"/>
    <m/>
    <s v="CA2Q71200023"/>
    <n v="7.2320999999999996E-2"/>
    <n v="12"/>
  </r>
  <r>
    <s v="US-VOT"/>
    <s v="US-VOTIV MUSIC"/>
    <s v="PORTABLE SUB STREAMS"/>
    <s v="APPLE DIGITAL SALES"/>
    <s v="PORTABLE SUBSCRIPTIONS"/>
    <s v="TRACK"/>
    <x v="8"/>
    <x v="50"/>
    <s v="00857235002084"/>
    <s v="IMAGINARY CITIES"/>
    <s v="CHASING THE SUNSET"/>
    <d v="2014-02-25T00:00:00"/>
    <m/>
    <s v="CA2Q71200020"/>
    <n v="0.108373"/>
    <n v="14"/>
  </r>
  <r>
    <s v="US-VOT"/>
    <s v="US-VOTIV MUSIC"/>
    <s v="PORTABLE SUB STREAMS"/>
    <s v="APPLE DIGITAL SALES"/>
    <s v="PORTABLE SUBSCRIPTIONS"/>
    <s v="TRACK"/>
    <x v="8"/>
    <x v="50"/>
    <s v="00857235002084"/>
    <s v="IMAGINARY CITIES"/>
    <s v="BELLS OF COLOGNE"/>
    <d v="2014-02-25T00:00:00"/>
    <m/>
    <s v="CA2Q71200019"/>
    <n v="0.25903399999999999"/>
    <n v="38"/>
  </r>
  <r>
    <s v="US-VOT"/>
    <s v="US-VOTIV MUSIC"/>
    <s v="PORTABLE SUB STREAMS"/>
    <s v="APPLE DIGITAL SALES"/>
    <s v="PORTABLE SUBSCRIPTIONS"/>
    <s v="TRACK"/>
    <x v="8"/>
    <x v="50"/>
    <s v="00857235002084"/>
    <s v="IMAGINARY CITIES"/>
    <s v="ALL THE TIME"/>
    <d v="2014-02-25T00:00:00"/>
    <m/>
    <s v="CA2Q71200018"/>
    <n v="8.1446000000000005E-2"/>
    <n v="9"/>
  </r>
  <r>
    <s v="US-VOT"/>
    <s v="US-VOTIV MUSIC"/>
    <s v="PORTABLE SUB STREAMS"/>
    <s v="APPLE DIGITAL SALES"/>
    <s v="PORTABLE SUBSCRIPTIONS"/>
    <s v="TRACK"/>
    <x v="8"/>
    <x v="50"/>
    <s v="00857235002084"/>
    <s v="IMAGINARY CITIES"/>
    <s v="A WAY WITH YOUR WORDS"/>
    <d v="2014-02-25T00:00:00"/>
    <m/>
    <s v="CA2Q71200025"/>
    <n v="7.0491999999999999E-2"/>
    <n v="10"/>
  </r>
  <r>
    <s v="US-VOT"/>
    <s v="US-VOTIV MUSIC"/>
    <s v="PORTABLE SUB STREAMS"/>
    <s v="APPLE DIGITAL SALES"/>
    <s v="PORTABLE SUBSCRIPTIONS"/>
    <s v="TRACK"/>
    <x v="8"/>
    <x v="50"/>
    <s v="00857235002084"/>
    <s v="IMAGINARY CITIES"/>
    <s v="9 AND 10"/>
    <d v="2014-02-25T00:00:00"/>
    <m/>
    <s v="CA2Q71200024"/>
    <n v="5.5848999999999989E-2"/>
    <n v="6"/>
  </r>
  <r>
    <s v="US-VOT"/>
    <s v="US-VOTIV MUSIC"/>
    <s v="PORTABLE SUB STREAMS"/>
    <s v="APPLE DIGITAL SALES"/>
    <s v="PORTABLE SUBSCRIPTIONS"/>
    <s v="TRACK"/>
    <x v="20"/>
    <x v="51"/>
    <s v="00075679965448"/>
    <s v="HEY CHAMP"/>
    <s v="WORD=WAR"/>
    <d v="2014-02-18T00:00:00"/>
    <m/>
    <s v="USC5Q1000002"/>
    <n v="0.136236"/>
    <n v="25"/>
  </r>
  <r>
    <s v="US-VOT"/>
    <s v="US-VOTIV MUSIC"/>
    <s v="PORTABLE SUB STREAMS"/>
    <s v="APPLE DIGITAL SALES"/>
    <s v="PORTABLE SUBSCRIPTIONS"/>
    <s v="TRACK"/>
    <x v="20"/>
    <x v="51"/>
    <s v="00075679965448"/>
    <s v="HEY CHAMP"/>
    <s v="STEAMPUNK CAMELOT"/>
    <d v="2014-02-18T00:00:00"/>
    <m/>
    <s v="USC5Q1000010"/>
    <n v="7.9347999999999988E-2"/>
    <n v="16"/>
  </r>
  <r>
    <s v="US-VOT"/>
    <s v="US-VOTIV MUSIC"/>
    <s v="PORTABLE SUB STREAMS"/>
    <s v="APPLE DIGITAL SALES"/>
    <s v="PORTABLE SUBSCRIPTIONS"/>
    <s v="TRACK"/>
    <x v="20"/>
    <x v="51"/>
    <s v="00075679965448"/>
    <s v="HEY CHAMP"/>
    <s v="STAR"/>
    <d v="2014-02-18T00:00:00"/>
    <m/>
    <s v="USC5Q1000007"/>
    <n v="0.117685"/>
    <n v="21"/>
  </r>
  <r>
    <s v="US-VOT"/>
    <s v="US-VOTIV MUSIC"/>
    <s v="PORTABLE SUB STREAMS"/>
    <s v="APPLE DIGITAL SALES"/>
    <s v="PORTABLE SUBSCRIPTIONS"/>
    <s v="TRACK"/>
    <x v="20"/>
    <x v="51"/>
    <s v="00075679965448"/>
    <s v="HEY CHAMP"/>
    <s v="SO AMERICAN"/>
    <d v="2014-02-18T00:00:00"/>
    <m/>
    <s v="USC5Q1000008"/>
    <n v="0.28287800000000002"/>
    <n v="43"/>
  </r>
  <r>
    <s v="US-VOT"/>
    <s v="US-VOTIV MUSIC"/>
    <s v="PORTABLE SUB STREAMS"/>
    <s v="APPLE DIGITAL SALES"/>
    <s v="PORTABLE SUBSCRIPTIONS"/>
    <s v="TRACK"/>
    <x v="20"/>
    <x v="51"/>
    <s v="00075679965448"/>
    <s v="HEY CHAMP"/>
    <s v="SHAKE"/>
    <d v="2014-02-18T00:00:00"/>
    <m/>
    <s v="USC5Q1000001"/>
    <n v="0.72916199999999998"/>
    <n v="92"/>
  </r>
  <r>
    <s v="US-VOT"/>
    <s v="US-VOTIV MUSIC"/>
    <s v="PORTABLE SUB STREAMS"/>
    <s v="APPLE DIGITAL SALES"/>
    <s v="PORTABLE SUBSCRIPTIONS"/>
    <s v="TRACK"/>
    <x v="20"/>
    <x v="51"/>
    <s v="00075679965448"/>
    <s v="HEY CHAMP"/>
    <s v="NO FUTURE"/>
    <d v="2014-02-18T00:00:00"/>
    <m/>
    <s v="USC5Q1000005"/>
    <n v="0.18049000000000001"/>
    <n v="28"/>
  </r>
  <r>
    <s v="US-VOT"/>
    <s v="US-VOTIV MUSIC"/>
    <s v="PORTABLE SUB STREAMS"/>
    <s v="APPLE DIGITAL SALES"/>
    <s v="PORTABLE SUBSCRIPTIONS"/>
    <s v="TRACK"/>
    <x v="20"/>
    <x v="51"/>
    <s v="00075679965448"/>
    <s v="HEY CHAMP"/>
    <s v="NEVEREST"/>
    <d v="2014-02-18T00:00:00"/>
    <m/>
    <s v="USC5Q1000006"/>
    <n v="0.32459100000000002"/>
    <n v="51"/>
  </r>
  <r>
    <s v="US-VOT"/>
    <s v="US-VOTIV MUSIC"/>
    <s v="PORTABLE SUB STREAMS"/>
    <s v="APPLE DIGITAL SALES"/>
    <s v="PORTABLE SUBSCRIPTIONS"/>
    <s v="TRACK"/>
    <x v="20"/>
    <x v="51"/>
    <s v="00075679965448"/>
    <s v="HEY CHAMP"/>
    <s v="FACE CONTROL"/>
    <d v="2014-02-18T00:00:00"/>
    <m/>
    <s v="USC5Q1000009"/>
    <n v="0.36712899999999998"/>
    <n v="45"/>
  </r>
  <r>
    <s v="US-VOT"/>
    <s v="US-VOTIV MUSIC"/>
    <s v="PORTABLE SUB STREAMS"/>
    <s v="APPLE DIGITAL SALES"/>
    <s v="PORTABLE SUBSCRIPTIONS"/>
    <s v="TRACK"/>
    <x v="20"/>
    <x v="51"/>
    <s v="00075679965448"/>
    <s v="HEY CHAMP"/>
    <s v="COLD DUST GIRL"/>
    <d v="2014-02-18T00:00:00"/>
    <m/>
    <s v="USC5Q1000003"/>
    <n v="8.075330000000001"/>
    <n v="1140"/>
  </r>
  <r>
    <s v="US-VOT"/>
    <s v="US-VOTIV MUSIC"/>
    <s v="PORTABLE SUB STREAMS"/>
    <s v="APPLE DIGITAL SALES"/>
    <s v="PORTABLE SUBSCRIPTIONS"/>
    <s v="TRACK"/>
    <x v="20"/>
    <x v="51"/>
    <s v="00075679965448"/>
    <s v="HEY CHAMP"/>
    <s v="ARTIFICIAL MAN"/>
    <d v="2014-02-18T00:00:00"/>
    <m/>
    <s v="USC5Q1000004"/>
    <n v="0.13672899999999999"/>
    <n v="26"/>
  </r>
  <r>
    <s v="US-VOT"/>
    <s v="US-VOTIV MUSIC"/>
    <s v="PORTABLE SUB STREAMS"/>
    <s v="APPLE DIGITAL SALES"/>
    <s v="PORTABLE SUBSCRIPTIONS"/>
    <s v="TRACK"/>
    <x v="0"/>
    <x v="52"/>
    <s v="00851563006127"/>
    <s v="GLINT"/>
    <s v="THE HANDS ON THE CLOCK"/>
    <d v="2016-03-11T00:00:00"/>
    <m/>
    <s v="USC5Q1400057"/>
    <n v="0.25040800000000002"/>
    <n v="32"/>
  </r>
  <r>
    <s v="US-VOT"/>
    <s v="US-VOTIV MUSIC"/>
    <s v="PORTABLE SUB STREAMS"/>
    <s v="APPLE DIGITAL SALES"/>
    <s v="PORTABLE SUBSCRIPTIONS"/>
    <s v="TRACK"/>
    <x v="0"/>
    <x v="52"/>
    <s v="00851563006127"/>
    <s v="GLINT"/>
    <s v="SOLDIERS IN THE DARK"/>
    <d v="2016-03-11T00:00:00"/>
    <m/>
    <s v="USC5Q1400055"/>
    <n v="0.10038900000000001"/>
    <n v="13"/>
  </r>
  <r>
    <s v="US-VOT"/>
    <s v="US-VOTIV MUSIC"/>
    <s v="PORTABLE SUB STREAMS"/>
    <s v="APPLE DIGITAL SALES"/>
    <s v="PORTABLE SUBSCRIPTIONS"/>
    <s v="TRACK"/>
    <x v="0"/>
    <x v="52"/>
    <s v="00851563006127"/>
    <s v="GLINT"/>
    <s v="SIT BACK, LET GO"/>
    <d v="2016-03-11T00:00:00"/>
    <m/>
    <s v="USC5Q1400053"/>
    <n v="0.26709699999999997"/>
    <n v="46"/>
  </r>
  <r>
    <s v="US-VOT"/>
    <s v="US-VOTIV MUSIC"/>
    <s v="PORTABLE SUB STREAMS"/>
    <s v="APPLE DIGITAL SALES"/>
    <s v="PORTABLE SUBSCRIPTIONS"/>
    <s v="TRACK"/>
    <x v="0"/>
    <x v="52"/>
    <s v="00851563006127"/>
    <s v="GLINT"/>
    <s v="JUNKY"/>
    <d v="2016-03-11T00:00:00"/>
    <m/>
    <s v="USC5Q1400056"/>
    <n v="0.15198600000000001"/>
    <n v="22"/>
  </r>
  <r>
    <s v="US-VOT"/>
    <s v="US-VOTIV MUSIC"/>
    <s v="PORTABLE SUB STREAMS"/>
    <s v="APPLE DIGITAL SALES"/>
    <s v="PORTABLE SUBSCRIPTIONS"/>
    <s v="TRACK"/>
    <x v="0"/>
    <x v="52"/>
    <s v="00851563006127"/>
    <s v="GLINT"/>
    <s v="INTRO"/>
    <d v="2016-03-11T00:00:00"/>
    <m/>
    <s v="USC5Q1400049"/>
    <n v="5.6623E-2"/>
    <n v="7"/>
  </r>
  <r>
    <s v="US-VOT"/>
    <s v="US-VOTIV MUSIC"/>
    <s v="PORTABLE SUB STREAMS"/>
    <s v="APPLE DIGITAL SALES"/>
    <s v="PORTABLE SUBSCRIPTIONS"/>
    <s v="TRACK"/>
    <x v="0"/>
    <x v="52"/>
    <s v="00851563006127"/>
    <s v="GLINT"/>
    <s v="GET OUT THE WAY"/>
    <d v="2016-03-11T00:00:00"/>
    <m/>
    <s v="USC5Q1400091"/>
    <n v="0.83433400000000002"/>
    <n v="123"/>
  </r>
  <r>
    <s v="US-VOT"/>
    <s v="US-VOTIV MUSIC"/>
    <s v="PORTABLE SUB STREAMS"/>
    <s v="APPLE DIGITAL SALES"/>
    <s v="PORTABLE SUBSCRIPTIONS"/>
    <s v="TRACK"/>
    <x v="0"/>
    <x v="52"/>
    <s v="00851563006127"/>
    <s v="GLINT"/>
    <s v="FAR FROM HERE"/>
    <d v="2016-03-11T00:00:00"/>
    <m/>
    <s v="USC5Q1400090"/>
    <n v="0.30091800000000002"/>
    <n v="44"/>
  </r>
  <r>
    <s v="US-VOT"/>
    <s v="US-VOTIV MUSIC"/>
    <s v="PORTABLE SUB STREAMS"/>
    <s v="APPLE DIGITAL SALES"/>
    <s v="PORTABLE SUBSCRIPTIONS"/>
    <s v="TRACK"/>
    <x v="0"/>
    <x v="52"/>
    <s v="00851563006127"/>
    <s v="GLINT"/>
    <s v="DEBTS &amp; COLLECTIONS"/>
    <d v="2016-03-11T00:00:00"/>
    <m/>
    <s v="USC5Q1400054"/>
    <n v="0.141902"/>
    <n v="21"/>
  </r>
  <r>
    <s v="US-VOT"/>
    <s v="US-VOTIV MUSIC"/>
    <s v="PORTABLE SUB STREAMS"/>
    <s v="APPLE DIGITAL SALES"/>
    <s v="PORTABLE SUBSCRIPTIONS"/>
    <s v="TRACK"/>
    <x v="0"/>
    <x v="52"/>
    <s v="00851563006127"/>
    <s v="GLINT"/>
    <s v="BREATHE"/>
    <d v="2016-03-11T00:00:00"/>
    <m/>
    <s v="USC5Q1400051"/>
    <n v="0.35353800000000002"/>
    <n v="49"/>
  </r>
  <r>
    <s v="US-VOT"/>
    <s v="US-VOTIV MUSIC"/>
    <s v="PORTABLE SUB STREAMS"/>
    <s v="APPLE DIGITAL SALES"/>
    <s v="PORTABLE SUBSCRIPTIONS"/>
    <s v="TRACK"/>
    <x v="0"/>
    <x v="53"/>
    <s v="00851563006301"/>
    <s v="GLINT"/>
    <s v="THE PLACES I FOUND"/>
    <d v="2015-08-21T00:00:00"/>
    <m/>
    <s v="USC5Q1500012"/>
    <n v="3.1009999999999999E-2"/>
    <n v="6"/>
  </r>
  <r>
    <s v="US-VOT"/>
    <s v="US-VOTIV MUSIC"/>
    <s v="PORTABLE SUB STREAMS"/>
    <s v="APPLE DIGITAL SALES"/>
    <s v="PORTABLE SUBSCRIPTIONS"/>
    <s v="TRACK"/>
    <x v="0"/>
    <x v="53"/>
    <s v="00851563006257"/>
    <s v="GLINT"/>
    <s v="WHILE YOU SLEEP"/>
    <d v="2015-07-24T00:00:00"/>
    <m/>
    <s v="USC5Q1400060"/>
    <n v="0.51330699999999996"/>
    <n v="71"/>
  </r>
  <r>
    <s v="US-VOT"/>
    <s v="US-VOTIV MUSIC"/>
    <s v="PORTABLE SUB STREAMS"/>
    <s v="APPLE DIGITAL SALES"/>
    <s v="PORTABLE SUBSCRIPTIONS"/>
    <s v="TRACK"/>
    <x v="0"/>
    <x v="53"/>
    <s v="00851563006257"/>
    <s v="GLINT"/>
    <s v="HOLD STILL"/>
    <d v="2015-07-24T00:00:00"/>
    <m/>
    <s v="USC5Q1400094"/>
    <n v="2.9461999999999999E-2"/>
    <n v="4"/>
  </r>
  <r>
    <s v="US-VOT"/>
    <s v="US-VOTIV MUSIC"/>
    <s v="PORTABLE SUB STREAMS"/>
    <s v="APPLE DIGITAL SALES"/>
    <s v="PORTABLE SUBSCRIPTIONS"/>
    <s v="TRACK"/>
    <x v="0"/>
    <x v="53"/>
    <s v="00851563006257"/>
    <s v="GLINT"/>
    <s v="ALL IS WELL"/>
    <d v="2015-07-24T00:00:00"/>
    <m/>
    <s v="USC5Q1400059"/>
    <n v="0.146177"/>
    <n v="18"/>
  </r>
  <r>
    <s v="US-VOT"/>
    <s v="US-VOTIV MUSIC"/>
    <s v="PORTABLE SUB STREAMS"/>
    <s v="APPLE DIGITAL SALES"/>
    <s v="PORTABLE SUBSCRIPTIONS"/>
    <s v="TRACK"/>
    <x v="0"/>
    <x v="54"/>
    <s v="00851563006264"/>
    <s v="GLINT"/>
    <s v="THE TRUTH LIES IN US"/>
    <d v="2015-10-30T00:00:00"/>
    <m/>
    <s v="USC5Q1400098"/>
    <n v="2.679E-3"/>
    <n v="1"/>
  </r>
  <r>
    <s v="US-VOT"/>
    <s v="US-VOTIV MUSIC"/>
    <s v="PORTABLE SUB STREAMS"/>
    <s v="APPLE DIGITAL SALES"/>
    <s v="PORTABLE SUBSCRIPTIONS"/>
    <s v="TRACK"/>
    <x v="0"/>
    <x v="54"/>
    <s v="00851563006264"/>
    <s v="GLINT"/>
    <s v="GUIDED"/>
    <d v="2015-10-30T00:00:00"/>
    <m/>
    <s v="USC5Q1400052"/>
    <n v="3.6172270000000002"/>
    <n v="504"/>
  </r>
  <r>
    <s v="US-VOT"/>
    <s v="US-VOTIV MUSIC"/>
    <s v="PORTABLE SUB STREAMS"/>
    <s v="APPLE DIGITAL SALES"/>
    <s v="PORTABLE SUBSCRIPTIONS"/>
    <s v="TRACK"/>
    <x v="0"/>
    <x v="55"/>
    <s v="00851563006431"/>
    <s v="GLINT"/>
    <s v="DAYDREAMERS"/>
    <d v="2016-01-15T00:00:00"/>
    <m/>
    <s v="USC5Q1400050"/>
    <n v="0.42965500000000001"/>
    <n v="67"/>
  </r>
  <r>
    <s v="US-VOT"/>
    <s v="US-VOTIV MUSIC"/>
    <s v="PORTABLE SUB STREAMS"/>
    <s v="APPLE DIGITAL SALES"/>
    <s v="PORTABLE SUBSCRIPTIONS"/>
    <s v="TRACK"/>
    <x v="12"/>
    <x v="56"/>
    <s v="00851563006516"/>
    <s v="FENCES"/>
    <s v="THE FOUNTAIN"/>
    <d v="2016-09-09T00:00:00"/>
    <m/>
    <s v="USC5Q1500033"/>
    <n v="0.469277"/>
    <n v="68"/>
  </r>
  <r>
    <s v="US-VOT"/>
    <s v="US-VOTIV MUSIC"/>
    <s v="PORTABLE SUB STREAMS"/>
    <s v="APPLE DIGITAL SALES"/>
    <s v="PORTABLE SUBSCRIPTIONS"/>
    <s v="TRACK"/>
    <x v="12"/>
    <x v="56"/>
    <s v="00851563006516"/>
    <s v="FENCES"/>
    <s v="PALE PAPER"/>
    <d v="2016-09-09T00:00:00"/>
    <m/>
    <s v="USC5Q1500034"/>
    <n v="0.87616700000000003"/>
    <n v="128"/>
  </r>
  <r>
    <s v="US-VOT"/>
    <s v="US-VOTIV MUSIC"/>
    <s v="PORTABLE SUB STREAMS"/>
    <s v="APPLE DIGITAL SALES"/>
    <s v="PORTABLE SUBSCRIPTIONS"/>
    <s v="TRACK"/>
    <x v="12"/>
    <x v="56"/>
    <s v="00851563006516"/>
    <s v="FENCES"/>
    <s v="LIKE A FEATHER"/>
    <d v="2016-09-09T00:00:00"/>
    <m/>
    <s v="USC5Q1500036"/>
    <n v="0.70089599999999996"/>
    <n v="91"/>
  </r>
  <r>
    <s v="US-VOT"/>
    <s v="US-VOTIV MUSIC"/>
    <s v="PORTABLE SUB STREAMS"/>
    <s v="APPLE DIGITAL SALES"/>
    <s v="PORTABLE SUBSCRIPTIONS"/>
    <s v="TRACK"/>
    <x v="12"/>
    <x v="56"/>
    <s v="00851563006516"/>
    <s v="FENCES"/>
    <s v="HUNTING SEASON"/>
    <d v="2016-09-09T00:00:00"/>
    <m/>
    <s v="USC5Q1500032"/>
    <n v="0.78487000000000018"/>
    <n v="115"/>
  </r>
  <r>
    <s v="US-VOT"/>
    <s v="US-VOTIV MUSIC"/>
    <s v="PORTABLE SUB STREAMS"/>
    <s v="APPLE DIGITAL SALES"/>
    <s v="PORTABLE SUBSCRIPTIONS"/>
    <s v="TRACK"/>
    <x v="12"/>
    <x v="56"/>
    <s v="00851563006516"/>
    <s v="FENCES"/>
    <s v="CEDAR WESLEY"/>
    <d v="2016-09-09T00:00:00"/>
    <m/>
    <s v="USC5Q1500035"/>
    <n v="0.60350599999999999"/>
    <n v="88"/>
  </r>
  <r>
    <s v="US-VOT"/>
    <s v="US-VOTIV MUSIC"/>
    <s v="PORTABLE SUB STREAMS"/>
    <s v="APPLE DIGITAL SALES"/>
    <s v="PORTABLE SUBSCRIPTIONS"/>
    <s v="TRACK"/>
    <x v="12"/>
    <x v="56"/>
    <s v="00851563006516"/>
    <s v="FENCES"/>
    <s v="BUFFALO FEET"/>
    <d v="2016-09-09T00:00:00"/>
    <m/>
    <s v="USC5Q1500037"/>
    <n v="1.2967200000000001"/>
    <n v="178"/>
  </r>
  <r>
    <s v="US-VOT"/>
    <s v="US-VOTIV MUSIC"/>
    <s v="PORTABLE SUB STREAMS"/>
    <s v="APPLE DIGITAL SALES"/>
    <s v="PORTABLE SUBSCRIPTIONS"/>
    <s v="TRACK"/>
    <x v="11"/>
    <x v="57"/>
    <s v="00851857007359"/>
    <s v="CLOUD CONTROL"/>
    <s v="TREETOPS"/>
    <d v="2017-09-01T00:00:00"/>
    <m/>
    <s v="AULI01711620"/>
    <n v="1.3661140000000001"/>
    <n v="200"/>
  </r>
  <r>
    <s v="US-VOT"/>
    <s v="US-VOTIV MUSIC"/>
    <s v="PORTABLE SUB STREAMS"/>
    <s v="APPLE DIGITAL SALES"/>
    <s v="PORTABLE SUBSCRIPTIONS"/>
    <s v="TRACK"/>
    <x v="11"/>
    <x v="57"/>
    <s v="00851857007359"/>
    <s v="CLOUD CONTROL"/>
    <s v="SUMMER RAVE"/>
    <d v="2017-09-01T00:00:00"/>
    <m/>
    <s v="AULI01711680"/>
    <n v="0.61605600000000005"/>
    <n v="83"/>
  </r>
  <r>
    <s v="US-VOT"/>
    <s v="US-VOTIV MUSIC"/>
    <s v="PORTABLE SUB STREAMS"/>
    <s v="APPLE DIGITAL SALES"/>
    <s v="PORTABLE SUBSCRIPTIONS"/>
    <s v="TRACK"/>
    <x v="11"/>
    <x v="57"/>
    <s v="00851857007359"/>
    <s v="CLOUD CONTROL"/>
    <s v="PANOPTICON"/>
    <d v="2017-09-01T00:00:00"/>
    <m/>
    <s v="AULI01711640"/>
    <n v="4.7227889999999997"/>
    <n v="682"/>
  </r>
  <r>
    <s v="US-VOT"/>
    <s v="US-VOTIV MUSIC"/>
    <s v="PORTABLE SUB STREAMS"/>
    <s v="APPLE DIGITAL SALES"/>
    <s v="PORTABLE SUBSCRIPTIONS"/>
    <s v="TRACK"/>
    <x v="11"/>
    <x v="57"/>
    <s v="00851857007359"/>
    <s v="CLOUD CONTROL"/>
    <s v="MUM'S SPAGHETTI"/>
    <d v="2017-09-01T00:00:00"/>
    <m/>
    <s v="AULI01711660"/>
    <n v="0.79693000000000003"/>
    <n v="106"/>
  </r>
  <r>
    <s v="US-VOT"/>
    <s v="US-VOTIV MUSIC"/>
    <s v="PORTABLE SUB STREAMS"/>
    <s v="APPLE DIGITAL SALES"/>
    <s v="PORTABLE SUBSCRIPTIONS"/>
    <s v="TRACK"/>
    <x v="11"/>
    <x v="57"/>
    <s v="00851857007359"/>
    <s v="CLOUD CONTROL"/>
    <s v="LIGHTS ON THE CHROME"/>
    <d v="2017-09-01T00:00:00"/>
    <m/>
    <s v="AULI01711600"/>
    <n v="0.69757100000000005"/>
    <n v="99"/>
  </r>
  <r>
    <s v="US-VOT"/>
    <s v="US-VOTIV MUSIC"/>
    <s v="PORTABLE SUB STREAMS"/>
    <s v="APPLE DIGITAL SALES"/>
    <s v="PORTABLE SUBSCRIPTIONS"/>
    <s v="TRACK"/>
    <x v="11"/>
    <x v="57"/>
    <s v="00851857007359"/>
    <s v="CLOUD CONTROL"/>
    <s v="LACUNA"/>
    <d v="2017-09-01T00:00:00"/>
    <m/>
    <s v="AULI01711670"/>
    <n v="0.51252200000000003"/>
    <n v="73"/>
  </r>
  <r>
    <s v="US-VOT"/>
    <s v="US-VOTIV MUSIC"/>
    <s v="PORTABLE SUB STREAMS"/>
    <s v="APPLE DIGITAL SALES"/>
    <s v="PORTABLE SUBSCRIPTIONS"/>
    <s v="TRACK"/>
    <x v="11"/>
    <x v="57"/>
    <s v="00851857007359"/>
    <s v="CLOUD CONTROL"/>
    <s v="GOLDFISH"/>
    <d v="2017-09-01T00:00:00"/>
    <m/>
    <s v="AULI01711650"/>
    <n v="0.49460799999999999"/>
    <n v="69"/>
  </r>
  <r>
    <s v="US-VOT"/>
    <s v="US-VOTIV MUSIC"/>
    <s v="PORTABLE SUB STREAMS"/>
    <s v="APPLE DIGITAL SALES"/>
    <s v="PORTABLE SUBSCRIPTIONS"/>
    <s v="TRACK"/>
    <x v="11"/>
    <x v="57"/>
    <s v="00851857007359"/>
    <s v="CLOUD CONTROL"/>
    <s v="FIND ME IN THE WATER"/>
    <d v="2017-09-01T00:00:00"/>
    <m/>
    <s v="AULI01711690"/>
    <n v="0.40415400000000001"/>
    <n v="61"/>
  </r>
  <r>
    <s v="US-VOT"/>
    <s v="US-VOTIV MUSIC"/>
    <s v="PORTABLE SUB STREAMS"/>
    <s v="APPLE DIGITAL SALES"/>
    <s v="PORTABLE SUBSCRIPTIONS"/>
    <s v="TRACK"/>
    <x v="11"/>
    <x v="58"/>
    <s v="00851857007328"/>
    <s v="CLOUD CONTROL"/>
    <s v="RAINBOW CITY"/>
    <d v="2017-05-12T00:00:00"/>
    <m/>
    <s v="AULI01710600"/>
    <n v="1.953992"/>
    <n v="256"/>
  </r>
  <r>
    <s v="US-VOT"/>
    <s v="US-VOTIV MUSIC"/>
    <s v="PORTABLE SUB STREAMS"/>
    <s v="APPLE DIGITAL SALES"/>
    <s v="PORTABLE SUBSCRIPTIONS"/>
    <s v="TRACK"/>
    <x v="11"/>
    <x v="59"/>
    <s v="09341004058309"/>
    <s v="CLOUD CONTROL"/>
    <s v="PANOPTICON"/>
    <d v="2018-04-20T00:00:00"/>
    <m/>
    <s v="AULI01816580"/>
    <n v="103.62231800000001"/>
    <n v="14123"/>
  </r>
  <r>
    <s v="US-VOT"/>
    <s v="US-VOTIV MUSIC"/>
    <s v="PORTABLE SUB STREAMS"/>
    <s v="APPLE DIGITAL SALES"/>
    <s v="PORTABLE SUBSCRIPTIONS"/>
    <s v="TRACK"/>
    <x v="11"/>
    <x v="17"/>
    <s v="00075679950949"/>
    <s v="CLOUD CONTROL"/>
    <s v="TOMBSTONE"/>
    <d v="2014-02-18T00:00:00"/>
    <m/>
    <s v="AULI01387050"/>
    <n v="0.46793899999999999"/>
    <n v="64"/>
  </r>
  <r>
    <s v="US-VOT"/>
    <s v="US-VOTIV MUSIC"/>
    <s v="PORTABLE SUB STREAMS"/>
    <s v="APPLE DIGITAL SALES"/>
    <s v="PORTABLE SUBSCRIPTIONS"/>
    <s v="TRACK"/>
    <x v="11"/>
    <x v="17"/>
    <s v="00075679950949"/>
    <s v="CLOUD CONTROL"/>
    <s v="THE SMOKE, THE FEELING"/>
    <d v="2014-02-18T00:00:00"/>
    <m/>
    <s v="AULI01387040"/>
    <n v="1.005984"/>
    <n v="146"/>
  </r>
  <r>
    <s v="US-VOT"/>
    <s v="US-VOTIV MUSIC"/>
    <s v="PORTABLE SUB STREAMS"/>
    <s v="APPLE DIGITAL SALES"/>
    <s v="PORTABLE SUBSCRIPTIONS"/>
    <s v="TRACK"/>
    <x v="11"/>
    <x v="17"/>
    <s v="00075679950949"/>
    <s v="CLOUD CONTROL"/>
    <s v="SCREAM RAVE"/>
    <d v="2014-02-18T00:00:00"/>
    <m/>
    <s v="AULI01386960"/>
    <n v="0.55046099999999998"/>
    <n v="76"/>
  </r>
  <r>
    <s v="US-VOT"/>
    <s v="US-VOTIV MUSIC"/>
    <s v="PORTABLE SUB STREAMS"/>
    <s v="APPLE DIGITAL SALES"/>
    <s v="PORTABLE SUBSCRIPTIONS"/>
    <s v="TRACK"/>
    <x v="11"/>
    <x v="17"/>
    <s v="00075679950949"/>
    <s v="CLOUD CONTROL"/>
    <s v="SCAR"/>
    <d v="2014-02-18T00:00:00"/>
    <m/>
    <s v="AULI01387010"/>
    <n v="5.5351549999999996"/>
    <n v="817"/>
  </r>
  <r>
    <s v="US-VOT"/>
    <s v="US-VOTIV MUSIC"/>
    <s v="PORTABLE SUB STREAMS"/>
    <s v="APPLE DIGITAL SALES"/>
    <s v="PORTABLE SUBSCRIPTIONS"/>
    <s v="TRACK"/>
    <x v="11"/>
    <x v="17"/>
    <s v="00075679950949"/>
    <s v="CLOUD CONTROL"/>
    <s v="PROMISES"/>
    <d v="2014-02-18T00:00:00"/>
    <m/>
    <s v="AULI01386970"/>
    <n v="2.7953350000000001"/>
    <n v="358"/>
  </r>
  <r>
    <s v="US-VOT"/>
    <s v="US-VOTIV MUSIC"/>
    <s v="PORTABLE SUB STREAMS"/>
    <s v="APPLE DIGITAL SALES"/>
    <s v="PORTABLE SUBSCRIPTIONS"/>
    <s v="TRACK"/>
    <x v="11"/>
    <x v="17"/>
    <s v="00075679950949"/>
    <s v="CLOUD CONTROL"/>
    <s v="MOONRABBIT"/>
    <d v="2014-02-18T00:00:00"/>
    <m/>
    <s v="AULI01386980"/>
    <n v="0.73173900000000003"/>
    <n v="117"/>
  </r>
  <r>
    <s v="US-VOT"/>
    <s v="US-VOTIV MUSIC"/>
    <s v="PORTABLE SUB STREAMS"/>
    <s v="APPLE DIGITAL SALES"/>
    <s v="PORTABLE SUBSCRIPTIONS"/>
    <s v="TRACK"/>
    <x v="11"/>
    <x v="17"/>
    <s v="00075679950949"/>
    <s v="CLOUD CONTROL"/>
    <s v="ISLAND LIVING"/>
    <d v="2014-02-18T00:00:00"/>
    <m/>
    <s v="AULI01386990"/>
    <n v="1.0878270000000001"/>
    <n v="150"/>
  </r>
  <r>
    <s v="US-VOT"/>
    <s v="US-VOTIV MUSIC"/>
    <s v="PORTABLE SUB STREAMS"/>
    <s v="APPLE DIGITAL SALES"/>
    <s v="PORTABLE SUBSCRIPTIONS"/>
    <s v="TRACK"/>
    <x v="11"/>
    <x v="17"/>
    <s v="00075679950949"/>
    <s v="CLOUD CONTROL"/>
    <s v="ICE AGE HEATWAVE"/>
    <d v="2014-02-18T00:00:00"/>
    <m/>
    <s v="AULI01387030"/>
    <n v="0.50390599999999997"/>
    <n v="72"/>
  </r>
  <r>
    <s v="US-VOT"/>
    <s v="US-VOTIV MUSIC"/>
    <s v="PORTABLE SUB STREAMS"/>
    <s v="APPLE DIGITAL SALES"/>
    <s v="PORTABLE SUBSCRIPTIONS"/>
    <s v="TRACK"/>
    <x v="11"/>
    <x v="17"/>
    <s v="00075679950949"/>
    <s v="CLOUD CONTROL"/>
    <s v="HAPPY BIRTHDAY"/>
    <d v="2014-02-18T00:00:00"/>
    <m/>
    <s v="AULI01387020"/>
    <n v="0.92893199999999998"/>
    <n v="139"/>
  </r>
  <r>
    <s v="US-VOT"/>
    <s v="US-VOTIV MUSIC"/>
    <s v="PORTABLE SUB STREAMS"/>
    <s v="APPLE DIGITAL SALES"/>
    <s v="PORTABLE SUBSCRIPTIONS"/>
    <s v="TRACK"/>
    <x v="11"/>
    <x v="17"/>
    <s v="00075679950949"/>
    <s v="CLOUD CONTROL"/>
    <s v="DREAM CAVE"/>
    <d v="2014-02-18T00:00:00"/>
    <m/>
    <s v="AULI01387060"/>
    <n v="12.199337"/>
    <n v="1881"/>
  </r>
  <r>
    <s v="US-VOT"/>
    <s v="US-VOTIV MUSIC"/>
    <s v="PORTABLE SUB STREAMS"/>
    <s v="APPLE DIGITAL SALES"/>
    <s v="PORTABLE SUBSCRIPTIONS"/>
    <s v="TRACK"/>
    <x v="11"/>
    <x v="17"/>
    <s v="00075679950949"/>
    <s v="CLOUD CONTROL"/>
    <s v="DOJO RISING"/>
    <d v="2014-02-18T00:00:00"/>
    <m/>
    <s v="AULI01387000"/>
    <n v="3.513439"/>
    <n v="482"/>
  </r>
  <r>
    <s v="US-VOT"/>
    <s v="US-VOTIV MUSIC"/>
    <s v="PORTABLE SUB STREAMS"/>
    <s v="APPLE DIGITAL SALES"/>
    <s v="PORTABLE SUBSCRIPTIONS"/>
    <s v="TRACK"/>
    <x v="21"/>
    <x v="60"/>
    <s v="00851857007526"/>
    <s v="CLINT MANSELL"/>
    <s v="WHEN GUNS ARE NO MORE"/>
    <d v="2018-07-27T00:00:00"/>
    <m/>
    <s v="USC5Q1800011"/>
    <n v="0.26449499999999998"/>
    <n v="35"/>
  </r>
  <r>
    <s v="US-VOT"/>
    <s v="US-VOTIV MUSIC"/>
    <s v="PORTABLE SUB STREAMS"/>
    <s v="APPLE DIGITAL SALES"/>
    <s v="PORTABLE SUBSCRIPTIONS"/>
    <s v="TRACK"/>
    <x v="21"/>
    <x v="60"/>
    <s v="00851857007526"/>
    <s v="CLINT MANSELL"/>
    <s v="THEY'RE HERE"/>
    <d v="2018-07-27T00:00:00"/>
    <m/>
    <s v="USC5Q1800010"/>
    <n v="0.30160700000000001"/>
    <n v="42"/>
  </r>
  <r>
    <s v="US-VOT"/>
    <s v="US-VOTIV MUSIC"/>
    <s v="PORTABLE SUB STREAMS"/>
    <s v="APPLE DIGITAL SALES"/>
    <s v="PORTABLE SUBSCRIPTIONS"/>
    <s v="TRACK"/>
    <x v="21"/>
    <x v="60"/>
    <s v="00851857007526"/>
    <s v="CLINT MANSELL"/>
    <s v="STILL"/>
    <d v="2018-07-27T00:00:00"/>
    <m/>
    <s v="USC5Q1800013"/>
    <n v="0.19778799999999999"/>
    <n v="27"/>
  </r>
  <r>
    <s v="US-VOT"/>
    <s v="US-VOTIV MUSIC"/>
    <s v="PORTABLE SUB STREAMS"/>
    <s v="APPLE DIGITAL SALES"/>
    <s v="PORTABLE SUBSCRIPTIONS"/>
    <s v="TRACK"/>
    <x v="21"/>
    <x v="60"/>
    <s v="00851857007526"/>
    <s v="CLINT MANSELL"/>
    <s v="RITUAL"/>
    <d v="2018-07-27T00:00:00"/>
    <m/>
    <s v="USC5Q1800009"/>
    <n v="0.44153599999999998"/>
    <n v="57"/>
  </r>
  <r>
    <s v="US-VOT"/>
    <s v="US-VOTIV MUSIC"/>
    <s v="PORTABLE SUB STREAMS"/>
    <s v="APPLE DIGITAL SALES"/>
    <s v="PORTABLE SUBSCRIPTIONS"/>
    <s v="TRACK"/>
    <x v="21"/>
    <x v="60"/>
    <s v="00851857007526"/>
    <s v="CLINT MANSELL"/>
    <s v="MAMA"/>
    <d v="2018-07-27T00:00:00"/>
    <m/>
    <s v="USC5Q1800014"/>
    <n v="0.21173700000000001"/>
    <n v="29"/>
  </r>
  <r>
    <s v="US-VOT"/>
    <s v="US-VOTIV MUSIC"/>
    <s v="PORTABLE SUB STREAMS"/>
    <s v="APPLE DIGITAL SALES"/>
    <s v="PORTABLE SUBSCRIPTIONS"/>
    <s v="TRACK"/>
    <x v="21"/>
    <x v="60"/>
    <s v="00851857007526"/>
    <s v="CLINT MANSELL"/>
    <s v="LET THERE BE DARK"/>
    <d v="2018-07-27T00:00:00"/>
    <m/>
    <s v="USC5Q1800015"/>
    <n v="0.52394600000000002"/>
    <n v="65"/>
  </r>
  <r>
    <s v="US-VOT"/>
    <s v="US-VOTIV MUSIC"/>
    <s v="PORTABLE SUB STREAMS"/>
    <s v="APPLE DIGITAL SALES"/>
    <s v="PORTABLE SUBSCRIPTIONS"/>
    <s v="TRACK"/>
    <x v="21"/>
    <x v="60"/>
    <s v="00851857007526"/>
    <s v="CLINT MANSELL"/>
    <s v="DIRGE"/>
    <d v="2018-07-27T00:00:00"/>
    <m/>
    <s v="USC5Q1800012"/>
    <n v="0.18847800000000001"/>
    <n v="27"/>
  </r>
  <r>
    <s v="US-VOT"/>
    <s v="US-VOTIV MUSIC"/>
    <s v="PORTABLE SUB STREAMS"/>
    <s v="APPLE DIGITAL SALES"/>
    <s v="PORTABLE SUBSCRIPTIONS"/>
    <s v="TRACK"/>
    <x v="1"/>
    <x v="61"/>
    <s v="00851857007434"/>
    <s v="CHAPPO"/>
    <s v="WHITE NOISE"/>
    <d v="2017-11-03T00:00:00"/>
    <m/>
    <s v="USC5Q1700030"/>
    <n v="0.29395700000000002"/>
    <n v="39"/>
  </r>
  <r>
    <s v="US-VOT"/>
    <s v="US-VOTIV MUSIC"/>
    <s v="PORTABLE SUB STREAMS"/>
    <s v="APPLE DIGITAL SALES"/>
    <s v="PORTABLE SUBSCRIPTIONS"/>
    <s v="TRACK"/>
    <x v="1"/>
    <x v="62"/>
    <s v="00857235002909"/>
    <s v="CHAPPO"/>
    <s v="HANG ON"/>
    <d v="2015-02-17T00:00:00"/>
    <m/>
    <s v="USC5Q1400083"/>
    <n v="0.148842"/>
    <n v="24"/>
  </r>
  <r>
    <s v="US-VOT"/>
    <s v="US-VOTIV MUSIC"/>
    <s v="PORTABLE SUB STREAMS"/>
    <s v="APPLE DIGITAL SALES"/>
    <s v="PORTABLE SUBSCRIPTIONS"/>
    <s v="TRACK"/>
    <x v="1"/>
    <x v="63"/>
    <s v="00857235002749"/>
    <s v="CHAPPO"/>
    <s v="SOMETHING'S RINGING"/>
    <d v="2015-05-12T00:00:00"/>
    <m/>
    <s v="USC5Q1400087"/>
    <n v="0.141176"/>
    <n v="14"/>
  </r>
  <r>
    <s v="US-VOT"/>
    <s v="US-VOTIV MUSIC"/>
    <s v="PORTABLE SUB STREAMS"/>
    <s v="APPLE DIGITAL SALES"/>
    <s v="PORTABLE SUBSCRIPTIONS"/>
    <s v="TRACK"/>
    <x v="1"/>
    <x v="63"/>
    <s v="00857235002749"/>
    <s v="CHAPPO"/>
    <s v="RUN ME INTO THE GROUND"/>
    <d v="2015-05-12T00:00:00"/>
    <m/>
    <s v="USC5Q1400084"/>
    <n v="9.4589000000000006E-2"/>
    <n v="14"/>
  </r>
  <r>
    <s v="US-VOT"/>
    <s v="US-VOTIV MUSIC"/>
    <s v="PORTABLE SUB STREAMS"/>
    <s v="APPLE DIGITAL SALES"/>
    <s v="PORTABLE SUBSCRIPTIONS"/>
    <s v="TRACK"/>
    <x v="1"/>
    <x v="63"/>
    <s v="00857235002749"/>
    <s v="CHAPPO"/>
    <s v="ORANGE AFTERNOON"/>
    <d v="2015-05-12T00:00:00"/>
    <m/>
    <s v="USC5Q1400088"/>
    <n v="0.152808"/>
    <n v="17"/>
  </r>
  <r>
    <s v="US-VOT"/>
    <s v="US-VOTIV MUSIC"/>
    <s v="PORTABLE SUB STREAMS"/>
    <s v="APPLE DIGITAL SALES"/>
    <s v="PORTABLE SUBSCRIPTIONS"/>
    <s v="TRACK"/>
    <x v="1"/>
    <x v="63"/>
    <s v="00857235002749"/>
    <s v="CHAPPO"/>
    <s v="MAD MAGIC"/>
    <d v="2015-05-12T00:00:00"/>
    <m/>
    <s v="USC5Q1400085"/>
    <n v="0.46643400000000002"/>
    <n v="54"/>
  </r>
  <r>
    <s v="US-VOT"/>
    <s v="US-VOTIV MUSIC"/>
    <s v="PORTABLE SUB STREAMS"/>
    <s v="APPLE DIGITAL SALES"/>
    <s v="PORTABLE SUBSCRIPTIONS"/>
    <s v="TRACK"/>
    <x v="1"/>
    <x v="63"/>
    <s v="00857235002749"/>
    <s v="CHAPPO"/>
    <s v="HEY OH"/>
    <d v="2015-05-12T00:00:00"/>
    <m/>
    <s v="USC5Q1400086"/>
    <n v="0.12642100000000001"/>
    <n v="15"/>
  </r>
  <r>
    <s v="US-VOT"/>
    <s v="US-VOTIV MUSIC"/>
    <s v="PORTABLE SUB STREAMS"/>
    <s v="APPLE DIGITAL SALES"/>
    <s v="PORTABLE SUBSCRIPTIONS"/>
    <s v="TRACK"/>
    <x v="1"/>
    <x v="63"/>
    <s v="00857235002749"/>
    <s v="CHAPPO"/>
    <s v="HELLO"/>
    <d v="2015-05-12T00:00:00"/>
    <m/>
    <s v="USC5Q1400082"/>
    <n v="9.1513999999999984E-2"/>
    <n v="12"/>
  </r>
  <r>
    <s v="US-VOT"/>
    <s v="US-VOTIV MUSIC"/>
    <s v="PORTABLE SUB STREAMS"/>
    <s v="APPLE DIGITAL SALES"/>
    <s v="PORTABLE SUBSCRIPTIONS"/>
    <s v="TRACK"/>
    <x v="1"/>
    <x v="63"/>
    <s v="00857235002749"/>
    <s v="CHAPPO"/>
    <s v="GHETTO WEEKEND"/>
    <d v="2015-05-12T00:00:00"/>
    <m/>
    <s v="USC5Q1400089"/>
    <n v="9.2940000000000002E-3"/>
    <n v="2"/>
  </r>
  <r>
    <s v="US-VOT"/>
    <s v="US-VOTIV MUSIC"/>
    <s v="PORTABLE SUB STREAMS"/>
    <s v="APPLE DIGITAL SALES"/>
    <s v="PORTABLE SUBSCRIPTIONS"/>
    <s v="TRACK"/>
    <x v="1"/>
    <x v="1"/>
    <s v="00851857007397"/>
    <s v="CHAPPO"/>
    <s v="SUCCESS"/>
    <d v="2018-02-23T00:00:00"/>
    <m/>
    <s v="USC5Q1700031"/>
    <n v="0.543713"/>
    <n v="73"/>
  </r>
  <r>
    <s v="US-VOT"/>
    <s v="US-VOTIV MUSIC"/>
    <s v="PORTABLE SUB STREAMS"/>
    <s v="APPLE DIGITAL SALES"/>
    <s v="PORTABLE SUBSCRIPTIONS"/>
    <s v="TRACK"/>
    <x v="1"/>
    <x v="1"/>
    <s v="00851857007397"/>
    <s v="CHAPPO"/>
    <s v="OUTRAGEOUS"/>
    <d v="2018-02-23T00:00:00"/>
    <m/>
    <s v="USC5Q1700037"/>
    <n v="0.23188900000000001"/>
    <n v="33"/>
  </r>
  <r>
    <s v="US-VOT"/>
    <s v="US-VOTIV MUSIC"/>
    <s v="PORTABLE SUB STREAMS"/>
    <s v="APPLE DIGITAL SALES"/>
    <s v="PORTABLE SUBSCRIPTIONS"/>
    <s v="TRACK"/>
    <x v="1"/>
    <x v="1"/>
    <s v="00851857007397"/>
    <s v="CHAPPO"/>
    <s v="MASQUERADE"/>
    <d v="2018-02-23T00:00:00"/>
    <m/>
    <s v="USC5Q1700035"/>
    <n v="0.17913100000000001"/>
    <n v="27"/>
  </r>
  <r>
    <s v="US-VOT"/>
    <s v="US-VOTIV MUSIC"/>
    <s v="PORTABLE SUB STREAMS"/>
    <s v="APPLE DIGITAL SALES"/>
    <s v="PORTABLE SUBSCRIPTIONS"/>
    <s v="TRACK"/>
    <x v="1"/>
    <x v="1"/>
    <s v="00851857007397"/>
    <s v="CHAPPO"/>
    <s v="LIVE MY LIFE"/>
    <d v="2018-02-23T00:00:00"/>
    <m/>
    <s v="USC5Q1700033"/>
    <n v="0.27724199999999999"/>
    <n v="39"/>
  </r>
  <r>
    <s v="US-VOT"/>
    <s v="US-VOTIV MUSIC"/>
    <s v="PORTABLE SUB STREAMS"/>
    <s v="APPLE DIGITAL SALES"/>
    <s v="PORTABLE SUBSCRIPTIONS"/>
    <s v="TRACK"/>
    <x v="1"/>
    <x v="1"/>
    <s v="00851857007397"/>
    <s v="CHAPPO"/>
    <s v="GET BACK"/>
    <d v="2018-02-23T00:00:00"/>
    <m/>
    <s v="USC5Q1700034"/>
    <n v="0.28309899999999999"/>
    <n v="37"/>
  </r>
  <r>
    <s v="US-VOT"/>
    <s v="US-VOTIV MUSIC"/>
    <s v="PORTABLE SUB STREAMS"/>
    <s v="APPLE DIGITAL SALES"/>
    <s v="PORTABLE SUBSCRIPTIONS"/>
    <s v="TRACK"/>
    <x v="1"/>
    <x v="1"/>
    <s v="00851857007397"/>
    <s v="CHAPPO"/>
    <s v="FEEDBACK LOOP"/>
    <d v="2018-02-23T00:00:00"/>
    <m/>
    <s v="USC5Q1700038"/>
    <n v="0.158995"/>
    <n v="21"/>
  </r>
  <r>
    <s v="US-VOT"/>
    <s v="US-VOTIV MUSIC"/>
    <s v="PORTABLE SUB STREAMS"/>
    <s v="APPLE DIGITAL SALES"/>
    <s v="PORTABLE SUBSCRIPTIONS"/>
    <s v="TRACK"/>
    <x v="1"/>
    <x v="1"/>
    <s v="00851857007397"/>
    <s v="CHAPPO"/>
    <s v="CRY ON ME"/>
    <d v="2018-02-23T00:00:00"/>
    <m/>
    <s v="USC5Q1700032"/>
    <n v="3.5436589999999999"/>
    <n v="530"/>
  </r>
  <r>
    <s v="US-VOT"/>
    <s v="US-VOTIV MUSIC"/>
    <s v="PORTABLE SUB STREAMS"/>
    <s v="APPLE DIGITAL SALES"/>
    <s v="PORTABLE SUBSCRIPTIONS"/>
    <s v="TRACK"/>
    <x v="1"/>
    <x v="1"/>
    <s v="00851857007397"/>
    <s v="CHAPPO"/>
    <s v="CHANGES"/>
    <d v="2018-02-23T00:00:00"/>
    <m/>
    <s v="USC5Q1700036"/>
    <n v="0.18770400000000001"/>
    <n v="26"/>
  </r>
  <r>
    <s v="US-VOT"/>
    <s v="US-VOTIV MUSIC"/>
    <s v="PORTABLE SUB STREAMS"/>
    <s v="APPLE DIGITAL SALES"/>
    <s v="PORTABLE SUBSCRIPTIONS"/>
    <s v="TRACK"/>
    <x v="1"/>
    <x v="1"/>
    <s v="00851857007397"/>
    <s v="CHAPPO"/>
    <s v="AMERICAN DREAM"/>
    <d v="2018-02-23T00:00:00"/>
    <m/>
    <s v="USC5Q1700029"/>
    <n v="0.26133499999999998"/>
    <n v="39"/>
  </r>
  <r>
    <s v="US-VOT"/>
    <s v="US-VOTIV MUSIC"/>
    <s v="PORTABLE SUB STREAMS"/>
    <s v="APPLE DIGITAL SALES"/>
    <s v="PORTABLE SUBSCRIPTIONS"/>
    <s v="TRACK"/>
    <x v="1"/>
    <x v="64"/>
    <s v="00857235002732"/>
    <s v="CHAPPO"/>
    <s v="TIMELINE"/>
    <d v="2014-12-09T00:00:00"/>
    <m/>
    <s v="USC5Q1400081"/>
    <n v="6.6653999999999991E-2"/>
    <n v="10"/>
  </r>
  <r>
    <s v="US-VOT"/>
    <s v="US-VOTIV MUSIC"/>
    <s v="PORTABLE SUB STREAMS"/>
    <s v="APPLE DIGITAL SALES"/>
    <s v="PORTABLE SUBSCRIPTIONS"/>
    <s v="TRACK"/>
    <x v="1"/>
    <x v="64"/>
    <s v="00857235002732"/>
    <s v="CHAPPO"/>
    <s v="I'M NOT READY"/>
    <d v="2014-12-09T00:00:00"/>
    <m/>
    <s v="USC5Q1400078"/>
    <n v="0.17546200000000001"/>
    <n v="23"/>
  </r>
  <r>
    <s v="US-VOT"/>
    <s v="US-VOTIV MUSIC"/>
    <s v="PORTABLE SUB STREAMS"/>
    <s v="APPLE DIGITAL SALES"/>
    <s v="PORTABLE SUBSCRIPTIONS"/>
    <s v="TRACK"/>
    <x v="1"/>
    <x v="64"/>
    <s v="00857235002732"/>
    <s v="CHAPPO"/>
    <s v="I DON'T NEED THE SUN"/>
    <d v="2014-12-09T00:00:00"/>
    <m/>
    <s v="USC5Q1400079"/>
    <n v="0.87558899999999995"/>
    <n v="111"/>
  </r>
  <r>
    <s v="US-VOT"/>
    <s v="US-VOTIV MUSIC"/>
    <s v="PORTABLE SUB STREAMS"/>
    <s v="APPLE DIGITAL SALES"/>
    <s v="PORTABLE SUBSCRIPTIONS"/>
    <s v="TRACK"/>
    <x v="1"/>
    <x v="64"/>
    <s v="00857235002732"/>
    <s v="CHAPPO"/>
    <s v="CELEBRATE"/>
    <d v="2014-12-09T00:00:00"/>
    <m/>
    <s v="USC5Q1400080"/>
    <n v="0.189107"/>
    <n v="29"/>
  </r>
  <r>
    <s v="US-VOT"/>
    <s v="US-VOTIV MUSIC"/>
    <s v="PORTABLE SUB STREAMS"/>
    <s v="APPLE DIGITAL SALES"/>
    <s v="PORTABLE SUBSCRIPTIONS"/>
    <s v="TRACK"/>
    <x v="2"/>
    <x v="2"/>
    <s v="00075679967251"/>
    <s v="BRITE FUTURES"/>
    <s v="WINTERLUDE"/>
    <d v="2014-02-18T00:00:00"/>
    <m/>
    <s v="USC5Q1100013"/>
    <n v="7.4437000000000003E-2"/>
    <n v="10"/>
  </r>
  <r>
    <s v="US-VOT"/>
    <s v="US-VOTIV MUSIC"/>
    <s v="PORTABLE SUB STREAMS"/>
    <s v="APPLE DIGITAL SALES"/>
    <s v="PORTABLE SUBSCRIPTIONS"/>
    <s v="TRACK"/>
    <x v="2"/>
    <x v="2"/>
    <s v="00075679967251"/>
    <s v="BRITE FUTURES"/>
    <s v="TOO YOUNG TO KILL"/>
    <d v="2014-02-18T00:00:00"/>
    <m/>
    <s v="USC5Q1100010"/>
    <n v="0.53253700000000004"/>
    <n v="74"/>
  </r>
  <r>
    <s v="US-VOT"/>
    <s v="US-VOTIV MUSIC"/>
    <s v="PORTABLE SUB STREAMS"/>
    <s v="APPLE DIGITAL SALES"/>
    <s v="PORTABLE SUBSCRIPTIONS"/>
    <s v="TRACK"/>
    <x v="2"/>
    <x v="2"/>
    <s v="00075679967251"/>
    <s v="BRITE FUTURES"/>
    <s v="TEST OF TIME"/>
    <d v="2014-02-18T00:00:00"/>
    <m/>
    <s v="USC5Q1100016"/>
    <n v="0.11553099999999999"/>
    <n v="17"/>
  </r>
  <r>
    <s v="US-VOT"/>
    <s v="US-VOTIV MUSIC"/>
    <s v="PORTABLE SUB STREAMS"/>
    <s v="APPLE DIGITAL SALES"/>
    <s v="PORTABLE SUBSCRIPTIONS"/>
    <s v="TRACK"/>
    <x v="2"/>
    <x v="2"/>
    <s v="00075679967251"/>
    <s v="BRITE FUTURES"/>
    <s v="TELL IT TO ME"/>
    <d v="2014-02-18T00:00:00"/>
    <m/>
    <s v="USC5Q1100014"/>
    <n v="0.232658"/>
    <n v="30"/>
  </r>
  <r>
    <s v="US-VOT"/>
    <s v="US-VOTIV MUSIC"/>
    <s v="PORTABLE SUB STREAMS"/>
    <s v="APPLE DIGITAL SALES"/>
    <s v="PORTABLE SUBSCRIPTIONS"/>
    <s v="TRACK"/>
    <x v="2"/>
    <x v="2"/>
    <s v="00075679967251"/>
    <s v="BRITE FUTURES"/>
    <s v="KISSED HER SISTER"/>
    <d v="2014-02-18T00:00:00"/>
    <m/>
    <s v="USC5Q1100009"/>
    <n v="0.26217299999999999"/>
    <n v="44"/>
  </r>
  <r>
    <s v="US-VOT"/>
    <s v="US-VOTIV MUSIC"/>
    <s v="PORTABLE SUB STREAMS"/>
    <s v="APPLE DIGITAL SALES"/>
    <s v="PORTABLE SUBSCRIPTIONS"/>
    <s v="TRACK"/>
    <x v="2"/>
    <x v="2"/>
    <s v="00075679967251"/>
    <s v="BRITE FUTURES"/>
    <s v="JAG IN A JUNGLE"/>
    <d v="2014-02-18T00:00:00"/>
    <m/>
    <s v="USC5Q1100011"/>
    <n v="0.91356000000000004"/>
    <n v="151"/>
  </r>
  <r>
    <s v="US-VOT"/>
    <s v="US-VOTIV MUSIC"/>
    <s v="PORTABLE SUB STREAMS"/>
    <s v="APPLE DIGITAL SALES"/>
    <s v="PORTABLE SUBSCRIPTIONS"/>
    <s v="TRACK"/>
    <x v="2"/>
    <x v="2"/>
    <s v="00075679967251"/>
    <s v="BRITE FUTURES"/>
    <s v="COSMIC HORN"/>
    <d v="2014-02-18T00:00:00"/>
    <m/>
    <s v="USC5Q1100015"/>
    <n v="0.53420199999999995"/>
    <n v="75"/>
  </r>
  <r>
    <s v="US-VOT"/>
    <s v="US-VOTIV MUSIC"/>
    <s v="PORTABLE SUB STREAMS"/>
    <s v="APPLE DIGITAL SALES"/>
    <s v="PORTABLE SUBSCRIPTIONS"/>
    <s v="TRACK"/>
    <x v="2"/>
    <x v="2"/>
    <s v="00075679967251"/>
    <s v="BRITE FUTURES"/>
    <s v="BLACK WEDDING"/>
    <d v="2014-02-18T00:00:00"/>
    <m/>
    <s v="USC5Q1100017"/>
    <n v="0.11011799999999999"/>
    <n v="14"/>
  </r>
  <r>
    <s v="US-VOT"/>
    <s v="US-VOTIV MUSIC"/>
    <s v="PORTABLE SUB STREAMS"/>
    <s v="APPLE DIGITAL SALES"/>
    <s v="PORTABLE SUBSCRIPTIONS"/>
    <s v="TRACK"/>
    <x v="2"/>
    <x v="2"/>
    <s v="00075679967251"/>
    <s v="BRITE FUTURES"/>
    <s v="BEST PARTY EVER (SO FAR)"/>
    <d v="2014-02-18T00:00:00"/>
    <m/>
    <s v="USC5Q1100012"/>
    <n v="0.37052800000000002"/>
    <n v="61"/>
  </r>
  <r>
    <s v="US-VOT"/>
    <s v="US-VOTIV MUSIC"/>
    <s v="PORTABLE SUB STREAMS"/>
    <s v="APPLE DIGITAL SALES"/>
    <s v="PORTABLE SUBSCRIPTIONS"/>
    <s v="TRACK"/>
    <x v="2"/>
    <x v="2"/>
    <s v="00075679967251"/>
    <s v="BRITE FUTURES"/>
    <s v="BABY RAIN"/>
    <d v="2014-02-18T00:00:00"/>
    <m/>
    <s v="USC5Q1100008"/>
    <n v="0.67594200000000004"/>
    <n v="102"/>
  </r>
  <r>
    <s v="US-VOT"/>
    <s v="US-VOTIV MUSIC"/>
    <s v="PORTABLE SUB STREAMS"/>
    <s v="APPLE DIGITAL SALES"/>
    <s v="PORTABLE SUBSCRIPTIONS"/>
    <s v="TRACK"/>
    <x v="3"/>
    <x v="3"/>
    <s v="00602537659876"/>
    <s v="AUGUSTINES"/>
    <s v="WEARY EYES"/>
    <d v="2014-02-04T00:00:00"/>
    <m/>
    <s v="USC5Q1300055"/>
    <n v="3.4684010000000001"/>
    <n v="474"/>
  </r>
  <r>
    <s v="US-VOT"/>
    <s v="US-VOTIV MUSIC"/>
    <s v="PORTABLE SUB STREAMS"/>
    <s v="APPLE DIGITAL SALES"/>
    <s v="PORTABLE SUBSCRIPTIONS"/>
    <s v="TRACK"/>
    <x v="3"/>
    <x v="3"/>
    <s v="00602537659876"/>
    <s v="AUGUSTINES"/>
    <s v="WALKABOUT"/>
    <d v="2014-02-04T00:00:00"/>
    <m/>
    <s v="USC5Q1300057"/>
    <n v="16.173076999999999"/>
    <n v="2340"/>
  </r>
  <r>
    <s v="US-VOT"/>
    <s v="US-VOTIV MUSIC"/>
    <s v="PORTABLE SUB STREAMS"/>
    <s v="APPLE DIGITAL SALES"/>
    <s v="PORTABLE SUBSCRIPTIONS"/>
    <s v="TRACK"/>
    <x v="3"/>
    <x v="3"/>
    <s v="00602537659876"/>
    <s v="AUGUSTINES"/>
    <s v="THIS AIN'T ME"/>
    <d v="2014-02-04T00:00:00"/>
    <m/>
    <s v="USC5Q1300059"/>
    <n v="2.71983"/>
    <n v="372"/>
  </r>
  <r>
    <s v="US-VOT"/>
    <s v="US-VOTIV MUSIC"/>
    <s v="PORTABLE SUB STREAMS"/>
    <s v="APPLE DIGITAL SALES"/>
    <s v="PORTABLE SUBSCRIPTIONS"/>
    <s v="TRACK"/>
    <x v="3"/>
    <x v="3"/>
    <s v="00602537659876"/>
    <s v="AUGUSTINES"/>
    <s v="THE AVENUE"/>
    <d v="2014-02-04T00:00:00"/>
    <m/>
    <s v="USC5Q1300061"/>
    <n v="2.2369520000000001"/>
    <n v="277"/>
  </r>
  <r>
    <s v="US-VOT"/>
    <s v="US-VOTIV MUSIC"/>
    <s v="PORTABLE SUB STREAMS"/>
    <s v="APPLE DIGITAL SALES"/>
    <s v="PORTABLE SUBSCRIPTIONS"/>
    <s v="TRACK"/>
    <x v="3"/>
    <x v="3"/>
    <s v="00602537659876"/>
    <s v="AUGUSTINES"/>
    <s v="NOW YOU ARE FREE"/>
    <d v="2014-02-04T00:00:00"/>
    <m/>
    <s v="USC5Q1300060"/>
    <n v="1.960771"/>
    <n v="260"/>
  </r>
  <r>
    <s v="US-VOT"/>
    <s v="US-VOTIV MUSIC"/>
    <s v="PORTABLE SUB STREAMS"/>
    <s v="APPLE DIGITAL SALES"/>
    <s v="PORTABLE SUBSCRIPTIONS"/>
    <s v="TRACK"/>
    <x v="3"/>
    <x v="3"/>
    <s v="00602537659876"/>
    <s v="AUGUSTINES"/>
    <s v="NOTHING TO LOSE BUT YOUR HEAD"/>
    <d v="2014-02-04T00:00:00"/>
    <m/>
    <s v="USC5Q1300054"/>
    <n v="2.9536449999999999"/>
    <n v="377"/>
  </r>
  <r>
    <s v="US-VOT"/>
    <s v="US-VOTIV MUSIC"/>
    <s v="PORTABLE SUB STREAMS"/>
    <s v="APPLE DIGITAL SALES"/>
    <s v="PORTABLE SUBSCRIPTIONS"/>
    <s v="TRACK"/>
    <x v="3"/>
    <x v="3"/>
    <s v="00602537659876"/>
    <s v="AUGUSTINES"/>
    <s v="KID YOU'RE ON YOUR OWN"/>
    <d v="2014-02-04T00:00:00"/>
    <m/>
    <s v="USC5Q1300058"/>
    <n v="2.3885510000000001"/>
    <n v="315"/>
  </r>
  <r>
    <s v="US-VOT"/>
    <s v="US-VOTIV MUSIC"/>
    <s v="PORTABLE SUB STREAMS"/>
    <s v="APPLE DIGITAL SALES"/>
    <s v="PORTABLE SUBSCRIPTIONS"/>
    <s v="TRACK"/>
    <x v="3"/>
    <x v="3"/>
    <s v="00602537659876"/>
    <s v="AUGUSTINES"/>
    <s v="INTRO (I TOUCH IMAGINARY HANDS)"/>
    <d v="2014-02-04T00:00:00"/>
    <m/>
    <s v="USC5Q1300052"/>
    <n v="1.7745519999999999"/>
    <n v="227"/>
  </r>
  <r>
    <s v="US-VOT"/>
    <s v="US-VOTIV MUSIC"/>
    <s v="PORTABLE SUB STREAMS"/>
    <s v="APPLE DIGITAL SALES"/>
    <s v="PORTABLE SUBSCRIPTIONS"/>
    <s v="TRACK"/>
    <x v="3"/>
    <x v="3"/>
    <s v="00602537659876"/>
    <s v="AUGUSTINES"/>
    <s v="HOLD ONTO ANYTHING"/>
    <d v="2014-02-04T00:00:00"/>
    <m/>
    <s v="USC5Q1300063"/>
    <n v="1.674736"/>
    <n v="219"/>
  </r>
  <r>
    <s v="US-VOT"/>
    <s v="US-VOTIV MUSIC"/>
    <s v="PORTABLE SUB STREAMS"/>
    <s v="APPLE DIGITAL SALES"/>
    <s v="PORTABLE SUBSCRIPTIONS"/>
    <s v="TRACK"/>
    <x v="3"/>
    <x v="3"/>
    <s v="00602537659876"/>
    <s v="AUGUSTINES"/>
    <s v="HIGHWAY 1 INTERLUDE"/>
    <d v="2014-02-04T00:00:00"/>
    <m/>
    <s v="USC5Q1300062"/>
    <n v="1.56525"/>
    <n v="203"/>
  </r>
  <r>
    <s v="US-VOT"/>
    <s v="US-VOTIV MUSIC"/>
    <s v="PORTABLE SUB STREAMS"/>
    <s v="APPLE DIGITAL SALES"/>
    <s v="PORTABLE SUBSCRIPTIONS"/>
    <s v="TRACK"/>
    <x v="3"/>
    <x v="3"/>
    <s v="00602537659876"/>
    <s v="AUGUSTINES"/>
    <s v="DON'T YOU LOOK BACK"/>
    <d v="2014-02-04T00:00:00"/>
    <m/>
    <s v="USC5Q1300056"/>
    <n v="3.4659879999999998"/>
    <n v="458"/>
  </r>
  <r>
    <s v="US-VOT"/>
    <s v="US-VOTIV MUSIC"/>
    <s v="PORTABLE SUB STREAMS"/>
    <s v="APPLE DIGITAL SALES"/>
    <s v="PORTABLE SUBSCRIPTIONS"/>
    <s v="TRACK"/>
    <x v="3"/>
    <x v="3"/>
    <s v="00602537659876"/>
    <s v="AUGUSTINES"/>
    <s v="CRUEL CITY"/>
    <d v="2014-02-04T00:00:00"/>
    <m/>
    <s v="USC5Q1300053"/>
    <n v="3.9193389999999999"/>
    <n v="525"/>
  </r>
  <r>
    <s v="US-VOT"/>
    <s v="US-VOTIV MUSIC"/>
    <s v="PORTABLE SUB STREAMS"/>
    <s v="APPLE DIGITAL SALES"/>
    <s v="PORTABLE SUBSCRIPTIONS"/>
    <s v="TRACK"/>
    <x v="4"/>
    <x v="9"/>
    <s v="00851563006028"/>
    <s v="ALPINE"/>
    <s v="UP FOR AIR"/>
    <d v="2015-06-16T00:00:00"/>
    <m/>
    <s v="AULI01599370"/>
    <n v="8.1841039999999996"/>
    <n v="1134"/>
  </r>
  <r>
    <s v="US-VOT"/>
    <s v="US-VOTIV MUSIC"/>
    <s v="PORTABLE SUB STREAMS"/>
    <s v="APPLE DIGITAL SALES"/>
    <s v="PORTABLE SUBSCRIPTIONS"/>
    <s v="TRACK"/>
    <x v="4"/>
    <x v="9"/>
    <s v="00851563006028"/>
    <s v="ALPINE"/>
    <s v="STANDING NOT SLEEPING"/>
    <d v="2015-06-16T00:00:00"/>
    <m/>
    <s v="AULI01599400"/>
    <n v="2.3442129999999999"/>
    <n v="350"/>
  </r>
  <r>
    <s v="US-VOT"/>
    <s v="US-VOTIV MUSIC"/>
    <s v="PORTABLE SUB STREAMS"/>
    <s v="APPLE DIGITAL SALES"/>
    <s v="PORTABLE SUBSCRIPTIONS"/>
    <s v="TRACK"/>
    <x v="4"/>
    <x v="9"/>
    <s v="00851563006028"/>
    <s v="ALPINE"/>
    <s v="SHOT FOX"/>
    <d v="2015-06-16T00:00:00"/>
    <m/>
    <s v="AULI01599340"/>
    <n v="1.965314"/>
    <n v="296"/>
  </r>
  <r>
    <s v="US-VOT"/>
    <s v="US-VOTIV MUSIC"/>
    <s v="PORTABLE SUB STREAMS"/>
    <s v="APPLE DIGITAL SALES"/>
    <s v="PORTABLE SUBSCRIPTIONS"/>
    <s v="TRACK"/>
    <x v="4"/>
    <x v="9"/>
    <s v="00851563006028"/>
    <s v="ALPINE"/>
    <s v="NEED NOT BE"/>
    <d v="2015-06-16T00:00:00"/>
    <m/>
    <s v="AULI01599390"/>
    <n v="5.7970319999999997"/>
    <n v="818"/>
  </r>
  <r>
    <s v="US-VOT"/>
    <s v="US-VOTIV MUSIC"/>
    <s v="PORTABLE SUB STREAMS"/>
    <s v="APPLE DIGITAL SALES"/>
    <s v="PORTABLE SUBSCRIPTIONS"/>
    <s v="TRACK"/>
    <x v="4"/>
    <x v="9"/>
    <s v="00851563006028"/>
    <s v="ALPINE"/>
    <s v="MUCH MORE"/>
    <d v="2015-06-16T00:00:00"/>
    <m/>
    <s v="AULI01599380"/>
    <n v="2.553121"/>
    <n v="380"/>
  </r>
  <r>
    <s v="US-VOT"/>
    <s v="US-VOTIV MUSIC"/>
    <s v="PORTABLE SUB STREAMS"/>
    <s v="APPLE DIGITAL SALES"/>
    <s v="PORTABLE SUBSCRIPTIONS"/>
    <s v="TRACK"/>
    <x v="4"/>
    <x v="9"/>
    <s v="00851563006028"/>
    <s v="ALPINE"/>
    <s v="JELLYFISH"/>
    <d v="2015-06-16T00:00:00"/>
    <m/>
    <s v="AULI01599360"/>
    <n v="69.012310999999997"/>
    <n v="9511"/>
  </r>
  <r>
    <s v="US-VOT"/>
    <s v="US-VOTIV MUSIC"/>
    <s v="PORTABLE SUB STREAMS"/>
    <s v="APPLE DIGITAL SALES"/>
    <s v="PORTABLE SUBSCRIPTIONS"/>
    <s v="TRACK"/>
    <x v="4"/>
    <x v="9"/>
    <s v="00851563006028"/>
    <s v="ALPINE"/>
    <s v="DAMN BABY"/>
    <d v="2015-06-16T00:00:00"/>
    <m/>
    <s v="AULI01599350"/>
    <n v="2.9292389999999999"/>
    <n v="428"/>
  </r>
  <r>
    <s v="US-VOT"/>
    <s v="US-VOTIV MUSIC"/>
    <s v="PORTABLE SUB STREAMS"/>
    <s v="APPLE DIGITAL SALES"/>
    <s v="PORTABLE SUBSCRIPTIONS"/>
    <s v="TRACK"/>
    <x v="4"/>
    <x v="9"/>
    <s v="00851563006028"/>
    <s v="ALPINE"/>
    <s v="CRUNCHES"/>
    <d v="2015-06-16T00:00:00"/>
    <m/>
    <s v="AULI01599330"/>
    <n v="3.185635"/>
    <n v="495"/>
  </r>
  <r>
    <s v="US-VOT"/>
    <s v="US-VOTIV MUSIC"/>
    <s v="PORTABLE SUB STREAMS"/>
    <s v="APPLE DIGITAL SALES"/>
    <s v="PORTABLE SUBSCRIPTIONS"/>
    <s v="TRACK"/>
    <x v="4"/>
    <x v="9"/>
    <s v="00851563006028"/>
    <s v="ALPINE"/>
    <s v="COME ON"/>
    <d v="2015-06-16T00:00:00"/>
    <m/>
    <s v="AULI01599310"/>
    <n v="2.0813139999999999"/>
    <n v="293"/>
  </r>
  <r>
    <s v="US-VOT"/>
    <s v="US-VOTIV MUSIC"/>
    <s v="PORTABLE SUB STREAMS"/>
    <s v="APPLE DIGITAL SALES"/>
    <s v="PORTABLE SUBSCRIPTIONS"/>
    <s v="TRACK"/>
    <x v="4"/>
    <x v="4"/>
    <s v="00851563006141"/>
    <s v="ALPINE"/>
    <s v="FOOLISH"/>
    <d v="2015-04-07T00:00:00"/>
    <m/>
    <s v="AULI01599320"/>
    <n v="14.488296999999999"/>
    <n v="2101"/>
  </r>
  <r>
    <s v="US-VOT"/>
    <s v="US-VOTIV MUSIC"/>
    <s v="PORTABLE SUB STREAMS"/>
    <s v="APPLE DIGITAL SALES"/>
    <s v="PORTABLE SUBSCRIPTIONS"/>
    <s v="TRACK"/>
    <x v="4"/>
    <x v="5"/>
    <s v="00075679956316"/>
    <s v="ALPINE"/>
    <s v="VILLAGES"/>
    <d v="2014-02-18T00:00:00"/>
    <m/>
    <s v="AULI01282630"/>
    <n v="10.36641"/>
    <n v="1449"/>
  </r>
  <r>
    <s v="US-VOT"/>
    <s v="US-VOTIV MUSIC"/>
    <s v="PORTABLE SUB STREAMS"/>
    <s v="APPLE DIGITAL SALES"/>
    <s v="PORTABLE SUBSCRIPTIONS"/>
    <s v="TRACK"/>
    <x v="4"/>
    <x v="5"/>
    <s v="00075679956316"/>
    <s v="ALPINE"/>
    <s v="TOO SAFE"/>
    <d v="2014-02-18T00:00:00"/>
    <m/>
    <s v="AULI01282670"/>
    <n v="2.1394310000000001"/>
    <n v="296"/>
  </r>
  <r>
    <s v="US-VOT"/>
    <s v="US-VOTIV MUSIC"/>
    <s v="PORTABLE SUB STREAMS"/>
    <s v="APPLE DIGITAL SALES"/>
    <s v="PORTABLE SUBSCRIPTIONS"/>
    <s v="TRACK"/>
    <x v="4"/>
    <x v="5"/>
    <s v="00075679956316"/>
    <s v="ALPINE"/>
    <s v="THE VIGOUR"/>
    <d v="2014-02-18T00:00:00"/>
    <m/>
    <s v="AULI01282690"/>
    <n v="1.2859080000000001"/>
    <n v="182"/>
  </r>
  <r>
    <s v="US-VOT"/>
    <s v="US-VOTIV MUSIC"/>
    <s v="PORTABLE SUB STREAMS"/>
    <s v="APPLE DIGITAL SALES"/>
    <s v="PORTABLE SUBSCRIPTIONS"/>
    <s v="TRACK"/>
    <x v="4"/>
    <x v="5"/>
    <s v="00075679956316"/>
    <s v="ALPINE"/>
    <s v="SOFTSIDES"/>
    <d v="2014-02-18T00:00:00"/>
    <m/>
    <s v="AULI01282640"/>
    <n v="1.941716"/>
    <n v="282"/>
  </r>
  <r>
    <s v="US-VOT"/>
    <s v="US-VOTIV MUSIC"/>
    <s v="PORTABLE SUB STREAMS"/>
    <s v="APPLE DIGITAL SALES"/>
    <s v="PORTABLE SUBSCRIPTIONS"/>
    <s v="TRACK"/>
    <x v="4"/>
    <x v="5"/>
    <s v="00075679956316"/>
    <s v="ALPINE"/>
    <s v="SEEING RED"/>
    <d v="2014-02-18T00:00:00"/>
    <m/>
    <s v="AULI01282650"/>
    <n v="2.4780869999999999"/>
    <n v="356"/>
  </r>
  <r>
    <s v="US-VOT"/>
    <s v="US-VOTIV MUSIC"/>
    <s v="PORTABLE SUB STREAMS"/>
    <s v="APPLE DIGITAL SALES"/>
    <s v="PORTABLE SUBSCRIPTIONS"/>
    <s v="TRACK"/>
    <x v="4"/>
    <x v="5"/>
    <s v="00075679956316"/>
    <s v="ALPINE"/>
    <s v="MULTIPLICATION"/>
    <d v="2014-02-18T00:00:00"/>
    <m/>
    <s v="AULI01282700"/>
    <n v="1.6447579999999999"/>
    <n v="233"/>
  </r>
  <r>
    <s v="US-VOT"/>
    <s v="US-VOTIV MUSIC"/>
    <s v="PORTABLE SUB STREAMS"/>
    <s v="APPLE DIGITAL SALES"/>
    <s v="PORTABLE SUBSCRIPTIONS"/>
    <s v="TRACK"/>
    <x v="4"/>
    <x v="5"/>
    <s v="00075679956316"/>
    <s v="ALPINE"/>
    <s v="LOVERS 2"/>
    <d v="2014-02-18T00:00:00"/>
    <m/>
    <s v="AULI01282610"/>
    <n v="2.1117279999999998"/>
    <n v="309"/>
  </r>
  <r>
    <s v="US-VOT"/>
    <s v="US-VOTIV MUSIC"/>
    <s v="PORTABLE SUB STREAMS"/>
    <s v="APPLE DIGITAL SALES"/>
    <s v="PORTABLE SUBSCRIPTIONS"/>
    <s v="TRACK"/>
    <x v="4"/>
    <x v="5"/>
    <s v="00075679956316"/>
    <s v="ALPINE"/>
    <s v="LOVERS 1"/>
    <d v="2014-02-18T00:00:00"/>
    <m/>
    <s v="AULI01282600"/>
    <n v="2.0630999999999999"/>
    <n v="300"/>
  </r>
  <r>
    <s v="US-VOT"/>
    <s v="US-VOTIV MUSIC"/>
    <s v="PORTABLE SUB STREAMS"/>
    <s v="APPLE DIGITAL SALES"/>
    <s v="PORTABLE SUBSCRIPTIONS"/>
    <s v="TRACK"/>
    <x v="4"/>
    <x v="5"/>
    <s v="00075679956316"/>
    <s v="ALPINE"/>
    <s v="IN THE WILD"/>
    <d v="2014-02-18T00:00:00"/>
    <m/>
    <s v="AULI01282680"/>
    <n v="1.719981"/>
    <n v="240"/>
  </r>
  <r>
    <s v="US-VOT"/>
    <s v="US-VOTIV MUSIC"/>
    <s v="PORTABLE SUB STREAMS"/>
    <s v="APPLE DIGITAL SALES"/>
    <s v="PORTABLE SUBSCRIPTIONS"/>
    <s v="TRACK"/>
    <x v="4"/>
    <x v="5"/>
    <s v="00075679956316"/>
    <s v="ALPINE"/>
    <s v="HANDS"/>
    <d v="2014-02-18T00:00:00"/>
    <m/>
    <s v="AULI01282620"/>
    <n v="8.3134129999999988"/>
    <n v="1169"/>
  </r>
  <r>
    <s v="US-VOT"/>
    <s v="US-VOTIV MUSIC"/>
    <s v="PORTABLE SUB STREAMS"/>
    <s v="APPLE DIGITAL SALES"/>
    <s v="PORTABLE SUBSCRIPTIONS"/>
    <s v="TRACK"/>
    <x v="4"/>
    <x v="5"/>
    <s v="00075679956316"/>
    <s v="ALPINE"/>
    <s v="GASOLINE"/>
    <d v="2014-02-18T00:00:00"/>
    <m/>
    <s v="AULI01282660"/>
    <n v="14.910119999999999"/>
    <n v="2165"/>
  </r>
  <r>
    <s v="US-VOT"/>
    <s v="US-VOTIV MUSIC"/>
    <s v="PORTABLE SUB STREAMS"/>
    <s v="APPLE DIGITAL SALES"/>
    <s v="PORTABLE SUBSCRIPTIONS"/>
    <s v="TRACK"/>
    <x v="4"/>
    <x v="5"/>
    <s v="00075679956316"/>
    <s v="ALPINE"/>
    <s v="ALL FOR ONE"/>
    <d v="2014-02-18T00:00:00"/>
    <m/>
    <s v="AULI01283220"/>
    <n v="3.4023140000000001"/>
    <n v="493"/>
  </r>
  <r>
    <s v="US-VOT"/>
    <s v="US-VOTIV MUSIC"/>
    <s v="PORTABLE SUB STREAMS"/>
    <s v="APPLE DIGITAL SALES"/>
    <s v="PORTABLE SUBSCRIPTIONS"/>
    <s v="TRACK"/>
    <x v="13"/>
    <x v="65"/>
    <s v="00851563006752"/>
    <s v="ALLEN TATE"/>
    <s v="YDNF (YOUNG DUMB NUMB FUN)"/>
    <d v="2016-10-28T00:00:00"/>
    <m/>
    <s v="USC5Q1600025"/>
    <n v="0.2949500000000001"/>
    <n v="37"/>
  </r>
  <r>
    <s v="US-VOT"/>
    <s v="US-VOTIV MUSIC"/>
    <s v="PORTABLE SUB STREAMS"/>
    <s v="APPLE DIGITAL SALES"/>
    <s v="PORTABLE SUBSCRIPTIONS"/>
    <s v="TRACK"/>
    <x v="13"/>
    <x v="65"/>
    <s v="00851563006752"/>
    <s v="ALLEN TATE"/>
    <s v="WRAPPED UP"/>
    <d v="2016-10-28T00:00:00"/>
    <m/>
    <s v="USC5Q1600021"/>
    <n v="0.37012200000000001"/>
    <n v="50"/>
  </r>
  <r>
    <s v="US-VOT"/>
    <s v="US-VOTIV MUSIC"/>
    <s v="PORTABLE SUB STREAMS"/>
    <s v="APPLE DIGITAL SALES"/>
    <s v="PORTABLE SUBSCRIPTIONS"/>
    <s v="TRACK"/>
    <x v="13"/>
    <x v="65"/>
    <s v="00851563006752"/>
    <s v="ALLEN TATE"/>
    <s v="KEEPING YOU AWAKE"/>
    <d v="2016-10-28T00:00:00"/>
    <m/>
    <s v="USC5Q1600023"/>
    <n v="0.28297699999999998"/>
    <n v="34"/>
  </r>
  <r>
    <s v="US-VOT"/>
    <s v="US-VOTIV MUSIC"/>
    <s v="PORTABLE SUB STREAMS"/>
    <s v="APPLE DIGITAL SALES"/>
    <s v="PORTABLE SUBSCRIPTIONS"/>
    <s v="TRACK"/>
    <x v="13"/>
    <x v="65"/>
    <s v="00851563006752"/>
    <s v="ALLEN TATE"/>
    <s v="I DON'T THINK ABOUT IT"/>
    <d v="2016-10-28T00:00:00"/>
    <m/>
    <s v="USC5Q1600024"/>
    <n v="8.0184000000000005E-2"/>
    <n v="11"/>
  </r>
  <r>
    <s v="US-VOT"/>
    <s v="US-VOTIV MUSIC"/>
    <s v="PORTABLE SUB STREAMS"/>
    <s v="APPLE DIGITAL SALES"/>
    <s v="PORTABLE SUBSCRIPTIONS"/>
    <s v="TRACK"/>
    <x v="13"/>
    <x v="65"/>
    <s v="00851563006752"/>
    <s v="ALLEN TATE"/>
    <s v="DON'T CHOKE"/>
    <d v="2016-10-28T00:00:00"/>
    <m/>
    <s v="USC5Q1600022"/>
    <n v="0.527478"/>
    <n v="76"/>
  </r>
  <r>
    <s v="US-VOT"/>
    <s v="US-VOTIV MUSIC"/>
    <s v="PORTABLE SUB STREAMS"/>
    <s v="APPLE DIGITAL SALES"/>
    <s v="PORTABLE SUBSCRIPTIONS"/>
    <s v="TRACK"/>
    <x v="13"/>
    <x v="65"/>
    <s v="00851563006752"/>
    <s v="ALLEN TATE"/>
    <s v="CPH"/>
    <d v="2016-10-28T00:00:00"/>
    <m/>
    <s v="USC5Q1600020"/>
    <n v="0.21700700000000001"/>
    <n v="27"/>
  </r>
  <r>
    <s v="US-VOT"/>
    <s v="US-VOTIV MUSIC"/>
    <s v="PORTABLE SUB STREAMS"/>
    <s v="APPLE DIGITAL SALES"/>
    <s v="PORTABLE SUBSCRIPTIONS"/>
    <s v="TRACK"/>
    <x v="13"/>
    <x v="65"/>
    <s v="00851563006752"/>
    <s v="ALLEN TATE"/>
    <s v="BEING ALONE"/>
    <d v="2016-10-28T00:00:00"/>
    <m/>
    <s v="USC5Q1600019"/>
    <n v="0.301263"/>
    <n v="36"/>
  </r>
  <r>
    <s v="US-VOT"/>
    <s v="US-VOTIV MUSIC"/>
    <s v="PORTABLE SUB STREAMS"/>
    <s v="APPLE DIGITAL SALES"/>
    <s v="PORTABLE SUBSCRIPTIONS"/>
    <s v="TRACK"/>
    <x v="13"/>
    <x v="65"/>
    <s v="00851563006752"/>
    <s v="ALLEN TATE"/>
    <s v="AT EASE"/>
    <d v="2016-10-28T00:00:00"/>
    <m/>
    <s v="USC5Q1600026"/>
    <n v="6.3933999999999991E-2"/>
    <n v="8"/>
  </r>
  <r>
    <s v="US-VOT"/>
    <s v="US-VOTIV MUSIC"/>
    <s v="PORTABLE SUB STREAMS"/>
    <s v="APPLE DIGITAL SALES"/>
    <s v="PORTABLE SUBSCRIPTIONS"/>
    <s v="TRACK"/>
    <x v="13"/>
    <x v="65"/>
    <s v="00851563006752"/>
    <s v="ALLEN TATE"/>
    <s v="ALIENS"/>
    <d v="2016-10-28T00:00:00"/>
    <m/>
    <s v="USC5Q1600018"/>
    <n v="0.44885700000000001"/>
    <n v="57"/>
  </r>
  <r>
    <s v="US-VOT"/>
    <s v="US-VOTIV MUSIC"/>
    <s v="PORTABLE SUB STREAMS"/>
    <s v="APPLE DIGITAL SALES"/>
    <s v="PORTABLE SUBSCRIPTIONS"/>
    <s v="TRACK"/>
    <x v="13"/>
    <x v="66"/>
    <s v="00851857007380"/>
    <s v="ALLEN TATE"/>
    <s v="POLLY"/>
    <d v="2017-08-18T00:00:00"/>
    <m/>
    <s v="USC5Q1700028"/>
    <n v="6.0068999999999997E-2"/>
    <n v="7"/>
  </r>
  <r>
    <s v="US-VOT"/>
    <s v="US-VOTIV MUSIC"/>
    <s v="PORTABLE SUB DEVICE PLAYS"/>
    <s v="APPLE DIGITAL SALES"/>
    <s v="PORTABLE SUBSCRIPTIONS"/>
    <s v="TRACK"/>
    <x v="5"/>
    <x v="6"/>
    <s v="00851563006066"/>
    <s v="YOUNG EMPIRES"/>
    <s v="THE GATES"/>
    <d v="2015-03-31T00:00:00"/>
    <m/>
    <s v="USC5Q1500004"/>
    <n v="1.8780000000000002E-2"/>
    <n v="2"/>
  </r>
  <r>
    <s v="US-VOT"/>
    <s v="US-VOTIV MUSIC"/>
    <s v="PORTABLE SUB DEVICE PLAYS"/>
    <s v="APPLE DIGITAL SALES"/>
    <s v="PORTABLE SUBSCRIPTIONS"/>
    <s v="TRACK"/>
    <x v="5"/>
    <x v="6"/>
    <s v="00851563006042"/>
    <s v="YOUNG EMPIRES"/>
    <s v="SUNSHINE"/>
    <d v="2015-09-04T00:00:00"/>
    <m/>
    <s v="USC5Q1500010"/>
    <n v="1.8780000000000002E-2"/>
    <n v="2"/>
  </r>
  <r>
    <s v="US-VOT"/>
    <s v="US-VOTIV MUSIC"/>
    <s v="PORTABLE SUB DEVICE PLAYS"/>
    <s v="APPLE DIGITAL SALES"/>
    <s v="PORTABLE SUBSCRIPTIONS"/>
    <s v="TRACK"/>
    <x v="5"/>
    <x v="6"/>
    <s v="00851563006042"/>
    <s v="YOUNG EMPIRES"/>
    <s v="NEVER DIE YOUNG"/>
    <d v="2015-09-04T00:00:00"/>
    <m/>
    <s v="USC5Q1500007"/>
    <n v="9.3900000000000008E-3"/>
    <n v="1"/>
  </r>
  <r>
    <s v="US-VOT"/>
    <s v="US-VOTIV MUSIC"/>
    <s v="PORTABLE SUB DEVICE PLAYS"/>
    <s v="APPLE DIGITAL SALES"/>
    <s v="PORTABLE SUBSCRIPTIONS"/>
    <s v="TRACK"/>
    <x v="5"/>
    <x v="6"/>
    <s v="00851563006042"/>
    <s v="YOUNG EMPIRES"/>
    <s v="MERCY"/>
    <d v="2015-09-04T00:00:00"/>
    <m/>
    <s v="USC5Q1500003"/>
    <n v="9.3900000000000008E-3"/>
    <n v="1"/>
  </r>
  <r>
    <s v="US-VOT"/>
    <s v="US-VOTIV MUSIC"/>
    <s v="PORTABLE SUB DEVICE PLAYS"/>
    <s v="APPLE DIGITAL SALES"/>
    <s v="PORTABLE SUBSCRIPTIONS"/>
    <s v="TRACK"/>
    <x v="5"/>
    <x v="11"/>
    <s v="00857235002947"/>
    <s v="YOUNG EMPIRES"/>
    <s v="SO CRUEL"/>
    <d v="2015-02-24T00:00:00"/>
    <m/>
    <s v="USC5Q1500001"/>
    <n v="9.3900000000000008E-3"/>
    <n v="1"/>
  </r>
  <r>
    <s v="US-VOT"/>
    <s v="US-VOTIV MUSIC"/>
    <s v="PORTABLE SUB DEVICE PLAYS"/>
    <s v="APPLE DIGITAL SALES"/>
    <s v="PORTABLE SUBSCRIPTIONS"/>
    <s v="TRACK"/>
    <x v="10"/>
    <x v="27"/>
    <s v="00857235002725"/>
    <s v="WHITE ARROWS"/>
    <s v="WE CAN'T EVER DIE"/>
    <d v="2014-12-02T00:00:00"/>
    <m/>
    <s v="USC5Q1400076"/>
    <n v="6.7959999999999991E-3"/>
    <n v="1"/>
  </r>
  <r>
    <s v="US-VOT"/>
    <s v="US-VOTIV MUSIC"/>
    <s v="PORTABLE SUB DEVICE PLAYS"/>
    <s v="APPLE DIGITAL SALES"/>
    <s v="PORTABLE SUBSCRIPTIONS"/>
    <s v="TRACK"/>
    <x v="10"/>
    <x v="27"/>
    <s v="00857235002541"/>
    <s v="WHITE ARROWS"/>
    <s v="WE CAN'T EVER DIE"/>
    <d v="2014-07-22T00:00:00"/>
    <m/>
    <s v="USC5Q1400048"/>
    <n v="4.8557999999999997E-2"/>
    <n v="6"/>
  </r>
  <r>
    <s v="US-VOT"/>
    <s v="US-VOTIV MUSIC"/>
    <s v="PORTABLE SUB DEVICE PLAYS"/>
    <s v="APPLE DIGITAL SALES"/>
    <s v="PORTABLE SUBSCRIPTIONS"/>
    <s v="TRACK"/>
    <x v="10"/>
    <x v="28"/>
    <s v="00857235002374"/>
    <s v="WHITE ARROWS"/>
    <s v="LEAVE IT ALONE"/>
    <d v="2014-06-10T00:00:00"/>
    <m/>
    <s v="USC5Q1400017"/>
    <n v="1.8780000000000002E-2"/>
    <n v="2"/>
  </r>
  <r>
    <s v="US-VOT"/>
    <s v="US-VOTIV MUSIC"/>
    <s v="PORTABLE SUB DEVICE PLAYS"/>
    <s v="APPLE DIGITAL SALES"/>
    <s v="PORTABLE SUBSCRIPTIONS"/>
    <s v="TRACK"/>
    <x v="10"/>
    <x v="13"/>
    <s v="00857235002411"/>
    <s v="WHITE ARROWS"/>
    <s v="I WANT A TASTE"/>
    <d v="2014-06-24T00:00:00"/>
    <m/>
    <s v="USC5Q1400034"/>
    <n v="2.8170000000000001E-2"/>
    <n v="3"/>
  </r>
  <r>
    <s v="US-VOT"/>
    <s v="US-VOTIV MUSIC"/>
    <s v="PORTABLE SUB DEVICE PLAYS"/>
    <s v="APPLE DIGITAL SALES"/>
    <s v="PORTABLE SUBSCRIPTIONS"/>
    <s v="TRACK"/>
    <x v="6"/>
    <x v="7"/>
    <s v="00075679967336"/>
    <s v="WE ARE AUGUSTINES"/>
    <s v="THE INSTRUMENTAL"/>
    <d v="2014-02-18T00:00:00"/>
    <m/>
    <s v="GBW7D1100012"/>
    <n v="1.8780000000000002E-2"/>
    <n v="2"/>
  </r>
  <r>
    <s v="US-VOT"/>
    <s v="US-VOTIV MUSIC"/>
    <s v="PORTABLE SUB DEVICE PLAYS"/>
    <s v="APPLE DIGITAL SALES"/>
    <s v="PORTABLE SUBSCRIPTIONS"/>
    <s v="TRACK"/>
    <x v="6"/>
    <x v="7"/>
    <s v="00075679967336"/>
    <s v="WE ARE AUGUSTINES"/>
    <s v="STRANGE DAYS"/>
    <d v="2014-02-18T00:00:00"/>
    <m/>
    <s v="GBW7D1100010"/>
    <n v="9.3900000000000008E-3"/>
    <n v="1"/>
  </r>
  <r>
    <s v="US-VOT"/>
    <s v="US-VOTIV MUSIC"/>
    <s v="PORTABLE SUB DEVICE PLAYS"/>
    <s v="APPLE DIGITAL SALES"/>
    <s v="PORTABLE SUBSCRIPTIONS"/>
    <s v="TRACK"/>
    <x v="6"/>
    <x v="7"/>
    <s v="00075679967336"/>
    <s v="WE ARE AUGUSTINES"/>
    <s v="PHILADELPHIA (THE CITY OF BROTHERLY LOVE)"/>
    <d v="2014-02-18T00:00:00"/>
    <m/>
    <s v="GBW7D1100007"/>
    <n v="4.6949999999999999E-2"/>
    <n v="5"/>
  </r>
  <r>
    <s v="US-VOT"/>
    <s v="US-VOTIV MUSIC"/>
    <s v="PORTABLE SUB DEVICE PLAYS"/>
    <s v="APPLE DIGITAL SALES"/>
    <s v="PORTABLE SUBSCRIPTIONS"/>
    <s v="TRACK"/>
    <x v="6"/>
    <x v="7"/>
    <s v="00075679967336"/>
    <s v="WE ARE AUGUSTINES"/>
    <s v="PATTON STATE HOSPITAL"/>
    <d v="2014-02-18T00:00:00"/>
    <m/>
    <s v="GBW7D1100009"/>
    <n v="1.8780000000000002E-2"/>
    <n v="2"/>
  </r>
  <r>
    <s v="US-VOT"/>
    <s v="US-VOTIV MUSIC"/>
    <s v="PORTABLE SUB DEVICE PLAYS"/>
    <s v="APPLE DIGITAL SALES"/>
    <s v="PORTABLE SUBSCRIPTIONS"/>
    <s v="TRACK"/>
    <x v="6"/>
    <x v="7"/>
    <s v="00075679967336"/>
    <s v="WE ARE AUGUSTINES"/>
    <s v="NEW DRINK FOR THE OLD DRUNK"/>
    <d v="2014-02-18T00:00:00"/>
    <m/>
    <s v="GBW7D1100008"/>
    <n v="3.7560000000000003E-2"/>
    <n v="4"/>
  </r>
  <r>
    <s v="US-VOT"/>
    <s v="US-VOTIV MUSIC"/>
    <s v="PORTABLE SUB DEVICE PLAYS"/>
    <s v="APPLE DIGITAL SALES"/>
    <s v="PORTABLE SUBSCRIPTIONS"/>
    <s v="TRACK"/>
    <x v="6"/>
    <x v="7"/>
    <s v="00075679967336"/>
    <s v="WE ARE AUGUSTINES"/>
    <s v="JUAREZ"/>
    <d v="2014-02-18T00:00:00"/>
    <m/>
    <s v="GBW7D1100006"/>
    <n v="2.5576000000000002E-2"/>
    <n v="3"/>
  </r>
  <r>
    <s v="US-VOT"/>
    <s v="US-VOTIV MUSIC"/>
    <s v="PORTABLE SUB DEVICE PLAYS"/>
    <s v="APPLE DIGITAL SALES"/>
    <s v="PORTABLE SUBSCRIPTIONS"/>
    <s v="TRACK"/>
    <x v="6"/>
    <x v="7"/>
    <s v="00075679967336"/>
    <s v="WE ARE AUGUSTINES"/>
    <s v="HEADLONG INTO THE ABYSS"/>
    <d v="2014-02-18T00:00:00"/>
    <m/>
    <s v="GBW7D1100003"/>
    <n v="4.4356E-2"/>
    <n v="5"/>
  </r>
  <r>
    <s v="US-VOT"/>
    <s v="US-VOTIV MUSIC"/>
    <s v="PORTABLE SUB DEVICE PLAYS"/>
    <s v="APPLE DIGITAL SALES"/>
    <s v="PORTABLE SUBSCRIPTIONS"/>
    <s v="TRACK"/>
    <x v="6"/>
    <x v="7"/>
    <s v="00075679967336"/>
    <s v="WE ARE AUGUSTINES"/>
    <s v="EAST LOS ANGELES"/>
    <d v="2014-02-18T00:00:00"/>
    <m/>
    <s v="GBW7D1100005"/>
    <n v="2.5576000000000002E-2"/>
    <n v="3"/>
  </r>
  <r>
    <s v="US-VOT"/>
    <s v="US-VOTIV MUSIC"/>
    <s v="PORTABLE SUB DEVICE PLAYS"/>
    <s v="APPLE DIGITAL SALES"/>
    <s v="PORTABLE SUBSCRIPTIONS"/>
    <s v="TRACK"/>
    <x v="6"/>
    <x v="7"/>
    <s v="00075679967336"/>
    <s v="WE ARE AUGUSTINES"/>
    <s v="CHAPEL SONG"/>
    <d v="2014-02-18T00:00:00"/>
    <m/>
    <s v="GBW7D1100014"/>
    <n v="0.22437399999999999"/>
    <n v="25"/>
  </r>
  <r>
    <s v="US-VOT"/>
    <s v="US-VOTIV MUSIC"/>
    <s v="PORTABLE SUB DEVICE PLAYS"/>
    <s v="APPLE DIGITAL SALES"/>
    <s v="PORTABLE SUBSCRIPTIONS"/>
    <s v="TRACK"/>
    <x v="6"/>
    <x v="7"/>
    <s v="00075679967336"/>
    <s v="WE ARE AUGUSTINES"/>
    <s v="BOOK OF JAMES"/>
    <d v="2014-02-18T00:00:00"/>
    <m/>
    <s v="GBW7D1100004"/>
    <n v="4.4356E-2"/>
    <n v="5"/>
  </r>
  <r>
    <s v="US-VOT"/>
    <s v="US-VOTIV MUSIC"/>
    <s v="PORTABLE SUB DEVICE PLAYS"/>
    <s v="APPLE DIGITAL SALES"/>
    <s v="PORTABLE SUBSCRIPTIONS"/>
    <s v="TRACK"/>
    <x v="6"/>
    <x v="7"/>
    <s v="00075679967336"/>
    <s v="WE ARE AUGUSTINES"/>
    <s v="BARREL OF LEAVES"/>
    <d v="2014-02-18T00:00:00"/>
    <m/>
    <s v="GBW7D1100011"/>
    <n v="0.27231"/>
    <n v="29"/>
  </r>
  <r>
    <s v="US-VOT"/>
    <s v="US-VOTIV MUSIC"/>
    <s v="PORTABLE SUB DEVICE PLAYS"/>
    <s v="APPLE DIGITAL SALES"/>
    <s v="PORTABLE SUBSCRIPTIONS"/>
    <s v="TRACK"/>
    <x v="6"/>
    <x v="7"/>
    <s v="00075679967336"/>
    <s v="WE ARE AUGUSTINES"/>
    <s v="AUGUSTINE"/>
    <d v="2014-02-18T00:00:00"/>
    <m/>
    <s v="GBW7D1100002"/>
    <n v="6.3135999999999984E-2"/>
    <n v="7"/>
  </r>
  <r>
    <s v="US-VOT"/>
    <s v="US-VOTIV MUSIC"/>
    <s v="PORTABLE SUB DEVICE PLAYS"/>
    <s v="APPLE DIGITAL SALES"/>
    <s v="PORTABLE SUBSCRIPTIONS"/>
    <s v="TRACK"/>
    <x v="7"/>
    <x v="16"/>
    <s v="00851563006394"/>
    <s v="THE SO SO GLOS"/>
    <s v="A.D.D. LIFE"/>
    <d v="2016-01-22T00:00:00"/>
    <m/>
    <s v="USC5Q1500019"/>
    <n v="1.3592E-2"/>
    <n v="2"/>
  </r>
  <r>
    <s v="US-VOT"/>
    <s v="US-VOTIV MUSIC"/>
    <s v="PORTABLE SUB DEVICE PLAYS"/>
    <s v="APPLE DIGITAL SALES"/>
    <s v="PORTABLE SUBSCRIPTIONS"/>
    <s v="TRACK"/>
    <x v="17"/>
    <x v="36"/>
    <s v="00851857007236"/>
    <s v="MY GOODNESS"/>
    <s v="SILVER LINING"/>
    <d v="2017-06-02T00:00:00"/>
    <m/>
    <s v="USC5Q1600036"/>
    <n v="9.3900000000000008E-3"/>
    <n v="1"/>
  </r>
  <r>
    <s v="US-VOT"/>
    <s v="US-VOTIV MUSIC"/>
    <s v="PORTABLE SUB DEVICE PLAYS"/>
    <s v="APPLE DIGITAL SALES"/>
    <s v="PORTABLE SUBSCRIPTIONS"/>
    <s v="TRACK"/>
    <x v="17"/>
    <x v="36"/>
    <s v="00851857007236"/>
    <s v="MY GOODNESS"/>
    <s v="HAUNT"/>
    <d v="2017-06-02T00:00:00"/>
    <m/>
    <s v="USC5Q1600038"/>
    <n v="9.3900000000000008E-3"/>
    <n v="1"/>
  </r>
  <r>
    <s v="US-VOT"/>
    <s v="US-VOTIV MUSIC"/>
    <s v="PORTABLE SUB DEVICE PLAYS"/>
    <s v="APPLE DIGITAL SALES"/>
    <s v="PORTABLE SUBSCRIPTIONS"/>
    <s v="TRACK"/>
    <x v="17"/>
    <x v="37"/>
    <s v="00851857007069"/>
    <s v="MY GOODNESS"/>
    <s v="ISLANDS"/>
    <d v="2016-09-14T00:00:00"/>
    <m/>
    <s v="USC5Q1600046"/>
    <n v="1.8780000000000002E-2"/>
    <n v="2"/>
  </r>
  <r>
    <s v="US-VOT"/>
    <s v="US-VOTIV MUSIC"/>
    <s v="PORTABLE SUB DEVICE PLAYS"/>
    <s v="APPLE DIGITAL SALES"/>
    <s v="PORTABLE SUBSCRIPTIONS"/>
    <s v="TRACK"/>
    <x v="18"/>
    <x v="42"/>
    <s v="00857235002459"/>
    <s v="KUROMA"/>
    <s v="CASE LOGIC"/>
    <d v="2015-04-07T00:00:00"/>
    <m/>
    <s v="USC5Q1400043"/>
    <n v="6.7959999999999991E-3"/>
    <n v="1"/>
  </r>
  <r>
    <s v="US-VOT"/>
    <s v="US-VOTIV MUSIC"/>
    <s v="PORTABLE SUB DEVICE PLAYS"/>
    <s v="APPLE DIGITAL SALES"/>
    <s v="PORTABLE SUBSCRIPTIONS"/>
    <s v="TRACK"/>
    <x v="19"/>
    <x v="46"/>
    <s v="00851563006622"/>
    <s v="KAYE"/>
    <s v="UUU"/>
    <d v="2016-08-19T00:00:00"/>
    <m/>
    <s v="USC5Q1600013"/>
    <n v="2.8170000000000001E-2"/>
    <n v="3"/>
  </r>
  <r>
    <s v="US-VOT"/>
    <s v="US-VOTIV MUSIC"/>
    <s v="PORTABLE SUB DEVICE PLAYS"/>
    <s v="APPLE DIGITAL SALES"/>
    <s v="PORTABLE SUBSCRIPTIONS"/>
    <s v="TRACK"/>
    <x v="19"/>
    <x v="46"/>
    <s v="00851563006622"/>
    <s v="KAYE"/>
    <s v="PORCELAIN"/>
    <d v="2016-08-19T00:00:00"/>
    <m/>
    <s v="USC5Q1600017"/>
    <n v="1.8780000000000002E-2"/>
    <n v="2"/>
  </r>
  <r>
    <s v="US-VOT"/>
    <s v="US-VOTIV MUSIC"/>
    <s v="PORTABLE SUB DEVICE PLAYS"/>
    <s v="APPLE DIGITAL SALES"/>
    <s v="PORTABLE SUBSCRIPTIONS"/>
    <s v="TRACK"/>
    <x v="19"/>
    <x v="46"/>
    <s v="00851563006622"/>
    <s v="KAYE"/>
    <s v="HONEY"/>
    <d v="2016-08-19T00:00:00"/>
    <m/>
    <s v="USC5Q1600014"/>
    <n v="2.8170000000000001E-2"/>
    <n v="3"/>
  </r>
  <r>
    <s v="US-VOT"/>
    <s v="US-VOTIV MUSIC"/>
    <s v="PORTABLE SUB DEVICE PLAYS"/>
    <s v="APPLE DIGITAL SALES"/>
    <s v="PORTABLE SUBSCRIPTIONS"/>
    <s v="TRACK"/>
    <x v="19"/>
    <x v="46"/>
    <s v="00851563006622"/>
    <s v="KAYE"/>
    <s v="ARMIES"/>
    <d v="2016-08-19T00:00:00"/>
    <m/>
    <s v="USC5Q1600016"/>
    <n v="9.3900000000000008E-3"/>
    <n v="1"/>
  </r>
  <r>
    <s v="US-VOT"/>
    <s v="US-VOTIV MUSIC"/>
    <s v="PORTABLE SUB DEVICE PLAYS"/>
    <s v="APPLE DIGITAL SALES"/>
    <s v="PORTABLE SUBSCRIPTIONS"/>
    <s v="TRACK"/>
    <x v="20"/>
    <x v="51"/>
    <s v="00075679965448"/>
    <s v="HEY CHAMP"/>
    <s v="SHAKE"/>
    <d v="2014-02-18T00:00:00"/>
    <m/>
    <s v="USC5Q1000001"/>
    <n v="1.8780000000000002E-2"/>
    <n v="2"/>
  </r>
  <r>
    <s v="US-VOT"/>
    <s v="US-VOTIV MUSIC"/>
    <s v="PORTABLE SUB DEVICE PLAYS"/>
    <s v="APPLE DIGITAL SALES"/>
    <s v="PORTABLE SUBSCRIPTIONS"/>
    <s v="TRACK"/>
    <x v="20"/>
    <x v="51"/>
    <s v="00075679965448"/>
    <s v="HEY CHAMP"/>
    <s v="NO FUTURE"/>
    <d v="2014-02-18T00:00:00"/>
    <m/>
    <s v="USC5Q1000005"/>
    <n v="9.3900000000000008E-3"/>
    <n v="1"/>
  </r>
  <r>
    <s v="US-VOT"/>
    <s v="US-VOTIV MUSIC"/>
    <s v="PORTABLE SUB DEVICE PLAYS"/>
    <s v="APPLE DIGITAL SALES"/>
    <s v="PORTABLE SUBSCRIPTIONS"/>
    <s v="TRACK"/>
    <x v="20"/>
    <x v="51"/>
    <s v="00075679965448"/>
    <s v="HEY CHAMP"/>
    <s v="NEVEREST"/>
    <d v="2014-02-18T00:00:00"/>
    <m/>
    <s v="USC5Q1000006"/>
    <n v="1.8780000000000002E-2"/>
    <n v="2"/>
  </r>
  <r>
    <s v="US-VOT"/>
    <s v="US-VOTIV MUSIC"/>
    <s v="PORTABLE SUB DEVICE PLAYS"/>
    <s v="APPLE DIGITAL SALES"/>
    <s v="PORTABLE SUBSCRIPTIONS"/>
    <s v="TRACK"/>
    <x v="20"/>
    <x v="51"/>
    <s v="00075679965448"/>
    <s v="HEY CHAMP"/>
    <s v="COLD DUST GIRL"/>
    <d v="2014-02-18T00:00:00"/>
    <m/>
    <s v="USC5Q1000003"/>
    <n v="9.3900000000000011E-2"/>
    <n v="10"/>
  </r>
  <r>
    <s v="US-VOT"/>
    <s v="US-VOTIV MUSIC"/>
    <s v="PORTABLE SUB DEVICE PLAYS"/>
    <s v="APPLE DIGITAL SALES"/>
    <s v="PORTABLE SUBSCRIPTIONS"/>
    <s v="TRACK"/>
    <x v="12"/>
    <x v="56"/>
    <s v="00851563006516"/>
    <s v="FENCES"/>
    <s v="PALE PAPER"/>
    <d v="2016-09-09T00:00:00"/>
    <m/>
    <s v="USC5Q1500034"/>
    <n v="3.7560000000000003E-2"/>
    <n v="4"/>
  </r>
  <r>
    <s v="US-VOT"/>
    <s v="US-VOTIV MUSIC"/>
    <s v="PORTABLE SUB DEVICE PLAYS"/>
    <s v="APPLE DIGITAL SALES"/>
    <s v="PORTABLE SUBSCRIPTIONS"/>
    <s v="TRACK"/>
    <x v="12"/>
    <x v="56"/>
    <s v="00851563006516"/>
    <s v="FENCES"/>
    <s v="HUNTING SEASON"/>
    <d v="2016-09-09T00:00:00"/>
    <m/>
    <s v="USC5Q1500032"/>
    <n v="3.7560000000000003E-2"/>
    <n v="4"/>
  </r>
  <r>
    <s v="US-VOT"/>
    <s v="US-VOTIV MUSIC"/>
    <s v="PORTABLE SUB DEVICE PLAYS"/>
    <s v="APPLE DIGITAL SALES"/>
    <s v="PORTABLE SUBSCRIPTIONS"/>
    <s v="TRACK"/>
    <x v="12"/>
    <x v="56"/>
    <s v="00851563006516"/>
    <s v="FENCES"/>
    <s v="CEDAR WESLEY"/>
    <d v="2016-09-09T00:00:00"/>
    <m/>
    <s v="USC5Q1500035"/>
    <n v="1.8780000000000002E-2"/>
    <n v="2"/>
  </r>
  <r>
    <s v="US-VOT"/>
    <s v="US-VOTIV MUSIC"/>
    <s v="PORTABLE SUB DEVICE PLAYS"/>
    <s v="APPLE DIGITAL SALES"/>
    <s v="PORTABLE SUBSCRIPTIONS"/>
    <s v="TRACK"/>
    <x v="12"/>
    <x v="56"/>
    <s v="00851563006516"/>
    <s v="FENCES"/>
    <s v="BUFFALO FEET"/>
    <d v="2016-09-09T00:00:00"/>
    <m/>
    <s v="USC5Q1500037"/>
    <n v="9.3900000000000008E-3"/>
    <n v="1"/>
  </r>
  <r>
    <s v="US-VOT"/>
    <s v="US-VOTIV MUSIC"/>
    <s v="PORTABLE SUB DEVICE PLAYS"/>
    <s v="APPLE DIGITAL SALES"/>
    <s v="PORTABLE SUBSCRIPTIONS"/>
    <s v="TRACK"/>
    <x v="11"/>
    <x v="57"/>
    <s v="00851857007359"/>
    <s v="CLOUD CONTROL"/>
    <s v="PANOPTICON"/>
    <d v="2017-09-01T00:00:00"/>
    <m/>
    <s v="AULI01711640"/>
    <n v="5.6340000000000001E-2"/>
    <n v="6"/>
  </r>
  <r>
    <s v="US-VOT"/>
    <s v="US-VOTIV MUSIC"/>
    <s v="PORTABLE SUB DEVICE PLAYS"/>
    <s v="APPLE DIGITAL SALES"/>
    <s v="PORTABLE SUBSCRIPTIONS"/>
    <s v="TRACK"/>
    <x v="11"/>
    <x v="58"/>
    <s v="00851857007328"/>
    <s v="CLOUD CONTROL"/>
    <s v="RAINBOW CITY"/>
    <d v="2017-05-12T00:00:00"/>
    <m/>
    <s v="AULI01710600"/>
    <n v="2.0388E-2"/>
    <n v="3"/>
  </r>
  <r>
    <s v="US-VOT"/>
    <s v="US-VOTIV MUSIC"/>
    <s v="PORTABLE SUB DEVICE PLAYS"/>
    <s v="APPLE DIGITAL SALES"/>
    <s v="PORTABLE SUBSCRIPTIONS"/>
    <s v="TRACK"/>
    <x v="11"/>
    <x v="59"/>
    <s v="09341004058309"/>
    <s v="CLOUD CONTROL"/>
    <s v="PANOPTICON"/>
    <d v="2018-04-20T00:00:00"/>
    <m/>
    <s v="AULI01816580"/>
    <n v="1.58914"/>
    <n v="172"/>
  </r>
  <r>
    <s v="US-VOT"/>
    <s v="US-VOTIV MUSIC"/>
    <s v="PORTABLE SUB DEVICE PLAYS"/>
    <s v="APPLE DIGITAL SALES"/>
    <s v="PORTABLE SUBSCRIPTIONS"/>
    <s v="TRACK"/>
    <x v="11"/>
    <x v="17"/>
    <s v="00075679950949"/>
    <s v="CLOUD CONTROL"/>
    <s v="THE SMOKE, THE FEELING"/>
    <d v="2014-02-18T00:00:00"/>
    <m/>
    <s v="AULI01387040"/>
    <n v="9.3900000000000008E-3"/>
    <n v="1"/>
  </r>
  <r>
    <s v="US-VOT"/>
    <s v="US-VOTIV MUSIC"/>
    <s v="PORTABLE SUB DEVICE PLAYS"/>
    <s v="APPLE DIGITAL SALES"/>
    <s v="PORTABLE SUBSCRIPTIONS"/>
    <s v="TRACK"/>
    <x v="11"/>
    <x v="17"/>
    <s v="00075679950949"/>
    <s v="CLOUD CONTROL"/>
    <s v="SCAR"/>
    <d v="2014-02-18T00:00:00"/>
    <m/>
    <s v="AULI01387010"/>
    <n v="4.8557999999999997E-2"/>
    <n v="6"/>
  </r>
  <r>
    <s v="US-VOT"/>
    <s v="US-VOTIV MUSIC"/>
    <s v="PORTABLE SUB DEVICE PLAYS"/>
    <s v="APPLE DIGITAL SALES"/>
    <s v="PORTABLE SUBSCRIPTIONS"/>
    <s v="TRACK"/>
    <x v="11"/>
    <x v="17"/>
    <s v="00075679950949"/>
    <s v="CLOUD CONTROL"/>
    <s v="PROMISES"/>
    <d v="2014-02-18T00:00:00"/>
    <m/>
    <s v="AULI01386970"/>
    <n v="9.3900000000000008E-3"/>
    <n v="1"/>
  </r>
  <r>
    <s v="US-VOT"/>
    <s v="US-VOTIV MUSIC"/>
    <s v="PORTABLE SUB DEVICE PLAYS"/>
    <s v="APPLE DIGITAL SALES"/>
    <s v="PORTABLE SUBSCRIPTIONS"/>
    <s v="TRACK"/>
    <x v="11"/>
    <x v="17"/>
    <s v="00075679950949"/>
    <s v="CLOUD CONTROL"/>
    <s v="ISLAND LIVING"/>
    <d v="2014-02-18T00:00:00"/>
    <m/>
    <s v="AULI01386990"/>
    <n v="1.8780000000000002E-2"/>
    <n v="2"/>
  </r>
  <r>
    <s v="US-VOT"/>
    <s v="US-VOTIV MUSIC"/>
    <s v="PORTABLE SUB DEVICE PLAYS"/>
    <s v="APPLE DIGITAL SALES"/>
    <s v="PORTABLE SUBSCRIPTIONS"/>
    <s v="TRACK"/>
    <x v="11"/>
    <x v="17"/>
    <s v="00075679950949"/>
    <s v="CLOUD CONTROL"/>
    <s v="DREAM CAVE"/>
    <d v="2014-02-18T00:00:00"/>
    <m/>
    <s v="AULI01387060"/>
    <n v="2.8170000000000001E-2"/>
    <n v="3"/>
  </r>
  <r>
    <s v="US-VOT"/>
    <s v="US-VOTIV MUSIC"/>
    <s v="PORTABLE SUB DEVICE PLAYS"/>
    <s v="APPLE DIGITAL SALES"/>
    <s v="PORTABLE SUBSCRIPTIONS"/>
    <s v="TRACK"/>
    <x v="21"/>
    <x v="60"/>
    <s v="00851857007526"/>
    <s v="CLINT MANSELL"/>
    <s v="WHEN GUNS ARE NO MORE"/>
    <d v="2018-07-27T00:00:00"/>
    <m/>
    <s v="USC5Q1800011"/>
    <n v="3.7560000000000003E-2"/>
    <n v="4"/>
  </r>
  <r>
    <s v="US-VOT"/>
    <s v="US-VOTIV MUSIC"/>
    <s v="PORTABLE SUB DEVICE PLAYS"/>
    <s v="APPLE DIGITAL SALES"/>
    <s v="PORTABLE SUBSCRIPTIONS"/>
    <s v="TRACK"/>
    <x v="21"/>
    <x v="60"/>
    <s v="00851857007526"/>
    <s v="CLINT MANSELL"/>
    <s v="THEY'RE HERE"/>
    <d v="2018-07-27T00:00:00"/>
    <m/>
    <s v="USC5Q1800010"/>
    <n v="3.7560000000000003E-2"/>
    <n v="4"/>
  </r>
  <r>
    <s v="US-VOT"/>
    <s v="US-VOTIV MUSIC"/>
    <s v="PORTABLE SUB DEVICE PLAYS"/>
    <s v="APPLE DIGITAL SALES"/>
    <s v="PORTABLE SUBSCRIPTIONS"/>
    <s v="TRACK"/>
    <x v="21"/>
    <x v="60"/>
    <s v="00851857007526"/>
    <s v="CLINT MANSELL"/>
    <s v="STILL"/>
    <d v="2018-07-27T00:00:00"/>
    <m/>
    <s v="USC5Q1800013"/>
    <n v="3.7560000000000003E-2"/>
    <n v="4"/>
  </r>
  <r>
    <s v="US-VOT"/>
    <s v="US-VOTIV MUSIC"/>
    <s v="PORTABLE SUB DEVICE PLAYS"/>
    <s v="APPLE DIGITAL SALES"/>
    <s v="PORTABLE SUBSCRIPTIONS"/>
    <s v="TRACK"/>
    <x v="21"/>
    <x v="60"/>
    <s v="00851857007526"/>
    <s v="CLINT MANSELL"/>
    <s v="RITUAL"/>
    <d v="2018-07-27T00:00:00"/>
    <m/>
    <s v="USC5Q1800009"/>
    <n v="4.6949999999999999E-2"/>
    <n v="5"/>
  </r>
  <r>
    <s v="US-VOT"/>
    <s v="US-VOTIV MUSIC"/>
    <s v="PORTABLE SUB DEVICE PLAYS"/>
    <s v="APPLE DIGITAL SALES"/>
    <s v="PORTABLE SUBSCRIPTIONS"/>
    <s v="TRACK"/>
    <x v="21"/>
    <x v="60"/>
    <s v="00851857007526"/>
    <s v="CLINT MANSELL"/>
    <s v="MAMA"/>
    <d v="2018-07-27T00:00:00"/>
    <m/>
    <s v="USC5Q1800014"/>
    <n v="3.7560000000000003E-2"/>
    <n v="4"/>
  </r>
  <r>
    <s v="US-VOT"/>
    <s v="US-VOTIV MUSIC"/>
    <s v="PORTABLE SUB DEVICE PLAYS"/>
    <s v="APPLE DIGITAL SALES"/>
    <s v="PORTABLE SUBSCRIPTIONS"/>
    <s v="TRACK"/>
    <x v="21"/>
    <x v="60"/>
    <s v="00851857007526"/>
    <s v="CLINT MANSELL"/>
    <s v="LET THERE BE DARK"/>
    <d v="2018-07-27T00:00:00"/>
    <m/>
    <s v="USC5Q1800015"/>
    <n v="2.8170000000000001E-2"/>
    <n v="3"/>
  </r>
  <r>
    <s v="US-VOT"/>
    <s v="US-VOTIV MUSIC"/>
    <s v="PORTABLE SUB DEVICE PLAYS"/>
    <s v="APPLE DIGITAL SALES"/>
    <s v="PORTABLE SUBSCRIPTIONS"/>
    <s v="TRACK"/>
    <x v="21"/>
    <x v="60"/>
    <s v="00851857007526"/>
    <s v="CLINT MANSELL"/>
    <s v="DIRGE"/>
    <d v="2018-07-27T00:00:00"/>
    <m/>
    <s v="USC5Q1800012"/>
    <n v="4.6949999999999999E-2"/>
    <n v="5"/>
  </r>
  <r>
    <s v="US-VOT"/>
    <s v="US-VOTIV MUSIC"/>
    <s v="PORTABLE SUB DEVICE PLAYS"/>
    <s v="APPLE DIGITAL SALES"/>
    <s v="PORTABLE SUBSCRIPTIONS"/>
    <s v="TRACK"/>
    <x v="1"/>
    <x v="63"/>
    <s v="00857235002749"/>
    <s v="CHAPPO"/>
    <s v="GHETTO WEEKEND"/>
    <d v="2015-05-12T00:00:00"/>
    <m/>
    <s v="USC5Q1400089"/>
    <n v="9.3900000000000008E-3"/>
    <n v="1"/>
  </r>
  <r>
    <s v="US-VOT"/>
    <s v="US-VOTIV MUSIC"/>
    <s v="PORTABLE SUB DEVICE PLAYS"/>
    <s v="APPLE DIGITAL SALES"/>
    <s v="PORTABLE SUBSCRIPTIONS"/>
    <s v="TRACK"/>
    <x v="1"/>
    <x v="1"/>
    <s v="00851857007397"/>
    <s v="CHAPPO"/>
    <s v="MASQUERADE"/>
    <d v="2018-02-23T00:00:00"/>
    <m/>
    <s v="USC5Q1700035"/>
    <n v="1.8780000000000002E-2"/>
    <n v="2"/>
  </r>
  <r>
    <s v="US-VOT"/>
    <s v="US-VOTIV MUSIC"/>
    <s v="PORTABLE SUB DEVICE PLAYS"/>
    <s v="APPLE DIGITAL SALES"/>
    <s v="PORTABLE SUBSCRIPTIONS"/>
    <s v="TRACK"/>
    <x v="1"/>
    <x v="1"/>
    <s v="00851857007397"/>
    <s v="CHAPPO"/>
    <s v="CRY ON ME"/>
    <d v="2018-02-23T00:00:00"/>
    <m/>
    <s v="USC5Q1700032"/>
    <n v="4.6949999999999999E-2"/>
    <n v="5"/>
  </r>
  <r>
    <s v="US-VOT"/>
    <s v="US-VOTIV MUSIC"/>
    <s v="PORTABLE SUB DEVICE PLAYS"/>
    <s v="APPLE DIGITAL SALES"/>
    <s v="PORTABLE SUBSCRIPTIONS"/>
    <s v="TRACK"/>
    <x v="1"/>
    <x v="64"/>
    <s v="00857235002732"/>
    <s v="CHAPPO"/>
    <s v="I'M NOT READY"/>
    <d v="2014-12-09T00:00:00"/>
    <m/>
    <s v="USC5Q1400078"/>
    <n v="9.3900000000000008E-3"/>
    <n v="1"/>
  </r>
  <r>
    <s v="US-VOT"/>
    <s v="US-VOTIV MUSIC"/>
    <s v="PORTABLE SUB DEVICE PLAYS"/>
    <s v="APPLE DIGITAL SALES"/>
    <s v="PORTABLE SUBSCRIPTIONS"/>
    <s v="TRACK"/>
    <x v="1"/>
    <x v="64"/>
    <s v="00857235002732"/>
    <s v="CHAPPO"/>
    <s v="I DON'T NEED THE SUN"/>
    <d v="2014-12-09T00:00:00"/>
    <m/>
    <s v="USC5Q1400079"/>
    <n v="6.7959999999999991E-3"/>
    <n v="1"/>
  </r>
  <r>
    <s v="US-VOT"/>
    <s v="US-VOTIV MUSIC"/>
    <s v="PORTABLE SUB DEVICE PLAYS"/>
    <s v="APPLE DIGITAL SALES"/>
    <s v="PORTABLE SUBSCRIPTIONS"/>
    <s v="TRACK"/>
    <x v="2"/>
    <x v="2"/>
    <s v="00075679967251"/>
    <s v="BRITE FUTURES"/>
    <s v="TOO YOUNG TO KILL"/>
    <d v="2014-02-18T00:00:00"/>
    <m/>
    <s v="USC5Q1100010"/>
    <n v="2.8170000000000001E-2"/>
    <n v="3"/>
  </r>
  <r>
    <s v="US-VOT"/>
    <s v="US-VOTIV MUSIC"/>
    <s v="PORTABLE SUB DEVICE PLAYS"/>
    <s v="APPLE DIGITAL SALES"/>
    <s v="PORTABLE SUBSCRIPTIONS"/>
    <s v="TRACK"/>
    <x v="2"/>
    <x v="2"/>
    <s v="00075679967251"/>
    <s v="BRITE FUTURES"/>
    <s v="KISSED HER SISTER"/>
    <d v="2014-02-18T00:00:00"/>
    <m/>
    <s v="USC5Q1100009"/>
    <n v="3.7560000000000003E-2"/>
    <n v="4"/>
  </r>
  <r>
    <s v="US-VOT"/>
    <s v="US-VOTIV MUSIC"/>
    <s v="PORTABLE SUB DEVICE PLAYS"/>
    <s v="APPLE DIGITAL SALES"/>
    <s v="PORTABLE SUBSCRIPTIONS"/>
    <s v="TRACK"/>
    <x v="2"/>
    <x v="2"/>
    <s v="00075679967251"/>
    <s v="BRITE FUTURES"/>
    <s v="JAG IN A JUNGLE"/>
    <d v="2014-02-18T00:00:00"/>
    <m/>
    <s v="USC5Q1100011"/>
    <n v="0.11268"/>
    <n v="12"/>
  </r>
  <r>
    <s v="US-VOT"/>
    <s v="US-VOTIV MUSIC"/>
    <s v="PORTABLE SUB DEVICE PLAYS"/>
    <s v="APPLE DIGITAL SALES"/>
    <s v="PORTABLE SUBSCRIPTIONS"/>
    <s v="TRACK"/>
    <x v="2"/>
    <x v="2"/>
    <s v="00075679967251"/>
    <s v="BRITE FUTURES"/>
    <s v="COSMIC HORN"/>
    <d v="2014-02-18T00:00:00"/>
    <m/>
    <s v="USC5Q1100015"/>
    <n v="1.8780000000000002E-2"/>
    <n v="2"/>
  </r>
  <r>
    <s v="US-VOT"/>
    <s v="US-VOTIV MUSIC"/>
    <s v="PORTABLE SUB DEVICE PLAYS"/>
    <s v="APPLE DIGITAL SALES"/>
    <s v="PORTABLE SUBSCRIPTIONS"/>
    <s v="TRACK"/>
    <x v="2"/>
    <x v="2"/>
    <s v="00075679967251"/>
    <s v="BRITE FUTURES"/>
    <s v="BLACK WEDDING"/>
    <d v="2014-02-18T00:00:00"/>
    <m/>
    <s v="USC5Q1100017"/>
    <n v="2.8170000000000001E-2"/>
    <n v="3"/>
  </r>
  <r>
    <s v="US-VOT"/>
    <s v="US-VOTIV MUSIC"/>
    <s v="PORTABLE SUB DEVICE PLAYS"/>
    <s v="APPLE DIGITAL SALES"/>
    <s v="PORTABLE SUBSCRIPTIONS"/>
    <s v="TRACK"/>
    <x v="2"/>
    <x v="2"/>
    <s v="00075679967251"/>
    <s v="BRITE FUTURES"/>
    <s v="BEST PARTY EVER (SO FAR)"/>
    <d v="2014-02-18T00:00:00"/>
    <m/>
    <s v="USC5Q1100012"/>
    <n v="3.7560000000000003E-2"/>
    <n v="4"/>
  </r>
  <r>
    <s v="US-VOT"/>
    <s v="US-VOTIV MUSIC"/>
    <s v="PORTABLE SUB DEVICE PLAYS"/>
    <s v="APPLE DIGITAL SALES"/>
    <s v="PORTABLE SUBSCRIPTIONS"/>
    <s v="TRACK"/>
    <x v="2"/>
    <x v="2"/>
    <s v="00075679967251"/>
    <s v="BRITE FUTURES"/>
    <s v="BABY RAIN"/>
    <d v="2014-02-18T00:00:00"/>
    <m/>
    <s v="USC5Q1100008"/>
    <n v="1.8780000000000002E-2"/>
    <n v="2"/>
  </r>
  <r>
    <s v="US-VOT"/>
    <s v="US-VOTIV MUSIC"/>
    <s v="PORTABLE SUB DEVICE PLAYS"/>
    <s v="APPLE DIGITAL SALES"/>
    <s v="PORTABLE SUBSCRIPTIONS"/>
    <s v="TRACK"/>
    <x v="3"/>
    <x v="3"/>
    <s v="00602537659876"/>
    <s v="AUGUSTINES"/>
    <s v="WEARY EYES"/>
    <d v="2014-02-04T00:00:00"/>
    <m/>
    <s v="USC5Q1300055"/>
    <n v="2.5576000000000002E-2"/>
    <n v="3"/>
  </r>
  <r>
    <s v="US-VOT"/>
    <s v="US-VOTIV MUSIC"/>
    <s v="PORTABLE SUB DEVICE PLAYS"/>
    <s v="APPLE DIGITAL SALES"/>
    <s v="PORTABLE SUBSCRIPTIONS"/>
    <s v="TRACK"/>
    <x v="3"/>
    <x v="3"/>
    <s v="00602537659876"/>
    <s v="AUGUSTINES"/>
    <s v="WALKABOUT"/>
    <d v="2014-02-04T00:00:00"/>
    <m/>
    <s v="USC5Q1300057"/>
    <n v="0.15024000000000001"/>
    <n v="16"/>
  </r>
  <r>
    <s v="US-VOT"/>
    <s v="US-VOTIV MUSIC"/>
    <s v="PORTABLE SUB DEVICE PLAYS"/>
    <s v="APPLE DIGITAL SALES"/>
    <s v="PORTABLE SUBSCRIPTIONS"/>
    <s v="TRACK"/>
    <x v="3"/>
    <x v="3"/>
    <s v="00602537659876"/>
    <s v="AUGUSTINES"/>
    <s v="THIS AIN'T ME"/>
    <d v="2014-02-04T00:00:00"/>
    <m/>
    <s v="USC5Q1300059"/>
    <n v="2.8170000000000001E-2"/>
    <n v="3"/>
  </r>
  <r>
    <s v="US-VOT"/>
    <s v="US-VOTIV MUSIC"/>
    <s v="PORTABLE SUB DEVICE PLAYS"/>
    <s v="APPLE DIGITAL SALES"/>
    <s v="PORTABLE SUBSCRIPTIONS"/>
    <s v="TRACK"/>
    <x v="3"/>
    <x v="3"/>
    <s v="00602537659876"/>
    <s v="AUGUSTINES"/>
    <s v="THE AVENUE"/>
    <d v="2014-02-04T00:00:00"/>
    <m/>
    <s v="USC5Q1300061"/>
    <n v="2.8170000000000001E-2"/>
    <n v="3"/>
  </r>
  <r>
    <s v="US-VOT"/>
    <s v="US-VOTIV MUSIC"/>
    <s v="PORTABLE SUB DEVICE PLAYS"/>
    <s v="APPLE DIGITAL SALES"/>
    <s v="PORTABLE SUBSCRIPTIONS"/>
    <s v="TRACK"/>
    <x v="3"/>
    <x v="3"/>
    <s v="00602537659876"/>
    <s v="AUGUSTINES"/>
    <s v="NOW YOU ARE FREE"/>
    <d v="2014-02-04T00:00:00"/>
    <m/>
    <s v="USC5Q1300060"/>
    <n v="9.3900000000000008E-3"/>
    <n v="1"/>
  </r>
  <r>
    <s v="US-VOT"/>
    <s v="US-VOTIV MUSIC"/>
    <s v="PORTABLE SUB DEVICE PLAYS"/>
    <s v="APPLE DIGITAL SALES"/>
    <s v="PORTABLE SUBSCRIPTIONS"/>
    <s v="TRACK"/>
    <x v="3"/>
    <x v="3"/>
    <s v="00602537659876"/>
    <s v="AUGUSTINES"/>
    <s v="NOTHING TO LOSE BUT YOUR HEAD"/>
    <d v="2014-02-04T00:00:00"/>
    <m/>
    <s v="USC5Q1300054"/>
    <n v="3.2371999999999998E-2"/>
    <n v="4"/>
  </r>
  <r>
    <s v="US-VOT"/>
    <s v="US-VOTIV MUSIC"/>
    <s v="PORTABLE SUB DEVICE PLAYS"/>
    <s v="APPLE DIGITAL SALES"/>
    <s v="PORTABLE SUBSCRIPTIONS"/>
    <s v="TRACK"/>
    <x v="3"/>
    <x v="3"/>
    <s v="00602537659876"/>
    <s v="AUGUSTINES"/>
    <s v="KID YOU'RE ON YOUR OWN"/>
    <d v="2014-02-04T00:00:00"/>
    <m/>
    <s v="USC5Q1300058"/>
    <n v="2.5576000000000002E-2"/>
    <n v="3"/>
  </r>
  <r>
    <s v="US-VOT"/>
    <s v="US-VOTIV MUSIC"/>
    <s v="PORTABLE SUB DEVICE PLAYS"/>
    <s v="APPLE DIGITAL SALES"/>
    <s v="PORTABLE SUBSCRIPTIONS"/>
    <s v="TRACK"/>
    <x v="3"/>
    <x v="3"/>
    <s v="00602537659876"/>
    <s v="AUGUSTINES"/>
    <s v="INTRO (I TOUCH IMAGINARY HANDS)"/>
    <d v="2014-02-04T00:00:00"/>
    <m/>
    <s v="USC5Q1300052"/>
    <n v="2.2981999999999999E-2"/>
    <n v="3"/>
  </r>
  <r>
    <s v="US-VOT"/>
    <s v="US-VOTIV MUSIC"/>
    <s v="PORTABLE SUB DEVICE PLAYS"/>
    <s v="APPLE DIGITAL SALES"/>
    <s v="PORTABLE SUBSCRIPTIONS"/>
    <s v="TRACK"/>
    <x v="3"/>
    <x v="3"/>
    <s v="00602537659876"/>
    <s v="AUGUSTINES"/>
    <s v="HOLD ONTO ANYTHING"/>
    <d v="2014-02-04T00:00:00"/>
    <m/>
    <s v="USC5Q1300063"/>
    <n v="9.3900000000000008E-3"/>
    <n v="1"/>
  </r>
  <r>
    <s v="US-VOT"/>
    <s v="US-VOTIV MUSIC"/>
    <s v="PORTABLE SUB DEVICE PLAYS"/>
    <s v="APPLE DIGITAL SALES"/>
    <s v="PORTABLE SUBSCRIPTIONS"/>
    <s v="TRACK"/>
    <x v="3"/>
    <x v="3"/>
    <s v="00602537659876"/>
    <s v="AUGUSTINES"/>
    <s v="HIGHWAY 1 INTERLUDE"/>
    <d v="2014-02-04T00:00:00"/>
    <m/>
    <s v="USC5Q1300062"/>
    <n v="3.7560000000000003E-2"/>
    <n v="4"/>
  </r>
  <r>
    <s v="US-VOT"/>
    <s v="US-VOTIV MUSIC"/>
    <s v="PORTABLE SUB DEVICE PLAYS"/>
    <s v="APPLE DIGITAL SALES"/>
    <s v="PORTABLE SUBSCRIPTIONS"/>
    <s v="TRACK"/>
    <x v="3"/>
    <x v="3"/>
    <s v="00602537659876"/>
    <s v="AUGUSTINES"/>
    <s v="DON'T YOU LOOK BACK"/>
    <d v="2014-02-04T00:00:00"/>
    <m/>
    <s v="USC5Q1300056"/>
    <n v="9.3900000000000008E-3"/>
    <n v="1"/>
  </r>
  <r>
    <s v="US-VOT"/>
    <s v="US-VOTIV MUSIC"/>
    <s v="PORTABLE SUB DEVICE PLAYS"/>
    <s v="APPLE DIGITAL SALES"/>
    <s v="PORTABLE SUBSCRIPTIONS"/>
    <s v="TRACK"/>
    <x v="3"/>
    <x v="3"/>
    <s v="00602537659876"/>
    <s v="AUGUSTINES"/>
    <s v="CRUEL CITY"/>
    <d v="2014-02-04T00:00:00"/>
    <m/>
    <s v="USC5Q1300053"/>
    <n v="4.1762000000000001E-2"/>
    <n v="5"/>
  </r>
  <r>
    <s v="US-VOT"/>
    <s v="US-VOTIV MUSIC"/>
    <s v="PORTABLE SUB DEVICE PLAYS"/>
    <s v="APPLE DIGITAL SALES"/>
    <s v="PORTABLE SUBSCRIPTIONS"/>
    <s v="TRACK"/>
    <x v="4"/>
    <x v="9"/>
    <s v="00851563006028"/>
    <s v="ALPINE"/>
    <s v="UP FOR AIR"/>
    <d v="2015-06-16T00:00:00"/>
    <m/>
    <s v="AULI01599370"/>
    <n v="5.6340000000000001E-2"/>
    <n v="6"/>
  </r>
  <r>
    <s v="US-VOT"/>
    <s v="US-VOTIV MUSIC"/>
    <s v="PORTABLE SUB DEVICE PLAYS"/>
    <s v="APPLE DIGITAL SALES"/>
    <s v="PORTABLE SUBSCRIPTIONS"/>
    <s v="TRACK"/>
    <x v="4"/>
    <x v="9"/>
    <s v="00851563006028"/>
    <s v="ALPINE"/>
    <s v="STANDING NOT SLEEPING"/>
    <d v="2015-06-16T00:00:00"/>
    <m/>
    <s v="AULI01599400"/>
    <n v="9.3900000000000008E-3"/>
    <n v="1"/>
  </r>
  <r>
    <s v="US-VOT"/>
    <s v="US-VOTIV MUSIC"/>
    <s v="PORTABLE SUB DEVICE PLAYS"/>
    <s v="APPLE DIGITAL SALES"/>
    <s v="PORTABLE SUBSCRIPTIONS"/>
    <s v="TRACK"/>
    <x v="4"/>
    <x v="9"/>
    <s v="00851563006028"/>
    <s v="ALPINE"/>
    <s v="NEED NOT BE"/>
    <d v="2015-06-16T00:00:00"/>
    <m/>
    <s v="AULI01599390"/>
    <n v="7.5120000000000006E-2"/>
    <n v="8"/>
  </r>
  <r>
    <s v="US-VOT"/>
    <s v="US-VOTIV MUSIC"/>
    <s v="PORTABLE SUB DEVICE PLAYS"/>
    <s v="APPLE DIGITAL SALES"/>
    <s v="PORTABLE SUBSCRIPTIONS"/>
    <s v="TRACK"/>
    <x v="4"/>
    <x v="9"/>
    <s v="00851563006028"/>
    <s v="ALPINE"/>
    <s v="MUCH MORE"/>
    <d v="2015-06-16T00:00:00"/>
    <m/>
    <s v="AULI01599380"/>
    <n v="1.8780000000000002E-2"/>
    <n v="2"/>
  </r>
  <r>
    <s v="US-VOT"/>
    <s v="US-VOTIV MUSIC"/>
    <s v="PORTABLE SUB DEVICE PLAYS"/>
    <s v="APPLE DIGITAL SALES"/>
    <s v="PORTABLE SUBSCRIPTIONS"/>
    <s v="TRACK"/>
    <x v="4"/>
    <x v="9"/>
    <s v="00851563006028"/>
    <s v="ALPINE"/>
    <s v="JELLYFISH"/>
    <d v="2015-06-16T00:00:00"/>
    <m/>
    <s v="AULI01599360"/>
    <n v="0.84312799999999999"/>
    <n v="92"/>
  </r>
  <r>
    <s v="US-VOT"/>
    <s v="US-VOTIV MUSIC"/>
    <s v="PORTABLE SUB DEVICE PLAYS"/>
    <s v="APPLE DIGITAL SALES"/>
    <s v="PORTABLE SUBSCRIPTIONS"/>
    <s v="TRACK"/>
    <x v="4"/>
    <x v="9"/>
    <s v="00851563006028"/>
    <s v="ALPINE"/>
    <s v="DAMN BABY"/>
    <d v="2015-06-16T00:00:00"/>
    <m/>
    <s v="AULI01599350"/>
    <n v="9.3900000000000008E-3"/>
    <n v="1"/>
  </r>
  <r>
    <s v="US-VOT"/>
    <s v="US-VOTIV MUSIC"/>
    <s v="PORTABLE SUB DEVICE PLAYS"/>
    <s v="APPLE DIGITAL SALES"/>
    <s v="PORTABLE SUBSCRIPTIONS"/>
    <s v="TRACK"/>
    <x v="4"/>
    <x v="9"/>
    <s v="00851563006028"/>
    <s v="ALPINE"/>
    <s v="COME ON"/>
    <d v="2015-06-16T00:00:00"/>
    <m/>
    <s v="AULI01599310"/>
    <n v="1.8780000000000002E-2"/>
    <n v="2"/>
  </r>
  <r>
    <s v="US-VOT"/>
    <s v="US-VOTIV MUSIC"/>
    <s v="PORTABLE SUB DEVICE PLAYS"/>
    <s v="APPLE DIGITAL SALES"/>
    <s v="PORTABLE SUBSCRIPTIONS"/>
    <s v="TRACK"/>
    <x v="4"/>
    <x v="4"/>
    <s v="00851563006141"/>
    <s v="ALPINE"/>
    <s v="FOOLISH"/>
    <d v="2015-04-07T00:00:00"/>
    <m/>
    <s v="AULI01599320"/>
    <n v="0.15024000000000001"/>
    <n v="16"/>
  </r>
  <r>
    <s v="US-VOT"/>
    <s v="US-VOTIV MUSIC"/>
    <s v="PORTABLE SUB DEVICE PLAYS"/>
    <s v="APPLE DIGITAL SALES"/>
    <s v="PORTABLE SUBSCRIPTIONS"/>
    <s v="TRACK"/>
    <x v="4"/>
    <x v="5"/>
    <s v="00075679956316"/>
    <s v="ALPINE"/>
    <s v="VILLAGES"/>
    <d v="2014-02-18T00:00:00"/>
    <m/>
    <s v="AULI01282630"/>
    <n v="0.147646"/>
    <n v="16"/>
  </r>
  <r>
    <s v="US-VOT"/>
    <s v="US-VOTIV MUSIC"/>
    <s v="PORTABLE SUB DEVICE PLAYS"/>
    <s v="APPLE DIGITAL SALES"/>
    <s v="PORTABLE SUBSCRIPTIONS"/>
    <s v="TRACK"/>
    <x v="4"/>
    <x v="5"/>
    <s v="00075679956316"/>
    <s v="ALPINE"/>
    <s v="TOO SAFE"/>
    <d v="2014-02-18T00:00:00"/>
    <m/>
    <s v="AULI01282670"/>
    <n v="5.3745999999999988E-2"/>
    <n v="6"/>
  </r>
  <r>
    <s v="US-VOT"/>
    <s v="US-VOTIV MUSIC"/>
    <s v="PORTABLE SUB DEVICE PLAYS"/>
    <s v="APPLE DIGITAL SALES"/>
    <s v="PORTABLE SUBSCRIPTIONS"/>
    <s v="TRACK"/>
    <x v="4"/>
    <x v="5"/>
    <s v="00075679956316"/>
    <s v="ALPINE"/>
    <s v="THE VIGOUR"/>
    <d v="2014-02-18T00:00:00"/>
    <m/>
    <s v="AULI01282690"/>
    <n v="3.7560000000000003E-2"/>
    <n v="4"/>
  </r>
  <r>
    <s v="US-VOT"/>
    <s v="US-VOTIV MUSIC"/>
    <s v="PORTABLE SUB DEVICE PLAYS"/>
    <s v="APPLE DIGITAL SALES"/>
    <s v="PORTABLE SUBSCRIPTIONS"/>
    <s v="TRACK"/>
    <x v="4"/>
    <x v="5"/>
    <s v="00075679956316"/>
    <s v="ALPINE"/>
    <s v="SOFTSIDES"/>
    <d v="2014-02-18T00:00:00"/>
    <m/>
    <s v="AULI01282640"/>
    <n v="7.5120000000000006E-2"/>
    <n v="8"/>
  </r>
  <r>
    <s v="US-VOT"/>
    <s v="US-VOTIV MUSIC"/>
    <s v="PORTABLE SUB DEVICE PLAYS"/>
    <s v="APPLE DIGITAL SALES"/>
    <s v="PORTABLE SUBSCRIPTIONS"/>
    <s v="TRACK"/>
    <x v="4"/>
    <x v="5"/>
    <s v="00075679956316"/>
    <s v="ALPINE"/>
    <s v="SEEING RED"/>
    <d v="2014-02-18T00:00:00"/>
    <m/>
    <s v="AULI01282650"/>
    <n v="6.5730000000000011E-2"/>
    <n v="7"/>
  </r>
  <r>
    <s v="US-VOT"/>
    <s v="US-VOTIV MUSIC"/>
    <s v="PORTABLE SUB DEVICE PLAYS"/>
    <s v="APPLE DIGITAL SALES"/>
    <s v="PORTABLE SUBSCRIPTIONS"/>
    <s v="TRACK"/>
    <x v="4"/>
    <x v="5"/>
    <s v="00075679956316"/>
    <s v="ALPINE"/>
    <s v="MULTIPLICATION"/>
    <d v="2014-02-18T00:00:00"/>
    <m/>
    <s v="AULI01282700"/>
    <n v="4.6949999999999999E-2"/>
    <n v="5"/>
  </r>
  <r>
    <s v="US-VOT"/>
    <s v="US-VOTIV MUSIC"/>
    <s v="PORTABLE SUB DEVICE PLAYS"/>
    <s v="APPLE DIGITAL SALES"/>
    <s v="PORTABLE SUBSCRIPTIONS"/>
    <s v="TRACK"/>
    <x v="4"/>
    <x v="5"/>
    <s v="00075679956316"/>
    <s v="ALPINE"/>
    <s v="LOVERS 2"/>
    <d v="2014-02-18T00:00:00"/>
    <m/>
    <s v="AULI01282610"/>
    <n v="6.5730000000000011E-2"/>
    <n v="7"/>
  </r>
  <r>
    <s v="US-VOT"/>
    <s v="US-VOTIV MUSIC"/>
    <s v="PORTABLE SUB DEVICE PLAYS"/>
    <s v="APPLE DIGITAL SALES"/>
    <s v="PORTABLE SUBSCRIPTIONS"/>
    <s v="TRACK"/>
    <x v="4"/>
    <x v="5"/>
    <s v="00075679956316"/>
    <s v="ALPINE"/>
    <s v="LOVERS 1"/>
    <d v="2014-02-18T00:00:00"/>
    <m/>
    <s v="AULI01282600"/>
    <n v="6.5730000000000011E-2"/>
    <n v="7"/>
  </r>
  <r>
    <s v="US-VOT"/>
    <s v="US-VOTIV MUSIC"/>
    <s v="PORTABLE SUB DEVICE PLAYS"/>
    <s v="APPLE DIGITAL SALES"/>
    <s v="PORTABLE SUBSCRIPTIONS"/>
    <s v="TRACK"/>
    <x v="4"/>
    <x v="5"/>
    <s v="00075679956316"/>
    <s v="ALPINE"/>
    <s v="IN THE WILD"/>
    <d v="2014-02-18T00:00:00"/>
    <m/>
    <s v="AULI01282680"/>
    <n v="3.7560000000000003E-2"/>
    <n v="4"/>
  </r>
  <r>
    <s v="US-VOT"/>
    <s v="US-VOTIV MUSIC"/>
    <s v="PORTABLE SUB DEVICE PLAYS"/>
    <s v="APPLE DIGITAL SALES"/>
    <s v="PORTABLE SUBSCRIPTIONS"/>
    <s v="TRACK"/>
    <x v="4"/>
    <x v="5"/>
    <s v="00075679956316"/>
    <s v="ALPINE"/>
    <s v="HANDS"/>
    <d v="2014-02-18T00:00:00"/>
    <m/>
    <s v="AULI01282620"/>
    <n v="0.12886600000000001"/>
    <n v="14"/>
  </r>
  <r>
    <s v="US-VOT"/>
    <s v="US-VOTIV MUSIC"/>
    <s v="PORTABLE SUB DEVICE PLAYS"/>
    <s v="APPLE DIGITAL SALES"/>
    <s v="PORTABLE SUBSCRIPTIONS"/>
    <s v="TRACK"/>
    <x v="4"/>
    <x v="5"/>
    <s v="00075679956316"/>
    <s v="ALPINE"/>
    <s v="GASOLINE"/>
    <d v="2014-02-18T00:00:00"/>
    <m/>
    <s v="AULI01282660"/>
    <n v="0.16902"/>
    <n v="18"/>
  </r>
  <r>
    <s v="US-VOT"/>
    <s v="US-VOTIV MUSIC"/>
    <s v="PORTABLE SUB DEVICE PLAYS"/>
    <s v="APPLE DIGITAL SALES"/>
    <s v="PORTABLE SUBSCRIPTIONS"/>
    <s v="TRACK"/>
    <x v="4"/>
    <x v="5"/>
    <s v="00075679956316"/>
    <s v="ALPINE"/>
    <s v="ALL FOR ONE"/>
    <d v="2014-02-18T00:00:00"/>
    <m/>
    <s v="AULI01283220"/>
    <n v="0.14085"/>
    <n v="15"/>
  </r>
  <r>
    <s v="US-VOT"/>
    <s v="US-VOTIV MUSIC"/>
    <s v="PERMANENT DOWNLOADS"/>
    <s v="APPLE DIGITAL SALES"/>
    <s v="DIGITAL PERMANENT DOWNLOAD              "/>
    <s v="TRACK"/>
    <x v="5"/>
    <x v="6"/>
    <s v="00851563006042"/>
    <s v="YOUNG EMPIRES"/>
    <s v="SUNSHINE"/>
    <d v="2015-09-04T00:00:00"/>
    <m/>
    <s v="USC5Q1500010"/>
    <n v="0.91"/>
    <n v="1"/>
  </r>
  <r>
    <s v="US-VOT"/>
    <s v="US-VOTIV MUSIC"/>
    <s v="PERMANENT DOWNLOADS"/>
    <s v="APPLE DIGITAL SALES"/>
    <s v="DIGITAL PERMANENT DOWNLOAD              "/>
    <s v="TRACK"/>
    <x v="5"/>
    <x v="6"/>
    <s v="00851563006042"/>
    <s v="YOUNG EMPIRES"/>
    <s v="MERCY"/>
    <d v="2015-09-04T00:00:00"/>
    <m/>
    <s v="USC5Q1500003"/>
    <n v="1.82"/>
    <n v="2"/>
  </r>
  <r>
    <s v="US-VOT"/>
    <s v="US-VOTIV MUSIC"/>
    <s v="PERMANENT DOWNLOADS"/>
    <s v="APPLE DIGITAL SALES"/>
    <s v="DIGITAL PERMANENT DOWNLOAD              "/>
    <s v="TRACK"/>
    <x v="6"/>
    <x v="7"/>
    <s v="00075679967336"/>
    <s v="WE ARE AUGUSTINES"/>
    <s v="THE INSTRUMENTAL"/>
    <d v="2014-02-18T00:00:00"/>
    <m/>
    <s v="GBW7D1100012"/>
    <n v="0"/>
    <n v="0"/>
  </r>
  <r>
    <s v="US-VOT"/>
    <s v="US-VOTIV MUSIC"/>
    <s v="PERMANENT DOWNLOADS"/>
    <s v="APPLE DIGITAL SALES"/>
    <s v="DIGITAL PERMANENT DOWNLOAD              "/>
    <s v="TRACK"/>
    <x v="6"/>
    <x v="7"/>
    <s v="00075679967336"/>
    <s v="WE ARE AUGUSTINES"/>
    <s v="PHILADELPHIA (THE CITY OF BROTHERLY LOVE)"/>
    <d v="2014-02-18T00:00:00"/>
    <m/>
    <s v="GBW7D1100007"/>
    <n v="0.91"/>
    <n v="1"/>
  </r>
  <r>
    <s v="US-VOT"/>
    <s v="US-VOTIV MUSIC"/>
    <s v="PERMANENT DOWNLOADS"/>
    <s v="APPLE DIGITAL SALES"/>
    <s v="DIGITAL PERMANENT DOWNLOAD              "/>
    <s v="TRACK"/>
    <x v="6"/>
    <x v="7"/>
    <s v="00075679967336"/>
    <s v="WE ARE AUGUSTINES"/>
    <s v="NEW DRINK FOR THE OLD DRUNK"/>
    <d v="2014-02-18T00:00:00"/>
    <m/>
    <s v="GBW7D1100008"/>
    <n v="0.91"/>
    <n v="1"/>
  </r>
  <r>
    <s v="US-VOT"/>
    <s v="US-VOTIV MUSIC"/>
    <s v="PERMANENT DOWNLOADS"/>
    <s v="APPLE DIGITAL SALES"/>
    <s v="DIGITAL PERMANENT DOWNLOAD              "/>
    <s v="TRACK"/>
    <x v="6"/>
    <x v="7"/>
    <s v="00075679967336"/>
    <s v="WE ARE AUGUSTINES"/>
    <s v="HEADLONG INTO THE ABYSS"/>
    <d v="2014-02-18T00:00:00"/>
    <m/>
    <s v="GBW7D1100003"/>
    <n v="0.91"/>
    <n v="1"/>
  </r>
  <r>
    <s v="US-VOT"/>
    <s v="US-VOTIV MUSIC"/>
    <s v="PERMANENT DOWNLOADS"/>
    <s v="APPLE DIGITAL SALES"/>
    <s v="DIGITAL PERMANENT DOWNLOAD              "/>
    <s v="TRACK"/>
    <x v="6"/>
    <x v="7"/>
    <s v="00075679967336"/>
    <s v="WE ARE AUGUSTINES"/>
    <s v="CHAPEL SONG"/>
    <d v="2014-02-18T00:00:00"/>
    <m/>
    <s v="GBW7D1100014"/>
    <n v="6.37"/>
    <n v="7"/>
  </r>
  <r>
    <s v="US-VOT"/>
    <s v="US-VOTIV MUSIC"/>
    <s v="PERMANENT DOWNLOADS"/>
    <s v="APPLE DIGITAL SALES"/>
    <s v="DIGITAL PERMANENT DOWNLOAD              "/>
    <s v="TRACK"/>
    <x v="6"/>
    <x v="7"/>
    <s v="00075679967336"/>
    <s v="WE ARE AUGUSTINES"/>
    <s v="BOOK OF JAMES"/>
    <d v="2014-02-18T00:00:00"/>
    <m/>
    <s v="GBW7D1100004"/>
    <n v="0"/>
    <n v="0"/>
  </r>
  <r>
    <s v="US-VOT"/>
    <s v="US-VOTIV MUSIC"/>
    <s v="PERMANENT DOWNLOADS"/>
    <s v="APPLE DIGITAL SALES"/>
    <s v="DIGITAL PERMANENT DOWNLOAD              "/>
    <s v="TRACK"/>
    <x v="6"/>
    <x v="7"/>
    <s v="00075679967336"/>
    <s v="WE ARE AUGUSTINES"/>
    <s v="BARREL OF LEAVES"/>
    <d v="2014-02-18T00:00:00"/>
    <m/>
    <s v="GBW7D1100011"/>
    <n v="0.91"/>
    <n v="1"/>
  </r>
  <r>
    <s v="US-VOT"/>
    <s v="US-VOTIV MUSIC"/>
    <s v="PERMANENT DOWNLOADS"/>
    <s v="APPLE DIGITAL SALES"/>
    <s v="DIGITAL PERMANENT DOWNLOAD              "/>
    <s v="TRACK"/>
    <x v="6"/>
    <x v="7"/>
    <s v="00075679967336"/>
    <s v="WE ARE AUGUSTINES"/>
    <s v="AUGUSTINE"/>
    <d v="2014-02-18T00:00:00"/>
    <m/>
    <s v="GBW7D1100002"/>
    <n v="0.91"/>
    <n v="1"/>
  </r>
  <r>
    <s v="US-VOT"/>
    <s v="US-VOTIV MUSIC"/>
    <s v="PERMANENT DOWNLOADS"/>
    <s v="APPLE DIGITAL SALES"/>
    <s v="DIGITAL PERMANENT DOWNLOAD              "/>
    <s v="TRACK"/>
    <x v="7"/>
    <x v="16"/>
    <s v="00851563006394"/>
    <s v="THE SO SO GLOS"/>
    <s v="A.D.D. LIFE"/>
    <d v="2016-01-22T00:00:00"/>
    <m/>
    <s v="USC5Q1500019"/>
    <n v="0.91"/>
    <n v="1"/>
  </r>
  <r>
    <s v="US-VOT"/>
    <s v="US-VOTIV MUSIC"/>
    <s v="PERMANENT DOWNLOADS"/>
    <s v="APPLE DIGITAL SALES"/>
    <s v="DIGITAL PERMANENT DOWNLOAD              "/>
    <s v="TRACK"/>
    <x v="16"/>
    <x v="35"/>
    <s v="00851857007205"/>
    <s v="KEVIN REILLY"/>
    <s v="APPALACHIAN MOON"/>
    <d v="2017-02-24T00:00:00"/>
    <m/>
    <s v="USC5Q1700016"/>
    <n v="1.82"/>
    <n v="2"/>
  </r>
  <r>
    <s v="US-VOT"/>
    <s v="US-VOTIV MUSIC"/>
    <s v="PERMANENT DOWNLOADS"/>
    <s v="APPLE DIGITAL SALES"/>
    <s v="DIGITAL PERMANENT DOWNLOAD              "/>
    <s v="TRACK"/>
    <x v="17"/>
    <x v="36"/>
    <s v="00851857007236"/>
    <s v="MY GOODNESS"/>
    <s v="SWIM"/>
    <d v="2017-06-02T00:00:00"/>
    <m/>
    <s v="USC5Q1600039"/>
    <n v="0.91"/>
    <n v="1"/>
  </r>
  <r>
    <s v="US-VOT"/>
    <s v="US-VOTIV MUSIC"/>
    <s v="PERMANENT DOWNLOADS"/>
    <s v="APPLE DIGITAL SALES"/>
    <s v="DIGITAL PERMANENT DOWNLOAD              "/>
    <s v="TRACK"/>
    <x v="17"/>
    <x v="36"/>
    <s v="00851857007236"/>
    <s v="MY GOODNESS"/>
    <s v="SILVER LINING"/>
    <d v="2017-06-02T00:00:00"/>
    <m/>
    <s v="USC5Q1600036"/>
    <n v="0.91"/>
    <n v="1"/>
  </r>
  <r>
    <s v="US-VOT"/>
    <s v="US-VOTIV MUSIC"/>
    <s v="PERMANENT DOWNLOADS"/>
    <s v="APPLE DIGITAL SALES"/>
    <s v="DIGITAL PERMANENT DOWNLOAD              "/>
    <s v="TRACK"/>
    <x v="17"/>
    <x v="36"/>
    <s v="00851857007236"/>
    <s v="MY GOODNESS"/>
    <s v="ELEVATORS"/>
    <d v="2017-06-02T00:00:00"/>
    <m/>
    <s v="USC5Q1600037"/>
    <n v="0.91"/>
    <n v="1"/>
  </r>
  <r>
    <s v="US-VOT"/>
    <s v="US-VOTIV MUSIC"/>
    <s v="PERMANENT DOWNLOADS"/>
    <s v="APPLE DIGITAL SALES"/>
    <s v="DIGITAL PERMANENT DOWNLOAD              "/>
    <s v="TRACK"/>
    <x v="17"/>
    <x v="36"/>
    <s v="00851857007236"/>
    <s v="MY GOODNESS"/>
    <s v="CUT TEETH"/>
    <d v="2017-06-02T00:00:00"/>
    <m/>
    <s v="USC5Q1600045"/>
    <n v="0.91"/>
    <n v="1"/>
  </r>
  <r>
    <s v="US-VOT"/>
    <s v="US-VOTIV MUSIC"/>
    <s v="PERMANENT DOWNLOADS"/>
    <s v="APPLE DIGITAL SALES"/>
    <s v="DIGITAL PERMANENT DOWNLOAD              "/>
    <s v="TRACK"/>
    <x v="17"/>
    <x v="37"/>
    <s v="00851857007069"/>
    <s v="MY GOODNESS"/>
    <s v="ISLANDS"/>
    <d v="2016-09-14T00:00:00"/>
    <m/>
    <s v="USC5Q1600046"/>
    <n v="0.91"/>
    <n v="1"/>
  </r>
  <r>
    <s v="US-VOT"/>
    <s v="US-VOTIV MUSIC"/>
    <s v="PERMANENT DOWNLOADS"/>
    <s v="APPLE DIGITAL SALES"/>
    <s v="DIGITAL PERMANENT DOWNLOAD              "/>
    <s v="TRACK"/>
    <x v="17"/>
    <x v="39"/>
    <s v="00857235002060"/>
    <s v="MY GOODNESS"/>
    <s v="CHECK YOUR BONES"/>
    <d v="2014-01-21T00:00:00"/>
    <m/>
    <s v="USC5Q1300083"/>
    <n v="1.82"/>
    <n v="2"/>
  </r>
  <r>
    <s v="US-VOT"/>
    <s v="US-VOTIV MUSIC"/>
    <s v="PERMANENT DOWNLOADS"/>
    <s v="APPLE DIGITAL SALES"/>
    <s v="DIGITAL PERMANENT DOWNLOAD              "/>
    <s v="TRACK"/>
    <x v="19"/>
    <x v="46"/>
    <s v="00851563006622"/>
    <s v="KAYE"/>
    <s v="CARRY YOU"/>
    <d v="2016-08-19T00:00:00"/>
    <m/>
    <s v="USC5Q1600015"/>
    <n v="1.82"/>
    <n v="2"/>
  </r>
  <r>
    <s v="US-VOT"/>
    <s v="US-VOTIV MUSIC"/>
    <s v="PERMANENT DOWNLOADS"/>
    <s v="APPLE DIGITAL SALES"/>
    <s v="DIGITAL PERMANENT DOWNLOAD              "/>
    <s v="TRACK"/>
    <x v="8"/>
    <x v="50"/>
    <s v="00857235002084"/>
    <s v="IMAGINARY CITIES"/>
    <s v="BELLS OF COLOGNE"/>
    <d v="2014-02-25T00:00:00"/>
    <m/>
    <s v="CA2Q71200019"/>
    <n v="0.91"/>
    <n v="1"/>
  </r>
  <r>
    <s v="US-VOT"/>
    <s v="US-VOTIV MUSIC"/>
    <s v="PERMANENT DOWNLOADS"/>
    <s v="APPLE DIGITAL SALES"/>
    <s v="DIGITAL PERMANENT DOWNLOAD              "/>
    <s v="TRACK"/>
    <x v="20"/>
    <x v="51"/>
    <s v="00075679965448"/>
    <s v="HEY CHAMP"/>
    <s v="STAR"/>
    <d v="2014-02-18T00:00:00"/>
    <m/>
    <s v="USC5Q1000007"/>
    <n v="0.91"/>
    <n v="1"/>
  </r>
  <r>
    <s v="US-VOT"/>
    <s v="US-VOTIV MUSIC"/>
    <s v="PERMANENT DOWNLOADS"/>
    <s v="APPLE DIGITAL SALES"/>
    <s v="DIGITAL PERMANENT DOWNLOAD              "/>
    <s v="TRACK"/>
    <x v="20"/>
    <x v="51"/>
    <s v="00075679965448"/>
    <s v="HEY CHAMP"/>
    <s v="SHAKE"/>
    <d v="2014-02-18T00:00:00"/>
    <m/>
    <s v="USC5Q1000001"/>
    <n v="0.91"/>
    <n v="1"/>
  </r>
  <r>
    <s v="US-VOT"/>
    <s v="US-VOTIV MUSIC"/>
    <s v="PERMANENT DOWNLOADS"/>
    <s v="APPLE DIGITAL SALES"/>
    <s v="DIGITAL PERMANENT DOWNLOAD              "/>
    <s v="TRACK"/>
    <x v="20"/>
    <x v="51"/>
    <s v="00075679965448"/>
    <s v="HEY CHAMP"/>
    <s v="COLD DUST GIRL"/>
    <d v="2014-02-18T00:00:00"/>
    <m/>
    <s v="USC5Q1000003"/>
    <n v="10.01"/>
    <n v="11"/>
  </r>
  <r>
    <s v="US-VOT"/>
    <s v="US-VOTIV MUSIC"/>
    <s v="PERMANENT DOWNLOADS"/>
    <s v="APPLE DIGITAL SALES"/>
    <s v="DIGITAL PERMANENT DOWNLOAD              "/>
    <s v="TRACK"/>
    <x v="0"/>
    <x v="52"/>
    <s v="00851563006127"/>
    <s v="GLINT"/>
    <s v="GET OUT THE WAY"/>
    <d v="2016-03-11T00:00:00"/>
    <m/>
    <s v="USC5Q1400091"/>
    <n v="0.91"/>
    <n v="1"/>
  </r>
  <r>
    <s v="US-VOT"/>
    <s v="US-VOTIV MUSIC"/>
    <s v="PERMANENT DOWNLOADS"/>
    <s v="APPLE DIGITAL SALES"/>
    <s v="DIGITAL PERMANENT DOWNLOAD              "/>
    <s v="TRACK"/>
    <x v="11"/>
    <x v="57"/>
    <s v="00851857007359"/>
    <s v="CLOUD CONTROL"/>
    <s v="TREETOPS"/>
    <d v="2017-09-01T00:00:00"/>
    <m/>
    <s v="AULI01711620"/>
    <n v="2.73"/>
    <n v="3"/>
  </r>
  <r>
    <s v="US-VOT"/>
    <s v="US-VOTIV MUSIC"/>
    <s v="PERMANENT DOWNLOADS"/>
    <s v="APPLE DIGITAL SALES"/>
    <s v="DIGITAL PERMANENT DOWNLOAD              "/>
    <s v="TRACK"/>
    <x v="11"/>
    <x v="57"/>
    <s v="00851857007359"/>
    <s v="CLOUD CONTROL"/>
    <s v="PANOPTICON"/>
    <d v="2017-09-01T00:00:00"/>
    <m/>
    <s v="AULI01711640"/>
    <n v="2.73"/>
    <n v="3"/>
  </r>
  <r>
    <s v="US-VOT"/>
    <s v="US-VOTIV MUSIC"/>
    <s v="PERMANENT DOWNLOADS"/>
    <s v="APPLE DIGITAL SALES"/>
    <s v="DIGITAL PERMANENT DOWNLOAD              "/>
    <s v="TRACK"/>
    <x v="11"/>
    <x v="57"/>
    <s v="00851857007359"/>
    <s v="CLOUD CONTROL"/>
    <s v="LIGHTS ON THE CHROME"/>
    <d v="2017-09-01T00:00:00"/>
    <m/>
    <s v="AULI01711600"/>
    <n v="0.91"/>
    <n v="1"/>
  </r>
  <r>
    <s v="US-VOT"/>
    <s v="US-VOTIV MUSIC"/>
    <s v="PERMANENT DOWNLOADS"/>
    <s v="APPLE DIGITAL SALES"/>
    <s v="DIGITAL PERMANENT DOWNLOAD              "/>
    <s v="TRACK"/>
    <x v="11"/>
    <x v="17"/>
    <s v="00075679950949"/>
    <s v="CLOUD CONTROL"/>
    <s v="DREAM CAVE"/>
    <d v="2014-02-18T00:00:00"/>
    <m/>
    <s v="AULI01387060"/>
    <n v="3.64"/>
    <n v="4"/>
  </r>
  <r>
    <s v="US-VOT"/>
    <s v="US-VOTIV MUSIC"/>
    <s v="PERMANENT DOWNLOADS"/>
    <s v="APPLE DIGITAL SALES"/>
    <s v="DIGITAL PERMANENT DOWNLOAD              "/>
    <s v="TRACK"/>
    <x v="1"/>
    <x v="63"/>
    <s v="00857235002749"/>
    <s v="CHAPPO"/>
    <s v="HEY OH"/>
    <d v="2015-05-12T00:00:00"/>
    <m/>
    <s v="USC5Q1400086"/>
    <n v="0.91"/>
    <n v="1"/>
  </r>
  <r>
    <s v="US-VOT"/>
    <s v="US-VOTIV MUSIC"/>
    <s v="PERMANENT DOWNLOADS"/>
    <s v="APPLE DIGITAL SALES"/>
    <s v="DIGITAL PERMANENT DOWNLOAD              "/>
    <s v="TRACK"/>
    <x v="1"/>
    <x v="1"/>
    <s v="00851857007397"/>
    <s v="CHAPPO"/>
    <s v="CRY ON ME"/>
    <d v="2018-02-23T00:00:00"/>
    <m/>
    <s v="USC5Q1700032"/>
    <n v="5.46"/>
    <n v="6"/>
  </r>
  <r>
    <s v="US-VOT"/>
    <s v="US-VOTIV MUSIC"/>
    <s v="PERMANENT DOWNLOADS"/>
    <s v="APPLE DIGITAL SALES"/>
    <s v="DIGITAL PERMANENT DOWNLOAD              "/>
    <s v="TRACK"/>
    <x v="1"/>
    <x v="64"/>
    <s v="00857235002732"/>
    <s v="CHAPPO"/>
    <s v="I'M NOT READY"/>
    <d v="2014-12-09T00:00:00"/>
    <m/>
    <s v="USC5Q1400078"/>
    <n v="0.70000000000000018"/>
    <n v="1"/>
  </r>
  <r>
    <s v="US-VOT"/>
    <s v="US-VOTIV MUSIC"/>
    <s v="PERMANENT DOWNLOADS"/>
    <s v="APPLE DIGITAL SALES"/>
    <s v="DIGITAL PERMANENT DOWNLOAD              "/>
    <s v="TRACK"/>
    <x v="2"/>
    <x v="2"/>
    <s v="00075679967251"/>
    <s v="BRITE FUTURES"/>
    <s v="JAG IN A JUNGLE"/>
    <d v="2014-02-18T00:00:00"/>
    <m/>
    <s v="USC5Q1100011"/>
    <n v="1.82"/>
    <n v="2"/>
  </r>
  <r>
    <s v="US-VOT"/>
    <s v="US-VOTIV MUSIC"/>
    <s v="PERMANENT DOWNLOADS"/>
    <s v="APPLE DIGITAL SALES"/>
    <s v="DIGITAL PERMANENT DOWNLOAD              "/>
    <s v="TRACK"/>
    <x v="2"/>
    <x v="2"/>
    <s v="00075679967251"/>
    <s v="BRITE FUTURES"/>
    <s v="BABY RAIN"/>
    <d v="2014-02-18T00:00:00"/>
    <m/>
    <s v="USC5Q1100008"/>
    <n v="0.91"/>
    <n v="1"/>
  </r>
  <r>
    <s v="US-VOT"/>
    <s v="US-VOTIV MUSIC"/>
    <s v="PERMANENT DOWNLOADS"/>
    <s v="APPLE DIGITAL SALES"/>
    <s v="DIGITAL PERMANENT DOWNLOAD              "/>
    <s v="TRACK"/>
    <x v="3"/>
    <x v="3"/>
    <s v="00602537659876"/>
    <s v="AUGUSTINES"/>
    <s v="WEARY EYES"/>
    <d v="2014-02-04T00:00:00"/>
    <m/>
    <s v="USC5Q1300055"/>
    <n v="1.82"/>
    <n v="2"/>
  </r>
  <r>
    <s v="US-VOT"/>
    <s v="US-VOTIV MUSIC"/>
    <s v="PERMANENT DOWNLOADS"/>
    <s v="APPLE DIGITAL SALES"/>
    <s v="DIGITAL PERMANENT DOWNLOAD              "/>
    <s v="TRACK"/>
    <x v="3"/>
    <x v="3"/>
    <s v="00602537659876"/>
    <s v="AUGUSTINES"/>
    <s v="WALKABOUT"/>
    <d v="2014-02-04T00:00:00"/>
    <m/>
    <s v="USC5Q1300057"/>
    <n v="9.1"/>
    <n v="10"/>
  </r>
  <r>
    <s v="US-VOT"/>
    <s v="US-VOTIV MUSIC"/>
    <s v="PERMANENT DOWNLOADS"/>
    <s v="APPLE DIGITAL SALES"/>
    <s v="DIGITAL PERMANENT DOWNLOAD              "/>
    <s v="TRACK"/>
    <x v="3"/>
    <x v="3"/>
    <s v="00602537659876"/>
    <s v="AUGUSTINES"/>
    <s v="THIS AIN'T ME"/>
    <d v="2014-02-04T00:00:00"/>
    <m/>
    <s v="USC5Q1300059"/>
    <n v="1.82"/>
    <n v="2"/>
  </r>
  <r>
    <s v="US-VOT"/>
    <s v="US-VOTIV MUSIC"/>
    <s v="PERMANENT DOWNLOADS"/>
    <s v="APPLE DIGITAL SALES"/>
    <s v="DIGITAL PERMANENT DOWNLOAD              "/>
    <s v="TRACK"/>
    <x v="3"/>
    <x v="3"/>
    <s v="00602537659876"/>
    <s v="AUGUSTINES"/>
    <s v="THE AVENUE"/>
    <d v="2014-02-04T00:00:00"/>
    <m/>
    <s v="USC5Q1300061"/>
    <n v="0.91"/>
    <n v="1"/>
  </r>
  <r>
    <s v="US-VOT"/>
    <s v="US-VOTIV MUSIC"/>
    <s v="PERMANENT DOWNLOADS"/>
    <s v="APPLE DIGITAL SALES"/>
    <s v="DIGITAL PERMANENT DOWNLOAD              "/>
    <s v="TRACK"/>
    <x v="3"/>
    <x v="3"/>
    <s v="00602537659876"/>
    <s v="AUGUSTINES"/>
    <s v="NOW YOU ARE FREE"/>
    <d v="2014-02-04T00:00:00"/>
    <m/>
    <s v="USC5Q1300060"/>
    <n v="-0.91"/>
    <n v="-1"/>
  </r>
  <r>
    <s v="US-VOT"/>
    <s v="US-VOTIV MUSIC"/>
    <s v="PERMANENT DOWNLOADS"/>
    <s v="APPLE DIGITAL SALES"/>
    <s v="DIGITAL PERMANENT DOWNLOAD              "/>
    <s v="TRACK"/>
    <x v="3"/>
    <x v="3"/>
    <s v="00602537659876"/>
    <s v="AUGUSTINES"/>
    <s v="NOTHING TO LOSE BUT YOUR HEAD"/>
    <d v="2014-02-04T00:00:00"/>
    <m/>
    <s v="USC5Q1300054"/>
    <n v="1.82"/>
    <n v="2"/>
  </r>
  <r>
    <s v="US-VOT"/>
    <s v="US-VOTIV MUSIC"/>
    <s v="PERMANENT DOWNLOADS"/>
    <s v="APPLE DIGITAL SALES"/>
    <s v="DIGITAL PERMANENT DOWNLOAD              "/>
    <s v="TRACK"/>
    <x v="3"/>
    <x v="3"/>
    <s v="00602537659876"/>
    <s v="AUGUSTINES"/>
    <s v="DON'T YOU LOOK BACK"/>
    <d v="2014-02-04T00:00:00"/>
    <m/>
    <s v="USC5Q1300056"/>
    <n v="1.82"/>
    <n v="2"/>
  </r>
  <r>
    <s v="US-VOT"/>
    <s v="US-VOTIV MUSIC"/>
    <s v="PERMANENT DOWNLOADS"/>
    <s v="APPLE DIGITAL SALES"/>
    <s v="DIGITAL PERMANENT DOWNLOAD              "/>
    <s v="TRACK"/>
    <x v="3"/>
    <x v="3"/>
    <s v="00602537659876"/>
    <s v="AUGUSTINES"/>
    <s v="CRUEL CITY"/>
    <d v="2014-02-04T00:00:00"/>
    <m/>
    <s v="USC5Q1300053"/>
    <n v="3.64"/>
    <n v="4"/>
  </r>
  <r>
    <s v="US-VOT"/>
    <s v="US-VOTIV MUSIC"/>
    <s v="PERMANENT DOWNLOADS"/>
    <s v="APPLE DIGITAL SALES"/>
    <s v="DIGITAL PERMANENT DOWNLOAD              "/>
    <s v="TRACK"/>
    <x v="4"/>
    <x v="9"/>
    <s v="00851563006028"/>
    <s v="ALPINE"/>
    <s v="JELLYFISH"/>
    <d v="2015-06-16T00:00:00"/>
    <m/>
    <s v="AULI01599360"/>
    <n v="0.91"/>
    <n v="1"/>
  </r>
  <r>
    <s v="US-VOT"/>
    <s v="US-VOTIV MUSIC"/>
    <s v="PERMANENT DOWNLOADS"/>
    <s v="APPLE DIGITAL SALES"/>
    <s v="DIGITAL PERMANENT DOWNLOAD              "/>
    <s v="TRACK"/>
    <x v="4"/>
    <x v="4"/>
    <s v="00851563006141"/>
    <s v="ALPINE"/>
    <s v="FOOLISH"/>
    <d v="2015-04-07T00:00:00"/>
    <m/>
    <s v="AULI01599320"/>
    <n v="2.73"/>
    <n v="3"/>
  </r>
  <r>
    <s v="US-VOT"/>
    <s v="US-VOTIV MUSIC"/>
    <s v="PERMANENT DOWNLOADS"/>
    <s v="APPLE DIGITAL SALES"/>
    <s v="DIGITAL PERMANENT DOWNLOAD              "/>
    <s v="TRACK"/>
    <x v="4"/>
    <x v="5"/>
    <s v="00075679956316"/>
    <s v="ALPINE"/>
    <s v="VILLAGES"/>
    <d v="2014-02-18T00:00:00"/>
    <m/>
    <s v="AULI01282630"/>
    <n v="3.64"/>
    <n v="4"/>
  </r>
  <r>
    <s v="US-VOT"/>
    <s v="US-VOTIV MUSIC"/>
    <s v="PERMANENT DOWNLOADS"/>
    <s v="APPLE DIGITAL SALES"/>
    <s v="DIGITAL PERMANENT DOWNLOAD              "/>
    <s v="TRACK"/>
    <x v="4"/>
    <x v="5"/>
    <s v="00075679956316"/>
    <s v="ALPINE"/>
    <s v="SEEING RED"/>
    <d v="2014-02-18T00:00:00"/>
    <m/>
    <s v="AULI01282650"/>
    <n v="0.91"/>
    <n v="1"/>
  </r>
  <r>
    <s v="US-VOT"/>
    <s v="US-VOTIV MUSIC"/>
    <s v="PERMANENT DOWNLOADS"/>
    <s v="APPLE DIGITAL SALES"/>
    <s v="DIGITAL PERMANENT DOWNLOAD              "/>
    <s v="TRACK"/>
    <x v="4"/>
    <x v="5"/>
    <s v="00075679956316"/>
    <s v="ALPINE"/>
    <s v="LOVERS 2"/>
    <d v="2014-02-18T00:00:00"/>
    <m/>
    <s v="AULI01282610"/>
    <n v="0.91"/>
    <n v="1"/>
  </r>
  <r>
    <s v="US-VOT"/>
    <s v="US-VOTIV MUSIC"/>
    <s v="PERMANENT DOWNLOADS"/>
    <s v="APPLE DIGITAL SALES"/>
    <s v="DIGITAL PERMANENT DOWNLOAD              "/>
    <s v="TRACK"/>
    <x v="4"/>
    <x v="5"/>
    <s v="00075679956316"/>
    <s v="ALPINE"/>
    <s v="LOVERS 1"/>
    <d v="2014-02-18T00:00:00"/>
    <m/>
    <s v="AULI01282600"/>
    <n v="0.91"/>
    <n v="1"/>
  </r>
  <r>
    <s v="US-VOT"/>
    <s v="US-VOTIV MUSIC"/>
    <s v="PERMANENT DOWNLOADS"/>
    <s v="APPLE DIGITAL SALES"/>
    <s v="DIGITAL PERMANENT DOWNLOAD              "/>
    <s v="TRACK"/>
    <x v="4"/>
    <x v="5"/>
    <s v="00075679956316"/>
    <s v="ALPINE"/>
    <s v="HANDS"/>
    <d v="2014-02-18T00:00:00"/>
    <m/>
    <s v="AULI01282620"/>
    <n v="2.73"/>
    <n v="3"/>
  </r>
  <r>
    <s v="US-VOT"/>
    <s v="US-VOTIV MUSIC"/>
    <s v="PERMANENT DOWNLOADS"/>
    <s v="APPLE DIGITAL SALES"/>
    <s v="DIGITAL PERMANENT DOWNLOAD              "/>
    <s v="TRACK"/>
    <x v="4"/>
    <x v="5"/>
    <s v="00075679956316"/>
    <s v="ALPINE"/>
    <s v="GASOLINE"/>
    <d v="2014-02-18T00:00:00"/>
    <m/>
    <s v="AULI01282660"/>
    <n v="3.64"/>
    <n v="4"/>
  </r>
  <r>
    <s v="US-VOT"/>
    <s v="US-VOTIV MUSIC"/>
    <s v="PERMANENT DOWNLOADS"/>
    <s v="APPLE DIGITAL SALES"/>
    <s v="DIGITAL PERMANENT DOWNLOAD              "/>
    <s v="TRACK"/>
    <x v="13"/>
    <x v="65"/>
    <s v="00851563006752"/>
    <s v="ALLEN TATE"/>
    <s v="WRAPPED UP"/>
    <d v="2016-10-28T00:00:00"/>
    <m/>
    <s v="USC5Q1600021"/>
    <n v="1.82"/>
    <n v="2"/>
  </r>
  <r>
    <s v="US-VOT"/>
    <s v="US-VOTIV MUSIC"/>
    <s v="PERMANENT DOWNLOADS"/>
    <s v="APPLE DIGITAL SALES"/>
    <s v="DIGITAL PERMANENT DOWNLOAD              "/>
    <s v="TRACK"/>
    <x v="13"/>
    <x v="65"/>
    <s v="00851563006752"/>
    <s v="ALLEN TATE"/>
    <s v="DON'T CHOKE"/>
    <d v="2016-10-28T00:00:00"/>
    <m/>
    <s v="USC5Q1600022"/>
    <n v="0.91"/>
    <n v="1"/>
  </r>
  <r>
    <s v="US-VOT"/>
    <s v="US-VOTIV MUSIC"/>
    <s v="PERMANENT DOWNLOADS"/>
    <s v="APPLE DIGITAL SALES"/>
    <s v="DIGITAL PERMANENT DOWNLOAD              "/>
    <s v="TRACK"/>
    <x v="13"/>
    <x v="65"/>
    <s v="00851563006752"/>
    <s v="ALLEN TATE"/>
    <s v="BEING ALONE"/>
    <d v="2016-10-28T00:00:00"/>
    <m/>
    <s v="USC5Q1600019"/>
    <n v="0.91"/>
    <n v="1"/>
  </r>
  <r>
    <s v="US-VOT"/>
    <s v="US-VOTIV MUSIC"/>
    <s v="PERMANENT DOWNLOADS"/>
    <s v="APPLE DIGITAL SALES"/>
    <s v="DIGITAL PERMANENT DOWNLOAD              "/>
    <s v="COMPLETE ALBUM"/>
    <x v="6"/>
    <x v="7"/>
    <s v="00075679967336"/>
    <s v="-"/>
    <s v="NA"/>
    <d v="2014-02-18T00:00:00"/>
    <m/>
    <s v="-"/>
    <n v="35"/>
    <n v="5"/>
  </r>
  <r>
    <s v="US-VOT"/>
    <s v="US-VOTIV MUSIC"/>
    <s v="PERMANENT DOWNLOADS"/>
    <s v="APPLE DIGITAL SALES"/>
    <s v="DIGITAL PERMANENT DOWNLOAD              "/>
    <s v="COMPLETE ALBUM"/>
    <x v="20"/>
    <x v="51"/>
    <s v="00075679965448"/>
    <s v="-"/>
    <s v="NA"/>
    <d v="2014-02-18T00:00:00"/>
    <m/>
    <s v="-"/>
    <n v="7"/>
    <n v="1"/>
  </r>
  <r>
    <s v="US-VOT"/>
    <s v="US-VOTIV MUSIC"/>
    <s v="PERMANENT DOWNLOADS"/>
    <s v="APPLE DIGITAL SALES"/>
    <s v="DIGITAL PERMANENT DOWNLOAD              "/>
    <s v="COMPLETE ALBUM"/>
    <x v="12"/>
    <x v="56"/>
    <s v="00851563006516"/>
    <s v="-"/>
    <s v="NA"/>
    <d v="2016-09-09T00:00:00"/>
    <m/>
    <s v="-"/>
    <n v="4.2"/>
    <n v="1"/>
  </r>
  <r>
    <s v="US-VOT"/>
    <s v="US-VOTIV MUSIC"/>
    <s v="PERMANENT DOWNLOADS"/>
    <s v="APPLE DIGITAL SALES"/>
    <s v="DIGITAL PERMANENT DOWNLOAD              "/>
    <s v="COMPLETE ALBUM"/>
    <x v="21"/>
    <x v="60"/>
    <s v="00851857007526"/>
    <s v="-"/>
    <s v="NA"/>
    <d v="2018-07-27T00:00:00"/>
    <m/>
    <s v="-"/>
    <n v="9.8000000000000007"/>
    <n v="2"/>
  </r>
  <r>
    <s v="US-VOT"/>
    <s v="US-VOTIV MUSIC"/>
    <s v="PERMANENT DOWNLOADS"/>
    <s v="APPLE DIGITAL SALES"/>
    <s v="DIGITAL PERMANENT DOWNLOAD              "/>
    <s v="COMPLETE ALBUM"/>
    <x v="3"/>
    <x v="3"/>
    <s v="00811790020020"/>
    <s v="-"/>
    <s v="NA"/>
    <d v="2014-02-04T00:00:00"/>
    <m/>
    <s v="-"/>
    <n v="35"/>
    <n v="5"/>
  </r>
  <r>
    <s v="US-VOT"/>
    <s v="US-VOTIV MUSIC"/>
    <s v="PERMANENT DOWNLOADS"/>
    <s v="APPLE DIGITAL SALES"/>
    <s v="DIGITAL PERMANENT DOWNLOAD              "/>
    <s v="COMPLETE ALBUM"/>
    <x v="13"/>
    <x v="65"/>
    <s v="00851563006752"/>
    <s v="-"/>
    <s v="NA"/>
    <d v="2016-10-28T00:00:00"/>
    <m/>
    <s v="-"/>
    <n v="6.3000000000000007"/>
    <n v="1"/>
  </r>
  <r>
    <s v="US-VOT"/>
    <s v="US-VOTIV MUSIC"/>
    <s v="FIXED PLAYS"/>
    <s v="APPLE DIGITAL SALES"/>
    <s v="Fixed Plays"/>
    <s v="TRACK"/>
    <x v="5"/>
    <x v="22"/>
    <s v="00851563006080"/>
    <s v="YOUNG EMPIRES"/>
    <s v="UNCOVER YOUR EYES"/>
    <d v="2015-08-14T00:00:00"/>
    <m/>
    <s v="USC5Q1500013"/>
    <n v="3.7988196799999992E-2"/>
    <n v="65"/>
  </r>
  <r>
    <s v="US-VOT"/>
    <s v="US-VOTIV MUSIC"/>
    <s v="FIXED PLAYS"/>
    <s v="APPLE DIGITAL SALES"/>
    <s v="Fixed Plays"/>
    <s v="TRACK"/>
    <x v="5"/>
    <x v="6"/>
    <s v="00851563006561"/>
    <s v="YOUNG EMPIRES"/>
    <s v="THE GATES"/>
    <d v="2016-04-29T00:00:00"/>
    <m/>
    <s v="CA1C71600187"/>
    <n v="5.8443380000000014E-4"/>
    <n v="1"/>
  </r>
  <r>
    <s v="US-VOT"/>
    <s v="US-VOTIV MUSIC"/>
    <s v="FIXED PLAYS"/>
    <s v="APPLE DIGITAL SALES"/>
    <s v="Fixed Plays"/>
    <s v="TRACK"/>
    <x v="5"/>
    <x v="6"/>
    <s v="00851563006066"/>
    <s v="YOUNG EMPIRES"/>
    <s v="THE GATES"/>
    <d v="2015-03-31T00:00:00"/>
    <m/>
    <s v="USC5Q1500004"/>
    <n v="0.1180556271"/>
    <n v="202"/>
  </r>
  <r>
    <s v="US-VOT"/>
    <s v="US-VOTIV MUSIC"/>
    <s v="FIXED PLAYS"/>
    <s v="APPLE DIGITAL SALES"/>
    <s v="Fixed Plays"/>
    <s v="TRACK"/>
    <x v="5"/>
    <x v="6"/>
    <s v="00851563006042"/>
    <s v="YOUNG EMPIRES"/>
    <s v="UNCOVER YOUR EYES"/>
    <d v="2015-09-04T00:00:00"/>
    <m/>
    <s v="USC5Q1500011"/>
    <n v="1.7533014E-3"/>
    <n v="3"/>
  </r>
  <r>
    <s v="US-VOT"/>
    <s v="US-VOTIV MUSIC"/>
    <s v="FIXED PLAYS"/>
    <s v="APPLE DIGITAL SALES"/>
    <s v="Fixed Plays"/>
    <s v="TRACK"/>
    <x v="5"/>
    <x v="6"/>
    <s v="00851563006042"/>
    <s v="YOUNG EMPIRES"/>
    <s v="THE UNKNOWN"/>
    <d v="2015-09-04T00:00:00"/>
    <m/>
    <s v="USC5Q1500009"/>
    <n v="1.05198084E-2"/>
    <n v="18"/>
  </r>
  <r>
    <s v="US-VOT"/>
    <s v="US-VOTIV MUSIC"/>
    <s v="FIXED PLAYS"/>
    <s v="APPLE DIGITAL SALES"/>
    <s v="Fixed Plays"/>
    <s v="TRACK"/>
    <x v="5"/>
    <x v="6"/>
    <s v="00851563006042"/>
    <s v="YOUNG EMPIRES"/>
    <s v="SUNSHINE"/>
    <d v="2015-09-04T00:00:00"/>
    <m/>
    <s v="USC5Q1500010"/>
    <n v="4.6754703799999998E-2"/>
    <n v="80"/>
  </r>
  <r>
    <s v="US-VOT"/>
    <s v="US-VOTIV MUSIC"/>
    <s v="FIXED PLAYS"/>
    <s v="APPLE DIGITAL SALES"/>
    <s v="Fixed Plays"/>
    <s v="TRACK"/>
    <x v="5"/>
    <x v="6"/>
    <s v="00851563006042"/>
    <s v="YOUNG EMPIRES"/>
    <s v="STRANGLEHOLD"/>
    <d v="2015-09-04T00:00:00"/>
    <m/>
    <s v="USC5Q1500006"/>
    <n v="1.1688676E-2"/>
    <n v="20"/>
  </r>
  <r>
    <s v="US-VOT"/>
    <s v="US-VOTIV MUSIC"/>
    <s v="FIXED PLAYS"/>
    <s v="APPLE DIGITAL SALES"/>
    <s v="Fixed Plays"/>
    <s v="TRACK"/>
    <x v="5"/>
    <x v="6"/>
    <s v="00851563006042"/>
    <s v="YOUNG EMPIRES"/>
    <s v="NEVER DIE YOUNG"/>
    <d v="2015-09-04T00:00:00"/>
    <m/>
    <s v="USC5Q1500007"/>
    <n v="9.9353745999999996E-3"/>
    <n v="17"/>
  </r>
  <r>
    <s v="US-VOT"/>
    <s v="US-VOTIV MUSIC"/>
    <s v="FIXED PLAYS"/>
    <s v="APPLE DIGITAL SALES"/>
    <s v="Fixed Plays"/>
    <s v="TRACK"/>
    <x v="5"/>
    <x v="6"/>
    <s v="00851563006042"/>
    <s v="YOUNG EMPIRES"/>
    <s v="MERCY"/>
    <d v="2015-09-04T00:00:00"/>
    <m/>
    <s v="USC5Q1500003"/>
    <n v="2.5715087099999999E-2"/>
    <n v="44"/>
  </r>
  <r>
    <s v="US-VOT"/>
    <s v="US-VOTIV MUSIC"/>
    <s v="FIXED PLAYS"/>
    <s v="APPLE DIGITAL SALES"/>
    <s v="Fixed Plays"/>
    <s v="TRACK"/>
    <x v="5"/>
    <x v="6"/>
    <s v="00851563006042"/>
    <s v="YOUNG EMPIRES"/>
    <s v="HOUSE LIGHTS"/>
    <d v="2015-09-04T00:00:00"/>
    <m/>
    <s v="USC5Q1500008"/>
    <n v="1.28575436E-2"/>
    <n v="22"/>
  </r>
  <r>
    <s v="US-VOT"/>
    <s v="US-VOTIV MUSIC"/>
    <s v="FIXED PLAYS"/>
    <s v="APPLE DIGITAL SALES"/>
    <s v="Fixed Plays"/>
    <s v="TRACK"/>
    <x v="5"/>
    <x v="6"/>
    <s v="00851563006042"/>
    <s v="YOUNG EMPIRES"/>
    <s v="GHOSTS"/>
    <d v="2015-09-04T00:00:00"/>
    <m/>
    <s v="USC5Q1500005"/>
    <n v="2.04551829E-2"/>
    <n v="35"/>
  </r>
  <r>
    <s v="US-VOT"/>
    <s v="US-VOTIV MUSIC"/>
    <s v="FIXED PLAYS"/>
    <s v="APPLE DIGITAL SALES"/>
    <s v="Fixed Plays"/>
    <s v="TRACK"/>
    <x v="5"/>
    <x v="23"/>
    <s v="00851563006530"/>
    <s v="YOUNG EMPIRES"/>
    <s v="SUNSHINE"/>
    <d v="2016-04-15T00:00:00"/>
    <m/>
    <s v="CA1C71600190"/>
    <n v="1.1688676000000001E-3"/>
    <n v="2"/>
  </r>
  <r>
    <s v="US-VOT"/>
    <s v="US-VOTIV MUSIC"/>
    <s v="FIXED PLAYS"/>
    <s v="APPLE DIGITAL SALES"/>
    <s v="Fixed Plays"/>
    <s v="TRACK"/>
    <x v="5"/>
    <x v="11"/>
    <s v="00857235002947"/>
    <s v="YOUNG EMPIRES"/>
    <s v="SO CRUEL"/>
    <d v="2015-02-24T00:00:00"/>
    <m/>
    <s v="USC5Q1500001"/>
    <n v="0.16247259580000001"/>
    <n v="278"/>
  </r>
  <r>
    <s v="US-VOT"/>
    <s v="US-VOTIV MUSIC"/>
    <s v="FIXED PLAYS"/>
    <s v="APPLE DIGITAL SALES"/>
    <s v="Fixed Plays"/>
    <s v="TRACK"/>
    <x v="5"/>
    <x v="11"/>
    <s v="00851563006547"/>
    <s v="YOUNG EMPIRES"/>
    <s v="SO CRUEL"/>
    <d v="2016-04-15T00:00:00"/>
    <m/>
    <s v="CA1C71600185"/>
    <n v="5.8443380000000014E-4"/>
    <n v="1"/>
  </r>
  <r>
    <s v="US-VOT"/>
    <s v="US-VOTIV MUSIC"/>
    <s v="FIXED PLAYS"/>
    <s v="APPLE DIGITAL SALES"/>
    <s v="Fixed Plays"/>
    <s v="TRACK"/>
    <x v="9"/>
    <x v="24"/>
    <s v="00075679958464"/>
    <s v="YOUNG BUFFALO"/>
    <s v="UPSTAIRS"/>
    <d v="2014-02-25T00:00:00"/>
    <m/>
    <s v="USC5Q1200048"/>
    <n v="1.1104242199999999E-2"/>
    <n v="19"/>
  </r>
  <r>
    <s v="US-VOT"/>
    <s v="US-VOTIV MUSIC"/>
    <s v="FIXED PLAYS"/>
    <s v="APPLE DIGITAL SALES"/>
    <s v="Fixed Plays"/>
    <s v="TRACK"/>
    <x v="9"/>
    <x v="24"/>
    <s v="00075679958464"/>
    <s v="YOUNG BUFFALO"/>
    <s v="THE PRIZE"/>
    <d v="2014-02-25T00:00:00"/>
    <m/>
    <s v="USC5Q1200050"/>
    <n v="1.1688676000000001E-3"/>
    <n v="2"/>
  </r>
  <r>
    <s v="US-VOT"/>
    <s v="US-VOTIV MUSIC"/>
    <s v="FIXED PLAYS"/>
    <s v="APPLE DIGITAL SALES"/>
    <s v="Fixed Plays"/>
    <s v="TRACK"/>
    <x v="9"/>
    <x v="24"/>
    <s v="00075679958464"/>
    <s v="YOUNG BUFFALO"/>
    <s v="NATURE BOY"/>
    <d v="2014-02-25T00:00:00"/>
    <m/>
    <s v="USC5Q1200049"/>
    <n v="4.6754704000000003E-3"/>
    <n v="8"/>
  </r>
  <r>
    <s v="US-VOT"/>
    <s v="US-VOTIV MUSIC"/>
    <s v="FIXED PLAYS"/>
    <s v="APPLE DIGITAL SALES"/>
    <s v="Fixed Plays"/>
    <s v="TRACK"/>
    <x v="9"/>
    <x v="24"/>
    <s v="00075679958464"/>
    <s v="YOUNG BUFFALO"/>
    <s v="HOLD ME BACK"/>
    <d v="2014-02-25T00:00:00"/>
    <m/>
    <s v="USC5Q1200047"/>
    <n v="5.8443380000000014E-4"/>
    <n v="1"/>
  </r>
  <r>
    <s v="US-VOT"/>
    <s v="US-VOTIV MUSIC"/>
    <s v="FIXED PLAYS"/>
    <s v="APPLE DIGITAL SALES"/>
    <s v="Fixed Plays"/>
    <s v="TRACK"/>
    <x v="9"/>
    <x v="24"/>
    <s v="00075679958464"/>
    <s v="YOUNG BUFFALO"/>
    <s v="BABY DEMONS"/>
    <d v="2014-02-25T00:00:00"/>
    <m/>
    <s v="USC5Q1200046"/>
    <n v="5.8443380000000014E-4"/>
    <n v="1"/>
  </r>
  <r>
    <s v="US-VOT"/>
    <s v="US-VOTIV MUSIC"/>
    <s v="FIXED PLAYS"/>
    <s v="APPLE DIGITAL SALES"/>
    <s v="Fixed Plays"/>
    <s v="TRACK"/>
    <x v="9"/>
    <x v="25"/>
    <s v="00857235002282"/>
    <s v="YOUNG BUFFALO"/>
    <s v="SYKIA"/>
    <d v="2014-07-08T00:00:00"/>
    <m/>
    <s v="USC5Q1400006"/>
    <n v="1.51952788E-2"/>
    <n v="26"/>
  </r>
  <r>
    <s v="US-VOT"/>
    <s v="US-VOTIV MUSIC"/>
    <s v="FIXED PLAYS"/>
    <s v="APPLE DIGITAL SALES"/>
    <s v="Fixed Plays"/>
    <s v="TRACK"/>
    <x v="9"/>
    <x v="26"/>
    <s v="00857235002619"/>
    <s v="YOUNG BUFFALO"/>
    <s v="MY PLACE"/>
    <d v="2014-10-21T00:00:00"/>
    <m/>
    <s v="USC5Q1400005"/>
    <n v="1.8117447700000001E-2"/>
    <n v="31"/>
  </r>
  <r>
    <s v="US-VOT"/>
    <s v="US-VOTIV MUSIC"/>
    <s v="FIXED PLAYS"/>
    <s v="APPLE DIGITAL SALES"/>
    <s v="Fixed Plays"/>
    <s v="TRACK"/>
    <x v="9"/>
    <x v="12"/>
    <s v="00857235002190"/>
    <s v="YOUNG BUFFALO"/>
    <s v="SUMMERTIME BLONDES"/>
    <d v="2015-03-03T00:00:00"/>
    <m/>
    <s v="USC5Q1400008"/>
    <n v="9.9353745999999996E-3"/>
    <n v="17"/>
  </r>
  <r>
    <s v="US-VOT"/>
    <s v="US-VOTIV MUSIC"/>
    <s v="FIXED PLAYS"/>
    <s v="APPLE DIGITAL SALES"/>
    <s v="Fixed Plays"/>
    <s v="TRACK"/>
    <x v="9"/>
    <x v="12"/>
    <s v="00857235002190"/>
    <s v="YOUNG BUFFALO"/>
    <s v="PILL"/>
    <d v="2015-03-03T00:00:00"/>
    <m/>
    <s v="USC5Q1400009"/>
    <n v="9.3509408000000006E-3"/>
    <n v="16"/>
  </r>
  <r>
    <s v="US-VOT"/>
    <s v="US-VOTIV MUSIC"/>
    <s v="FIXED PLAYS"/>
    <s v="APPLE DIGITAL SALES"/>
    <s v="Fixed Plays"/>
    <s v="TRACK"/>
    <x v="9"/>
    <x v="12"/>
    <s v="00857235002190"/>
    <s v="YOUNG BUFFALO"/>
    <s v="OLD SOUL"/>
    <d v="2015-03-03T00:00:00"/>
    <m/>
    <s v="USC5Q1400010"/>
    <n v="7.0132056E-3"/>
    <n v="12"/>
  </r>
  <r>
    <s v="US-VOT"/>
    <s v="US-VOTIV MUSIC"/>
    <s v="FIXED PLAYS"/>
    <s v="APPLE DIGITAL SALES"/>
    <s v="Fixed Plays"/>
    <s v="TRACK"/>
    <x v="9"/>
    <x v="12"/>
    <s v="00857235002190"/>
    <s v="YOUNG BUFFALO"/>
    <s v="NO IDEA"/>
    <d v="2015-03-03T00:00:00"/>
    <m/>
    <s v="USC5Q1400002"/>
    <n v="2.10396167E-2"/>
    <n v="36"/>
  </r>
  <r>
    <s v="US-VOT"/>
    <s v="US-VOTIV MUSIC"/>
    <s v="FIXED PLAYS"/>
    <s v="APPLE DIGITAL SALES"/>
    <s v="Fixed Plays"/>
    <s v="TRACK"/>
    <x v="9"/>
    <x v="12"/>
    <s v="00857235002190"/>
    <s v="YOUNG BUFFALO"/>
    <s v="MAN IN YOUR DREAMS"/>
    <d v="2015-03-03T00:00:00"/>
    <m/>
    <s v="USC5Q1400001"/>
    <n v="1.1104242199999999E-2"/>
    <n v="19"/>
  </r>
  <r>
    <s v="US-VOT"/>
    <s v="US-VOTIV MUSIC"/>
    <s v="FIXED PLAYS"/>
    <s v="APPLE DIGITAL SALES"/>
    <s v="Fixed Plays"/>
    <s v="TRACK"/>
    <x v="9"/>
    <x v="12"/>
    <s v="00857235002190"/>
    <s v="YOUNG BUFFALO"/>
    <s v="GUILT"/>
    <d v="2015-03-03T00:00:00"/>
    <m/>
    <s v="USC5Q1400003"/>
    <n v="9.9353745999999996E-3"/>
    <n v="17"/>
  </r>
  <r>
    <s v="US-VOT"/>
    <s v="US-VOTIV MUSIC"/>
    <s v="FIXED PLAYS"/>
    <s v="APPLE DIGITAL SALES"/>
    <s v="Fixed Plays"/>
    <s v="TRACK"/>
    <x v="9"/>
    <x v="12"/>
    <s v="00857235002190"/>
    <s v="YOUNG BUFFALO"/>
    <s v="CLIFF DIVER"/>
    <d v="2015-03-03T00:00:00"/>
    <m/>
    <s v="USC5Q1400004"/>
    <n v="8.7665070000000015E-3"/>
    <n v="15"/>
  </r>
  <r>
    <s v="US-VOT"/>
    <s v="US-VOTIV MUSIC"/>
    <s v="FIXED PLAYS"/>
    <s v="APPLE DIGITAL SALES"/>
    <s v="Fixed Plays"/>
    <s v="TRACK"/>
    <x v="9"/>
    <x v="12"/>
    <s v="00857235002190"/>
    <s v="YOUNG BUFFALO"/>
    <s v="BLACK EYE"/>
    <d v="2015-03-03T00:00:00"/>
    <m/>
    <s v="USC5Q1400007"/>
    <n v="6.4287718000000001E-3"/>
    <n v="11"/>
  </r>
  <r>
    <s v="US-VOT"/>
    <s v="US-VOTIV MUSIC"/>
    <s v="FIXED PLAYS"/>
    <s v="APPLE DIGITAL SALES"/>
    <s v="Fixed Plays"/>
    <s v="TRACK"/>
    <x v="9"/>
    <x v="12"/>
    <s v="00857235002190"/>
    <s v="YOUNG BUFFALO"/>
    <s v="BEAT BACK"/>
    <d v="2015-03-03T00:00:00"/>
    <m/>
    <s v="USC5Q1400011"/>
    <n v="1.28575436E-2"/>
    <n v="22"/>
  </r>
  <r>
    <s v="US-VOT"/>
    <s v="US-VOTIV MUSIC"/>
    <s v="FIXED PLAYS"/>
    <s v="APPLE DIGITAL SALES"/>
    <s v="Fixed Plays"/>
    <s v="TRACK"/>
    <x v="10"/>
    <x v="27"/>
    <s v="00857235002725"/>
    <s v="WHITE ARROWS"/>
    <s v="WE CAN'T EVER DIE"/>
    <d v="2014-12-02T00:00:00"/>
    <m/>
    <s v="USC5Q1400077"/>
    <n v="5.8443380000000014E-4"/>
    <n v="1"/>
  </r>
  <r>
    <s v="US-VOT"/>
    <s v="US-VOTIV MUSIC"/>
    <s v="FIXED PLAYS"/>
    <s v="APPLE DIGITAL SALES"/>
    <s v="Fixed Plays"/>
    <s v="TRACK"/>
    <x v="10"/>
    <x v="27"/>
    <s v="00857235002725"/>
    <s v="WHITE ARROWS"/>
    <s v="WE CAN'T EVER DIE"/>
    <d v="2014-12-02T00:00:00"/>
    <m/>
    <s v="USC5Q1400074"/>
    <n v="5.8443380000000014E-4"/>
    <n v="1"/>
  </r>
  <r>
    <s v="US-VOT"/>
    <s v="US-VOTIV MUSIC"/>
    <s v="FIXED PLAYS"/>
    <s v="APPLE DIGITAL SALES"/>
    <s v="Fixed Plays"/>
    <s v="TRACK"/>
    <x v="10"/>
    <x v="27"/>
    <s v="00857235002541"/>
    <s v="WHITE ARROWS"/>
    <s v="WE CAN'T EVER DIE"/>
    <d v="2014-07-22T00:00:00"/>
    <m/>
    <s v="USC5Q1400048"/>
    <n v="0.2103961671"/>
    <n v="360"/>
  </r>
  <r>
    <s v="US-VOT"/>
    <s v="US-VOTIV MUSIC"/>
    <s v="FIXED PLAYS"/>
    <s v="APPLE DIGITAL SALES"/>
    <s v="Fixed Plays"/>
    <s v="TRACK"/>
    <x v="10"/>
    <x v="28"/>
    <s v="00857235002374"/>
    <s v="WHITE ARROWS"/>
    <s v="LEAVE IT ALONE"/>
    <d v="2014-06-10T00:00:00"/>
    <m/>
    <s v="USC5Q1400017"/>
    <n v="3.1559425100000003E-2"/>
    <n v="54"/>
  </r>
  <r>
    <s v="US-VOT"/>
    <s v="US-VOTIV MUSIC"/>
    <s v="FIXED PLAYS"/>
    <s v="APPLE DIGITAL SALES"/>
    <s v="Fixed Plays"/>
    <s v="TRACK"/>
    <x v="10"/>
    <x v="13"/>
    <s v="00857235002411"/>
    <s v="WHITE ARROWS"/>
    <s v="I WANT A TASTE"/>
    <d v="2014-06-24T00:00:00"/>
    <m/>
    <s v="USC5Q1400034"/>
    <n v="3.5650461700000011E-2"/>
    <n v="61"/>
  </r>
  <r>
    <s v="US-VOT"/>
    <s v="US-VOTIV MUSIC"/>
    <s v="FIXED PLAYS"/>
    <s v="APPLE DIGITAL SALES"/>
    <s v="Fixed Plays"/>
    <s v="TRACK"/>
    <x v="6"/>
    <x v="7"/>
    <s v="00075679967336"/>
    <s v="WE ARE AUGUSTINES"/>
    <s v="THE INSTRUMENTAL"/>
    <d v="2014-02-18T00:00:00"/>
    <m/>
    <s v="GBW7D1100012"/>
    <n v="0.12097779610000001"/>
    <n v="207"/>
  </r>
  <r>
    <s v="US-VOT"/>
    <s v="US-VOTIV MUSIC"/>
    <s v="FIXED PLAYS"/>
    <s v="APPLE DIGITAL SALES"/>
    <s v="Fixed Plays"/>
    <s v="TRACK"/>
    <x v="6"/>
    <x v="7"/>
    <s v="00075679967336"/>
    <s v="WE ARE AUGUSTINES"/>
    <s v="STRANGE DAYS"/>
    <d v="2014-02-18T00:00:00"/>
    <m/>
    <s v="GBW7D1100010"/>
    <n v="0.1022759146"/>
    <n v="175"/>
  </r>
  <r>
    <s v="US-VOT"/>
    <s v="US-VOTIV MUSIC"/>
    <s v="FIXED PLAYS"/>
    <s v="APPLE DIGITAL SALES"/>
    <s v="Fixed Plays"/>
    <s v="TRACK"/>
    <x v="6"/>
    <x v="7"/>
    <s v="00075679967336"/>
    <s v="WE ARE AUGUSTINES"/>
    <s v="PHILADELPHIA (THE CITY OF BROTHERLY LOVE)"/>
    <d v="2014-02-18T00:00:00"/>
    <m/>
    <s v="GBW7D1100007"/>
    <n v="0.1203933623"/>
    <n v="206"/>
  </r>
  <r>
    <s v="US-VOT"/>
    <s v="US-VOTIV MUSIC"/>
    <s v="FIXED PLAYS"/>
    <s v="APPLE DIGITAL SALES"/>
    <s v="Fixed Plays"/>
    <s v="TRACK"/>
    <x v="6"/>
    <x v="7"/>
    <s v="00075679967336"/>
    <s v="WE ARE AUGUSTINES"/>
    <s v="PATTON STATE HOSPITAL"/>
    <d v="2014-02-18T00:00:00"/>
    <m/>
    <s v="GBW7D1100009"/>
    <n v="0.12974430300000001"/>
    <n v="222"/>
  </r>
  <r>
    <s v="US-VOT"/>
    <s v="US-VOTIV MUSIC"/>
    <s v="FIXED PLAYS"/>
    <s v="APPLE DIGITAL SALES"/>
    <s v="Fixed Plays"/>
    <s v="TRACK"/>
    <x v="6"/>
    <x v="7"/>
    <s v="00075679967336"/>
    <s v="WE ARE AUGUSTINES"/>
    <s v="NEW DRINK FOR THE OLD DRUNK"/>
    <d v="2014-02-18T00:00:00"/>
    <m/>
    <s v="GBW7D1100008"/>
    <n v="0.12974430300000001"/>
    <n v="222"/>
  </r>
  <r>
    <s v="US-VOT"/>
    <s v="US-VOTIV MUSIC"/>
    <s v="FIXED PLAYS"/>
    <s v="APPLE DIGITAL SALES"/>
    <s v="Fixed Plays"/>
    <s v="TRACK"/>
    <x v="6"/>
    <x v="7"/>
    <s v="00075679967336"/>
    <s v="WE ARE AUGUSTINES"/>
    <s v="JUAREZ"/>
    <d v="2014-02-18T00:00:00"/>
    <m/>
    <s v="GBW7D1100006"/>
    <n v="0.14143297899999999"/>
    <n v="242"/>
  </r>
  <r>
    <s v="US-VOT"/>
    <s v="US-VOTIV MUSIC"/>
    <s v="FIXED PLAYS"/>
    <s v="APPLE DIGITAL SALES"/>
    <s v="Fixed Plays"/>
    <s v="TRACK"/>
    <x v="6"/>
    <x v="7"/>
    <s v="00075679967336"/>
    <s v="WE ARE AUGUSTINES"/>
    <s v="HEADLONG INTO THE ABYSS"/>
    <d v="2014-02-18T00:00:00"/>
    <m/>
    <s v="GBW7D1100003"/>
    <n v="0.20922729949999999"/>
    <n v="358"/>
  </r>
  <r>
    <s v="US-VOT"/>
    <s v="US-VOTIV MUSIC"/>
    <s v="FIXED PLAYS"/>
    <s v="APPLE DIGITAL SALES"/>
    <s v="Fixed Plays"/>
    <s v="TRACK"/>
    <x v="6"/>
    <x v="7"/>
    <s v="00075679967336"/>
    <s v="WE ARE AUGUSTINES"/>
    <s v="EAST LOS ANGELES"/>
    <d v="2014-02-18T00:00:00"/>
    <m/>
    <s v="GBW7D1100005"/>
    <n v="0.1215622299"/>
    <n v="208"/>
  </r>
  <r>
    <s v="US-VOT"/>
    <s v="US-VOTIV MUSIC"/>
    <s v="FIXED PLAYS"/>
    <s v="APPLE DIGITAL SALES"/>
    <s v="Fixed Plays"/>
    <s v="TRACK"/>
    <x v="6"/>
    <x v="7"/>
    <s v="00075679967336"/>
    <s v="WE ARE AUGUSTINES"/>
    <s v="CHAPEL SONG"/>
    <d v="2014-02-18T00:00:00"/>
    <m/>
    <s v="GBW7D1100014"/>
    <n v="0.34890697710000002"/>
    <n v="597"/>
  </r>
  <r>
    <s v="US-VOT"/>
    <s v="US-VOTIV MUSIC"/>
    <s v="FIXED PLAYS"/>
    <s v="APPLE DIGITAL SALES"/>
    <s v="Fixed Plays"/>
    <s v="TRACK"/>
    <x v="6"/>
    <x v="7"/>
    <s v="00075679967336"/>
    <s v="WE ARE AUGUSTINES"/>
    <s v="BOOK OF JAMES"/>
    <d v="2014-02-18T00:00:00"/>
    <m/>
    <s v="GBW7D1100004"/>
    <n v="0.1823433448"/>
    <n v="312"/>
  </r>
  <r>
    <s v="US-VOT"/>
    <s v="US-VOTIV MUSIC"/>
    <s v="FIXED PLAYS"/>
    <s v="APPLE DIGITAL SALES"/>
    <s v="Fixed Plays"/>
    <s v="TRACK"/>
    <x v="6"/>
    <x v="7"/>
    <s v="00075679967336"/>
    <s v="WE ARE AUGUSTINES"/>
    <s v="BARREL OF LEAVES"/>
    <d v="2014-02-18T00:00:00"/>
    <m/>
    <s v="GBW7D1100011"/>
    <n v="0.13792637620000001"/>
    <n v="236"/>
  </r>
  <r>
    <s v="US-VOT"/>
    <s v="US-VOTIV MUSIC"/>
    <s v="FIXED PLAYS"/>
    <s v="APPLE DIGITAL SALES"/>
    <s v="Fixed Plays"/>
    <s v="TRACK"/>
    <x v="6"/>
    <x v="7"/>
    <s v="00075679967336"/>
    <s v="WE ARE AUGUSTINES"/>
    <s v="AUGUSTINE"/>
    <d v="2014-02-18T00:00:00"/>
    <m/>
    <s v="GBW7D1100002"/>
    <n v="0.12506883269999999"/>
    <n v="214"/>
  </r>
  <r>
    <s v="US-VOT"/>
    <s v="US-VOTIV MUSIC"/>
    <s v="FIXED PLAYS"/>
    <s v="APPLE DIGITAL SALES"/>
    <s v="Fixed Plays"/>
    <s v="TRACK"/>
    <x v="7"/>
    <x v="14"/>
    <s v="00075679946430"/>
    <s v="THE SO SO GLOS"/>
    <s v="UNDERNEATH THE UNIVERSE"/>
    <d v="2014-01-14T00:00:00"/>
    <m/>
    <s v="USC5Q1300124"/>
    <n v="5.8443380000000014E-4"/>
    <n v="1"/>
  </r>
  <r>
    <s v="US-VOT"/>
    <s v="US-VOTIV MUSIC"/>
    <s v="FIXED PLAYS"/>
    <s v="APPLE DIGITAL SALES"/>
    <s v="Fixed Plays"/>
    <s v="TRACK"/>
    <x v="7"/>
    <x v="14"/>
    <s v="00075679946430"/>
    <s v="THE SO SO GLOS"/>
    <s v="THROW YOUR HANDS UP"/>
    <d v="2014-01-14T00:00:00"/>
    <m/>
    <s v="USC5Q1300118"/>
    <n v="1.7533014E-3"/>
    <n v="3"/>
  </r>
  <r>
    <s v="US-VOT"/>
    <s v="US-VOTIV MUSIC"/>
    <s v="FIXED PLAYS"/>
    <s v="APPLE DIGITAL SALES"/>
    <s v="Fixed Plays"/>
    <s v="TRACK"/>
    <x v="7"/>
    <x v="14"/>
    <s v="00075679946430"/>
    <s v="THE SO SO GLOS"/>
    <s v="THERE'S A WAR"/>
    <d v="2014-01-14T00:00:00"/>
    <m/>
    <s v="USC5Q1300121"/>
    <n v="1.1688676000000001E-3"/>
    <n v="2"/>
  </r>
  <r>
    <s v="US-VOT"/>
    <s v="US-VOTIV MUSIC"/>
    <s v="FIXED PLAYS"/>
    <s v="APPLE DIGITAL SALES"/>
    <s v="Fixed Plays"/>
    <s v="TRACK"/>
    <x v="7"/>
    <x v="14"/>
    <s v="00075679946430"/>
    <s v="THE SO SO GLOS"/>
    <s v="THERE'S A WAR"/>
    <d v="2014-01-14T00:00:00"/>
    <m/>
    <s v="USC5Q1300116"/>
    <n v="1.1688676000000001E-3"/>
    <n v="2"/>
  </r>
  <r>
    <s v="US-VOT"/>
    <s v="US-VOTIV MUSIC"/>
    <s v="FIXED PLAYS"/>
    <s v="APPLE DIGITAL SALES"/>
    <s v="Fixed Plays"/>
    <s v="TRACK"/>
    <x v="7"/>
    <x v="14"/>
    <s v="00075679946430"/>
    <s v="THE SO SO GLOS"/>
    <s v="MY BLOCK"/>
    <d v="2014-01-14T00:00:00"/>
    <m/>
    <s v="USC5Q1300117"/>
    <n v="4.6754704000000003E-3"/>
    <n v="8"/>
  </r>
  <r>
    <s v="US-VOT"/>
    <s v="US-VOTIV MUSIC"/>
    <s v="FIXED PLAYS"/>
    <s v="APPLE DIGITAL SALES"/>
    <s v="Fixed Plays"/>
    <s v="TRACK"/>
    <x v="7"/>
    <x v="14"/>
    <s v="00075679946430"/>
    <s v="THE SO SO GLOS"/>
    <s v="LOVE OR EMPIRE"/>
    <d v="2014-01-14T00:00:00"/>
    <m/>
    <s v="USC5Q1300120"/>
    <n v="2.3377352000000001E-3"/>
    <n v="4"/>
  </r>
  <r>
    <s v="US-VOT"/>
    <s v="US-VOTIV MUSIC"/>
    <s v="FIXED PLAYS"/>
    <s v="APPLE DIGITAL SALES"/>
    <s v="Fixed Plays"/>
    <s v="TRACK"/>
    <x v="7"/>
    <x v="14"/>
    <s v="00075679946430"/>
    <s v="THE SO SO GLOS"/>
    <s v="ISN'T IT A SHAME"/>
    <d v="2014-01-14T00:00:00"/>
    <m/>
    <s v="USC5Q1300119"/>
    <n v="2.9221690000000001E-3"/>
    <n v="5"/>
  </r>
  <r>
    <s v="US-VOT"/>
    <s v="US-VOTIV MUSIC"/>
    <s v="FIXED PLAYS"/>
    <s v="APPLE DIGITAL SALES"/>
    <s v="Fixed Plays"/>
    <s v="TRACK"/>
    <x v="7"/>
    <x v="14"/>
    <s v="00075679946430"/>
    <s v="THE SO SO GLOS"/>
    <s v="ISLAND LOOPS"/>
    <d v="2014-01-14T00:00:00"/>
    <m/>
    <s v="USC5Q1300123"/>
    <n v="2.3377352000000001E-3"/>
    <n v="4"/>
  </r>
  <r>
    <s v="US-VOT"/>
    <s v="US-VOTIV MUSIC"/>
    <s v="FIXED PLAYS"/>
    <s v="APPLE DIGITAL SALES"/>
    <s v="Fixed Plays"/>
    <s v="TRACK"/>
    <x v="7"/>
    <x v="14"/>
    <s v="00075679946430"/>
    <s v="THE SO SO GLOS"/>
    <s v="EXECUTION"/>
    <d v="2014-01-14T00:00:00"/>
    <m/>
    <s v="USC5Q1300122"/>
    <n v="1.1688676000000001E-3"/>
    <n v="2"/>
  </r>
  <r>
    <s v="US-VOT"/>
    <s v="US-VOTIV MUSIC"/>
    <s v="FIXED PLAYS"/>
    <s v="APPLE DIGITAL SALES"/>
    <s v="Fixed Plays"/>
    <s v="TRACK"/>
    <x v="7"/>
    <x v="15"/>
    <s v="00075679946447"/>
    <s v="THE SO SO GLOS"/>
    <s v="WE GOT THE DAYS"/>
    <d v="2014-01-14T00:00:00"/>
    <m/>
    <s v="USC5Q1300099"/>
    <n v="2.9221690000000001E-3"/>
    <n v="5"/>
  </r>
  <r>
    <s v="US-VOT"/>
    <s v="US-VOTIV MUSIC"/>
    <s v="FIXED PLAYS"/>
    <s v="APPLE DIGITAL SALES"/>
    <s v="Fixed Plays"/>
    <s v="TRACK"/>
    <x v="7"/>
    <x v="15"/>
    <s v="00075679946447"/>
    <s v="THE SO SO GLOS"/>
    <s v="THE FISTICUFFS"/>
    <d v="2014-01-14T00:00:00"/>
    <m/>
    <s v="USC5Q1300097"/>
    <n v="5.8443380000000014E-4"/>
    <n v="1"/>
  </r>
  <r>
    <s v="US-VOT"/>
    <s v="US-VOTIV MUSIC"/>
    <s v="FIXED PLAYS"/>
    <s v="APPLE DIGITAL SALES"/>
    <s v="Fixed Plays"/>
    <s v="TRACK"/>
    <x v="7"/>
    <x v="15"/>
    <s v="00075679946447"/>
    <s v="THE SO SO GLOS"/>
    <s v="SEVENTEEN"/>
    <d v="2014-01-14T00:00:00"/>
    <m/>
    <s v="USC5Q1300106"/>
    <n v="5.8443380000000014E-4"/>
    <n v="1"/>
  </r>
  <r>
    <s v="US-VOT"/>
    <s v="US-VOTIV MUSIC"/>
    <s v="FIXED PLAYS"/>
    <s v="APPLE DIGITAL SALES"/>
    <s v="Fixed Plays"/>
    <s v="TRACK"/>
    <x v="7"/>
    <x v="15"/>
    <s v="00075679946447"/>
    <s v="THE SO SO GLOS"/>
    <s v="RUSKIE KILLS FEMME"/>
    <d v="2014-01-14T00:00:00"/>
    <m/>
    <s v="USC5Q1300109"/>
    <n v="1.1688676000000001E-3"/>
    <n v="2"/>
  </r>
  <r>
    <s v="US-VOT"/>
    <s v="US-VOTIV MUSIC"/>
    <s v="FIXED PLAYS"/>
    <s v="APPLE DIGITAL SALES"/>
    <s v="Fixed Plays"/>
    <s v="TRACK"/>
    <x v="7"/>
    <x v="15"/>
    <s v="00075679946447"/>
    <s v="THE SO SO GLOS"/>
    <s v="MOLD BABY (&amp; THE QUEEN MIDAS)"/>
    <d v="2014-01-14T00:00:00"/>
    <m/>
    <s v="USC5Q1300110"/>
    <n v="7.5976393999999999E-3"/>
    <n v="13"/>
  </r>
  <r>
    <s v="US-VOT"/>
    <s v="US-VOTIV MUSIC"/>
    <s v="FIXED PLAYS"/>
    <s v="APPLE DIGITAL SALES"/>
    <s v="Fixed Plays"/>
    <s v="TRACK"/>
    <x v="7"/>
    <x v="15"/>
    <s v="00075679946447"/>
    <s v="THE SO SO GLOS"/>
    <s v="JUNKIE STORY"/>
    <d v="2014-01-14T00:00:00"/>
    <m/>
    <s v="USC5Q1300105"/>
    <n v="1.1688676000000001E-3"/>
    <n v="2"/>
  </r>
  <r>
    <s v="US-VOT"/>
    <s v="US-VOTIV MUSIC"/>
    <s v="FIXED PLAYS"/>
    <s v="APPLE DIGITAL SALES"/>
    <s v="Fixed Plays"/>
    <s v="TRACK"/>
    <x v="7"/>
    <x v="15"/>
    <s v="00075679946447"/>
    <s v="THE SO SO GLOS"/>
    <s v="HURRICANE HEART ATTACK"/>
    <d v="2014-01-14T00:00:00"/>
    <m/>
    <s v="USC5Q1300102"/>
    <n v="1.7533014E-3"/>
    <n v="3"/>
  </r>
  <r>
    <s v="US-VOT"/>
    <s v="US-VOTIV MUSIC"/>
    <s v="FIXED PLAYS"/>
    <s v="APPLE DIGITAL SALES"/>
    <s v="Fixed Plays"/>
    <s v="TRACK"/>
    <x v="7"/>
    <x v="15"/>
    <s v="00075679946447"/>
    <s v="THE SO SO GLOS"/>
    <s v="FROM HER BEACON HAND, GLOS"/>
    <d v="2014-01-14T00:00:00"/>
    <m/>
    <s v="USC5Q1300100"/>
    <n v="1.1688676000000001E-3"/>
    <n v="2"/>
  </r>
  <r>
    <s v="US-VOT"/>
    <s v="US-VOTIV MUSIC"/>
    <s v="FIXED PLAYS"/>
    <s v="APPLE DIGITAL SALES"/>
    <s v="Fixed Plays"/>
    <s v="TRACK"/>
    <x v="7"/>
    <x v="15"/>
    <s v="00075679946447"/>
    <s v="THE SO SO GLOS"/>
    <s v="BLACK AND BLUE"/>
    <d v="2014-01-14T00:00:00"/>
    <m/>
    <s v="USC5Q1300101"/>
    <n v="4.0910366000000012E-3"/>
    <n v="7"/>
  </r>
  <r>
    <s v="US-VOT"/>
    <s v="US-VOTIV MUSIC"/>
    <s v="FIXED PLAYS"/>
    <s v="APPLE DIGITAL SALES"/>
    <s v="Fixed Plays"/>
    <s v="TRACK"/>
    <x v="7"/>
    <x v="15"/>
    <s v="00075679946447"/>
    <s v="THE SO SO GLOS"/>
    <s v="99°"/>
    <d v="2014-01-14T00:00:00"/>
    <m/>
    <s v="USC5Q1300104"/>
    <n v="1.1688676000000001E-3"/>
    <n v="2"/>
  </r>
  <r>
    <s v="US-VOT"/>
    <s v="US-VOTIV MUSIC"/>
    <s v="FIXED PLAYS"/>
    <s v="APPLE DIGITAL SALES"/>
    <s v="Fixed Plays"/>
    <s v="TRACK"/>
    <x v="7"/>
    <x v="8"/>
    <s v="00811790020006"/>
    <s v="THE SO SO GLOS"/>
    <s v="NEW STANCE"/>
    <d v="2014-01-14T00:00:00"/>
    <m/>
    <s v="USC5Q1300113"/>
    <n v="5.8443380000000014E-4"/>
    <n v="1"/>
  </r>
  <r>
    <s v="US-VOT"/>
    <s v="US-VOTIV MUSIC"/>
    <s v="FIXED PLAYS"/>
    <s v="APPLE DIGITAL SALES"/>
    <s v="Fixed Plays"/>
    <s v="TRACK"/>
    <x v="7"/>
    <x v="8"/>
    <s v="00811790020006"/>
    <s v="THE SO SO GLOS"/>
    <s v="LINDY HOP"/>
    <d v="2014-01-14T00:00:00"/>
    <m/>
    <s v="USC5Q1300115"/>
    <n v="4.0910366000000012E-3"/>
    <n v="7"/>
  </r>
  <r>
    <s v="US-VOT"/>
    <s v="US-VOTIV MUSIC"/>
    <s v="FIXED PLAYS"/>
    <s v="APPLE DIGITAL SALES"/>
    <s v="Fixed Plays"/>
    <s v="TRACK"/>
    <x v="7"/>
    <x v="8"/>
    <s v="00811790020006"/>
    <s v="THE SO SO GLOS"/>
    <s v="FRED ASTAIRE"/>
    <d v="2014-01-14T00:00:00"/>
    <m/>
    <s v="USC5Q1300111"/>
    <n v="5.8443380000000014E-4"/>
    <n v="1"/>
  </r>
  <r>
    <s v="US-VOT"/>
    <s v="US-VOTIV MUSIC"/>
    <s v="FIXED PLAYS"/>
    <s v="APPLE DIGITAL SALES"/>
    <s v="Fixed Plays"/>
    <s v="TRACK"/>
    <x v="7"/>
    <x v="30"/>
    <s v="00851563006356"/>
    <s v="THE SO SO GLOS"/>
    <s v="SUNNY SIDE"/>
    <d v="2016-05-20T00:00:00"/>
    <m/>
    <s v="USC5Q1500023"/>
    <n v="3.5066028E-3"/>
    <n v="6"/>
  </r>
  <r>
    <s v="US-VOT"/>
    <s v="US-VOTIV MUSIC"/>
    <s v="FIXED PLAYS"/>
    <s v="APPLE DIGITAL SALES"/>
    <s v="Fixed Plays"/>
    <s v="TRACK"/>
    <x v="7"/>
    <x v="30"/>
    <s v="00851563006356"/>
    <s v="THE SO SO GLOS"/>
    <s v="MISSIONARY"/>
    <d v="2016-05-20T00:00:00"/>
    <m/>
    <s v="USC5Q1500029"/>
    <n v="3.5066028E-3"/>
    <n v="6"/>
  </r>
  <r>
    <s v="US-VOT"/>
    <s v="US-VOTIV MUSIC"/>
    <s v="FIXED PLAYS"/>
    <s v="APPLE DIGITAL SALES"/>
    <s v="Fixed Plays"/>
    <s v="TRACK"/>
    <x v="7"/>
    <x v="30"/>
    <s v="00851563006356"/>
    <s v="THE SO SO GLOS"/>
    <s v="MAGAZINE"/>
    <d v="2016-05-20T00:00:00"/>
    <m/>
    <s v="USC5Q1500022"/>
    <n v="4.6754704000000003E-3"/>
    <n v="8"/>
  </r>
  <r>
    <s v="US-VOT"/>
    <s v="US-VOTIV MUSIC"/>
    <s v="FIXED PLAYS"/>
    <s v="APPLE DIGITAL SALES"/>
    <s v="Fixed Plays"/>
    <s v="TRACK"/>
    <x v="7"/>
    <x v="30"/>
    <s v="00851563006356"/>
    <s v="THE SO SO GLOS"/>
    <s v="KINGS COUNTY II: BALLAD OF A SO SO GLO"/>
    <d v="2016-05-20T00:00:00"/>
    <m/>
    <s v="USC5Q1500024"/>
    <n v="4.0910366000000012E-3"/>
    <n v="7"/>
  </r>
  <r>
    <s v="US-VOT"/>
    <s v="US-VOTIV MUSIC"/>
    <s v="FIXED PLAYS"/>
    <s v="APPLE DIGITAL SALES"/>
    <s v="Fixed Plays"/>
    <s v="TRACK"/>
    <x v="7"/>
    <x v="30"/>
    <s v="00851563006356"/>
    <s v="THE SO SO GLOS"/>
    <s v="INPATIENT"/>
    <d v="2016-05-20T00:00:00"/>
    <m/>
    <s v="USC5Q1500027"/>
    <n v="4.6754704000000003E-3"/>
    <n v="8"/>
  </r>
  <r>
    <s v="US-VOT"/>
    <s v="US-VOTIV MUSIC"/>
    <s v="FIXED PLAYS"/>
    <s v="APPLE DIGITAL SALES"/>
    <s v="Fixed Plays"/>
    <s v="TRACK"/>
    <x v="7"/>
    <x v="30"/>
    <s v="00851563006356"/>
    <s v="THE SO SO GLOS"/>
    <s v="GOING OUT SWINGIN'"/>
    <d v="2016-05-20T00:00:00"/>
    <m/>
    <s v="USC5Q1500020"/>
    <n v="8.1820732000000007E-3"/>
    <n v="14"/>
  </r>
  <r>
    <s v="US-VOT"/>
    <s v="US-VOTIV MUSIC"/>
    <s v="FIXED PLAYS"/>
    <s v="APPLE DIGITAL SALES"/>
    <s v="Fixed Plays"/>
    <s v="TRACK"/>
    <x v="7"/>
    <x v="30"/>
    <s v="00851563006356"/>
    <s v="THE SO SO GLOS"/>
    <s v="FOOL ON THE STREET"/>
    <d v="2016-05-20T00:00:00"/>
    <m/>
    <s v="USC5Q1500025"/>
    <n v="2.9221690000000001E-3"/>
    <n v="5"/>
  </r>
  <r>
    <s v="US-VOT"/>
    <s v="US-VOTIV MUSIC"/>
    <s v="FIXED PLAYS"/>
    <s v="APPLE DIGITAL SALES"/>
    <s v="Fixed Plays"/>
    <s v="TRACK"/>
    <x v="7"/>
    <x v="30"/>
    <s v="00851563006356"/>
    <s v="THE SO SO GLOS"/>
    <s v="DOWN THE TUBES"/>
    <d v="2016-05-20T00:00:00"/>
    <m/>
    <s v="USC5Q1500028"/>
    <n v="2.3377352000000001E-3"/>
    <n v="4"/>
  </r>
  <r>
    <s v="US-VOT"/>
    <s v="US-VOTIV MUSIC"/>
    <s v="FIXED PLAYS"/>
    <s v="APPLE DIGITAL SALES"/>
    <s v="Fixed Plays"/>
    <s v="TRACK"/>
    <x v="7"/>
    <x v="30"/>
    <s v="00851563006356"/>
    <s v="THE SO SO GLOS"/>
    <s v="DEVIL'S DOING HANDSTANDS"/>
    <d v="2016-05-20T00:00:00"/>
    <m/>
    <s v="USC5Q1500021"/>
    <n v="4.0910366000000012E-3"/>
    <n v="7"/>
  </r>
  <r>
    <s v="US-VOT"/>
    <s v="US-VOTIV MUSIC"/>
    <s v="FIXED PLAYS"/>
    <s v="APPLE DIGITAL SALES"/>
    <s v="Fixed Plays"/>
    <s v="TRACK"/>
    <x v="7"/>
    <x v="30"/>
    <s v="00851563006356"/>
    <s v="THE SO SO GLOS"/>
    <s v="CADAVER (CAREER SUICIDE)"/>
    <d v="2016-05-20T00:00:00"/>
    <m/>
    <s v="USC5Q1500026"/>
    <n v="2.3377352000000001E-3"/>
    <n v="4"/>
  </r>
  <r>
    <s v="US-VOT"/>
    <s v="US-VOTIV MUSIC"/>
    <s v="FIXED PLAYS"/>
    <s v="APPLE DIGITAL SALES"/>
    <s v="Fixed Plays"/>
    <s v="TRACK"/>
    <x v="7"/>
    <x v="31"/>
    <s v="00851563006479"/>
    <s v="THE SO SO GLOS"/>
    <s v="DANCING INDUSTRY"/>
    <d v="2016-03-11T00:00:00"/>
    <m/>
    <s v="USC5Q1500018"/>
    <n v="6.4287718000000001E-3"/>
    <n v="11"/>
  </r>
  <r>
    <s v="US-VOT"/>
    <s v="US-VOTIV MUSIC"/>
    <s v="FIXED PLAYS"/>
    <s v="APPLE DIGITAL SALES"/>
    <s v="Fixed Plays"/>
    <s v="TRACK"/>
    <x v="7"/>
    <x v="32"/>
    <s v="00857235002961"/>
    <s v="THE SO SO GLOS"/>
    <s v="BLACK AND BLUE"/>
    <d v="2015-03-03T00:00:00"/>
    <m/>
    <s v="USC5Q1500002"/>
    <n v="3.5066028E-3"/>
    <n v="6"/>
  </r>
  <r>
    <s v="US-VOT"/>
    <s v="US-VOTIV MUSIC"/>
    <s v="FIXED PLAYS"/>
    <s v="APPLE DIGITAL SALES"/>
    <s v="Fixed Plays"/>
    <s v="TRACK"/>
    <x v="7"/>
    <x v="16"/>
    <s v="00851563006394"/>
    <s v="THE SO SO GLOS"/>
    <s v="A.D.D. LIFE"/>
    <d v="2016-01-22T00:00:00"/>
    <m/>
    <s v="USC5Q1500019"/>
    <n v="0.12857543539999999"/>
    <n v="220"/>
  </r>
  <r>
    <s v="US-VOT"/>
    <s v="US-VOTIV MUSIC"/>
    <s v="FIXED PLAYS"/>
    <s v="APPLE DIGITAL SALES"/>
    <s v="Fixed Plays"/>
    <s v="TRACK"/>
    <x v="15"/>
    <x v="34"/>
    <s v="00851857007229"/>
    <s v="SIMON DOOM"/>
    <s v="I FEEL UNLOVED"/>
    <d v="2017-05-19T00:00:00"/>
    <m/>
    <s v="USC5Q1700017"/>
    <n v="5.8443380000000014E-4"/>
    <n v="1"/>
  </r>
  <r>
    <s v="US-VOT"/>
    <s v="US-VOTIV MUSIC"/>
    <s v="FIXED PLAYS"/>
    <s v="APPLE DIGITAL SALES"/>
    <s v="Fixed Plays"/>
    <s v="TRACK"/>
    <x v="16"/>
    <x v="35"/>
    <s v="00851857007205"/>
    <s v="PATRICK HIGGINS"/>
    <s v="SPECTRE"/>
    <d v="2017-02-24T00:00:00"/>
    <m/>
    <s v="USC5Q1700012"/>
    <n v="5.8443380000000014E-4"/>
    <n v="1"/>
  </r>
  <r>
    <s v="US-VOT"/>
    <s v="US-VOTIV MUSIC"/>
    <s v="FIXED PLAYS"/>
    <s v="APPLE DIGITAL SALES"/>
    <s v="Fixed Plays"/>
    <s v="TRACK"/>
    <x v="16"/>
    <x v="35"/>
    <s v="00851857007205"/>
    <s v="PATRICK HIGGINS"/>
    <s v="SAYING HI TO OLD FRIENDS"/>
    <d v="2017-02-24T00:00:00"/>
    <m/>
    <s v="USC5Q1700005"/>
    <n v="1.1688676000000001E-3"/>
    <n v="2"/>
  </r>
  <r>
    <s v="US-VOT"/>
    <s v="US-VOTIV MUSIC"/>
    <s v="FIXED PLAYS"/>
    <s v="APPLE DIGITAL SALES"/>
    <s v="Fixed Plays"/>
    <s v="TRACK"/>
    <x v="16"/>
    <x v="35"/>
    <s v="00851857007205"/>
    <s v="PATRICK HIGGINS"/>
    <s v="HARD BEING HAPPY"/>
    <d v="2017-02-24T00:00:00"/>
    <m/>
    <s v="USC5Q1700006"/>
    <n v="5.8443380000000014E-4"/>
    <n v="1"/>
  </r>
  <r>
    <s v="US-VOT"/>
    <s v="US-VOTIV MUSIC"/>
    <s v="FIXED PLAYS"/>
    <s v="APPLE DIGITAL SALES"/>
    <s v="Fixed Plays"/>
    <s v="TRACK"/>
    <x v="16"/>
    <x v="35"/>
    <s v="00851857007205"/>
    <s v="PATRICK HIGGINS"/>
    <s v="FUN FEXY FINE"/>
    <d v="2017-02-24T00:00:00"/>
    <m/>
    <s v="USC5Q1700008"/>
    <n v="1.1688676000000001E-3"/>
    <n v="2"/>
  </r>
  <r>
    <s v="US-VOT"/>
    <s v="US-VOTIV MUSIC"/>
    <s v="FIXED PLAYS"/>
    <s v="APPLE DIGITAL SALES"/>
    <s v="Fixed Plays"/>
    <s v="TRACK"/>
    <x v="16"/>
    <x v="35"/>
    <s v="00851857007205"/>
    <s v="PATRICK HIGGINS"/>
    <s v="DREAMS IMITATE ART"/>
    <d v="2017-02-24T00:00:00"/>
    <m/>
    <s v="USC5Q1700013"/>
    <n v="5.8443380000000014E-4"/>
    <n v="1"/>
  </r>
  <r>
    <s v="US-VOT"/>
    <s v="US-VOTIV MUSIC"/>
    <s v="FIXED PLAYS"/>
    <s v="APPLE DIGITAL SALES"/>
    <s v="Fixed Plays"/>
    <s v="TRACK"/>
    <x v="16"/>
    <x v="35"/>
    <s v="00851857007205"/>
    <s v="PATRICK HIGGINS"/>
    <s v="BOYS THEME"/>
    <d v="2017-02-24T00:00:00"/>
    <m/>
    <s v="USC5Q1700004"/>
    <n v="5.8443380000000014E-4"/>
    <n v="1"/>
  </r>
  <r>
    <s v="US-VOT"/>
    <s v="US-VOTIV MUSIC"/>
    <s v="FIXED PLAYS"/>
    <s v="APPLE DIGITAL SALES"/>
    <s v="Fixed Plays"/>
    <s v="TRACK"/>
    <x v="16"/>
    <x v="35"/>
    <s v="00851857007205"/>
    <s v="PATRICK HIGGINS"/>
    <s v="AS YOU ARE"/>
    <d v="2017-02-24T00:00:00"/>
    <m/>
    <s v="USC5Q1700001"/>
    <n v="5.8443380000000014E-4"/>
    <n v="1"/>
  </r>
  <r>
    <s v="US-VOT"/>
    <s v="US-VOTIV MUSIC"/>
    <s v="FIXED PLAYS"/>
    <s v="APPLE DIGITAL SALES"/>
    <s v="Fixed Plays"/>
    <s v="TRACK"/>
    <x v="16"/>
    <x v="35"/>
    <s v="00851857007205"/>
    <s v="PATRICK HIGGINS"/>
    <s v="ALL THE THINGS YOU WERE BY NOW"/>
    <d v="2017-02-24T00:00:00"/>
    <m/>
    <s v="USC5Q1700010"/>
    <n v="1.1688676000000001E-3"/>
    <n v="2"/>
  </r>
  <r>
    <s v="US-VOT"/>
    <s v="US-VOTIV MUSIC"/>
    <s v="FIXED PLAYS"/>
    <s v="APPLE DIGITAL SALES"/>
    <s v="Fixed Plays"/>
    <s v="TRACK"/>
    <x v="16"/>
    <x v="35"/>
    <s v="00851857007205"/>
    <s v="PATRICK HIGGINS"/>
    <s v="ALL THE THINGS YOU WERE BY NOW"/>
    <d v="2017-02-24T00:00:00"/>
    <m/>
    <s v="USC5Q1700002"/>
    <n v="5.8443380000000014E-4"/>
    <n v="1"/>
  </r>
  <r>
    <s v="US-VOT"/>
    <s v="US-VOTIV MUSIC"/>
    <s v="FIXED PLAYS"/>
    <s v="APPLE DIGITAL SALES"/>
    <s v="Fixed Plays"/>
    <s v="TRACK"/>
    <x v="16"/>
    <x v="35"/>
    <s v="00851857007205"/>
    <s v="MILES JORIS-PEYRAFITTE"/>
    <s v="OH BOY, TRAILER HOMES"/>
    <d v="2017-02-24T00:00:00"/>
    <m/>
    <s v="USC5Q1700007"/>
    <n v="5.8443380000000014E-4"/>
    <n v="1"/>
  </r>
  <r>
    <s v="US-VOT"/>
    <s v="US-VOTIV MUSIC"/>
    <s v="FIXED PLAYS"/>
    <s v="APPLE DIGITAL SALES"/>
    <s v="Fixed Plays"/>
    <s v="TRACK"/>
    <x v="16"/>
    <x v="35"/>
    <s v="00851857007205"/>
    <s v="KEVIN REILLY"/>
    <s v="APPALACHIAN MOON"/>
    <d v="2017-02-24T00:00:00"/>
    <m/>
    <s v="USC5Q1700016"/>
    <n v="3.9741498200000003E-2"/>
    <n v="68"/>
  </r>
  <r>
    <s v="US-VOT"/>
    <s v="US-VOTIV MUSIC"/>
    <s v="FIXED PLAYS"/>
    <s v="APPLE DIGITAL SALES"/>
    <s v="Fixed Plays"/>
    <s v="TRACK"/>
    <x v="17"/>
    <x v="36"/>
    <s v="00851857007267"/>
    <s v="MY GOODNESS"/>
    <s v="SCAVENGERS"/>
    <d v="2017-06-02T00:00:00"/>
    <m/>
    <s v="USC5Q1600041"/>
    <n v="6.4287718000000001E-3"/>
    <n v="11"/>
  </r>
  <r>
    <s v="US-VOT"/>
    <s v="US-VOTIV MUSIC"/>
    <s v="FIXED PLAYS"/>
    <s v="APPLE DIGITAL SALES"/>
    <s v="Fixed Plays"/>
    <s v="TRACK"/>
    <x v="17"/>
    <x v="36"/>
    <s v="00851857007236"/>
    <s v="MY GOODNESS"/>
    <s v="SWIM"/>
    <d v="2017-06-02T00:00:00"/>
    <m/>
    <s v="USC5Q1600039"/>
    <n v="5.8443380000000014E-4"/>
    <n v="1"/>
  </r>
  <r>
    <s v="US-VOT"/>
    <s v="US-VOTIV MUSIC"/>
    <s v="FIXED PLAYS"/>
    <s v="APPLE DIGITAL SALES"/>
    <s v="Fixed Plays"/>
    <s v="TRACK"/>
    <x v="17"/>
    <x v="36"/>
    <s v="00851857007236"/>
    <s v="MY GOODNESS"/>
    <s v="SILVER LINING"/>
    <d v="2017-06-02T00:00:00"/>
    <m/>
    <s v="USC5Q1600036"/>
    <n v="5.8443380000000014E-4"/>
    <n v="1"/>
  </r>
  <r>
    <s v="US-VOT"/>
    <s v="US-VOTIV MUSIC"/>
    <s v="FIXED PLAYS"/>
    <s v="APPLE DIGITAL SALES"/>
    <s v="Fixed Plays"/>
    <s v="TRACK"/>
    <x v="17"/>
    <x v="36"/>
    <s v="00851857007236"/>
    <s v="MY GOODNESS"/>
    <s v="LAZY LOVE"/>
    <d v="2017-06-02T00:00:00"/>
    <m/>
    <s v="USC5Q1600043"/>
    <n v="5.8443380000000014E-4"/>
    <n v="1"/>
  </r>
  <r>
    <s v="US-VOT"/>
    <s v="US-VOTIV MUSIC"/>
    <s v="FIXED PLAYS"/>
    <s v="APPLE DIGITAL SALES"/>
    <s v="Fixed Plays"/>
    <s v="TRACK"/>
    <x v="17"/>
    <x v="36"/>
    <s v="00851857007236"/>
    <s v="MY GOODNESS"/>
    <s v="GHOST TOWN"/>
    <d v="2017-06-02T00:00:00"/>
    <m/>
    <s v="USC5Q1600042"/>
    <n v="5.8443380000000014E-4"/>
    <n v="1"/>
  </r>
  <r>
    <s v="US-VOT"/>
    <s v="US-VOTIV MUSIC"/>
    <s v="FIXED PLAYS"/>
    <s v="APPLE DIGITAL SALES"/>
    <s v="Fixed Plays"/>
    <s v="TRACK"/>
    <x v="17"/>
    <x v="36"/>
    <s v="00851857007236"/>
    <s v="MY GOODNESS"/>
    <s v="ELEVATORS"/>
    <d v="2017-06-02T00:00:00"/>
    <m/>
    <s v="USC5Q1600037"/>
    <n v="2.3377352000000001E-3"/>
    <n v="4"/>
  </r>
  <r>
    <s v="US-VOT"/>
    <s v="US-VOTIV MUSIC"/>
    <s v="FIXED PLAYS"/>
    <s v="APPLE DIGITAL SALES"/>
    <s v="Fixed Plays"/>
    <s v="TRACK"/>
    <x v="17"/>
    <x v="36"/>
    <s v="00851857007236"/>
    <s v="MY GOODNESS"/>
    <s v="CUT TEETH"/>
    <d v="2017-06-02T00:00:00"/>
    <m/>
    <s v="USC5Q1600045"/>
    <n v="1.1688676000000001E-3"/>
    <n v="2"/>
  </r>
  <r>
    <s v="US-VOT"/>
    <s v="US-VOTIV MUSIC"/>
    <s v="FIXED PLAYS"/>
    <s v="APPLE DIGITAL SALES"/>
    <s v="Fixed Plays"/>
    <s v="TRACK"/>
    <x v="17"/>
    <x v="37"/>
    <s v="00851857007069"/>
    <s v="MY GOODNESS"/>
    <s v="ISLANDS"/>
    <d v="2016-09-14T00:00:00"/>
    <m/>
    <s v="USC5Q1600046"/>
    <n v="4.0910366000000012E-3"/>
    <n v="7"/>
  </r>
  <r>
    <s v="US-VOT"/>
    <s v="US-VOTIV MUSIC"/>
    <s v="FIXED PLAYS"/>
    <s v="APPLE DIGITAL SALES"/>
    <s v="Fixed Plays"/>
    <s v="TRACK"/>
    <x v="17"/>
    <x v="37"/>
    <s v="00851857007052"/>
    <s v="MY GOODNESS"/>
    <s v="YOU DON'T KNOW HOW IT FEELS"/>
    <d v="2016-11-04T00:00:00"/>
    <m/>
    <s v="USC5Q1600047"/>
    <n v="5.8443380000000014E-4"/>
    <n v="1"/>
  </r>
  <r>
    <s v="US-VOT"/>
    <s v="US-VOTIV MUSIC"/>
    <s v="FIXED PLAYS"/>
    <s v="APPLE DIGITAL SALES"/>
    <s v="Fixed Plays"/>
    <s v="TRACK"/>
    <x v="17"/>
    <x v="37"/>
    <s v="00851857007052"/>
    <s v="MY GOODNESS"/>
    <s v="NEW BLOOD"/>
    <d v="2016-11-04T00:00:00"/>
    <m/>
    <s v="USC5Q1600048"/>
    <n v="5.8443380000000014E-4"/>
    <n v="1"/>
  </r>
  <r>
    <s v="US-VOT"/>
    <s v="US-VOTIV MUSIC"/>
    <s v="FIXED PLAYS"/>
    <s v="APPLE DIGITAL SALES"/>
    <s v="Fixed Plays"/>
    <s v="TRACK"/>
    <x v="17"/>
    <x v="38"/>
    <s v="00857235002237"/>
    <s v="MY GOODNESS"/>
    <s v="COLD FEET KILLER"/>
    <d v="2014-04-15T00:00:00"/>
    <m/>
    <s v="USC5Q1300084"/>
    <n v="6.3703283999999999E-2"/>
    <n v="109"/>
  </r>
  <r>
    <s v="US-VOT"/>
    <s v="US-VOTIV MUSIC"/>
    <s v="FIXED PLAYS"/>
    <s v="APPLE DIGITAL SALES"/>
    <s v="Fixed Plays"/>
    <s v="TRACK"/>
    <x v="17"/>
    <x v="39"/>
    <s v="00857235002060"/>
    <s v="MY GOODNESS"/>
    <s v="CHECK YOUR BONES"/>
    <d v="2014-01-21T00:00:00"/>
    <m/>
    <s v="USC5Q1300083"/>
    <n v="5.9027813500000012E-2"/>
    <n v="101"/>
  </r>
  <r>
    <s v="US-VOT"/>
    <s v="US-VOTIV MUSIC"/>
    <s v="FIXED PLAYS"/>
    <s v="APPLE DIGITAL SALES"/>
    <s v="Fixed Plays"/>
    <s v="TRACK"/>
    <x v="18"/>
    <x v="40"/>
    <s v="00851563006615"/>
    <s v="KUROMA"/>
    <s v="UPRISING"/>
    <d v="2016-10-14T00:00:00"/>
    <m/>
    <s v="USC5Q1600006"/>
    <n v="5.8443380000000014E-4"/>
    <n v="1"/>
  </r>
  <r>
    <s v="US-VOT"/>
    <s v="US-VOTIV MUSIC"/>
    <s v="FIXED PLAYS"/>
    <s v="APPLE DIGITAL SALES"/>
    <s v="Fixed Plays"/>
    <s v="TRACK"/>
    <x v="18"/>
    <x v="40"/>
    <s v="00851563006615"/>
    <s v="KUROMA"/>
    <s v="THE SUN IS TOO HIGH"/>
    <d v="2016-10-14T00:00:00"/>
    <m/>
    <s v="USC5Q1600009"/>
    <n v="5.8443380000000014E-4"/>
    <n v="1"/>
  </r>
  <r>
    <s v="US-VOT"/>
    <s v="US-VOTIV MUSIC"/>
    <s v="FIXED PLAYS"/>
    <s v="APPLE DIGITAL SALES"/>
    <s v="Fixed Plays"/>
    <s v="TRACK"/>
    <x v="18"/>
    <x v="40"/>
    <s v="00851563006615"/>
    <s v="KUROMA"/>
    <s v="TENNESSEE WALKER"/>
    <d v="2016-10-14T00:00:00"/>
    <m/>
    <s v="USC5Q1600011"/>
    <n v="5.8443380000000014E-4"/>
    <n v="1"/>
  </r>
  <r>
    <s v="US-VOT"/>
    <s v="US-VOTIV MUSIC"/>
    <s v="FIXED PLAYS"/>
    <s v="APPLE DIGITAL SALES"/>
    <s v="Fixed Plays"/>
    <s v="TRACK"/>
    <x v="18"/>
    <x v="40"/>
    <s v="00851563006615"/>
    <s v="KUROMA"/>
    <s v="PERFECT GIRL"/>
    <d v="2016-10-14T00:00:00"/>
    <m/>
    <s v="USC5Q1600005"/>
    <n v="1.7533014E-3"/>
    <n v="3"/>
  </r>
  <r>
    <s v="US-VOT"/>
    <s v="US-VOTIV MUSIC"/>
    <s v="FIXED PLAYS"/>
    <s v="APPLE DIGITAL SALES"/>
    <s v="Fixed Plays"/>
    <s v="TRACK"/>
    <x v="18"/>
    <x v="40"/>
    <s v="00851563006615"/>
    <s v="KUROMA"/>
    <s v="LUCKY MAN"/>
    <d v="2016-10-14T00:00:00"/>
    <m/>
    <s v="USC5Q1600003"/>
    <n v="1.1688676000000001E-3"/>
    <n v="2"/>
  </r>
  <r>
    <s v="US-VOT"/>
    <s v="US-VOTIV MUSIC"/>
    <s v="FIXED PLAYS"/>
    <s v="APPLE DIGITAL SALES"/>
    <s v="Fixed Plays"/>
    <s v="TRACK"/>
    <x v="18"/>
    <x v="40"/>
    <s v="00851563006615"/>
    <s v="KUROMA"/>
    <s v="IN A CALIFORNIA WAY"/>
    <d v="2016-10-14T00:00:00"/>
    <m/>
    <s v="USC5Q1600008"/>
    <n v="5.8443380000000014E-4"/>
    <n v="1"/>
  </r>
  <r>
    <s v="US-VOT"/>
    <s v="US-VOTIV MUSIC"/>
    <s v="FIXED PLAYS"/>
    <s v="APPLE DIGITAL SALES"/>
    <s v="Fixed Plays"/>
    <s v="TRACK"/>
    <x v="18"/>
    <x v="40"/>
    <s v="00851563006615"/>
    <s v="KUROMA"/>
    <s v="I'M THE KIND"/>
    <d v="2016-10-14T00:00:00"/>
    <m/>
    <s v="USC5Q1600004"/>
    <n v="1.1688676000000001E-3"/>
    <n v="2"/>
  </r>
  <r>
    <s v="US-VOT"/>
    <s v="US-VOTIV MUSIC"/>
    <s v="FIXED PLAYS"/>
    <s v="APPLE DIGITAL SALES"/>
    <s v="Fixed Plays"/>
    <s v="TRACK"/>
    <x v="18"/>
    <x v="40"/>
    <s v="00851563006615"/>
    <s v="KUROMA"/>
    <s v="I WANT THE KINGDOM"/>
    <d v="2016-10-14T00:00:00"/>
    <m/>
    <s v="USC5Q1600010"/>
    <n v="5.8443380000000014E-4"/>
    <n v="1"/>
  </r>
  <r>
    <s v="US-VOT"/>
    <s v="US-VOTIV MUSIC"/>
    <s v="FIXED PLAYS"/>
    <s v="APPLE DIGITAL SALES"/>
    <s v="Fixed Plays"/>
    <s v="TRACK"/>
    <x v="18"/>
    <x v="40"/>
    <s v="00851563006615"/>
    <s v="KUROMA"/>
    <s v="I DON'T KNOW WHAT I SHOULD DO"/>
    <d v="2016-10-14T00:00:00"/>
    <m/>
    <s v="USC5Q1600007"/>
    <n v="5.8443380000000014E-4"/>
    <n v="1"/>
  </r>
  <r>
    <s v="US-VOT"/>
    <s v="US-VOTIV MUSIC"/>
    <s v="FIXED PLAYS"/>
    <s v="APPLE DIGITAL SALES"/>
    <s v="Fixed Plays"/>
    <s v="TRACK"/>
    <x v="18"/>
    <x v="40"/>
    <s v="00851563006615"/>
    <s v="KUROMA"/>
    <s v="A CURSE OF MINE"/>
    <d v="2016-10-14T00:00:00"/>
    <m/>
    <s v="USC5Q1600002"/>
    <n v="5.8443380000000014E-4"/>
    <n v="1"/>
  </r>
  <r>
    <s v="US-VOT"/>
    <s v="US-VOTIV MUSIC"/>
    <s v="FIXED PLAYS"/>
    <s v="APPLE DIGITAL SALES"/>
    <s v="Fixed Plays"/>
    <s v="TRACK"/>
    <x v="18"/>
    <x v="41"/>
    <s v="00857235002923"/>
    <s v="KUROMA"/>
    <s v="LOVE IS ON THE WAY"/>
    <d v="2015-01-27T00:00:00"/>
    <m/>
    <s v="USC5Q1400038"/>
    <n v="3.5066028E-3"/>
    <n v="6"/>
  </r>
  <r>
    <s v="US-VOT"/>
    <s v="US-VOTIV MUSIC"/>
    <s v="FIXED PLAYS"/>
    <s v="APPLE DIGITAL SALES"/>
    <s v="Fixed Plays"/>
    <s v="TRACK"/>
    <x v="18"/>
    <x v="42"/>
    <s v="00857235002459"/>
    <s v="KUROMA"/>
    <s v="THEE ONLY CHILDE"/>
    <d v="2015-04-07T00:00:00"/>
    <m/>
    <s v="USC5Q1400045"/>
    <n v="3.5066028E-3"/>
    <n v="6"/>
  </r>
  <r>
    <s v="US-VOT"/>
    <s v="US-VOTIV MUSIC"/>
    <s v="FIXED PLAYS"/>
    <s v="APPLE DIGITAL SALES"/>
    <s v="Fixed Plays"/>
    <s v="TRACK"/>
    <x v="18"/>
    <x v="42"/>
    <s v="00857235002459"/>
    <s v="KUROMA"/>
    <s v="SIMON'S IN THE JUNGLE"/>
    <d v="2015-04-07T00:00:00"/>
    <m/>
    <s v="USC5Q1400041"/>
    <n v="2.9221690000000001E-3"/>
    <n v="5"/>
  </r>
  <r>
    <s v="US-VOT"/>
    <s v="US-VOTIV MUSIC"/>
    <s v="FIXED PLAYS"/>
    <s v="APPLE DIGITAL SALES"/>
    <s v="Fixed Plays"/>
    <s v="TRACK"/>
    <x v="18"/>
    <x v="42"/>
    <s v="00857235002459"/>
    <s v="KUROMA"/>
    <s v="RUNNING PEOPLE"/>
    <d v="2015-04-07T00:00:00"/>
    <m/>
    <s v="USC5Q1400037"/>
    <n v="5.8443380000000014E-4"/>
    <n v="1"/>
  </r>
  <r>
    <s v="US-VOT"/>
    <s v="US-VOTIV MUSIC"/>
    <s v="FIXED PLAYS"/>
    <s v="APPLE DIGITAL SALES"/>
    <s v="Fixed Plays"/>
    <s v="TRACK"/>
    <x v="18"/>
    <x v="42"/>
    <s v="00857235002459"/>
    <s v="KUROMA"/>
    <s v="PASSIONATE PEOPLE"/>
    <d v="2015-04-07T00:00:00"/>
    <m/>
    <s v="USC5Q1400040"/>
    <n v="2.3377352000000001E-3"/>
    <n v="4"/>
  </r>
  <r>
    <s v="US-VOT"/>
    <s v="US-VOTIV MUSIC"/>
    <s v="FIXED PLAYS"/>
    <s v="APPLE DIGITAL SALES"/>
    <s v="Fixed Plays"/>
    <s v="TRACK"/>
    <x v="18"/>
    <x v="42"/>
    <s v="00857235002459"/>
    <s v="KUROMA"/>
    <s v="EVAN MANN"/>
    <d v="2015-04-07T00:00:00"/>
    <m/>
    <s v="USC5Q1400042"/>
    <n v="1.1688676000000001E-3"/>
    <n v="2"/>
  </r>
  <r>
    <s v="US-VOT"/>
    <s v="US-VOTIV MUSIC"/>
    <s v="FIXED PLAYS"/>
    <s v="APPLE DIGITAL SALES"/>
    <s v="Fixed Plays"/>
    <s v="TRACK"/>
    <x v="18"/>
    <x v="42"/>
    <s v="00857235002459"/>
    <s v="KUROMA"/>
    <s v="CASE LOGIC"/>
    <d v="2015-04-07T00:00:00"/>
    <m/>
    <s v="USC5Q1400043"/>
    <n v="1.1688676000000001E-3"/>
    <n v="2"/>
  </r>
  <r>
    <s v="US-VOT"/>
    <s v="US-VOTIV MUSIC"/>
    <s v="FIXED PLAYS"/>
    <s v="APPLE DIGITAL SALES"/>
    <s v="Fixed Plays"/>
    <s v="TRACK"/>
    <x v="18"/>
    <x v="42"/>
    <s v="00857235002459"/>
    <s v="KUROMA"/>
    <s v="BIG BAD MONEY"/>
    <d v="2015-04-07T00:00:00"/>
    <m/>
    <s v="USC5Q1400039"/>
    <n v="1.7533014E-3"/>
    <n v="3"/>
  </r>
  <r>
    <s v="US-VOT"/>
    <s v="US-VOTIV MUSIC"/>
    <s v="FIXED PLAYS"/>
    <s v="APPLE DIGITAL SALES"/>
    <s v="Fixed Plays"/>
    <s v="TRACK"/>
    <x v="18"/>
    <x v="43"/>
    <s v="00851563006721"/>
    <s v="KUROMA"/>
    <s v="A DAY WITH NO DISASTER"/>
    <d v="2016-07-27T00:00:00"/>
    <m/>
    <s v="USC5Q1600001"/>
    <n v="1.1688676000000001E-3"/>
    <n v="2"/>
  </r>
  <r>
    <s v="US-VOT"/>
    <s v="US-VOTIV MUSIC"/>
    <s v="FIXED PLAYS"/>
    <s v="APPLE DIGITAL SALES"/>
    <s v="Fixed Plays"/>
    <s v="TRACK"/>
    <x v="18"/>
    <x v="44"/>
    <s v="00857235002800"/>
    <s v="KUROMA"/>
    <s v="20+CENTURIES"/>
    <d v="2014-12-15T00:00:00"/>
    <m/>
    <s v="USC5Q1400036"/>
    <n v="8.7665070000000015E-3"/>
    <n v="15"/>
  </r>
  <r>
    <s v="US-VOT"/>
    <s v="US-VOTIV MUSIC"/>
    <s v="FIXED PLAYS"/>
    <s v="APPLE DIGITAL SALES"/>
    <s v="Fixed Plays"/>
    <s v="TRACK"/>
    <x v="19"/>
    <x v="45"/>
    <s v="00851857007175"/>
    <s v="KAYE"/>
    <s v="PARAKEETER"/>
    <d v="1899-12-31T00:00:00"/>
    <m/>
    <s v="USC5Q1600052"/>
    <n v="2.9221690000000001E-3"/>
    <n v="5"/>
  </r>
  <r>
    <s v="US-VOT"/>
    <s v="US-VOTIV MUSIC"/>
    <s v="FIXED PLAYS"/>
    <s v="APPLE DIGITAL SALES"/>
    <s v="Fixed Plays"/>
    <s v="TRACK"/>
    <x v="19"/>
    <x v="46"/>
    <s v="00851563006622"/>
    <s v="KAYE"/>
    <s v="UUU"/>
    <d v="2016-08-19T00:00:00"/>
    <m/>
    <s v="USC5Q1600013"/>
    <n v="9.9353745999999996E-3"/>
    <n v="17"/>
  </r>
  <r>
    <s v="US-VOT"/>
    <s v="US-VOTIV MUSIC"/>
    <s v="FIXED PLAYS"/>
    <s v="APPLE DIGITAL SALES"/>
    <s v="Fixed Plays"/>
    <s v="TRACK"/>
    <x v="19"/>
    <x v="46"/>
    <s v="00851563006622"/>
    <s v="KAYE"/>
    <s v="PORCELAIN"/>
    <d v="2016-08-19T00:00:00"/>
    <m/>
    <s v="USC5Q1600017"/>
    <n v="1.22731097E-2"/>
    <n v="21"/>
  </r>
  <r>
    <s v="US-VOT"/>
    <s v="US-VOTIV MUSIC"/>
    <s v="FIXED PLAYS"/>
    <s v="APPLE DIGITAL SALES"/>
    <s v="Fixed Plays"/>
    <s v="TRACK"/>
    <x v="19"/>
    <x v="46"/>
    <s v="00851563006622"/>
    <s v="KAYE"/>
    <s v="HONEY"/>
    <d v="2016-08-19T00:00:00"/>
    <m/>
    <s v="USC5Q1600014"/>
    <n v="2.8052822299999999E-2"/>
    <n v="48"/>
  </r>
  <r>
    <s v="US-VOT"/>
    <s v="US-VOTIV MUSIC"/>
    <s v="FIXED PLAYS"/>
    <s v="APPLE DIGITAL SALES"/>
    <s v="Fixed Plays"/>
    <s v="TRACK"/>
    <x v="19"/>
    <x v="46"/>
    <s v="00851563006622"/>
    <s v="KAYE"/>
    <s v="CARRY YOU"/>
    <d v="2016-08-19T00:00:00"/>
    <m/>
    <s v="USC5Q1600015"/>
    <n v="1.1104242199999999E-2"/>
    <n v="19"/>
  </r>
  <r>
    <s v="US-VOT"/>
    <s v="US-VOTIV MUSIC"/>
    <s v="FIXED PLAYS"/>
    <s v="APPLE DIGITAL SALES"/>
    <s v="Fixed Plays"/>
    <s v="TRACK"/>
    <x v="19"/>
    <x v="46"/>
    <s v="00851563006622"/>
    <s v="KAYE"/>
    <s v="ARMIES"/>
    <d v="2016-08-19T00:00:00"/>
    <m/>
    <s v="USC5Q1600016"/>
    <n v="1.1104242199999999E-2"/>
    <n v="19"/>
  </r>
  <r>
    <s v="US-VOT"/>
    <s v="US-VOTIV MUSIC"/>
    <s v="FIXED PLAYS"/>
    <s v="APPLE DIGITAL SALES"/>
    <s v="Fixed Plays"/>
    <s v="TRACK"/>
    <x v="19"/>
    <x v="47"/>
    <s v="00851857007342"/>
    <s v="KAYE"/>
    <s v="CHESHIRE KITTEN"/>
    <d v="2017-07-28T00:00:00"/>
    <m/>
    <s v="USC5Q1700027"/>
    <n v="4.0910366000000012E-3"/>
    <n v="7"/>
  </r>
  <r>
    <s v="US-VOT"/>
    <s v="US-VOTIV MUSIC"/>
    <s v="FIXED PLAYS"/>
    <s v="APPLE DIGITAL SALES"/>
    <s v="Fixed Plays"/>
    <s v="TRACK"/>
    <x v="19"/>
    <x v="48"/>
    <s v="00851857007441"/>
    <s v="KAYE"/>
    <s v="BAMBOO"/>
    <d v="2017-09-20T00:00:00"/>
    <m/>
    <s v="USC5Q1700040"/>
    <n v="2.3377352000000001E-3"/>
    <n v="4"/>
  </r>
  <r>
    <s v="US-VOT"/>
    <s v="US-VOTIV MUSIC"/>
    <s v="FIXED PLAYS"/>
    <s v="APPLE DIGITAL SALES"/>
    <s v="Fixed Plays"/>
    <s v="TRACK"/>
    <x v="8"/>
    <x v="49"/>
    <s v="00851563006745"/>
    <s v="IMAGINARY CITIES"/>
    <s v="WHEREVER YOU ARE"/>
    <d v="2016-08-12T00:00:00"/>
    <m/>
    <s v="USC5Q1600028"/>
    <n v="1.7533014E-3"/>
    <n v="3"/>
  </r>
  <r>
    <s v="US-VOT"/>
    <s v="US-VOTIV MUSIC"/>
    <s v="FIXED PLAYS"/>
    <s v="APPLE DIGITAL SALES"/>
    <s v="Fixed Plays"/>
    <s v="TRACK"/>
    <x v="8"/>
    <x v="49"/>
    <s v="00851563006745"/>
    <s v="IMAGINARY CITIES"/>
    <s v="TRUE LOVE"/>
    <d v="2016-08-12T00:00:00"/>
    <m/>
    <s v="USC5Q1600029"/>
    <n v="2.3377352000000001E-3"/>
    <n v="4"/>
  </r>
  <r>
    <s v="US-VOT"/>
    <s v="US-VOTIV MUSIC"/>
    <s v="FIXED PLAYS"/>
    <s v="APPLE DIGITAL SALES"/>
    <s v="Fixed Plays"/>
    <s v="TRACK"/>
    <x v="8"/>
    <x v="49"/>
    <s v="00851563006745"/>
    <s v="IMAGINARY CITIES"/>
    <s v="SET MY HEART ON FIRE"/>
    <d v="2016-08-12T00:00:00"/>
    <m/>
    <s v="USC5Q1600027"/>
    <n v="1.1688676000000001E-3"/>
    <n v="2"/>
  </r>
  <r>
    <s v="US-VOT"/>
    <s v="US-VOTIV MUSIC"/>
    <s v="FIXED PLAYS"/>
    <s v="APPLE DIGITAL SALES"/>
    <s v="Fixed Plays"/>
    <s v="TRACK"/>
    <x v="8"/>
    <x v="49"/>
    <s v="00851563006745"/>
    <s v="IMAGINARY CITIES"/>
    <s v="CAROUSEL"/>
    <d v="2016-08-12T00:00:00"/>
    <m/>
    <s v="USC5Q1600030"/>
    <n v="1.1688676000000001E-3"/>
    <n v="2"/>
  </r>
  <r>
    <s v="US-VOT"/>
    <s v="US-VOTIV MUSIC"/>
    <s v="FIXED PLAYS"/>
    <s v="APPLE DIGITAL SALES"/>
    <s v="Fixed Plays"/>
    <s v="TRACK"/>
    <x v="8"/>
    <x v="50"/>
    <s v="00857235002084"/>
    <s v="IMAGINARY CITIES"/>
    <s v="STILL WAITING/SO COLD"/>
    <d v="2014-02-25T00:00:00"/>
    <m/>
    <s v="CA2Q71200028"/>
    <n v="5.8443380000000014E-4"/>
    <n v="1"/>
  </r>
  <r>
    <s v="US-VOT"/>
    <s v="US-VOTIV MUSIC"/>
    <s v="FIXED PLAYS"/>
    <s v="APPLE DIGITAL SALES"/>
    <s v="Fixed Plays"/>
    <s v="TRACK"/>
    <x v="8"/>
    <x v="50"/>
    <s v="00857235002084"/>
    <s v="IMAGINARY CITIES"/>
    <s v="SOONER OR LATER"/>
    <d v="2014-02-25T00:00:00"/>
    <m/>
    <s v="CA2Q71200022"/>
    <n v="1.1688676000000001E-3"/>
    <n v="2"/>
  </r>
  <r>
    <s v="US-VOT"/>
    <s v="US-VOTIV MUSIC"/>
    <s v="FIXED PLAYS"/>
    <s v="APPLE DIGITAL SALES"/>
    <s v="Fixed Plays"/>
    <s v="TRACK"/>
    <x v="8"/>
    <x v="50"/>
    <s v="00857235002084"/>
    <s v="IMAGINARY CITIES"/>
    <s v="SILVER LINING"/>
    <d v="2014-02-25T00:00:00"/>
    <m/>
    <s v="CA2Q71200021"/>
    <n v="1.1688676000000001E-3"/>
    <n v="2"/>
  </r>
  <r>
    <s v="US-VOT"/>
    <s v="US-VOTIV MUSIC"/>
    <s v="FIXED PLAYS"/>
    <s v="APPLE DIGITAL SALES"/>
    <s v="Fixed Plays"/>
    <s v="TRACK"/>
    <x v="8"/>
    <x v="50"/>
    <s v="00857235002084"/>
    <s v="IMAGINARY CITIES"/>
    <s v="LILT (THE INTRO SONG)"/>
    <d v="2014-02-25T00:00:00"/>
    <m/>
    <s v="CA2Q71200017"/>
    <n v="1.7533014E-3"/>
    <n v="3"/>
  </r>
  <r>
    <s v="US-VOT"/>
    <s v="US-VOTIV MUSIC"/>
    <s v="FIXED PLAYS"/>
    <s v="APPLE DIGITAL SALES"/>
    <s v="Fixed Plays"/>
    <s v="TRACK"/>
    <x v="8"/>
    <x v="50"/>
    <s v="00857235002084"/>
    <s v="IMAGINARY CITIES"/>
    <s v="FALL OF ROMANCE"/>
    <d v="2014-02-25T00:00:00"/>
    <m/>
    <s v="CA2Q71200023"/>
    <n v="5.8443380000000014E-4"/>
    <n v="1"/>
  </r>
  <r>
    <s v="US-VOT"/>
    <s v="US-VOTIV MUSIC"/>
    <s v="FIXED PLAYS"/>
    <s v="APPLE DIGITAL SALES"/>
    <s v="Fixed Plays"/>
    <s v="TRACK"/>
    <x v="8"/>
    <x v="50"/>
    <s v="00857235002084"/>
    <s v="IMAGINARY CITIES"/>
    <s v="CHASING THE SUNSET"/>
    <d v="2014-02-25T00:00:00"/>
    <m/>
    <s v="CA2Q71200020"/>
    <n v="2.3377352000000001E-3"/>
    <n v="4"/>
  </r>
  <r>
    <s v="US-VOT"/>
    <s v="US-VOTIV MUSIC"/>
    <s v="FIXED PLAYS"/>
    <s v="APPLE DIGITAL SALES"/>
    <s v="Fixed Plays"/>
    <s v="TRACK"/>
    <x v="8"/>
    <x v="50"/>
    <s v="00857235002084"/>
    <s v="IMAGINARY CITIES"/>
    <s v="BELLS OF COLOGNE"/>
    <d v="2014-02-25T00:00:00"/>
    <m/>
    <s v="CA2Q71200019"/>
    <n v="9.3509408000000006E-3"/>
    <n v="16"/>
  </r>
  <r>
    <s v="US-VOT"/>
    <s v="US-VOTIV MUSIC"/>
    <s v="FIXED PLAYS"/>
    <s v="APPLE DIGITAL SALES"/>
    <s v="Fixed Plays"/>
    <s v="TRACK"/>
    <x v="8"/>
    <x v="50"/>
    <s v="00857235002084"/>
    <s v="IMAGINARY CITIES"/>
    <s v="ALL THE TIME"/>
    <d v="2014-02-25T00:00:00"/>
    <m/>
    <s v="CA2Q71200018"/>
    <n v="5.8443380000000014E-4"/>
    <n v="1"/>
  </r>
  <r>
    <s v="US-VOT"/>
    <s v="US-VOTIV MUSIC"/>
    <s v="FIXED PLAYS"/>
    <s v="APPLE DIGITAL SALES"/>
    <s v="Fixed Plays"/>
    <s v="TRACK"/>
    <x v="8"/>
    <x v="50"/>
    <s v="00857235002084"/>
    <s v="IMAGINARY CITIES"/>
    <s v="A WAY WITH YOUR WORDS"/>
    <d v="2014-02-25T00:00:00"/>
    <m/>
    <s v="CA2Q71200025"/>
    <n v="5.8443380000000014E-4"/>
    <n v="1"/>
  </r>
  <r>
    <s v="US-VOT"/>
    <s v="US-VOTIV MUSIC"/>
    <s v="FIXED PLAYS"/>
    <s v="APPLE DIGITAL SALES"/>
    <s v="Fixed Plays"/>
    <s v="TRACK"/>
    <x v="20"/>
    <x v="51"/>
    <s v="00075679965448"/>
    <s v="HEY CHAMP"/>
    <s v="WORD=WAR"/>
    <d v="2014-02-18T00:00:00"/>
    <m/>
    <s v="USC5Q1000002"/>
    <n v="3.5066028E-3"/>
    <n v="6"/>
  </r>
  <r>
    <s v="US-VOT"/>
    <s v="US-VOTIV MUSIC"/>
    <s v="FIXED PLAYS"/>
    <s v="APPLE DIGITAL SALES"/>
    <s v="Fixed Plays"/>
    <s v="TRACK"/>
    <x v="20"/>
    <x v="51"/>
    <s v="00075679965448"/>
    <s v="HEY CHAMP"/>
    <s v="STEAMPUNK CAMELOT"/>
    <d v="2014-02-18T00:00:00"/>
    <m/>
    <s v="USC5Q1000010"/>
    <n v="5.844338000000001E-3"/>
    <n v="10"/>
  </r>
  <r>
    <s v="US-VOT"/>
    <s v="US-VOTIV MUSIC"/>
    <s v="FIXED PLAYS"/>
    <s v="APPLE DIGITAL SALES"/>
    <s v="Fixed Plays"/>
    <s v="TRACK"/>
    <x v="20"/>
    <x v="51"/>
    <s v="00075679965448"/>
    <s v="HEY CHAMP"/>
    <s v="STAR"/>
    <d v="2014-02-18T00:00:00"/>
    <m/>
    <s v="USC5Q1000007"/>
    <n v="8.1820732000000007E-3"/>
    <n v="14"/>
  </r>
  <r>
    <s v="US-VOT"/>
    <s v="US-VOTIV MUSIC"/>
    <s v="FIXED PLAYS"/>
    <s v="APPLE DIGITAL SALES"/>
    <s v="Fixed Plays"/>
    <s v="TRACK"/>
    <x v="20"/>
    <x v="51"/>
    <s v="00075679965448"/>
    <s v="HEY CHAMP"/>
    <s v="SO AMERICAN"/>
    <d v="2014-02-18T00:00:00"/>
    <m/>
    <s v="USC5Q1000008"/>
    <n v="4.6754704000000003E-3"/>
    <n v="8"/>
  </r>
  <r>
    <s v="US-VOT"/>
    <s v="US-VOTIV MUSIC"/>
    <s v="FIXED PLAYS"/>
    <s v="APPLE DIGITAL SALES"/>
    <s v="Fixed Plays"/>
    <s v="TRACK"/>
    <x v="20"/>
    <x v="51"/>
    <s v="00075679965448"/>
    <s v="HEY CHAMP"/>
    <s v="SHAKE"/>
    <d v="2014-02-18T00:00:00"/>
    <m/>
    <s v="USC5Q1000001"/>
    <n v="1.51952787E-2"/>
    <n v="26"/>
  </r>
  <r>
    <s v="US-VOT"/>
    <s v="US-VOTIV MUSIC"/>
    <s v="FIXED PLAYS"/>
    <s v="APPLE DIGITAL SALES"/>
    <s v="Fixed Plays"/>
    <s v="TRACK"/>
    <x v="20"/>
    <x v="51"/>
    <s v="00075679965448"/>
    <s v="HEY CHAMP"/>
    <s v="NO FUTURE"/>
    <d v="2014-02-18T00:00:00"/>
    <m/>
    <s v="USC5Q1000005"/>
    <n v="3.5066028E-3"/>
    <n v="6"/>
  </r>
  <r>
    <s v="US-VOT"/>
    <s v="US-VOTIV MUSIC"/>
    <s v="FIXED PLAYS"/>
    <s v="APPLE DIGITAL SALES"/>
    <s v="Fixed Plays"/>
    <s v="TRACK"/>
    <x v="20"/>
    <x v="51"/>
    <s v="00075679965448"/>
    <s v="HEY CHAMP"/>
    <s v="NEVEREST"/>
    <d v="2014-02-18T00:00:00"/>
    <m/>
    <s v="USC5Q1000006"/>
    <n v="2.4546219500000001E-2"/>
    <n v="42"/>
  </r>
  <r>
    <s v="US-VOT"/>
    <s v="US-VOTIV MUSIC"/>
    <s v="FIXED PLAYS"/>
    <s v="APPLE DIGITAL SALES"/>
    <s v="Fixed Plays"/>
    <s v="TRACK"/>
    <x v="20"/>
    <x v="51"/>
    <s v="00075679965448"/>
    <s v="HEY CHAMP"/>
    <s v="FACE CONTROL"/>
    <d v="2014-02-18T00:00:00"/>
    <m/>
    <s v="USC5Q1000009"/>
    <n v="4.6754704000000003E-3"/>
    <n v="8"/>
  </r>
  <r>
    <s v="US-VOT"/>
    <s v="US-VOTIV MUSIC"/>
    <s v="FIXED PLAYS"/>
    <s v="APPLE DIGITAL SALES"/>
    <s v="Fixed Plays"/>
    <s v="TRACK"/>
    <x v="20"/>
    <x v="51"/>
    <s v="00075679965448"/>
    <s v="HEY CHAMP"/>
    <s v="COLD DUST GIRL"/>
    <d v="2014-02-18T00:00:00"/>
    <m/>
    <s v="USC5Q1000003"/>
    <n v="0.193447587"/>
    <n v="331"/>
  </r>
  <r>
    <s v="US-VOT"/>
    <s v="US-VOTIV MUSIC"/>
    <s v="FIXED PLAYS"/>
    <s v="APPLE DIGITAL SALES"/>
    <s v="Fixed Plays"/>
    <s v="TRACK"/>
    <x v="20"/>
    <x v="51"/>
    <s v="00075679965448"/>
    <s v="HEY CHAMP"/>
    <s v="ARTIFICIAL MAN"/>
    <d v="2014-02-18T00:00:00"/>
    <m/>
    <s v="USC5Q1000004"/>
    <n v="6.4287718000000001E-3"/>
    <n v="11"/>
  </r>
  <r>
    <s v="US-VOT"/>
    <s v="US-VOTIV MUSIC"/>
    <s v="FIXED PLAYS"/>
    <s v="APPLE DIGITAL SALES"/>
    <s v="Fixed Plays"/>
    <s v="TRACK"/>
    <x v="0"/>
    <x v="52"/>
    <s v="00851563006127"/>
    <s v="GLINT"/>
    <s v="THE HANDS ON THE CLOCK"/>
    <d v="2016-03-11T00:00:00"/>
    <m/>
    <s v="USC5Q1400057"/>
    <n v="6.4287718000000001E-3"/>
    <n v="11"/>
  </r>
  <r>
    <s v="US-VOT"/>
    <s v="US-VOTIV MUSIC"/>
    <s v="FIXED PLAYS"/>
    <s v="APPLE DIGITAL SALES"/>
    <s v="Fixed Plays"/>
    <s v="TRACK"/>
    <x v="0"/>
    <x v="52"/>
    <s v="00851563006127"/>
    <s v="GLINT"/>
    <s v="SOLDIERS IN THE DARK"/>
    <d v="2016-03-11T00:00:00"/>
    <m/>
    <s v="USC5Q1400055"/>
    <n v="5.844338000000001E-3"/>
    <n v="10"/>
  </r>
  <r>
    <s v="US-VOT"/>
    <s v="US-VOTIV MUSIC"/>
    <s v="FIXED PLAYS"/>
    <s v="APPLE DIGITAL SALES"/>
    <s v="Fixed Plays"/>
    <s v="TRACK"/>
    <x v="0"/>
    <x v="52"/>
    <s v="00851563006127"/>
    <s v="GLINT"/>
    <s v="SIT BACK, LET GO"/>
    <d v="2016-03-11T00:00:00"/>
    <m/>
    <s v="USC5Q1400053"/>
    <n v="7.0132056E-3"/>
    <n v="12"/>
  </r>
  <r>
    <s v="US-VOT"/>
    <s v="US-VOTIV MUSIC"/>
    <s v="FIXED PLAYS"/>
    <s v="APPLE DIGITAL SALES"/>
    <s v="Fixed Plays"/>
    <s v="TRACK"/>
    <x v="0"/>
    <x v="52"/>
    <s v="00851563006127"/>
    <s v="GLINT"/>
    <s v="JUNKY"/>
    <d v="2016-03-11T00:00:00"/>
    <m/>
    <s v="USC5Q1400056"/>
    <n v="8.1820732000000007E-3"/>
    <n v="14"/>
  </r>
  <r>
    <s v="US-VOT"/>
    <s v="US-VOTIV MUSIC"/>
    <s v="FIXED PLAYS"/>
    <s v="APPLE DIGITAL SALES"/>
    <s v="Fixed Plays"/>
    <s v="TRACK"/>
    <x v="0"/>
    <x v="52"/>
    <s v="00851563006127"/>
    <s v="GLINT"/>
    <s v="INTRO"/>
    <d v="2016-03-11T00:00:00"/>
    <m/>
    <s v="USC5Q1400049"/>
    <n v="4.6754704000000003E-3"/>
    <n v="8"/>
  </r>
  <r>
    <s v="US-VOT"/>
    <s v="US-VOTIV MUSIC"/>
    <s v="FIXED PLAYS"/>
    <s v="APPLE DIGITAL SALES"/>
    <s v="Fixed Plays"/>
    <s v="TRACK"/>
    <x v="0"/>
    <x v="52"/>
    <s v="00851563006127"/>
    <s v="GLINT"/>
    <s v="GET OUT THE WAY"/>
    <d v="2016-03-11T00:00:00"/>
    <m/>
    <s v="USC5Q1400091"/>
    <n v="1.51952788E-2"/>
    <n v="26"/>
  </r>
  <r>
    <s v="US-VOT"/>
    <s v="US-VOTIV MUSIC"/>
    <s v="FIXED PLAYS"/>
    <s v="APPLE DIGITAL SALES"/>
    <s v="Fixed Plays"/>
    <s v="TRACK"/>
    <x v="0"/>
    <x v="52"/>
    <s v="00851563006127"/>
    <s v="GLINT"/>
    <s v="FAR FROM HERE"/>
    <d v="2016-03-11T00:00:00"/>
    <m/>
    <s v="USC5Q1400090"/>
    <n v="9.3509408000000006E-3"/>
    <n v="16"/>
  </r>
  <r>
    <s v="US-VOT"/>
    <s v="US-VOTIV MUSIC"/>
    <s v="FIXED PLAYS"/>
    <s v="APPLE DIGITAL SALES"/>
    <s v="Fixed Plays"/>
    <s v="TRACK"/>
    <x v="0"/>
    <x v="52"/>
    <s v="00851563006127"/>
    <s v="GLINT"/>
    <s v="DEBTS &amp; COLLECTIONS"/>
    <d v="2016-03-11T00:00:00"/>
    <m/>
    <s v="USC5Q1400054"/>
    <n v="8.1820732000000007E-3"/>
    <n v="14"/>
  </r>
  <r>
    <s v="US-VOT"/>
    <s v="US-VOTIV MUSIC"/>
    <s v="FIXED PLAYS"/>
    <s v="APPLE DIGITAL SALES"/>
    <s v="Fixed Plays"/>
    <s v="TRACK"/>
    <x v="0"/>
    <x v="52"/>
    <s v="00851563006127"/>
    <s v="GLINT"/>
    <s v="BREATHE"/>
    <d v="2016-03-11T00:00:00"/>
    <m/>
    <s v="USC5Q1400051"/>
    <n v="6.4287718000000001E-3"/>
    <n v="11"/>
  </r>
  <r>
    <s v="US-VOT"/>
    <s v="US-VOTIV MUSIC"/>
    <s v="FIXED PLAYS"/>
    <s v="APPLE DIGITAL SALES"/>
    <s v="Fixed Plays"/>
    <s v="TRACK"/>
    <x v="0"/>
    <x v="53"/>
    <s v="00851563006301"/>
    <s v="GLINT"/>
    <s v="THE PLACES I FOUND"/>
    <d v="2015-08-21T00:00:00"/>
    <m/>
    <s v="USC5Q1500012"/>
    <n v="2.3377352000000001E-3"/>
    <n v="4"/>
  </r>
  <r>
    <s v="US-VOT"/>
    <s v="US-VOTIV MUSIC"/>
    <s v="FIXED PLAYS"/>
    <s v="APPLE DIGITAL SALES"/>
    <s v="Fixed Plays"/>
    <s v="TRACK"/>
    <x v="0"/>
    <x v="53"/>
    <s v="00851563006257"/>
    <s v="GLINT"/>
    <s v="WHILE YOU SLEEP"/>
    <d v="2015-07-24T00:00:00"/>
    <m/>
    <s v="USC5Q1400060"/>
    <n v="1.28575436E-2"/>
    <n v="22"/>
  </r>
  <r>
    <s v="US-VOT"/>
    <s v="US-VOTIV MUSIC"/>
    <s v="FIXED PLAYS"/>
    <s v="APPLE DIGITAL SALES"/>
    <s v="Fixed Plays"/>
    <s v="TRACK"/>
    <x v="0"/>
    <x v="53"/>
    <s v="00851563006257"/>
    <s v="GLINT"/>
    <s v="HOLD STILL"/>
    <d v="2015-07-24T00:00:00"/>
    <m/>
    <s v="USC5Q1400094"/>
    <n v="5.844338000000001E-3"/>
    <n v="10"/>
  </r>
  <r>
    <s v="US-VOT"/>
    <s v="US-VOTIV MUSIC"/>
    <s v="FIXED PLAYS"/>
    <s v="APPLE DIGITAL SALES"/>
    <s v="Fixed Plays"/>
    <s v="TRACK"/>
    <x v="0"/>
    <x v="53"/>
    <s v="00851563006257"/>
    <s v="GLINT"/>
    <s v="ALL IS WELL"/>
    <d v="2015-07-24T00:00:00"/>
    <m/>
    <s v="USC5Q1400059"/>
    <n v="5.8443380000000014E-4"/>
    <n v="1"/>
  </r>
  <r>
    <s v="US-VOT"/>
    <s v="US-VOTIV MUSIC"/>
    <s v="FIXED PLAYS"/>
    <s v="APPLE DIGITAL SALES"/>
    <s v="Fixed Plays"/>
    <s v="TRACK"/>
    <x v="0"/>
    <x v="54"/>
    <s v="00851563006264"/>
    <s v="GLINT"/>
    <s v="GUIDED"/>
    <d v="2015-10-30T00:00:00"/>
    <m/>
    <s v="USC5Q1400052"/>
    <n v="5.2599041800000003E-2"/>
    <n v="90"/>
  </r>
  <r>
    <s v="US-VOT"/>
    <s v="US-VOTIV MUSIC"/>
    <s v="FIXED PLAYS"/>
    <s v="APPLE DIGITAL SALES"/>
    <s v="Fixed Plays"/>
    <s v="TRACK"/>
    <x v="0"/>
    <x v="55"/>
    <s v="00851563006431"/>
    <s v="GLINT"/>
    <s v="DAYDREAMERS"/>
    <d v="2016-01-15T00:00:00"/>
    <m/>
    <s v="USC5Q1400050"/>
    <n v="1.5779712500000001E-2"/>
    <n v="27"/>
  </r>
  <r>
    <s v="US-VOT"/>
    <s v="US-VOTIV MUSIC"/>
    <s v="FIXED PLAYS"/>
    <s v="APPLE DIGITAL SALES"/>
    <s v="Fixed Plays"/>
    <s v="TRACK"/>
    <x v="12"/>
    <x v="56"/>
    <s v="00851563006516"/>
    <s v="FENCES"/>
    <s v="THE FOUNTAIN"/>
    <d v="2016-09-09T00:00:00"/>
    <m/>
    <s v="USC5Q1500033"/>
    <n v="3.0390557499999998E-2"/>
    <n v="52"/>
  </r>
  <r>
    <s v="US-VOT"/>
    <s v="US-VOTIV MUSIC"/>
    <s v="FIXED PLAYS"/>
    <s v="APPLE DIGITAL SALES"/>
    <s v="Fixed Plays"/>
    <s v="TRACK"/>
    <x v="12"/>
    <x v="56"/>
    <s v="00851563006516"/>
    <s v="FENCES"/>
    <s v="PALE PAPER"/>
    <d v="2016-09-09T00:00:00"/>
    <m/>
    <s v="USC5Q1500034"/>
    <n v="3.506602780000001E-2"/>
    <n v="60"/>
  </r>
  <r>
    <s v="US-VOT"/>
    <s v="US-VOTIV MUSIC"/>
    <s v="FIXED PLAYS"/>
    <s v="APPLE DIGITAL SALES"/>
    <s v="Fixed Plays"/>
    <s v="TRACK"/>
    <x v="12"/>
    <x v="56"/>
    <s v="00851563006516"/>
    <s v="FENCES"/>
    <s v="LIKE A FEATHER"/>
    <d v="2016-09-09T00:00:00"/>
    <m/>
    <s v="USC5Q1500036"/>
    <n v="3.2143858900000002E-2"/>
    <n v="55"/>
  </r>
  <r>
    <s v="US-VOT"/>
    <s v="US-VOTIV MUSIC"/>
    <s v="FIXED PLAYS"/>
    <s v="APPLE DIGITAL SALES"/>
    <s v="Fixed Plays"/>
    <s v="TRACK"/>
    <x v="12"/>
    <x v="56"/>
    <s v="00851563006516"/>
    <s v="FENCES"/>
    <s v="HUNTING SEASON"/>
    <d v="2016-09-09T00:00:00"/>
    <m/>
    <s v="USC5Q1500032"/>
    <n v="3.4481594099999999E-2"/>
    <n v="59"/>
  </r>
  <r>
    <s v="US-VOT"/>
    <s v="US-VOTIV MUSIC"/>
    <s v="FIXED PLAYS"/>
    <s v="APPLE DIGITAL SALES"/>
    <s v="Fixed Plays"/>
    <s v="TRACK"/>
    <x v="12"/>
    <x v="56"/>
    <s v="00851563006516"/>
    <s v="FENCES"/>
    <s v="CEDAR WESLEY"/>
    <d v="2016-09-09T00:00:00"/>
    <m/>
    <s v="USC5Q1500035"/>
    <n v="3.3312726500000001E-2"/>
    <n v="57"/>
  </r>
  <r>
    <s v="US-VOT"/>
    <s v="US-VOTIV MUSIC"/>
    <s v="FIXED PLAYS"/>
    <s v="APPLE DIGITAL SALES"/>
    <s v="Fixed Plays"/>
    <s v="TRACK"/>
    <x v="12"/>
    <x v="56"/>
    <s v="00851563006516"/>
    <s v="FENCES"/>
    <s v="BUFFALO FEET"/>
    <d v="2016-09-09T00:00:00"/>
    <m/>
    <s v="USC5Q1500037"/>
    <n v="3.7988196799999992E-2"/>
    <n v="65"/>
  </r>
  <r>
    <s v="US-VOT"/>
    <s v="US-VOTIV MUSIC"/>
    <s v="FIXED PLAYS"/>
    <s v="APPLE DIGITAL SALES"/>
    <s v="Fixed Plays"/>
    <s v="TRACK"/>
    <x v="11"/>
    <x v="57"/>
    <s v="00851857007359"/>
    <s v="CLOUD CONTROL"/>
    <s v="TREETOPS"/>
    <d v="2017-09-01T00:00:00"/>
    <m/>
    <s v="AULI01711620"/>
    <n v="3.5066028E-3"/>
    <n v="6"/>
  </r>
  <r>
    <s v="US-VOT"/>
    <s v="US-VOTIV MUSIC"/>
    <s v="FIXED PLAYS"/>
    <s v="APPLE DIGITAL SALES"/>
    <s v="Fixed Plays"/>
    <s v="TRACK"/>
    <x v="11"/>
    <x v="57"/>
    <s v="00851857007359"/>
    <s v="CLOUD CONTROL"/>
    <s v="SUMMER RAVE"/>
    <d v="2017-09-01T00:00:00"/>
    <m/>
    <s v="AULI01711680"/>
    <n v="3.5066028E-3"/>
    <n v="6"/>
  </r>
  <r>
    <s v="US-VOT"/>
    <s v="US-VOTIV MUSIC"/>
    <s v="FIXED PLAYS"/>
    <s v="APPLE DIGITAL SALES"/>
    <s v="Fixed Plays"/>
    <s v="TRACK"/>
    <x v="11"/>
    <x v="57"/>
    <s v="00851857007359"/>
    <s v="CLOUD CONTROL"/>
    <s v="PANOPTICON"/>
    <d v="2017-09-01T00:00:00"/>
    <m/>
    <s v="AULI01711640"/>
    <n v="1.40264111E-2"/>
    <n v="24"/>
  </r>
  <r>
    <s v="US-VOT"/>
    <s v="US-VOTIV MUSIC"/>
    <s v="FIXED PLAYS"/>
    <s v="APPLE DIGITAL SALES"/>
    <s v="Fixed Plays"/>
    <s v="TRACK"/>
    <x v="11"/>
    <x v="57"/>
    <s v="00851857007359"/>
    <s v="CLOUD CONTROL"/>
    <s v="MUM'S SPAGHETTI"/>
    <d v="2017-09-01T00:00:00"/>
    <m/>
    <s v="AULI01711660"/>
    <n v="2.9221690000000001E-3"/>
    <n v="5"/>
  </r>
  <r>
    <s v="US-VOT"/>
    <s v="US-VOTIV MUSIC"/>
    <s v="FIXED PLAYS"/>
    <s v="APPLE DIGITAL SALES"/>
    <s v="Fixed Plays"/>
    <s v="TRACK"/>
    <x v="11"/>
    <x v="57"/>
    <s v="00851857007359"/>
    <s v="CLOUD CONTROL"/>
    <s v="LIGHTS ON THE CHROME"/>
    <d v="2017-09-01T00:00:00"/>
    <m/>
    <s v="AULI01711600"/>
    <n v="3.5066028E-3"/>
    <n v="6"/>
  </r>
  <r>
    <s v="US-VOT"/>
    <s v="US-VOTIV MUSIC"/>
    <s v="FIXED PLAYS"/>
    <s v="APPLE DIGITAL SALES"/>
    <s v="Fixed Plays"/>
    <s v="TRACK"/>
    <x v="11"/>
    <x v="57"/>
    <s v="00851857007359"/>
    <s v="CLOUD CONTROL"/>
    <s v="LACUNA"/>
    <d v="2017-09-01T00:00:00"/>
    <m/>
    <s v="AULI01711670"/>
    <n v="1.7533014E-3"/>
    <n v="3"/>
  </r>
  <r>
    <s v="US-VOT"/>
    <s v="US-VOTIV MUSIC"/>
    <s v="FIXED PLAYS"/>
    <s v="APPLE DIGITAL SALES"/>
    <s v="Fixed Plays"/>
    <s v="TRACK"/>
    <x v="11"/>
    <x v="57"/>
    <s v="00851857007359"/>
    <s v="CLOUD CONTROL"/>
    <s v="GOLDFISH"/>
    <d v="2017-09-01T00:00:00"/>
    <m/>
    <s v="AULI01711650"/>
    <n v="2.9221690000000001E-3"/>
    <n v="5"/>
  </r>
  <r>
    <s v="US-VOT"/>
    <s v="US-VOTIV MUSIC"/>
    <s v="FIXED PLAYS"/>
    <s v="APPLE DIGITAL SALES"/>
    <s v="Fixed Plays"/>
    <s v="TRACK"/>
    <x v="11"/>
    <x v="57"/>
    <s v="00851857007359"/>
    <s v="CLOUD CONTROL"/>
    <s v="FIND ME IN THE WATER"/>
    <d v="2017-09-01T00:00:00"/>
    <m/>
    <s v="AULI01711690"/>
    <n v="4.6754704000000003E-3"/>
    <n v="8"/>
  </r>
  <r>
    <s v="US-VOT"/>
    <s v="US-VOTIV MUSIC"/>
    <s v="FIXED PLAYS"/>
    <s v="APPLE DIGITAL SALES"/>
    <s v="Fixed Plays"/>
    <s v="TRACK"/>
    <x v="11"/>
    <x v="58"/>
    <s v="00851857007328"/>
    <s v="CLOUD CONTROL"/>
    <s v="RAINBOW CITY"/>
    <d v="2017-05-12T00:00:00"/>
    <m/>
    <s v="AULI01710600"/>
    <n v="7.0132056E-3"/>
    <n v="12"/>
  </r>
  <r>
    <s v="US-VOT"/>
    <s v="US-VOTIV MUSIC"/>
    <s v="FIXED PLAYS"/>
    <s v="APPLE DIGITAL SALES"/>
    <s v="Fixed Plays"/>
    <s v="TRACK"/>
    <x v="11"/>
    <x v="17"/>
    <s v="00075679950949"/>
    <s v="CLOUD CONTROL"/>
    <s v="TOMBSTONE"/>
    <d v="2014-02-18T00:00:00"/>
    <m/>
    <s v="AULI01387050"/>
    <n v="9.3509408000000006E-3"/>
    <n v="16"/>
  </r>
  <r>
    <s v="US-VOT"/>
    <s v="US-VOTIV MUSIC"/>
    <s v="FIXED PLAYS"/>
    <s v="APPLE DIGITAL SALES"/>
    <s v="Fixed Plays"/>
    <s v="TRACK"/>
    <x v="11"/>
    <x v="17"/>
    <s v="00075679950949"/>
    <s v="CLOUD CONTROL"/>
    <s v="THE SMOKE, THE FEELING"/>
    <d v="2014-02-18T00:00:00"/>
    <m/>
    <s v="AULI01387040"/>
    <n v="1.63641463E-2"/>
    <n v="28"/>
  </r>
  <r>
    <s v="US-VOT"/>
    <s v="US-VOTIV MUSIC"/>
    <s v="FIXED PLAYS"/>
    <s v="APPLE DIGITAL SALES"/>
    <s v="Fixed Plays"/>
    <s v="TRACK"/>
    <x v="11"/>
    <x v="17"/>
    <s v="00075679950949"/>
    <s v="CLOUD CONTROL"/>
    <s v="SCREAM RAVE"/>
    <d v="2014-02-18T00:00:00"/>
    <m/>
    <s v="AULI01386960"/>
    <n v="9.3509408000000006E-3"/>
    <n v="16"/>
  </r>
  <r>
    <s v="US-VOT"/>
    <s v="US-VOTIV MUSIC"/>
    <s v="FIXED PLAYS"/>
    <s v="APPLE DIGITAL SALES"/>
    <s v="Fixed Plays"/>
    <s v="TRACK"/>
    <x v="11"/>
    <x v="17"/>
    <s v="00075679950949"/>
    <s v="CLOUD CONTROL"/>
    <s v="SCAR"/>
    <d v="2014-02-18T00:00:00"/>
    <m/>
    <s v="AULI01387010"/>
    <n v="4.8508005200000003E-2"/>
    <n v="83"/>
  </r>
  <r>
    <s v="US-VOT"/>
    <s v="US-VOTIV MUSIC"/>
    <s v="FIXED PLAYS"/>
    <s v="APPLE DIGITAL SALES"/>
    <s v="Fixed Plays"/>
    <s v="TRACK"/>
    <x v="11"/>
    <x v="17"/>
    <s v="00075679950949"/>
    <s v="CLOUD CONTROL"/>
    <s v="PROMISES"/>
    <d v="2014-02-18T00:00:00"/>
    <m/>
    <s v="AULI01386970"/>
    <n v="1.40264111E-2"/>
    <n v="24"/>
  </r>
  <r>
    <s v="US-VOT"/>
    <s v="US-VOTIV MUSIC"/>
    <s v="FIXED PLAYS"/>
    <s v="APPLE DIGITAL SALES"/>
    <s v="Fixed Plays"/>
    <s v="TRACK"/>
    <x v="11"/>
    <x v="17"/>
    <s v="00075679950949"/>
    <s v="CLOUD CONTROL"/>
    <s v="MOONRABBIT"/>
    <d v="2014-02-18T00:00:00"/>
    <m/>
    <s v="AULI01386980"/>
    <n v="6.4287718000000001E-3"/>
    <n v="11"/>
  </r>
  <r>
    <s v="US-VOT"/>
    <s v="US-VOTIV MUSIC"/>
    <s v="FIXED PLAYS"/>
    <s v="APPLE DIGITAL SALES"/>
    <s v="Fixed Plays"/>
    <s v="TRACK"/>
    <x v="11"/>
    <x v="17"/>
    <s v="00075679950949"/>
    <s v="CLOUD CONTROL"/>
    <s v="ISLAND LIVING"/>
    <d v="2014-02-18T00:00:00"/>
    <m/>
    <s v="AULI01386990"/>
    <n v="7.5976393999999999E-3"/>
    <n v="13"/>
  </r>
  <r>
    <s v="US-VOT"/>
    <s v="US-VOTIV MUSIC"/>
    <s v="FIXED PLAYS"/>
    <s v="APPLE DIGITAL SALES"/>
    <s v="Fixed Plays"/>
    <s v="TRACK"/>
    <x v="11"/>
    <x v="17"/>
    <s v="00075679950949"/>
    <s v="CLOUD CONTROL"/>
    <s v="ICE AGE HEATWAVE"/>
    <d v="2014-02-18T00:00:00"/>
    <m/>
    <s v="AULI01387030"/>
    <n v="5.844338000000001E-3"/>
    <n v="10"/>
  </r>
  <r>
    <s v="US-VOT"/>
    <s v="US-VOTIV MUSIC"/>
    <s v="FIXED PLAYS"/>
    <s v="APPLE DIGITAL SALES"/>
    <s v="Fixed Plays"/>
    <s v="TRACK"/>
    <x v="11"/>
    <x v="17"/>
    <s v="00075679950949"/>
    <s v="CLOUD CONTROL"/>
    <s v="HAPPY BIRTHDAY"/>
    <d v="2014-02-18T00:00:00"/>
    <m/>
    <s v="AULI01387020"/>
    <n v="9.3509408000000006E-3"/>
    <n v="16"/>
  </r>
  <r>
    <s v="US-VOT"/>
    <s v="US-VOTIV MUSIC"/>
    <s v="FIXED PLAYS"/>
    <s v="APPLE DIGITAL SALES"/>
    <s v="Fixed Plays"/>
    <s v="TRACK"/>
    <x v="11"/>
    <x v="17"/>
    <s v="00075679950949"/>
    <s v="CLOUD CONTROL"/>
    <s v="DREAM CAVE"/>
    <d v="2014-02-18T00:00:00"/>
    <m/>
    <s v="AULI01387060"/>
    <n v="1.63641463E-2"/>
    <n v="28"/>
  </r>
  <r>
    <s v="US-VOT"/>
    <s v="US-VOTIV MUSIC"/>
    <s v="FIXED PLAYS"/>
    <s v="APPLE DIGITAL SALES"/>
    <s v="Fixed Plays"/>
    <s v="TRACK"/>
    <x v="11"/>
    <x v="17"/>
    <s v="00075679950949"/>
    <s v="CLOUD CONTROL"/>
    <s v="DOJO RISING"/>
    <d v="2014-02-18T00:00:00"/>
    <m/>
    <s v="AULI01387000"/>
    <n v="4.55858362E-2"/>
    <n v="78"/>
  </r>
  <r>
    <s v="US-VOT"/>
    <s v="US-VOTIV MUSIC"/>
    <s v="FIXED PLAYS"/>
    <s v="APPLE DIGITAL SALES"/>
    <s v="Fixed Plays"/>
    <s v="TRACK"/>
    <x v="21"/>
    <x v="60"/>
    <s v="00851857007526"/>
    <s v="CLINT MANSELL"/>
    <s v="WHEN GUNS ARE NO MORE"/>
    <d v="2018-07-27T00:00:00"/>
    <m/>
    <s v="USC5Q1800011"/>
    <n v="5.8443380000000014E-4"/>
    <n v="1"/>
  </r>
  <r>
    <s v="US-VOT"/>
    <s v="US-VOTIV MUSIC"/>
    <s v="FIXED PLAYS"/>
    <s v="APPLE DIGITAL SALES"/>
    <s v="Fixed Plays"/>
    <s v="TRACK"/>
    <x v="21"/>
    <x v="60"/>
    <s v="00851857007526"/>
    <s v="CLINT MANSELL"/>
    <s v="STILL"/>
    <d v="2018-07-27T00:00:00"/>
    <m/>
    <s v="USC5Q1800013"/>
    <n v="5.8443380000000014E-4"/>
    <n v="1"/>
  </r>
  <r>
    <s v="US-VOT"/>
    <s v="US-VOTIV MUSIC"/>
    <s v="FIXED PLAYS"/>
    <s v="APPLE DIGITAL SALES"/>
    <s v="Fixed Plays"/>
    <s v="TRACK"/>
    <x v="21"/>
    <x v="60"/>
    <s v="00851857007526"/>
    <s v="CLINT MANSELL"/>
    <s v="RITUAL"/>
    <d v="2018-07-27T00:00:00"/>
    <m/>
    <s v="USC5Q1800009"/>
    <n v="5.8443380000000014E-4"/>
    <n v="1"/>
  </r>
  <r>
    <s v="US-VOT"/>
    <s v="US-VOTIV MUSIC"/>
    <s v="FIXED PLAYS"/>
    <s v="APPLE DIGITAL SALES"/>
    <s v="Fixed Plays"/>
    <s v="TRACK"/>
    <x v="21"/>
    <x v="60"/>
    <s v="00851857007526"/>
    <s v="CLINT MANSELL"/>
    <s v="MAMA"/>
    <d v="2018-07-27T00:00:00"/>
    <m/>
    <s v="USC5Q1800014"/>
    <n v="1.1688676000000001E-3"/>
    <n v="2"/>
  </r>
  <r>
    <s v="US-VOT"/>
    <s v="US-VOTIV MUSIC"/>
    <s v="FIXED PLAYS"/>
    <s v="APPLE DIGITAL SALES"/>
    <s v="Fixed Plays"/>
    <s v="TRACK"/>
    <x v="21"/>
    <x v="60"/>
    <s v="00851857007526"/>
    <s v="CLINT MANSELL"/>
    <s v="DIRGE"/>
    <d v="2018-07-27T00:00:00"/>
    <m/>
    <s v="USC5Q1800012"/>
    <n v="1.7533014E-3"/>
    <n v="3"/>
  </r>
  <r>
    <s v="US-VOT"/>
    <s v="US-VOTIV MUSIC"/>
    <s v="FIXED PLAYS"/>
    <s v="APPLE DIGITAL SALES"/>
    <s v="Fixed Plays"/>
    <s v="TRACK"/>
    <x v="1"/>
    <x v="61"/>
    <s v="00851857007434"/>
    <s v="CHAPPO"/>
    <s v="WHITE NOISE"/>
    <d v="2017-11-03T00:00:00"/>
    <m/>
    <s v="USC5Q1700030"/>
    <n v="3.5066028E-3"/>
    <n v="6"/>
  </r>
  <r>
    <s v="US-VOT"/>
    <s v="US-VOTIV MUSIC"/>
    <s v="FIXED PLAYS"/>
    <s v="APPLE DIGITAL SALES"/>
    <s v="Fixed Plays"/>
    <s v="TRACK"/>
    <x v="1"/>
    <x v="62"/>
    <s v="00857235002909"/>
    <s v="CHAPPO"/>
    <s v="HANG ON"/>
    <d v="2015-02-17T00:00:00"/>
    <m/>
    <s v="USC5Q1400083"/>
    <n v="1.6948580099999999E-2"/>
    <n v="29"/>
  </r>
  <r>
    <s v="US-VOT"/>
    <s v="US-VOTIV MUSIC"/>
    <s v="FIXED PLAYS"/>
    <s v="APPLE DIGITAL SALES"/>
    <s v="Fixed Plays"/>
    <s v="TRACK"/>
    <x v="1"/>
    <x v="63"/>
    <s v="00857235002749"/>
    <s v="CHAPPO"/>
    <s v="SOMETHING'S RINGING"/>
    <d v="2015-05-12T00:00:00"/>
    <m/>
    <s v="USC5Q1400087"/>
    <n v="9.3509408000000006E-3"/>
    <n v="16"/>
  </r>
  <r>
    <s v="US-VOT"/>
    <s v="US-VOTIV MUSIC"/>
    <s v="FIXED PLAYS"/>
    <s v="APPLE DIGITAL SALES"/>
    <s v="Fixed Plays"/>
    <s v="TRACK"/>
    <x v="1"/>
    <x v="63"/>
    <s v="00857235002749"/>
    <s v="CHAPPO"/>
    <s v="RUN ME INTO THE GROUND"/>
    <d v="2015-05-12T00:00:00"/>
    <m/>
    <s v="USC5Q1400084"/>
    <n v="1.1104242199999999E-2"/>
    <n v="19"/>
  </r>
  <r>
    <s v="US-VOT"/>
    <s v="US-VOTIV MUSIC"/>
    <s v="FIXED PLAYS"/>
    <s v="APPLE DIGITAL SALES"/>
    <s v="Fixed Plays"/>
    <s v="TRACK"/>
    <x v="1"/>
    <x v="63"/>
    <s v="00857235002749"/>
    <s v="CHAPPO"/>
    <s v="ORANGE AFTERNOON"/>
    <d v="2015-05-12T00:00:00"/>
    <m/>
    <s v="USC5Q1400088"/>
    <n v="1.4610844899999999E-2"/>
    <n v="25"/>
  </r>
  <r>
    <s v="US-VOT"/>
    <s v="US-VOTIV MUSIC"/>
    <s v="FIXED PLAYS"/>
    <s v="APPLE DIGITAL SALES"/>
    <s v="Fixed Plays"/>
    <s v="TRACK"/>
    <x v="1"/>
    <x v="63"/>
    <s v="00857235002749"/>
    <s v="CHAPPO"/>
    <s v="MAD MAGIC"/>
    <d v="2015-05-12T00:00:00"/>
    <m/>
    <s v="USC5Q1400085"/>
    <n v="1.5779712500000001E-2"/>
    <n v="27"/>
  </r>
  <r>
    <s v="US-VOT"/>
    <s v="US-VOTIV MUSIC"/>
    <s v="FIXED PLAYS"/>
    <s v="APPLE DIGITAL SALES"/>
    <s v="Fixed Plays"/>
    <s v="TRACK"/>
    <x v="1"/>
    <x v="63"/>
    <s v="00857235002749"/>
    <s v="CHAPPO"/>
    <s v="HEY OH"/>
    <d v="2015-05-12T00:00:00"/>
    <m/>
    <s v="USC5Q1400086"/>
    <n v="9.3509408000000006E-3"/>
    <n v="16"/>
  </r>
  <r>
    <s v="US-VOT"/>
    <s v="US-VOTIV MUSIC"/>
    <s v="FIXED PLAYS"/>
    <s v="APPLE DIGITAL SALES"/>
    <s v="Fixed Plays"/>
    <s v="TRACK"/>
    <x v="1"/>
    <x v="63"/>
    <s v="00857235002749"/>
    <s v="CHAPPO"/>
    <s v="HELLO"/>
    <d v="2015-05-12T00:00:00"/>
    <m/>
    <s v="USC5Q1400082"/>
    <n v="1.1104242199999999E-2"/>
    <n v="19"/>
  </r>
  <r>
    <s v="US-VOT"/>
    <s v="US-VOTIV MUSIC"/>
    <s v="FIXED PLAYS"/>
    <s v="APPLE DIGITAL SALES"/>
    <s v="Fixed Plays"/>
    <s v="TRACK"/>
    <x v="1"/>
    <x v="63"/>
    <s v="00857235002749"/>
    <s v="CHAPPO"/>
    <s v="GHETTO WEEKEND"/>
    <d v="2015-05-12T00:00:00"/>
    <m/>
    <s v="USC5Q1400089"/>
    <n v="1.1688675900000001E-2"/>
    <n v="20"/>
  </r>
  <r>
    <s v="US-VOT"/>
    <s v="US-VOTIV MUSIC"/>
    <s v="FIXED PLAYS"/>
    <s v="APPLE DIGITAL SALES"/>
    <s v="Fixed Plays"/>
    <s v="TRACK"/>
    <x v="1"/>
    <x v="1"/>
    <s v="00851857007397"/>
    <s v="CHAPPO"/>
    <s v="SUCCESS"/>
    <d v="2018-02-23T00:00:00"/>
    <m/>
    <s v="USC5Q1700031"/>
    <n v="5.844338000000001E-3"/>
    <n v="10"/>
  </r>
  <r>
    <s v="US-VOT"/>
    <s v="US-VOTIV MUSIC"/>
    <s v="FIXED PLAYS"/>
    <s v="APPLE DIGITAL SALES"/>
    <s v="Fixed Plays"/>
    <s v="TRACK"/>
    <x v="1"/>
    <x v="1"/>
    <s v="00851857007397"/>
    <s v="CHAPPO"/>
    <s v="OUTRAGEOUS"/>
    <d v="2018-02-23T00:00:00"/>
    <m/>
    <s v="USC5Q1700037"/>
    <n v="3.5066028E-3"/>
    <n v="6"/>
  </r>
  <r>
    <s v="US-VOT"/>
    <s v="US-VOTIV MUSIC"/>
    <s v="FIXED PLAYS"/>
    <s v="APPLE DIGITAL SALES"/>
    <s v="Fixed Plays"/>
    <s v="TRACK"/>
    <x v="1"/>
    <x v="1"/>
    <s v="00851857007397"/>
    <s v="CHAPPO"/>
    <s v="MASQUERADE"/>
    <d v="2018-02-23T00:00:00"/>
    <m/>
    <s v="USC5Q1700035"/>
    <n v="6.4287718000000001E-3"/>
    <n v="11"/>
  </r>
  <r>
    <s v="US-VOT"/>
    <s v="US-VOTIV MUSIC"/>
    <s v="FIXED PLAYS"/>
    <s v="APPLE DIGITAL SALES"/>
    <s v="Fixed Plays"/>
    <s v="TRACK"/>
    <x v="1"/>
    <x v="1"/>
    <s v="00851857007397"/>
    <s v="CHAPPO"/>
    <s v="LIVE MY LIFE"/>
    <d v="2018-02-23T00:00:00"/>
    <m/>
    <s v="USC5Q1700033"/>
    <n v="2.9221690000000001E-3"/>
    <n v="5"/>
  </r>
  <r>
    <s v="US-VOT"/>
    <s v="US-VOTIV MUSIC"/>
    <s v="FIXED PLAYS"/>
    <s v="APPLE DIGITAL SALES"/>
    <s v="Fixed Plays"/>
    <s v="TRACK"/>
    <x v="1"/>
    <x v="1"/>
    <s v="00851857007397"/>
    <s v="CHAPPO"/>
    <s v="GET BACK"/>
    <d v="2018-02-23T00:00:00"/>
    <m/>
    <s v="USC5Q1700034"/>
    <n v="2.9221690000000001E-3"/>
    <n v="5"/>
  </r>
  <r>
    <s v="US-VOT"/>
    <s v="US-VOTIV MUSIC"/>
    <s v="FIXED PLAYS"/>
    <s v="APPLE DIGITAL SALES"/>
    <s v="Fixed Plays"/>
    <s v="TRACK"/>
    <x v="1"/>
    <x v="1"/>
    <s v="00851857007397"/>
    <s v="CHAPPO"/>
    <s v="FEEDBACK LOOP"/>
    <d v="2018-02-23T00:00:00"/>
    <m/>
    <s v="USC5Q1700038"/>
    <n v="4.0910366000000012E-3"/>
    <n v="7"/>
  </r>
  <r>
    <s v="US-VOT"/>
    <s v="US-VOTIV MUSIC"/>
    <s v="FIXED PLAYS"/>
    <s v="APPLE DIGITAL SALES"/>
    <s v="Fixed Plays"/>
    <s v="TRACK"/>
    <x v="1"/>
    <x v="1"/>
    <s v="00851857007397"/>
    <s v="CHAPPO"/>
    <s v="CRY ON ME"/>
    <d v="2018-02-23T00:00:00"/>
    <m/>
    <s v="USC5Q1700032"/>
    <n v="5.844338000000001E-3"/>
    <n v="10"/>
  </r>
  <r>
    <s v="US-VOT"/>
    <s v="US-VOTIV MUSIC"/>
    <s v="FIXED PLAYS"/>
    <s v="APPLE DIGITAL SALES"/>
    <s v="Fixed Plays"/>
    <s v="TRACK"/>
    <x v="1"/>
    <x v="1"/>
    <s v="00851857007397"/>
    <s v="CHAPPO"/>
    <s v="CHANGES"/>
    <d v="2018-02-23T00:00:00"/>
    <m/>
    <s v="USC5Q1700036"/>
    <n v="4.6754704000000003E-3"/>
    <n v="8"/>
  </r>
  <r>
    <s v="US-VOT"/>
    <s v="US-VOTIV MUSIC"/>
    <s v="FIXED PLAYS"/>
    <s v="APPLE DIGITAL SALES"/>
    <s v="Fixed Plays"/>
    <s v="TRACK"/>
    <x v="1"/>
    <x v="1"/>
    <s v="00851857007397"/>
    <s v="CHAPPO"/>
    <s v="AMERICAN DREAM"/>
    <d v="2018-02-23T00:00:00"/>
    <m/>
    <s v="USC5Q1700029"/>
    <n v="2.9221690000000001E-3"/>
    <n v="5"/>
  </r>
  <r>
    <s v="US-VOT"/>
    <s v="US-VOTIV MUSIC"/>
    <s v="FIXED PLAYS"/>
    <s v="APPLE DIGITAL SALES"/>
    <s v="Fixed Plays"/>
    <s v="TRACK"/>
    <x v="1"/>
    <x v="64"/>
    <s v="00857235002732"/>
    <s v="CHAPPO"/>
    <s v="TIMELINE"/>
    <d v="2014-12-09T00:00:00"/>
    <m/>
    <s v="USC5Q1400081"/>
    <n v="7.0132056E-3"/>
    <n v="12"/>
  </r>
  <r>
    <s v="US-VOT"/>
    <s v="US-VOTIV MUSIC"/>
    <s v="FIXED PLAYS"/>
    <s v="APPLE DIGITAL SALES"/>
    <s v="Fixed Plays"/>
    <s v="TRACK"/>
    <x v="1"/>
    <x v="64"/>
    <s v="00857235002732"/>
    <s v="CHAPPO"/>
    <s v="I'M NOT READY"/>
    <d v="2014-12-09T00:00:00"/>
    <m/>
    <s v="USC5Q1400078"/>
    <n v="2.2208484300000001E-2"/>
    <n v="38"/>
  </r>
  <r>
    <s v="US-VOT"/>
    <s v="US-VOTIV MUSIC"/>
    <s v="FIXED PLAYS"/>
    <s v="APPLE DIGITAL SALES"/>
    <s v="Fixed Plays"/>
    <s v="TRACK"/>
    <x v="1"/>
    <x v="64"/>
    <s v="00857235002732"/>
    <s v="CHAPPO"/>
    <s v="I DON'T NEED THE SUN"/>
    <d v="2014-12-09T00:00:00"/>
    <m/>
    <s v="USC5Q1400079"/>
    <n v="1.9870749199999999E-2"/>
    <n v="34"/>
  </r>
  <r>
    <s v="US-VOT"/>
    <s v="US-VOTIV MUSIC"/>
    <s v="FIXED PLAYS"/>
    <s v="APPLE DIGITAL SALES"/>
    <s v="Fixed Plays"/>
    <s v="TRACK"/>
    <x v="1"/>
    <x v="64"/>
    <s v="00857235002732"/>
    <s v="CHAPPO"/>
    <s v="CELEBRATE"/>
    <d v="2014-12-09T00:00:00"/>
    <m/>
    <s v="USC5Q1400080"/>
    <n v="1.2857543500000001E-2"/>
    <n v="22"/>
  </r>
  <r>
    <s v="US-VOT"/>
    <s v="US-VOTIV MUSIC"/>
    <s v="FIXED PLAYS"/>
    <s v="APPLE DIGITAL SALES"/>
    <s v="Fixed Plays"/>
    <s v="TRACK"/>
    <x v="2"/>
    <x v="2"/>
    <s v="00075679967251"/>
    <s v="BRITE FUTURES"/>
    <s v="WINTERLUDE"/>
    <d v="2014-02-18T00:00:00"/>
    <m/>
    <s v="USC5Q1100013"/>
    <n v="2.9221690000000001E-3"/>
    <n v="5"/>
  </r>
  <r>
    <s v="US-VOT"/>
    <s v="US-VOTIV MUSIC"/>
    <s v="FIXED PLAYS"/>
    <s v="APPLE DIGITAL SALES"/>
    <s v="Fixed Plays"/>
    <s v="TRACK"/>
    <x v="2"/>
    <x v="2"/>
    <s v="00075679967251"/>
    <s v="BRITE FUTURES"/>
    <s v="TOO YOUNG TO KILL"/>
    <d v="2014-02-18T00:00:00"/>
    <m/>
    <s v="USC5Q1100010"/>
    <n v="7.0132056E-3"/>
    <n v="12"/>
  </r>
  <r>
    <s v="US-VOT"/>
    <s v="US-VOTIV MUSIC"/>
    <s v="FIXED PLAYS"/>
    <s v="APPLE DIGITAL SALES"/>
    <s v="Fixed Plays"/>
    <s v="TRACK"/>
    <x v="2"/>
    <x v="2"/>
    <s v="00075679967251"/>
    <s v="BRITE FUTURES"/>
    <s v="TEST OF TIME"/>
    <d v="2014-02-18T00:00:00"/>
    <m/>
    <s v="USC5Q1100016"/>
    <n v="2.9221690000000001E-3"/>
    <n v="5"/>
  </r>
  <r>
    <s v="US-VOT"/>
    <s v="US-VOTIV MUSIC"/>
    <s v="FIXED PLAYS"/>
    <s v="APPLE DIGITAL SALES"/>
    <s v="Fixed Plays"/>
    <s v="TRACK"/>
    <x v="2"/>
    <x v="2"/>
    <s v="00075679967251"/>
    <s v="BRITE FUTURES"/>
    <s v="TELL IT TO ME"/>
    <d v="2014-02-18T00:00:00"/>
    <m/>
    <s v="USC5Q1100014"/>
    <n v="2.9221690000000001E-3"/>
    <n v="5"/>
  </r>
  <r>
    <s v="US-VOT"/>
    <s v="US-VOTIV MUSIC"/>
    <s v="FIXED PLAYS"/>
    <s v="APPLE DIGITAL SALES"/>
    <s v="Fixed Plays"/>
    <s v="TRACK"/>
    <x v="2"/>
    <x v="2"/>
    <s v="00075679967251"/>
    <s v="BRITE FUTURES"/>
    <s v="KISSED HER SISTER"/>
    <d v="2014-02-18T00:00:00"/>
    <m/>
    <s v="USC5Q1100009"/>
    <n v="4.0910366000000012E-3"/>
    <n v="7"/>
  </r>
  <r>
    <s v="US-VOT"/>
    <s v="US-VOTIV MUSIC"/>
    <s v="FIXED PLAYS"/>
    <s v="APPLE DIGITAL SALES"/>
    <s v="Fixed Plays"/>
    <s v="TRACK"/>
    <x v="2"/>
    <x v="2"/>
    <s v="00075679967251"/>
    <s v="BRITE FUTURES"/>
    <s v="JAG IN A JUNGLE"/>
    <d v="2014-02-18T00:00:00"/>
    <m/>
    <s v="USC5Q1100011"/>
    <n v="1.6948580099999999E-2"/>
    <n v="29"/>
  </r>
  <r>
    <s v="US-VOT"/>
    <s v="US-VOTIV MUSIC"/>
    <s v="FIXED PLAYS"/>
    <s v="APPLE DIGITAL SALES"/>
    <s v="Fixed Plays"/>
    <s v="TRACK"/>
    <x v="2"/>
    <x v="2"/>
    <s v="00075679967251"/>
    <s v="BRITE FUTURES"/>
    <s v="COSMIC HORN"/>
    <d v="2014-02-18T00:00:00"/>
    <m/>
    <s v="USC5Q1100015"/>
    <n v="7.0132056E-3"/>
    <n v="12"/>
  </r>
  <r>
    <s v="US-VOT"/>
    <s v="US-VOTIV MUSIC"/>
    <s v="FIXED PLAYS"/>
    <s v="APPLE DIGITAL SALES"/>
    <s v="Fixed Plays"/>
    <s v="TRACK"/>
    <x v="2"/>
    <x v="2"/>
    <s v="00075679967251"/>
    <s v="BRITE FUTURES"/>
    <s v="BLACK WEDDING"/>
    <d v="2014-02-18T00:00:00"/>
    <m/>
    <s v="USC5Q1100017"/>
    <n v="1.7533014E-3"/>
    <n v="3"/>
  </r>
  <r>
    <s v="US-VOT"/>
    <s v="US-VOTIV MUSIC"/>
    <s v="FIXED PLAYS"/>
    <s v="APPLE DIGITAL SALES"/>
    <s v="Fixed Plays"/>
    <s v="TRACK"/>
    <x v="2"/>
    <x v="2"/>
    <s v="00075679967251"/>
    <s v="BRITE FUTURES"/>
    <s v="BEST PARTY EVER (SO FAR)"/>
    <d v="2014-02-18T00:00:00"/>
    <m/>
    <s v="USC5Q1100012"/>
    <n v="2.3377352000000001E-3"/>
    <n v="4"/>
  </r>
  <r>
    <s v="US-VOT"/>
    <s v="US-VOTIV MUSIC"/>
    <s v="FIXED PLAYS"/>
    <s v="APPLE DIGITAL SALES"/>
    <s v="Fixed Plays"/>
    <s v="TRACK"/>
    <x v="2"/>
    <x v="2"/>
    <s v="00075679967251"/>
    <s v="BRITE FUTURES"/>
    <s v="BABY RAIN"/>
    <d v="2014-02-18T00:00:00"/>
    <m/>
    <s v="USC5Q1100008"/>
    <n v="1.2857543500000001E-2"/>
    <n v="22"/>
  </r>
  <r>
    <s v="US-VOT"/>
    <s v="US-VOTIV MUSIC"/>
    <s v="FIXED PLAYS"/>
    <s v="APPLE DIGITAL SALES"/>
    <s v="Fixed Plays"/>
    <s v="TRACK"/>
    <x v="3"/>
    <x v="3"/>
    <s v="00602537659876"/>
    <s v="AUGUSTINES"/>
    <s v="WEARY EYES"/>
    <d v="2014-02-04T00:00:00"/>
    <m/>
    <s v="USC5Q1300055"/>
    <n v="0.30098340569999998"/>
    <n v="515"/>
  </r>
  <r>
    <s v="US-VOT"/>
    <s v="US-VOTIV MUSIC"/>
    <s v="FIXED PLAYS"/>
    <s v="APPLE DIGITAL SALES"/>
    <s v="Fixed Plays"/>
    <s v="TRACK"/>
    <x v="3"/>
    <x v="3"/>
    <s v="00602537659876"/>
    <s v="AUGUSTINES"/>
    <s v="WALKABOUT"/>
    <d v="2014-02-04T00:00:00"/>
    <m/>
    <s v="USC5Q1300057"/>
    <n v="0.67502103609999997"/>
    <n v="1155"/>
  </r>
  <r>
    <s v="US-VOT"/>
    <s v="US-VOTIV MUSIC"/>
    <s v="FIXED PLAYS"/>
    <s v="APPLE DIGITAL SALES"/>
    <s v="Fixed Plays"/>
    <s v="TRACK"/>
    <x v="3"/>
    <x v="3"/>
    <s v="00602537659876"/>
    <s v="AUGUSTINES"/>
    <s v="THIS AIN'T ME"/>
    <d v="2014-02-04T00:00:00"/>
    <m/>
    <s v="USC5Q1300059"/>
    <n v="0.2460466288"/>
    <n v="421"/>
  </r>
  <r>
    <s v="US-VOT"/>
    <s v="US-VOTIV MUSIC"/>
    <s v="FIXED PLAYS"/>
    <s v="APPLE DIGITAL SALES"/>
    <s v="Fixed Plays"/>
    <s v="TRACK"/>
    <x v="3"/>
    <x v="3"/>
    <s v="00602537659876"/>
    <s v="AUGUSTINES"/>
    <s v="THE AVENUE"/>
    <d v="2014-02-04T00:00:00"/>
    <m/>
    <s v="USC5Q1300061"/>
    <n v="0.28286595800000008"/>
    <n v="484"/>
  </r>
  <r>
    <s v="US-VOT"/>
    <s v="US-VOTIV MUSIC"/>
    <s v="FIXED PLAYS"/>
    <s v="APPLE DIGITAL SALES"/>
    <s v="Fixed Plays"/>
    <s v="TRACK"/>
    <x v="3"/>
    <x v="3"/>
    <s v="00602537659876"/>
    <s v="AUGUSTINES"/>
    <s v="NOW YOU ARE FREE"/>
    <d v="2014-02-04T00:00:00"/>
    <m/>
    <s v="USC5Q1300060"/>
    <n v="0.24838436389999999"/>
    <n v="425"/>
  </r>
  <r>
    <s v="US-VOT"/>
    <s v="US-VOTIV MUSIC"/>
    <s v="FIXED PLAYS"/>
    <s v="APPLE DIGITAL SALES"/>
    <s v="Fixed Plays"/>
    <s v="TRACK"/>
    <x v="3"/>
    <x v="3"/>
    <s v="00602537659876"/>
    <s v="AUGUSTINES"/>
    <s v="NOTHING TO LOSE BUT YOUR HEAD"/>
    <d v="2014-02-04T00:00:00"/>
    <m/>
    <s v="USC5Q1300054"/>
    <n v="0.37286876280000009"/>
    <n v="638"/>
  </r>
  <r>
    <s v="US-VOT"/>
    <s v="US-VOTIV MUSIC"/>
    <s v="FIXED PLAYS"/>
    <s v="APPLE DIGITAL SALES"/>
    <s v="Fixed Plays"/>
    <s v="TRACK"/>
    <x v="3"/>
    <x v="3"/>
    <s v="00602537659876"/>
    <s v="AUGUSTINES"/>
    <s v="KID YOU'RE ON YOUR OWN"/>
    <d v="2014-02-04T00:00:00"/>
    <m/>
    <s v="USC5Q1300058"/>
    <n v="0.22442257830000001"/>
    <n v="384"/>
  </r>
  <r>
    <s v="US-VOT"/>
    <s v="US-VOTIV MUSIC"/>
    <s v="FIXED PLAYS"/>
    <s v="APPLE DIGITAL SALES"/>
    <s v="Fixed Plays"/>
    <s v="TRACK"/>
    <x v="3"/>
    <x v="3"/>
    <s v="00602537659876"/>
    <s v="AUGUSTINES"/>
    <s v="INTRO (I TOUCH IMAGINARY HANDS)"/>
    <d v="2014-02-04T00:00:00"/>
    <m/>
    <s v="USC5Q1300052"/>
    <n v="0.20805843190000001"/>
    <n v="356"/>
  </r>
  <r>
    <s v="US-VOT"/>
    <s v="US-VOTIV MUSIC"/>
    <s v="FIXED PLAYS"/>
    <s v="APPLE DIGITAL SALES"/>
    <s v="Fixed Plays"/>
    <s v="TRACK"/>
    <x v="3"/>
    <x v="3"/>
    <s v="00602537659876"/>
    <s v="AUGUSTINES"/>
    <s v="HOLD ONTO ANYTHING"/>
    <d v="2014-02-04T00:00:00"/>
    <m/>
    <s v="USC5Q1300063"/>
    <n v="0.23377351900000001"/>
    <n v="400"/>
  </r>
  <r>
    <s v="US-VOT"/>
    <s v="US-VOTIV MUSIC"/>
    <s v="FIXED PLAYS"/>
    <s v="APPLE DIGITAL SALES"/>
    <s v="Fixed Plays"/>
    <s v="TRACK"/>
    <x v="3"/>
    <x v="3"/>
    <s v="00602537659876"/>
    <s v="AUGUSTINES"/>
    <s v="HIGHWAY 1 INTERLUDE"/>
    <d v="2014-02-04T00:00:00"/>
    <m/>
    <s v="USC5Q1300062"/>
    <n v="0.2378645556"/>
    <n v="407"/>
  </r>
  <r>
    <s v="US-VOT"/>
    <s v="US-VOTIV MUSIC"/>
    <s v="FIXED PLAYS"/>
    <s v="APPLE DIGITAL SALES"/>
    <s v="Fixed Plays"/>
    <s v="TRACK"/>
    <x v="3"/>
    <x v="3"/>
    <s v="00602537659876"/>
    <s v="AUGUSTINES"/>
    <s v="DON'T YOU LOOK BACK"/>
    <d v="2014-02-04T00:00:00"/>
    <m/>
    <s v="USC5Q1300056"/>
    <n v="0.34423150670000002"/>
    <n v="589"/>
  </r>
  <r>
    <s v="US-VOT"/>
    <s v="US-VOTIV MUSIC"/>
    <s v="FIXED PLAYS"/>
    <s v="APPLE DIGITAL SALES"/>
    <s v="Fixed Plays"/>
    <s v="TRACK"/>
    <x v="3"/>
    <x v="3"/>
    <s v="00602537659876"/>
    <s v="AUGUSTINES"/>
    <s v="CRUEL CITY"/>
    <d v="2014-02-04T00:00:00"/>
    <m/>
    <s v="USC5Q1300053"/>
    <n v="0.32260745620000009"/>
    <n v="552"/>
  </r>
  <r>
    <s v="US-VOT"/>
    <s v="US-VOTIV MUSIC"/>
    <s v="FIXED PLAYS"/>
    <s v="APPLE DIGITAL SALES"/>
    <s v="Fixed Plays"/>
    <s v="TRACK"/>
    <x v="4"/>
    <x v="9"/>
    <s v="00851563006028"/>
    <s v="ALPINE"/>
    <s v="UP FOR AIR"/>
    <d v="2015-06-16T00:00:00"/>
    <m/>
    <s v="AULI01599370"/>
    <n v="3.4481594099999999E-2"/>
    <n v="59"/>
  </r>
  <r>
    <s v="US-VOT"/>
    <s v="US-VOTIV MUSIC"/>
    <s v="FIXED PLAYS"/>
    <s v="APPLE DIGITAL SALES"/>
    <s v="Fixed Plays"/>
    <s v="TRACK"/>
    <x v="4"/>
    <x v="9"/>
    <s v="00851563006028"/>
    <s v="ALPINE"/>
    <s v="STANDING NOT SLEEPING"/>
    <d v="2015-06-16T00:00:00"/>
    <m/>
    <s v="AULI01599400"/>
    <n v="2.4546219500000001E-2"/>
    <n v="42"/>
  </r>
  <r>
    <s v="US-VOT"/>
    <s v="US-VOTIV MUSIC"/>
    <s v="FIXED PLAYS"/>
    <s v="APPLE DIGITAL SALES"/>
    <s v="Fixed Plays"/>
    <s v="TRACK"/>
    <x v="4"/>
    <x v="9"/>
    <s v="00851563006028"/>
    <s v="ALPINE"/>
    <s v="SHOT FOX"/>
    <d v="2015-06-16T00:00:00"/>
    <m/>
    <s v="AULI01599340"/>
    <n v="2.74683885E-2"/>
    <n v="47"/>
  </r>
  <r>
    <s v="US-VOT"/>
    <s v="US-VOTIV MUSIC"/>
    <s v="FIXED PLAYS"/>
    <s v="APPLE DIGITAL SALES"/>
    <s v="Fixed Plays"/>
    <s v="TRACK"/>
    <x v="4"/>
    <x v="9"/>
    <s v="00851563006028"/>
    <s v="ALPINE"/>
    <s v="NEED NOT BE"/>
    <d v="2015-06-16T00:00:00"/>
    <m/>
    <s v="AULI01599390"/>
    <n v="2.3961785699999998E-2"/>
    <n v="41"/>
  </r>
  <r>
    <s v="US-VOT"/>
    <s v="US-VOTIV MUSIC"/>
    <s v="FIXED PLAYS"/>
    <s v="APPLE DIGITAL SALES"/>
    <s v="Fixed Plays"/>
    <s v="TRACK"/>
    <x v="4"/>
    <x v="9"/>
    <s v="00851563006028"/>
    <s v="ALPINE"/>
    <s v="MUCH MORE"/>
    <d v="2015-06-16T00:00:00"/>
    <m/>
    <s v="AULI01599380"/>
    <n v="2.5715087099999999E-2"/>
    <n v="44"/>
  </r>
  <r>
    <s v="US-VOT"/>
    <s v="US-VOTIV MUSIC"/>
    <s v="FIXED PLAYS"/>
    <s v="APPLE DIGITAL SALES"/>
    <s v="Fixed Plays"/>
    <s v="TRACK"/>
    <x v="4"/>
    <x v="9"/>
    <s v="00851563006028"/>
    <s v="ALPINE"/>
    <s v="JELLYFISH"/>
    <d v="2015-06-16T00:00:00"/>
    <m/>
    <s v="AULI01599360"/>
    <n v="6.1365548700000001E-2"/>
    <n v="105"/>
  </r>
  <r>
    <s v="US-VOT"/>
    <s v="US-VOTIV MUSIC"/>
    <s v="FIXED PLAYS"/>
    <s v="APPLE DIGITAL SALES"/>
    <s v="Fixed Plays"/>
    <s v="TRACK"/>
    <x v="4"/>
    <x v="9"/>
    <s v="00851563006028"/>
    <s v="ALPINE"/>
    <s v="DAMN BABY"/>
    <d v="2015-06-16T00:00:00"/>
    <m/>
    <s v="AULI01599350"/>
    <n v="6.7209886699999999E-2"/>
    <n v="115"/>
  </r>
  <r>
    <s v="US-VOT"/>
    <s v="US-VOTIV MUSIC"/>
    <s v="FIXED PLAYS"/>
    <s v="APPLE DIGITAL SALES"/>
    <s v="Fixed Plays"/>
    <s v="TRACK"/>
    <x v="4"/>
    <x v="9"/>
    <s v="00851563006028"/>
    <s v="ALPINE"/>
    <s v="CRUNCHES"/>
    <d v="2015-06-16T00:00:00"/>
    <m/>
    <s v="AULI01599330"/>
    <n v="2.3377351899999999E-2"/>
    <n v="40"/>
  </r>
  <r>
    <s v="US-VOT"/>
    <s v="US-VOTIV MUSIC"/>
    <s v="FIXED PLAYS"/>
    <s v="APPLE DIGITAL SALES"/>
    <s v="Fixed Plays"/>
    <s v="TRACK"/>
    <x v="4"/>
    <x v="9"/>
    <s v="00851563006028"/>
    <s v="ALPINE"/>
    <s v="COME ON"/>
    <d v="2015-06-16T00:00:00"/>
    <m/>
    <s v="AULI01599310"/>
    <n v="2.6883954700000001E-2"/>
    <n v="46"/>
  </r>
  <r>
    <s v="US-VOT"/>
    <s v="US-VOTIV MUSIC"/>
    <s v="FIXED PLAYS"/>
    <s v="APPLE DIGITAL SALES"/>
    <s v="Fixed Plays"/>
    <s v="TRACK"/>
    <x v="4"/>
    <x v="4"/>
    <s v="00851563006141"/>
    <s v="ALPINE"/>
    <s v="FOOLISH"/>
    <d v="2015-04-07T00:00:00"/>
    <m/>
    <s v="AULI01599320"/>
    <n v="0.1478617508"/>
    <n v="253"/>
  </r>
  <r>
    <s v="US-VOT"/>
    <s v="US-VOTIV MUSIC"/>
    <s v="FIXED PLAYS"/>
    <s v="APPLE DIGITAL SALES"/>
    <s v="Fixed Plays"/>
    <s v="TRACK"/>
    <x v="4"/>
    <x v="5"/>
    <s v="00075679956316"/>
    <s v="ALPINE"/>
    <s v="VILLAGES"/>
    <d v="2014-02-18T00:00:00"/>
    <m/>
    <s v="AULI01282630"/>
    <n v="7.6560827499999998E-2"/>
    <n v="131"/>
  </r>
  <r>
    <s v="US-VOT"/>
    <s v="US-VOTIV MUSIC"/>
    <s v="FIXED PLAYS"/>
    <s v="APPLE DIGITAL SALES"/>
    <s v="Fixed Plays"/>
    <s v="TRACK"/>
    <x v="4"/>
    <x v="5"/>
    <s v="00075679956316"/>
    <s v="ALPINE"/>
    <s v="TOO SAFE"/>
    <d v="2014-02-18T00:00:00"/>
    <m/>
    <s v="AULI01282670"/>
    <n v="3.0390557499999998E-2"/>
    <n v="52"/>
  </r>
  <r>
    <s v="US-VOT"/>
    <s v="US-VOTIV MUSIC"/>
    <s v="FIXED PLAYS"/>
    <s v="APPLE DIGITAL SALES"/>
    <s v="Fixed Plays"/>
    <s v="TRACK"/>
    <x v="4"/>
    <x v="5"/>
    <s v="00075679956316"/>
    <s v="ALPINE"/>
    <s v="THE VIGOUR"/>
    <d v="2014-02-18T00:00:00"/>
    <m/>
    <s v="AULI01282690"/>
    <n v="3.7403763E-2"/>
    <n v="64"/>
  </r>
  <r>
    <s v="US-VOT"/>
    <s v="US-VOTIV MUSIC"/>
    <s v="FIXED PLAYS"/>
    <s v="APPLE DIGITAL SALES"/>
    <s v="Fixed Plays"/>
    <s v="TRACK"/>
    <x v="4"/>
    <x v="5"/>
    <s v="00075679956316"/>
    <s v="ALPINE"/>
    <s v="SOFTSIDES"/>
    <d v="2014-02-18T00:00:00"/>
    <m/>
    <s v="AULI01282640"/>
    <n v="4.4416968600000002E-2"/>
    <n v="76"/>
  </r>
  <r>
    <s v="US-VOT"/>
    <s v="US-VOTIV MUSIC"/>
    <s v="FIXED PLAYS"/>
    <s v="APPLE DIGITAL SALES"/>
    <s v="Fixed Plays"/>
    <s v="TRACK"/>
    <x v="4"/>
    <x v="5"/>
    <s v="00075679956316"/>
    <s v="ALPINE"/>
    <s v="SEEING RED"/>
    <d v="2014-02-18T00:00:00"/>
    <m/>
    <s v="AULI01282650"/>
    <n v="5.6105644600000011E-2"/>
    <n v="96"/>
  </r>
  <r>
    <s v="US-VOT"/>
    <s v="US-VOTIV MUSIC"/>
    <s v="FIXED PLAYS"/>
    <s v="APPLE DIGITAL SALES"/>
    <s v="Fixed Plays"/>
    <s v="TRACK"/>
    <x v="4"/>
    <x v="5"/>
    <s v="00075679956316"/>
    <s v="ALPINE"/>
    <s v="MULTIPLICATION"/>
    <d v="2014-02-18T00:00:00"/>
    <m/>
    <s v="AULI01282700"/>
    <n v="3.8572630599999998E-2"/>
    <n v="66"/>
  </r>
  <r>
    <s v="US-VOT"/>
    <s v="US-VOTIV MUSIC"/>
    <s v="FIXED PLAYS"/>
    <s v="APPLE DIGITAL SALES"/>
    <s v="Fixed Plays"/>
    <s v="TRACK"/>
    <x v="4"/>
    <x v="5"/>
    <s v="00075679956316"/>
    <s v="ALPINE"/>
    <s v="LOVERS 2"/>
    <d v="2014-02-18T00:00:00"/>
    <m/>
    <s v="AULI01282610"/>
    <n v="4.0910365800000008E-2"/>
    <n v="70"/>
  </r>
  <r>
    <s v="US-VOT"/>
    <s v="US-VOTIV MUSIC"/>
    <s v="FIXED PLAYS"/>
    <s v="APPLE DIGITAL SALES"/>
    <s v="Fixed Plays"/>
    <s v="TRACK"/>
    <x v="4"/>
    <x v="5"/>
    <s v="00075679956316"/>
    <s v="ALPINE"/>
    <s v="LOVERS 1"/>
    <d v="2014-02-18T00:00:00"/>
    <m/>
    <s v="AULI01282600"/>
    <n v="3.6234895400000001E-2"/>
    <n v="62"/>
  </r>
  <r>
    <s v="US-VOT"/>
    <s v="US-VOTIV MUSIC"/>
    <s v="FIXED PLAYS"/>
    <s v="APPLE DIGITAL SALES"/>
    <s v="Fixed Plays"/>
    <s v="TRACK"/>
    <x v="4"/>
    <x v="5"/>
    <s v="00075679956316"/>
    <s v="ALPINE"/>
    <s v="IN THE WILD"/>
    <d v="2014-02-18T00:00:00"/>
    <m/>
    <s v="AULI01282680"/>
    <n v="4.0910365800000008E-2"/>
    <n v="70"/>
  </r>
  <r>
    <s v="US-VOT"/>
    <s v="US-VOTIV MUSIC"/>
    <s v="FIXED PLAYS"/>
    <s v="APPLE DIGITAL SALES"/>
    <s v="Fixed Plays"/>
    <s v="TRACK"/>
    <x v="4"/>
    <x v="5"/>
    <s v="00075679956316"/>
    <s v="ALPINE"/>
    <s v="HANDS"/>
    <d v="2014-02-18T00:00:00"/>
    <m/>
    <s v="AULI01282620"/>
    <n v="0.1110424215"/>
    <n v="190"/>
  </r>
  <r>
    <s v="US-VOT"/>
    <s v="US-VOTIV MUSIC"/>
    <s v="FIXED PLAYS"/>
    <s v="APPLE DIGITAL SALES"/>
    <s v="Fixed Plays"/>
    <s v="TRACK"/>
    <x v="4"/>
    <x v="5"/>
    <s v="00075679956316"/>
    <s v="ALPINE"/>
    <s v="GASOLINE"/>
    <d v="2014-02-18T00:00:00"/>
    <m/>
    <s v="AULI01282660"/>
    <n v="0.31384094930000001"/>
    <n v="537"/>
  </r>
  <r>
    <s v="US-VOT"/>
    <s v="US-VOTIV MUSIC"/>
    <s v="FIXED PLAYS"/>
    <s v="APPLE DIGITAL SALES"/>
    <s v="Fixed Plays"/>
    <s v="TRACK"/>
    <x v="4"/>
    <x v="5"/>
    <s v="00075679956316"/>
    <s v="ALPINE"/>
    <s v="ALL FOR ONE"/>
    <d v="2014-02-18T00:00:00"/>
    <m/>
    <s v="AULI01283220"/>
    <n v="3.6819329200000001E-2"/>
    <n v="63"/>
  </r>
  <r>
    <s v="US-VOT"/>
    <s v="US-VOTIV MUSIC"/>
    <s v="FIXED PLAYS"/>
    <s v="APPLE DIGITAL SALES"/>
    <s v="Fixed Plays"/>
    <s v="TRACK"/>
    <x v="13"/>
    <x v="65"/>
    <s v="00851563006752"/>
    <s v="ALLEN TATE"/>
    <s v="YDNF (YOUNG DUMB NUMB FUN)"/>
    <d v="2016-10-28T00:00:00"/>
    <m/>
    <s v="USC5Q1600025"/>
    <n v="3.5066028E-3"/>
    <n v="6"/>
  </r>
  <r>
    <s v="US-VOT"/>
    <s v="US-VOTIV MUSIC"/>
    <s v="FIXED PLAYS"/>
    <s v="APPLE DIGITAL SALES"/>
    <s v="Fixed Plays"/>
    <s v="TRACK"/>
    <x v="13"/>
    <x v="65"/>
    <s v="00851563006752"/>
    <s v="ALLEN TATE"/>
    <s v="WRAPPED UP"/>
    <d v="2016-10-28T00:00:00"/>
    <m/>
    <s v="USC5Q1600021"/>
    <n v="1.05198084E-2"/>
    <n v="18"/>
  </r>
  <r>
    <s v="US-VOT"/>
    <s v="US-VOTIV MUSIC"/>
    <s v="FIXED PLAYS"/>
    <s v="APPLE DIGITAL SALES"/>
    <s v="Fixed Plays"/>
    <s v="TRACK"/>
    <x v="13"/>
    <x v="65"/>
    <s v="00851563006752"/>
    <s v="ALLEN TATE"/>
    <s v="KEEPING YOU AWAKE"/>
    <d v="2016-10-28T00:00:00"/>
    <m/>
    <s v="USC5Q1600023"/>
    <n v="5.2599041999999993E-3"/>
    <n v="9"/>
  </r>
  <r>
    <s v="US-VOT"/>
    <s v="US-VOTIV MUSIC"/>
    <s v="FIXED PLAYS"/>
    <s v="APPLE DIGITAL SALES"/>
    <s v="Fixed Plays"/>
    <s v="TRACK"/>
    <x v="13"/>
    <x v="65"/>
    <s v="00851563006752"/>
    <s v="ALLEN TATE"/>
    <s v="I DON'T THINK ABOUT IT"/>
    <d v="2016-10-28T00:00:00"/>
    <m/>
    <s v="USC5Q1600024"/>
    <n v="5.844338000000001E-3"/>
    <n v="10"/>
  </r>
  <r>
    <s v="US-VOT"/>
    <s v="US-VOTIV MUSIC"/>
    <s v="FIXED PLAYS"/>
    <s v="APPLE DIGITAL SALES"/>
    <s v="Fixed Plays"/>
    <s v="TRACK"/>
    <x v="13"/>
    <x v="65"/>
    <s v="00851563006752"/>
    <s v="ALLEN TATE"/>
    <s v="DON'T CHOKE"/>
    <d v="2016-10-28T00:00:00"/>
    <m/>
    <s v="USC5Q1600022"/>
    <n v="5.2599041999999993E-3"/>
    <n v="9"/>
  </r>
  <r>
    <s v="US-VOT"/>
    <s v="US-VOTIV MUSIC"/>
    <s v="FIXED PLAYS"/>
    <s v="APPLE DIGITAL SALES"/>
    <s v="Fixed Plays"/>
    <s v="TRACK"/>
    <x v="13"/>
    <x v="65"/>
    <s v="00851563006752"/>
    <s v="ALLEN TATE"/>
    <s v="CPH"/>
    <d v="2016-10-28T00:00:00"/>
    <m/>
    <s v="USC5Q1600020"/>
    <n v="4.0910366000000012E-3"/>
    <n v="7"/>
  </r>
  <r>
    <s v="US-VOT"/>
    <s v="US-VOTIV MUSIC"/>
    <s v="FIXED PLAYS"/>
    <s v="APPLE DIGITAL SALES"/>
    <s v="Fixed Plays"/>
    <s v="TRACK"/>
    <x v="13"/>
    <x v="65"/>
    <s v="00851563006752"/>
    <s v="ALLEN TATE"/>
    <s v="BEING ALONE"/>
    <d v="2016-10-28T00:00:00"/>
    <m/>
    <s v="USC5Q1600019"/>
    <n v="7.5976393999999999E-3"/>
    <n v="13"/>
  </r>
  <r>
    <s v="US-VOT"/>
    <s v="US-VOTIV MUSIC"/>
    <s v="FIXED PLAYS"/>
    <s v="APPLE DIGITAL SALES"/>
    <s v="Fixed Plays"/>
    <s v="TRACK"/>
    <x v="13"/>
    <x v="65"/>
    <s v="00851563006752"/>
    <s v="ALLEN TATE"/>
    <s v="AT EASE"/>
    <d v="2016-10-28T00:00:00"/>
    <m/>
    <s v="USC5Q1600026"/>
    <n v="6.4287718000000001E-3"/>
    <n v="11"/>
  </r>
  <r>
    <s v="US-VOT"/>
    <s v="US-VOTIV MUSIC"/>
    <s v="FIXED PLAYS"/>
    <s v="APPLE DIGITAL SALES"/>
    <s v="Fixed Plays"/>
    <s v="TRACK"/>
    <x v="13"/>
    <x v="65"/>
    <s v="00851563006752"/>
    <s v="ALLEN TATE"/>
    <s v="ALIENS"/>
    <d v="2016-10-28T00:00:00"/>
    <m/>
    <s v="USC5Q1600018"/>
    <n v="7.0132056E-3"/>
    <n v="12"/>
  </r>
  <r>
    <s v="US-VOT"/>
    <s v="US-VOTIV MUSIC"/>
    <s v="VIDEO FIXED PLAY"/>
    <s v="APPLE DIGITAL SALES"/>
    <s v="Video Fixed Play"/>
    <s v="TRACK"/>
    <x v="3"/>
    <x v="67"/>
    <s v="00857235002596"/>
    <s v="AUGUSTINES"/>
    <s v="WEARY EYES"/>
    <d v="2014-08-19T00:00:00"/>
    <m/>
    <s v="USC5Q1490013"/>
    <n v="1.7533014E-3"/>
    <n v="3"/>
  </r>
  <r>
    <s v="US-VOT"/>
    <s v="US-VOTIV MUSIC"/>
    <s v="VIDEO FIXED PLAY"/>
    <s v="APPLE DIGITAL SALES"/>
    <s v="Video Fixed Play"/>
    <s v="TRACK"/>
    <x v="3"/>
    <x v="68"/>
    <s v="00857235002169"/>
    <s v="AUGUSTINES"/>
    <s v="NOW YOU ARE FREE"/>
    <d v="2014-05-02T00:00:00"/>
    <m/>
    <s v="USC5Q1490001"/>
    <n v="1.1688676000000001E-3"/>
    <n v="2"/>
  </r>
  <r>
    <s v="US-VOT"/>
    <s v="US-VOTIV MUSIC"/>
    <s v="VIDEO FIXED PLAY"/>
    <s v="APPLE DIGITAL SALES"/>
    <s v="Video Fixed Play"/>
    <s v="TRACK"/>
    <x v="3"/>
    <x v="69"/>
    <s v="00857235002121"/>
    <s v="AUGUSTINES"/>
    <s v="CRUEL CITY"/>
    <d v="2014-05-02T00:00:00"/>
    <m/>
    <s v="USC5Q1390026"/>
    <n v="2.3377352000000001E-3"/>
    <n v="4"/>
  </r>
  <r>
    <s v="US-VOT"/>
    <s v="US-VOTIV MUSIC"/>
    <s v="PORTABLE SUB VIDEO DVC PLAYS"/>
    <s v="APPLE DIGITAL SALES"/>
    <s v="SUB USER GENERATED STREAMS (UMG VIDEO)"/>
    <s v="TRACK"/>
    <x v="3"/>
    <x v="67"/>
    <s v="00857235002596"/>
    <s v="AUGUSTINES"/>
    <s v="WEARY EYES"/>
    <d v="2014-08-19T00:00:00"/>
    <m/>
    <s v="USC5Q1490013"/>
    <n v="1.9377999999999999E-2"/>
    <n v="3"/>
  </r>
  <r>
    <s v="US-VOT"/>
    <s v="US-VOTIV MUSIC"/>
    <s v="PORTABLE SUB VIDEO DVC PLAYS"/>
    <s v="APPLE DIGITAL SALES"/>
    <s v="SUB USER GENERATED STREAMS (UMG VIDEO)"/>
    <s v="TRACK"/>
    <x v="3"/>
    <x v="68"/>
    <s v="00857235002169"/>
    <s v="AUGUSTINES"/>
    <s v="NOW YOU ARE FREE"/>
    <d v="2014-05-02T00:00:00"/>
    <m/>
    <s v="USC5Q1490001"/>
    <n v="3.5680999999999991E-2"/>
    <n v="4"/>
  </r>
  <r>
    <s v="US-VOT"/>
    <s v="US-VOTIV MUSIC"/>
    <s v="PORTABLE SUB VIDEO DVC PLAYS"/>
    <s v="APPLE DIGITAL SALES"/>
    <s v="SUB USER GENERATED STREAMS (UMG VIDEO)"/>
    <s v="TRACK"/>
    <x v="3"/>
    <x v="69"/>
    <s v="00857235002121"/>
    <s v="AUGUSTINES"/>
    <s v="CRUEL CITY"/>
    <d v="2014-05-02T00:00:00"/>
    <m/>
    <s v="USC5Q1390026"/>
    <n v="2.6370999999999999E-2"/>
    <n v="4"/>
  </r>
  <r>
    <s v="US-VOT"/>
    <s v="US-VOTIV MUSIC"/>
    <s v="PORTABLE SUB STREAMS"/>
    <s v="APPLE DIGITAL SALES"/>
    <s v="PORTABLE SUBSCRIPTIONS"/>
    <s v="TRACK"/>
    <x v="5"/>
    <x v="70"/>
    <s v="00075679955869"/>
    <s v="YOUNG EMPIRES"/>
    <s v="WHITE DOVES"/>
    <d v="2014-02-25T00:00:00"/>
    <m/>
    <s v="USC5Q1300001"/>
    <n v="0.35211199999999998"/>
    <n v="50"/>
  </r>
  <r>
    <s v="US-VOT"/>
    <s v="US-VOTIV MUSIC"/>
    <s v="PORTABLE SUB STREAMS"/>
    <s v="APPLE DIGITAL SALES"/>
    <s v="PORTABLE SUBSCRIPTIONS"/>
    <s v="TRACK"/>
    <x v="5"/>
    <x v="70"/>
    <s v="00075679955869"/>
    <s v="YOUNG EMPIRES"/>
    <s v="WHITE DOVES"/>
    <d v="2014-02-25T00:00:00"/>
    <m/>
    <s v="USC5Q1200051"/>
    <n v="2.4655339999999999"/>
    <n v="341"/>
  </r>
  <r>
    <s v="US-VOT"/>
    <s v="US-VOTIV MUSIC"/>
    <s v="PORTABLE SUB STREAMS"/>
    <s v="APPLE DIGITAL SALES"/>
    <s v="PORTABLE SUBSCRIPTIONS"/>
    <s v="TRACK"/>
    <x v="5"/>
    <x v="70"/>
    <s v="00075679955869"/>
    <s v="YOUNG EMPIRES"/>
    <s v="WE DON'T SLEEP TONIGHT"/>
    <d v="2014-02-25T00:00:00"/>
    <m/>
    <s v="USC5Q1300004"/>
    <n v="0.24843199999999999"/>
    <n v="44"/>
  </r>
  <r>
    <s v="US-VOT"/>
    <s v="US-VOTIV MUSIC"/>
    <s v="PORTABLE SUB STREAMS"/>
    <s v="APPLE DIGITAL SALES"/>
    <s v="PORTABLE SUBSCRIPTIONS"/>
    <s v="TRACK"/>
    <x v="5"/>
    <x v="70"/>
    <s v="00075679955869"/>
    <s v="YOUNG EMPIRES"/>
    <s v="WE DON'T SLEEP TONIGHT"/>
    <d v="2014-02-25T00:00:00"/>
    <m/>
    <s v="USC5Q1300002"/>
    <n v="0.76566699999999999"/>
    <n v="94"/>
  </r>
  <r>
    <s v="US-VOT"/>
    <s v="US-VOTIV MUSIC"/>
    <s v="PORTABLE SUB STREAMS"/>
    <s v="APPLE DIGITAL SALES"/>
    <s v="PORTABLE SUBSCRIPTIONS"/>
    <s v="TRACK"/>
    <x v="5"/>
    <x v="70"/>
    <s v="00075679955869"/>
    <s v="YOUNG EMPIRES"/>
    <s v="RAIN OF GOLD"/>
    <d v="2014-02-25T00:00:00"/>
    <m/>
    <s v="CA1C71100091"/>
    <n v="7.039740000000001"/>
    <n v="1042"/>
  </r>
  <r>
    <s v="US-VOT"/>
    <s v="US-VOTIV MUSIC"/>
    <s v="PORTABLE SUB STREAMS"/>
    <s v="APPLE DIGITAL SALES"/>
    <s v="PORTABLE SUBSCRIPTIONS"/>
    <s v="TRACK"/>
    <x v="5"/>
    <x v="70"/>
    <s v="00075679955869"/>
    <s v="YOUNG EMPIRES"/>
    <s v="ENTER THROUGH THE SUN"/>
    <d v="2014-02-25T00:00:00"/>
    <m/>
    <s v="CA1C71100092"/>
    <n v="1.744974"/>
    <n v="246"/>
  </r>
  <r>
    <s v="US-VOT"/>
    <s v="US-VOTIV MUSIC"/>
    <s v="PORTABLE SUB STREAMS"/>
    <s v="APPLE DIGITAL SALES"/>
    <s v="PORTABLE SUBSCRIPTIONS"/>
    <s v="TRACK"/>
    <x v="5"/>
    <x v="70"/>
    <s v="00075679955869"/>
    <s v="YOUNG EMPIRES"/>
    <s v="EARTH PLATES ARE SHIFTING"/>
    <d v="2014-02-25T00:00:00"/>
    <m/>
    <s v="USC5Q1300003"/>
    <n v="1.355326"/>
    <n v="170"/>
  </r>
  <r>
    <s v="US-VOT"/>
    <s v="US-VOTIV MUSIC"/>
    <s v="PORTABLE SUB STREAMS"/>
    <s v="APPLE DIGITAL SALES"/>
    <s v="PORTABLE SUBSCRIPTIONS"/>
    <s v="TRACK"/>
    <x v="5"/>
    <x v="70"/>
    <s v="00075679955869"/>
    <s v="YOUNG EMPIRES"/>
    <s v="BEACHES"/>
    <d v="2014-02-25T00:00:00"/>
    <m/>
    <s v="CA1C71100095"/>
    <n v="0.42516300000000001"/>
    <n v="60"/>
  </r>
  <r>
    <s v="US-VOT"/>
    <s v="US-VOTIV MUSIC"/>
    <s v="PORTABLE SUB STREAMS"/>
    <s v="APPLE DIGITAL SALES"/>
    <s v="PORTABLE SUBSCRIPTIONS"/>
    <s v="TRACK"/>
    <x v="10"/>
    <x v="71"/>
    <s v="00857235002336"/>
    <s v="WHITE ARROWS"/>
    <s v="SCREAM"/>
    <d v="2014-09-16T00:00:00"/>
    <m/>
    <s v="USC5Q1400016"/>
    <n v="8.0997500000000002"/>
    <n v="1199"/>
  </r>
  <r>
    <s v="US-VOT"/>
    <s v="US-VOTIV MUSIC"/>
    <s v="PORTABLE SUB STREAMS"/>
    <s v="APPLE DIGITAL SALES"/>
    <s v="PORTABLE SUBSCRIPTIONS"/>
    <s v="TRACK"/>
    <x v="10"/>
    <x v="71"/>
    <s v="00857235002336"/>
    <s v="WHITE ARROWS"/>
    <s v="NOBODY CARES"/>
    <d v="2014-09-16T00:00:00"/>
    <m/>
    <s v="USC5Q1400014"/>
    <n v="2.2892700000000001"/>
    <n v="323"/>
  </r>
  <r>
    <s v="US-VOT"/>
    <s v="US-VOTIV MUSIC"/>
    <s v="PORTABLE SUB STREAMS"/>
    <s v="APPLE DIGITAL SALES"/>
    <s v="PORTABLE SUBSCRIPTIONS"/>
    <s v="TRACK"/>
    <x v="10"/>
    <x v="71"/>
    <s v="00857235002336"/>
    <s v="WHITE ARROWS"/>
    <s v="GOD ALERT PT 2"/>
    <d v="2014-09-16T00:00:00"/>
    <m/>
    <s v="USC5Q1400022"/>
    <n v="10.630386"/>
    <n v="1510"/>
  </r>
  <r>
    <s v="US-VOT"/>
    <s v="US-VOTIV MUSIC"/>
    <s v="PORTABLE SUB STREAMS"/>
    <s v="APPLE DIGITAL SALES"/>
    <s v="PORTABLE SUBSCRIPTIONS"/>
    <s v="TRACK"/>
    <x v="10"/>
    <x v="71"/>
    <s v="00857235002336"/>
    <s v="WHITE ARROWS"/>
    <s v="GOD ALERT PT 1"/>
    <d v="2014-09-16T00:00:00"/>
    <m/>
    <s v="USC5Q1400021"/>
    <n v="4.4594719999999999"/>
    <n v="654"/>
  </r>
  <r>
    <s v="US-VOT"/>
    <s v="US-VOTIV MUSIC"/>
    <s v="PORTABLE SUB STREAMS"/>
    <s v="APPLE DIGITAL SALES"/>
    <s v="PORTABLE SUBSCRIPTIONS"/>
    <s v="TRACK"/>
    <x v="10"/>
    <x v="71"/>
    <s v="00857235002336"/>
    <s v="WHITE ARROWS"/>
    <s v="GET BY"/>
    <d v="2014-09-16T00:00:00"/>
    <m/>
    <s v="USC5Q1400018"/>
    <n v="0.61317200000000005"/>
    <n v="82"/>
  </r>
  <r>
    <s v="US-VOT"/>
    <s v="US-VOTIV MUSIC"/>
    <s v="PORTABLE SUB STREAMS"/>
    <s v="APPLE DIGITAL SALES"/>
    <s v="PORTABLE SUBSCRIPTIONS"/>
    <s v="TRACK"/>
    <x v="10"/>
    <x v="71"/>
    <s v="00857235002336"/>
    <s v="WHITE ARROWS"/>
    <s v="DEVIL'S CHIMES"/>
    <d v="2014-09-16T00:00:00"/>
    <m/>
    <s v="USC5Q1400020"/>
    <n v="0.53784299999999996"/>
    <n v="77"/>
  </r>
  <r>
    <s v="US-VOT"/>
    <s v="US-VOTIV MUSIC"/>
    <s v="PORTABLE SUB STREAMS"/>
    <s v="APPLE DIGITAL SALES"/>
    <s v="PORTABLE SUBSCRIPTIONS"/>
    <s v="TRACK"/>
    <x v="10"/>
    <x v="71"/>
    <s v="00857235002336"/>
    <s v="WHITE ARROWS"/>
    <s v="CHILL WINSTON"/>
    <d v="2014-09-16T00:00:00"/>
    <m/>
    <s v="USC5Q1400019"/>
    <n v="0.25578400000000001"/>
    <n v="35"/>
  </r>
  <r>
    <s v="US-VOT"/>
    <s v="US-VOTIV MUSIC"/>
    <s v="PORTABLE SUB STREAMS"/>
    <s v="APPLE DIGITAL SALES"/>
    <s v="PORTABLE SUBSCRIPTIONS"/>
    <s v="TRACK"/>
    <x v="10"/>
    <x v="71"/>
    <s v="00857235002336"/>
    <s v="WHITE ARROWS"/>
    <s v="CAN'T STOP NOW"/>
    <d v="2014-09-16T00:00:00"/>
    <m/>
    <s v="USC5Q1400015"/>
    <n v="0.78430200000000005"/>
    <n v="118"/>
  </r>
  <r>
    <s v="US-VOT"/>
    <s v="US-VOTIV MUSIC"/>
    <s v="PORTABLE SUB STREAMS"/>
    <s v="APPLE DIGITAL SALES"/>
    <s v="PORTABLE SUBSCRIPTIONS"/>
    <s v="TRACK"/>
    <x v="10"/>
    <x v="72"/>
    <s v="00075679962980"/>
    <s v="WHITE ARROWS"/>
    <s v="SETTLE DOWN"/>
    <d v="2014-02-25T00:00:00"/>
    <m/>
    <s v="USC5Q1200014"/>
    <n v="0.47297699999999998"/>
    <n v="78"/>
  </r>
  <r>
    <s v="US-VOT"/>
    <s v="US-VOTIV MUSIC"/>
    <s v="PORTABLE SUB STREAMS"/>
    <s v="APPLE DIGITAL SALES"/>
    <s v="PORTABLE SUBSCRIPTIONS"/>
    <s v="TRACK"/>
    <x v="10"/>
    <x v="72"/>
    <s v="00075679962980"/>
    <s v="WHITE ARROWS"/>
    <s v="SAIL ON"/>
    <d v="2014-02-25T00:00:00"/>
    <m/>
    <s v="USC5Q1200012"/>
    <n v="0.22902600000000001"/>
    <n v="35"/>
  </r>
  <r>
    <s v="US-VOT"/>
    <s v="US-VOTIV MUSIC"/>
    <s v="PORTABLE SUB STREAMS"/>
    <s v="APPLE DIGITAL SALES"/>
    <s v="PORTABLE SUBSCRIPTIONS"/>
    <s v="TRACK"/>
    <x v="10"/>
    <x v="72"/>
    <s v="00075679962980"/>
    <s v="WHITE ARROWS"/>
    <s v="ROLL FOREVER"/>
    <d v="2014-02-25T00:00:00"/>
    <m/>
    <s v="USC5Q1200008"/>
    <n v="0.42642200000000002"/>
    <n v="62"/>
  </r>
  <r>
    <s v="US-VOT"/>
    <s v="US-VOTIV MUSIC"/>
    <s v="PORTABLE SUB STREAMS"/>
    <s v="APPLE DIGITAL SALES"/>
    <s v="PORTABLE SUBSCRIPTIONS"/>
    <s v="TRACK"/>
    <x v="10"/>
    <x v="72"/>
    <s v="00075679962980"/>
    <s v="WHITE ARROWS"/>
    <s v="LITTLE BIRDS"/>
    <d v="2014-02-25T00:00:00"/>
    <m/>
    <s v="USC5Q1200011"/>
    <n v="0.376718"/>
    <n v="56"/>
  </r>
  <r>
    <s v="US-VOT"/>
    <s v="US-VOTIV MUSIC"/>
    <s v="PORTABLE SUB STREAMS"/>
    <s v="APPLE DIGITAL SALES"/>
    <s v="PORTABLE SUBSCRIPTIONS"/>
    <s v="TRACK"/>
    <x v="10"/>
    <x v="72"/>
    <s v="00075679962980"/>
    <s v="WHITE ARROWS"/>
    <s v="I CAN GO"/>
    <d v="2014-02-25T00:00:00"/>
    <m/>
    <s v="USC5Q1200009"/>
    <n v="1.2094419999999999"/>
    <n v="184"/>
  </r>
  <r>
    <s v="US-VOT"/>
    <s v="US-VOTIV MUSIC"/>
    <s v="PORTABLE SUB STREAMS"/>
    <s v="APPLE DIGITAL SALES"/>
    <s v="PORTABLE SUBSCRIPTIONS"/>
    <s v="TRACK"/>
    <x v="10"/>
    <x v="72"/>
    <s v="00075679962980"/>
    <s v="WHITE ARROWS"/>
    <s v="GOLDEN"/>
    <d v="2014-02-25T00:00:00"/>
    <m/>
    <s v="USC5Q1200010"/>
    <n v="0.25537599999999999"/>
    <n v="37"/>
  </r>
  <r>
    <s v="US-VOT"/>
    <s v="US-VOTIV MUSIC"/>
    <s v="PORTABLE SUB STREAMS"/>
    <s v="APPLE DIGITAL SALES"/>
    <s v="PORTABLE SUBSCRIPTIONS"/>
    <s v="TRACK"/>
    <x v="10"/>
    <x v="72"/>
    <s v="00075679962980"/>
    <s v="WHITE ARROWS"/>
    <s v="GETTING LOST"/>
    <d v="2014-02-25T00:00:00"/>
    <m/>
    <s v="USC5Q1200013"/>
    <n v="0.221715"/>
    <n v="34"/>
  </r>
  <r>
    <s v="US-VOT"/>
    <s v="US-VOTIV MUSIC"/>
    <s v="PORTABLE SUB STREAMS"/>
    <s v="APPLE DIGITAL SALES"/>
    <s v="PORTABLE SUBSCRIPTIONS"/>
    <s v="TRACK"/>
    <x v="10"/>
    <x v="72"/>
    <s v="00075679962980"/>
    <s v="WHITE ARROWS"/>
    <s v="GET GONE"/>
    <d v="2014-02-25T00:00:00"/>
    <m/>
    <s v="USQY51114673"/>
    <n v="2.1278410000000001"/>
    <n v="310"/>
  </r>
  <r>
    <s v="US-VOT"/>
    <s v="US-VOTIV MUSIC"/>
    <s v="PORTABLE SUB STREAMS"/>
    <s v="APPLE DIGITAL SALES"/>
    <s v="PORTABLE SUBSCRIPTIONS"/>
    <s v="TRACK"/>
    <x v="10"/>
    <x v="72"/>
    <s v="00075679962980"/>
    <s v="WHITE ARROWS"/>
    <s v="FIREWORKS OF THE SEA"/>
    <d v="2014-02-25T00:00:00"/>
    <m/>
    <s v="USC5Q1200007"/>
    <n v="0.66048499999999999"/>
    <n v="89"/>
  </r>
  <r>
    <s v="US-VOT"/>
    <s v="US-VOTIV MUSIC"/>
    <s v="PORTABLE SUB STREAMS"/>
    <s v="APPLE DIGITAL SALES"/>
    <s v="PORTABLE SUBSCRIPTIONS"/>
    <s v="TRACK"/>
    <x v="10"/>
    <x v="72"/>
    <s v="00075679962980"/>
    <s v="WHITE ARROWS"/>
    <s v="COMING OR GOING"/>
    <d v="2014-02-25T00:00:00"/>
    <m/>
    <s v="USC5Q1200006"/>
    <n v="8.3049470000000003"/>
    <n v="1096"/>
  </r>
  <r>
    <s v="US-VOT"/>
    <s v="US-VOTIV MUSIC"/>
    <s v="PORTABLE SUB STREAMS"/>
    <s v="APPLE DIGITAL SALES"/>
    <s v="PORTABLE SUBSCRIPTIONS"/>
    <s v="TRACK"/>
    <x v="7"/>
    <x v="73"/>
    <s v="00075679949424"/>
    <s v="THE SO SO GLOS"/>
    <s v="WRECKING BALL"/>
    <d v="2014-02-25T00:00:00"/>
    <m/>
    <s v="USC5Q1300074"/>
    <n v="0.253085"/>
    <n v="35"/>
  </r>
  <r>
    <s v="US-VOT"/>
    <s v="US-VOTIV MUSIC"/>
    <s v="PORTABLE SUB STREAMS"/>
    <s v="APPLE DIGITAL SALES"/>
    <s v="PORTABLE SUBSCRIPTIONS"/>
    <s v="TRACK"/>
    <x v="7"/>
    <x v="73"/>
    <s v="00075679949424"/>
    <s v="THE SO SO GLOS"/>
    <s v="SPEAKEASY"/>
    <d v="2014-02-25T00:00:00"/>
    <m/>
    <s v="USC5Q1300075"/>
    <n v="0.304226"/>
    <n v="43"/>
  </r>
  <r>
    <s v="US-VOT"/>
    <s v="US-VOTIV MUSIC"/>
    <s v="PORTABLE SUB STREAMS"/>
    <s v="APPLE DIGITAL SALES"/>
    <s v="PORTABLE SUBSCRIPTIONS"/>
    <s v="TRACK"/>
    <x v="7"/>
    <x v="73"/>
    <s v="00075679949424"/>
    <s v="THE SO SO GLOS"/>
    <s v="SON OF AN AMERICAN"/>
    <d v="2014-02-25T00:00:00"/>
    <m/>
    <s v="USC5Q1300069"/>
    <n v="0.74681799999999998"/>
    <n v="109"/>
  </r>
  <r>
    <s v="US-VOT"/>
    <s v="US-VOTIV MUSIC"/>
    <s v="PORTABLE SUB STREAMS"/>
    <s v="APPLE DIGITAL SALES"/>
    <s v="PORTABLE SUBSCRIPTIONS"/>
    <s v="TRACK"/>
    <x v="7"/>
    <x v="73"/>
    <s v="00075679949424"/>
    <s v="THE SO SO GLOS"/>
    <s v="LOST WEEKEND"/>
    <d v="2014-02-25T00:00:00"/>
    <m/>
    <s v="USC5Q1300072"/>
    <n v="3.5142129999999998"/>
    <n v="476"/>
  </r>
  <r>
    <s v="US-VOT"/>
    <s v="US-VOTIV MUSIC"/>
    <s v="PORTABLE SUB STREAMS"/>
    <s v="APPLE DIGITAL SALES"/>
    <s v="PORTABLE SUBSCRIPTIONS"/>
    <s v="TRACK"/>
    <x v="7"/>
    <x v="73"/>
    <s v="00075679949424"/>
    <s v="THE SO SO GLOS"/>
    <s v="ISLAND RIDIN'"/>
    <d v="2014-02-25T00:00:00"/>
    <m/>
    <s v="USC5Q1300078"/>
    <n v="0.23294899999999999"/>
    <n v="29"/>
  </r>
  <r>
    <s v="US-VOT"/>
    <s v="US-VOTIV MUSIC"/>
    <s v="PORTABLE SUB STREAMS"/>
    <s v="APPLE DIGITAL SALES"/>
    <s v="PORTABLE SUBSCRIPTIONS"/>
    <s v="TRACK"/>
    <x v="7"/>
    <x v="73"/>
    <s v="00075679949424"/>
    <s v="THE SO SO GLOS"/>
    <s v="HOUSE OF GLASS"/>
    <d v="2014-02-25T00:00:00"/>
    <m/>
    <s v="USC5Q1300070"/>
    <n v="0.24730099999999999"/>
    <n v="34"/>
  </r>
  <r>
    <s v="US-VOT"/>
    <s v="US-VOTIV MUSIC"/>
    <s v="PORTABLE SUB STREAMS"/>
    <s v="APPLE DIGITAL SALES"/>
    <s v="PORTABLE SUBSCRIPTIONS"/>
    <s v="TRACK"/>
    <x v="7"/>
    <x v="73"/>
    <s v="00075679949424"/>
    <s v="THE SO SO GLOS"/>
    <s v="EVERYTHING REVIVAL"/>
    <d v="2014-02-25T00:00:00"/>
    <m/>
    <s v="USC5Q1300077"/>
    <n v="0.16708000000000001"/>
    <n v="23"/>
  </r>
  <r>
    <s v="US-VOT"/>
    <s v="US-VOTIV MUSIC"/>
    <s v="PORTABLE SUB STREAMS"/>
    <s v="APPLE DIGITAL SALES"/>
    <s v="PORTABLE SUBSCRIPTIONS"/>
    <s v="TRACK"/>
    <x v="7"/>
    <x v="73"/>
    <s v="00075679949424"/>
    <s v="THE SO SO GLOS"/>
    <s v="DIZZY"/>
    <d v="2014-02-25T00:00:00"/>
    <m/>
    <s v="USC5Q1300079"/>
    <n v="0.21088899999999999"/>
    <n v="28"/>
  </r>
  <r>
    <s v="US-VOT"/>
    <s v="US-VOTIV MUSIC"/>
    <s v="PORTABLE SUB STREAMS"/>
    <s v="APPLE DIGITAL SALES"/>
    <s v="PORTABLE SUBSCRIPTIONS"/>
    <s v="TRACK"/>
    <x v="7"/>
    <x v="73"/>
    <s v="00075679949424"/>
    <s v="THE SO SO GLOS"/>
    <s v="DISS TOWN"/>
    <d v="2014-02-25T00:00:00"/>
    <m/>
    <s v="USC5Q1300071"/>
    <n v="0.57602900000000001"/>
    <n v="73"/>
  </r>
  <r>
    <s v="US-VOT"/>
    <s v="US-VOTIV MUSIC"/>
    <s v="PORTABLE SUB STREAMS"/>
    <s v="APPLE DIGITAL SALES"/>
    <s v="PORTABLE SUBSCRIPTIONS"/>
    <s v="TRACK"/>
    <x v="7"/>
    <x v="73"/>
    <s v="00075679949424"/>
    <s v="THE SO SO GLOS"/>
    <s v="BLOWOUT"/>
    <d v="2014-02-25T00:00:00"/>
    <m/>
    <s v="USC5Q1300073"/>
    <n v="0.31423000000000001"/>
    <n v="45"/>
  </r>
  <r>
    <s v="US-VOT"/>
    <s v="US-VOTIV MUSIC"/>
    <s v="PORTABLE SUB STREAMS"/>
    <s v="APPLE DIGITAL SALES"/>
    <s v="PORTABLE SUBSCRIPTIONS"/>
    <s v="TRACK"/>
    <x v="7"/>
    <x v="73"/>
    <s v="00075679949424"/>
    <s v="THE SO SO GLOS"/>
    <s v="ALL OF THE TIME"/>
    <d v="2014-02-25T00:00:00"/>
    <m/>
    <s v="USC5Q1300076"/>
    <n v="0.316776"/>
    <n v="38"/>
  </r>
  <r>
    <s v="US-VOT"/>
    <s v="US-VOTIV MUSIC"/>
    <s v="PORTABLE SUB STREAMS"/>
    <s v="APPLE DIGITAL SALES"/>
    <s v="PORTABLE SUBSCRIPTIONS"/>
    <s v="TRACK"/>
    <x v="17"/>
    <x v="74"/>
    <s v="00857235002176"/>
    <s v="MY GOODNESS"/>
    <s v="SWEET TOOTH"/>
    <d v="2014-06-24T00:00:00"/>
    <m/>
    <s v="USC5Q1400025"/>
    <n v="0.187699"/>
    <n v="22"/>
  </r>
  <r>
    <s v="US-VOT"/>
    <s v="US-VOTIV MUSIC"/>
    <s v="PORTABLE SUB STREAMS"/>
    <s v="APPLE DIGITAL SALES"/>
    <s v="PORTABLE SUBSCRIPTIONS"/>
    <s v="TRACK"/>
    <x v="17"/>
    <x v="74"/>
    <s v="00857235002176"/>
    <s v="MY GOODNESS"/>
    <s v="SHIVER + SHAKE"/>
    <d v="2014-06-24T00:00:00"/>
    <m/>
    <s v="USC5Q1400026"/>
    <n v="0.43166399999999999"/>
    <n v="55"/>
  </r>
  <r>
    <s v="US-VOT"/>
    <s v="US-VOTIV MUSIC"/>
    <s v="PORTABLE SUB STREAMS"/>
    <s v="APPLE DIGITAL SALES"/>
    <s v="PORTABLE SUBSCRIPTIONS"/>
    <s v="TRACK"/>
    <x v="17"/>
    <x v="74"/>
    <s v="00857235002176"/>
    <s v="MY GOODNESS"/>
    <s v="SAY YOU'RE GONE"/>
    <d v="2014-06-24T00:00:00"/>
    <m/>
    <s v="USC5Q1300087"/>
    <n v="0.13764100000000001"/>
    <n v="19"/>
  </r>
  <r>
    <s v="US-VOT"/>
    <s v="US-VOTIV MUSIC"/>
    <s v="PORTABLE SUB STREAMS"/>
    <s v="APPLE DIGITAL SALES"/>
    <s v="PORTABLE SUBSCRIPTIONS"/>
    <s v="TRACK"/>
    <x v="17"/>
    <x v="74"/>
    <s v="00857235002176"/>
    <s v="MY GOODNESS"/>
    <s v="PAY NO MIND"/>
    <d v="2014-06-24T00:00:00"/>
    <m/>
    <s v="USC5Q1300081"/>
    <n v="0.42460300000000001"/>
    <n v="46"/>
  </r>
  <r>
    <s v="US-VOT"/>
    <s v="US-VOTIV MUSIC"/>
    <s v="PORTABLE SUB STREAMS"/>
    <s v="APPLE DIGITAL SALES"/>
    <s v="PORTABLE SUBSCRIPTIONS"/>
    <s v="TRACK"/>
    <x v="17"/>
    <x v="74"/>
    <s v="00857235002176"/>
    <s v="MY GOODNESS"/>
    <s v="LOST IN THE SOUL"/>
    <d v="2014-06-24T00:00:00"/>
    <m/>
    <s v="USC5Q1300089"/>
    <n v="0.29317799999999999"/>
    <n v="34"/>
  </r>
  <r>
    <s v="US-VOT"/>
    <s v="US-VOTIV MUSIC"/>
    <s v="PORTABLE SUB STREAMS"/>
    <s v="APPLE DIGITAL SALES"/>
    <s v="PORTABLE SUBSCRIPTIONS"/>
    <s v="TRACK"/>
    <x v="17"/>
    <x v="74"/>
    <s v="00857235002176"/>
    <s v="MY GOODNESS"/>
    <s v="LETTER TO THE SUN"/>
    <d v="2014-06-24T00:00:00"/>
    <m/>
    <s v="USC5Q1300085"/>
    <n v="0.127195"/>
    <n v="16"/>
  </r>
  <r>
    <s v="US-VOT"/>
    <s v="US-VOTIV MUSIC"/>
    <s v="PORTABLE SUB STREAMS"/>
    <s v="APPLE DIGITAL SALES"/>
    <s v="PORTABLE SUBSCRIPTIONS"/>
    <s v="TRACK"/>
    <x v="17"/>
    <x v="74"/>
    <s v="00857235002176"/>
    <s v="MY GOODNESS"/>
    <s v="HOT SWEAT"/>
    <d v="2014-06-24T00:00:00"/>
    <m/>
    <s v="USC5Q1300090"/>
    <n v="8.1430000000000016E-2"/>
    <n v="11"/>
  </r>
  <r>
    <s v="US-VOT"/>
    <s v="US-VOTIV MUSIC"/>
    <s v="PORTABLE SUB STREAMS"/>
    <s v="APPLE DIGITAL SALES"/>
    <s v="PORTABLE SUBSCRIPTIONS"/>
    <s v="TRACK"/>
    <x v="17"/>
    <x v="74"/>
    <s v="00857235002176"/>
    <s v="MY GOODNESS"/>
    <s v="HANGIN' ON"/>
    <d v="2014-06-24T00:00:00"/>
    <m/>
    <s v="USC5Q1300082"/>
    <n v="0.17714199999999999"/>
    <n v="23"/>
  </r>
  <r>
    <s v="US-VOT"/>
    <s v="US-VOTIV MUSIC"/>
    <s v="PORTABLE SUB STREAMS"/>
    <s v="APPLE DIGITAL SALES"/>
    <s v="PORTABLE SUBSCRIPTIONS"/>
    <s v="TRACK"/>
    <x v="17"/>
    <x v="74"/>
    <s v="00857235002176"/>
    <s v="MY GOODNESS"/>
    <s v="C'MON DOLL"/>
    <d v="2014-06-24T00:00:00"/>
    <m/>
    <s v="USC5Q1300088"/>
    <n v="0.40634799999999999"/>
    <n v="66"/>
  </r>
  <r>
    <s v="US-VOT"/>
    <s v="US-VOTIV MUSIC"/>
    <s v="PORTABLE SUB STREAMS"/>
    <s v="APPLE DIGITAL SALES"/>
    <s v="PORTABLE SUBSCRIPTIONS"/>
    <s v="TRACK"/>
    <x v="17"/>
    <x v="74"/>
    <s v="00857235002176"/>
    <s v="MY GOODNESS"/>
    <s v="BOTTLE"/>
    <d v="2014-06-24T00:00:00"/>
    <m/>
    <s v="USC5Q1300086"/>
    <n v="0.72132799999999997"/>
    <n v="94"/>
  </r>
  <r>
    <s v="US-VOT"/>
    <s v="US-VOTIV MUSIC"/>
    <s v="PORTABLE SUB STREAMS"/>
    <s v="APPLE DIGITAL SALES"/>
    <s v="PORTABLE SUBSCRIPTIONS"/>
    <s v="TRACK"/>
    <x v="17"/>
    <x v="74"/>
    <s v="00857235002176"/>
    <s v="MY GOODNESS"/>
    <s v="BACK AGAIN"/>
    <d v="2014-06-24T00:00:00"/>
    <m/>
    <s v="USC5Q1300080"/>
    <n v="0.100824"/>
    <n v="12"/>
  </r>
  <r>
    <s v="US-VOT"/>
    <s v="US-VOTIV MUSIC"/>
    <s v="PORTABLE SUB STREAMS"/>
    <s v="APPLE DIGITAL SALES"/>
    <s v="PORTABLE SUBSCRIPTIONS"/>
    <s v="TRACK"/>
    <x v="8"/>
    <x v="10"/>
    <s v="00075679964250"/>
    <s v="IMAGINARY CITIES"/>
    <s v="WHERE'D ALL THE LIVING GO"/>
    <d v="2014-02-25T00:00:00"/>
    <m/>
    <s v="CA2Q71000007"/>
    <n v="0.61849399999999999"/>
    <n v="92"/>
  </r>
  <r>
    <s v="US-VOT"/>
    <s v="US-VOTIV MUSIC"/>
    <s v="PORTABLE SUB STREAMS"/>
    <s v="APPLE DIGITAL SALES"/>
    <s v="PORTABLE SUBSCRIPTIONS"/>
    <s v="TRACK"/>
    <x v="8"/>
    <x v="10"/>
    <s v="00075679964250"/>
    <s v="IMAGINARY CITIES"/>
    <s v="THAT'S WHERE IT'S AT, SAM"/>
    <d v="2014-02-25T00:00:00"/>
    <m/>
    <s v="CA2Q71000011"/>
    <n v="0.18538199999999999"/>
    <n v="23"/>
  </r>
  <r>
    <s v="US-VOT"/>
    <s v="US-VOTIV MUSIC"/>
    <s v="PORTABLE SUB STREAMS"/>
    <s v="APPLE DIGITAL SALES"/>
    <s v="PORTABLE SUBSCRIPTIONS"/>
    <s v="TRACK"/>
    <x v="8"/>
    <x v="10"/>
    <s v="00075679964250"/>
    <s v="IMAGINARY CITIES"/>
    <s v="TEMPORARY RESIDENT"/>
    <d v="2014-02-25T00:00:00"/>
    <m/>
    <s v="CAA171230077"/>
    <n v="8.8423000000000015E-2"/>
    <n v="12"/>
  </r>
  <r>
    <s v="US-VOT"/>
    <s v="US-VOTIV MUSIC"/>
    <s v="PORTABLE SUB STREAMS"/>
    <s v="APPLE DIGITAL SALES"/>
    <s v="PORTABLE SUBSCRIPTIONS"/>
    <s v="TRACK"/>
    <x v="8"/>
    <x v="10"/>
    <s v="00075679964250"/>
    <s v="IMAGINARY CITIES"/>
    <s v="TEMPORARY RESIDENT"/>
    <d v="2014-02-25T00:00:00"/>
    <m/>
    <s v="CA2Q71000008"/>
    <n v="0.248171"/>
    <n v="32"/>
  </r>
  <r>
    <s v="US-VOT"/>
    <s v="US-VOTIV MUSIC"/>
    <s v="PORTABLE SUB STREAMS"/>
    <s v="APPLE DIGITAL SALES"/>
    <s v="PORTABLE SUBSCRIPTIONS"/>
    <s v="TRACK"/>
    <x v="8"/>
    <x v="10"/>
    <s v="00075679964250"/>
    <s v="IMAGINARY CITIES"/>
    <s v="SAY YOU"/>
    <d v="2014-02-25T00:00:00"/>
    <m/>
    <s v="CA2Q71000001"/>
    <n v="0.55068000000000017"/>
    <n v="68"/>
  </r>
  <r>
    <s v="US-VOT"/>
    <s v="US-VOTIV MUSIC"/>
    <s v="PORTABLE SUB STREAMS"/>
    <s v="APPLE DIGITAL SALES"/>
    <s v="PORTABLE SUBSCRIPTIONS"/>
    <s v="TRACK"/>
    <x v="8"/>
    <x v="10"/>
    <s v="00075679964250"/>
    <s v="IMAGINARY CITIES"/>
    <s v="RIDE THIS OUT"/>
    <d v="2014-02-25T00:00:00"/>
    <m/>
    <s v="CA2Q71000006"/>
    <n v="3.7419220000000002"/>
    <n v="519"/>
  </r>
  <r>
    <s v="US-VOT"/>
    <s v="US-VOTIV MUSIC"/>
    <s v="PORTABLE SUB STREAMS"/>
    <s v="APPLE DIGITAL SALES"/>
    <s v="PORTABLE SUBSCRIPTIONS"/>
    <s v="TRACK"/>
    <x v="8"/>
    <x v="10"/>
    <s v="00075679964250"/>
    <s v="IMAGINARY CITIES"/>
    <s v="PURPLE HEART"/>
    <d v="2014-02-25T00:00:00"/>
    <m/>
    <s v="CA2Q71000005"/>
    <n v="0.152002"/>
    <n v="20"/>
  </r>
  <r>
    <s v="US-VOT"/>
    <s v="US-VOTIV MUSIC"/>
    <s v="PORTABLE SUB STREAMS"/>
    <s v="APPLE DIGITAL SALES"/>
    <s v="PORTABLE SUBSCRIPTIONS"/>
    <s v="TRACK"/>
    <x v="8"/>
    <x v="10"/>
    <s v="00075679964250"/>
    <s v="IMAGINARY CITIES"/>
    <s v="MEXICO"/>
    <d v="2014-02-25T00:00:00"/>
    <m/>
    <s v="CAA171230076"/>
    <n v="0.44028600000000001"/>
    <n v="61"/>
  </r>
  <r>
    <s v="US-VOT"/>
    <s v="US-VOTIV MUSIC"/>
    <s v="PORTABLE SUB STREAMS"/>
    <s v="APPLE DIGITAL SALES"/>
    <s v="PORTABLE SUBSCRIPTIONS"/>
    <s v="TRACK"/>
    <x v="8"/>
    <x v="10"/>
    <s v="00075679964250"/>
    <s v="IMAGINARY CITIES"/>
    <s v="MANITOBA BOSSA NOVA"/>
    <d v="2014-02-25T00:00:00"/>
    <m/>
    <s v="CA2Q71000009"/>
    <n v="0.218608"/>
    <n v="27"/>
  </r>
  <r>
    <s v="US-VOT"/>
    <s v="US-VOTIV MUSIC"/>
    <s v="PORTABLE SUB STREAMS"/>
    <s v="APPLE DIGITAL SALES"/>
    <s v="PORTABLE SUBSCRIPTIONS"/>
    <s v="TRACK"/>
    <x v="8"/>
    <x v="10"/>
    <s v="00075679964250"/>
    <s v="IMAGINARY CITIES"/>
    <s v="HUMMINGBIRD"/>
    <d v="2014-02-25T00:00:00"/>
    <m/>
    <s v="CA2Q71000002"/>
    <n v="0.34920099999999998"/>
    <n v="49"/>
  </r>
  <r>
    <s v="US-VOT"/>
    <s v="US-VOTIV MUSIC"/>
    <s v="PORTABLE SUB STREAMS"/>
    <s v="APPLE DIGITAL SALES"/>
    <s v="PORTABLE SUBSCRIPTIONS"/>
    <s v="TRACK"/>
    <x v="8"/>
    <x v="10"/>
    <s v="00075679964250"/>
    <s v="IMAGINARY CITIES"/>
    <s v="DON'T CRY"/>
    <d v="2014-02-25T00:00:00"/>
    <m/>
    <s v="CA2Q71000004"/>
    <n v="0.13028600000000001"/>
    <n v="16"/>
  </r>
  <r>
    <s v="US-VOT"/>
    <s v="US-VOTIV MUSIC"/>
    <s v="PORTABLE SUB STREAMS"/>
    <s v="APPLE DIGITAL SALES"/>
    <s v="PORTABLE SUBSCRIPTIONS"/>
    <s v="TRACK"/>
    <x v="8"/>
    <x v="10"/>
    <s v="00075679964250"/>
    <s v="IMAGINARY CITIES"/>
    <s v="CHERRY BLOSSOM TREE"/>
    <d v="2014-02-25T00:00:00"/>
    <m/>
    <s v="CA2Q71000010"/>
    <n v="0.17452400000000001"/>
    <n v="22"/>
  </r>
  <r>
    <s v="US-VOT"/>
    <s v="US-VOTIV MUSIC"/>
    <s v="PORTABLE SUB STREAMS"/>
    <s v="APPLE DIGITAL SALES"/>
    <s v="PORTABLE SUBSCRIPTIONS"/>
    <s v="TRACK"/>
    <x v="8"/>
    <x v="10"/>
    <s v="00075679964250"/>
    <s v="IMAGINARY CITIES"/>
    <s v="CALM BEFORE THE STORM"/>
    <d v="2014-02-25T00:00:00"/>
    <m/>
    <s v="CA2Q71000003"/>
    <n v="0.57497200000000004"/>
    <n v="74"/>
  </r>
  <r>
    <s v="US-VOT"/>
    <s v="US-VOTIV MUSIC"/>
    <s v="PORTABLE SUB STREAMS"/>
    <s v="APPLE DIGITAL SALES"/>
    <s v="PORTABLE SUBSCRIPTIONS"/>
    <s v="TRACK"/>
    <x v="20"/>
    <x v="75"/>
    <s v="00859705941404"/>
    <s v="HEY CHAMP"/>
    <s v="STEREODE"/>
    <d v="2014-02-25T00:00:00"/>
    <m/>
    <s v="USC5Q1100002"/>
    <n v="0.147204"/>
    <n v="24"/>
  </r>
  <r>
    <s v="US-VOT"/>
    <s v="US-VOTIV MUSIC"/>
    <s v="PORTABLE SUB STREAMS"/>
    <s v="APPLE DIGITAL SALES"/>
    <s v="PORTABLE SUBSCRIPTIONS"/>
    <s v="TRACK"/>
    <x v="20"/>
    <x v="75"/>
    <s v="00859705941404"/>
    <s v="HEY CHAMP"/>
    <s v="SILVER CITY"/>
    <d v="2014-02-25T00:00:00"/>
    <m/>
    <s v="USC5Q1100003"/>
    <n v="1.45556"/>
    <n v="189"/>
  </r>
  <r>
    <s v="US-VOT"/>
    <s v="US-VOTIV MUSIC"/>
    <s v="PORTABLE SUB STREAMS"/>
    <s v="APPLE DIGITAL SALES"/>
    <s v="PORTABLE SUBSCRIPTIONS"/>
    <s v="TRACK"/>
    <x v="20"/>
    <x v="75"/>
    <s v="00859705941404"/>
    <s v="HEY CHAMP"/>
    <s v="COLD DUST GIRL"/>
    <d v="2014-02-25T00:00:00"/>
    <m/>
    <s v="USC5Q1100004"/>
    <n v="1.046959"/>
    <n v="166"/>
  </r>
  <r>
    <s v="US-VOT"/>
    <s v="US-VOTIV MUSIC"/>
    <s v="PORTABLE SUB STREAMS"/>
    <s v="APPLE DIGITAL SALES"/>
    <s v="PORTABLE SUBSCRIPTIONS"/>
    <s v="TRACK"/>
    <x v="20"/>
    <x v="75"/>
    <s v="00859705941404"/>
    <s v="HEY CHAMP"/>
    <s v="ANYTHING AT ALL"/>
    <d v="2014-02-25T00:00:00"/>
    <m/>
    <s v="USC5Q1100001"/>
    <n v="0.16376299999999999"/>
    <n v="31"/>
  </r>
  <r>
    <s v="US-VOT"/>
    <s v="US-VOTIV MUSIC"/>
    <s v="PORTABLE SUB STREAMS"/>
    <s v="APPLE DIGITAL SALES"/>
    <s v="PORTABLE SUBSCRIPTIONS"/>
    <s v="TRACK"/>
    <x v="11"/>
    <x v="57"/>
    <s v="00851857007359"/>
    <s v="CLOUD CONTROL"/>
    <s v="ZONE (THIS IS HOW IT FEELS)"/>
    <d v="1899-12-31T00:00:00"/>
    <m/>
    <s v="AULI01711610"/>
    <n v="1.2155419999999999"/>
    <n v="194"/>
  </r>
  <r>
    <s v="US-VOT"/>
    <s v="US-VOTIV MUSIC"/>
    <s v="PORTABLE SUB STREAMS"/>
    <s v="APPLE DIGITAL SALES"/>
    <s v="PORTABLE SUBSCRIPTIONS"/>
    <s v="TRACK"/>
    <x v="11"/>
    <x v="76"/>
    <s v="00075679965417"/>
    <s v="CLOUD CONTROL"/>
    <s v="THIS IS WHAT I SAID"/>
    <d v="2014-02-25T00:00:00"/>
    <m/>
    <s v="AULI01070960"/>
    <n v="0.67764500000000005"/>
    <n v="94"/>
  </r>
  <r>
    <s v="US-VOT"/>
    <s v="US-VOTIV MUSIC"/>
    <s v="PORTABLE SUB STREAMS"/>
    <s v="APPLE DIGITAL SALES"/>
    <s v="PORTABLE SUBSCRIPTIONS"/>
    <s v="TRACK"/>
    <x v="11"/>
    <x v="76"/>
    <s v="00075679965417"/>
    <s v="CLOUD CONTROL"/>
    <s v="THERE'S NOTHING IN THE WATER WE CAN'T FIGHT"/>
    <d v="2014-02-25T00:00:00"/>
    <m/>
    <s v="AULI01070890"/>
    <n v="1.9166799999999999"/>
    <n v="274"/>
  </r>
  <r>
    <s v="US-VOT"/>
    <s v="US-VOTIV MUSIC"/>
    <s v="PORTABLE SUB STREAMS"/>
    <s v="APPLE DIGITAL SALES"/>
    <s v="PORTABLE SUBSCRIPTIONS"/>
    <s v="TRACK"/>
    <x v="11"/>
    <x v="76"/>
    <s v="00075679965417"/>
    <s v="CLOUD CONTROL"/>
    <s v="THE ROLLING STONES"/>
    <d v="2014-02-25T00:00:00"/>
    <m/>
    <s v="AULI01070920"/>
    <n v="0.66194600000000003"/>
    <n v="86"/>
  </r>
  <r>
    <s v="US-VOT"/>
    <s v="US-VOTIV MUSIC"/>
    <s v="PORTABLE SUB STREAMS"/>
    <s v="APPLE DIGITAL SALES"/>
    <s v="PORTABLE SUBSCRIPTIONS"/>
    <s v="TRACK"/>
    <x v="11"/>
    <x v="76"/>
    <s v="00075679965417"/>
    <s v="CLOUD CONTROL"/>
    <s v="MY FEAR #1"/>
    <d v="2014-02-25T00:00:00"/>
    <m/>
    <s v="AULI01176350"/>
    <n v="2.5810749999999998"/>
    <n v="344"/>
  </r>
  <r>
    <s v="US-VOT"/>
    <s v="US-VOTIV MUSIC"/>
    <s v="PORTABLE SUB STREAMS"/>
    <s v="APPLE DIGITAL SALES"/>
    <s v="PORTABLE SUBSCRIPTIONS"/>
    <s v="TRACK"/>
    <x v="11"/>
    <x v="76"/>
    <s v="00075679965417"/>
    <s v="CLOUD CONTROL"/>
    <s v="MEDITATION SONG # 2 (WHY, OH WHY)"/>
    <d v="2014-02-25T00:00:00"/>
    <m/>
    <s v="AULI01070880"/>
    <n v="0.81647700000000001"/>
    <n v="118"/>
  </r>
  <r>
    <s v="US-VOT"/>
    <s v="US-VOTIV MUSIC"/>
    <s v="PORTABLE SUB STREAMS"/>
    <s v="APPLE DIGITAL SALES"/>
    <s v="PORTABLE SUBSCRIPTIONS"/>
    <s v="TRACK"/>
    <x v="11"/>
    <x v="76"/>
    <s v="00075679965417"/>
    <s v="CLOUD CONTROL"/>
    <s v="JUST FOR NOW"/>
    <d v="2014-02-25T00:00:00"/>
    <m/>
    <s v="AULI01070930"/>
    <n v="8.1733029999999989"/>
    <n v="1146"/>
  </r>
  <r>
    <s v="US-VOT"/>
    <s v="US-VOTIV MUSIC"/>
    <s v="PORTABLE SUB STREAMS"/>
    <s v="APPLE DIGITAL SALES"/>
    <s v="PORTABLE SUBSCRIPTIONS"/>
    <s v="TRACK"/>
    <x v="11"/>
    <x v="76"/>
    <s v="00075679965417"/>
    <s v="CLOUD CONTROL"/>
    <s v="HOLLOW DRUMS"/>
    <d v="2014-02-25T00:00:00"/>
    <m/>
    <s v="AULI01070940"/>
    <n v="0.52644500000000005"/>
    <n v="68"/>
  </r>
  <r>
    <s v="US-VOT"/>
    <s v="US-VOTIV MUSIC"/>
    <s v="PORTABLE SUB STREAMS"/>
    <s v="APPLE DIGITAL SALES"/>
    <s v="PORTABLE SUBSCRIPTIONS"/>
    <s v="TRACK"/>
    <x v="11"/>
    <x v="76"/>
    <s v="00075679965417"/>
    <s v="CLOUD CONTROL"/>
    <s v="GOLD CANARY"/>
    <d v="2014-02-25T00:00:00"/>
    <m/>
    <s v="AULI01070950"/>
    <n v="1.6076379999999999"/>
    <n v="228"/>
  </r>
  <r>
    <s v="US-VOT"/>
    <s v="US-VOTIV MUSIC"/>
    <s v="PORTABLE SUB STREAMS"/>
    <s v="APPLE DIGITAL SALES"/>
    <s v="PORTABLE SUBSCRIPTIONS"/>
    <s v="TRACK"/>
    <x v="11"/>
    <x v="76"/>
    <s v="00075679965417"/>
    <s v="CLOUD CONTROL"/>
    <s v="GHOST STORY"/>
    <d v="2014-02-25T00:00:00"/>
    <m/>
    <s v="AULI01070910"/>
    <n v="0.80355399999999999"/>
    <n v="116"/>
  </r>
  <r>
    <s v="US-VOT"/>
    <s v="US-VOTIV MUSIC"/>
    <s v="PORTABLE SUB STREAMS"/>
    <s v="APPLE DIGITAL SALES"/>
    <s v="PORTABLE SUBSCRIPTIONS"/>
    <s v="TRACK"/>
    <x v="11"/>
    <x v="76"/>
    <s v="00075679965417"/>
    <s v="CLOUD CONTROL"/>
    <s v="DEATH CLOUD"/>
    <d v="2014-02-25T00:00:00"/>
    <m/>
    <s v="GBZUZ1000002"/>
    <n v="0.677948"/>
    <n v="96"/>
  </r>
  <r>
    <s v="US-VOT"/>
    <s v="US-VOTIV MUSIC"/>
    <s v="PORTABLE SUB DEVICE PLAYS"/>
    <s v="APPLE DIGITAL SALES"/>
    <s v="PORTABLE SUBSCRIPTIONS"/>
    <s v="TRACK"/>
    <x v="5"/>
    <x v="70"/>
    <s v="00075679955869"/>
    <s v="YOUNG EMPIRES"/>
    <s v="WE DON'T SLEEP TONIGHT"/>
    <d v="2014-02-25T00:00:00"/>
    <m/>
    <s v="USC5Q1300004"/>
    <n v="9.3900000000000008E-3"/>
    <n v="1"/>
  </r>
  <r>
    <s v="US-VOT"/>
    <s v="US-VOTIV MUSIC"/>
    <s v="PORTABLE SUB DEVICE PLAYS"/>
    <s v="APPLE DIGITAL SALES"/>
    <s v="PORTABLE SUBSCRIPTIONS"/>
    <s v="TRACK"/>
    <x v="5"/>
    <x v="70"/>
    <s v="00075679955869"/>
    <s v="YOUNG EMPIRES"/>
    <s v="RAIN OF GOLD"/>
    <d v="2014-02-25T00:00:00"/>
    <m/>
    <s v="CA1C71100091"/>
    <n v="9.3900000000000008E-3"/>
    <n v="1"/>
  </r>
  <r>
    <s v="US-VOT"/>
    <s v="US-VOTIV MUSIC"/>
    <s v="PORTABLE SUB DEVICE PLAYS"/>
    <s v="APPLE DIGITAL SALES"/>
    <s v="PORTABLE SUBSCRIPTIONS"/>
    <s v="TRACK"/>
    <x v="5"/>
    <x v="70"/>
    <s v="00075679955869"/>
    <s v="YOUNG EMPIRES"/>
    <s v="ENTER THROUGH THE SUN"/>
    <d v="2014-02-25T00:00:00"/>
    <m/>
    <s v="CA1C71100092"/>
    <n v="1.8780000000000002E-2"/>
    <n v="2"/>
  </r>
  <r>
    <s v="US-VOT"/>
    <s v="US-VOTIV MUSIC"/>
    <s v="PORTABLE SUB DEVICE PLAYS"/>
    <s v="APPLE DIGITAL SALES"/>
    <s v="PORTABLE SUBSCRIPTIONS"/>
    <s v="TRACK"/>
    <x v="5"/>
    <x v="70"/>
    <s v="00075679955869"/>
    <s v="YOUNG EMPIRES"/>
    <s v="EARTH PLATES ARE SHIFTING"/>
    <d v="2014-02-25T00:00:00"/>
    <m/>
    <s v="USC5Q1300003"/>
    <n v="9.3900000000000008E-3"/>
    <n v="1"/>
  </r>
  <r>
    <s v="US-VOT"/>
    <s v="US-VOTIV MUSIC"/>
    <s v="PORTABLE SUB DEVICE PLAYS"/>
    <s v="APPLE DIGITAL SALES"/>
    <s v="PORTABLE SUBSCRIPTIONS"/>
    <s v="TRACK"/>
    <x v="10"/>
    <x v="71"/>
    <s v="00857235002336"/>
    <s v="WHITE ARROWS"/>
    <s v="SCREAM"/>
    <d v="2014-09-16T00:00:00"/>
    <m/>
    <s v="USC5Q1400016"/>
    <n v="3.7560000000000003E-2"/>
    <n v="4"/>
  </r>
  <r>
    <s v="US-VOT"/>
    <s v="US-VOTIV MUSIC"/>
    <s v="PORTABLE SUB DEVICE PLAYS"/>
    <s v="APPLE DIGITAL SALES"/>
    <s v="PORTABLE SUBSCRIPTIONS"/>
    <s v="TRACK"/>
    <x v="10"/>
    <x v="71"/>
    <s v="00857235002336"/>
    <s v="WHITE ARROWS"/>
    <s v="NOBODY CARES"/>
    <d v="2014-09-16T00:00:00"/>
    <m/>
    <s v="USC5Q1400014"/>
    <n v="9.3900000000000011E-2"/>
    <n v="10"/>
  </r>
  <r>
    <s v="US-VOT"/>
    <s v="US-VOTIV MUSIC"/>
    <s v="PORTABLE SUB DEVICE PLAYS"/>
    <s v="APPLE DIGITAL SALES"/>
    <s v="PORTABLE SUBSCRIPTIONS"/>
    <s v="TRACK"/>
    <x v="10"/>
    <x v="71"/>
    <s v="00857235002336"/>
    <s v="WHITE ARROWS"/>
    <s v="GOD ALERT PT 2"/>
    <d v="2014-09-16T00:00:00"/>
    <m/>
    <s v="USC5Q1400022"/>
    <n v="0.19459599999999999"/>
    <n v="21"/>
  </r>
  <r>
    <s v="US-VOT"/>
    <s v="US-VOTIV MUSIC"/>
    <s v="PORTABLE SUB DEVICE PLAYS"/>
    <s v="APPLE DIGITAL SALES"/>
    <s v="PORTABLE SUBSCRIPTIONS"/>
    <s v="TRACK"/>
    <x v="10"/>
    <x v="71"/>
    <s v="00857235002336"/>
    <s v="WHITE ARROWS"/>
    <s v="GOD ALERT PT 1"/>
    <d v="2014-09-16T00:00:00"/>
    <m/>
    <s v="USC5Q1400021"/>
    <n v="5.6340000000000001E-2"/>
    <n v="6"/>
  </r>
  <r>
    <s v="US-VOT"/>
    <s v="US-VOTIV MUSIC"/>
    <s v="PORTABLE SUB DEVICE PLAYS"/>
    <s v="APPLE DIGITAL SALES"/>
    <s v="PORTABLE SUBSCRIPTIONS"/>
    <s v="TRACK"/>
    <x v="10"/>
    <x v="71"/>
    <s v="00857235002336"/>
    <s v="WHITE ARROWS"/>
    <s v="GET BY"/>
    <d v="2014-09-16T00:00:00"/>
    <m/>
    <s v="USC5Q1400018"/>
    <n v="1.8780000000000002E-2"/>
    <n v="2"/>
  </r>
  <r>
    <s v="US-VOT"/>
    <s v="US-VOTIV MUSIC"/>
    <s v="PORTABLE SUB DEVICE PLAYS"/>
    <s v="APPLE DIGITAL SALES"/>
    <s v="PORTABLE SUBSCRIPTIONS"/>
    <s v="TRACK"/>
    <x v="10"/>
    <x v="71"/>
    <s v="00857235002336"/>
    <s v="WHITE ARROWS"/>
    <s v="DEVIL'S CHIMES"/>
    <d v="2014-09-16T00:00:00"/>
    <m/>
    <s v="USC5Q1400020"/>
    <n v="2.8170000000000001E-2"/>
    <n v="3"/>
  </r>
  <r>
    <s v="US-VOT"/>
    <s v="US-VOTIV MUSIC"/>
    <s v="PORTABLE SUB DEVICE PLAYS"/>
    <s v="APPLE DIGITAL SALES"/>
    <s v="PORTABLE SUBSCRIPTIONS"/>
    <s v="TRACK"/>
    <x v="10"/>
    <x v="71"/>
    <s v="00857235002336"/>
    <s v="WHITE ARROWS"/>
    <s v="CHILL WINSTON"/>
    <d v="2014-09-16T00:00:00"/>
    <m/>
    <s v="USC5Q1400019"/>
    <n v="2.8170000000000001E-2"/>
    <n v="3"/>
  </r>
  <r>
    <s v="US-VOT"/>
    <s v="US-VOTIV MUSIC"/>
    <s v="PORTABLE SUB DEVICE PLAYS"/>
    <s v="APPLE DIGITAL SALES"/>
    <s v="PORTABLE SUBSCRIPTIONS"/>
    <s v="TRACK"/>
    <x v="10"/>
    <x v="71"/>
    <s v="00857235002336"/>
    <s v="WHITE ARROWS"/>
    <s v="CAN'T STOP NOW"/>
    <d v="2014-09-16T00:00:00"/>
    <m/>
    <s v="USC5Q1400015"/>
    <n v="1.8780000000000002E-2"/>
    <n v="2"/>
  </r>
  <r>
    <s v="US-VOT"/>
    <s v="US-VOTIV MUSIC"/>
    <s v="PORTABLE SUB DEVICE PLAYS"/>
    <s v="APPLE DIGITAL SALES"/>
    <s v="PORTABLE SUBSCRIPTIONS"/>
    <s v="TRACK"/>
    <x v="10"/>
    <x v="72"/>
    <s v="00075679962980"/>
    <s v="WHITE ARROWS"/>
    <s v="I CAN GO"/>
    <d v="2014-02-25T00:00:00"/>
    <m/>
    <s v="USC5Q1200009"/>
    <n v="7.7350000000000016E-2"/>
    <n v="11"/>
  </r>
  <r>
    <s v="US-VOT"/>
    <s v="US-VOTIV MUSIC"/>
    <s v="PORTABLE SUB DEVICE PLAYS"/>
    <s v="APPLE DIGITAL SALES"/>
    <s v="PORTABLE SUBSCRIPTIONS"/>
    <s v="TRACK"/>
    <x v="10"/>
    <x v="72"/>
    <s v="00075679962980"/>
    <s v="WHITE ARROWS"/>
    <s v="GET GONE"/>
    <d v="2014-02-25T00:00:00"/>
    <m/>
    <s v="USQY51114673"/>
    <n v="1.3592E-2"/>
    <n v="2"/>
  </r>
  <r>
    <s v="US-VOT"/>
    <s v="US-VOTIV MUSIC"/>
    <s v="PORTABLE SUB DEVICE PLAYS"/>
    <s v="APPLE DIGITAL SALES"/>
    <s v="PORTABLE SUBSCRIPTIONS"/>
    <s v="TRACK"/>
    <x v="10"/>
    <x v="72"/>
    <s v="00075679962980"/>
    <s v="WHITE ARROWS"/>
    <s v="FIREWORKS OF THE SEA"/>
    <d v="2014-02-25T00:00:00"/>
    <m/>
    <s v="USC5Q1200007"/>
    <n v="2.8170000000000001E-2"/>
    <n v="3"/>
  </r>
  <r>
    <s v="US-VOT"/>
    <s v="US-VOTIV MUSIC"/>
    <s v="PORTABLE SUB DEVICE PLAYS"/>
    <s v="APPLE DIGITAL SALES"/>
    <s v="PORTABLE SUBSCRIPTIONS"/>
    <s v="TRACK"/>
    <x v="10"/>
    <x v="72"/>
    <s v="00075679962980"/>
    <s v="WHITE ARROWS"/>
    <s v="COMING OR GOING"/>
    <d v="2014-02-25T00:00:00"/>
    <m/>
    <s v="USC5Q1200006"/>
    <n v="0.154442"/>
    <n v="17"/>
  </r>
  <r>
    <s v="US-VOT"/>
    <s v="US-VOTIV MUSIC"/>
    <s v="PORTABLE SUB DEVICE PLAYS"/>
    <s v="APPLE DIGITAL SALES"/>
    <s v="PORTABLE SUBSCRIPTIONS"/>
    <s v="TRACK"/>
    <x v="7"/>
    <x v="73"/>
    <s v="00075679949424"/>
    <s v="THE SO SO GLOS"/>
    <s v="SON OF AN AMERICAN"/>
    <d v="2014-02-25T00:00:00"/>
    <m/>
    <s v="USC5Q1300069"/>
    <n v="9.3900000000000008E-3"/>
    <n v="1"/>
  </r>
  <r>
    <s v="US-VOT"/>
    <s v="US-VOTIV MUSIC"/>
    <s v="PORTABLE SUB DEVICE PLAYS"/>
    <s v="APPLE DIGITAL SALES"/>
    <s v="PORTABLE SUBSCRIPTIONS"/>
    <s v="TRACK"/>
    <x v="7"/>
    <x v="73"/>
    <s v="00075679949424"/>
    <s v="THE SO SO GLOS"/>
    <s v="LOST WEEKEND"/>
    <d v="2014-02-25T00:00:00"/>
    <m/>
    <s v="USC5Q1300072"/>
    <n v="0.147646"/>
    <n v="16"/>
  </r>
  <r>
    <s v="US-VOT"/>
    <s v="US-VOTIV MUSIC"/>
    <s v="PORTABLE SUB DEVICE PLAYS"/>
    <s v="APPLE DIGITAL SALES"/>
    <s v="PORTABLE SUBSCRIPTIONS"/>
    <s v="TRACK"/>
    <x v="17"/>
    <x v="74"/>
    <s v="00857235002176"/>
    <s v="MY GOODNESS"/>
    <s v="SWEET TOOTH"/>
    <d v="2014-06-24T00:00:00"/>
    <m/>
    <s v="USC5Q1400025"/>
    <n v="9.3900000000000008E-3"/>
    <n v="1"/>
  </r>
  <r>
    <s v="US-VOT"/>
    <s v="US-VOTIV MUSIC"/>
    <s v="PORTABLE SUB DEVICE PLAYS"/>
    <s v="APPLE DIGITAL SALES"/>
    <s v="PORTABLE SUBSCRIPTIONS"/>
    <s v="TRACK"/>
    <x v="17"/>
    <x v="74"/>
    <s v="00857235002176"/>
    <s v="MY GOODNESS"/>
    <s v="SHIVER + SHAKE"/>
    <d v="2014-06-24T00:00:00"/>
    <m/>
    <s v="USC5Q1400026"/>
    <n v="9.3900000000000008E-3"/>
    <n v="1"/>
  </r>
  <r>
    <s v="US-VOT"/>
    <s v="US-VOTIV MUSIC"/>
    <s v="PORTABLE SUB DEVICE PLAYS"/>
    <s v="APPLE DIGITAL SALES"/>
    <s v="PORTABLE SUBSCRIPTIONS"/>
    <s v="TRACK"/>
    <x v="17"/>
    <x v="74"/>
    <s v="00857235002176"/>
    <s v="MY GOODNESS"/>
    <s v="PAY NO MIND"/>
    <d v="2014-06-24T00:00:00"/>
    <m/>
    <s v="USC5Q1300081"/>
    <n v="9.3900000000000008E-3"/>
    <n v="1"/>
  </r>
  <r>
    <s v="US-VOT"/>
    <s v="US-VOTIV MUSIC"/>
    <s v="PORTABLE SUB DEVICE PLAYS"/>
    <s v="APPLE DIGITAL SALES"/>
    <s v="PORTABLE SUBSCRIPTIONS"/>
    <s v="TRACK"/>
    <x v="17"/>
    <x v="74"/>
    <s v="00857235002176"/>
    <s v="MY GOODNESS"/>
    <s v="LOST IN THE SOUL"/>
    <d v="2014-06-24T00:00:00"/>
    <m/>
    <s v="USC5Q1300089"/>
    <n v="9.3900000000000008E-3"/>
    <n v="1"/>
  </r>
  <r>
    <s v="US-VOT"/>
    <s v="US-VOTIV MUSIC"/>
    <s v="PORTABLE SUB DEVICE PLAYS"/>
    <s v="APPLE DIGITAL SALES"/>
    <s v="PORTABLE SUBSCRIPTIONS"/>
    <s v="TRACK"/>
    <x v="17"/>
    <x v="74"/>
    <s v="00857235002176"/>
    <s v="MY GOODNESS"/>
    <s v="BOTTLE"/>
    <d v="2014-06-24T00:00:00"/>
    <m/>
    <s v="USC5Q1300086"/>
    <n v="9.3900000000000008E-3"/>
    <n v="1"/>
  </r>
  <r>
    <s v="US-VOT"/>
    <s v="US-VOTIV MUSIC"/>
    <s v="PORTABLE SUB DEVICE PLAYS"/>
    <s v="APPLE DIGITAL SALES"/>
    <s v="PORTABLE SUBSCRIPTIONS"/>
    <s v="TRACK"/>
    <x v="8"/>
    <x v="10"/>
    <s v="00075679964250"/>
    <s v="IMAGINARY CITIES"/>
    <s v="WHERE'D ALL THE LIVING GO"/>
    <d v="2014-02-25T00:00:00"/>
    <m/>
    <s v="CA2Q71000007"/>
    <n v="2.8170000000000001E-2"/>
    <n v="3"/>
  </r>
  <r>
    <s v="US-VOT"/>
    <s v="US-VOTIV MUSIC"/>
    <s v="PORTABLE SUB DEVICE PLAYS"/>
    <s v="APPLE DIGITAL SALES"/>
    <s v="PORTABLE SUBSCRIPTIONS"/>
    <s v="TRACK"/>
    <x v="8"/>
    <x v="10"/>
    <s v="00075679964250"/>
    <s v="IMAGINARY CITIES"/>
    <s v="TEMPORARY RESIDENT"/>
    <d v="2014-02-25T00:00:00"/>
    <m/>
    <s v="CAA171230077"/>
    <n v="2.8170000000000001E-2"/>
    <n v="3"/>
  </r>
  <r>
    <s v="US-VOT"/>
    <s v="US-VOTIV MUSIC"/>
    <s v="PORTABLE SUB DEVICE PLAYS"/>
    <s v="APPLE DIGITAL SALES"/>
    <s v="PORTABLE SUBSCRIPTIONS"/>
    <s v="TRACK"/>
    <x v="8"/>
    <x v="10"/>
    <s v="00075679964250"/>
    <s v="IMAGINARY CITIES"/>
    <s v="TEMPORARY RESIDENT"/>
    <d v="2014-02-25T00:00:00"/>
    <m/>
    <s v="CA2Q71000008"/>
    <n v="1.8780000000000002E-2"/>
    <n v="2"/>
  </r>
  <r>
    <s v="US-VOT"/>
    <s v="US-VOTIV MUSIC"/>
    <s v="PORTABLE SUB DEVICE PLAYS"/>
    <s v="APPLE DIGITAL SALES"/>
    <s v="PORTABLE SUBSCRIPTIONS"/>
    <s v="TRACK"/>
    <x v="8"/>
    <x v="10"/>
    <s v="00075679964250"/>
    <s v="IMAGINARY CITIES"/>
    <s v="SAY YOU"/>
    <d v="2014-02-25T00:00:00"/>
    <m/>
    <s v="CA2Q71000001"/>
    <n v="2.8170000000000001E-2"/>
    <n v="3"/>
  </r>
  <r>
    <s v="US-VOT"/>
    <s v="US-VOTIV MUSIC"/>
    <s v="PORTABLE SUB DEVICE PLAYS"/>
    <s v="APPLE DIGITAL SALES"/>
    <s v="PORTABLE SUBSCRIPTIONS"/>
    <s v="TRACK"/>
    <x v="8"/>
    <x v="10"/>
    <s v="00075679964250"/>
    <s v="IMAGINARY CITIES"/>
    <s v="RIDE THIS OUT"/>
    <d v="2014-02-25T00:00:00"/>
    <m/>
    <s v="CA2Q71000006"/>
    <n v="1.8780000000000002E-2"/>
    <n v="2"/>
  </r>
  <r>
    <s v="US-VOT"/>
    <s v="US-VOTIV MUSIC"/>
    <s v="PORTABLE SUB DEVICE PLAYS"/>
    <s v="APPLE DIGITAL SALES"/>
    <s v="PORTABLE SUBSCRIPTIONS"/>
    <s v="TRACK"/>
    <x v="8"/>
    <x v="10"/>
    <s v="00075679964250"/>
    <s v="IMAGINARY CITIES"/>
    <s v="PURPLE HEART"/>
    <d v="2014-02-25T00:00:00"/>
    <m/>
    <s v="CA2Q71000005"/>
    <n v="4.6949999999999999E-2"/>
    <n v="5"/>
  </r>
  <r>
    <s v="US-VOT"/>
    <s v="US-VOTIV MUSIC"/>
    <s v="PORTABLE SUB DEVICE PLAYS"/>
    <s v="APPLE DIGITAL SALES"/>
    <s v="PORTABLE SUBSCRIPTIONS"/>
    <s v="TRACK"/>
    <x v="8"/>
    <x v="10"/>
    <s v="00075679964250"/>
    <s v="IMAGINARY CITIES"/>
    <s v="MEXICO"/>
    <d v="2014-02-25T00:00:00"/>
    <m/>
    <s v="CAA171230076"/>
    <n v="2.8170000000000001E-2"/>
    <n v="3"/>
  </r>
  <r>
    <s v="US-VOT"/>
    <s v="US-VOTIV MUSIC"/>
    <s v="PORTABLE SUB DEVICE PLAYS"/>
    <s v="APPLE DIGITAL SALES"/>
    <s v="PORTABLE SUBSCRIPTIONS"/>
    <s v="TRACK"/>
    <x v="8"/>
    <x v="10"/>
    <s v="00075679964250"/>
    <s v="IMAGINARY CITIES"/>
    <s v="MANITOBA BOSSA NOVA"/>
    <d v="2014-02-25T00:00:00"/>
    <m/>
    <s v="CA2Q71000009"/>
    <n v="1.8780000000000002E-2"/>
    <n v="2"/>
  </r>
  <r>
    <s v="US-VOT"/>
    <s v="US-VOTIV MUSIC"/>
    <s v="PORTABLE SUB DEVICE PLAYS"/>
    <s v="APPLE DIGITAL SALES"/>
    <s v="PORTABLE SUBSCRIPTIONS"/>
    <s v="TRACK"/>
    <x v="8"/>
    <x v="10"/>
    <s v="00075679964250"/>
    <s v="IMAGINARY CITIES"/>
    <s v="HUMMINGBIRD"/>
    <d v="2014-02-25T00:00:00"/>
    <m/>
    <s v="CA2Q71000002"/>
    <n v="9.3900000000000008E-3"/>
    <n v="1"/>
  </r>
  <r>
    <s v="US-VOT"/>
    <s v="US-VOTIV MUSIC"/>
    <s v="PORTABLE SUB DEVICE PLAYS"/>
    <s v="APPLE DIGITAL SALES"/>
    <s v="PORTABLE SUBSCRIPTIONS"/>
    <s v="TRACK"/>
    <x v="8"/>
    <x v="10"/>
    <s v="00075679964250"/>
    <s v="IMAGINARY CITIES"/>
    <s v="DON'T CRY"/>
    <d v="2014-02-25T00:00:00"/>
    <m/>
    <s v="CA2Q71000004"/>
    <n v="9.3900000000000008E-3"/>
    <n v="1"/>
  </r>
  <r>
    <s v="US-VOT"/>
    <s v="US-VOTIV MUSIC"/>
    <s v="PORTABLE SUB DEVICE PLAYS"/>
    <s v="APPLE DIGITAL SALES"/>
    <s v="PORTABLE SUBSCRIPTIONS"/>
    <s v="TRACK"/>
    <x v="8"/>
    <x v="10"/>
    <s v="00075679964250"/>
    <s v="IMAGINARY CITIES"/>
    <s v="CHERRY BLOSSOM TREE"/>
    <d v="2014-02-25T00:00:00"/>
    <m/>
    <s v="CA2Q71000010"/>
    <n v="1.8780000000000002E-2"/>
    <n v="2"/>
  </r>
  <r>
    <s v="US-VOT"/>
    <s v="US-VOTIV MUSIC"/>
    <s v="PORTABLE SUB DEVICE PLAYS"/>
    <s v="APPLE DIGITAL SALES"/>
    <s v="PORTABLE SUBSCRIPTIONS"/>
    <s v="TRACK"/>
    <x v="8"/>
    <x v="10"/>
    <s v="00075679964250"/>
    <s v="IMAGINARY CITIES"/>
    <s v="CALM BEFORE THE STORM"/>
    <d v="2014-02-25T00:00:00"/>
    <m/>
    <s v="CA2Q71000003"/>
    <n v="1.8780000000000002E-2"/>
    <n v="2"/>
  </r>
  <r>
    <s v="US-VOT"/>
    <s v="US-VOTIV MUSIC"/>
    <s v="PORTABLE SUB DEVICE PLAYS"/>
    <s v="APPLE DIGITAL SALES"/>
    <s v="PORTABLE SUBSCRIPTIONS"/>
    <s v="TRACK"/>
    <x v="20"/>
    <x v="75"/>
    <s v="00859705941404"/>
    <s v="HEY CHAMP"/>
    <s v="SILVER CITY"/>
    <d v="2014-02-25T00:00:00"/>
    <m/>
    <s v="USC5Q1100003"/>
    <n v="3.7560000000000003E-2"/>
    <n v="4"/>
  </r>
  <r>
    <s v="US-VOT"/>
    <s v="US-VOTIV MUSIC"/>
    <s v="PORTABLE SUB DEVICE PLAYS"/>
    <s v="APPLE DIGITAL SALES"/>
    <s v="PORTABLE SUBSCRIPTIONS"/>
    <s v="TRACK"/>
    <x v="20"/>
    <x v="75"/>
    <s v="00859705941404"/>
    <s v="HEY CHAMP"/>
    <s v="COLD DUST GIRL"/>
    <d v="2014-02-25T00:00:00"/>
    <m/>
    <s v="USC5Q1100004"/>
    <n v="9.3900000000000008E-3"/>
    <n v="1"/>
  </r>
  <r>
    <s v="US-VOT"/>
    <s v="US-VOTIV MUSIC"/>
    <s v="PORTABLE SUB DEVICE PLAYS"/>
    <s v="APPLE DIGITAL SALES"/>
    <s v="PORTABLE SUBSCRIPTIONS"/>
    <s v="TRACK"/>
    <x v="11"/>
    <x v="57"/>
    <s v="00851857007359"/>
    <s v="CLOUD CONTROL"/>
    <s v="ZONE (THIS IS HOW IT FEELS)"/>
    <d v="1899-12-31T00:00:00"/>
    <m/>
    <s v="AULI01711610"/>
    <n v="9.3900000000000008E-3"/>
    <n v="1"/>
  </r>
  <r>
    <s v="US-VOT"/>
    <s v="US-VOTIV MUSIC"/>
    <s v="PORTABLE SUB DEVICE PLAYS"/>
    <s v="APPLE DIGITAL SALES"/>
    <s v="PORTABLE SUBSCRIPTIONS"/>
    <s v="TRACK"/>
    <x v="11"/>
    <x v="76"/>
    <s v="00075679965417"/>
    <s v="CLOUD CONTROL"/>
    <s v="THERE'S NOTHING IN THE WATER WE CAN'T FIGHT"/>
    <d v="2014-02-25T00:00:00"/>
    <m/>
    <s v="AULI01070890"/>
    <n v="9.3900000000000008E-3"/>
    <n v="1"/>
  </r>
  <r>
    <s v="US-VOT"/>
    <s v="US-VOTIV MUSIC"/>
    <s v="PORTABLE SUB DEVICE PLAYS"/>
    <s v="APPLE DIGITAL SALES"/>
    <s v="PORTABLE SUBSCRIPTIONS"/>
    <s v="TRACK"/>
    <x v="11"/>
    <x v="76"/>
    <s v="00075679965417"/>
    <s v="CLOUD CONTROL"/>
    <s v="MY FEAR #1"/>
    <d v="2014-02-25T00:00:00"/>
    <m/>
    <s v="AULI01176350"/>
    <n v="9.3900000000000008E-3"/>
    <n v="1"/>
  </r>
  <r>
    <s v="US-VOT"/>
    <s v="US-VOTIV MUSIC"/>
    <s v="PORTABLE SUB DEVICE PLAYS"/>
    <s v="APPLE DIGITAL SALES"/>
    <s v="PORTABLE SUBSCRIPTIONS"/>
    <s v="TRACK"/>
    <x v="11"/>
    <x v="76"/>
    <s v="00075679965417"/>
    <s v="CLOUD CONTROL"/>
    <s v="JUST FOR NOW"/>
    <d v="2014-02-25T00:00:00"/>
    <m/>
    <s v="AULI01070930"/>
    <n v="2.8170000000000001E-2"/>
    <n v="3"/>
  </r>
  <r>
    <s v="US-VOT"/>
    <s v="US-VOTIV MUSIC"/>
    <s v="PORTABLE SUB DEVICE PLAYS"/>
    <s v="APPLE DIGITAL SALES"/>
    <s v="PORTABLE SUBSCRIPTIONS"/>
    <s v="TRACK"/>
    <x v="11"/>
    <x v="76"/>
    <s v="00075679965417"/>
    <s v="CLOUD CONTROL"/>
    <s v="GOLD CANARY"/>
    <d v="2014-02-25T00:00:00"/>
    <m/>
    <s v="AULI01070950"/>
    <n v="1.8780000000000002E-2"/>
    <n v="2"/>
  </r>
  <r>
    <s v="US-VOT"/>
    <s v="US-VOTIV MUSIC"/>
    <s v="PERMANENT DOWNLOADS"/>
    <s v="APPLE DIGITAL SALES"/>
    <s v="DIGITAL PERMANENT DOWNLOAD              "/>
    <s v="TRACK"/>
    <x v="5"/>
    <x v="70"/>
    <s v="00075679955869"/>
    <s v="YOUNG EMPIRES"/>
    <s v="WHITE DOVES"/>
    <d v="2014-02-25T00:00:00"/>
    <m/>
    <s v="USC5Q1200051"/>
    <n v="0.91"/>
    <n v="1"/>
  </r>
  <r>
    <s v="US-VOT"/>
    <s v="US-VOTIV MUSIC"/>
    <s v="PERMANENT DOWNLOADS"/>
    <s v="APPLE DIGITAL SALES"/>
    <s v="DIGITAL PERMANENT DOWNLOAD              "/>
    <s v="TRACK"/>
    <x v="5"/>
    <x v="70"/>
    <s v="00075679955869"/>
    <s v="YOUNG EMPIRES"/>
    <s v="RAIN OF GOLD"/>
    <d v="2014-02-25T00:00:00"/>
    <m/>
    <s v="CA1C71100091"/>
    <n v="1.82"/>
    <n v="2"/>
  </r>
  <r>
    <s v="US-VOT"/>
    <s v="US-VOTIV MUSIC"/>
    <s v="PERMANENT DOWNLOADS"/>
    <s v="APPLE DIGITAL SALES"/>
    <s v="DIGITAL PERMANENT DOWNLOAD              "/>
    <s v="TRACK"/>
    <x v="5"/>
    <x v="70"/>
    <s v="00075679955869"/>
    <s v="YOUNG EMPIRES"/>
    <s v="ENTER THROUGH THE SUN"/>
    <d v="2014-02-25T00:00:00"/>
    <m/>
    <s v="CA1C71100092"/>
    <n v="0.91"/>
    <n v="1"/>
  </r>
  <r>
    <s v="US-VOT"/>
    <s v="US-VOTIV MUSIC"/>
    <s v="PERMANENT DOWNLOADS"/>
    <s v="APPLE DIGITAL SALES"/>
    <s v="DIGITAL PERMANENT DOWNLOAD              "/>
    <s v="TRACK"/>
    <x v="5"/>
    <x v="70"/>
    <s v="00075679955869"/>
    <s v="YOUNG EMPIRES"/>
    <s v="EARTH PLATES ARE SHIFTING"/>
    <d v="2014-02-25T00:00:00"/>
    <m/>
    <s v="USC5Q1300003"/>
    <n v="0.91"/>
    <n v="1"/>
  </r>
  <r>
    <s v="US-VOT"/>
    <s v="US-VOTIV MUSIC"/>
    <s v="PERMANENT DOWNLOADS"/>
    <s v="APPLE DIGITAL SALES"/>
    <s v="DIGITAL PERMANENT DOWNLOAD              "/>
    <s v="TRACK"/>
    <x v="10"/>
    <x v="72"/>
    <s v="00075679962980"/>
    <s v="WHITE ARROWS"/>
    <s v="GET GONE"/>
    <d v="2014-02-25T00:00:00"/>
    <m/>
    <s v="USQY51114673"/>
    <n v="0.91"/>
    <n v="1"/>
  </r>
  <r>
    <s v="US-VOT"/>
    <s v="US-VOTIV MUSIC"/>
    <s v="PERMANENT DOWNLOADS"/>
    <s v="APPLE DIGITAL SALES"/>
    <s v="DIGITAL PERMANENT DOWNLOAD              "/>
    <s v="TRACK"/>
    <x v="7"/>
    <x v="73"/>
    <s v="00075679949424"/>
    <s v="THE SO SO GLOS"/>
    <s v="LOST WEEKEND"/>
    <d v="2014-02-25T00:00:00"/>
    <m/>
    <s v="USC5Q1300072"/>
    <n v="0.91"/>
    <n v="1"/>
  </r>
  <r>
    <s v="US-VOT"/>
    <s v="US-VOTIV MUSIC"/>
    <s v="PERMANENT DOWNLOADS"/>
    <s v="APPLE DIGITAL SALES"/>
    <s v="DIGITAL PERMANENT DOWNLOAD              "/>
    <s v="TRACK"/>
    <x v="17"/>
    <x v="74"/>
    <s v="00857235002176"/>
    <s v="MY GOODNESS"/>
    <s v="SWEET TOOTH"/>
    <d v="2014-06-24T00:00:00"/>
    <m/>
    <s v="USC5Q1400025"/>
    <n v="0.91"/>
    <n v="1"/>
  </r>
  <r>
    <s v="US-VOT"/>
    <s v="US-VOTIV MUSIC"/>
    <s v="PERMANENT DOWNLOADS"/>
    <s v="APPLE DIGITAL SALES"/>
    <s v="DIGITAL PERMANENT DOWNLOAD              "/>
    <s v="TRACK"/>
    <x v="17"/>
    <x v="74"/>
    <s v="00857235002176"/>
    <s v="MY GOODNESS"/>
    <s v="SHIVER + SHAKE"/>
    <d v="2014-06-24T00:00:00"/>
    <m/>
    <s v="USC5Q1400026"/>
    <n v="0.91"/>
    <n v="1"/>
  </r>
  <r>
    <s v="US-VOT"/>
    <s v="US-VOTIV MUSIC"/>
    <s v="PERMANENT DOWNLOADS"/>
    <s v="APPLE DIGITAL SALES"/>
    <s v="DIGITAL PERMANENT DOWNLOAD              "/>
    <s v="TRACK"/>
    <x v="17"/>
    <x v="74"/>
    <s v="00857235002176"/>
    <s v="MY GOODNESS"/>
    <s v="HOT SWEAT"/>
    <d v="2014-06-24T00:00:00"/>
    <m/>
    <s v="USC5Q1300090"/>
    <n v="0.91"/>
    <n v="1"/>
  </r>
  <r>
    <s v="US-VOT"/>
    <s v="US-VOTIV MUSIC"/>
    <s v="PERMANENT DOWNLOADS"/>
    <s v="APPLE DIGITAL SALES"/>
    <s v="DIGITAL PERMANENT DOWNLOAD              "/>
    <s v="TRACK"/>
    <x v="17"/>
    <x v="74"/>
    <s v="00857235002176"/>
    <s v="MY GOODNESS"/>
    <s v="C'MON DOLL"/>
    <d v="2014-06-24T00:00:00"/>
    <m/>
    <s v="USC5Q1300088"/>
    <n v="1.82"/>
    <n v="2"/>
  </r>
  <r>
    <s v="US-VOT"/>
    <s v="US-VOTIV MUSIC"/>
    <s v="PERMANENT DOWNLOADS"/>
    <s v="APPLE DIGITAL SALES"/>
    <s v="DIGITAL PERMANENT DOWNLOAD              "/>
    <s v="TRACK"/>
    <x v="17"/>
    <x v="74"/>
    <s v="00857235002176"/>
    <s v="MY GOODNESS"/>
    <s v="BACK AGAIN"/>
    <d v="2014-06-24T00:00:00"/>
    <m/>
    <s v="USC5Q1300080"/>
    <n v="0.91"/>
    <n v="1"/>
  </r>
  <r>
    <s v="US-VOT"/>
    <s v="US-VOTIV MUSIC"/>
    <s v="PERMANENT DOWNLOADS"/>
    <s v="APPLE DIGITAL SALES"/>
    <s v="DIGITAL PERMANENT DOWNLOAD              "/>
    <s v="TRACK"/>
    <x v="8"/>
    <x v="10"/>
    <s v="00075679964250"/>
    <s v="IMAGINARY CITIES"/>
    <s v="WHERE'D ALL THE LIVING GO"/>
    <d v="2014-02-25T00:00:00"/>
    <m/>
    <s v="CA2Q71000007"/>
    <n v="0.91"/>
    <n v="1"/>
  </r>
  <r>
    <s v="US-VOT"/>
    <s v="US-VOTIV MUSIC"/>
    <s v="PERMANENT DOWNLOADS"/>
    <s v="APPLE DIGITAL SALES"/>
    <s v="DIGITAL PERMANENT DOWNLOAD              "/>
    <s v="TRACK"/>
    <x v="8"/>
    <x v="10"/>
    <s v="00075679964250"/>
    <s v="IMAGINARY CITIES"/>
    <s v="RIDE THIS OUT"/>
    <d v="2014-02-25T00:00:00"/>
    <m/>
    <s v="CA2Q71000006"/>
    <n v="4.55"/>
    <n v="5"/>
  </r>
  <r>
    <s v="US-VOT"/>
    <s v="US-VOTIV MUSIC"/>
    <s v="PERMANENT DOWNLOADS"/>
    <s v="APPLE DIGITAL SALES"/>
    <s v="DIGITAL PERMANENT DOWNLOAD              "/>
    <s v="TRACK"/>
    <x v="8"/>
    <x v="10"/>
    <s v="00075679964250"/>
    <s v="IMAGINARY CITIES"/>
    <s v="HUMMINGBIRD"/>
    <d v="2014-02-25T00:00:00"/>
    <m/>
    <s v="CA2Q71000002"/>
    <n v="0.91"/>
    <n v="1"/>
  </r>
  <r>
    <s v="US-VOT"/>
    <s v="US-VOTIV MUSIC"/>
    <s v="PERMANENT DOWNLOADS"/>
    <s v="APPLE DIGITAL SALES"/>
    <s v="DIGITAL PERMANENT DOWNLOAD              "/>
    <s v="TRACK"/>
    <x v="11"/>
    <x v="76"/>
    <s v="00075679965417"/>
    <s v="CLOUD CONTROL"/>
    <s v="THERE'S NOTHING IN THE WATER WE CAN'T FIGHT"/>
    <d v="2014-02-25T00:00:00"/>
    <m/>
    <s v="AULI01070890"/>
    <n v="1.82"/>
    <n v="2"/>
  </r>
  <r>
    <s v="US-VOT"/>
    <s v="US-VOTIV MUSIC"/>
    <s v="PERMANENT DOWNLOADS"/>
    <s v="APPLE DIGITAL SALES"/>
    <s v="DIGITAL PERMANENT DOWNLOAD              "/>
    <s v="TRACK"/>
    <x v="11"/>
    <x v="76"/>
    <s v="00075679965417"/>
    <s v="CLOUD CONTROL"/>
    <s v="JUST FOR NOW"/>
    <d v="2014-02-25T00:00:00"/>
    <m/>
    <s v="AULI01070930"/>
    <n v="6.37"/>
    <n v="7"/>
  </r>
  <r>
    <s v="US-VOT"/>
    <s v="US-VOTIV MUSIC"/>
    <s v="PERMANENT DOWNLOADS"/>
    <s v="APPLE DIGITAL SALES"/>
    <s v="DIGITAL PERMANENT DOWNLOAD              "/>
    <s v="COMPLETE ALBUM"/>
    <x v="20"/>
    <x v="75"/>
    <s v="00859705941404"/>
    <s v="-"/>
    <s v="NA"/>
    <d v="2014-02-25T00:00:00"/>
    <m/>
    <s v="-"/>
    <n v="2.8"/>
    <n v="1"/>
  </r>
  <r>
    <s v="US-VOT"/>
    <s v="US-VOTIV MUSIC"/>
    <s v="FIXED PLAYS"/>
    <s v="APPLE DIGITAL SALES"/>
    <s v="Fixed Plays"/>
    <s v="TRACK"/>
    <x v="5"/>
    <x v="70"/>
    <s v="00075679955869"/>
    <s v="YOUNG EMPIRES"/>
    <s v="WHITE DOVES"/>
    <d v="2014-02-25T00:00:00"/>
    <m/>
    <s v="USC5Q1300001"/>
    <n v="7.0132056E-3"/>
    <n v="12"/>
  </r>
  <r>
    <s v="US-VOT"/>
    <s v="US-VOTIV MUSIC"/>
    <s v="FIXED PLAYS"/>
    <s v="APPLE DIGITAL SALES"/>
    <s v="Fixed Plays"/>
    <s v="TRACK"/>
    <x v="5"/>
    <x v="70"/>
    <s v="00075679955869"/>
    <s v="YOUNG EMPIRES"/>
    <s v="WHITE DOVES"/>
    <d v="2014-02-25T00:00:00"/>
    <m/>
    <s v="USC5Q1200051"/>
    <n v="5.4352343199999993E-2"/>
    <n v="93"/>
  </r>
  <r>
    <s v="US-VOT"/>
    <s v="US-VOTIV MUSIC"/>
    <s v="FIXED PLAYS"/>
    <s v="APPLE DIGITAL SALES"/>
    <s v="Fixed Plays"/>
    <s v="TRACK"/>
    <x v="5"/>
    <x v="70"/>
    <s v="00075679955869"/>
    <s v="YOUNG EMPIRES"/>
    <s v="WE DON'T SLEEP TONIGHT"/>
    <d v="2014-02-25T00:00:00"/>
    <m/>
    <s v="USC5Q1300004"/>
    <n v="8.1820732000000007E-3"/>
    <n v="14"/>
  </r>
  <r>
    <s v="US-VOT"/>
    <s v="US-VOTIV MUSIC"/>
    <s v="FIXED PLAYS"/>
    <s v="APPLE DIGITAL SALES"/>
    <s v="Fixed Plays"/>
    <s v="TRACK"/>
    <x v="5"/>
    <x v="70"/>
    <s v="00075679955869"/>
    <s v="YOUNG EMPIRES"/>
    <s v="WE DON'T SLEEP TONIGHT"/>
    <d v="2014-02-25T00:00:00"/>
    <m/>
    <s v="USC5Q1300002"/>
    <n v="2.92216899E-2"/>
    <n v="50"/>
  </r>
  <r>
    <s v="US-VOT"/>
    <s v="US-VOTIV MUSIC"/>
    <s v="FIXED PLAYS"/>
    <s v="APPLE DIGITAL SALES"/>
    <s v="Fixed Plays"/>
    <s v="TRACK"/>
    <x v="5"/>
    <x v="70"/>
    <s v="00075679955869"/>
    <s v="YOUNG EMPIRES"/>
    <s v="RAIN OF GOLD"/>
    <d v="2014-02-25T00:00:00"/>
    <m/>
    <s v="CA1C71100091"/>
    <n v="6.7209886699999999E-2"/>
    <n v="115"/>
  </r>
  <r>
    <s v="US-VOT"/>
    <s v="US-VOTIV MUSIC"/>
    <s v="FIXED PLAYS"/>
    <s v="APPLE DIGITAL SALES"/>
    <s v="Fixed Plays"/>
    <s v="TRACK"/>
    <x v="5"/>
    <x v="70"/>
    <s v="00075679955869"/>
    <s v="YOUNG EMPIRES"/>
    <s v="ENTER THROUGH THE SUN"/>
    <d v="2014-02-25T00:00:00"/>
    <m/>
    <s v="CA1C71100092"/>
    <n v="2.5715087099999999E-2"/>
    <n v="44"/>
  </r>
  <r>
    <s v="US-VOT"/>
    <s v="US-VOTIV MUSIC"/>
    <s v="FIXED PLAYS"/>
    <s v="APPLE DIGITAL SALES"/>
    <s v="Fixed Plays"/>
    <s v="TRACK"/>
    <x v="5"/>
    <x v="70"/>
    <s v="00075679955869"/>
    <s v="YOUNG EMPIRES"/>
    <s v="EARTH PLATES ARE SHIFTING"/>
    <d v="2014-02-25T00:00:00"/>
    <m/>
    <s v="USC5Q1300003"/>
    <n v="1.51952787E-2"/>
    <n v="26"/>
  </r>
  <r>
    <s v="US-VOT"/>
    <s v="US-VOTIV MUSIC"/>
    <s v="FIXED PLAYS"/>
    <s v="APPLE DIGITAL SALES"/>
    <s v="Fixed Plays"/>
    <s v="TRACK"/>
    <x v="5"/>
    <x v="70"/>
    <s v="00075679955869"/>
    <s v="YOUNG EMPIRES"/>
    <s v="BEACHES"/>
    <d v="2014-02-25T00:00:00"/>
    <m/>
    <s v="CA1C71100095"/>
    <n v="9.9353745999999996E-3"/>
    <n v="17"/>
  </r>
  <r>
    <s v="US-VOT"/>
    <s v="US-VOTIV MUSIC"/>
    <s v="FIXED PLAYS"/>
    <s v="APPLE DIGITAL SALES"/>
    <s v="Fixed Plays"/>
    <s v="TRACK"/>
    <x v="10"/>
    <x v="71"/>
    <s v="00857235002336"/>
    <s v="WHITE ARROWS"/>
    <s v="SCREAM"/>
    <d v="2014-09-16T00:00:00"/>
    <m/>
    <s v="USC5Q1400016"/>
    <n v="3.0974991300000001E-2"/>
    <n v="53"/>
  </r>
  <r>
    <s v="US-VOT"/>
    <s v="US-VOTIV MUSIC"/>
    <s v="FIXED PLAYS"/>
    <s v="APPLE DIGITAL SALES"/>
    <s v="Fixed Plays"/>
    <s v="TRACK"/>
    <x v="10"/>
    <x v="71"/>
    <s v="00857235002336"/>
    <s v="WHITE ARROWS"/>
    <s v="NOBODY CARES"/>
    <d v="2014-09-16T00:00:00"/>
    <m/>
    <s v="USC5Q1400014"/>
    <n v="3.6819329200000001E-2"/>
    <n v="63"/>
  </r>
  <r>
    <s v="US-VOT"/>
    <s v="US-VOTIV MUSIC"/>
    <s v="FIXED PLAYS"/>
    <s v="APPLE DIGITAL SALES"/>
    <s v="Fixed Plays"/>
    <s v="TRACK"/>
    <x v="10"/>
    <x v="71"/>
    <s v="00857235002336"/>
    <s v="WHITE ARROWS"/>
    <s v="GOD ALERT PT 2"/>
    <d v="2014-09-16T00:00:00"/>
    <m/>
    <s v="USC5Q1400022"/>
    <n v="2.8637256100000001E-2"/>
    <n v="49"/>
  </r>
  <r>
    <s v="US-VOT"/>
    <s v="US-VOTIV MUSIC"/>
    <s v="FIXED PLAYS"/>
    <s v="APPLE DIGITAL SALES"/>
    <s v="Fixed Plays"/>
    <s v="TRACK"/>
    <x v="10"/>
    <x v="71"/>
    <s v="00857235002336"/>
    <s v="WHITE ARROWS"/>
    <s v="GOD ALERT PT 1"/>
    <d v="2014-09-16T00:00:00"/>
    <m/>
    <s v="USC5Q1400021"/>
    <n v="2.4546219500000001E-2"/>
    <n v="42"/>
  </r>
  <r>
    <s v="US-VOT"/>
    <s v="US-VOTIV MUSIC"/>
    <s v="FIXED PLAYS"/>
    <s v="APPLE DIGITAL SALES"/>
    <s v="Fixed Plays"/>
    <s v="TRACK"/>
    <x v="10"/>
    <x v="71"/>
    <s v="00857235002336"/>
    <s v="WHITE ARROWS"/>
    <s v="GET BY"/>
    <d v="2014-09-16T00:00:00"/>
    <m/>
    <s v="USC5Q1400018"/>
    <n v="2.4546219500000001E-2"/>
    <n v="42"/>
  </r>
  <r>
    <s v="US-VOT"/>
    <s v="US-VOTIV MUSIC"/>
    <s v="FIXED PLAYS"/>
    <s v="APPLE DIGITAL SALES"/>
    <s v="Fixed Plays"/>
    <s v="TRACK"/>
    <x v="10"/>
    <x v="71"/>
    <s v="00857235002336"/>
    <s v="WHITE ARROWS"/>
    <s v="DEVIL'S CHIMES"/>
    <d v="2014-09-16T00:00:00"/>
    <m/>
    <s v="USC5Q1400020"/>
    <n v="1.9870749100000001E-2"/>
    <n v="34"/>
  </r>
  <r>
    <s v="US-VOT"/>
    <s v="US-VOTIV MUSIC"/>
    <s v="FIXED PLAYS"/>
    <s v="APPLE DIGITAL SALES"/>
    <s v="Fixed Plays"/>
    <s v="TRACK"/>
    <x v="10"/>
    <x v="71"/>
    <s v="00857235002336"/>
    <s v="WHITE ARROWS"/>
    <s v="CHILL WINSTON"/>
    <d v="2014-09-16T00:00:00"/>
    <m/>
    <s v="USC5Q1400019"/>
    <n v="2.2208484300000001E-2"/>
    <n v="38"/>
  </r>
  <r>
    <s v="US-VOT"/>
    <s v="US-VOTIV MUSIC"/>
    <s v="FIXED PLAYS"/>
    <s v="APPLE DIGITAL SALES"/>
    <s v="Fixed Plays"/>
    <s v="TRACK"/>
    <x v="10"/>
    <x v="71"/>
    <s v="00857235002336"/>
    <s v="WHITE ARROWS"/>
    <s v="CAN'T STOP NOW"/>
    <d v="2014-09-16T00:00:00"/>
    <m/>
    <s v="USC5Q1400015"/>
    <n v="3.2143858900000002E-2"/>
    <n v="55"/>
  </r>
  <r>
    <s v="US-VOT"/>
    <s v="US-VOTIV MUSIC"/>
    <s v="FIXED PLAYS"/>
    <s v="APPLE DIGITAL SALES"/>
    <s v="Fixed Plays"/>
    <s v="TRACK"/>
    <x v="10"/>
    <x v="72"/>
    <s v="00075679962980"/>
    <s v="WHITE ARROWS"/>
    <s v="SETTLE DOWN"/>
    <d v="2014-02-25T00:00:00"/>
    <m/>
    <s v="USC5Q1200014"/>
    <n v="1.4610844899999999E-2"/>
    <n v="25"/>
  </r>
  <r>
    <s v="US-VOT"/>
    <s v="US-VOTIV MUSIC"/>
    <s v="FIXED PLAYS"/>
    <s v="APPLE DIGITAL SALES"/>
    <s v="Fixed Plays"/>
    <s v="TRACK"/>
    <x v="10"/>
    <x v="72"/>
    <s v="00075679962980"/>
    <s v="WHITE ARROWS"/>
    <s v="SAIL ON"/>
    <d v="2014-02-25T00:00:00"/>
    <m/>
    <s v="USC5Q1200012"/>
    <n v="1.22731097E-2"/>
    <n v="21"/>
  </r>
  <r>
    <s v="US-VOT"/>
    <s v="US-VOTIV MUSIC"/>
    <s v="FIXED PLAYS"/>
    <s v="APPLE DIGITAL SALES"/>
    <s v="Fixed Plays"/>
    <s v="TRACK"/>
    <x v="10"/>
    <x v="72"/>
    <s v="00075679962980"/>
    <s v="WHITE ARROWS"/>
    <s v="ROLL FOREVER"/>
    <d v="2014-02-25T00:00:00"/>
    <m/>
    <s v="USC5Q1200008"/>
    <n v="1.2857543500000001E-2"/>
    <n v="22"/>
  </r>
  <r>
    <s v="US-VOT"/>
    <s v="US-VOTIV MUSIC"/>
    <s v="FIXED PLAYS"/>
    <s v="APPLE DIGITAL SALES"/>
    <s v="Fixed Plays"/>
    <s v="TRACK"/>
    <x v="10"/>
    <x v="72"/>
    <s v="00075679962980"/>
    <s v="WHITE ARROWS"/>
    <s v="LITTLE BIRDS"/>
    <d v="2014-02-25T00:00:00"/>
    <m/>
    <s v="USC5Q1200011"/>
    <n v="1.51952787E-2"/>
    <n v="26"/>
  </r>
  <r>
    <s v="US-VOT"/>
    <s v="US-VOTIV MUSIC"/>
    <s v="FIXED PLAYS"/>
    <s v="APPLE DIGITAL SALES"/>
    <s v="Fixed Plays"/>
    <s v="TRACK"/>
    <x v="10"/>
    <x v="72"/>
    <s v="00075679962980"/>
    <s v="WHITE ARROWS"/>
    <s v="I CAN GO"/>
    <d v="2014-02-25T00:00:00"/>
    <m/>
    <s v="USC5Q1200009"/>
    <n v="2.51306533E-2"/>
    <n v="43"/>
  </r>
  <r>
    <s v="US-VOT"/>
    <s v="US-VOTIV MUSIC"/>
    <s v="FIXED PLAYS"/>
    <s v="APPLE DIGITAL SALES"/>
    <s v="Fixed Plays"/>
    <s v="TRACK"/>
    <x v="10"/>
    <x v="72"/>
    <s v="00075679962980"/>
    <s v="WHITE ARROWS"/>
    <s v="GOLDEN"/>
    <d v="2014-02-25T00:00:00"/>
    <m/>
    <s v="USC5Q1200010"/>
    <n v="1.2857543500000001E-2"/>
    <n v="22"/>
  </r>
  <r>
    <s v="US-VOT"/>
    <s v="US-VOTIV MUSIC"/>
    <s v="FIXED PLAYS"/>
    <s v="APPLE DIGITAL SALES"/>
    <s v="Fixed Plays"/>
    <s v="TRACK"/>
    <x v="10"/>
    <x v="72"/>
    <s v="00075679962980"/>
    <s v="WHITE ARROWS"/>
    <s v="GETTING LOST"/>
    <d v="2014-02-25T00:00:00"/>
    <m/>
    <s v="USC5Q1200013"/>
    <n v="8.1820732000000007E-3"/>
    <n v="14"/>
  </r>
  <r>
    <s v="US-VOT"/>
    <s v="US-VOTIV MUSIC"/>
    <s v="FIXED PLAYS"/>
    <s v="APPLE DIGITAL SALES"/>
    <s v="Fixed Plays"/>
    <s v="TRACK"/>
    <x v="10"/>
    <x v="72"/>
    <s v="00075679962980"/>
    <s v="WHITE ARROWS"/>
    <s v="GET GONE"/>
    <d v="2014-02-25T00:00:00"/>
    <m/>
    <s v="USQY51114673"/>
    <n v="7.8898562700000008E-2"/>
    <n v="135"/>
  </r>
  <r>
    <s v="US-VOT"/>
    <s v="US-VOTIV MUSIC"/>
    <s v="FIXED PLAYS"/>
    <s v="APPLE DIGITAL SALES"/>
    <s v="Fixed Plays"/>
    <s v="TRACK"/>
    <x v="10"/>
    <x v="72"/>
    <s v="00075679962980"/>
    <s v="WHITE ARROWS"/>
    <s v="FIREWORKS OF THE SEA"/>
    <d v="2014-02-25T00:00:00"/>
    <m/>
    <s v="USC5Q1200007"/>
    <n v="3.38971603E-2"/>
    <n v="58"/>
  </r>
  <r>
    <s v="US-VOT"/>
    <s v="US-VOTIV MUSIC"/>
    <s v="FIXED PLAYS"/>
    <s v="APPLE DIGITAL SALES"/>
    <s v="Fixed Plays"/>
    <s v="TRACK"/>
    <x v="10"/>
    <x v="72"/>
    <s v="00075679962980"/>
    <s v="WHITE ARROWS"/>
    <s v="COMING OR GOING"/>
    <d v="2014-02-25T00:00:00"/>
    <m/>
    <s v="USC5Q1200006"/>
    <n v="0.1028603484"/>
    <n v="176"/>
  </r>
  <r>
    <s v="US-VOT"/>
    <s v="US-VOTIV MUSIC"/>
    <s v="FIXED PLAYS"/>
    <s v="APPLE DIGITAL SALES"/>
    <s v="Fixed Plays"/>
    <s v="TRACK"/>
    <x v="7"/>
    <x v="73"/>
    <s v="00075679949424"/>
    <s v="THE SO SO GLOS"/>
    <s v="WRECKING BALL"/>
    <d v="2014-02-25T00:00:00"/>
    <m/>
    <s v="USC5Q1300074"/>
    <n v="7.5976393999999999E-3"/>
    <n v="13"/>
  </r>
  <r>
    <s v="US-VOT"/>
    <s v="US-VOTIV MUSIC"/>
    <s v="FIXED PLAYS"/>
    <s v="APPLE DIGITAL SALES"/>
    <s v="Fixed Plays"/>
    <s v="TRACK"/>
    <x v="7"/>
    <x v="73"/>
    <s v="00075679949424"/>
    <s v="THE SO SO GLOS"/>
    <s v="SPEAKEASY"/>
    <d v="2014-02-25T00:00:00"/>
    <m/>
    <s v="USC5Q1300075"/>
    <n v="6.4287718000000001E-3"/>
    <n v="11"/>
  </r>
  <r>
    <s v="US-VOT"/>
    <s v="US-VOTIV MUSIC"/>
    <s v="FIXED PLAYS"/>
    <s v="APPLE DIGITAL SALES"/>
    <s v="Fixed Plays"/>
    <s v="TRACK"/>
    <x v="7"/>
    <x v="73"/>
    <s v="00075679949424"/>
    <s v="THE SO SO GLOS"/>
    <s v="SON OF AN AMERICAN"/>
    <d v="2014-02-25T00:00:00"/>
    <m/>
    <s v="USC5Q1300069"/>
    <n v="1.1104242199999999E-2"/>
    <n v="19"/>
  </r>
  <r>
    <s v="US-VOT"/>
    <s v="US-VOTIV MUSIC"/>
    <s v="FIXED PLAYS"/>
    <s v="APPLE DIGITAL SALES"/>
    <s v="Fixed Plays"/>
    <s v="TRACK"/>
    <x v="7"/>
    <x v="73"/>
    <s v="00075679949424"/>
    <s v="THE SO SO GLOS"/>
    <s v="LOST WEEKEND"/>
    <d v="2014-02-25T00:00:00"/>
    <m/>
    <s v="USC5Q1300072"/>
    <n v="4.55858362E-2"/>
    <n v="78"/>
  </r>
  <r>
    <s v="US-VOT"/>
    <s v="US-VOTIV MUSIC"/>
    <s v="FIXED PLAYS"/>
    <s v="APPLE DIGITAL SALES"/>
    <s v="Fixed Plays"/>
    <s v="TRACK"/>
    <x v="7"/>
    <x v="73"/>
    <s v="00075679949424"/>
    <s v="THE SO SO GLOS"/>
    <s v="ISLAND RIDIN'"/>
    <d v="2014-02-25T00:00:00"/>
    <m/>
    <s v="USC5Q1300078"/>
    <n v="1.2857543500000001E-2"/>
    <n v="22"/>
  </r>
  <r>
    <s v="US-VOT"/>
    <s v="US-VOTIV MUSIC"/>
    <s v="FIXED PLAYS"/>
    <s v="APPLE DIGITAL SALES"/>
    <s v="Fixed Plays"/>
    <s v="TRACK"/>
    <x v="7"/>
    <x v="73"/>
    <s v="00075679949424"/>
    <s v="THE SO SO GLOS"/>
    <s v="HOUSE OF GLASS"/>
    <d v="2014-02-25T00:00:00"/>
    <m/>
    <s v="USC5Q1300070"/>
    <n v="9.9353745999999996E-3"/>
    <n v="17"/>
  </r>
  <r>
    <s v="US-VOT"/>
    <s v="US-VOTIV MUSIC"/>
    <s v="FIXED PLAYS"/>
    <s v="APPLE DIGITAL SALES"/>
    <s v="Fixed Plays"/>
    <s v="TRACK"/>
    <x v="7"/>
    <x v="73"/>
    <s v="00075679949424"/>
    <s v="THE SO SO GLOS"/>
    <s v="EVERYTHING REVIVAL"/>
    <d v="2014-02-25T00:00:00"/>
    <m/>
    <s v="USC5Q1300077"/>
    <n v="1.05198084E-2"/>
    <n v="18"/>
  </r>
  <r>
    <s v="US-VOT"/>
    <s v="US-VOTIV MUSIC"/>
    <s v="FIXED PLAYS"/>
    <s v="APPLE DIGITAL SALES"/>
    <s v="Fixed Plays"/>
    <s v="TRACK"/>
    <x v="7"/>
    <x v="73"/>
    <s v="00075679949424"/>
    <s v="THE SO SO GLOS"/>
    <s v="DIZZY"/>
    <d v="2014-02-25T00:00:00"/>
    <m/>
    <s v="USC5Q1300079"/>
    <n v="7.5976393999999999E-3"/>
    <n v="13"/>
  </r>
  <r>
    <s v="US-VOT"/>
    <s v="US-VOTIV MUSIC"/>
    <s v="FIXED PLAYS"/>
    <s v="APPLE DIGITAL SALES"/>
    <s v="Fixed Plays"/>
    <s v="TRACK"/>
    <x v="7"/>
    <x v="73"/>
    <s v="00075679949424"/>
    <s v="THE SO SO GLOS"/>
    <s v="DISS TOWN"/>
    <d v="2014-02-25T00:00:00"/>
    <m/>
    <s v="USC5Q1300071"/>
    <n v="1.51952787E-2"/>
    <n v="26"/>
  </r>
  <r>
    <s v="US-VOT"/>
    <s v="US-VOTIV MUSIC"/>
    <s v="FIXED PLAYS"/>
    <s v="APPLE DIGITAL SALES"/>
    <s v="Fixed Plays"/>
    <s v="TRACK"/>
    <x v="7"/>
    <x v="73"/>
    <s v="00075679949424"/>
    <s v="THE SO SO GLOS"/>
    <s v="BLOWOUT"/>
    <d v="2014-02-25T00:00:00"/>
    <m/>
    <s v="USC5Q1300073"/>
    <n v="8.1820732000000007E-3"/>
    <n v="14"/>
  </r>
  <r>
    <s v="US-VOT"/>
    <s v="US-VOTIV MUSIC"/>
    <s v="FIXED PLAYS"/>
    <s v="APPLE DIGITAL SALES"/>
    <s v="Fixed Plays"/>
    <s v="TRACK"/>
    <x v="7"/>
    <x v="73"/>
    <s v="00075679949424"/>
    <s v="THE SO SO GLOS"/>
    <s v="ALL OF THE TIME"/>
    <d v="2014-02-25T00:00:00"/>
    <m/>
    <s v="USC5Q1300076"/>
    <n v="9.3509408000000006E-3"/>
    <n v="16"/>
  </r>
  <r>
    <s v="US-VOT"/>
    <s v="US-VOTIV MUSIC"/>
    <s v="FIXED PLAYS"/>
    <s v="APPLE DIGITAL SALES"/>
    <s v="Fixed Plays"/>
    <s v="TRACK"/>
    <x v="17"/>
    <x v="74"/>
    <s v="00857235002176"/>
    <s v="MY GOODNESS"/>
    <s v="SWEET TOOTH"/>
    <d v="2014-06-24T00:00:00"/>
    <m/>
    <s v="USC5Q1400025"/>
    <n v="2.5715087099999999E-2"/>
    <n v="44"/>
  </r>
  <r>
    <s v="US-VOT"/>
    <s v="US-VOTIV MUSIC"/>
    <s v="FIXED PLAYS"/>
    <s v="APPLE DIGITAL SALES"/>
    <s v="Fixed Plays"/>
    <s v="TRACK"/>
    <x v="17"/>
    <x v="74"/>
    <s v="00857235002176"/>
    <s v="MY GOODNESS"/>
    <s v="SHIVER + SHAKE"/>
    <d v="2014-06-24T00:00:00"/>
    <m/>
    <s v="USC5Q1400026"/>
    <n v="1.8117447700000001E-2"/>
    <n v="31"/>
  </r>
  <r>
    <s v="US-VOT"/>
    <s v="US-VOTIV MUSIC"/>
    <s v="FIXED PLAYS"/>
    <s v="APPLE DIGITAL SALES"/>
    <s v="Fixed Plays"/>
    <s v="TRACK"/>
    <x v="17"/>
    <x v="74"/>
    <s v="00857235002176"/>
    <s v="MY GOODNESS"/>
    <s v="SAY YOU'RE GONE"/>
    <d v="2014-06-24T00:00:00"/>
    <m/>
    <s v="USC5Q1300087"/>
    <n v="9.9353745999999996E-3"/>
    <n v="17"/>
  </r>
  <r>
    <s v="US-VOT"/>
    <s v="US-VOTIV MUSIC"/>
    <s v="FIXED PLAYS"/>
    <s v="APPLE DIGITAL SALES"/>
    <s v="Fixed Plays"/>
    <s v="TRACK"/>
    <x v="17"/>
    <x v="74"/>
    <s v="00857235002176"/>
    <s v="MY GOODNESS"/>
    <s v="PAY NO MIND"/>
    <d v="2014-06-24T00:00:00"/>
    <m/>
    <s v="USC5Q1300081"/>
    <n v="1.7533013900000002E-2"/>
    <n v="30"/>
  </r>
  <r>
    <s v="US-VOT"/>
    <s v="US-VOTIV MUSIC"/>
    <s v="FIXED PLAYS"/>
    <s v="APPLE DIGITAL SALES"/>
    <s v="Fixed Plays"/>
    <s v="TRACK"/>
    <x v="17"/>
    <x v="74"/>
    <s v="00857235002176"/>
    <s v="MY GOODNESS"/>
    <s v="LOST IN THE SOUL"/>
    <d v="2014-06-24T00:00:00"/>
    <m/>
    <s v="USC5Q1300089"/>
    <n v="1.1688676E-2"/>
    <n v="20"/>
  </r>
  <r>
    <s v="US-VOT"/>
    <s v="US-VOTIV MUSIC"/>
    <s v="FIXED PLAYS"/>
    <s v="APPLE DIGITAL SALES"/>
    <s v="Fixed Plays"/>
    <s v="TRACK"/>
    <x v="17"/>
    <x v="74"/>
    <s v="00857235002176"/>
    <s v="MY GOODNESS"/>
    <s v="LETTER TO THE SUN"/>
    <d v="2014-06-24T00:00:00"/>
    <m/>
    <s v="USC5Q1300085"/>
    <n v="1.1688676E-2"/>
    <n v="20"/>
  </r>
  <r>
    <s v="US-VOT"/>
    <s v="US-VOTIV MUSIC"/>
    <s v="FIXED PLAYS"/>
    <s v="APPLE DIGITAL SALES"/>
    <s v="Fixed Plays"/>
    <s v="TRACK"/>
    <x v="17"/>
    <x v="74"/>
    <s v="00857235002176"/>
    <s v="MY GOODNESS"/>
    <s v="HOT SWEAT"/>
    <d v="2014-06-24T00:00:00"/>
    <m/>
    <s v="USC5Q1300090"/>
    <n v="1.51952787E-2"/>
    <n v="26"/>
  </r>
  <r>
    <s v="US-VOT"/>
    <s v="US-VOTIV MUSIC"/>
    <s v="FIXED PLAYS"/>
    <s v="APPLE DIGITAL SALES"/>
    <s v="Fixed Plays"/>
    <s v="TRACK"/>
    <x v="17"/>
    <x v="74"/>
    <s v="00857235002176"/>
    <s v="MY GOODNESS"/>
    <s v="HANGIN' ON"/>
    <d v="2014-06-24T00:00:00"/>
    <m/>
    <s v="USC5Q1300082"/>
    <n v="1.40264111E-2"/>
    <n v="24"/>
  </r>
  <r>
    <s v="US-VOT"/>
    <s v="US-VOTIV MUSIC"/>
    <s v="FIXED PLAYS"/>
    <s v="APPLE DIGITAL SALES"/>
    <s v="Fixed Plays"/>
    <s v="TRACK"/>
    <x v="17"/>
    <x v="74"/>
    <s v="00857235002176"/>
    <s v="MY GOODNESS"/>
    <s v="C'MON DOLL"/>
    <d v="2014-06-24T00:00:00"/>
    <m/>
    <s v="USC5Q1300088"/>
    <n v="1.34419773E-2"/>
    <n v="23"/>
  </r>
  <r>
    <s v="US-VOT"/>
    <s v="US-VOTIV MUSIC"/>
    <s v="FIXED PLAYS"/>
    <s v="APPLE DIGITAL SALES"/>
    <s v="Fixed Plays"/>
    <s v="TRACK"/>
    <x v="17"/>
    <x v="74"/>
    <s v="00857235002176"/>
    <s v="MY GOODNESS"/>
    <s v="BOTTLE"/>
    <d v="2014-06-24T00:00:00"/>
    <m/>
    <s v="USC5Q1300086"/>
    <n v="1.87018815E-2"/>
    <n v="32"/>
  </r>
  <r>
    <s v="US-VOT"/>
    <s v="US-VOTIV MUSIC"/>
    <s v="FIXED PLAYS"/>
    <s v="APPLE DIGITAL SALES"/>
    <s v="Fixed Plays"/>
    <s v="TRACK"/>
    <x v="17"/>
    <x v="74"/>
    <s v="00857235002176"/>
    <s v="MY GOODNESS"/>
    <s v="BACK AGAIN"/>
    <d v="2014-06-24T00:00:00"/>
    <m/>
    <s v="USC5Q1300080"/>
    <n v="1.05198084E-2"/>
    <n v="18"/>
  </r>
  <r>
    <s v="US-VOT"/>
    <s v="US-VOTIV MUSIC"/>
    <s v="FIXED PLAYS"/>
    <s v="APPLE DIGITAL SALES"/>
    <s v="Fixed Plays"/>
    <s v="TRACK"/>
    <x v="8"/>
    <x v="10"/>
    <s v="00075679964250"/>
    <s v="IMAGINARY CITIES"/>
    <s v="WHERE'D ALL THE LIVING GO"/>
    <d v="2014-02-25T00:00:00"/>
    <m/>
    <s v="CA2Q71000007"/>
    <n v="3.8572630599999998E-2"/>
    <n v="66"/>
  </r>
  <r>
    <s v="US-VOT"/>
    <s v="US-VOTIV MUSIC"/>
    <s v="FIXED PLAYS"/>
    <s v="APPLE DIGITAL SALES"/>
    <s v="Fixed Plays"/>
    <s v="TRACK"/>
    <x v="8"/>
    <x v="10"/>
    <s v="00075679964250"/>
    <s v="IMAGINARY CITIES"/>
    <s v="THAT'S WHERE IT'S AT, SAM"/>
    <d v="2014-02-25T00:00:00"/>
    <m/>
    <s v="CA2Q71000011"/>
    <n v="9.9353745999999996E-3"/>
    <n v="17"/>
  </r>
  <r>
    <s v="US-VOT"/>
    <s v="US-VOTIV MUSIC"/>
    <s v="FIXED PLAYS"/>
    <s v="APPLE DIGITAL SALES"/>
    <s v="Fixed Plays"/>
    <s v="TRACK"/>
    <x v="8"/>
    <x v="10"/>
    <s v="00075679964250"/>
    <s v="IMAGINARY CITIES"/>
    <s v="TEMPORARY RESIDENT"/>
    <d v="2014-02-25T00:00:00"/>
    <m/>
    <s v="CAA171230077"/>
    <n v="1.22731097E-2"/>
    <n v="21"/>
  </r>
  <r>
    <s v="US-VOT"/>
    <s v="US-VOTIV MUSIC"/>
    <s v="FIXED PLAYS"/>
    <s v="APPLE DIGITAL SALES"/>
    <s v="Fixed Plays"/>
    <s v="TRACK"/>
    <x v="8"/>
    <x v="10"/>
    <s v="00075679964250"/>
    <s v="IMAGINARY CITIES"/>
    <s v="TEMPORARY RESIDENT"/>
    <d v="2014-02-25T00:00:00"/>
    <m/>
    <s v="CA2Q71000008"/>
    <n v="9.3509408000000006E-3"/>
    <n v="16"/>
  </r>
  <r>
    <s v="US-VOT"/>
    <s v="US-VOTIV MUSIC"/>
    <s v="FIXED PLAYS"/>
    <s v="APPLE DIGITAL SALES"/>
    <s v="Fixed Plays"/>
    <s v="TRACK"/>
    <x v="8"/>
    <x v="10"/>
    <s v="00075679964250"/>
    <s v="IMAGINARY CITIES"/>
    <s v="SAY YOU"/>
    <d v="2014-02-25T00:00:00"/>
    <m/>
    <s v="CA2Q71000001"/>
    <n v="1.2857543500000001E-2"/>
    <n v="22"/>
  </r>
  <r>
    <s v="US-VOT"/>
    <s v="US-VOTIV MUSIC"/>
    <s v="FIXED PLAYS"/>
    <s v="APPLE DIGITAL SALES"/>
    <s v="Fixed Plays"/>
    <s v="TRACK"/>
    <x v="8"/>
    <x v="10"/>
    <s v="00075679964250"/>
    <s v="IMAGINARY CITIES"/>
    <s v="RIDE THIS OUT"/>
    <d v="2014-02-25T00:00:00"/>
    <m/>
    <s v="CA2Q71000006"/>
    <n v="0.14961505219999999"/>
    <n v="256"/>
  </r>
  <r>
    <s v="US-VOT"/>
    <s v="US-VOTIV MUSIC"/>
    <s v="FIXED PLAYS"/>
    <s v="APPLE DIGITAL SALES"/>
    <s v="Fixed Plays"/>
    <s v="TRACK"/>
    <x v="8"/>
    <x v="10"/>
    <s v="00075679964250"/>
    <s v="IMAGINARY CITIES"/>
    <s v="PURPLE HEART"/>
    <d v="2014-02-25T00:00:00"/>
    <m/>
    <s v="CA2Q71000005"/>
    <n v="1.22731097E-2"/>
    <n v="21"/>
  </r>
  <r>
    <s v="US-VOT"/>
    <s v="US-VOTIV MUSIC"/>
    <s v="FIXED PLAYS"/>
    <s v="APPLE DIGITAL SALES"/>
    <s v="Fixed Plays"/>
    <s v="TRACK"/>
    <x v="8"/>
    <x v="10"/>
    <s v="00075679964250"/>
    <s v="IMAGINARY CITIES"/>
    <s v="MEXICO"/>
    <d v="2014-02-25T00:00:00"/>
    <m/>
    <s v="CAA171230076"/>
    <n v="1.8117447700000001E-2"/>
    <n v="31"/>
  </r>
  <r>
    <s v="US-VOT"/>
    <s v="US-VOTIV MUSIC"/>
    <s v="FIXED PLAYS"/>
    <s v="APPLE DIGITAL SALES"/>
    <s v="Fixed Plays"/>
    <s v="TRACK"/>
    <x v="8"/>
    <x v="10"/>
    <s v="00075679964250"/>
    <s v="IMAGINARY CITIES"/>
    <s v="MANITOBA BOSSA NOVA"/>
    <d v="2014-02-25T00:00:00"/>
    <m/>
    <s v="CA2Q71000009"/>
    <n v="1.05198084E-2"/>
    <n v="18"/>
  </r>
  <r>
    <s v="US-VOT"/>
    <s v="US-VOTIV MUSIC"/>
    <s v="FIXED PLAYS"/>
    <s v="APPLE DIGITAL SALES"/>
    <s v="Fixed Plays"/>
    <s v="TRACK"/>
    <x v="8"/>
    <x v="10"/>
    <s v="00075679964250"/>
    <s v="IMAGINARY CITIES"/>
    <s v="HUMMINGBIRD"/>
    <d v="2014-02-25T00:00:00"/>
    <m/>
    <s v="CA2Q71000002"/>
    <n v="2.3377351899999999E-2"/>
    <n v="40"/>
  </r>
  <r>
    <s v="US-VOT"/>
    <s v="US-VOTIV MUSIC"/>
    <s v="FIXED PLAYS"/>
    <s v="APPLE DIGITAL SALES"/>
    <s v="Fixed Plays"/>
    <s v="TRACK"/>
    <x v="8"/>
    <x v="10"/>
    <s v="00075679964250"/>
    <s v="IMAGINARY CITIES"/>
    <s v="DON'T CRY"/>
    <d v="2014-02-25T00:00:00"/>
    <m/>
    <s v="CA2Q71000004"/>
    <n v="9.3509408000000006E-3"/>
    <n v="16"/>
  </r>
  <r>
    <s v="US-VOT"/>
    <s v="US-VOTIV MUSIC"/>
    <s v="FIXED PLAYS"/>
    <s v="APPLE DIGITAL SALES"/>
    <s v="Fixed Plays"/>
    <s v="TRACK"/>
    <x v="8"/>
    <x v="10"/>
    <s v="00075679964250"/>
    <s v="IMAGINARY CITIES"/>
    <s v="CHERRY BLOSSOM TREE"/>
    <d v="2014-02-25T00:00:00"/>
    <m/>
    <s v="CA2Q71000010"/>
    <n v="1.1104242199999999E-2"/>
    <n v="19"/>
  </r>
  <r>
    <s v="US-VOT"/>
    <s v="US-VOTIV MUSIC"/>
    <s v="FIXED PLAYS"/>
    <s v="APPLE DIGITAL SALES"/>
    <s v="Fixed Plays"/>
    <s v="TRACK"/>
    <x v="8"/>
    <x v="10"/>
    <s v="00075679964250"/>
    <s v="IMAGINARY CITIES"/>
    <s v="CALM BEFORE THE STORM"/>
    <d v="2014-02-25T00:00:00"/>
    <m/>
    <s v="CA2Q71000003"/>
    <n v="1.63641463E-2"/>
    <n v="28"/>
  </r>
  <r>
    <s v="US-VOT"/>
    <s v="US-VOTIV MUSIC"/>
    <s v="FIXED PLAYS"/>
    <s v="APPLE DIGITAL SALES"/>
    <s v="Fixed Plays"/>
    <s v="TRACK"/>
    <x v="20"/>
    <x v="75"/>
    <s v="00859705941404"/>
    <s v="HEY CHAMP"/>
    <s v="STEREODE"/>
    <d v="2014-02-25T00:00:00"/>
    <m/>
    <s v="USC5Q1100002"/>
    <n v="2.3377352000000001E-3"/>
    <n v="4"/>
  </r>
  <r>
    <s v="US-VOT"/>
    <s v="US-VOTIV MUSIC"/>
    <s v="FIXED PLAYS"/>
    <s v="APPLE DIGITAL SALES"/>
    <s v="Fixed Plays"/>
    <s v="TRACK"/>
    <x v="20"/>
    <x v="75"/>
    <s v="00859705941404"/>
    <s v="HEY CHAMP"/>
    <s v="SILVER CITY"/>
    <d v="2014-02-25T00:00:00"/>
    <m/>
    <s v="USC5Q1100003"/>
    <n v="1.87018815E-2"/>
    <n v="32"/>
  </r>
  <r>
    <s v="US-VOT"/>
    <s v="US-VOTIV MUSIC"/>
    <s v="FIXED PLAYS"/>
    <s v="APPLE DIGITAL SALES"/>
    <s v="Fixed Plays"/>
    <s v="TRACK"/>
    <x v="20"/>
    <x v="75"/>
    <s v="00859705941404"/>
    <s v="HEY CHAMP"/>
    <s v="COLD DUST GIRL"/>
    <d v="2014-02-25T00:00:00"/>
    <m/>
    <s v="USC5Q1100004"/>
    <n v="2.04551829E-2"/>
    <n v="35"/>
  </r>
  <r>
    <s v="US-VOT"/>
    <s v="US-VOTIV MUSIC"/>
    <s v="FIXED PLAYS"/>
    <s v="APPLE DIGITAL SALES"/>
    <s v="Fixed Plays"/>
    <s v="TRACK"/>
    <x v="20"/>
    <x v="75"/>
    <s v="00859705941404"/>
    <s v="HEY CHAMP"/>
    <s v="ANYTHING AT ALL"/>
    <d v="2014-02-25T00:00:00"/>
    <m/>
    <s v="USC5Q1100001"/>
    <n v="8.7665070000000015E-3"/>
    <n v="15"/>
  </r>
  <r>
    <s v="US-VOT"/>
    <s v="US-VOTIV MUSIC"/>
    <s v="FIXED PLAYS"/>
    <s v="APPLE DIGITAL SALES"/>
    <s v="Fixed Plays"/>
    <s v="TRACK"/>
    <x v="11"/>
    <x v="57"/>
    <s v="00851857007359"/>
    <s v="CLOUD CONTROL"/>
    <s v="ZONE (THIS IS HOW IT FEELS)"/>
    <d v="1899-12-31T00:00:00"/>
    <m/>
    <s v="AULI01711610"/>
    <n v="6.4287718000000001E-3"/>
    <n v="11"/>
  </r>
  <r>
    <s v="US-VOT"/>
    <s v="US-VOTIV MUSIC"/>
    <s v="FIXED PLAYS"/>
    <s v="APPLE DIGITAL SALES"/>
    <s v="Fixed Plays"/>
    <s v="TRACK"/>
    <x v="11"/>
    <x v="76"/>
    <s v="00075679965417"/>
    <s v="CLOUD CONTROL"/>
    <s v="THIS IS WHAT I SAID"/>
    <d v="2014-02-25T00:00:00"/>
    <m/>
    <s v="AULI01070960"/>
    <n v="1.4610844899999999E-2"/>
    <n v="25"/>
  </r>
  <r>
    <s v="US-VOT"/>
    <s v="US-VOTIV MUSIC"/>
    <s v="FIXED PLAYS"/>
    <s v="APPLE DIGITAL SALES"/>
    <s v="Fixed Plays"/>
    <s v="TRACK"/>
    <x v="11"/>
    <x v="76"/>
    <s v="00075679965417"/>
    <s v="CLOUD CONTROL"/>
    <s v="THERE'S NOTHING IN THE WATER WE CAN'T FIGHT"/>
    <d v="2014-02-25T00:00:00"/>
    <m/>
    <s v="AULI01070890"/>
    <n v="3.6234895400000001E-2"/>
    <n v="62"/>
  </r>
  <r>
    <s v="US-VOT"/>
    <s v="US-VOTIV MUSIC"/>
    <s v="FIXED PLAYS"/>
    <s v="APPLE DIGITAL SALES"/>
    <s v="Fixed Plays"/>
    <s v="TRACK"/>
    <x v="11"/>
    <x v="76"/>
    <s v="00075679965417"/>
    <s v="CLOUD CONTROL"/>
    <s v="THE ROLLING STONES"/>
    <d v="2014-02-25T00:00:00"/>
    <m/>
    <s v="AULI01070920"/>
    <n v="5.844338000000001E-3"/>
    <n v="10"/>
  </r>
  <r>
    <s v="US-VOT"/>
    <s v="US-VOTIV MUSIC"/>
    <s v="FIXED PLAYS"/>
    <s v="APPLE DIGITAL SALES"/>
    <s v="Fixed Plays"/>
    <s v="TRACK"/>
    <x v="11"/>
    <x v="76"/>
    <s v="00075679965417"/>
    <s v="CLOUD CONTROL"/>
    <s v="MY FEAR #1"/>
    <d v="2014-02-25T00:00:00"/>
    <m/>
    <s v="AULI01176350"/>
    <n v="1.6948580099999999E-2"/>
    <n v="29"/>
  </r>
  <r>
    <s v="US-VOT"/>
    <s v="US-VOTIV MUSIC"/>
    <s v="FIXED PLAYS"/>
    <s v="APPLE DIGITAL SALES"/>
    <s v="Fixed Plays"/>
    <s v="TRACK"/>
    <x v="11"/>
    <x v="76"/>
    <s v="00075679965417"/>
    <s v="CLOUD CONTROL"/>
    <s v="MEDITATION SONG # 2 (WHY, OH WHY)"/>
    <d v="2014-02-25T00:00:00"/>
    <m/>
    <s v="AULI01070880"/>
    <n v="1.1688676E-2"/>
    <n v="20"/>
  </r>
  <r>
    <s v="US-VOT"/>
    <s v="US-VOTIV MUSIC"/>
    <s v="FIXED PLAYS"/>
    <s v="APPLE DIGITAL SALES"/>
    <s v="Fixed Plays"/>
    <s v="TRACK"/>
    <x v="11"/>
    <x v="76"/>
    <s v="00075679965417"/>
    <s v="CLOUD CONTROL"/>
    <s v="JUST FOR NOW"/>
    <d v="2014-02-25T00:00:00"/>
    <m/>
    <s v="AULI01070930"/>
    <n v="0.10519808360000001"/>
    <n v="180"/>
  </r>
  <r>
    <s v="US-VOT"/>
    <s v="US-VOTIV MUSIC"/>
    <s v="FIXED PLAYS"/>
    <s v="APPLE DIGITAL SALES"/>
    <s v="Fixed Plays"/>
    <s v="TRACK"/>
    <x v="11"/>
    <x v="76"/>
    <s v="00075679965417"/>
    <s v="CLOUD CONTROL"/>
    <s v="HOLLOW DRUMS"/>
    <d v="2014-02-25T00:00:00"/>
    <m/>
    <s v="AULI01070940"/>
    <n v="7.5976393999999999E-3"/>
    <n v="13"/>
  </r>
  <r>
    <s v="US-VOT"/>
    <s v="US-VOTIV MUSIC"/>
    <s v="FIXED PLAYS"/>
    <s v="APPLE DIGITAL SALES"/>
    <s v="Fixed Plays"/>
    <s v="TRACK"/>
    <x v="11"/>
    <x v="76"/>
    <s v="00075679965417"/>
    <s v="CLOUD CONTROL"/>
    <s v="GOLD CANARY"/>
    <d v="2014-02-25T00:00:00"/>
    <m/>
    <s v="AULI01070950"/>
    <n v="1.05198084E-2"/>
    <n v="18"/>
  </r>
  <r>
    <s v="US-VOT"/>
    <s v="US-VOTIV MUSIC"/>
    <s v="FIXED PLAYS"/>
    <s v="APPLE DIGITAL SALES"/>
    <s v="Fixed Plays"/>
    <s v="TRACK"/>
    <x v="11"/>
    <x v="76"/>
    <s v="00075679965417"/>
    <s v="CLOUD CONTROL"/>
    <s v="GHOST STORY"/>
    <d v="2014-02-25T00:00:00"/>
    <m/>
    <s v="AULI01070910"/>
    <n v="8.1820732000000007E-3"/>
    <n v="14"/>
  </r>
  <r>
    <s v="US-VOT"/>
    <s v="US-VOTIV MUSIC"/>
    <s v="FIXED PLAYS"/>
    <s v="APPLE DIGITAL SALES"/>
    <s v="Fixed Plays"/>
    <s v="TRACK"/>
    <x v="11"/>
    <x v="76"/>
    <s v="00075679965417"/>
    <s v="CLOUD CONTROL"/>
    <s v="DEATH CLOUD"/>
    <d v="2014-02-25T00:00:00"/>
    <m/>
    <s v="GBZUZ1000002"/>
    <n v="4.0910366000000012E-3"/>
    <n v="7"/>
  </r>
  <r>
    <s v="US-VOT"/>
    <s v="US-VOTIV MUSIC"/>
    <s v="AD SUPPORTED STREAMS"/>
    <s v="FREECARMEN"/>
    <s v="AD SUPPORTED STREAMS"/>
    <s v="TRACK"/>
    <x v="8"/>
    <x v="10"/>
    <s v="00075679964250"/>
    <s v="IMAGINARY CITIES"/>
    <s v="RIDE THIS OUT"/>
    <d v="2014-02-25T00:00:00"/>
    <m/>
    <s v="CA2Q71000006"/>
    <n v="0.19"/>
    <n v="38"/>
  </r>
  <r>
    <s v="US-VOT"/>
    <s v="US-VOTIV MUSIC"/>
    <s v="AD SUPPORTED STREAMS"/>
    <s v="FRESHPLANET"/>
    <s v="AD SUPPORTED STREAMS"/>
    <s v="TRACK"/>
    <x v="9"/>
    <x v="25"/>
    <s v="00857235002282"/>
    <s v="YOUNG BUFFALO"/>
    <s v="SYKIA"/>
    <d v="2014-07-08T00:00:00"/>
    <m/>
    <s v="USC5Q1400006"/>
    <n v="9.0969999999999992E-3"/>
    <n v="184"/>
  </r>
  <r>
    <s v="US-VOT"/>
    <s v="US-VOTIV MUSIC"/>
    <s v="AD SUPPORTED STREAMS"/>
    <s v="FRESHPLANET"/>
    <s v="AD SUPPORTED STREAMS"/>
    <s v="TRACK"/>
    <x v="10"/>
    <x v="27"/>
    <s v="00857235002541"/>
    <s v="WHITE ARROWS"/>
    <s v="WE CAN'T EVER DIE"/>
    <d v="2014-07-22T00:00:00"/>
    <m/>
    <s v="USC5Q1400048"/>
    <n v="5.9119999999999989E-3"/>
    <n v="120"/>
  </r>
  <r>
    <s v="US-VOT"/>
    <s v="US-VOTIV MUSIC"/>
    <s v="AD SUPPORTED STREAMS"/>
    <s v="FRESHPLANET"/>
    <s v="AD SUPPORTED STREAMS"/>
    <s v="TRACK"/>
    <x v="19"/>
    <x v="46"/>
    <s v="00851563006622"/>
    <s v="KAYE"/>
    <s v="HONEY"/>
    <d v="2016-08-19T00:00:00"/>
    <m/>
    <s v="USC5Q1600014"/>
    <n v="8.4369999999999983E-3"/>
    <n v="171"/>
  </r>
  <r>
    <s v="US-VOT"/>
    <s v="US-VOTIV MUSIC"/>
    <s v="AD SUPPORTED STREAMS"/>
    <s v="FRESHPLANET"/>
    <s v="AD SUPPORTED STREAMS"/>
    <s v="TRACK"/>
    <x v="11"/>
    <x v="57"/>
    <s v="00851857007359"/>
    <s v="CLOUD CONTROL"/>
    <s v="SUMMER RAVE"/>
    <d v="2017-09-01T00:00:00"/>
    <m/>
    <s v="AULI01711680"/>
    <n v="3.6189999999999998E-3"/>
    <n v="73"/>
  </r>
  <r>
    <s v="US-VOT"/>
    <s v="US-VOTIV MUSIC"/>
    <s v="AD SUPPORTED STREAMS"/>
    <s v="FRESHPLANET"/>
    <s v="AD SUPPORTED STREAMS"/>
    <s v="TRACK"/>
    <x v="11"/>
    <x v="57"/>
    <s v="00851857007359"/>
    <s v="CLOUD CONTROL"/>
    <s v="PANOPTICON"/>
    <d v="2017-09-01T00:00:00"/>
    <m/>
    <s v="AULI01711640"/>
    <n v="5.3344999999999997E-2"/>
    <n v="1083"/>
  </r>
  <r>
    <s v="US-VOT"/>
    <s v="US-VOTIV MUSIC"/>
    <s v="AD SUPPORTED STREAMS"/>
    <s v="FRESHPLANET"/>
    <s v="AD SUPPORTED STREAMS"/>
    <s v="TRACK"/>
    <x v="11"/>
    <x v="58"/>
    <s v="00851857007328"/>
    <s v="CLOUD CONTROL"/>
    <s v="RAINBOW CITY"/>
    <d v="2017-05-12T00:00:00"/>
    <m/>
    <s v="AULI01710600"/>
    <n v="6.9100000000000003E-3"/>
    <n v="141"/>
  </r>
  <r>
    <s v="US-VOT"/>
    <s v="US-VOTIV MUSIC"/>
    <s v="AD SUPPORTED STREAMS"/>
    <s v="FRESHPLANET"/>
    <s v="AD SUPPORTED STREAMS"/>
    <s v="TRACK"/>
    <x v="2"/>
    <x v="2"/>
    <s v="00075679967251"/>
    <s v="BRITE FUTURES"/>
    <s v="TOO YOUNG TO KILL"/>
    <d v="2014-02-18T00:00:00"/>
    <m/>
    <s v="USC5Q1100010"/>
    <n v="5.731E-3"/>
    <n v="116"/>
  </r>
  <r>
    <s v="US-VOT"/>
    <s v="US-VOTIV MUSIC"/>
    <s v="AD SUPPORTED STREAMS"/>
    <s v="FRESHPLANET"/>
    <s v="AD SUPPORTED STREAMS"/>
    <s v="TRACK"/>
    <x v="2"/>
    <x v="2"/>
    <s v="00075679967251"/>
    <s v="BRITE FUTURES"/>
    <s v="JAG IN A JUNGLE"/>
    <d v="2014-02-18T00:00:00"/>
    <m/>
    <s v="USC5Q1100011"/>
    <n v="1.2750000000000001E-3"/>
    <n v="26"/>
  </r>
  <r>
    <s v="US-VOT"/>
    <s v="US-VOTIV MUSIC"/>
    <s v="AD SUPPORTED STREAMS"/>
    <s v="FRESHPLANET"/>
    <s v="AD SUPPORTED STREAMS"/>
    <s v="TRACK"/>
    <x v="3"/>
    <x v="3"/>
    <s v="00602537659876"/>
    <s v="AUGUSTINES"/>
    <s v="WEARY EYES"/>
    <d v="2014-02-04T00:00:00"/>
    <m/>
    <s v="USC5Q1300055"/>
    <n v="5.7359999999999989E-3"/>
    <n v="116"/>
  </r>
  <r>
    <s v="US-VOT"/>
    <s v="US-VOTIV MUSIC"/>
    <s v="AD SUPPORTED STREAMS"/>
    <s v="FRESHPLANET"/>
    <s v="AD SUPPORTED STREAMS"/>
    <s v="TRACK"/>
    <x v="3"/>
    <x v="3"/>
    <s v="00602537659876"/>
    <s v="AUGUSTINES"/>
    <s v="WALKABOUT"/>
    <d v="2014-02-04T00:00:00"/>
    <m/>
    <s v="USC5Q1300057"/>
    <n v="6.1789999999999996E-3"/>
    <n v="125"/>
  </r>
  <r>
    <s v="US-VOT"/>
    <s v="US-VOTIV MUSIC"/>
    <s v="AD SUPPORTED STREAMS"/>
    <s v="FRESHPLANET"/>
    <s v="AD SUPPORTED STREAMS"/>
    <s v="TRACK"/>
    <x v="3"/>
    <x v="3"/>
    <s v="00602537659876"/>
    <s v="AUGUSTINES"/>
    <s v="NOW YOU ARE FREE"/>
    <d v="2014-02-04T00:00:00"/>
    <m/>
    <s v="USC5Q1300060"/>
    <n v="2.8603999999999991E-2"/>
    <n v="586"/>
  </r>
  <r>
    <s v="US-VOT"/>
    <s v="US-VOTIV MUSIC"/>
    <s v="AD SUPPORTED STREAMS"/>
    <s v="FRESHPLANET"/>
    <s v="AD SUPPORTED STREAMS"/>
    <s v="TRACK"/>
    <x v="3"/>
    <x v="3"/>
    <s v="00602537659876"/>
    <s v="AUGUSTINES"/>
    <s v="NOTHING TO LOSE BUT YOUR HEAD"/>
    <d v="2014-02-04T00:00:00"/>
    <m/>
    <s v="USC5Q1300054"/>
    <n v="4.7970000000000009E-3"/>
    <n v="97"/>
  </r>
  <r>
    <s v="US-VOT"/>
    <s v="US-VOTIV MUSIC"/>
    <s v="AD SUPPORTED STREAMS"/>
    <s v="FRESHPLANET"/>
    <s v="AD SUPPORTED STREAMS"/>
    <s v="TRACK"/>
    <x v="3"/>
    <x v="3"/>
    <s v="00602537659876"/>
    <s v="AUGUSTINES"/>
    <s v="CRUEL CITY"/>
    <d v="2014-02-04T00:00:00"/>
    <m/>
    <s v="USC5Q1300053"/>
    <n v="1.8329000000000002E-2"/>
    <n v="371"/>
  </r>
  <r>
    <s v="US-VOT"/>
    <s v="US-VOTIV MUSIC"/>
    <s v="PORTABLE SUB STREAMS"/>
    <s v="GOOGLE MUSIC"/>
    <s v="PORTABLE SUBSCRIPTIONS"/>
    <s v="TRACK"/>
    <x v="5"/>
    <x v="22"/>
    <s v="00851563006080"/>
    <s v="YOUNG EMPIRES"/>
    <s v="UNCOVER YOUR EYES"/>
    <d v="2015-08-14T00:00:00"/>
    <m/>
    <s v="USC5Q1500013"/>
    <n v="0.680290332"/>
    <n v="112"/>
  </r>
  <r>
    <s v="US-VOT"/>
    <s v="US-VOTIV MUSIC"/>
    <s v="PORTABLE SUB STREAMS"/>
    <s v="GOOGLE MUSIC"/>
    <s v="PORTABLE SUBSCRIPTIONS"/>
    <s v="TRACK"/>
    <x v="5"/>
    <x v="6"/>
    <s v="00886445833065"/>
    <s v="YOUNG EMPIRES"/>
    <s v="THE GATES"/>
    <d v="2016-05-04T00:00:00"/>
    <m/>
    <s v="CA1C71600191"/>
    <n v="1.82220625E-2"/>
    <n v="3"/>
  </r>
  <r>
    <s v="US-VOT"/>
    <s v="US-VOTIV MUSIC"/>
    <s v="PORTABLE SUB STREAMS"/>
    <s v="GOOGLE MUSIC"/>
    <s v="PORTABLE SUBSCRIPTIONS"/>
    <s v="TRACK"/>
    <x v="5"/>
    <x v="6"/>
    <s v="00851563006578"/>
    <s v="YOUNG EMPIRES"/>
    <s v="THE GATES"/>
    <d v="2016-04-15T00:00:00"/>
    <m/>
    <s v="CA1C71600188"/>
    <n v="7.8962270700000003E-2"/>
    <n v="13"/>
  </r>
  <r>
    <s v="US-VOT"/>
    <s v="US-VOTIV MUSIC"/>
    <s v="PORTABLE SUB STREAMS"/>
    <s v="GOOGLE MUSIC"/>
    <s v="PORTABLE SUBSCRIPTIONS"/>
    <s v="TRACK"/>
    <x v="5"/>
    <x v="6"/>
    <s v="00851563006066"/>
    <s v="YOUNG EMPIRES"/>
    <s v="THE GATES"/>
    <d v="2015-03-31T00:00:00"/>
    <m/>
    <s v="USC5Q1500004"/>
    <n v="6.2380193843000002"/>
    <n v="1027"/>
  </r>
  <r>
    <s v="US-VOT"/>
    <s v="US-VOTIV MUSIC"/>
    <s v="PORTABLE SUB STREAMS"/>
    <s v="GOOGLE MUSIC"/>
    <s v="PORTABLE SUBSCRIPTIONS"/>
    <s v="TRACK"/>
    <x v="5"/>
    <x v="6"/>
    <s v="00851563006042"/>
    <s v="YOUNG EMPIRES"/>
    <s v="THE UNKNOWN"/>
    <d v="2015-09-04T00:00:00"/>
    <m/>
    <s v="USC5Q1500009"/>
    <n v="7.8962270700000003E-2"/>
    <n v="13"/>
  </r>
  <r>
    <s v="US-VOT"/>
    <s v="US-VOTIV MUSIC"/>
    <s v="PORTABLE SUB STREAMS"/>
    <s v="GOOGLE MUSIC"/>
    <s v="PORTABLE SUBSCRIPTIONS"/>
    <s v="TRACK"/>
    <x v="5"/>
    <x v="6"/>
    <s v="00851563006042"/>
    <s v="YOUNG EMPIRES"/>
    <s v="SUNSHINE"/>
    <d v="2015-09-04T00:00:00"/>
    <m/>
    <s v="USC5Q1500010"/>
    <n v="0.26725691610000002"/>
    <n v="44"/>
  </r>
  <r>
    <s v="US-VOT"/>
    <s v="US-VOTIV MUSIC"/>
    <s v="PORTABLE SUB STREAMS"/>
    <s v="GOOGLE MUSIC"/>
    <s v="PORTABLE SUBSCRIPTIONS"/>
    <s v="TRACK"/>
    <x v="5"/>
    <x v="6"/>
    <s v="00851563006042"/>
    <s v="YOUNG EMPIRES"/>
    <s v="STRANGLEHOLD"/>
    <d v="2015-09-04T00:00:00"/>
    <m/>
    <s v="USC5Q1500006"/>
    <n v="0.12755443729999999"/>
    <n v="21"/>
  </r>
  <r>
    <s v="US-VOT"/>
    <s v="US-VOTIV MUSIC"/>
    <s v="PORTABLE SUB STREAMS"/>
    <s v="GOOGLE MUSIC"/>
    <s v="PORTABLE SUBSCRIPTIONS"/>
    <s v="TRACK"/>
    <x v="5"/>
    <x v="6"/>
    <s v="00851563006042"/>
    <s v="YOUNG EMPIRES"/>
    <s v="NEVER DIE YOUNG"/>
    <d v="2015-09-04T00:00:00"/>
    <m/>
    <s v="USC5Q1500007"/>
    <n v="0.26725691620000008"/>
    <n v="44"/>
  </r>
  <r>
    <s v="US-VOT"/>
    <s v="US-VOTIV MUSIC"/>
    <s v="PORTABLE SUB STREAMS"/>
    <s v="GOOGLE MUSIC"/>
    <s v="PORTABLE SUBSCRIPTIONS"/>
    <s v="TRACK"/>
    <x v="5"/>
    <x v="6"/>
    <s v="00851563006042"/>
    <s v="YOUNG EMPIRES"/>
    <s v="MERCY"/>
    <d v="2015-09-04T00:00:00"/>
    <m/>
    <s v="USC5Q1500003"/>
    <n v="0.55880991560000004"/>
    <n v="92"/>
  </r>
  <r>
    <s v="US-VOT"/>
    <s v="US-VOTIV MUSIC"/>
    <s v="PORTABLE SUB STREAMS"/>
    <s v="GOOGLE MUSIC"/>
    <s v="PORTABLE SUBSCRIPTIONS"/>
    <s v="TRACK"/>
    <x v="5"/>
    <x v="6"/>
    <s v="00851563006042"/>
    <s v="YOUNG EMPIRES"/>
    <s v="HOUSE LIGHTS"/>
    <d v="2015-09-04T00:00:00"/>
    <m/>
    <s v="USC5Q1500008"/>
    <n v="0.29762702029999999"/>
    <n v="49"/>
  </r>
  <r>
    <s v="US-VOT"/>
    <s v="US-VOTIV MUSIC"/>
    <s v="PORTABLE SUB STREAMS"/>
    <s v="GOOGLE MUSIC"/>
    <s v="PORTABLE SUBSCRIPTIONS"/>
    <s v="TRACK"/>
    <x v="5"/>
    <x v="6"/>
    <s v="00851563006042"/>
    <s v="YOUNG EMPIRES"/>
    <s v="GHOSTS"/>
    <d v="2015-09-04T00:00:00"/>
    <m/>
    <s v="USC5Q1500005"/>
    <n v="0.170072583"/>
    <n v="28"/>
  </r>
  <r>
    <s v="US-VOT"/>
    <s v="US-VOTIV MUSIC"/>
    <s v="PORTABLE SUB STREAMS"/>
    <s v="GOOGLE MUSIC"/>
    <s v="PORTABLE SUBSCRIPTIONS"/>
    <s v="TRACK"/>
    <x v="5"/>
    <x v="23"/>
    <s v="00851563006530"/>
    <s v="YOUNG EMPIRES"/>
    <s v="SUNSHINE"/>
    <d v="2016-04-15T00:00:00"/>
    <m/>
    <s v="CA1C71600190"/>
    <n v="1.82220625E-2"/>
    <n v="3"/>
  </r>
  <r>
    <s v="US-VOT"/>
    <s v="US-VOTIV MUSIC"/>
    <s v="PORTABLE SUB STREAMS"/>
    <s v="GOOGLE MUSIC"/>
    <s v="PORTABLE SUBSCRIPTIONS"/>
    <s v="TRACK"/>
    <x v="5"/>
    <x v="11"/>
    <s v="00857235002947"/>
    <s v="YOUNG EMPIRES"/>
    <s v="SO CRUEL"/>
    <d v="2015-02-24T00:00:00"/>
    <m/>
    <s v="USC5Q1500001"/>
    <n v="0.72888249859999998"/>
    <n v="120"/>
  </r>
  <r>
    <s v="US-VOT"/>
    <s v="US-VOTIV MUSIC"/>
    <s v="PORTABLE SUB STREAMS"/>
    <s v="GOOGLE MUSIC"/>
    <s v="PORTABLE SUBSCRIPTIONS"/>
    <s v="TRACK"/>
    <x v="5"/>
    <x v="11"/>
    <s v="00851563006547"/>
    <s v="YOUNG EMPIRES"/>
    <s v="SO CRUEL"/>
    <d v="2016-04-15T00:00:00"/>
    <m/>
    <s v="CA1C71600185"/>
    <n v="1.2148041599999999E-2"/>
    <n v="2"/>
  </r>
  <r>
    <s v="US-VOT"/>
    <s v="US-VOTIV MUSIC"/>
    <s v="PORTABLE SUB STREAMS"/>
    <s v="GOOGLE MUSIC"/>
    <s v="PORTABLE SUBSCRIPTIONS"/>
    <s v="TRACK"/>
    <x v="9"/>
    <x v="24"/>
    <s v="00075679958464"/>
    <s v="YOUNG BUFFALO"/>
    <s v="UPSTAIRS"/>
    <d v="2014-02-25T00:00:00"/>
    <m/>
    <s v="USC5Q1200048"/>
    <n v="1.2330262269000001"/>
    <n v="203"/>
  </r>
  <r>
    <s v="US-VOT"/>
    <s v="US-VOTIV MUSIC"/>
    <s v="PORTABLE SUB STREAMS"/>
    <s v="GOOGLE MUSIC"/>
    <s v="PORTABLE SUBSCRIPTIONS"/>
    <s v="TRACK"/>
    <x v="9"/>
    <x v="24"/>
    <s v="00075679958464"/>
    <s v="YOUNG BUFFALO"/>
    <s v="THE PRIZE"/>
    <d v="2014-02-25T00:00:00"/>
    <m/>
    <s v="USC5Q1200050"/>
    <n v="5.4666187400000003E-2"/>
    <n v="9"/>
  </r>
  <r>
    <s v="US-VOT"/>
    <s v="US-VOTIV MUSIC"/>
    <s v="PORTABLE SUB STREAMS"/>
    <s v="GOOGLE MUSIC"/>
    <s v="PORTABLE SUBSCRIPTIONS"/>
    <s v="TRACK"/>
    <x v="9"/>
    <x v="24"/>
    <s v="00075679958464"/>
    <s v="YOUNG BUFFALO"/>
    <s v="NATURE BOY"/>
    <d v="2014-02-25T00:00:00"/>
    <m/>
    <s v="USC5Q1200049"/>
    <n v="0.1639985622"/>
    <n v="27"/>
  </r>
  <r>
    <s v="US-VOT"/>
    <s v="US-VOTIV MUSIC"/>
    <s v="PORTABLE SUB STREAMS"/>
    <s v="GOOGLE MUSIC"/>
    <s v="PORTABLE SUBSCRIPTIONS"/>
    <s v="TRACK"/>
    <x v="9"/>
    <x v="24"/>
    <s v="00075679958464"/>
    <s v="YOUNG BUFFALO"/>
    <s v="HOLD ME BACK"/>
    <d v="2014-02-25T00:00:00"/>
    <m/>
    <s v="USC5Q1200047"/>
    <n v="0.1822206247"/>
    <n v="30"/>
  </r>
  <r>
    <s v="US-VOT"/>
    <s v="US-VOTIV MUSIC"/>
    <s v="PORTABLE SUB STREAMS"/>
    <s v="GOOGLE MUSIC"/>
    <s v="PORTABLE SUBSCRIPTIONS"/>
    <s v="TRACK"/>
    <x v="9"/>
    <x v="24"/>
    <s v="00075679958464"/>
    <s v="YOUNG BUFFALO"/>
    <s v="BABY DEMONS"/>
    <d v="2014-02-25T00:00:00"/>
    <m/>
    <s v="USC5Q1200046"/>
    <n v="6.6814229000000003E-2"/>
    <n v="11"/>
  </r>
  <r>
    <s v="US-VOT"/>
    <s v="US-VOTIV MUSIC"/>
    <s v="PORTABLE SUB STREAMS"/>
    <s v="GOOGLE MUSIC"/>
    <s v="PORTABLE SUBSCRIPTIONS"/>
    <s v="TRACK"/>
    <x v="9"/>
    <x v="25"/>
    <s v="00857235002282"/>
    <s v="YOUNG BUFFALO"/>
    <s v="SYKIA"/>
    <d v="2014-07-08T00:00:00"/>
    <m/>
    <s v="USC5Q1400006"/>
    <n v="0.1761466038"/>
    <n v="29"/>
  </r>
  <r>
    <s v="US-VOT"/>
    <s v="US-VOTIV MUSIC"/>
    <s v="PORTABLE SUB STREAMS"/>
    <s v="GOOGLE MUSIC"/>
    <s v="PORTABLE SUBSCRIPTIONS"/>
    <s v="TRACK"/>
    <x v="9"/>
    <x v="26"/>
    <s v="00857235002619"/>
    <s v="YOUNG BUFFALO"/>
    <s v="MY PLACE"/>
    <d v="2014-10-21T00:00:00"/>
    <m/>
    <s v="USC5Q1400005"/>
    <n v="0.62562414470000016"/>
    <n v="103"/>
  </r>
  <r>
    <s v="US-VOT"/>
    <s v="US-VOTIV MUSIC"/>
    <s v="PORTABLE SUB STREAMS"/>
    <s v="GOOGLE MUSIC"/>
    <s v="PORTABLE SUBSCRIPTIONS"/>
    <s v="TRACK"/>
    <x v="9"/>
    <x v="12"/>
    <s v="00857235002190"/>
    <s v="YOUNG BUFFALO"/>
    <s v="SUMMERTIME BLONDES"/>
    <d v="2015-03-03T00:00:00"/>
    <m/>
    <s v="USC5Q1400008"/>
    <n v="4.85921666E-2"/>
    <n v="8"/>
  </r>
  <r>
    <s v="US-VOT"/>
    <s v="US-VOTIV MUSIC"/>
    <s v="PORTABLE SUB STREAMS"/>
    <s v="GOOGLE MUSIC"/>
    <s v="PORTABLE SUBSCRIPTIONS"/>
    <s v="TRACK"/>
    <x v="9"/>
    <x v="12"/>
    <s v="00857235002190"/>
    <s v="YOUNG BUFFALO"/>
    <s v="PILL"/>
    <d v="2015-03-03T00:00:00"/>
    <m/>
    <s v="USC5Q1400009"/>
    <n v="3.6444124899999999E-2"/>
    <n v="6"/>
  </r>
  <r>
    <s v="US-VOT"/>
    <s v="US-VOTIV MUSIC"/>
    <s v="PORTABLE SUB STREAMS"/>
    <s v="GOOGLE MUSIC"/>
    <s v="PORTABLE SUBSCRIPTIONS"/>
    <s v="TRACK"/>
    <x v="9"/>
    <x v="12"/>
    <s v="00857235002190"/>
    <s v="YOUNG BUFFALO"/>
    <s v="OLD SOUL"/>
    <d v="2015-03-03T00:00:00"/>
    <m/>
    <s v="USC5Q1400010"/>
    <n v="0.170072583"/>
    <n v="28"/>
  </r>
  <r>
    <s v="US-VOT"/>
    <s v="US-VOTIV MUSIC"/>
    <s v="PORTABLE SUB STREAMS"/>
    <s v="GOOGLE MUSIC"/>
    <s v="PORTABLE SUBSCRIPTIONS"/>
    <s v="TRACK"/>
    <x v="9"/>
    <x v="12"/>
    <s v="00857235002190"/>
    <s v="YOUNG BUFFALO"/>
    <s v="NO IDEA"/>
    <d v="2015-03-03T00:00:00"/>
    <m/>
    <s v="USC5Q1400002"/>
    <n v="0.1214804164"/>
    <n v="20"/>
  </r>
  <r>
    <s v="US-VOT"/>
    <s v="US-VOTIV MUSIC"/>
    <s v="PORTABLE SUB STREAMS"/>
    <s v="GOOGLE MUSIC"/>
    <s v="PORTABLE SUBSCRIPTIONS"/>
    <s v="TRACK"/>
    <x v="9"/>
    <x v="12"/>
    <s v="00857235002190"/>
    <s v="YOUNG BUFFALO"/>
    <s v="MAN IN YOUR DREAMS"/>
    <d v="2015-03-03T00:00:00"/>
    <m/>
    <s v="USC5Q1400001"/>
    <n v="0.103258354"/>
    <n v="17"/>
  </r>
  <r>
    <s v="US-VOT"/>
    <s v="US-VOTIV MUSIC"/>
    <s v="PORTABLE SUB STREAMS"/>
    <s v="GOOGLE MUSIC"/>
    <s v="PORTABLE SUBSCRIPTIONS"/>
    <s v="TRACK"/>
    <x v="9"/>
    <x v="12"/>
    <s v="00857235002190"/>
    <s v="YOUNG BUFFALO"/>
    <s v="GUILT"/>
    <d v="2015-03-03T00:00:00"/>
    <m/>
    <s v="USC5Q1400003"/>
    <n v="5.4666187400000003E-2"/>
    <n v="9"/>
  </r>
  <r>
    <s v="US-VOT"/>
    <s v="US-VOTIV MUSIC"/>
    <s v="PORTABLE SUB STREAMS"/>
    <s v="GOOGLE MUSIC"/>
    <s v="PORTABLE SUBSCRIPTIONS"/>
    <s v="TRACK"/>
    <x v="9"/>
    <x v="12"/>
    <s v="00857235002190"/>
    <s v="YOUNG BUFFALO"/>
    <s v="CLIFF DIVER"/>
    <d v="2015-03-03T00:00:00"/>
    <m/>
    <s v="USC5Q1400004"/>
    <n v="7.2888249899999993E-2"/>
    <n v="12"/>
  </r>
  <r>
    <s v="US-VOT"/>
    <s v="US-VOTIV MUSIC"/>
    <s v="PORTABLE SUB STREAMS"/>
    <s v="GOOGLE MUSIC"/>
    <s v="PORTABLE SUBSCRIPTIONS"/>
    <s v="TRACK"/>
    <x v="9"/>
    <x v="12"/>
    <s v="00857235002190"/>
    <s v="YOUNG BUFFALO"/>
    <s v="BLACK EYE"/>
    <d v="2015-03-03T00:00:00"/>
    <m/>
    <s v="USC5Q1400007"/>
    <n v="7.8962270700000003E-2"/>
    <n v="13"/>
  </r>
  <r>
    <s v="US-VOT"/>
    <s v="US-VOTIV MUSIC"/>
    <s v="PORTABLE SUB STREAMS"/>
    <s v="GOOGLE MUSIC"/>
    <s v="PORTABLE SUBSCRIPTIONS"/>
    <s v="TRACK"/>
    <x v="9"/>
    <x v="12"/>
    <s v="00857235002190"/>
    <s v="YOUNG BUFFALO"/>
    <s v="BEAT BACK"/>
    <d v="2015-03-03T00:00:00"/>
    <m/>
    <s v="USC5Q1400011"/>
    <n v="5.4666187400000003E-2"/>
    <n v="9"/>
  </r>
  <r>
    <s v="US-VOT"/>
    <s v="US-VOTIV MUSIC"/>
    <s v="PORTABLE SUB STREAMS"/>
    <s v="GOOGLE MUSIC"/>
    <s v="PORTABLE SUBSCRIPTIONS"/>
    <s v="TRACK"/>
    <x v="10"/>
    <x v="27"/>
    <s v="00857235002725"/>
    <s v="WHITE ARROWS"/>
    <s v="WE CAN'T EVER DIE"/>
    <d v="2014-12-02T00:00:00"/>
    <m/>
    <s v="USC5Q1400077"/>
    <n v="6.0740207999999997E-3"/>
    <n v="1"/>
  </r>
  <r>
    <s v="US-VOT"/>
    <s v="US-VOTIV MUSIC"/>
    <s v="PORTABLE SUB STREAMS"/>
    <s v="GOOGLE MUSIC"/>
    <s v="PORTABLE SUBSCRIPTIONS"/>
    <s v="TRACK"/>
    <x v="10"/>
    <x v="27"/>
    <s v="00857235002541"/>
    <s v="WHITE ARROWS"/>
    <s v="WE CAN'T EVER DIE"/>
    <d v="2014-07-22T00:00:00"/>
    <m/>
    <s v="USC5Q1400048"/>
    <n v="1.5974674762000001"/>
    <n v="263"/>
  </r>
  <r>
    <s v="US-VOT"/>
    <s v="US-VOTIV MUSIC"/>
    <s v="PORTABLE SUB STREAMS"/>
    <s v="GOOGLE MUSIC"/>
    <s v="PORTABLE SUBSCRIPTIONS"/>
    <s v="TRACK"/>
    <x v="10"/>
    <x v="28"/>
    <s v="00857235002374"/>
    <s v="WHITE ARROWS"/>
    <s v="LEAVE IT ALONE"/>
    <d v="2014-06-10T00:00:00"/>
    <m/>
    <s v="USC5Q1400017"/>
    <n v="0.19436866629999999"/>
    <n v="32"/>
  </r>
  <r>
    <s v="US-VOT"/>
    <s v="US-VOTIV MUSIC"/>
    <s v="PORTABLE SUB STREAMS"/>
    <s v="GOOGLE MUSIC"/>
    <s v="PORTABLE SUBSCRIPTIONS"/>
    <s v="TRACK"/>
    <x v="10"/>
    <x v="13"/>
    <s v="00857235002411"/>
    <s v="WHITE ARROWS"/>
    <s v="I WANT A TASTE"/>
    <d v="2014-06-24T00:00:00"/>
    <m/>
    <s v="USC5Q1400034"/>
    <n v="0.27940495780000002"/>
    <n v="46"/>
  </r>
  <r>
    <s v="US-VOT"/>
    <s v="US-VOTIV MUSIC"/>
    <s v="PORTABLE SUB STREAMS"/>
    <s v="GOOGLE MUSIC"/>
    <s v="PORTABLE SUBSCRIPTIONS"/>
    <s v="TRACK"/>
    <x v="6"/>
    <x v="7"/>
    <s v="00075679967336"/>
    <s v="WE ARE AUGUSTINES"/>
    <s v="THE INSTRUMENTAL"/>
    <d v="2014-02-18T00:00:00"/>
    <m/>
    <s v="GBW7D1100012"/>
    <n v="0.65599424880000001"/>
    <n v="108"/>
  </r>
  <r>
    <s v="US-VOT"/>
    <s v="US-VOTIV MUSIC"/>
    <s v="PORTABLE SUB STREAMS"/>
    <s v="GOOGLE MUSIC"/>
    <s v="PORTABLE SUBSCRIPTIONS"/>
    <s v="TRACK"/>
    <x v="6"/>
    <x v="7"/>
    <s v="00075679967336"/>
    <s v="WE ARE AUGUSTINES"/>
    <s v="STRANGE DAYS"/>
    <d v="2014-02-18T00:00:00"/>
    <m/>
    <s v="GBW7D1100010"/>
    <n v="2.2777578083000001"/>
    <n v="375"/>
  </r>
  <r>
    <s v="US-VOT"/>
    <s v="US-VOTIV MUSIC"/>
    <s v="PORTABLE SUB STREAMS"/>
    <s v="GOOGLE MUSIC"/>
    <s v="PORTABLE SUBSCRIPTIONS"/>
    <s v="TRACK"/>
    <x v="6"/>
    <x v="7"/>
    <s v="00075679967336"/>
    <s v="WE ARE AUGUSTINES"/>
    <s v="PHILADELPHIA (THE CITY OF BROTHERLY LOVE)"/>
    <d v="2014-02-18T00:00:00"/>
    <m/>
    <s v="GBW7D1100007"/>
    <n v="0.72280847780000002"/>
    <n v="119"/>
  </r>
  <r>
    <s v="US-VOT"/>
    <s v="US-VOTIV MUSIC"/>
    <s v="PORTABLE SUB STREAMS"/>
    <s v="GOOGLE MUSIC"/>
    <s v="PORTABLE SUBSCRIPTIONS"/>
    <s v="TRACK"/>
    <x v="6"/>
    <x v="7"/>
    <s v="00075679967336"/>
    <s v="WE ARE AUGUSTINES"/>
    <s v="PATTON STATE HOSPITAL"/>
    <d v="2014-02-18T00:00:00"/>
    <m/>
    <s v="GBW7D1100009"/>
    <n v="1.3788027266"/>
    <n v="227"/>
  </r>
  <r>
    <s v="US-VOT"/>
    <s v="US-VOTIV MUSIC"/>
    <s v="PORTABLE SUB STREAMS"/>
    <s v="GOOGLE MUSIC"/>
    <s v="PORTABLE SUBSCRIPTIONS"/>
    <s v="TRACK"/>
    <x v="6"/>
    <x v="7"/>
    <s v="00075679967336"/>
    <s v="WE ARE AUGUSTINES"/>
    <s v="NEW DRINK FOR THE OLD DRUNK"/>
    <d v="2014-02-18T00:00:00"/>
    <m/>
    <s v="GBW7D1100008"/>
    <n v="1.0143614773"/>
    <n v="167"/>
  </r>
  <r>
    <s v="US-VOT"/>
    <s v="US-VOTIV MUSIC"/>
    <s v="PORTABLE SUB STREAMS"/>
    <s v="GOOGLE MUSIC"/>
    <s v="PORTABLE SUBSCRIPTIONS"/>
    <s v="TRACK"/>
    <x v="6"/>
    <x v="7"/>
    <s v="00075679967336"/>
    <s v="WE ARE AUGUSTINES"/>
    <s v="JUAREZ"/>
    <d v="2014-02-18T00:00:00"/>
    <m/>
    <s v="GBW7D1100006"/>
    <n v="0.99006539400000004"/>
    <n v="163"/>
  </r>
  <r>
    <s v="US-VOT"/>
    <s v="US-VOTIV MUSIC"/>
    <s v="PORTABLE SUB STREAMS"/>
    <s v="GOOGLE MUSIC"/>
    <s v="PORTABLE SUBSCRIPTIONS"/>
    <s v="TRACK"/>
    <x v="6"/>
    <x v="7"/>
    <s v="00075679967336"/>
    <s v="WE ARE AUGUSTINES"/>
    <s v="HEADLONG INTO THE ABYSS"/>
    <d v="2014-02-18T00:00:00"/>
    <m/>
    <s v="GBW7D1100003"/>
    <n v="0.86858497750000019"/>
    <n v="143"/>
  </r>
  <r>
    <s v="US-VOT"/>
    <s v="US-VOTIV MUSIC"/>
    <s v="PORTABLE SUB STREAMS"/>
    <s v="GOOGLE MUSIC"/>
    <s v="PORTABLE SUBSCRIPTIONS"/>
    <s v="TRACK"/>
    <x v="6"/>
    <x v="7"/>
    <s v="00075679967336"/>
    <s v="WE ARE AUGUSTINES"/>
    <s v="EAST LOS ANGELES"/>
    <d v="2014-02-18T00:00:00"/>
    <m/>
    <s v="GBW7D1100005"/>
    <n v="1.3119884976"/>
    <n v="216"/>
  </r>
  <r>
    <s v="US-VOT"/>
    <s v="US-VOTIV MUSIC"/>
    <s v="PORTABLE SUB STREAMS"/>
    <s v="GOOGLE MUSIC"/>
    <s v="PORTABLE SUBSCRIPTIONS"/>
    <s v="TRACK"/>
    <x v="6"/>
    <x v="7"/>
    <s v="00075679967336"/>
    <s v="WE ARE AUGUSTINES"/>
    <s v="CHAPEL SONG"/>
    <d v="2014-02-18T00:00:00"/>
    <m/>
    <s v="GBW7D1100014"/>
    <n v="4.8713646992999999"/>
    <n v="802"/>
  </r>
  <r>
    <s v="US-VOT"/>
    <s v="US-VOTIV MUSIC"/>
    <s v="PORTABLE SUB STREAMS"/>
    <s v="GOOGLE MUSIC"/>
    <s v="PORTABLE SUBSCRIPTIONS"/>
    <s v="TRACK"/>
    <x v="6"/>
    <x v="7"/>
    <s v="00075679967336"/>
    <s v="WE ARE AUGUSTINES"/>
    <s v="BOOK OF JAMES"/>
    <d v="2014-02-18T00:00:00"/>
    <m/>
    <s v="GBW7D1100004"/>
    <n v="1.6764297469"/>
    <n v="276"/>
  </r>
  <r>
    <s v="US-VOT"/>
    <s v="US-VOTIV MUSIC"/>
    <s v="PORTABLE SUB STREAMS"/>
    <s v="GOOGLE MUSIC"/>
    <s v="PORTABLE SUBSCRIPTIONS"/>
    <s v="TRACK"/>
    <x v="6"/>
    <x v="7"/>
    <s v="00075679967336"/>
    <s v="WE ARE AUGUSTINES"/>
    <s v="BARREL OF LEAVES"/>
    <d v="2014-02-18T00:00:00"/>
    <m/>
    <s v="GBW7D1100011"/>
    <n v="0.78962270690000003"/>
    <n v="130"/>
  </r>
  <r>
    <s v="US-VOT"/>
    <s v="US-VOTIV MUSIC"/>
    <s v="PORTABLE SUB STREAMS"/>
    <s v="GOOGLE MUSIC"/>
    <s v="PORTABLE SUBSCRIPTIONS"/>
    <s v="TRACK"/>
    <x v="6"/>
    <x v="7"/>
    <s v="00075679967336"/>
    <s v="WE ARE AUGUSTINES"/>
    <s v="AUGUSTINE"/>
    <d v="2014-02-18T00:00:00"/>
    <m/>
    <s v="GBW7D1100002"/>
    <n v="2.4478303913000001"/>
    <n v="403"/>
  </r>
  <r>
    <s v="US-VOT"/>
    <s v="US-VOTIV MUSIC"/>
    <s v="PORTABLE SUB STREAMS"/>
    <s v="GOOGLE MUSIC"/>
    <s v="PORTABLE SUBSCRIPTIONS"/>
    <s v="TRACK"/>
    <x v="7"/>
    <x v="14"/>
    <s v="00075679946430"/>
    <s v="THE SO SO GLOS"/>
    <s v="UNDERNEATH THE UNIVERSE"/>
    <d v="2014-01-14T00:00:00"/>
    <m/>
    <s v="USC5Q1300124"/>
    <n v="1.2148041599999999E-2"/>
    <n v="2"/>
  </r>
  <r>
    <s v="US-VOT"/>
    <s v="US-VOTIV MUSIC"/>
    <s v="PORTABLE SUB STREAMS"/>
    <s v="GOOGLE MUSIC"/>
    <s v="PORTABLE SUBSCRIPTIONS"/>
    <s v="TRACK"/>
    <x v="7"/>
    <x v="14"/>
    <s v="00075679946430"/>
    <s v="THE SO SO GLOS"/>
    <s v="THROW YOUR HANDS UP"/>
    <d v="2014-01-14T00:00:00"/>
    <m/>
    <s v="USC5Q1300118"/>
    <n v="1.2148041599999999E-2"/>
    <n v="2"/>
  </r>
  <r>
    <s v="US-VOT"/>
    <s v="US-VOTIV MUSIC"/>
    <s v="PORTABLE SUB STREAMS"/>
    <s v="GOOGLE MUSIC"/>
    <s v="PORTABLE SUBSCRIPTIONS"/>
    <s v="TRACK"/>
    <x v="7"/>
    <x v="14"/>
    <s v="00075679946430"/>
    <s v="THE SO SO GLOS"/>
    <s v="THERE'S A WAR"/>
    <d v="2014-01-14T00:00:00"/>
    <m/>
    <s v="USC5Q1300121"/>
    <n v="1.82220625E-2"/>
    <n v="3"/>
  </r>
  <r>
    <s v="US-VOT"/>
    <s v="US-VOTIV MUSIC"/>
    <s v="PORTABLE SUB STREAMS"/>
    <s v="GOOGLE MUSIC"/>
    <s v="PORTABLE SUBSCRIPTIONS"/>
    <s v="TRACK"/>
    <x v="7"/>
    <x v="14"/>
    <s v="00075679946430"/>
    <s v="THE SO SO GLOS"/>
    <s v="THERE'S A WAR"/>
    <d v="2014-01-14T00:00:00"/>
    <m/>
    <s v="USC5Q1300116"/>
    <n v="2.42960833E-2"/>
    <n v="4"/>
  </r>
  <r>
    <s v="US-VOT"/>
    <s v="US-VOTIV MUSIC"/>
    <s v="PORTABLE SUB STREAMS"/>
    <s v="GOOGLE MUSIC"/>
    <s v="PORTABLE SUBSCRIPTIONS"/>
    <s v="TRACK"/>
    <x v="7"/>
    <x v="14"/>
    <s v="00075679946430"/>
    <s v="THE SO SO GLOS"/>
    <s v="MY BLOCK"/>
    <d v="2014-01-14T00:00:00"/>
    <m/>
    <s v="USC5Q1300117"/>
    <n v="6.0740207999999997E-3"/>
    <n v="1"/>
  </r>
  <r>
    <s v="US-VOT"/>
    <s v="US-VOTIV MUSIC"/>
    <s v="PORTABLE SUB STREAMS"/>
    <s v="GOOGLE MUSIC"/>
    <s v="PORTABLE SUBSCRIPTIONS"/>
    <s v="TRACK"/>
    <x v="7"/>
    <x v="14"/>
    <s v="00075679946430"/>
    <s v="THE SO SO GLOS"/>
    <s v="LOVE OR EMPIRE"/>
    <d v="2014-01-14T00:00:00"/>
    <m/>
    <s v="USC5Q1300120"/>
    <n v="6.0740207999999997E-3"/>
    <n v="1"/>
  </r>
  <r>
    <s v="US-VOT"/>
    <s v="US-VOTIV MUSIC"/>
    <s v="PORTABLE SUB STREAMS"/>
    <s v="GOOGLE MUSIC"/>
    <s v="PORTABLE SUBSCRIPTIONS"/>
    <s v="TRACK"/>
    <x v="7"/>
    <x v="14"/>
    <s v="00075679946430"/>
    <s v="THE SO SO GLOS"/>
    <s v="ISLAND LOOPS"/>
    <d v="2014-01-14T00:00:00"/>
    <m/>
    <s v="USC5Q1300123"/>
    <n v="6.0740207999999997E-3"/>
    <n v="1"/>
  </r>
  <r>
    <s v="US-VOT"/>
    <s v="US-VOTIV MUSIC"/>
    <s v="PORTABLE SUB STREAMS"/>
    <s v="GOOGLE MUSIC"/>
    <s v="PORTABLE SUBSCRIPTIONS"/>
    <s v="TRACK"/>
    <x v="7"/>
    <x v="14"/>
    <s v="00075679946430"/>
    <s v="THE SO SO GLOS"/>
    <s v="EXECUTION"/>
    <d v="2014-01-14T00:00:00"/>
    <m/>
    <s v="USC5Q1300122"/>
    <n v="0.36444124929999999"/>
    <n v="60"/>
  </r>
  <r>
    <s v="US-VOT"/>
    <s v="US-VOTIV MUSIC"/>
    <s v="PORTABLE SUB STREAMS"/>
    <s v="GOOGLE MUSIC"/>
    <s v="PORTABLE SUBSCRIPTIONS"/>
    <s v="TRACK"/>
    <x v="7"/>
    <x v="15"/>
    <s v="00075679946447"/>
    <s v="THE SO SO GLOS"/>
    <s v="WE GOT THE DAYS"/>
    <d v="2014-01-14T00:00:00"/>
    <m/>
    <s v="USC5Q1300099"/>
    <n v="1.2148041599999999E-2"/>
    <n v="2"/>
  </r>
  <r>
    <s v="US-VOT"/>
    <s v="US-VOTIV MUSIC"/>
    <s v="PORTABLE SUB STREAMS"/>
    <s v="GOOGLE MUSIC"/>
    <s v="PORTABLE SUBSCRIPTIONS"/>
    <s v="TRACK"/>
    <x v="7"/>
    <x v="15"/>
    <s v="00075679946447"/>
    <s v="THE SO SO GLOS"/>
    <s v="THE FISTICUFFS"/>
    <d v="2014-01-14T00:00:00"/>
    <m/>
    <s v="USC5Q1300097"/>
    <n v="1.82220625E-2"/>
    <n v="3"/>
  </r>
  <r>
    <s v="US-VOT"/>
    <s v="US-VOTIV MUSIC"/>
    <s v="PORTABLE SUB STREAMS"/>
    <s v="GOOGLE MUSIC"/>
    <s v="PORTABLE SUBSCRIPTIONS"/>
    <s v="TRACK"/>
    <x v="7"/>
    <x v="15"/>
    <s v="00075679946447"/>
    <s v="THE SO SO GLOS"/>
    <s v="THE DEAD, THE GONE &amp; THE COSMOS"/>
    <d v="2014-01-14T00:00:00"/>
    <m/>
    <s v="USC5Q1300103"/>
    <n v="0.51629176990000003"/>
    <n v="85"/>
  </r>
  <r>
    <s v="US-VOT"/>
    <s v="US-VOTIV MUSIC"/>
    <s v="PORTABLE SUB STREAMS"/>
    <s v="GOOGLE MUSIC"/>
    <s v="PORTABLE SUBSCRIPTIONS"/>
    <s v="TRACK"/>
    <x v="7"/>
    <x v="15"/>
    <s v="00075679946447"/>
    <s v="THE SO SO GLOS"/>
    <s v="RUSKIE KILLS FEMME"/>
    <d v="2014-01-14T00:00:00"/>
    <m/>
    <s v="USC5Q1300109"/>
    <n v="6.0740207999999997E-3"/>
    <n v="1"/>
  </r>
  <r>
    <s v="US-VOT"/>
    <s v="US-VOTIV MUSIC"/>
    <s v="PORTABLE SUB STREAMS"/>
    <s v="GOOGLE MUSIC"/>
    <s v="PORTABLE SUBSCRIPTIONS"/>
    <s v="TRACK"/>
    <x v="7"/>
    <x v="15"/>
    <s v="00075679946447"/>
    <s v="THE SO SO GLOS"/>
    <s v="MOLD BABY (&amp; THE QUEEN MIDAS)"/>
    <d v="2014-01-14T00:00:00"/>
    <m/>
    <s v="USC5Q1300110"/>
    <n v="5.4666187400000003E-2"/>
    <n v="9"/>
  </r>
  <r>
    <s v="US-VOT"/>
    <s v="US-VOTIV MUSIC"/>
    <s v="PORTABLE SUB STREAMS"/>
    <s v="GOOGLE MUSIC"/>
    <s v="PORTABLE SUBSCRIPTIONS"/>
    <s v="TRACK"/>
    <x v="7"/>
    <x v="15"/>
    <s v="00075679946447"/>
    <s v="THE SO SO GLOS"/>
    <s v="LOW"/>
    <d v="2014-01-14T00:00:00"/>
    <m/>
    <s v="USC5Q1300098"/>
    <n v="1.82220625E-2"/>
    <n v="3"/>
  </r>
  <r>
    <s v="US-VOT"/>
    <s v="US-VOTIV MUSIC"/>
    <s v="PORTABLE SUB STREAMS"/>
    <s v="GOOGLE MUSIC"/>
    <s v="PORTABLE SUBSCRIPTIONS"/>
    <s v="TRACK"/>
    <x v="7"/>
    <x v="15"/>
    <s v="00075679946447"/>
    <s v="THE SO SO GLOS"/>
    <s v="IRISH ROSE"/>
    <d v="2014-01-14T00:00:00"/>
    <m/>
    <s v="USC5Q1300107"/>
    <n v="6.0740207999999997E-3"/>
    <n v="1"/>
  </r>
  <r>
    <s v="US-VOT"/>
    <s v="US-VOTIV MUSIC"/>
    <s v="PORTABLE SUB STREAMS"/>
    <s v="GOOGLE MUSIC"/>
    <s v="PORTABLE SUBSCRIPTIONS"/>
    <s v="TRACK"/>
    <x v="7"/>
    <x v="15"/>
    <s v="00075679946447"/>
    <s v="THE SO SO GLOS"/>
    <s v="HURRICANE HEART ATTACK"/>
    <d v="2014-01-14T00:00:00"/>
    <m/>
    <s v="USC5Q1300102"/>
    <n v="6.0740207999999997E-3"/>
    <n v="1"/>
  </r>
  <r>
    <s v="US-VOT"/>
    <s v="US-VOTIV MUSIC"/>
    <s v="PORTABLE SUB STREAMS"/>
    <s v="GOOGLE MUSIC"/>
    <s v="PORTABLE SUBSCRIPTIONS"/>
    <s v="TRACK"/>
    <x v="7"/>
    <x v="15"/>
    <s v="00075679946447"/>
    <s v="THE SO SO GLOS"/>
    <s v="FROM HER BEACON HAND, GLOS"/>
    <d v="2014-01-14T00:00:00"/>
    <m/>
    <s v="USC5Q1300100"/>
    <n v="6.0740207999999997E-3"/>
    <n v="1"/>
  </r>
  <r>
    <s v="US-VOT"/>
    <s v="US-VOTIV MUSIC"/>
    <s v="PORTABLE SUB STREAMS"/>
    <s v="GOOGLE MUSIC"/>
    <s v="PORTABLE SUBSCRIPTIONS"/>
    <s v="TRACK"/>
    <x v="7"/>
    <x v="15"/>
    <s v="00075679946447"/>
    <s v="THE SO SO GLOS"/>
    <s v="BROKEN MIRROR BABY"/>
    <d v="2014-01-14T00:00:00"/>
    <m/>
    <s v="USC5Q1300108"/>
    <n v="2.42960833E-2"/>
    <n v="4"/>
  </r>
  <r>
    <s v="US-VOT"/>
    <s v="US-VOTIV MUSIC"/>
    <s v="PORTABLE SUB STREAMS"/>
    <s v="GOOGLE MUSIC"/>
    <s v="PORTABLE SUBSCRIPTIONS"/>
    <s v="TRACK"/>
    <x v="7"/>
    <x v="15"/>
    <s v="00075679946447"/>
    <s v="THE SO SO GLOS"/>
    <s v="BLACK AND BLUE"/>
    <d v="2014-01-14T00:00:00"/>
    <m/>
    <s v="USC5Q1300101"/>
    <n v="6.0740207999999997E-3"/>
    <n v="1"/>
  </r>
  <r>
    <s v="US-VOT"/>
    <s v="US-VOTIV MUSIC"/>
    <s v="PORTABLE SUB STREAMS"/>
    <s v="GOOGLE MUSIC"/>
    <s v="PORTABLE SUBSCRIPTIONS"/>
    <s v="TRACK"/>
    <x v="7"/>
    <x v="15"/>
    <s v="00075679946447"/>
    <s v="THE SO SO GLOS"/>
    <s v="99°"/>
    <d v="2014-01-14T00:00:00"/>
    <m/>
    <s v="USC5Q1300104"/>
    <n v="2.42960833E-2"/>
    <n v="4"/>
  </r>
  <r>
    <s v="US-VOT"/>
    <s v="US-VOTIV MUSIC"/>
    <s v="PORTABLE SUB STREAMS"/>
    <s v="GOOGLE MUSIC"/>
    <s v="PORTABLE SUBSCRIPTIONS"/>
    <s v="TRACK"/>
    <x v="7"/>
    <x v="8"/>
    <s v="00811790020006"/>
    <s v="THE SO SO GLOS"/>
    <s v="FRED ASTAIRE"/>
    <d v="2014-01-14T00:00:00"/>
    <m/>
    <s v="USC5Q1300111"/>
    <n v="6.0740207999999997E-3"/>
    <n v="1"/>
  </r>
  <r>
    <s v="US-VOT"/>
    <s v="US-VOTIV MUSIC"/>
    <s v="PORTABLE SUB STREAMS"/>
    <s v="GOOGLE MUSIC"/>
    <s v="PORTABLE SUBSCRIPTIONS"/>
    <s v="TRACK"/>
    <x v="7"/>
    <x v="30"/>
    <s v="00851563006356"/>
    <s v="THE SO SO GLOS"/>
    <s v="SUNNY SIDE"/>
    <d v="2016-05-20T00:00:00"/>
    <m/>
    <s v="USC5Q1500023"/>
    <n v="3.6444124899999999E-2"/>
    <n v="6"/>
  </r>
  <r>
    <s v="US-VOT"/>
    <s v="US-VOTIV MUSIC"/>
    <s v="PORTABLE SUB STREAMS"/>
    <s v="GOOGLE MUSIC"/>
    <s v="PORTABLE SUBSCRIPTIONS"/>
    <s v="TRACK"/>
    <x v="7"/>
    <x v="30"/>
    <s v="00851563006356"/>
    <s v="THE SO SO GLOS"/>
    <s v="MISSIONARY"/>
    <d v="2016-05-20T00:00:00"/>
    <m/>
    <s v="USC5Q1500029"/>
    <n v="0.12148041649999999"/>
    <n v="20"/>
  </r>
  <r>
    <s v="US-VOT"/>
    <s v="US-VOTIV MUSIC"/>
    <s v="PORTABLE SUB STREAMS"/>
    <s v="GOOGLE MUSIC"/>
    <s v="PORTABLE SUBSCRIPTIONS"/>
    <s v="TRACK"/>
    <x v="7"/>
    <x v="30"/>
    <s v="00851563006356"/>
    <s v="THE SO SO GLOS"/>
    <s v="MAGAZINE"/>
    <d v="2016-05-20T00:00:00"/>
    <m/>
    <s v="USC5Q1500022"/>
    <n v="4.2518145799999997E-2"/>
    <n v="7"/>
  </r>
  <r>
    <s v="US-VOT"/>
    <s v="US-VOTIV MUSIC"/>
    <s v="PORTABLE SUB STREAMS"/>
    <s v="GOOGLE MUSIC"/>
    <s v="PORTABLE SUBSCRIPTIONS"/>
    <s v="TRACK"/>
    <x v="7"/>
    <x v="30"/>
    <s v="00851563006356"/>
    <s v="THE SO SO GLOS"/>
    <s v="KINGS COUNTY II: BALLAD OF A SO SO GLO"/>
    <d v="2016-05-20T00:00:00"/>
    <m/>
    <s v="USC5Q1500024"/>
    <n v="5.4666187400000003E-2"/>
    <n v="9"/>
  </r>
  <r>
    <s v="US-VOT"/>
    <s v="US-VOTIV MUSIC"/>
    <s v="PORTABLE SUB STREAMS"/>
    <s v="GOOGLE MUSIC"/>
    <s v="PORTABLE SUBSCRIPTIONS"/>
    <s v="TRACK"/>
    <x v="7"/>
    <x v="30"/>
    <s v="00851563006356"/>
    <s v="THE SO SO GLOS"/>
    <s v="INPATIENT"/>
    <d v="2016-05-20T00:00:00"/>
    <m/>
    <s v="USC5Q1500027"/>
    <n v="3.6444124899999999E-2"/>
    <n v="6"/>
  </r>
  <r>
    <s v="US-VOT"/>
    <s v="US-VOTIV MUSIC"/>
    <s v="PORTABLE SUB STREAMS"/>
    <s v="GOOGLE MUSIC"/>
    <s v="PORTABLE SUBSCRIPTIONS"/>
    <s v="TRACK"/>
    <x v="7"/>
    <x v="30"/>
    <s v="00851563006356"/>
    <s v="THE SO SO GLOS"/>
    <s v="GOING OUT SWINGIN'"/>
    <d v="2016-05-20T00:00:00"/>
    <m/>
    <s v="USC5Q1500020"/>
    <n v="0.1154063956"/>
    <n v="19"/>
  </r>
  <r>
    <s v="US-VOT"/>
    <s v="US-VOTIV MUSIC"/>
    <s v="PORTABLE SUB STREAMS"/>
    <s v="GOOGLE MUSIC"/>
    <s v="PORTABLE SUBSCRIPTIONS"/>
    <s v="TRACK"/>
    <x v="7"/>
    <x v="30"/>
    <s v="00851563006356"/>
    <s v="THE SO SO GLOS"/>
    <s v="FOOL ON THE STREET"/>
    <d v="2016-05-20T00:00:00"/>
    <m/>
    <s v="USC5Q1500025"/>
    <n v="4.85921666E-2"/>
    <n v="8"/>
  </r>
  <r>
    <s v="US-VOT"/>
    <s v="US-VOTIV MUSIC"/>
    <s v="PORTABLE SUB STREAMS"/>
    <s v="GOOGLE MUSIC"/>
    <s v="PORTABLE SUBSCRIPTIONS"/>
    <s v="TRACK"/>
    <x v="7"/>
    <x v="30"/>
    <s v="00851563006356"/>
    <s v="THE SO SO GLOS"/>
    <s v="DOWN THE TUBES"/>
    <d v="2016-05-20T00:00:00"/>
    <m/>
    <s v="USC5Q1500028"/>
    <n v="5.4666187400000003E-2"/>
    <n v="9"/>
  </r>
  <r>
    <s v="US-VOT"/>
    <s v="US-VOTIV MUSIC"/>
    <s v="PORTABLE SUB STREAMS"/>
    <s v="GOOGLE MUSIC"/>
    <s v="PORTABLE SUBSCRIPTIONS"/>
    <s v="TRACK"/>
    <x v="7"/>
    <x v="30"/>
    <s v="00851563006356"/>
    <s v="THE SO SO GLOS"/>
    <s v="DEVIL'S DOING HANDSTANDS"/>
    <d v="2016-05-20T00:00:00"/>
    <m/>
    <s v="USC5Q1500021"/>
    <n v="9.7184333199999987E-2"/>
    <n v="16"/>
  </r>
  <r>
    <s v="US-VOT"/>
    <s v="US-VOTIV MUSIC"/>
    <s v="PORTABLE SUB STREAMS"/>
    <s v="GOOGLE MUSIC"/>
    <s v="PORTABLE SUBSCRIPTIONS"/>
    <s v="TRACK"/>
    <x v="7"/>
    <x v="30"/>
    <s v="00851563006356"/>
    <s v="THE SO SO GLOS"/>
    <s v="CADAVER (CAREER SUICIDE)"/>
    <d v="2016-05-20T00:00:00"/>
    <m/>
    <s v="USC5Q1500026"/>
    <n v="7.2888249899999993E-2"/>
    <n v="12"/>
  </r>
  <r>
    <s v="US-VOT"/>
    <s v="US-VOTIV MUSIC"/>
    <s v="PORTABLE SUB STREAMS"/>
    <s v="GOOGLE MUSIC"/>
    <s v="PORTABLE SUBSCRIPTIONS"/>
    <s v="TRACK"/>
    <x v="7"/>
    <x v="31"/>
    <s v="00851563006479"/>
    <s v="THE SO SO GLOS"/>
    <s v="DANCING INDUSTRY"/>
    <d v="2016-03-11T00:00:00"/>
    <m/>
    <s v="USC5Q1500018"/>
    <n v="0.17007258310000001"/>
    <n v="28"/>
  </r>
  <r>
    <s v="US-VOT"/>
    <s v="US-VOTIV MUSIC"/>
    <s v="PORTABLE SUB STREAMS"/>
    <s v="GOOGLE MUSIC"/>
    <s v="PORTABLE SUBSCRIPTIONS"/>
    <s v="TRACK"/>
    <x v="7"/>
    <x v="32"/>
    <s v="00857235002961"/>
    <s v="THE SO SO GLOS"/>
    <s v="BLACK AND BLUE"/>
    <d v="2015-03-03T00:00:00"/>
    <m/>
    <s v="USC5Q1500002"/>
    <n v="2.42960833E-2"/>
    <n v="4"/>
  </r>
  <r>
    <s v="US-VOT"/>
    <s v="US-VOTIV MUSIC"/>
    <s v="PORTABLE SUB STREAMS"/>
    <s v="GOOGLE MUSIC"/>
    <s v="PORTABLE SUBSCRIPTIONS"/>
    <s v="TRACK"/>
    <x v="7"/>
    <x v="16"/>
    <s v="00851563006394"/>
    <s v="THE SO SO GLOS"/>
    <s v="A.D.D. LIFE"/>
    <d v="2016-01-22T00:00:00"/>
    <m/>
    <s v="USC5Q1500019"/>
    <n v="0.23688681210000001"/>
    <n v="39"/>
  </r>
  <r>
    <s v="US-VOT"/>
    <s v="US-VOTIV MUSIC"/>
    <s v="PORTABLE SUB STREAMS"/>
    <s v="GOOGLE MUSIC"/>
    <s v="PORTABLE SUBSCRIPTIONS"/>
    <s v="TRACK"/>
    <x v="15"/>
    <x v="34"/>
    <s v="00851857007229"/>
    <s v="SIMON DOOM"/>
    <s v="YOU CAN'T BE REAL"/>
    <d v="2017-05-19T00:00:00"/>
    <m/>
    <s v="USC5Q1700024"/>
    <n v="6.0740207999999997E-3"/>
    <n v="1"/>
  </r>
  <r>
    <s v="US-VOT"/>
    <s v="US-VOTIV MUSIC"/>
    <s v="PORTABLE SUB STREAMS"/>
    <s v="GOOGLE MUSIC"/>
    <s v="PORTABLE SUBSCRIPTIONS"/>
    <s v="TRACK"/>
    <x v="15"/>
    <x v="34"/>
    <s v="00851857007229"/>
    <s v="SIMON DOOM"/>
    <s v="THE GENTS OF YORE"/>
    <d v="2017-05-19T00:00:00"/>
    <m/>
    <s v="USC5Q1700025"/>
    <n v="6.0740207999999997E-3"/>
    <n v="1"/>
  </r>
  <r>
    <s v="US-VOT"/>
    <s v="US-VOTIV MUSIC"/>
    <s v="PORTABLE SUB STREAMS"/>
    <s v="GOOGLE MUSIC"/>
    <s v="PORTABLE SUBSCRIPTIONS"/>
    <s v="TRACK"/>
    <x v="15"/>
    <x v="34"/>
    <s v="00851857007229"/>
    <s v="SIMON DOOM"/>
    <s v="SISTINE CHAPEL"/>
    <d v="2017-05-19T00:00:00"/>
    <m/>
    <s v="USC5Q1700022"/>
    <n v="6.0740207999999997E-3"/>
    <n v="1"/>
  </r>
  <r>
    <s v="US-VOT"/>
    <s v="US-VOTIV MUSIC"/>
    <s v="PORTABLE SUB STREAMS"/>
    <s v="GOOGLE MUSIC"/>
    <s v="PORTABLE SUBSCRIPTIONS"/>
    <s v="TRACK"/>
    <x v="15"/>
    <x v="34"/>
    <s v="00851857007229"/>
    <s v="SIMON DOOM"/>
    <s v="I FEEL UNLOVED"/>
    <d v="2017-05-19T00:00:00"/>
    <m/>
    <s v="USC5Q1700017"/>
    <n v="3.03701041E-2"/>
    <n v="5"/>
  </r>
  <r>
    <s v="US-VOT"/>
    <s v="US-VOTIV MUSIC"/>
    <s v="PORTABLE SUB STREAMS"/>
    <s v="GOOGLE MUSIC"/>
    <s v="PORTABLE SUBSCRIPTIONS"/>
    <s v="TRACK"/>
    <x v="15"/>
    <x v="34"/>
    <s v="00851857007229"/>
    <s v="SIMON DOOM"/>
    <s v="HAIR OF THE GOD"/>
    <d v="2017-05-19T00:00:00"/>
    <m/>
    <s v="USC5Q1700021"/>
    <n v="6.0740207999999997E-3"/>
    <n v="1"/>
  </r>
  <r>
    <s v="US-VOT"/>
    <s v="US-VOTIV MUSIC"/>
    <s v="PORTABLE SUB STREAMS"/>
    <s v="GOOGLE MUSIC"/>
    <s v="PORTABLE SUBSCRIPTIONS"/>
    <s v="TRACK"/>
    <x v="15"/>
    <x v="34"/>
    <s v="00851857007229"/>
    <s v="SIMON DOOM"/>
    <s v="GRAY'S PLACENTA"/>
    <d v="2017-05-19T00:00:00"/>
    <m/>
    <s v="USC5Q1700019"/>
    <n v="6.0740207999999997E-3"/>
    <n v="1"/>
  </r>
  <r>
    <s v="US-VOT"/>
    <s v="US-VOTIV MUSIC"/>
    <s v="PORTABLE SUB STREAMS"/>
    <s v="GOOGLE MUSIC"/>
    <s v="PORTABLE SUBSCRIPTIONS"/>
    <s v="TRACK"/>
    <x v="15"/>
    <x v="34"/>
    <s v="00851857007229"/>
    <s v="SIMON DOOM"/>
    <s v="ENTER THE ARENA"/>
    <d v="2017-05-19T00:00:00"/>
    <m/>
    <s v="USC5Q1700020"/>
    <n v="6.0740207999999997E-3"/>
    <n v="1"/>
  </r>
  <r>
    <s v="US-VOT"/>
    <s v="US-VOTIV MUSIC"/>
    <s v="PORTABLE SUB STREAMS"/>
    <s v="GOOGLE MUSIC"/>
    <s v="PORTABLE SUBSCRIPTIONS"/>
    <s v="TRACK"/>
    <x v="15"/>
    <x v="34"/>
    <s v="00851857007229"/>
    <s v="SIMON DOOM"/>
    <s v="DREAM OF THE MACHINES"/>
    <d v="2017-05-19T00:00:00"/>
    <m/>
    <s v="USC5Q1700018"/>
    <n v="6.0740207999999997E-3"/>
    <n v="1"/>
  </r>
  <r>
    <s v="US-VOT"/>
    <s v="US-VOTIV MUSIC"/>
    <s v="PORTABLE SUB STREAMS"/>
    <s v="GOOGLE MUSIC"/>
    <s v="PORTABLE SUBSCRIPTIONS"/>
    <s v="TRACK"/>
    <x v="15"/>
    <x v="34"/>
    <s v="00851857007229"/>
    <s v="SIMON DOOM"/>
    <s v="BABYMAN"/>
    <d v="2017-05-19T00:00:00"/>
    <m/>
    <s v="USC5Q1700023"/>
    <n v="1.2148041599999999E-2"/>
    <n v="2"/>
  </r>
  <r>
    <s v="US-VOT"/>
    <s v="US-VOTIV MUSIC"/>
    <s v="PORTABLE SUB STREAMS"/>
    <s v="GOOGLE MUSIC"/>
    <s v="PORTABLE SUBSCRIPTIONS"/>
    <s v="TRACK"/>
    <x v="16"/>
    <x v="35"/>
    <s v="00851857007205"/>
    <s v="PATRICK HIGGINS"/>
    <s v="SPECTRE"/>
    <d v="2017-02-24T00:00:00"/>
    <m/>
    <s v="USC5Q1700014"/>
    <n v="1.2148041599999999E-2"/>
    <n v="2"/>
  </r>
  <r>
    <s v="US-VOT"/>
    <s v="US-VOTIV MUSIC"/>
    <s v="PORTABLE SUB STREAMS"/>
    <s v="GOOGLE MUSIC"/>
    <s v="PORTABLE SUBSCRIPTIONS"/>
    <s v="TRACK"/>
    <x v="16"/>
    <x v="35"/>
    <s v="00851857007205"/>
    <s v="PATRICK HIGGINS"/>
    <s v="DREAMS IMITATE ART"/>
    <d v="2017-02-24T00:00:00"/>
    <m/>
    <s v="USC5Q1700013"/>
    <n v="6.0740207999999997E-3"/>
    <n v="1"/>
  </r>
  <r>
    <s v="US-VOT"/>
    <s v="US-VOTIV MUSIC"/>
    <s v="PORTABLE SUB STREAMS"/>
    <s v="GOOGLE MUSIC"/>
    <s v="PORTABLE SUBSCRIPTIONS"/>
    <s v="TRACK"/>
    <x v="16"/>
    <x v="35"/>
    <s v="00851857007205"/>
    <s v="PATRICK HIGGINS"/>
    <s v="DREAMS IMITATE ART"/>
    <d v="2017-02-24T00:00:00"/>
    <m/>
    <s v="USC5Q1700011"/>
    <n v="4.2518145799999997E-2"/>
    <n v="7"/>
  </r>
  <r>
    <s v="US-VOT"/>
    <s v="US-VOTIV MUSIC"/>
    <s v="PORTABLE SUB STREAMS"/>
    <s v="GOOGLE MUSIC"/>
    <s v="PORTABLE SUBSCRIPTIONS"/>
    <s v="TRACK"/>
    <x v="16"/>
    <x v="35"/>
    <s v="00851857007205"/>
    <s v="PATRICK HIGGINS"/>
    <s v="AS YOU ARE"/>
    <d v="2017-02-24T00:00:00"/>
    <m/>
    <s v="USC5Q1700001"/>
    <n v="6.0740207999999997E-3"/>
    <n v="1"/>
  </r>
  <r>
    <s v="US-VOT"/>
    <s v="US-VOTIV MUSIC"/>
    <s v="PORTABLE SUB STREAMS"/>
    <s v="GOOGLE MUSIC"/>
    <s v="PORTABLE SUBSCRIPTIONS"/>
    <s v="TRACK"/>
    <x v="16"/>
    <x v="35"/>
    <s v="00851857007205"/>
    <s v="KEVIN REILLY"/>
    <s v="APPALACHIAN MOON"/>
    <d v="2017-02-24T00:00:00"/>
    <m/>
    <s v="USC5Q1700016"/>
    <n v="0.20651670790000001"/>
    <n v="34"/>
  </r>
  <r>
    <s v="US-VOT"/>
    <s v="US-VOTIV MUSIC"/>
    <s v="PORTABLE SUB STREAMS"/>
    <s v="GOOGLE MUSIC"/>
    <s v="PORTABLE SUBSCRIPTIONS"/>
    <s v="TRACK"/>
    <x v="17"/>
    <x v="36"/>
    <s v="00851857007267"/>
    <s v="MY GOODNESS"/>
    <s v="SCAVENGERS"/>
    <d v="2017-06-02T00:00:00"/>
    <m/>
    <s v="USC5Q1600041"/>
    <n v="0.13362845810000001"/>
    <n v="22"/>
  </r>
  <r>
    <s v="US-VOT"/>
    <s v="US-VOTIV MUSIC"/>
    <s v="PORTABLE SUB STREAMS"/>
    <s v="GOOGLE MUSIC"/>
    <s v="PORTABLE SUBSCRIPTIONS"/>
    <s v="TRACK"/>
    <x v="17"/>
    <x v="36"/>
    <s v="00851857007236"/>
    <s v="MY GOODNESS"/>
    <s v="WHITE WITCHES"/>
    <d v="2017-06-02T00:00:00"/>
    <m/>
    <s v="USC5Q1600040"/>
    <n v="4.85921666E-2"/>
    <n v="8"/>
  </r>
  <r>
    <s v="US-VOT"/>
    <s v="US-VOTIV MUSIC"/>
    <s v="PORTABLE SUB STREAMS"/>
    <s v="GOOGLE MUSIC"/>
    <s v="PORTABLE SUBSCRIPTIONS"/>
    <s v="TRACK"/>
    <x v="17"/>
    <x v="36"/>
    <s v="00851857007236"/>
    <s v="MY GOODNESS"/>
    <s v="SWIM"/>
    <d v="2017-06-02T00:00:00"/>
    <m/>
    <s v="USC5Q1600039"/>
    <n v="6.6814229000000003E-2"/>
    <n v="11"/>
  </r>
  <r>
    <s v="US-VOT"/>
    <s v="US-VOTIV MUSIC"/>
    <s v="PORTABLE SUB STREAMS"/>
    <s v="GOOGLE MUSIC"/>
    <s v="PORTABLE SUBSCRIPTIONS"/>
    <s v="TRACK"/>
    <x v="17"/>
    <x v="36"/>
    <s v="00851857007236"/>
    <s v="MY GOODNESS"/>
    <s v="SILVER LINING"/>
    <d v="2017-06-02T00:00:00"/>
    <m/>
    <s v="USC5Q1600036"/>
    <n v="9.1110312299999996E-2"/>
    <n v="15"/>
  </r>
  <r>
    <s v="US-VOT"/>
    <s v="US-VOTIV MUSIC"/>
    <s v="PORTABLE SUB STREAMS"/>
    <s v="GOOGLE MUSIC"/>
    <s v="PORTABLE SUBSCRIPTIONS"/>
    <s v="TRACK"/>
    <x v="17"/>
    <x v="36"/>
    <s v="00851857007236"/>
    <s v="MY GOODNESS"/>
    <s v="LAZY LOVE"/>
    <d v="2017-06-02T00:00:00"/>
    <m/>
    <s v="USC5Q1600043"/>
    <n v="3.6444124899999999E-2"/>
    <n v="6"/>
  </r>
  <r>
    <s v="US-VOT"/>
    <s v="US-VOTIV MUSIC"/>
    <s v="PORTABLE SUB STREAMS"/>
    <s v="GOOGLE MUSIC"/>
    <s v="PORTABLE SUBSCRIPTIONS"/>
    <s v="TRACK"/>
    <x v="17"/>
    <x v="36"/>
    <s v="00851857007236"/>
    <s v="MY GOODNESS"/>
    <s v="HAUNT"/>
    <d v="2017-06-02T00:00:00"/>
    <m/>
    <s v="USC5Q1600038"/>
    <n v="4.85921666E-2"/>
    <n v="8"/>
  </r>
  <r>
    <s v="US-VOT"/>
    <s v="US-VOTIV MUSIC"/>
    <s v="PORTABLE SUB STREAMS"/>
    <s v="GOOGLE MUSIC"/>
    <s v="PORTABLE SUBSCRIPTIONS"/>
    <s v="TRACK"/>
    <x v="17"/>
    <x v="36"/>
    <s v="00851857007236"/>
    <s v="MY GOODNESS"/>
    <s v="GHOST TOWN"/>
    <d v="2017-06-02T00:00:00"/>
    <m/>
    <s v="USC5Q1600042"/>
    <n v="4.2518145799999997E-2"/>
    <n v="7"/>
  </r>
  <r>
    <s v="US-VOT"/>
    <s v="US-VOTIV MUSIC"/>
    <s v="PORTABLE SUB STREAMS"/>
    <s v="GOOGLE MUSIC"/>
    <s v="PORTABLE SUBSCRIPTIONS"/>
    <s v="TRACK"/>
    <x v="17"/>
    <x v="36"/>
    <s v="00851857007236"/>
    <s v="MY GOODNESS"/>
    <s v="ELEVATORS"/>
    <d v="2017-06-02T00:00:00"/>
    <m/>
    <s v="USC5Q1600037"/>
    <n v="0.17007258310000001"/>
    <n v="28"/>
  </r>
  <r>
    <s v="US-VOT"/>
    <s v="US-VOTIV MUSIC"/>
    <s v="PORTABLE SUB STREAMS"/>
    <s v="GOOGLE MUSIC"/>
    <s v="PORTABLE SUBSCRIPTIONS"/>
    <s v="TRACK"/>
    <x v="17"/>
    <x v="36"/>
    <s v="00851857007236"/>
    <s v="MY GOODNESS"/>
    <s v="CUT TEETH"/>
    <d v="2017-06-02T00:00:00"/>
    <m/>
    <s v="USC5Q1600045"/>
    <n v="0.23081279120000001"/>
    <n v="38"/>
  </r>
  <r>
    <s v="US-VOT"/>
    <s v="US-VOTIV MUSIC"/>
    <s v="PORTABLE SUB STREAMS"/>
    <s v="GOOGLE MUSIC"/>
    <s v="PORTABLE SUBSCRIPTIONS"/>
    <s v="TRACK"/>
    <x v="17"/>
    <x v="36"/>
    <s v="00851857007236"/>
    <s v="MY GOODNESS"/>
    <s v="ALRIGHT"/>
    <d v="2017-06-02T00:00:00"/>
    <m/>
    <s v="USC5Q1600044"/>
    <n v="3.03701041E-2"/>
    <n v="5"/>
  </r>
  <r>
    <s v="US-VOT"/>
    <s v="US-VOTIV MUSIC"/>
    <s v="PORTABLE SUB STREAMS"/>
    <s v="GOOGLE MUSIC"/>
    <s v="PORTABLE SUBSCRIPTIONS"/>
    <s v="TRACK"/>
    <x v="17"/>
    <x v="37"/>
    <s v="00851857007069"/>
    <s v="MY GOODNESS"/>
    <s v="ISLANDS"/>
    <d v="2016-09-14T00:00:00"/>
    <m/>
    <s v="USC5Q1600046"/>
    <n v="4.2518145799999997E-2"/>
    <n v="7"/>
  </r>
  <r>
    <s v="US-VOT"/>
    <s v="US-VOTIV MUSIC"/>
    <s v="PORTABLE SUB STREAMS"/>
    <s v="GOOGLE MUSIC"/>
    <s v="PORTABLE SUBSCRIPTIONS"/>
    <s v="TRACK"/>
    <x v="17"/>
    <x v="37"/>
    <s v="00851857007052"/>
    <s v="MY GOODNESS"/>
    <s v="YOU DON'T KNOW HOW IT FEELS"/>
    <d v="2016-11-04T00:00:00"/>
    <m/>
    <s v="USC5Q1600047"/>
    <n v="1.82220625E-2"/>
    <n v="3"/>
  </r>
  <r>
    <s v="US-VOT"/>
    <s v="US-VOTIV MUSIC"/>
    <s v="PORTABLE SUB STREAMS"/>
    <s v="GOOGLE MUSIC"/>
    <s v="PORTABLE SUBSCRIPTIONS"/>
    <s v="TRACK"/>
    <x v="17"/>
    <x v="38"/>
    <s v="00857235002237"/>
    <s v="MY GOODNESS"/>
    <s v="COLD FEET KILLER"/>
    <d v="2014-04-15T00:00:00"/>
    <m/>
    <s v="USC5Q1300084"/>
    <n v="0.5891800197"/>
    <n v="97"/>
  </r>
  <r>
    <s v="US-VOT"/>
    <s v="US-VOTIV MUSIC"/>
    <s v="PORTABLE SUB STREAMS"/>
    <s v="GOOGLE MUSIC"/>
    <s v="PORTABLE SUBSCRIPTIONS"/>
    <s v="TRACK"/>
    <x v="17"/>
    <x v="39"/>
    <s v="00857235002060"/>
    <s v="MY GOODNESS"/>
    <s v="CHECK YOUR BONES"/>
    <d v="2014-01-21T00:00:00"/>
    <m/>
    <s v="USC5Q1300083"/>
    <n v="5.3086941983999996"/>
    <n v="874"/>
  </r>
  <r>
    <s v="US-VOT"/>
    <s v="US-VOTIV MUSIC"/>
    <s v="PORTABLE SUB STREAMS"/>
    <s v="GOOGLE MUSIC"/>
    <s v="PORTABLE SUBSCRIPTIONS"/>
    <s v="TRACK"/>
    <x v="18"/>
    <x v="40"/>
    <s v="00851563006615"/>
    <s v="KUROMA"/>
    <s v="THE ISLAND IN ME"/>
    <d v="2016-10-14T00:00:00"/>
    <m/>
    <s v="USC5Q1600012"/>
    <n v="6.0740207999999997E-3"/>
    <n v="1"/>
  </r>
  <r>
    <s v="US-VOT"/>
    <s v="US-VOTIV MUSIC"/>
    <s v="PORTABLE SUB STREAMS"/>
    <s v="GOOGLE MUSIC"/>
    <s v="PORTABLE SUBSCRIPTIONS"/>
    <s v="TRACK"/>
    <x v="18"/>
    <x v="40"/>
    <s v="00851563006615"/>
    <s v="KUROMA"/>
    <s v="PERFECT GIRL"/>
    <d v="2016-10-14T00:00:00"/>
    <m/>
    <s v="USC5Q1600005"/>
    <n v="1.2148041599999999E-2"/>
    <n v="2"/>
  </r>
  <r>
    <s v="US-VOT"/>
    <s v="US-VOTIV MUSIC"/>
    <s v="PORTABLE SUB STREAMS"/>
    <s v="GOOGLE MUSIC"/>
    <s v="PORTABLE SUBSCRIPTIONS"/>
    <s v="TRACK"/>
    <x v="18"/>
    <x v="40"/>
    <s v="00851563006615"/>
    <s v="KUROMA"/>
    <s v="IN A CALIFORNIA WAY"/>
    <d v="2016-10-14T00:00:00"/>
    <m/>
    <s v="USC5Q1600008"/>
    <n v="6.0740207999999997E-3"/>
    <n v="1"/>
  </r>
  <r>
    <s v="US-VOT"/>
    <s v="US-VOTIV MUSIC"/>
    <s v="PORTABLE SUB STREAMS"/>
    <s v="GOOGLE MUSIC"/>
    <s v="PORTABLE SUBSCRIPTIONS"/>
    <s v="TRACK"/>
    <x v="18"/>
    <x v="40"/>
    <s v="00851563006615"/>
    <s v="KUROMA"/>
    <s v="I WANT THE KINGDOM"/>
    <d v="2016-10-14T00:00:00"/>
    <m/>
    <s v="USC5Q1600010"/>
    <n v="6.0740207999999997E-3"/>
    <n v="1"/>
  </r>
  <r>
    <s v="US-VOT"/>
    <s v="US-VOTIV MUSIC"/>
    <s v="PORTABLE SUB STREAMS"/>
    <s v="GOOGLE MUSIC"/>
    <s v="PORTABLE SUBSCRIPTIONS"/>
    <s v="TRACK"/>
    <x v="18"/>
    <x v="40"/>
    <s v="00851563006615"/>
    <s v="KUROMA"/>
    <s v="A CURSE OF MINE"/>
    <d v="2016-10-14T00:00:00"/>
    <m/>
    <s v="USC5Q1600002"/>
    <n v="6.0740207999999997E-3"/>
    <n v="1"/>
  </r>
  <r>
    <s v="US-VOT"/>
    <s v="US-VOTIV MUSIC"/>
    <s v="PORTABLE SUB STREAMS"/>
    <s v="GOOGLE MUSIC"/>
    <s v="PORTABLE SUBSCRIPTIONS"/>
    <s v="TRACK"/>
    <x v="18"/>
    <x v="41"/>
    <s v="00857235002923"/>
    <s v="KUROMA"/>
    <s v="LOVE IS ON THE WAY"/>
    <d v="2015-01-27T00:00:00"/>
    <m/>
    <s v="USC5Q1400038"/>
    <n v="6.07402082E-2"/>
    <n v="10"/>
  </r>
  <r>
    <s v="US-VOT"/>
    <s v="US-VOTIV MUSIC"/>
    <s v="PORTABLE SUB STREAMS"/>
    <s v="GOOGLE MUSIC"/>
    <s v="PORTABLE SUBSCRIPTIONS"/>
    <s v="TRACK"/>
    <x v="18"/>
    <x v="42"/>
    <s v="00857235002459"/>
    <s v="KUROMA"/>
    <s v="THEE ONLY CHILDE"/>
    <d v="2015-04-07T00:00:00"/>
    <m/>
    <s v="USC5Q1400045"/>
    <n v="6.0740207999999997E-3"/>
    <n v="1"/>
  </r>
  <r>
    <s v="US-VOT"/>
    <s v="US-VOTIV MUSIC"/>
    <s v="PORTABLE SUB STREAMS"/>
    <s v="GOOGLE MUSIC"/>
    <s v="PORTABLE SUBSCRIPTIONS"/>
    <s v="TRACK"/>
    <x v="18"/>
    <x v="42"/>
    <s v="00857235002459"/>
    <s v="KUROMA"/>
    <s v="SIMON'S IN THE JUNGLE"/>
    <d v="2015-04-07T00:00:00"/>
    <m/>
    <s v="USC5Q1400041"/>
    <n v="1.2148041599999999E-2"/>
    <n v="2"/>
  </r>
  <r>
    <s v="US-VOT"/>
    <s v="US-VOTIV MUSIC"/>
    <s v="PORTABLE SUB STREAMS"/>
    <s v="GOOGLE MUSIC"/>
    <s v="PORTABLE SUBSCRIPTIONS"/>
    <s v="TRACK"/>
    <x v="18"/>
    <x v="42"/>
    <s v="00857235002459"/>
    <s v="KUROMA"/>
    <s v="EVAN MANN"/>
    <d v="2015-04-07T00:00:00"/>
    <m/>
    <s v="USC5Q1400042"/>
    <n v="6.0740207999999997E-3"/>
    <n v="1"/>
  </r>
  <r>
    <s v="US-VOT"/>
    <s v="US-VOTIV MUSIC"/>
    <s v="PORTABLE SUB STREAMS"/>
    <s v="GOOGLE MUSIC"/>
    <s v="PORTABLE SUBSCRIPTIONS"/>
    <s v="TRACK"/>
    <x v="18"/>
    <x v="42"/>
    <s v="00857235002459"/>
    <s v="KUROMA"/>
    <s v="CASE LOGIC"/>
    <d v="2015-04-07T00:00:00"/>
    <m/>
    <s v="USC5Q1400043"/>
    <n v="1.2148041599999999E-2"/>
    <n v="2"/>
  </r>
  <r>
    <s v="US-VOT"/>
    <s v="US-VOTIV MUSIC"/>
    <s v="PORTABLE SUB STREAMS"/>
    <s v="GOOGLE MUSIC"/>
    <s v="PORTABLE SUBSCRIPTIONS"/>
    <s v="TRACK"/>
    <x v="18"/>
    <x v="44"/>
    <s v="00857235002800"/>
    <s v="KUROMA"/>
    <s v="20+CENTURIES"/>
    <d v="2014-12-15T00:00:00"/>
    <m/>
    <s v="USC5Q1400036"/>
    <n v="5.4666187400000003E-2"/>
    <n v="9"/>
  </r>
  <r>
    <s v="US-VOT"/>
    <s v="US-VOTIV MUSIC"/>
    <s v="PORTABLE SUB STREAMS"/>
    <s v="GOOGLE MUSIC"/>
    <s v="PORTABLE SUBSCRIPTIONS"/>
    <s v="TRACK"/>
    <x v="18"/>
    <x v="44"/>
    <s v="00851563006332"/>
    <s v="KUROMA"/>
    <s v="TWENTY CENTURIES IN TIME"/>
    <d v="2015-10-30T00:00:00"/>
    <m/>
    <s v="USC5Q1500017"/>
    <n v="3.6444124899999999E-2"/>
    <n v="6"/>
  </r>
  <r>
    <s v="US-VOT"/>
    <s v="US-VOTIV MUSIC"/>
    <s v="PORTABLE SUB STREAMS"/>
    <s v="GOOGLE MUSIC"/>
    <s v="PORTABLE SUBSCRIPTIONS"/>
    <s v="TRACK"/>
    <x v="18"/>
    <x v="44"/>
    <s v="00851563006332"/>
    <s v="KUROMA"/>
    <s v="HEAVENLY JUSTICE"/>
    <d v="2015-10-30T00:00:00"/>
    <m/>
    <s v="USC5Q1500015"/>
    <n v="1.2148041599999999E-2"/>
    <n v="2"/>
  </r>
  <r>
    <s v="US-VOT"/>
    <s v="US-VOTIV MUSIC"/>
    <s v="PORTABLE SUB STREAMS"/>
    <s v="GOOGLE MUSIC"/>
    <s v="PORTABLE SUBSCRIPTIONS"/>
    <s v="TRACK"/>
    <x v="18"/>
    <x v="44"/>
    <s v="00851563006332"/>
    <s v="KUROMA"/>
    <s v="GONNA GET COOL"/>
    <d v="2015-10-30T00:00:00"/>
    <m/>
    <s v="USC5Q1500014"/>
    <n v="1.2148041599999999E-2"/>
    <n v="2"/>
  </r>
  <r>
    <s v="US-VOT"/>
    <s v="US-VOTIV MUSIC"/>
    <s v="PORTABLE SUB STREAMS"/>
    <s v="GOOGLE MUSIC"/>
    <s v="PORTABLE SUBSCRIPTIONS"/>
    <s v="TRACK"/>
    <x v="18"/>
    <x v="44"/>
    <s v="00851563006332"/>
    <s v="KUROMA"/>
    <s v="DIVINE HAMMER"/>
    <d v="2015-10-30T00:00:00"/>
    <m/>
    <s v="USC5Q1500016"/>
    <n v="3.6444124899999999E-2"/>
    <n v="6"/>
  </r>
  <r>
    <s v="US-VOT"/>
    <s v="US-VOTIV MUSIC"/>
    <s v="PORTABLE SUB STREAMS"/>
    <s v="GOOGLE MUSIC"/>
    <s v="PORTABLE SUBSCRIPTIONS"/>
    <s v="TRACK"/>
    <x v="19"/>
    <x v="45"/>
    <s v="00851857007175"/>
    <s v="KAYE"/>
    <s v="PARAKEETER"/>
    <d v="1899-12-31T00:00:00"/>
    <m/>
    <s v="USC5Q1600052"/>
    <n v="9.7184333199999987E-2"/>
    <n v="16"/>
  </r>
  <r>
    <s v="US-VOT"/>
    <s v="US-VOTIV MUSIC"/>
    <s v="PORTABLE SUB STREAMS"/>
    <s v="GOOGLE MUSIC"/>
    <s v="PORTABLE SUBSCRIPTIONS"/>
    <s v="TRACK"/>
    <x v="19"/>
    <x v="46"/>
    <s v="00851563006622"/>
    <s v="KAYE"/>
    <s v="UUU"/>
    <d v="2016-08-19T00:00:00"/>
    <m/>
    <s v="USC5Q1600013"/>
    <n v="4.85921666E-2"/>
    <n v="8"/>
  </r>
  <r>
    <s v="US-VOT"/>
    <s v="US-VOTIV MUSIC"/>
    <s v="PORTABLE SUB STREAMS"/>
    <s v="GOOGLE MUSIC"/>
    <s v="PORTABLE SUBSCRIPTIONS"/>
    <s v="TRACK"/>
    <x v="19"/>
    <x v="46"/>
    <s v="00851563006622"/>
    <s v="KAYE"/>
    <s v="PORCELAIN"/>
    <d v="2016-08-19T00:00:00"/>
    <m/>
    <s v="USC5Q1600017"/>
    <n v="6.07402082E-2"/>
    <n v="10"/>
  </r>
  <r>
    <s v="US-VOT"/>
    <s v="US-VOTIV MUSIC"/>
    <s v="PORTABLE SUB STREAMS"/>
    <s v="GOOGLE MUSIC"/>
    <s v="PORTABLE SUBSCRIPTIONS"/>
    <s v="TRACK"/>
    <x v="19"/>
    <x v="46"/>
    <s v="00851563006622"/>
    <s v="KAYE"/>
    <s v="HONEY"/>
    <d v="2016-08-19T00:00:00"/>
    <m/>
    <s v="USC5Q1600014"/>
    <n v="0.61955012380000019"/>
    <n v="102"/>
  </r>
  <r>
    <s v="US-VOT"/>
    <s v="US-VOTIV MUSIC"/>
    <s v="PORTABLE SUB STREAMS"/>
    <s v="GOOGLE MUSIC"/>
    <s v="PORTABLE SUBSCRIPTIONS"/>
    <s v="TRACK"/>
    <x v="19"/>
    <x v="46"/>
    <s v="00851563006622"/>
    <s v="KAYE"/>
    <s v="CARRY YOU"/>
    <d v="2016-08-19T00:00:00"/>
    <m/>
    <s v="USC5Q1600015"/>
    <n v="6.6814229000000003E-2"/>
    <n v="11"/>
  </r>
  <r>
    <s v="US-VOT"/>
    <s v="US-VOTIV MUSIC"/>
    <s v="PORTABLE SUB STREAMS"/>
    <s v="GOOGLE MUSIC"/>
    <s v="PORTABLE SUBSCRIPTIONS"/>
    <s v="TRACK"/>
    <x v="19"/>
    <x v="46"/>
    <s v="00851563006622"/>
    <s v="KAYE"/>
    <s v="ARMIES"/>
    <d v="2016-08-19T00:00:00"/>
    <m/>
    <s v="USC5Q1600016"/>
    <n v="0.13970247890000001"/>
    <n v="23"/>
  </r>
  <r>
    <s v="US-VOT"/>
    <s v="US-VOTIV MUSIC"/>
    <s v="PORTABLE SUB STREAMS"/>
    <s v="GOOGLE MUSIC"/>
    <s v="PORTABLE SUBSCRIPTIONS"/>
    <s v="TRACK"/>
    <x v="19"/>
    <x v="47"/>
    <s v="00851857007342"/>
    <s v="KAYE"/>
    <s v="CHESHIRE KITTEN"/>
    <d v="2017-07-28T00:00:00"/>
    <m/>
    <s v="USC5Q1700027"/>
    <n v="3.03701041E-2"/>
    <n v="5"/>
  </r>
  <r>
    <s v="US-VOT"/>
    <s v="US-VOTIV MUSIC"/>
    <s v="PORTABLE SUB STREAMS"/>
    <s v="GOOGLE MUSIC"/>
    <s v="PORTABLE SUBSCRIPTIONS"/>
    <s v="TRACK"/>
    <x v="19"/>
    <x v="48"/>
    <s v="00851857007441"/>
    <s v="KAYE"/>
    <s v="BAMBOO"/>
    <d v="2017-09-20T00:00:00"/>
    <m/>
    <s v="USC5Q1700040"/>
    <n v="1.2148041599999999E-2"/>
    <n v="2"/>
  </r>
  <r>
    <s v="US-VOT"/>
    <s v="US-VOTIV MUSIC"/>
    <s v="PORTABLE SUB STREAMS"/>
    <s v="GOOGLE MUSIC"/>
    <s v="PORTABLE SUBSCRIPTIONS"/>
    <s v="TRACK"/>
    <x v="8"/>
    <x v="49"/>
    <s v="00851563006745"/>
    <s v="IMAGINARY CITIES"/>
    <s v="TRUE LOVE"/>
    <d v="2016-08-12T00:00:00"/>
    <m/>
    <s v="USC5Q1600029"/>
    <n v="6.0740207999999997E-3"/>
    <n v="1"/>
  </r>
  <r>
    <s v="US-VOT"/>
    <s v="US-VOTIV MUSIC"/>
    <s v="PORTABLE SUB STREAMS"/>
    <s v="GOOGLE MUSIC"/>
    <s v="PORTABLE SUBSCRIPTIONS"/>
    <s v="TRACK"/>
    <x v="8"/>
    <x v="49"/>
    <s v="00851563006745"/>
    <s v="IMAGINARY CITIES"/>
    <s v="SET MY HEART ON FIRE"/>
    <d v="2016-08-12T00:00:00"/>
    <m/>
    <s v="USC5Q1600027"/>
    <n v="2.42960833E-2"/>
    <n v="4"/>
  </r>
  <r>
    <s v="US-VOT"/>
    <s v="US-VOTIV MUSIC"/>
    <s v="PORTABLE SUB STREAMS"/>
    <s v="GOOGLE MUSIC"/>
    <s v="PORTABLE SUBSCRIPTIONS"/>
    <s v="TRACK"/>
    <x v="8"/>
    <x v="50"/>
    <s v="00857235002084"/>
    <s v="IMAGINARY CITIES"/>
    <s v="WHO'S WATCHING YOU"/>
    <d v="2014-02-25T00:00:00"/>
    <m/>
    <s v="CA2Q71200026"/>
    <n v="6.07402082E-2"/>
    <n v="10"/>
  </r>
  <r>
    <s v="US-VOT"/>
    <s v="US-VOTIV MUSIC"/>
    <s v="PORTABLE SUB STREAMS"/>
    <s v="GOOGLE MUSIC"/>
    <s v="PORTABLE SUBSCRIPTIONS"/>
    <s v="TRACK"/>
    <x v="8"/>
    <x v="50"/>
    <s v="00857235002084"/>
    <s v="IMAGINARY CITIES"/>
    <s v="WATER UNDER THE BRIDGE"/>
    <d v="2014-02-25T00:00:00"/>
    <m/>
    <s v="CA2Q71200027"/>
    <n v="3.6444124899999999E-2"/>
    <n v="6"/>
  </r>
  <r>
    <s v="US-VOT"/>
    <s v="US-VOTIV MUSIC"/>
    <s v="PORTABLE SUB STREAMS"/>
    <s v="GOOGLE MUSIC"/>
    <s v="PORTABLE SUBSCRIPTIONS"/>
    <s v="TRACK"/>
    <x v="8"/>
    <x v="50"/>
    <s v="00857235002084"/>
    <s v="IMAGINARY CITIES"/>
    <s v="STILL WAITING/SO COLD"/>
    <d v="2014-02-25T00:00:00"/>
    <m/>
    <s v="CA2Q71200028"/>
    <n v="9.7184333199999987E-2"/>
    <n v="16"/>
  </r>
  <r>
    <s v="US-VOT"/>
    <s v="US-VOTIV MUSIC"/>
    <s v="PORTABLE SUB STREAMS"/>
    <s v="GOOGLE MUSIC"/>
    <s v="PORTABLE SUBSCRIPTIONS"/>
    <s v="TRACK"/>
    <x v="8"/>
    <x v="50"/>
    <s v="00857235002084"/>
    <s v="IMAGINARY CITIES"/>
    <s v="SOONER OR LATER"/>
    <d v="2014-02-25T00:00:00"/>
    <m/>
    <s v="CA2Q71200022"/>
    <n v="2.42960833E-2"/>
    <n v="4"/>
  </r>
  <r>
    <s v="US-VOT"/>
    <s v="US-VOTIV MUSIC"/>
    <s v="PORTABLE SUB STREAMS"/>
    <s v="GOOGLE MUSIC"/>
    <s v="PORTABLE SUBSCRIPTIONS"/>
    <s v="TRACK"/>
    <x v="8"/>
    <x v="50"/>
    <s v="00857235002084"/>
    <s v="IMAGINARY CITIES"/>
    <s v="SILVER LINING"/>
    <d v="2014-02-25T00:00:00"/>
    <m/>
    <s v="CA2Q71200021"/>
    <n v="0.14577649970000001"/>
    <n v="24"/>
  </r>
  <r>
    <s v="US-VOT"/>
    <s v="US-VOTIV MUSIC"/>
    <s v="PORTABLE SUB STREAMS"/>
    <s v="GOOGLE MUSIC"/>
    <s v="PORTABLE SUBSCRIPTIONS"/>
    <s v="TRACK"/>
    <x v="8"/>
    <x v="50"/>
    <s v="00857235002084"/>
    <s v="IMAGINARY CITIES"/>
    <s v="LILT (THE INTRO SONG)"/>
    <d v="2014-02-25T00:00:00"/>
    <m/>
    <s v="CA2Q71200017"/>
    <n v="1.82220625E-2"/>
    <n v="3"/>
  </r>
  <r>
    <s v="US-VOT"/>
    <s v="US-VOTIV MUSIC"/>
    <s v="PORTABLE SUB STREAMS"/>
    <s v="GOOGLE MUSIC"/>
    <s v="PORTABLE SUBSCRIPTIONS"/>
    <s v="TRACK"/>
    <x v="8"/>
    <x v="50"/>
    <s v="00857235002084"/>
    <s v="IMAGINARY CITIES"/>
    <s v="FALL OF ROMANCE"/>
    <d v="2014-02-25T00:00:00"/>
    <m/>
    <s v="CA2Q71200023"/>
    <n v="4.2518145799999997E-2"/>
    <n v="7"/>
  </r>
  <r>
    <s v="US-VOT"/>
    <s v="US-VOTIV MUSIC"/>
    <s v="PORTABLE SUB STREAMS"/>
    <s v="GOOGLE MUSIC"/>
    <s v="PORTABLE SUBSCRIPTIONS"/>
    <s v="TRACK"/>
    <x v="8"/>
    <x v="50"/>
    <s v="00857235002084"/>
    <s v="IMAGINARY CITIES"/>
    <s v="CHASING THE SUNSET"/>
    <d v="2014-02-25T00:00:00"/>
    <m/>
    <s v="CA2Q71200020"/>
    <n v="3.6444124899999999E-2"/>
    <n v="6"/>
  </r>
  <r>
    <s v="US-VOT"/>
    <s v="US-VOTIV MUSIC"/>
    <s v="PORTABLE SUB STREAMS"/>
    <s v="GOOGLE MUSIC"/>
    <s v="PORTABLE SUBSCRIPTIONS"/>
    <s v="TRACK"/>
    <x v="8"/>
    <x v="50"/>
    <s v="00857235002084"/>
    <s v="IMAGINARY CITIES"/>
    <s v="BELLS OF COLOGNE"/>
    <d v="2014-02-25T00:00:00"/>
    <m/>
    <s v="CA2Q71200019"/>
    <n v="0.49199568659999998"/>
    <n v="81"/>
  </r>
  <r>
    <s v="US-VOT"/>
    <s v="US-VOTIV MUSIC"/>
    <s v="PORTABLE SUB STREAMS"/>
    <s v="GOOGLE MUSIC"/>
    <s v="PORTABLE SUBSCRIPTIONS"/>
    <s v="TRACK"/>
    <x v="8"/>
    <x v="50"/>
    <s v="00857235002084"/>
    <s v="IMAGINARY CITIES"/>
    <s v="ALL THE TIME"/>
    <d v="2014-02-25T00:00:00"/>
    <m/>
    <s v="CA2Q71200018"/>
    <n v="0.13362845810000001"/>
    <n v="22"/>
  </r>
  <r>
    <s v="US-VOT"/>
    <s v="US-VOTIV MUSIC"/>
    <s v="PORTABLE SUB STREAMS"/>
    <s v="GOOGLE MUSIC"/>
    <s v="PORTABLE SUBSCRIPTIONS"/>
    <s v="TRACK"/>
    <x v="8"/>
    <x v="50"/>
    <s v="00857235002084"/>
    <s v="IMAGINARY CITIES"/>
    <s v="A WAY WITH YOUR WORDS"/>
    <d v="2014-02-25T00:00:00"/>
    <m/>
    <s v="CA2Q71200025"/>
    <n v="5.4666187400000003E-2"/>
    <n v="9"/>
  </r>
  <r>
    <s v="US-VOT"/>
    <s v="US-VOTIV MUSIC"/>
    <s v="PORTABLE SUB STREAMS"/>
    <s v="GOOGLE MUSIC"/>
    <s v="PORTABLE SUBSCRIPTIONS"/>
    <s v="TRACK"/>
    <x v="20"/>
    <x v="51"/>
    <s v="00075679965448"/>
    <s v="HEY CHAMP"/>
    <s v="WORD=WAR"/>
    <d v="2014-02-18T00:00:00"/>
    <m/>
    <s v="USC5Q1000002"/>
    <n v="8.50362915E-2"/>
    <n v="14"/>
  </r>
  <r>
    <s v="US-VOT"/>
    <s v="US-VOTIV MUSIC"/>
    <s v="PORTABLE SUB STREAMS"/>
    <s v="GOOGLE MUSIC"/>
    <s v="PORTABLE SUBSCRIPTIONS"/>
    <s v="TRACK"/>
    <x v="20"/>
    <x v="51"/>
    <s v="00075679965448"/>
    <s v="HEY CHAMP"/>
    <s v="STEAMPUNK CAMELOT"/>
    <d v="2014-02-18T00:00:00"/>
    <m/>
    <s v="USC5Q1000010"/>
    <n v="3.03701041E-2"/>
    <n v="5"/>
  </r>
  <r>
    <s v="US-VOT"/>
    <s v="US-VOTIV MUSIC"/>
    <s v="PORTABLE SUB STREAMS"/>
    <s v="GOOGLE MUSIC"/>
    <s v="PORTABLE SUBSCRIPTIONS"/>
    <s v="TRACK"/>
    <x v="20"/>
    <x v="51"/>
    <s v="00075679965448"/>
    <s v="HEY CHAMP"/>
    <s v="STAR"/>
    <d v="2014-02-18T00:00:00"/>
    <m/>
    <s v="USC5Q1000007"/>
    <n v="0.273330937"/>
    <n v="45"/>
  </r>
  <r>
    <s v="US-VOT"/>
    <s v="US-VOTIV MUSIC"/>
    <s v="PORTABLE SUB STREAMS"/>
    <s v="GOOGLE MUSIC"/>
    <s v="PORTABLE SUBSCRIPTIONS"/>
    <s v="TRACK"/>
    <x v="20"/>
    <x v="51"/>
    <s v="00075679965448"/>
    <s v="HEY CHAMP"/>
    <s v="SO AMERICAN"/>
    <d v="2014-02-18T00:00:00"/>
    <m/>
    <s v="USC5Q1000008"/>
    <n v="0.21866474960000001"/>
    <n v="36"/>
  </r>
  <r>
    <s v="US-VOT"/>
    <s v="US-VOTIV MUSIC"/>
    <s v="PORTABLE SUB STREAMS"/>
    <s v="GOOGLE MUSIC"/>
    <s v="PORTABLE SUBSCRIPTIONS"/>
    <s v="TRACK"/>
    <x v="20"/>
    <x v="51"/>
    <s v="00075679965448"/>
    <s v="HEY CHAMP"/>
    <s v="SHAKE"/>
    <d v="2014-02-18T00:00:00"/>
    <m/>
    <s v="USC5Q1000001"/>
    <n v="0.91717714409999995"/>
    <n v="151"/>
  </r>
  <r>
    <s v="US-VOT"/>
    <s v="US-VOTIV MUSIC"/>
    <s v="PORTABLE SUB STREAMS"/>
    <s v="GOOGLE MUSIC"/>
    <s v="PORTABLE SUBSCRIPTIONS"/>
    <s v="TRACK"/>
    <x v="20"/>
    <x v="51"/>
    <s v="00075679965448"/>
    <s v="HEY CHAMP"/>
    <s v="NO FUTURE"/>
    <d v="2014-02-18T00:00:00"/>
    <m/>
    <s v="USC5Q1000005"/>
    <n v="0.93539920659999998"/>
    <n v="154"/>
  </r>
  <r>
    <s v="US-VOT"/>
    <s v="US-VOTIV MUSIC"/>
    <s v="PORTABLE SUB STREAMS"/>
    <s v="GOOGLE MUSIC"/>
    <s v="PORTABLE SUBSCRIPTIONS"/>
    <s v="TRACK"/>
    <x v="20"/>
    <x v="51"/>
    <s v="00075679965448"/>
    <s v="HEY CHAMP"/>
    <s v="NEVEREST"/>
    <d v="2014-02-18T00:00:00"/>
    <m/>
    <s v="USC5Q1000006"/>
    <n v="0.25510887450000008"/>
    <n v="42"/>
  </r>
  <r>
    <s v="US-VOT"/>
    <s v="US-VOTIV MUSIC"/>
    <s v="PORTABLE SUB STREAMS"/>
    <s v="GOOGLE MUSIC"/>
    <s v="PORTABLE SUBSCRIPTIONS"/>
    <s v="TRACK"/>
    <x v="20"/>
    <x v="51"/>
    <s v="00075679965448"/>
    <s v="HEY CHAMP"/>
    <s v="FACE CONTROL"/>
    <d v="2014-02-18T00:00:00"/>
    <m/>
    <s v="USC5Q1000009"/>
    <n v="0.3887373326000001"/>
    <n v="64"/>
  </r>
  <r>
    <s v="US-VOT"/>
    <s v="US-VOTIV MUSIC"/>
    <s v="PORTABLE SUB STREAMS"/>
    <s v="GOOGLE MUSIC"/>
    <s v="PORTABLE SUBSCRIPTIONS"/>
    <s v="TRACK"/>
    <x v="20"/>
    <x v="51"/>
    <s v="00075679965448"/>
    <s v="HEY CHAMP"/>
    <s v="COLD DUST GIRL"/>
    <d v="2014-02-18T00:00:00"/>
    <m/>
    <s v="USC5Q1000003"/>
    <n v="5.2418799694000002"/>
    <n v="863"/>
  </r>
  <r>
    <s v="US-VOT"/>
    <s v="US-VOTIV MUSIC"/>
    <s v="PORTABLE SUB STREAMS"/>
    <s v="GOOGLE MUSIC"/>
    <s v="PORTABLE SUBSCRIPTIONS"/>
    <s v="TRACK"/>
    <x v="20"/>
    <x v="51"/>
    <s v="00075679965448"/>
    <s v="HEY CHAMP"/>
    <s v="ARTIFICIAL MAN"/>
    <d v="2014-02-18T00:00:00"/>
    <m/>
    <s v="USC5Q1000004"/>
    <n v="0.1761466038"/>
    <n v="29"/>
  </r>
  <r>
    <s v="US-VOT"/>
    <s v="US-VOTIV MUSIC"/>
    <s v="PORTABLE SUB STREAMS"/>
    <s v="GOOGLE MUSIC"/>
    <s v="PORTABLE SUBSCRIPTIONS"/>
    <s v="TRACK"/>
    <x v="0"/>
    <x v="52"/>
    <s v="00851563006127"/>
    <s v="GLINT"/>
    <s v="SOLDIERS IN THE DARK"/>
    <d v="2016-03-11T00:00:00"/>
    <m/>
    <s v="USC5Q1400055"/>
    <n v="1.82220625E-2"/>
    <n v="3"/>
  </r>
  <r>
    <s v="US-VOT"/>
    <s v="US-VOTIV MUSIC"/>
    <s v="PORTABLE SUB STREAMS"/>
    <s v="GOOGLE MUSIC"/>
    <s v="PORTABLE SUBSCRIPTIONS"/>
    <s v="TRACK"/>
    <x v="0"/>
    <x v="52"/>
    <s v="00851563006127"/>
    <s v="GLINT"/>
    <s v="SIT BACK, LET GO"/>
    <d v="2016-03-11T00:00:00"/>
    <m/>
    <s v="USC5Q1400053"/>
    <n v="6.0740207999999997E-3"/>
    <n v="1"/>
  </r>
  <r>
    <s v="US-VOT"/>
    <s v="US-VOTIV MUSIC"/>
    <s v="PORTABLE SUB STREAMS"/>
    <s v="GOOGLE MUSIC"/>
    <s v="PORTABLE SUBSCRIPTIONS"/>
    <s v="TRACK"/>
    <x v="0"/>
    <x v="52"/>
    <s v="00851563006127"/>
    <s v="GLINT"/>
    <s v="INTRO"/>
    <d v="2016-03-11T00:00:00"/>
    <m/>
    <s v="USC5Q1400049"/>
    <n v="6.0740207999999997E-3"/>
    <n v="1"/>
  </r>
  <r>
    <s v="US-VOT"/>
    <s v="US-VOTIV MUSIC"/>
    <s v="PORTABLE SUB STREAMS"/>
    <s v="GOOGLE MUSIC"/>
    <s v="PORTABLE SUBSCRIPTIONS"/>
    <s v="TRACK"/>
    <x v="0"/>
    <x v="52"/>
    <s v="00851563006127"/>
    <s v="GLINT"/>
    <s v="GET OUT THE WAY"/>
    <d v="2016-03-11T00:00:00"/>
    <m/>
    <s v="USC5Q1400091"/>
    <n v="6.0740207999999997E-3"/>
    <n v="1"/>
  </r>
  <r>
    <s v="US-VOT"/>
    <s v="US-VOTIV MUSIC"/>
    <s v="PORTABLE SUB STREAMS"/>
    <s v="GOOGLE MUSIC"/>
    <s v="PORTABLE SUBSCRIPTIONS"/>
    <s v="TRACK"/>
    <x v="0"/>
    <x v="52"/>
    <s v="00851563006127"/>
    <s v="GLINT"/>
    <s v="BREATHE"/>
    <d v="2016-03-11T00:00:00"/>
    <m/>
    <s v="USC5Q1400051"/>
    <n v="6.0740207999999997E-3"/>
    <n v="1"/>
  </r>
  <r>
    <s v="US-VOT"/>
    <s v="US-VOTIV MUSIC"/>
    <s v="PORTABLE SUB STREAMS"/>
    <s v="GOOGLE MUSIC"/>
    <s v="PORTABLE SUBSCRIPTIONS"/>
    <s v="TRACK"/>
    <x v="0"/>
    <x v="53"/>
    <s v="00851563006257"/>
    <s v="GLINT"/>
    <s v="WHILE YOU SLEEP"/>
    <d v="2015-07-24T00:00:00"/>
    <m/>
    <s v="USC5Q1400060"/>
    <n v="6.0740207999999997E-3"/>
    <n v="1"/>
  </r>
  <r>
    <s v="US-VOT"/>
    <s v="US-VOTIV MUSIC"/>
    <s v="PORTABLE SUB STREAMS"/>
    <s v="GOOGLE MUSIC"/>
    <s v="PORTABLE SUBSCRIPTIONS"/>
    <s v="TRACK"/>
    <x v="0"/>
    <x v="54"/>
    <s v="00851563006264"/>
    <s v="GLINT"/>
    <s v="GUIDED"/>
    <d v="2015-10-30T00:00:00"/>
    <m/>
    <s v="USC5Q1400052"/>
    <n v="6.0740207999999997E-3"/>
    <n v="1"/>
  </r>
  <r>
    <s v="US-VOT"/>
    <s v="US-VOTIV MUSIC"/>
    <s v="PORTABLE SUB STREAMS"/>
    <s v="GOOGLE MUSIC"/>
    <s v="PORTABLE SUBSCRIPTIONS"/>
    <s v="TRACK"/>
    <x v="0"/>
    <x v="55"/>
    <s v="00851563006431"/>
    <s v="GLINT"/>
    <s v="DAYDREAMERS"/>
    <d v="2016-01-15T00:00:00"/>
    <m/>
    <s v="USC5Q1400050"/>
    <n v="6.0740207999999997E-3"/>
    <n v="1"/>
  </r>
  <r>
    <s v="US-VOT"/>
    <s v="US-VOTIV MUSIC"/>
    <s v="PORTABLE SUB STREAMS"/>
    <s v="GOOGLE MUSIC"/>
    <s v="PORTABLE SUBSCRIPTIONS"/>
    <s v="TRACK"/>
    <x v="12"/>
    <x v="56"/>
    <s v="00851563006516"/>
    <s v="FENCES"/>
    <s v="THE FOUNTAIN"/>
    <d v="2016-09-09T00:00:00"/>
    <m/>
    <s v="USC5Q1500033"/>
    <n v="5.4666187400000003E-2"/>
    <n v="9"/>
  </r>
  <r>
    <s v="US-VOT"/>
    <s v="US-VOTIV MUSIC"/>
    <s v="PORTABLE SUB STREAMS"/>
    <s v="GOOGLE MUSIC"/>
    <s v="PORTABLE SUBSCRIPTIONS"/>
    <s v="TRACK"/>
    <x v="12"/>
    <x v="56"/>
    <s v="00851563006516"/>
    <s v="FENCES"/>
    <s v="PALE PAPER"/>
    <d v="2016-09-09T00:00:00"/>
    <m/>
    <s v="USC5Q1500034"/>
    <n v="0.103258354"/>
    <n v="17"/>
  </r>
  <r>
    <s v="US-VOT"/>
    <s v="US-VOTIV MUSIC"/>
    <s v="PORTABLE SUB STREAMS"/>
    <s v="GOOGLE MUSIC"/>
    <s v="PORTABLE SUBSCRIPTIONS"/>
    <s v="TRACK"/>
    <x v="12"/>
    <x v="56"/>
    <s v="00851563006516"/>
    <s v="FENCES"/>
    <s v="LIKE A FEATHER"/>
    <d v="2016-09-09T00:00:00"/>
    <m/>
    <s v="USC5Q1500036"/>
    <n v="4.85921666E-2"/>
    <n v="8"/>
  </r>
  <r>
    <s v="US-VOT"/>
    <s v="US-VOTIV MUSIC"/>
    <s v="PORTABLE SUB STREAMS"/>
    <s v="GOOGLE MUSIC"/>
    <s v="PORTABLE SUBSCRIPTIONS"/>
    <s v="TRACK"/>
    <x v="12"/>
    <x v="56"/>
    <s v="00851563006516"/>
    <s v="FENCES"/>
    <s v="HUNTING SEASON"/>
    <d v="2016-09-09T00:00:00"/>
    <m/>
    <s v="USC5Q1500032"/>
    <n v="9.7184333199999987E-2"/>
    <n v="16"/>
  </r>
  <r>
    <s v="US-VOT"/>
    <s v="US-VOTIV MUSIC"/>
    <s v="PORTABLE SUB STREAMS"/>
    <s v="GOOGLE MUSIC"/>
    <s v="PORTABLE SUBSCRIPTIONS"/>
    <s v="TRACK"/>
    <x v="12"/>
    <x v="56"/>
    <s v="00851563006516"/>
    <s v="FENCES"/>
    <s v="CEDAR WESLEY"/>
    <d v="2016-09-09T00:00:00"/>
    <m/>
    <s v="USC5Q1500035"/>
    <n v="6.6814229000000003E-2"/>
    <n v="11"/>
  </r>
  <r>
    <s v="US-VOT"/>
    <s v="US-VOTIV MUSIC"/>
    <s v="PORTABLE SUB STREAMS"/>
    <s v="GOOGLE MUSIC"/>
    <s v="PORTABLE SUBSCRIPTIONS"/>
    <s v="TRACK"/>
    <x v="12"/>
    <x v="56"/>
    <s v="00851563006516"/>
    <s v="FENCES"/>
    <s v="BUFFALO FEET"/>
    <d v="2016-09-09T00:00:00"/>
    <m/>
    <s v="USC5Q1500037"/>
    <n v="0.10933237480000001"/>
    <n v="18"/>
  </r>
  <r>
    <s v="US-VOT"/>
    <s v="US-VOTIV MUSIC"/>
    <s v="PORTABLE SUB STREAMS"/>
    <s v="GOOGLE MUSIC"/>
    <s v="PORTABLE SUBSCRIPTIONS"/>
    <s v="TRACK"/>
    <x v="11"/>
    <x v="57"/>
    <s v="00851857007359"/>
    <s v="CLOUD CONTROL"/>
    <s v="TREETOPS"/>
    <d v="2017-09-01T00:00:00"/>
    <m/>
    <s v="AULI01711620"/>
    <n v="0.38266331180000002"/>
    <n v="63"/>
  </r>
  <r>
    <s v="US-VOT"/>
    <s v="US-VOTIV MUSIC"/>
    <s v="PORTABLE SUB STREAMS"/>
    <s v="GOOGLE MUSIC"/>
    <s v="PORTABLE SUBSCRIPTIONS"/>
    <s v="TRACK"/>
    <x v="11"/>
    <x v="57"/>
    <s v="00851857007359"/>
    <s v="CLOUD CONTROL"/>
    <s v="SUMMER RAVE"/>
    <d v="2017-09-01T00:00:00"/>
    <m/>
    <s v="AULI01711680"/>
    <n v="0.1154063956"/>
    <n v="19"/>
  </r>
  <r>
    <s v="US-VOT"/>
    <s v="US-VOTIV MUSIC"/>
    <s v="PORTABLE SUB STREAMS"/>
    <s v="GOOGLE MUSIC"/>
    <s v="PORTABLE SUBSCRIPTIONS"/>
    <s v="TRACK"/>
    <x v="11"/>
    <x v="57"/>
    <s v="00851857007359"/>
    <s v="CLOUD CONTROL"/>
    <s v="PANOPTICON"/>
    <d v="2017-09-01T00:00:00"/>
    <m/>
    <s v="AULI01711640"/>
    <n v="0.76532662360000003"/>
    <n v="126"/>
  </r>
  <r>
    <s v="US-VOT"/>
    <s v="US-VOTIV MUSIC"/>
    <s v="PORTABLE SUB STREAMS"/>
    <s v="GOOGLE MUSIC"/>
    <s v="PORTABLE SUBSCRIPTIONS"/>
    <s v="TRACK"/>
    <x v="11"/>
    <x v="57"/>
    <s v="00851857007359"/>
    <s v="CLOUD CONTROL"/>
    <s v="MUM'S SPAGHETTI"/>
    <d v="2017-09-01T00:00:00"/>
    <m/>
    <s v="AULI01711660"/>
    <n v="0.1882946455"/>
    <n v="31"/>
  </r>
  <r>
    <s v="US-VOT"/>
    <s v="US-VOTIV MUSIC"/>
    <s v="PORTABLE SUB STREAMS"/>
    <s v="GOOGLE MUSIC"/>
    <s v="PORTABLE SUBSCRIPTIONS"/>
    <s v="TRACK"/>
    <x v="11"/>
    <x v="57"/>
    <s v="00851857007359"/>
    <s v="CLOUD CONTROL"/>
    <s v="LIGHTS ON THE CHROME"/>
    <d v="2017-09-01T00:00:00"/>
    <m/>
    <s v="AULI01711600"/>
    <n v="0.15792454140000001"/>
    <n v="26"/>
  </r>
  <r>
    <s v="US-VOT"/>
    <s v="US-VOTIV MUSIC"/>
    <s v="PORTABLE SUB STREAMS"/>
    <s v="GOOGLE MUSIC"/>
    <s v="PORTABLE SUBSCRIPTIONS"/>
    <s v="TRACK"/>
    <x v="11"/>
    <x v="57"/>
    <s v="00851857007359"/>
    <s v="CLOUD CONTROL"/>
    <s v="LACUNA"/>
    <d v="2017-09-01T00:00:00"/>
    <m/>
    <s v="AULI01711670"/>
    <n v="0.13970247890000001"/>
    <n v="23"/>
  </r>
  <r>
    <s v="US-VOT"/>
    <s v="US-VOTIV MUSIC"/>
    <s v="PORTABLE SUB STREAMS"/>
    <s v="GOOGLE MUSIC"/>
    <s v="PORTABLE SUBSCRIPTIONS"/>
    <s v="TRACK"/>
    <x v="11"/>
    <x v="57"/>
    <s v="00851857007359"/>
    <s v="CLOUD CONTROL"/>
    <s v="GOLDFISH"/>
    <d v="2017-09-01T00:00:00"/>
    <m/>
    <s v="AULI01711650"/>
    <n v="0.1214804164"/>
    <n v="20"/>
  </r>
  <r>
    <s v="US-VOT"/>
    <s v="US-VOTIV MUSIC"/>
    <s v="PORTABLE SUB STREAMS"/>
    <s v="GOOGLE MUSIC"/>
    <s v="PORTABLE SUBSCRIPTIONS"/>
    <s v="TRACK"/>
    <x v="11"/>
    <x v="57"/>
    <s v="00851857007359"/>
    <s v="CLOUD CONTROL"/>
    <s v="FIND ME IN THE WATER"/>
    <d v="2017-09-01T00:00:00"/>
    <m/>
    <s v="AULI01711690"/>
    <n v="0.13970247890000001"/>
    <n v="23"/>
  </r>
  <r>
    <s v="US-VOT"/>
    <s v="US-VOTIV MUSIC"/>
    <s v="PORTABLE SUB STREAMS"/>
    <s v="GOOGLE MUSIC"/>
    <s v="PORTABLE SUBSCRIPTIONS"/>
    <s v="TRACK"/>
    <x v="11"/>
    <x v="58"/>
    <s v="00851857007328"/>
    <s v="CLOUD CONTROL"/>
    <s v="RAINBOW CITY"/>
    <d v="2017-05-12T00:00:00"/>
    <m/>
    <s v="AULI01710600"/>
    <n v="0.4008853743000001"/>
    <n v="66"/>
  </r>
  <r>
    <s v="US-VOT"/>
    <s v="US-VOTIV MUSIC"/>
    <s v="PORTABLE SUB STREAMS"/>
    <s v="GOOGLE MUSIC"/>
    <s v="PORTABLE SUBSCRIPTIONS"/>
    <s v="TRACK"/>
    <x v="11"/>
    <x v="59"/>
    <s v="09341004058309"/>
    <s v="CLOUD CONTROL"/>
    <s v="PANOPTICON"/>
    <d v="2018-04-20T00:00:00"/>
    <m/>
    <s v="AULI01816580"/>
    <n v="6.6814229000000003E-2"/>
    <n v="11"/>
  </r>
  <r>
    <s v="US-VOT"/>
    <s v="US-VOTIV MUSIC"/>
    <s v="PORTABLE SUB STREAMS"/>
    <s v="GOOGLE MUSIC"/>
    <s v="PORTABLE SUBSCRIPTIONS"/>
    <s v="TRACK"/>
    <x v="11"/>
    <x v="17"/>
    <s v="00075679950949"/>
    <s v="CLOUD CONTROL"/>
    <s v="TOMBSTONE"/>
    <d v="2014-02-18T00:00:00"/>
    <m/>
    <s v="AULI01387050"/>
    <n v="0.19436866629999999"/>
    <n v="32"/>
  </r>
  <r>
    <s v="US-VOT"/>
    <s v="US-VOTIV MUSIC"/>
    <s v="PORTABLE SUB STREAMS"/>
    <s v="GOOGLE MUSIC"/>
    <s v="PORTABLE SUBSCRIPTIONS"/>
    <s v="TRACK"/>
    <x v="11"/>
    <x v="17"/>
    <s v="00075679950949"/>
    <s v="CLOUD CONTROL"/>
    <s v="THE SMOKE, THE FEELING"/>
    <d v="2014-02-18T00:00:00"/>
    <m/>
    <s v="AULI01387040"/>
    <n v="0.48592166580000001"/>
    <n v="80"/>
  </r>
  <r>
    <s v="US-VOT"/>
    <s v="US-VOTIV MUSIC"/>
    <s v="PORTABLE SUB STREAMS"/>
    <s v="GOOGLE MUSIC"/>
    <s v="PORTABLE SUBSCRIPTIONS"/>
    <s v="TRACK"/>
    <x v="11"/>
    <x v="17"/>
    <s v="00075679950949"/>
    <s v="CLOUD CONTROL"/>
    <s v="SCREAM RAVE"/>
    <d v="2014-02-18T00:00:00"/>
    <m/>
    <s v="AULI01386960"/>
    <n v="0.40695939510000001"/>
    <n v="67"/>
  </r>
  <r>
    <s v="US-VOT"/>
    <s v="US-VOTIV MUSIC"/>
    <s v="PORTABLE SUB STREAMS"/>
    <s v="GOOGLE MUSIC"/>
    <s v="PORTABLE SUBSCRIPTIONS"/>
    <s v="TRACK"/>
    <x v="11"/>
    <x v="17"/>
    <s v="00075679950949"/>
    <s v="CLOUD CONTROL"/>
    <s v="SCAR"/>
    <d v="2014-02-18T00:00:00"/>
    <m/>
    <s v="AULI01387010"/>
    <n v="1.2512482893000001"/>
    <n v="206"/>
  </r>
  <r>
    <s v="US-VOT"/>
    <s v="US-VOTIV MUSIC"/>
    <s v="PORTABLE SUB STREAMS"/>
    <s v="GOOGLE MUSIC"/>
    <s v="PORTABLE SUBSCRIPTIONS"/>
    <s v="TRACK"/>
    <x v="11"/>
    <x v="17"/>
    <s v="00075679950949"/>
    <s v="CLOUD CONTROL"/>
    <s v="PROMISES"/>
    <d v="2014-02-18T00:00:00"/>
    <m/>
    <s v="AULI01386970"/>
    <n v="1.5002831430000001"/>
    <n v="247"/>
  </r>
  <r>
    <s v="US-VOT"/>
    <s v="US-VOTIV MUSIC"/>
    <s v="PORTABLE SUB STREAMS"/>
    <s v="GOOGLE MUSIC"/>
    <s v="PORTABLE SUBSCRIPTIONS"/>
    <s v="TRACK"/>
    <x v="11"/>
    <x v="17"/>
    <s v="00075679950949"/>
    <s v="CLOUD CONTROL"/>
    <s v="MOONRABBIT"/>
    <d v="2014-02-18T00:00:00"/>
    <m/>
    <s v="AULI01386980"/>
    <n v="0.51021774900000016"/>
    <n v="84"/>
  </r>
  <r>
    <s v="US-VOT"/>
    <s v="US-VOTIV MUSIC"/>
    <s v="PORTABLE SUB STREAMS"/>
    <s v="GOOGLE MUSIC"/>
    <s v="PORTABLE SUBSCRIPTIONS"/>
    <s v="TRACK"/>
    <x v="11"/>
    <x v="17"/>
    <s v="00075679950949"/>
    <s v="CLOUD CONTROL"/>
    <s v="ISLAND LIVING"/>
    <d v="2014-02-18T00:00:00"/>
    <m/>
    <s v="AULI01386990"/>
    <n v="0.30977506190000009"/>
    <n v="51"/>
  </r>
  <r>
    <s v="US-VOT"/>
    <s v="US-VOTIV MUSIC"/>
    <s v="PORTABLE SUB STREAMS"/>
    <s v="GOOGLE MUSIC"/>
    <s v="PORTABLE SUBSCRIPTIONS"/>
    <s v="TRACK"/>
    <x v="11"/>
    <x v="17"/>
    <s v="00075679950949"/>
    <s v="CLOUD CONTROL"/>
    <s v="ICE AGE HEATWAVE"/>
    <d v="2014-02-18T00:00:00"/>
    <m/>
    <s v="AULI01387030"/>
    <n v="0.30977506190000009"/>
    <n v="51"/>
  </r>
  <r>
    <s v="US-VOT"/>
    <s v="US-VOTIV MUSIC"/>
    <s v="PORTABLE SUB STREAMS"/>
    <s v="GOOGLE MUSIC"/>
    <s v="PORTABLE SUBSCRIPTIONS"/>
    <s v="TRACK"/>
    <x v="11"/>
    <x v="17"/>
    <s v="00075679950949"/>
    <s v="CLOUD CONTROL"/>
    <s v="HAPPY BIRTHDAY"/>
    <d v="2014-02-18T00:00:00"/>
    <m/>
    <s v="AULI01387020"/>
    <n v="1.0508056022000001"/>
    <n v="173"/>
  </r>
  <r>
    <s v="US-VOT"/>
    <s v="US-VOTIV MUSIC"/>
    <s v="PORTABLE SUB STREAMS"/>
    <s v="GOOGLE MUSIC"/>
    <s v="PORTABLE SUBSCRIPTIONS"/>
    <s v="TRACK"/>
    <x v="11"/>
    <x v="17"/>
    <s v="00075679950949"/>
    <s v="CLOUD CONTROL"/>
    <s v="DREAM CAVE"/>
    <d v="2014-02-18T00:00:00"/>
    <m/>
    <s v="AULI01387060"/>
    <n v="0.57703197810000018"/>
    <n v="95"/>
  </r>
  <r>
    <s v="US-VOT"/>
    <s v="US-VOTIV MUSIC"/>
    <s v="PORTABLE SUB STREAMS"/>
    <s v="GOOGLE MUSIC"/>
    <s v="PORTABLE SUBSCRIPTIONS"/>
    <s v="TRACK"/>
    <x v="11"/>
    <x v="17"/>
    <s v="00075679950949"/>
    <s v="CLOUD CONTROL"/>
    <s v="DOJO RISING"/>
    <d v="2014-02-18T00:00:00"/>
    <m/>
    <s v="AULI01387000"/>
    <n v="2.0105008921"/>
    <n v="331"/>
  </r>
  <r>
    <s v="US-VOT"/>
    <s v="US-VOTIV MUSIC"/>
    <s v="PORTABLE SUB STREAMS"/>
    <s v="GOOGLE MUSIC"/>
    <s v="PORTABLE SUBSCRIPTIONS"/>
    <s v="TRACK"/>
    <x v="21"/>
    <x v="60"/>
    <s v="00851857007526"/>
    <s v="CLINT MANSELL"/>
    <s v="WHEN GUNS ARE NO MORE"/>
    <d v="2018-07-27T00:00:00"/>
    <m/>
    <s v="USC5Q1800011"/>
    <n v="7.2888249899999993E-2"/>
    <n v="12"/>
  </r>
  <r>
    <s v="US-VOT"/>
    <s v="US-VOTIV MUSIC"/>
    <s v="PORTABLE SUB STREAMS"/>
    <s v="GOOGLE MUSIC"/>
    <s v="PORTABLE SUBSCRIPTIONS"/>
    <s v="TRACK"/>
    <x v="21"/>
    <x v="60"/>
    <s v="00851857007526"/>
    <s v="CLINT MANSELL"/>
    <s v="THEY'RE HERE"/>
    <d v="2018-07-27T00:00:00"/>
    <m/>
    <s v="USC5Q1800010"/>
    <n v="6.07402082E-2"/>
    <n v="10"/>
  </r>
  <r>
    <s v="US-VOT"/>
    <s v="US-VOTIV MUSIC"/>
    <s v="PORTABLE SUB STREAMS"/>
    <s v="GOOGLE MUSIC"/>
    <s v="PORTABLE SUBSCRIPTIONS"/>
    <s v="TRACK"/>
    <x v="21"/>
    <x v="60"/>
    <s v="00851857007526"/>
    <s v="CLINT MANSELL"/>
    <s v="STILL"/>
    <d v="2018-07-27T00:00:00"/>
    <m/>
    <s v="USC5Q1800013"/>
    <n v="4.85921666E-2"/>
    <n v="8"/>
  </r>
  <r>
    <s v="US-VOT"/>
    <s v="US-VOTIV MUSIC"/>
    <s v="PORTABLE SUB STREAMS"/>
    <s v="GOOGLE MUSIC"/>
    <s v="PORTABLE SUBSCRIPTIONS"/>
    <s v="TRACK"/>
    <x v="21"/>
    <x v="60"/>
    <s v="00851857007526"/>
    <s v="CLINT MANSELL"/>
    <s v="RITUAL"/>
    <d v="2018-07-27T00:00:00"/>
    <m/>
    <s v="USC5Q1800009"/>
    <n v="5.4666187400000003E-2"/>
    <n v="9"/>
  </r>
  <r>
    <s v="US-VOT"/>
    <s v="US-VOTIV MUSIC"/>
    <s v="PORTABLE SUB STREAMS"/>
    <s v="GOOGLE MUSIC"/>
    <s v="PORTABLE SUBSCRIPTIONS"/>
    <s v="TRACK"/>
    <x v="21"/>
    <x v="60"/>
    <s v="00851857007526"/>
    <s v="CLINT MANSELL"/>
    <s v="MAMA"/>
    <d v="2018-07-27T00:00:00"/>
    <m/>
    <s v="USC5Q1800014"/>
    <n v="3.6444124899999999E-2"/>
    <n v="6"/>
  </r>
  <r>
    <s v="US-VOT"/>
    <s v="US-VOTIV MUSIC"/>
    <s v="PORTABLE SUB STREAMS"/>
    <s v="GOOGLE MUSIC"/>
    <s v="PORTABLE SUBSCRIPTIONS"/>
    <s v="TRACK"/>
    <x v="21"/>
    <x v="60"/>
    <s v="00851857007526"/>
    <s v="CLINT MANSELL"/>
    <s v="LET THERE BE DARK"/>
    <d v="2018-07-27T00:00:00"/>
    <m/>
    <s v="USC5Q1800015"/>
    <n v="3.03701041E-2"/>
    <n v="5"/>
  </r>
  <r>
    <s v="US-VOT"/>
    <s v="US-VOTIV MUSIC"/>
    <s v="PORTABLE SUB STREAMS"/>
    <s v="GOOGLE MUSIC"/>
    <s v="PORTABLE SUBSCRIPTIONS"/>
    <s v="TRACK"/>
    <x v="21"/>
    <x v="60"/>
    <s v="00851857007526"/>
    <s v="CLINT MANSELL"/>
    <s v="DIRGE"/>
    <d v="2018-07-27T00:00:00"/>
    <m/>
    <s v="USC5Q1800012"/>
    <n v="4.85921666E-2"/>
    <n v="8"/>
  </r>
  <r>
    <s v="US-VOT"/>
    <s v="US-VOTIV MUSIC"/>
    <s v="PORTABLE SUB STREAMS"/>
    <s v="GOOGLE MUSIC"/>
    <s v="PORTABLE SUBSCRIPTIONS"/>
    <s v="TRACK"/>
    <x v="1"/>
    <x v="61"/>
    <s v="00851857007434"/>
    <s v="CHAPPO"/>
    <s v="WHITE NOISE"/>
    <d v="2017-11-03T00:00:00"/>
    <m/>
    <s v="USC5Q1700030"/>
    <n v="3.03701041E-2"/>
    <n v="5"/>
  </r>
  <r>
    <s v="US-VOT"/>
    <s v="US-VOTIV MUSIC"/>
    <s v="PORTABLE SUB STREAMS"/>
    <s v="GOOGLE MUSIC"/>
    <s v="PORTABLE SUBSCRIPTIONS"/>
    <s v="TRACK"/>
    <x v="1"/>
    <x v="62"/>
    <s v="00857235002909"/>
    <s v="CHAPPO"/>
    <s v="HANG ON"/>
    <d v="2015-02-17T00:00:00"/>
    <m/>
    <s v="USC5Q1400083"/>
    <n v="0.20044268709999999"/>
    <n v="33"/>
  </r>
  <r>
    <s v="US-VOT"/>
    <s v="US-VOTIV MUSIC"/>
    <s v="PORTABLE SUB STREAMS"/>
    <s v="GOOGLE MUSIC"/>
    <s v="PORTABLE SUBSCRIPTIONS"/>
    <s v="TRACK"/>
    <x v="1"/>
    <x v="63"/>
    <s v="00857235002749"/>
    <s v="CHAPPO"/>
    <s v="SOMETHING'S RINGING"/>
    <d v="2015-05-12T00:00:00"/>
    <m/>
    <s v="USC5Q1400087"/>
    <n v="6.0740207999999997E-3"/>
    <n v="1"/>
  </r>
  <r>
    <s v="US-VOT"/>
    <s v="US-VOTIV MUSIC"/>
    <s v="PORTABLE SUB STREAMS"/>
    <s v="GOOGLE MUSIC"/>
    <s v="PORTABLE SUBSCRIPTIONS"/>
    <s v="TRACK"/>
    <x v="1"/>
    <x v="63"/>
    <s v="00857235002749"/>
    <s v="CHAPPO"/>
    <s v="RUN ME INTO THE GROUND"/>
    <d v="2015-05-12T00:00:00"/>
    <m/>
    <s v="USC5Q1400084"/>
    <n v="2.42960833E-2"/>
    <n v="4"/>
  </r>
  <r>
    <s v="US-VOT"/>
    <s v="US-VOTIV MUSIC"/>
    <s v="PORTABLE SUB STREAMS"/>
    <s v="GOOGLE MUSIC"/>
    <s v="PORTABLE SUBSCRIPTIONS"/>
    <s v="TRACK"/>
    <x v="1"/>
    <x v="63"/>
    <s v="00857235002749"/>
    <s v="CHAPPO"/>
    <s v="ORANGE AFTERNOON"/>
    <d v="2015-05-12T00:00:00"/>
    <m/>
    <s v="USC5Q1400088"/>
    <n v="3.03701041E-2"/>
    <n v="5"/>
  </r>
  <r>
    <s v="US-VOT"/>
    <s v="US-VOTIV MUSIC"/>
    <s v="PORTABLE SUB STREAMS"/>
    <s v="GOOGLE MUSIC"/>
    <s v="PORTABLE SUBSCRIPTIONS"/>
    <s v="TRACK"/>
    <x v="1"/>
    <x v="63"/>
    <s v="00857235002749"/>
    <s v="CHAPPO"/>
    <s v="MAD MAGIC"/>
    <d v="2015-05-12T00:00:00"/>
    <m/>
    <s v="USC5Q1400085"/>
    <n v="2.42960833E-2"/>
    <n v="4"/>
  </r>
  <r>
    <s v="US-VOT"/>
    <s v="US-VOTIV MUSIC"/>
    <s v="PORTABLE SUB STREAMS"/>
    <s v="GOOGLE MUSIC"/>
    <s v="PORTABLE SUBSCRIPTIONS"/>
    <s v="TRACK"/>
    <x v="1"/>
    <x v="63"/>
    <s v="00857235002749"/>
    <s v="CHAPPO"/>
    <s v="HEY OH"/>
    <d v="2015-05-12T00:00:00"/>
    <m/>
    <s v="USC5Q1400086"/>
    <n v="2.42960833E-2"/>
    <n v="4"/>
  </r>
  <r>
    <s v="US-VOT"/>
    <s v="US-VOTIV MUSIC"/>
    <s v="PORTABLE SUB STREAMS"/>
    <s v="GOOGLE MUSIC"/>
    <s v="PORTABLE SUBSCRIPTIONS"/>
    <s v="TRACK"/>
    <x v="1"/>
    <x v="63"/>
    <s v="00857235002749"/>
    <s v="CHAPPO"/>
    <s v="HELLO"/>
    <d v="2015-05-12T00:00:00"/>
    <m/>
    <s v="USC5Q1400082"/>
    <n v="2.42960833E-2"/>
    <n v="4"/>
  </r>
  <r>
    <s v="US-VOT"/>
    <s v="US-VOTIV MUSIC"/>
    <s v="PORTABLE SUB STREAMS"/>
    <s v="GOOGLE MUSIC"/>
    <s v="PORTABLE SUBSCRIPTIONS"/>
    <s v="TRACK"/>
    <x v="1"/>
    <x v="63"/>
    <s v="00857235002749"/>
    <s v="CHAPPO"/>
    <s v="GHETTO WEEKEND"/>
    <d v="2015-05-12T00:00:00"/>
    <m/>
    <s v="USC5Q1400089"/>
    <n v="6.0740207999999997E-3"/>
    <n v="1"/>
  </r>
  <r>
    <s v="US-VOT"/>
    <s v="US-VOTIV MUSIC"/>
    <s v="PORTABLE SUB STREAMS"/>
    <s v="GOOGLE MUSIC"/>
    <s v="PORTABLE SUBSCRIPTIONS"/>
    <s v="TRACK"/>
    <x v="1"/>
    <x v="1"/>
    <s v="00851857007397"/>
    <s v="CHAPPO"/>
    <s v="SUCCESS"/>
    <d v="2018-02-23T00:00:00"/>
    <m/>
    <s v="USC5Q1700031"/>
    <n v="3.6444124899999999E-2"/>
    <n v="6"/>
  </r>
  <r>
    <s v="US-VOT"/>
    <s v="US-VOTIV MUSIC"/>
    <s v="PORTABLE SUB STREAMS"/>
    <s v="GOOGLE MUSIC"/>
    <s v="PORTABLE SUBSCRIPTIONS"/>
    <s v="TRACK"/>
    <x v="1"/>
    <x v="1"/>
    <s v="00851857007397"/>
    <s v="CHAPPO"/>
    <s v="OUTRAGEOUS"/>
    <d v="2018-02-23T00:00:00"/>
    <m/>
    <s v="USC5Q1700037"/>
    <n v="1.82220625E-2"/>
    <n v="3"/>
  </r>
  <r>
    <s v="US-VOT"/>
    <s v="US-VOTIV MUSIC"/>
    <s v="PORTABLE SUB STREAMS"/>
    <s v="GOOGLE MUSIC"/>
    <s v="PORTABLE SUBSCRIPTIONS"/>
    <s v="TRACK"/>
    <x v="1"/>
    <x v="1"/>
    <s v="00851857007397"/>
    <s v="CHAPPO"/>
    <s v="MASQUERADE"/>
    <d v="2018-02-23T00:00:00"/>
    <m/>
    <s v="USC5Q1700035"/>
    <n v="2.42960833E-2"/>
    <n v="4"/>
  </r>
  <r>
    <s v="US-VOT"/>
    <s v="US-VOTIV MUSIC"/>
    <s v="PORTABLE SUB STREAMS"/>
    <s v="GOOGLE MUSIC"/>
    <s v="PORTABLE SUBSCRIPTIONS"/>
    <s v="TRACK"/>
    <x v="1"/>
    <x v="1"/>
    <s v="00851857007397"/>
    <s v="CHAPPO"/>
    <s v="LIVE MY LIFE"/>
    <d v="2018-02-23T00:00:00"/>
    <m/>
    <s v="USC5Q1700033"/>
    <n v="1.82220625E-2"/>
    <n v="3"/>
  </r>
  <r>
    <s v="US-VOT"/>
    <s v="US-VOTIV MUSIC"/>
    <s v="PORTABLE SUB STREAMS"/>
    <s v="GOOGLE MUSIC"/>
    <s v="PORTABLE SUBSCRIPTIONS"/>
    <s v="TRACK"/>
    <x v="1"/>
    <x v="1"/>
    <s v="00851857007397"/>
    <s v="CHAPPO"/>
    <s v="GET BACK"/>
    <d v="2018-02-23T00:00:00"/>
    <m/>
    <s v="USC5Q1700034"/>
    <n v="3.6444124899999999E-2"/>
    <n v="6"/>
  </r>
  <r>
    <s v="US-VOT"/>
    <s v="US-VOTIV MUSIC"/>
    <s v="PORTABLE SUB STREAMS"/>
    <s v="GOOGLE MUSIC"/>
    <s v="PORTABLE SUBSCRIPTIONS"/>
    <s v="TRACK"/>
    <x v="1"/>
    <x v="1"/>
    <s v="00851857007397"/>
    <s v="CHAPPO"/>
    <s v="FEEDBACK LOOP"/>
    <d v="2018-02-23T00:00:00"/>
    <m/>
    <s v="USC5Q1700038"/>
    <n v="1.82220625E-2"/>
    <n v="3"/>
  </r>
  <r>
    <s v="US-VOT"/>
    <s v="US-VOTIV MUSIC"/>
    <s v="PORTABLE SUB STREAMS"/>
    <s v="GOOGLE MUSIC"/>
    <s v="PORTABLE SUBSCRIPTIONS"/>
    <s v="TRACK"/>
    <x v="1"/>
    <x v="1"/>
    <s v="00851857007397"/>
    <s v="CHAPPO"/>
    <s v="CRY ON ME"/>
    <d v="2018-02-23T00:00:00"/>
    <m/>
    <s v="USC5Q1700032"/>
    <n v="0.37051527020000002"/>
    <n v="61"/>
  </r>
  <r>
    <s v="US-VOT"/>
    <s v="US-VOTIV MUSIC"/>
    <s v="PORTABLE SUB STREAMS"/>
    <s v="GOOGLE MUSIC"/>
    <s v="PORTABLE SUBSCRIPTIONS"/>
    <s v="TRACK"/>
    <x v="1"/>
    <x v="1"/>
    <s v="00851857007397"/>
    <s v="CHAPPO"/>
    <s v="CHANGES"/>
    <d v="2018-02-23T00:00:00"/>
    <m/>
    <s v="USC5Q1700036"/>
    <n v="1.2148041599999999E-2"/>
    <n v="2"/>
  </r>
  <r>
    <s v="US-VOT"/>
    <s v="US-VOTIV MUSIC"/>
    <s v="PORTABLE SUB STREAMS"/>
    <s v="GOOGLE MUSIC"/>
    <s v="PORTABLE SUBSCRIPTIONS"/>
    <s v="TRACK"/>
    <x v="1"/>
    <x v="1"/>
    <s v="00851857007397"/>
    <s v="CHAPPO"/>
    <s v="AMERICAN DREAM"/>
    <d v="2018-02-23T00:00:00"/>
    <m/>
    <s v="USC5Q1700029"/>
    <n v="3.6444124899999999E-2"/>
    <n v="6"/>
  </r>
  <r>
    <s v="US-VOT"/>
    <s v="US-VOTIV MUSIC"/>
    <s v="PORTABLE SUB STREAMS"/>
    <s v="GOOGLE MUSIC"/>
    <s v="PORTABLE SUBSCRIPTIONS"/>
    <s v="TRACK"/>
    <x v="1"/>
    <x v="64"/>
    <s v="00857235002732"/>
    <s v="CHAPPO"/>
    <s v="TIMELINE"/>
    <d v="2014-12-09T00:00:00"/>
    <m/>
    <s v="USC5Q1400081"/>
    <n v="1.82220625E-2"/>
    <n v="3"/>
  </r>
  <r>
    <s v="US-VOT"/>
    <s v="US-VOTIV MUSIC"/>
    <s v="PORTABLE SUB STREAMS"/>
    <s v="GOOGLE MUSIC"/>
    <s v="PORTABLE SUBSCRIPTIONS"/>
    <s v="TRACK"/>
    <x v="1"/>
    <x v="64"/>
    <s v="00857235002732"/>
    <s v="CHAPPO"/>
    <s v="I'M NOT READY"/>
    <d v="2014-12-09T00:00:00"/>
    <m/>
    <s v="USC5Q1400078"/>
    <n v="0.21866474960000001"/>
    <n v="36"/>
  </r>
  <r>
    <s v="US-VOT"/>
    <s v="US-VOTIV MUSIC"/>
    <s v="PORTABLE SUB STREAMS"/>
    <s v="GOOGLE MUSIC"/>
    <s v="PORTABLE SUBSCRIPTIONS"/>
    <s v="TRACK"/>
    <x v="1"/>
    <x v="64"/>
    <s v="00857235002732"/>
    <s v="CHAPPO"/>
    <s v="I DON'T NEED THE SUN"/>
    <d v="2014-12-09T00:00:00"/>
    <m/>
    <s v="USC5Q1400079"/>
    <n v="0.23081279120000001"/>
    <n v="38"/>
  </r>
  <r>
    <s v="US-VOT"/>
    <s v="US-VOTIV MUSIC"/>
    <s v="PORTABLE SUB STREAMS"/>
    <s v="GOOGLE MUSIC"/>
    <s v="PORTABLE SUBSCRIPTIONS"/>
    <s v="TRACK"/>
    <x v="1"/>
    <x v="64"/>
    <s v="00857235002732"/>
    <s v="CHAPPO"/>
    <s v="CELEBRATE"/>
    <d v="2014-12-09T00:00:00"/>
    <m/>
    <s v="USC5Q1400080"/>
    <n v="1.82220625E-2"/>
    <n v="3"/>
  </r>
  <r>
    <s v="US-VOT"/>
    <s v="US-VOTIV MUSIC"/>
    <s v="PORTABLE SUB STREAMS"/>
    <s v="GOOGLE MUSIC"/>
    <s v="PORTABLE SUBSCRIPTIONS"/>
    <s v="TRACK"/>
    <x v="2"/>
    <x v="2"/>
    <s v="00075679967251"/>
    <s v="BRITE FUTURES"/>
    <s v="WINTERLUDE"/>
    <d v="2014-02-18T00:00:00"/>
    <m/>
    <s v="USC5Q1100013"/>
    <n v="7.2888249899999993E-2"/>
    <n v="12"/>
  </r>
  <r>
    <s v="US-VOT"/>
    <s v="US-VOTIV MUSIC"/>
    <s v="PORTABLE SUB STREAMS"/>
    <s v="GOOGLE MUSIC"/>
    <s v="PORTABLE SUBSCRIPTIONS"/>
    <s v="TRACK"/>
    <x v="2"/>
    <x v="2"/>
    <s v="00075679967251"/>
    <s v="BRITE FUTURES"/>
    <s v="TOO YOUNG TO KILL"/>
    <d v="2014-02-18T00:00:00"/>
    <m/>
    <s v="USC5Q1100010"/>
    <n v="0.35836722850000002"/>
    <n v="59"/>
  </r>
  <r>
    <s v="US-VOT"/>
    <s v="US-VOTIV MUSIC"/>
    <s v="PORTABLE SUB STREAMS"/>
    <s v="GOOGLE MUSIC"/>
    <s v="PORTABLE SUBSCRIPTIONS"/>
    <s v="TRACK"/>
    <x v="2"/>
    <x v="2"/>
    <s v="00075679967251"/>
    <s v="BRITE FUTURES"/>
    <s v="TEST OF TIME"/>
    <d v="2014-02-18T00:00:00"/>
    <m/>
    <s v="USC5Q1100016"/>
    <n v="7.8962270700000003E-2"/>
    <n v="13"/>
  </r>
  <r>
    <s v="US-VOT"/>
    <s v="US-VOTIV MUSIC"/>
    <s v="PORTABLE SUB STREAMS"/>
    <s v="GOOGLE MUSIC"/>
    <s v="PORTABLE SUBSCRIPTIONS"/>
    <s v="TRACK"/>
    <x v="2"/>
    <x v="2"/>
    <s v="00075679967251"/>
    <s v="BRITE FUTURES"/>
    <s v="TELL IT TO ME"/>
    <d v="2014-02-18T00:00:00"/>
    <m/>
    <s v="USC5Q1100014"/>
    <n v="0.1882946455"/>
    <n v="31"/>
  </r>
  <r>
    <s v="US-VOT"/>
    <s v="US-VOTIV MUSIC"/>
    <s v="PORTABLE SUB STREAMS"/>
    <s v="GOOGLE MUSIC"/>
    <s v="PORTABLE SUBSCRIPTIONS"/>
    <s v="TRACK"/>
    <x v="2"/>
    <x v="2"/>
    <s v="00075679967251"/>
    <s v="BRITE FUTURES"/>
    <s v="KISSED HER SISTER"/>
    <d v="2014-02-18T00:00:00"/>
    <m/>
    <s v="USC5Q1100009"/>
    <n v="0.19436866629999999"/>
    <n v="32"/>
  </r>
  <r>
    <s v="US-VOT"/>
    <s v="US-VOTIV MUSIC"/>
    <s v="PORTABLE SUB STREAMS"/>
    <s v="GOOGLE MUSIC"/>
    <s v="PORTABLE SUBSCRIPTIONS"/>
    <s v="TRACK"/>
    <x v="2"/>
    <x v="2"/>
    <s v="00075679967251"/>
    <s v="BRITE FUTURES"/>
    <s v="JAG IN A JUNGLE"/>
    <d v="2014-02-18T00:00:00"/>
    <m/>
    <s v="USC5Q1100011"/>
    <n v="0.28547897859999999"/>
    <n v="47"/>
  </r>
  <r>
    <s v="US-VOT"/>
    <s v="US-VOTIV MUSIC"/>
    <s v="PORTABLE SUB STREAMS"/>
    <s v="GOOGLE MUSIC"/>
    <s v="PORTABLE SUBSCRIPTIONS"/>
    <s v="TRACK"/>
    <x v="2"/>
    <x v="2"/>
    <s v="00075679967251"/>
    <s v="BRITE FUTURES"/>
    <s v="COSMIC HORN"/>
    <d v="2014-02-18T00:00:00"/>
    <m/>
    <s v="USC5Q1100015"/>
    <n v="0.20044268709999999"/>
    <n v="33"/>
  </r>
  <r>
    <s v="US-VOT"/>
    <s v="US-VOTIV MUSIC"/>
    <s v="PORTABLE SUB STREAMS"/>
    <s v="GOOGLE MUSIC"/>
    <s v="PORTABLE SUBSCRIPTIONS"/>
    <s v="TRACK"/>
    <x v="2"/>
    <x v="2"/>
    <s v="00075679967251"/>
    <s v="BRITE FUTURES"/>
    <s v="BLACK WEDDING"/>
    <d v="2014-02-18T00:00:00"/>
    <m/>
    <s v="USC5Q1100017"/>
    <n v="7.8962270700000003E-2"/>
    <n v="13"/>
  </r>
  <r>
    <s v="US-VOT"/>
    <s v="US-VOTIV MUSIC"/>
    <s v="PORTABLE SUB STREAMS"/>
    <s v="GOOGLE MUSIC"/>
    <s v="PORTABLE SUBSCRIPTIONS"/>
    <s v="TRACK"/>
    <x v="2"/>
    <x v="2"/>
    <s v="00075679967251"/>
    <s v="BRITE FUTURES"/>
    <s v="BEST PARTY EVER (SO FAR)"/>
    <d v="2014-02-18T00:00:00"/>
    <m/>
    <s v="USC5Q1100012"/>
    <n v="0.12755443729999999"/>
    <n v="21"/>
  </r>
  <r>
    <s v="US-VOT"/>
    <s v="US-VOTIV MUSIC"/>
    <s v="PORTABLE SUB STREAMS"/>
    <s v="GOOGLE MUSIC"/>
    <s v="PORTABLE SUBSCRIPTIONS"/>
    <s v="TRACK"/>
    <x v="2"/>
    <x v="2"/>
    <s v="00075679967251"/>
    <s v="BRITE FUTURES"/>
    <s v="BABY RAIN"/>
    <d v="2014-02-18T00:00:00"/>
    <m/>
    <s v="USC5Q1100008"/>
    <n v="0.23688681210000001"/>
    <n v="39"/>
  </r>
  <r>
    <s v="US-VOT"/>
    <s v="US-VOTIV MUSIC"/>
    <s v="PORTABLE SUB STREAMS"/>
    <s v="GOOGLE MUSIC"/>
    <s v="PORTABLE SUBSCRIPTIONS"/>
    <s v="TRACK"/>
    <x v="3"/>
    <x v="3"/>
    <s v="00602537659876"/>
    <s v="AUGUSTINES"/>
    <s v="WEARY EYES"/>
    <d v="2014-02-04T00:00:00"/>
    <m/>
    <s v="USC5Q1300055"/>
    <n v="0.98399137319999996"/>
    <n v="162"/>
  </r>
  <r>
    <s v="US-VOT"/>
    <s v="US-VOTIV MUSIC"/>
    <s v="PORTABLE SUB STREAMS"/>
    <s v="GOOGLE MUSIC"/>
    <s v="PORTABLE SUBSCRIPTIONS"/>
    <s v="TRACK"/>
    <x v="3"/>
    <x v="3"/>
    <s v="00602537659876"/>
    <s v="AUGUSTINES"/>
    <s v="WALKABOUT"/>
    <d v="2014-02-04T00:00:00"/>
    <m/>
    <s v="USC5Q1300057"/>
    <n v="1.8950944965000001"/>
    <n v="312"/>
  </r>
  <r>
    <s v="US-VOT"/>
    <s v="US-VOTIV MUSIC"/>
    <s v="PORTABLE SUB STREAMS"/>
    <s v="GOOGLE MUSIC"/>
    <s v="PORTABLE SUBSCRIPTIONS"/>
    <s v="TRACK"/>
    <x v="3"/>
    <x v="3"/>
    <s v="00602537659876"/>
    <s v="AUGUSTINES"/>
    <s v="THIS AIN'T ME"/>
    <d v="2014-02-04T00:00:00"/>
    <m/>
    <s v="USC5Q1300059"/>
    <n v="0.80177074850000019"/>
    <n v="132"/>
  </r>
  <r>
    <s v="US-VOT"/>
    <s v="US-VOTIV MUSIC"/>
    <s v="PORTABLE SUB STREAMS"/>
    <s v="GOOGLE MUSIC"/>
    <s v="PORTABLE SUBSCRIPTIONS"/>
    <s v="TRACK"/>
    <x v="3"/>
    <x v="3"/>
    <s v="00602537659876"/>
    <s v="AUGUSTINES"/>
    <s v="THE AVENUE"/>
    <d v="2014-02-04T00:00:00"/>
    <m/>
    <s v="USC5Q1300061"/>
    <n v="0.57703197810000018"/>
    <n v="95"/>
  </r>
  <r>
    <s v="US-VOT"/>
    <s v="US-VOTIV MUSIC"/>
    <s v="PORTABLE SUB STREAMS"/>
    <s v="GOOGLE MUSIC"/>
    <s v="PORTABLE SUBSCRIPTIONS"/>
    <s v="TRACK"/>
    <x v="3"/>
    <x v="3"/>
    <s v="00602537659876"/>
    <s v="AUGUSTINES"/>
    <s v="NOW YOU ARE FREE"/>
    <d v="2014-02-04T00:00:00"/>
    <m/>
    <s v="USC5Q1300060"/>
    <n v="0.57095795729999999"/>
    <n v="94"/>
  </r>
  <r>
    <s v="US-VOT"/>
    <s v="US-VOTIV MUSIC"/>
    <s v="PORTABLE SUB STREAMS"/>
    <s v="GOOGLE MUSIC"/>
    <s v="PORTABLE SUBSCRIPTIONS"/>
    <s v="TRACK"/>
    <x v="3"/>
    <x v="3"/>
    <s v="00602537659876"/>
    <s v="AUGUSTINES"/>
    <s v="NOTHING TO LOSE BUT YOUR HEAD"/>
    <d v="2014-02-04T00:00:00"/>
    <m/>
    <s v="USC5Q1300054"/>
    <n v="2.5146446202999999"/>
    <n v="414"/>
  </r>
  <r>
    <s v="US-VOT"/>
    <s v="US-VOTIV MUSIC"/>
    <s v="PORTABLE SUB STREAMS"/>
    <s v="GOOGLE MUSIC"/>
    <s v="PORTABLE SUBSCRIPTIONS"/>
    <s v="TRACK"/>
    <x v="3"/>
    <x v="3"/>
    <s v="00602537659876"/>
    <s v="AUGUSTINES"/>
    <s v="KID YOU'RE ON YOUR OWN"/>
    <d v="2014-02-04T00:00:00"/>
    <m/>
    <s v="USC5Q1300058"/>
    <n v="0.89895508170000005"/>
    <n v="148"/>
  </r>
  <r>
    <s v="US-VOT"/>
    <s v="US-VOTIV MUSIC"/>
    <s v="PORTABLE SUB STREAMS"/>
    <s v="GOOGLE MUSIC"/>
    <s v="PORTABLE SUBSCRIPTIONS"/>
    <s v="TRACK"/>
    <x v="3"/>
    <x v="3"/>
    <s v="00602537659876"/>
    <s v="AUGUSTINES"/>
    <s v="INTRO (I TOUCH IMAGINARY HANDS)"/>
    <d v="2014-02-04T00:00:00"/>
    <m/>
    <s v="USC5Q1300052"/>
    <n v="0.66206826959999998"/>
    <n v="109"/>
  </r>
  <r>
    <s v="US-VOT"/>
    <s v="US-VOTIV MUSIC"/>
    <s v="PORTABLE SUB STREAMS"/>
    <s v="GOOGLE MUSIC"/>
    <s v="PORTABLE SUBSCRIPTIONS"/>
    <s v="TRACK"/>
    <x v="3"/>
    <x v="3"/>
    <s v="00602537659876"/>
    <s v="AUGUSTINES"/>
    <s v="HOLD ONTO ANYTHING"/>
    <d v="2014-02-04T00:00:00"/>
    <m/>
    <s v="USC5Q1300063"/>
    <n v="0.30977506190000009"/>
    <n v="51"/>
  </r>
  <r>
    <s v="US-VOT"/>
    <s v="US-VOTIV MUSIC"/>
    <s v="PORTABLE SUB STREAMS"/>
    <s v="GOOGLE MUSIC"/>
    <s v="PORTABLE SUBSCRIPTIONS"/>
    <s v="TRACK"/>
    <x v="3"/>
    <x v="3"/>
    <s v="00602537659876"/>
    <s v="AUGUSTINES"/>
    <s v="HIGHWAY 1 INTERLUDE"/>
    <d v="2014-02-04T00:00:00"/>
    <m/>
    <s v="USC5Q1300062"/>
    <n v="0.5223657907"/>
    <n v="86"/>
  </r>
  <r>
    <s v="US-VOT"/>
    <s v="US-VOTIV MUSIC"/>
    <s v="PORTABLE SUB STREAMS"/>
    <s v="GOOGLE MUSIC"/>
    <s v="PORTABLE SUBSCRIPTIONS"/>
    <s v="TRACK"/>
    <x v="3"/>
    <x v="3"/>
    <s v="00602537659876"/>
    <s v="AUGUSTINES"/>
    <s v="DON'T YOU LOOK BACK"/>
    <d v="2014-02-04T00:00:00"/>
    <m/>
    <s v="USC5Q1300056"/>
    <n v="0.94147322739999995"/>
    <n v="155"/>
  </r>
  <r>
    <s v="US-VOT"/>
    <s v="US-VOTIV MUSIC"/>
    <s v="PORTABLE SUB STREAMS"/>
    <s v="GOOGLE MUSIC"/>
    <s v="PORTABLE SUBSCRIPTIONS"/>
    <s v="TRACK"/>
    <x v="3"/>
    <x v="3"/>
    <s v="00602537659876"/>
    <s v="AUGUSTINES"/>
    <s v="CRUEL CITY"/>
    <d v="2014-02-04T00:00:00"/>
    <m/>
    <s v="USC5Q1300053"/>
    <n v="1.093323748"/>
    <n v="180"/>
  </r>
  <r>
    <s v="US-VOT"/>
    <s v="US-VOTIV MUSIC"/>
    <s v="PORTABLE SUB STREAMS"/>
    <s v="GOOGLE MUSIC"/>
    <s v="PORTABLE SUBSCRIPTIONS"/>
    <s v="TRACK"/>
    <x v="4"/>
    <x v="9"/>
    <s v="00851563006028"/>
    <s v="ALPINE"/>
    <s v="UP FOR AIR"/>
    <d v="2015-06-16T00:00:00"/>
    <m/>
    <s v="AULI01599370"/>
    <n v="0.88073301920000002"/>
    <n v="145"/>
  </r>
  <r>
    <s v="US-VOT"/>
    <s v="US-VOTIV MUSIC"/>
    <s v="PORTABLE SUB STREAMS"/>
    <s v="GOOGLE MUSIC"/>
    <s v="PORTABLE SUBSCRIPTIONS"/>
    <s v="TRACK"/>
    <x v="4"/>
    <x v="9"/>
    <s v="00851563006028"/>
    <s v="ALPINE"/>
    <s v="STANDING NOT SLEEPING"/>
    <d v="2015-06-16T00:00:00"/>
    <m/>
    <s v="AULI01599400"/>
    <n v="0.33407114520000009"/>
    <n v="55"/>
  </r>
  <r>
    <s v="US-VOT"/>
    <s v="US-VOTIV MUSIC"/>
    <s v="PORTABLE SUB STREAMS"/>
    <s v="GOOGLE MUSIC"/>
    <s v="PORTABLE SUBSCRIPTIONS"/>
    <s v="TRACK"/>
    <x v="4"/>
    <x v="9"/>
    <s v="00851563006028"/>
    <s v="ALPINE"/>
    <s v="SHOT FOX"/>
    <d v="2015-06-16T00:00:00"/>
    <m/>
    <s v="AULI01599340"/>
    <n v="0.64992022800000004"/>
    <n v="107"/>
  </r>
  <r>
    <s v="US-VOT"/>
    <s v="US-VOTIV MUSIC"/>
    <s v="PORTABLE SUB STREAMS"/>
    <s v="GOOGLE MUSIC"/>
    <s v="PORTABLE SUBSCRIPTIONS"/>
    <s v="TRACK"/>
    <x v="4"/>
    <x v="9"/>
    <s v="00851563006028"/>
    <s v="ALPINE"/>
    <s v="NEED NOT BE"/>
    <d v="2015-06-16T00:00:00"/>
    <m/>
    <s v="AULI01599390"/>
    <n v="0.62562414470000016"/>
    <n v="103"/>
  </r>
  <r>
    <s v="US-VOT"/>
    <s v="US-VOTIV MUSIC"/>
    <s v="PORTABLE SUB STREAMS"/>
    <s v="GOOGLE MUSIC"/>
    <s v="PORTABLE SUBSCRIPTIONS"/>
    <s v="TRACK"/>
    <x v="4"/>
    <x v="9"/>
    <s v="00851563006028"/>
    <s v="ALPINE"/>
    <s v="MUCH MORE"/>
    <d v="2015-06-16T00:00:00"/>
    <m/>
    <s v="AULI01599380"/>
    <n v="0.46769960329999999"/>
    <n v="77"/>
  </r>
  <r>
    <s v="US-VOT"/>
    <s v="US-VOTIV MUSIC"/>
    <s v="PORTABLE SUB STREAMS"/>
    <s v="GOOGLE MUSIC"/>
    <s v="PORTABLE SUBSCRIPTIONS"/>
    <s v="TRACK"/>
    <x v="4"/>
    <x v="9"/>
    <s v="00851563006028"/>
    <s v="ALPINE"/>
    <s v="JELLYFISH"/>
    <d v="2015-06-16T00:00:00"/>
    <m/>
    <s v="AULI01599360"/>
    <n v="1.0386575605999999"/>
    <n v="171"/>
  </r>
  <r>
    <s v="US-VOT"/>
    <s v="US-VOTIV MUSIC"/>
    <s v="PORTABLE SUB STREAMS"/>
    <s v="GOOGLE MUSIC"/>
    <s v="PORTABLE SUBSCRIPTIONS"/>
    <s v="TRACK"/>
    <x v="4"/>
    <x v="9"/>
    <s v="00851563006028"/>
    <s v="ALPINE"/>
    <s v="DAMN BABY"/>
    <d v="2015-06-16T00:00:00"/>
    <m/>
    <s v="AULI01599350"/>
    <n v="1.0508056022000001"/>
    <n v="173"/>
  </r>
  <r>
    <s v="US-VOT"/>
    <s v="US-VOTIV MUSIC"/>
    <s v="PORTABLE SUB STREAMS"/>
    <s v="GOOGLE MUSIC"/>
    <s v="PORTABLE SUBSCRIPTIONS"/>
    <s v="TRACK"/>
    <x v="4"/>
    <x v="9"/>
    <s v="00851563006028"/>
    <s v="ALPINE"/>
    <s v="CRUNCHES"/>
    <d v="2015-06-16T00:00:00"/>
    <m/>
    <s v="AULI01599330"/>
    <n v="0.64384620710000018"/>
    <n v="106"/>
  </r>
  <r>
    <s v="US-VOT"/>
    <s v="US-VOTIV MUSIC"/>
    <s v="PORTABLE SUB STREAMS"/>
    <s v="GOOGLE MUSIC"/>
    <s v="PORTABLE SUBSCRIPTIONS"/>
    <s v="TRACK"/>
    <x v="4"/>
    <x v="9"/>
    <s v="00851563006028"/>
    <s v="ALPINE"/>
    <s v="COME ON"/>
    <d v="2015-06-16T00:00:00"/>
    <m/>
    <s v="AULI01599310"/>
    <n v="0.55273589480000018"/>
    <n v="91"/>
  </r>
  <r>
    <s v="US-VOT"/>
    <s v="US-VOTIV MUSIC"/>
    <s v="PORTABLE SUB STREAMS"/>
    <s v="GOOGLE MUSIC"/>
    <s v="PORTABLE SUBSCRIPTIONS"/>
    <s v="TRACK"/>
    <x v="4"/>
    <x v="4"/>
    <s v="00851563006141"/>
    <s v="ALPINE"/>
    <s v="FOOLISH"/>
    <d v="2015-04-07T00:00:00"/>
    <m/>
    <s v="AULI01599320"/>
    <n v="8.4125188385000005"/>
    <n v="1385"/>
  </r>
  <r>
    <s v="US-VOT"/>
    <s v="US-VOTIV MUSIC"/>
    <s v="PORTABLE SUB STREAMS"/>
    <s v="GOOGLE MUSIC"/>
    <s v="PORTABLE SUBSCRIPTIONS"/>
    <s v="TRACK"/>
    <x v="4"/>
    <x v="5"/>
    <s v="00075679956316"/>
    <s v="ALPINE"/>
    <s v="VILLAGES"/>
    <d v="2014-02-18T00:00:00"/>
    <m/>
    <s v="AULI01282630"/>
    <n v="1.9922788296"/>
    <n v="328"/>
  </r>
  <r>
    <s v="US-VOT"/>
    <s v="US-VOTIV MUSIC"/>
    <s v="PORTABLE SUB STREAMS"/>
    <s v="GOOGLE MUSIC"/>
    <s v="PORTABLE SUBSCRIPTIONS"/>
    <s v="TRACK"/>
    <x v="4"/>
    <x v="5"/>
    <s v="00075679956316"/>
    <s v="ALPINE"/>
    <s v="TOO SAFE"/>
    <d v="2014-02-18T00:00:00"/>
    <m/>
    <s v="AULI01282670"/>
    <n v="0.78354868600000005"/>
    <n v="129"/>
  </r>
  <r>
    <s v="US-VOT"/>
    <s v="US-VOTIV MUSIC"/>
    <s v="PORTABLE SUB STREAMS"/>
    <s v="GOOGLE MUSIC"/>
    <s v="PORTABLE SUBSCRIPTIONS"/>
    <s v="TRACK"/>
    <x v="4"/>
    <x v="5"/>
    <s v="00075679956316"/>
    <s v="ALPINE"/>
    <s v="THE VIGOUR"/>
    <d v="2014-02-18T00:00:00"/>
    <m/>
    <s v="AULI01282690"/>
    <n v="0.63777218629999999"/>
    <n v="105"/>
  </r>
  <r>
    <s v="US-VOT"/>
    <s v="US-VOTIV MUSIC"/>
    <s v="PORTABLE SUB STREAMS"/>
    <s v="GOOGLE MUSIC"/>
    <s v="PORTABLE SUBSCRIPTIONS"/>
    <s v="TRACK"/>
    <x v="4"/>
    <x v="5"/>
    <s v="00075679956316"/>
    <s v="ALPINE"/>
    <s v="SOFTSIDES"/>
    <d v="2014-02-18T00:00:00"/>
    <m/>
    <s v="AULI01282640"/>
    <n v="0.72888249859999998"/>
    <n v="120"/>
  </r>
  <r>
    <s v="US-VOT"/>
    <s v="US-VOTIV MUSIC"/>
    <s v="PORTABLE SUB STREAMS"/>
    <s v="GOOGLE MUSIC"/>
    <s v="PORTABLE SUBSCRIPTIONS"/>
    <s v="TRACK"/>
    <x v="4"/>
    <x v="5"/>
    <s v="00075679956316"/>
    <s v="ALPINE"/>
    <s v="SEEING RED"/>
    <d v="2014-02-18T00:00:00"/>
    <m/>
    <s v="AULI01282650"/>
    <n v="3.5533021808999998"/>
    <n v="585"/>
  </r>
  <r>
    <s v="US-VOT"/>
    <s v="US-VOTIV MUSIC"/>
    <s v="PORTABLE SUB STREAMS"/>
    <s v="GOOGLE MUSIC"/>
    <s v="PORTABLE SUBSCRIPTIONS"/>
    <s v="TRACK"/>
    <x v="4"/>
    <x v="5"/>
    <s v="00075679956316"/>
    <s v="ALPINE"/>
    <s v="MULTIPLICATION"/>
    <d v="2014-02-18T00:00:00"/>
    <m/>
    <s v="AULI01282700"/>
    <n v="0.92325116490000003"/>
    <n v="152"/>
  </r>
  <r>
    <s v="US-VOT"/>
    <s v="US-VOTIV MUSIC"/>
    <s v="PORTABLE SUB STREAMS"/>
    <s v="GOOGLE MUSIC"/>
    <s v="PORTABLE SUBSCRIPTIONS"/>
    <s v="TRACK"/>
    <x v="4"/>
    <x v="5"/>
    <s v="00075679956316"/>
    <s v="ALPINE"/>
    <s v="LOVERS 2"/>
    <d v="2014-02-18T00:00:00"/>
    <m/>
    <s v="AULI01282610"/>
    <n v="2.5996809118000002"/>
    <n v="428"/>
  </r>
  <r>
    <s v="US-VOT"/>
    <s v="US-VOTIV MUSIC"/>
    <s v="PORTABLE SUB STREAMS"/>
    <s v="GOOGLE MUSIC"/>
    <s v="PORTABLE SUBSCRIPTIONS"/>
    <s v="TRACK"/>
    <x v="4"/>
    <x v="5"/>
    <s v="00075679956316"/>
    <s v="ALPINE"/>
    <s v="LOVERS 1"/>
    <d v="2014-02-18T00:00:00"/>
    <m/>
    <s v="AULI01282600"/>
    <n v="1.5124311847"/>
    <n v="249"/>
  </r>
  <r>
    <s v="US-VOT"/>
    <s v="US-VOTIV MUSIC"/>
    <s v="PORTABLE SUB STREAMS"/>
    <s v="GOOGLE MUSIC"/>
    <s v="PORTABLE SUBSCRIPTIONS"/>
    <s v="TRACK"/>
    <x v="4"/>
    <x v="5"/>
    <s v="00075679956316"/>
    <s v="ALPINE"/>
    <s v="IN THE WILD"/>
    <d v="2014-02-18T00:00:00"/>
    <m/>
    <s v="AULI01282680"/>
    <n v="1.0325835397000001"/>
    <n v="170"/>
  </r>
  <r>
    <s v="US-VOT"/>
    <s v="US-VOTIV MUSIC"/>
    <s v="PORTABLE SUB STREAMS"/>
    <s v="GOOGLE MUSIC"/>
    <s v="PORTABLE SUBSCRIPTIONS"/>
    <s v="TRACK"/>
    <x v="4"/>
    <x v="5"/>
    <s v="00075679956316"/>
    <s v="ALPINE"/>
    <s v="HANDS"/>
    <d v="2014-02-18T00:00:00"/>
    <m/>
    <s v="AULI01282620"/>
    <n v="10.556648188700001"/>
    <n v="1738"/>
  </r>
  <r>
    <s v="US-VOT"/>
    <s v="US-VOTIV MUSIC"/>
    <s v="PORTABLE SUB STREAMS"/>
    <s v="GOOGLE MUSIC"/>
    <s v="PORTABLE SUBSCRIPTIONS"/>
    <s v="TRACK"/>
    <x v="4"/>
    <x v="5"/>
    <s v="00075679956316"/>
    <s v="ALPINE"/>
    <s v="GASOLINE"/>
    <d v="2014-02-18T00:00:00"/>
    <m/>
    <s v="AULI01282660"/>
    <n v="5.9950585513000014"/>
    <n v="987"/>
  </r>
  <r>
    <s v="US-VOT"/>
    <s v="US-VOTIV MUSIC"/>
    <s v="PORTABLE SUB STREAMS"/>
    <s v="GOOGLE MUSIC"/>
    <s v="PORTABLE SUBSCRIPTIONS"/>
    <s v="TRACK"/>
    <x v="4"/>
    <x v="5"/>
    <s v="00075679956316"/>
    <s v="ALPINE"/>
    <s v="ALL FOR ONE"/>
    <d v="2014-02-18T00:00:00"/>
    <m/>
    <s v="AULI01283220"/>
    <n v="1.2573223102"/>
    <n v="207"/>
  </r>
  <r>
    <s v="US-VOT"/>
    <s v="US-VOTIV MUSIC"/>
    <s v="PORTABLE SUB STREAMS"/>
    <s v="GOOGLE MUSIC"/>
    <s v="PORTABLE SUBSCRIPTIONS"/>
    <s v="TRACK"/>
    <x v="13"/>
    <x v="65"/>
    <s v="00851563006752"/>
    <s v="ALLEN TATE"/>
    <s v="YDNF (YOUNG DUMB NUMB FUN)"/>
    <d v="2016-10-28T00:00:00"/>
    <m/>
    <s v="USC5Q1600025"/>
    <n v="6.07402082E-2"/>
    <n v="10"/>
  </r>
  <r>
    <s v="US-VOT"/>
    <s v="US-VOTIV MUSIC"/>
    <s v="PORTABLE SUB STREAMS"/>
    <s v="GOOGLE MUSIC"/>
    <s v="PORTABLE SUBSCRIPTIONS"/>
    <s v="TRACK"/>
    <x v="13"/>
    <x v="65"/>
    <s v="00851563006752"/>
    <s v="ALLEN TATE"/>
    <s v="WRAPPED UP"/>
    <d v="2016-10-28T00:00:00"/>
    <m/>
    <s v="USC5Q1600021"/>
    <n v="9.1110312299999996E-2"/>
    <n v="15"/>
  </r>
  <r>
    <s v="US-VOT"/>
    <s v="US-VOTIV MUSIC"/>
    <s v="PORTABLE SUB STREAMS"/>
    <s v="GOOGLE MUSIC"/>
    <s v="PORTABLE SUBSCRIPTIONS"/>
    <s v="TRACK"/>
    <x v="13"/>
    <x v="65"/>
    <s v="00851563006752"/>
    <s v="ALLEN TATE"/>
    <s v="KEEPING YOU AWAKE"/>
    <d v="2016-10-28T00:00:00"/>
    <m/>
    <s v="USC5Q1600023"/>
    <n v="8.50362915E-2"/>
    <n v="14"/>
  </r>
  <r>
    <s v="US-VOT"/>
    <s v="US-VOTIV MUSIC"/>
    <s v="PORTABLE SUB STREAMS"/>
    <s v="GOOGLE MUSIC"/>
    <s v="PORTABLE SUBSCRIPTIONS"/>
    <s v="TRACK"/>
    <x v="13"/>
    <x v="65"/>
    <s v="00851563006752"/>
    <s v="ALLEN TATE"/>
    <s v="I DON'T THINK ABOUT IT"/>
    <d v="2016-10-28T00:00:00"/>
    <m/>
    <s v="USC5Q1600024"/>
    <n v="4.2518145799999997E-2"/>
    <n v="7"/>
  </r>
  <r>
    <s v="US-VOT"/>
    <s v="US-VOTIV MUSIC"/>
    <s v="PORTABLE SUB STREAMS"/>
    <s v="GOOGLE MUSIC"/>
    <s v="PORTABLE SUBSCRIPTIONS"/>
    <s v="TRACK"/>
    <x v="13"/>
    <x v="65"/>
    <s v="00851563006752"/>
    <s v="ALLEN TATE"/>
    <s v="DON'T CHOKE"/>
    <d v="2016-10-28T00:00:00"/>
    <m/>
    <s v="USC5Q1600022"/>
    <n v="0.103258354"/>
    <n v="17"/>
  </r>
  <r>
    <s v="US-VOT"/>
    <s v="US-VOTIV MUSIC"/>
    <s v="PORTABLE SUB STREAMS"/>
    <s v="GOOGLE MUSIC"/>
    <s v="PORTABLE SUBSCRIPTIONS"/>
    <s v="TRACK"/>
    <x v="13"/>
    <x v="65"/>
    <s v="00851563006752"/>
    <s v="ALLEN TATE"/>
    <s v="CPH"/>
    <d v="2016-10-28T00:00:00"/>
    <m/>
    <s v="USC5Q1600020"/>
    <n v="4.85921666E-2"/>
    <n v="8"/>
  </r>
  <r>
    <s v="US-VOT"/>
    <s v="US-VOTIV MUSIC"/>
    <s v="PORTABLE SUB STREAMS"/>
    <s v="GOOGLE MUSIC"/>
    <s v="PORTABLE SUBSCRIPTIONS"/>
    <s v="TRACK"/>
    <x v="13"/>
    <x v="65"/>
    <s v="00851563006752"/>
    <s v="ALLEN TATE"/>
    <s v="BEING ALONE"/>
    <d v="2016-10-28T00:00:00"/>
    <m/>
    <s v="USC5Q1600019"/>
    <n v="7.8962270700000003E-2"/>
    <n v="13"/>
  </r>
  <r>
    <s v="US-VOT"/>
    <s v="US-VOTIV MUSIC"/>
    <s v="PORTABLE SUB STREAMS"/>
    <s v="GOOGLE MUSIC"/>
    <s v="PORTABLE SUBSCRIPTIONS"/>
    <s v="TRACK"/>
    <x v="13"/>
    <x v="65"/>
    <s v="00851563006752"/>
    <s v="ALLEN TATE"/>
    <s v="AT EASE"/>
    <d v="2016-10-28T00:00:00"/>
    <m/>
    <s v="USC5Q1600026"/>
    <n v="6.0740208300000001E-2"/>
    <n v="10"/>
  </r>
  <r>
    <s v="US-VOT"/>
    <s v="US-VOTIV MUSIC"/>
    <s v="PORTABLE SUB STREAMS"/>
    <s v="GOOGLE MUSIC"/>
    <s v="PORTABLE SUBSCRIPTIONS"/>
    <s v="TRACK"/>
    <x v="13"/>
    <x v="65"/>
    <s v="00851563006752"/>
    <s v="ALLEN TATE"/>
    <s v="ALIENS"/>
    <d v="2016-10-28T00:00:00"/>
    <m/>
    <s v="USC5Q1600018"/>
    <n v="7.8962270700000003E-2"/>
    <n v="13"/>
  </r>
  <r>
    <s v="US-VOT"/>
    <s v="US-VOTIV MUSIC"/>
    <s v="PORTABLE SUB STREAMS"/>
    <s v="GOOGLE MUSIC"/>
    <s v="PORTABLE SUBSCRIPTIONS"/>
    <s v="TRACK"/>
    <x v="13"/>
    <x v="66"/>
    <s v="00851857007380"/>
    <s v="ALLEN TATE"/>
    <s v="POLLY"/>
    <d v="2017-08-18T00:00:00"/>
    <m/>
    <s v="USC5Q1700028"/>
    <n v="0.103258354"/>
    <n v="17"/>
  </r>
  <r>
    <s v="US-VOT"/>
    <s v="US-VOTIV MUSIC"/>
    <s v="PERMANENT DOWNLOADS"/>
    <s v="GOOGLE MUSIC"/>
    <s v="DIGITAL PERMANENT DOWNLOAD              "/>
    <s v="TRACK"/>
    <x v="6"/>
    <x v="7"/>
    <s v="00075679967336"/>
    <s v="WE ARE AUGUSTINES"/>
    <s v="CHAPEL SONG"/>
    <d v="2014-02-18T00:00:00"/>
    <m/>
    <s v="GBW7D1100014"/>
    <n v="0.91"/>
    <n v="1"/>
  </r>
  <r>
    <s v="US-VOT"/>
    <s v="US-VOTIV MUSIC"/>
    <s v="PERMANENT DOWNLOADS"/>
    <s v="GOOGLE MUSIC"/>
    <s v="DIGITAL PERMANENT DOWNLOAD              "/>
    <s v="TRACK"/>
    <x v="4"/>
    <x v="4"/>
    <s v="00851563006141"/>
    <s v="ALPINE"/>
    <s v="FOOLISH"/>
    <d v="2015-04-07T00:00:00"/>
    <m/>
    <s v="AULI01599320"/>
    <n v="0.91"/>
    <n v="1"/>
  </r>
  <r>
    <s v="US-VOT"/>
    <s v="US-VOTIV MUSIC"/>
    <s v="PERMANENT DOWNLOADS"/>
    <s v="GOOGLE MUSIC"/>
    <s v="DIGITAL PERMANENT DOWNLOAD              "/>
    <s v="TRACK"/>
    <x v="4"/>
    <x v="5"/>
    <s v="00075679956316"/>
    <s v="ALPINE"/>
    <s v="GASOLINE"/>
    <d v="2014-02-18T00:00:00"/>
    <m/>
    <s v="AULI01282660"/>
    <n v="0.91"/>
    <n v="1"/>
  </r>
  <r>
    <s v="US-VOT"/>
    <s v="US-VOTIV MUSIC"/>
    <s v="PERMANENT DOWNLOADS"/>
    <s v="GOOGLE MUSIC"/>
    <s v="DIGITAL PERMANENT DOWNLOAD              "/>
    <s v="COMPLETE ALBUM"/>
    <x v="3"/>
    <x v="3"/>
    <s v="00602537659876"/>
    <s v="-"/>
    <s v="NA"/>
    <d v="2014-02-04T00:00:00"/>
    <m/>
    <s v="-"/>
    <n v="7"/>
    <n v="1"/>
  </r>
  <r>
    <s v="US-VOT"/>
    <s v="US-VOTIV MUSIC"/>
    <s v="FIXED PLAYS"/>
    <s v="GOOGLE MUSIC"/>
    <s v="Fixed Plays"/>
    <s v="TRACK"/>
    <x v="5"/>
    <x v="6"/>
    <s v="00851563006578"/>
    <s v="YOUNG EMPIRES"/>
    <s v="THE GATES"/>
    <d v="2016-04-15T00:00:00"/>
    <m/>
    <s v="CA1C71600188"/>
    <n v="5.3723599999999996E-4"/>
    <n v="1"/>
  </r>
  <r>
    <s v="US-VOT"/>
    <s v="US-VOTIV MUSIC"/>
    <s v="FIXED PLAYS"/>
    <s v="GOOGLE MUSIC"/>
    <s v="Fixed Plays"/>
    <s v="TRACK"/>
    <x v="5"/>
    <x v="6"/>
    <s v="00851563006066"/>
    <s v="YOUNG EMPIRES"/>
    <s v="THE GATES"/>
    <d v="2015-03-31T00:00:00"/>
    <m/>
    <s v="USC5Q1500004"/>
    <n v="1.0207486E-2"/>
    <n v="19"/>
  </r>
  <r>
    <s v="US-VOT"/>
    <s v="US-VOTIV MUSIC"/>
    <s v="FIXED PLAYS"/>
    <s v="GOOGLE MUSIC"/>
    <s v="Fixed Plays"/>
    <s v="TRACK"/>
    <x v="5"/>
    <x v="6"/>
    <s v="00851563006042"/>
    <s v="YOUNG EMPIRES"/>
    <s v="THE UNKNOWN"/>
    <d v="2015-09-04T00:00:00"/>
    <m/>
    <s v="USC5Q1500009"/>
    <n v="1.0744699999999999E-3"/>
    <n v="2"/>
  </r>
  <r>
    <s v="US-VOT"/>
    <s v="US-VOTIV MUSIC"/>
    <s v="FIXED PLAYS"/>
    <s v="GOOGLE MUSIC"/>
    <s v="Fixed Plays"/>
    <s v="TRACK"/>
    <x v="5"/>
    <x v="6"/>
    <s v="00851563006042"/>
    <s v="YOUNG EMPIRES"/>
    <s v="SUNSHINE"/>
    <d v="2015-09-04T00:00:00"/>
    <m/>
    <s v="USC5Q1500010"/>
    <n v="6.9840700000000002E-3"/>
    <n v="13"/>
  </r>
  <r>
    <s v="US-VOT"/>
    <s v="US-VOTIV MUSIC"/>
    <s v="FIXED PLAYS"/>
    <s v="GOOGLE MUSIC"/>
    <s v="Fixed Plays"/>
    <s v="TRACK"/>
    <x v="5"/>
    <x v="6"/>
    <s v="00851563006042"/>
    <s v="YOUNG EMPIRES"/>
    <s v="MERCY"/>
    <d v="2015-09-04T00:00:00"/>
    <m/>
    <s v="USC5Q1500003"/>
    <n v="1.0744699999999999E-3"/>
    <n v="2"/>
  </r>
  <r>
    <s v="US-VOT"/>
    <s v="US-VOTIV MUSIC"/>
    <s v="FIXED PLAYS"/>
    <s v="GOOGLE MUSIC"/>
    <s v="Fixed Plays"/>
    <s v="TRACK"/>
    <x v="5"/>
    <x v="23"/>
    <s v="00851563006530"/>
    <s v="YOUNG EMPIRES"/>
    <s v="SUNSHINE"/>
    <d v="2016-04-15T00:00:00"/>
    <m/>
    <s v="CA1C71600190"/>
    <n v="5.3723599999999996E-4"/>
    <n v="1"/>
  </r>
  <r>
    <s v="US-VOT"/>
    <s v="US-VOTIV MUSIC"/>
    <s v="FIXED PLAYS"/>
    <s v="GOOGLE MUSIC"/>
    <s v="Fixed Plays"/>
    <s v="TRACK"/>
    <x v="5"/>
    <x v="11"/>
    <s v="00857235002947"/>
    <s v="YOUNG EMPIRES"/>
    <s v="SO CRUEL"/>
    <d v="2015-02-24T00:00:00"/>
    <m/>
    <s v="USC5Q1500001"/>
    <n v="5.3723599999999996E-4"/>
    <n v="1"/>
  </r>
  <r>
    <s v="US-VOT"/>
    <s v="US-VOTIV MUSIC"/>
    <s v="FIXED PLAYS"/>
    <s v="GOOGLE MUSIC"/>
    <s v="Fixed Plays"/>
    <s v="TRACK"/>
    <x v="9"/>
    <x v="24"/>
    <s v="00075679958464"/>
    <s v="YOUNG BUFFALO"/>
    <s v="NATURE BOY"/>
    <d v="2014-02-25T00:00:00"/>
    <m/>
    <s v="USC5Q1200049"/>
    <n v="4.2978900000000004E-3"/>
    <n v="4"/>
  </r>
  <r>
    <s v="US-VOT"/>
    <s v="US-VOTIV MUSIC"/>
    <s v="FIXED PLAYS"/>
    <s v="GOOGLE MUSIC"/>
    <s v="Fixed Plays"/>
    <s v="TRACK"/>
    <x v="9"/>
    <x v="25"/>
    <s v="00857235002282"/>
    <s v="YOUNG BUFFALO"/>
    <s v="SYKIA"/>
    <d v="2014-07-08T00:00:00"/>
    <m/>
    <s v="USC5Q1400006"/>
    <n v="6.4468299999999989E-3"/>
    <n v="8"/>
  </r>
  <r>
    <s v="US-VOT"/>
    <s v="US-VOTIV MUSIC"/>
    <s v="FIXED PLAYS"/>
    <s v="GOOGLE MUSIC"/>
    <s v="Fixed Plays"/>
    <s v="TRACK"/>
    <x v="9"/>
    <x v="26"/>
    <s v="00857235002619"/>
    <s v="YOUNG BUFFALO"/>
    <s v="MY PLACE"/>
    <d v="2014-10-21T00:00:00"/>
    <m/>
    <s v="USC5Q1400005"/>
    <n v="2.1489400000000011E-3"/>
    <n v="4"/>
  </r>
  <r>
    <s v="US-VOT"/>
    <s v="US-VOTIV MUSIC"/>
    <s v="FIXED PLAYS"/>
    <s v="GOOGLE MUSIC"/>
    <s v="Fixed Plays"/>
    <s v="TRACK"/>
    <x v="9"/>
    <x v="12"/>
    <s v="00857235002190"/>
    <s v="YOUNG BUFFALO"/>
    <s v="SUMMERTIME BLONDES"/>
    <d v="2015-03-03T00:00:00"/>
    <m/>
    <s v="USC5Q1400008"/>
    <n v="1.0744699999999999E-3"/>
    <n v="2"/>
  </r>
  <r>
    <s v="US-VOT"/>
    <s v="US-VOTIV MUSIC"/>
    <s v="FIXED PLAYS"/>
    <s v="GOOGLE MUSIC"/>
    <s v="Fixed Plays"/>
    <s v="TRACK"/>
    <x v="9"/>
    <x v="12"/>
    <s v="00857235002190"/>
    <s v="YOUNG BUFFALO"/>
    <s v="PILL"/>
    <d v="2015-03-03T00:00:00"/>
    <m/>
    <s v="USC5Q1400009"/>
    <n v="2.1489400000000011E-3"/>
    <n v="4"/>
  </r>
  <r>
    <s v="US-VOT"/>
    <s v="US-VOTIV MUSIC"/>
    <s v="FIXED PLAYS"/>
    <s v="GOOGLE MUSIC"/>
    <s v="Fixed Plays"/>
    <s v="TRACK"/>
    <x v="9"/>
    <x v="12"/>
    <s v="00857235002190"/>
    <s v="YOUNG BUFFALO"/>
    <s v="OLD SOUL"/>
    <d v="2015-03-03T00:00:00"/>
    <m/>
    <s v="USC5Q1400010"/>
    <n v="2.1489400000000011E-3"/>
    <n v="4"/>
  </r>
  <r>
    <s v="US-VOT"/>
    <s v="US-VOTIV MUSIC"/>
    <s v="FIXED PLAYS"/>
    <s v="GOOGLE MUSIC"/>
    <s v="Fixed Plays"/>
    <s v="TRACK"/>
    <x v="9"/>
    <x v="12"/>
    <s v="00857235002190"/>
    <s v="YOUNG BUFFALO"/>
    <s v="NO IDEA"/>
    <d v="2015-03-03T00:00:00"/>
    <m/>
    <s v="USC5Q1400002"/>
    <n v="6.9840700000000002E-3"/>
    <n v="5"/>
  </r>
  <r>
    <s v="US-VOT"/>
    <s v="US-VOTIV MUSIC"/>
    <s v="FIXED PLAYS"/>
    <s v="GOOGLE MUSIC"/>
    <s v="Fixed Plays"/>
    <s v="TRACK"/>
    <x v="9"/>
    <x v="12"/>
    <s v="00857235002190"/>
    <s v="YOUNG BUFFALO"/>
    <s v="MAN IN YOUR DREAMS"/>
    <d v="2015-03-03T00:00:00"/>
    <m/>
    <s v="USC5Q1400001"/>
    <n v="1.0744699999999999E-3"/>
    <n v="2"/>
  </r>
  <r>
    <s v="US-VOT"/>
    <s v="US-VOTIV MUSIC"/>
    <s v="FIXED PLAYS"/>
    <s v="GOOGLE MUSIC"/>
    <s v="Fixed Plays"/>
    <s v="TRACK"/>
    <x v="9"/>
    <x v="12"/>
    <s v="00857235002190"/>
    <s v="YOUNG BUFFALO"/>
    <s v="GUILT"/>
    <d v="2015-03-03T00:00:00"/>
    <m/>
    <s v="USC5Q1400003"/>
    <n v="2.1489400000000011E-3"/>
    <n v="4"/>
  </r>
  <r>
    <s v="US-VOT"/>
    <s v="US-VOTIV MUSIC"/>
    <s v="FIXED PLAYS"/>
    <s v="GOOGLE MUSIC"/>
    <s v="Fixed Plays"/>
    <s v="TRACK"/>
    <x v="9"/>
    <x v="12"/>
    <s v="00857235002190"/>
    <s v="YOUNG BUFFALO"/>
    <s v="CLIFF DIVER"/>
    <d v="2015-03-03T00:00:00"/>
    <m/>
    <s v="USC5Q1400004"/>
    <n v="1.0744699999999999E-3"/>
    <n v="2"/>
  </r>
  <r>
    <s v="US-VOT"/>
    <s v="US-VOTIV MUSIC"/>
    <s v="FIXED PLAYS"/>
    <s v="GOOGLE MUSIC"/>
    <s v="Fixed Plays"/>
    <s v="TRACK"/>
    <x v="9"/>
    <x v="12"/>
    <s v="00857235002190"/>
    <s v="YOUNG BUFFALO"/>
    <s v="BLACK EYE"/>
    <d v="2015-03-03T00:00:00"/>
    <m/>
    <s v="USC5Q1400007"/>
    <n v="2.6861799999999998E-3"/>
    <n v="5"/>
  </r>
  <r>
    <s v="US-VOT"/>
    <s v="US-VOTIV MUSIC"/>
    <s v="FIXED PLAYS"/>
    <s v="GOOGLE MUSIC"/>
    <s v="Fixed Plays"/>
    <s v="TRACK"/>
    <x v="9"/>
    <x v="12"/>
    <s v="00857235002190"/>
    <s v="YOUNG BUFFALO"/>
    <s v="BEAT BACK"/>
    <d v="2015-03-03T00:00:00"/>
    <m/>
    <s v="USC5Q1400011"/>
    <n v="1.6117099999999999E-3"/>
    <n v="3"/>
  </r>
  <r>
    <s v="US-VOT"/>
    <s v="US-VOTIV MUSIC"/>
    <s v="FIXED PLAYS"/>
    <s v="GOOGLE MUSIC"/>
    <s v="Fixed Plays"/>
    <s v="TRACK"/>
    <x v="10"/>
    <x v="27"/>
    <s v="00857235002541"/>
    <s v="WHITE ARROWS"/>
    <s v="WE CAN'T EVER DIE"/>
    <d v="2014-07-22T00:00:00"/>
    <m/>
    <s v="USC5Q1400048"/>
    <n v="5.3723599999999996E-4"/>
    <n v="1"/>
  </r>
  <r>
    <s v="US-VOT"/>
    <s v="US-VOTIV MUSIC"/>
    <s v="FIXED PLAYS"/>
    <s v="GOOGLE MUSIC"/>
    <s v="Fixed Plays"/>
    <s v="TRACK"/>
    <x v="10"/>
    <x v="28"/>
    <s v="00857235002374"/>
    <s v="WHITE ARROWS"/>
    <s v="LEAVE IT ALONE"/>
    <d v="2014-06-10T00:00:00"/>
    <m/>
    <s v="USC5Q1400017"/>
    <n v="3.2234160000000011E-3"/>
    <n v="2"/>
  </r>
  <r>
    <s v="US-VOT"/>
    <s v="US-VOTIV MUSIC"/>
    <s v="FIXED PLAYS"/>
    <s v="GOOGLE MUSIC"/>
    <s v="Fixed Plays"/>
    <s v="TRACK"/>
    <x v="10"/>
    <x v="13"/>
    <s v="00857235002411"/>
    <s v="WHITE ARROWS"/>
    <s v="I WANT A TASTE"/>
    <d v="2014-06-24T00:00:00"/>
    <m/>
    <s v="USC5Q1400034"/>
    <n v="5.3723599999999996E-4"/>
    <n v="1"/>
  </r>
  <r>
    <s v="US-VOT"/>
    <s v="US-VOTIV MUSIC"/>
    <s v="FIXED PLAYS"/>
    <s v="GOOGLE MUSIC"/>
    <s v="Fixed Plays"/>
    <s v="TRACK"/>
    <x v="6"/>
    <x v="7"/>
    <s v="00075679967336"/>
    <s v="WE ARE AUGUSTINES"/>
    <s v="THE INSTRUMENTAL"/>
    <d v="2014-02-18T00:00:00"/>
    <m/>
    <s v="GBW7D1100012"/>
    <n v="1.504261E-2"/>
    <n v="16"/>
  </r>
  <r>
    <s v="US-VOT"/>
    <s v="US-VOTIV MUSIC"/>
    <s v="FIXED PLAYS"/>
    <s v="GOOGLE MUSIC"/>
    <s v="Fixed Plays"/>
    <s v="TRACK"/>
    <x v="6"/>
    <x v="7"/>
    <s v="00075679967336"/>
    <s v="WE ARE AUGUSTINES"/>
    <s v="STRANGE DAYS"/>
    <d v="2014-02-18T00:00:00"/>
    <m/>
    <s v="GBW7D1100010"/>
    <n v="3.2234199999999998E-3"/>
    <n v="6"/>
  </r>
  <r>
    <s v="US-VOT"/>
    <s v="US-VOTIV MUSIC"/>
    <s v="FIXED PLAYS"/>
    <s v="GOOGLE MUSIC"/>
    <s v="Fixed Plays"/>
    <s v="TRACK"/>
    <x v="6"/>
    <x v="7"/>
    <s v="00075679967336"/>
    <s v="WE ARE AUGUSTINES"/>
    <s v="PHILADELPHIA (THE CITY OF BROTHERLY LOVE)"/>
    <d v="2014-02-18T00:00:00"/>
    <m/>
    <s v="GBW7D1100007"/>
    <n v="5.3723599999999996E-4"/>
    <n v="1"/>
  </r>
  <r>
    <s v="US-VOT"/>
    <s v="US-VOTIV MUSIC"/>
    <s v="FIXED PLAYS"/>
    <s v="GOOGLE MUSIC"/>
    <s v="Fixed Plays"/>
    <s v="TRACK"/>
    <x v="6"/>
    <x v="7"/>
    <s v="00075679967336"/>
    <s v="WE ARE AUGUSTINES"/>
    <s v="PATTON STATE HOSPITAL"/>
    <d v="2014-02-18T00:00:00"/>
    <m/>
    <s v="GBW7D1100009"/>
    <n v="5.3723599999999996E-4"/>
    <n v="1"/>
  </r>
  <r>
    <s v="US-VOT"/>
    <s v="US-VOTIV MUSIC"/>
    <s v="FIXED PLAYS"/>
    <s v="GOOGLE MUSIC"/>
    <s v="Fixed Plays"/>
    <s v="TRACK"/>
    <x v="6"/>
    <x v="7"/>
    <s v="00075679967336"/>
    <s v="WE ARE AUGUSTINES"/>
    <s v="NEW DRINK FOR THE OLD DRUNK"/>
    <d v="2014-02-18T00:00:00"/>
    <m/>
    <s v="GBW7D1100008"/>
    <n v="1.396814E-2"/>
    <n v="14"/>
  </r>
  <r>
    <s v="US-VOT"/>
    <s v="US-VOTIV MUSIC"/>
    <s v="FIXED PLAYS"/>
    <s v="GOOGLE MUSIC"/>
    <s v="Fixed Plays"/>
    <s v="TRACK"/>
    <x v="6"/>
    <x v="7"/>
    <s v="00075679967336"/>
    <s v="WE ARE AUGUSTINES"/>
    <s v="JUAREZ"/>
    <d v="2014-02-18T00:00:00"/>
    <m/>
    <s v="GBW7D1100006"/>
    <n v="3.7606499999999999E-3"/>
    <n v="7"/>
  </r>
  <r>
    <s v="US-VOT"/>
    <s v="US-VOTIV MUSIC"/>
    <s v="FIXED PLAYS"/>
    <s v="GOOGLE MUSIC"/>
    <s v="Fixed Plays"/>
    <s v="TRACK"/>
    <x v="6"/>
    <x v="7"/>
    <s v="00075679967336"/>
    <s v="WE ARE AUGUSTINES"/>
    <s v="HEADLONG INTO THE ABYSS"/>
    <d v="2014-02-18T00:00:00"/>
    <m/>
    <s v="GBW7D1100003"/>
    <n v="2.1489400000000011E-3"/>
    <n v="4"/>
  </r>
  <r>
    <s v="US-VOT"/>
    <s v="US-VOTIV MUSIC"/>
    <s v="FIXED PLAYS"/>
    <s v="GOOGLE MUSIC"/>
    <s v="Fixed Plays"/>
    <s v="TRACK"/>
    <x v="6"/>
    <x v="7"/>
    <s v="00075679967336"/>
    <s v="WE ARE AUGUSTINES"/>
    <s v="EAST LOS ANGELES"/>
    <d v="2014-02-18T00:00:00"/>
    <m/>
    <s v="GBW7D1100005"/>
    <n v="2.6861799999999998E-3"/>
    <n v="5"/>
  </r>
  <r>
    <s v="US-VOT"/>
    <s v="US-VOTIV MUSIC"/>
    <s v="FIXED PLAYS"/>
    <s v="GOOGLE MUSIC"/>
    <s v="Fixed Plays"/>
    <s v="TRACK"/>
    <x v="6"/>
    <x v="7"/>
    <s v="00075679967336"/>
    <s v="WE ARE AUGUSTINES"/>
    <s v="CHAPEL SONG"/>
    <d v="2014-02-18T00:00:00"/>
    <m/>
    <s v="GBW7D1100014"/>
    <n v="2.5250080000000001E-2"/>
    <n v="43"/>
  </r>
  <r>
    <s v="US-VOT"/>
    <s v="US-VOTIV MUSIC"/>
    <s v="FIXED PLAYS"/>
    <s v="GOOGLE MUSIC"/>
    <s v="Fixed Plays"/>
    <s v="TRACK"/>
    <x v="6"/>
    <x v="7"/>
    <s v="00075679967336"/>
    <s v="WE ARE AUGUSTINES"/>
    <s v="BOOK OF JAMES"/>
    <d v="2014-02-18T00:00:00"/>
    <m/>
    <s v="GBW7D1100004"/>
    <n v="4.2978900000000004E-3"/>
    <n v="8"/>
  </r>
  <r>
    <s v="US-VOT"/>
    <s v="US-VOTIV MUSIC"/>
    <s v="FIXED PLAYS"/>
    <s v="GOOGLE MUSIC"/>
    <s v="Fixed Plays"/>
    <s v="TRACK"/>
    <x v="6"/>
    <x v="7"/>
    <s v="00075679967336"/>
    <s v="WE ARE AUGUSTINES"/>
    <s v="AUGUSTINE"/>
    <d v="2014-02-18T00:00:00"/>
    <m/>
    <s v="GBW7D1100002"/>
    <n v="5.3723599999999996E-3"/>
    <n v="10"/>
  </r>
  <r>
    <s v="US-VOT"/>
    <s v="US-VOTIV MUSIC"/>
    <s v="FIXED PLAYS"/>
    <s v="GOOGLE MUSIC"/>
    <s v="Fixed Plays"/>
    <s v="TRACK"/>
    <x v="7"/>
    <x v="15"/>
    <s v="00075679946447"/>
    <s v="THE SO SO GLOS"/>
    <s v="THE DEAD, THE GONE &amp; THE COSMOS"/>
    <d v="2014-01-14T00:00:00"/>
    <m/>
    <s v="USC5Q1300103"/>
    <n v="5.3723599999999996E-4"/>
    <n v="1"/>
  </r>
  <r>
    <s v="US-VOT"/>
    <s v="US-VOTIV MUSIC"/>
    <s v="FIXED PLAYS"/>
    <s v="GOOGLE MUSIC"/>
    <s v="Fixed Plays"/>
    <s v="TRACK"/>
    <x v="7"/>
    <x v="15"/>
    <s v="00075679946447"/>
    <s v="THE SO SO GLOS"/>
    <s v="RUSKIE KILLS FEMME"/>
    <d v="2014-01-14T00:00:00"/>
    <m/>
    <s v="USC5Q1300109"/>
    <n v="5.3723599999999996E-4"/>
    <n v="1"/>
  </r>
  <r>
    <s v="US-VOT"/>
    <s v="US-VOTIV MUSIC"/>
    <s v="FIXED PLAYS"/>
    <s v="GOOGLE MUSIC"/>
    <s v="Fixed Plays"/>
    <s v="TRACK"/>
    <x v="7"/>
    <x v="15"/>
    <s v="00075679946447"/>
    <s v="THE SO SO GLOS"/>
    <s v="FROM HER BEACON HAND, GLOS"/>
    <d v="2014-01-14T00:00:00"/>
    <m/>
    <s v="USC5Q1300100"/>
    <n v="5.3723599999999996E-4"/>
    <n v="1"/>
  </r>
  <r>
    <s v="US-VOT"/>
    <s v="US-VOTIV MUSIC"/>
    <s v="FIXED PLAYS"/>
    <s v="GOOGLE MUSIC"/>
    <s v="Fixed Plays"/>
    <s v="TRACK"/>
    <x v="7"/>
    <x v="15"/>
    <s v="00075679946447"/>
    <s v="THE SO SO GLOS"/>
    <s v="BLACK AND BLUE"/>
    <d v="2014-01-14T00:00:00"/>
    <m/>
    <s v="USC5Q1300101"/>
    <n v="5.3723599999999996E-4"/>
    <n v="1"/>
  </r>
  <r>
    <s v="US-VOT"/>
    <s v="US-VOTIV MUSIC"/>
    <s v="FIXED PLAYS"/>
    <s v="GOOGLE MUSIC"/>
    <s v="Fixed Plays"/>
    <s v="TRACK"/>
    <x v="7"/>
    <x v="30"/>
    <s v="00851563006356"/>
    <s v="THE SO SO GLOS"/>
    <s v="MISSIONARY"/>
    <d v="2016-05-20T00:00:00"/>
    <m/>
    <s v="USC5Q1500029"/>
    <n v="5.3723599999999996E-4"/>
    <n v="1"/>
  </r>
  <r>
    <s v="US-VOT"/>
    <s v="US-VOTIV MUSIC"/>
    <s v="FIXED PLAYS"/>
    <s v="GOOGLE MUSIC"/>
    <s v="Fixed Plays"/>
    <s v="TRACK"/>
    <x v="7"/>
    <x v="30"/>
    <s v="00851563006356"/>
    <s v="THE SO SO GLOS"/>
    <s v="MAGAZINE"/>
    <d v="2016-05-20T00:00:00"/>
    <m/>
    <s v="USC5Q1500022"/>
    <n v="1.0744699999999999E-3"/>
    <n v="2"/>
  </r>
  <r>
    <s v="US-VOT"/>
    <s v="US-VOTIV MUSIC"/>
    <s v="FIXED PLAYS"/>
    <s v="GOOGLE MUSIC"/>
    <s v="Fixed Plays"/>
    <s v="TRACK"/>
    <x v="7"/>
    <x v="30"/>
    <s v="00851563006356"/>
    <s v="THE SO SO GLOS"/>
    <s v="DEVIL'S DOING HANDSTANDS"/>
    <d v="2016-05-20T00:00:00"/>
    <m/>
    <s v="USC5Q1500021"/>
    <n v="5.3723599999999996E-4"/>
    <n v="1"/>
  </r>
  <r>
    <s v="US-VOT"/>
    <s v="US-VOTIV MUSIC"/>
    <s v="FIXED PLAYS"/>
    <s v="GOOGLE MUSIC"/>
    <s v="Fixed Plays"/>
    <s v="TRACK"/>
    <x v="7"/>
    <x v="30"/>
    <s v="00851563006356"/>
    <s v="THE SO SO GLOS"/>
    <s v="CADAVER (CAREER SUICIDE)"/>
    <d v="2016-05-20T00:00:00"/>
    <m/>
    <s v="USC5Q1500026"/>
    <n v="5.3723599999999996E-4"/>
    <n v="1"/>
  </r>
  <r>
    <s v="US-VOT"/>
    <s v="US-VOTIV MUSIC"/>
    <s v="FIXED PLAYS"/>
    <s v="GOOGLE MUSIC"/>
    <s v="Fixed Plays"/>
    <s v="TRACK"/>
    <x v="7"/>
    <x v="31"/>
    <s v="00851563006479"/>
    <s v="THE SO SO GLOS"/>
    <s v="DANCING INDUSTRY"/>
    <d v="2016-03-11T00:00:00"/>
    <m/>
    <s v="USC5Q1500018"/>
    <n v="5.3723599999999996E-4"/>
    <n v="1"/>
  </r>
  <r>
    <s v="US-VOT"/>
    <s v="US-VOTIV MUSIC"/>
    <s v="FIXED PLAYS"/>
    <s v="GOOGLE MUSIC"/>
    <s v="Fixed Plays"/>
    <s v="TRACK"/>
    <x v="16"/>
    <x v="35"/>
    <s v="00851857007205"/>
    <s v="KEVIN REILLY"/>
    <s v="APPALACHIAN MOON"/>
    <d v="2017-02-24T00:00:00"/>
    <m/>
    <s v="USC5Q1700016"/>
    <n v="7.5212999999999999E-3"/>
    <n v="14"/>
  </r>
  <r>
    <s v="US-VOT"/>
    <s v="US-VOTIV MUSIC"/>
    <s v="FIXED PLAYS"/>
    <s v="GOOGLE MUSIC"/>
    <s v="Fixed Plays"/>
    <s v="TRACK"/>
    <x v="17"/>
    <x v="37"/>
    <s v="00851857007069"/>
    <s v="MY GOODNESS"/>
    <s v="ISLANDS"/>
    <d v="2016-09-14T00:00:00"/>
    <m/>
    <s v="USC5Q1600046"/>
    <n v="1.6117099999999999E-3"/>
    <n v="3"/>
  </r>
  <r>
    <s v="US-VOT"/>
    <s v="US-VOTIV MUSIC"/>
    <s v="FIXED PLAYS"/>
    <s v="GOOGLE MUSIC"/>
    <s v="Fixed Plays"/>
    <s v="TRACK"/>
    <x v="17"/>
    <x v="38"/>
    <s v="00857235002237"/>
    <s v="MY GOODNESS"/>
    <s v="COLD FEET KILLER"/>
    <d v="2014-04-15T00:00:00"/>
    <m/>
    <s v="USC5Q1300084"/>
    <n v="1.6117099999999999E-3"/>
    <n v="3"/>
  </r>
  <r>
    <s v="US-VOT"/>
    <s v="US-VOTIV MUSIC"/>
    <s v="FIXED PLAYS"/>
    <s v="GOOGLE MUSIC"/>
    <s v="Fixed Plays"/>
    <s v="TRACK"/>
    <x v="17"/>
    <x v="39"/>
    <s v="00857235002060"/>
    <s v="MY GOODNESS"/>
    <s v="CHECK YOUR BONES"/>
    <d v="2014-01-21T00:00:00"/>
    <m/>
    <s v="USC5Q1300083"/>
    <n v="5.3723599999999996E-3"/>
    <n v="10"/>
  </r>
  <r>
    <s v="US-VOT"/>
    <s v="US-VOTIV MUSIC"/>
    <s v="FIXED PLAYS"/>
    <s v="GOOGLE MUSIC"/>
    <s v="Fixed Plays"/>
    <s v="TRACK"/>
    <x v="18"/>
    <x v="43"/>
    <s v="00851563006721"/>
    <s v="KUROMA"/>
    <s v="A DAY WITH NO DISASTER"/>
    <d v="2016-07-27T00:00:00"/>
    <m/>
    <s v="USC5Q1600001"/>
    <n v="5.3723599999999996E-4"/>
    <n v="1"/>
  </r>
  <r>
    <s v="US-VOT"/>
    <s v="US-VOTIV MUSIC"/>
    <s v="FIXED PLAYS"/>
    <s v="GOOGLE MUSIC"/>
    <s v="Fixed Plays"/>
    <s v="TRACK"/>
    <x v="18"/>
    <x v="44"/>
    <s v="00851563006332"/>
    <s v="KUROMA"/>
    <s v="HEAVENLY JUSTICE"/>
    <d v="2015-10-30T00:00:00"/>
    <m/>
    <s v="USC5Q1500015"/>
    <n v="5.3723599999999996E-4"/>
    <n v="1"/>
  </r>
  <r>
    <s v="US-VOT"/>
    <s v="US-VOTIV MUSIC"/>
    <s v="FIXED PLAYS"/>
    <s v="GOOGLE MUSIC"/>
    <s v="Fixed Plays"/>
    <s v="TRACK"/>
    <x v="19"/>
    <x v="46"/>
    <s v="00851563006622"/>
    <s v="KAYE"/>
    <s v="HONEY"/>
    <d v="2016-08-19T00:00:00"/>
    <m/>
    <s v="USC5Q1600014"/>
    <n v="4.2978900000000004E-3"/>
    <n v="8"/>
  </r>
  <r>
    <s v="US-VOT"/>
    <s v="US-VOTIV MUSIC"/>
    <s v="FIXED PLAYS"/>
    <s v="GOOGLE MUSIC"/>
    <s v="Fixed Plays"/>
    <s v="TRACK"/>
    <x v="19"/>
    <x v="47"/>
    <s v="00851857007342"/>
    <s v="KAYE"/>
    <s v="CHESHIRE KITTEN"/>
    <d v="2017-07-28T00:00:00"/>
    <m/>
    <s v="USC5Q1700027"/>
    <n v="1.6117099999999999E-3"/>
    <n v="3"/>
  </r>
  <r>
    <s v="US-VOT"/>
    <s v="US-VOTIV MUSIC"/>
    <s v="FIXED PLAYS"/>
    <s v="GOOGLE MUSIC"/>
    <s v="Fixed Plays"/>
    <s v="TRACK"/>
    <x v="19"/>
    <x v="48"/>
    <s v="00851857007441"/>
    <s v="KAYE"/>
    <s v="BAMBOO"/>
    <d v="2017-09-20T00:00:00"/>
    <m/>
    <s v="USC5Q1700040"/>
    <n v="5.3723599999999996E-4"/>
    <n v="1"/>
  </r>
  <r>
    <s v="US-VOT"/>
    <s v="US-VOTIV MUSIC"/>
    <s v="FIXED PLAYS"/>
    <s v="GOOGLE MUSIC"/>
    <s v="Fixed Plays"/>
    <s v="TRACK"/>
    <x v="8"/>
    <x v="50"/>
    <s v="00857235002084"/>
    <s v="IMAGINARY CITIES"/>
    <s v="BELLS OF COLOGNE"/>
    <d v="2014-02-25T00:00:00"/>
    <m/>
    <s v="CA2Q71200019"/>
    <n v="4.2978900000000004E-3"/>
    <n v="8"/>
  </r>
  <r>
    <s v="US-VOT"/>
    <s v="US-VOTIV MUSIC"/>
    <s v="FIXED PLAYS"/>
    <s v="GOOGLE MUSIC"/>
    <s v="Fixed Plays"/>
    <s v="TRACK"/>
    <x v="20"/>
    <x v="51"/>
    <s v="00075679965448"/>
    <s v="HEY CHAMP"/>
    <s v="NEVEREST"/>
    <d v="2014-02-18T00:00:00"/>
    <m/>
    <s v="USC5Q1000006"/>
    <n v="2.6861799999999998E-3"/>
    <n v="5"/>
  </r>
  <r>
    <s v="US-VOT"/>
    <s v="US-VOTIV MUSIC"/>
    <s v="FIXED PLAYS"/>
    <s v="GOOGLE MUSIC"/>
    <s v="Fixed Plays"/>
    <s v="TRACK"/>
    <x v="20"/>
    <x v="51"/>
    <s v="00075679965448"/>
    <s v="HEY CHAMP"/>
    <s v="COLD DUST GIRL"/>
    <d v="2014-02-18T00:00:00"/>
    <m/>
    <s v="USC5Q1000003"/>
    <n v="1.45054E-2"/>
    <n v="27"/>
  </r>
  <r>
    <s v="US-VOT"/>
    <s v="US-VOTIV MUSIC"/>
    <s v="FIXED PLAYS"/>
    <s v="GOOGLE MUSIC"/>
    <s v="Fixed Plays"/>
    <s v="TRACK"/>
    <x v="0"/>
    <x v="52"/>
    <s v="00851563006127"/>
    <s v="GLINT"/>
    <s v="SOLDIERS IN THE DARK"/>
    <d v="2016-03-11T00:00:00"/>
    <m/>
    <s v="USC5Q1400055"/>
    <n v="3.2234199999999998E-3"/>
    <n v="6"/>
  </r>
  <r>
    <s v="US-VOT"/>
    <s v="US-VOTIV MUSIC"/>
    <s v="FIXED PLAYS"/>
    <s v="GOOGLE MUSIC"/>
    <s v="Fixed Plays"/>
    <s v="TRACK"/>
    <x v="0"/>
    <x v="52"/>
    <s v="00851563006127"/>
    <s v="GLINT"/>
    <s v="SIT BACK, LET GO"/>
    <d v="2016-03-11T00:00:00"/>
    <m/>
    <s v="USC5Q1400053"/>
    <n v="2.1489400000000011E-3"/>
    <n v="4"/>
  </r>
  <r>
    <s v="US-VOT"/>
    <s v="US-VOTIV MUSIC"/>
    <s v="FIXED PLAYS"/>
    <s v="GOOGLE MUSIC"/>
    <s v="Fixed Plays"/>
    <s v="TRACK"/>
    <x v="0"/>
    <x v="52"/>
    <s v="00851563006127"/>
    <s v="GLINT"/>
    <s v="GET OUT THE WAY"/>
    <d v="2016-03-11T00:00:00"/>
    <m/>
    <s v="USC5Q1400091"/>
    <n v="5.3723599999999996E-4"/>
    <n v="1"/>
  </r>
  <r>
    <s v="US-VOT"/>
    <s v="US-VOTIV MUSIC"/>
    <s v="FIXED PLAYS"/>
    <s v="GOOGLE MUSIC"/>
    <s v="Fixed Plays"/>
    <s v="TRACK"/>
    <x v="0"/>
    <x v="52"/>
    <s v="00851563006127"/>
    <s v="GLINT"/>
    <s v="DEBTS &amp; COLLECTIONS"/>
    <d v="2016-03-11T00:00:00"/>
    <m/>
    <s v="USC5Q1400054"/>
    <n v="2.1489400000000011E-3"/>
    <n v="4"/>
  </r>
  <r>
    <s v="US-VOT"/>
    <s v="US-VOTIV MUSIC"/>
    <s v="FIXED PLAYS"/>
    <s v="GOOGLE MUSIC"/>
    <s v="Fixed Plays"/>
    <s v="TRACK"/>
    <x v="0"/>
    <x v="52"/>
    <s v="00851563006127"/>
    <s v="GLINT"/>
    <s v="BREATHE"/>
    <d v="2016-03-11T00:00:00"/>
    <m/>
    <s v="USC5Q1400051"/>
    <n v="4.2978900000000004E-3"/>
    <n v="8"/>
  </r>
  <r>
    <s v="US-VOT"/>
    <s v="US-VOTIV MUSIC"/>
    <s v="FIXED PLAYS"/>
    <s v="GOOGLE MUSIC"/>
    <s v="Fixed Plays"/>
    <s v="TRACK"/>
    <x v="0"/>
    <x v="53"/>
    <s v="00851563006257"/>
    <s v="GLINT"/>
    <s v="ALL IS WELL"/>
    <d v="2015-07-24T00:00:00"/>
    <m/>
    <s v="USC5Q1400059"/>
    <n v="3.2234199999999998E-3"/>
    <n v="6"/>
  </r>
  <r>
    <s v="US-VOT"/>
    <s v="US-VOTIV MUSIC"/>
    <s v="FIXED PLAYS"/>
    <s v="GOOGLE MUSIC"/>
    <s v="Fixed Plays"/>
    <s v="TRACK"/>
    <x v="12"/>
    <x v="56"/>
    <s v="00851563006516"/>
    <s v="FENCES"/>
    <s v="THE FOUNTAIN"/>
    <d v="2016-09-09T00:00:00"/>
    <m/>
    <s v="USC5Q1500033"/>
    <n v="1.6117099999999999E-3"/>
    <n v="3"/>
  </r>
  <r>
    <s v="US-VOT"/>
    <s v="US-VOTIV MUSIC"/>
    <s v="FIXED PLAYS"/>
    <s v="GOOGLE MUSIC"/>
    <s v="Fixed Plays"/>
    <s v="TRACK"/>
    <x v="12"/>
    <x v="56"/>
    <s v="00851563006516"/>
    <s v="FENCES"/>
    <s v="PALE PAPER"/>
    <d v="2016-09-09T00:00:00"/>
    <m/>
    <s v="USC5Q1500034"/>
    <n v="1.6117099999999999E-3"/>
    <n v="3"/>
  </r>
  <r>
    <s v="US-VOT"/>
    <s v="US-VOTIV MUSIC"/>
    <s v="FIXED PLAYS"/>
    <s v="GOOGLE MUSIC"/>
    <s v="Fixed Plays"/>
    <s v="TRACK"/>
    <x v="12"/>
    <x v="56"/>
    <s v="00851563006516"/>
    <s v="FENCES"/>
    <s v="LIKE A FEATHER"/>
    <d v="2016-09-09T00:00:00"/>
    <m/>
    <s v="USC5Q1500036"/>
    <n v="2.1489400000000011E-3"/>
    <n v="4"/>
  </r>
  <r>
    <s v="US-VOT"/>
    <s v="US-VOTIV MUSIC"/>
    <s v="FIXED PLAYS"/>
    <s v="GOOGLE MUSIC"/>
    <s v="Fixed Plays"/>
    <s v="TRACK"/>
    <x v="12"/>
    <x v="56"/>
    <s v="00851563006516"/>
    <s v="FENCES"/>
    <s v="HUNTING SEASON"/>
    <d v="2016-09-09T00:00:00"/>
    <m/>
    <s v="USC5Q1500032"/>
    <n v="2.1489400000000011E-3"/>
    <n v="4"/>
  </r>
  <r>
    <s v="US-VOT"/>
    <s v="US-VOTIV MUSIC"/>
    <s v="FIXED PLAYS"/>
    <s v="GOOGLE MUSIC"/>
    <s v="Fixed Plays"/>
    <s v="TRACK"/>
    <x v="12"/>
    <x v="56"/>
    <s v="00851563006516"/>
    <s v="FENCES"/>
    <s v="CEDAR WESLEY"/>
    <d v="2016-09-09T00:00:00"/>
    <m/>
    <s v="USC5Q1500035"/>
    <n v="1.0744699999999999E-3"/>
    <n v="2"/>
  </r>
  <r>
    <s v="US-VOT"/>
    <s v="US-VOTIV MUSIC"/>
    <s v="FIXED PLAYS"/>
    <s v="GOOGLE MUSIC"/>
    <s v="Fixed Plays"/>
    <s v="TRACK"/>
    <x v="12"/>
    <x v="56"/>
    <s v="00851563006516"/>
    <s v="FENCES"/>
    <s v="BUFFALO FEET"/>
    <d v="2016-09-09T00:00:00"/>
    <m/>
    <s v="USC5Q1500037"/>
    <n v="5.3723599999999996E-4"/>
    <n v="1"/>
  </r>
  <r>
    <s v="US-VOT"/>
    <s v="US-VOTIV MUSIC"/>
    <s v="FIXED PLAYS"/>
    <s v="GOOGLE MUSIC"/>
    <s v="Fixed Plays"/>
    <s v="TRACK"/>
    <x v="11"/>
    <x v="57"/>
    <s v="00851857007359"/>
    <s v="CLOUD CONTROL"/>
    <s v="MUM'S SPAGHETTI"/>
    <d v="2017-09-01T00:00:00"/>
    <m/>
    <s v="AULI01711660"/>
    <n v="5.3723599999999996E-4"/>
    <n v="1"/>
  </r>
  <r>
    <s v="US-VOT"/>
    <s v="US-VOTIV MUSIC"/>
    <s v="FIXED PLAYS"/>
    <s v="GOOGLE MUSIC"/>
    <s v="Fixed Plays"/>
    <s v="TRACK"/>
    <x v="11"/>
    <x v="57"/>
    <s v="00851857007359"/>
    <s v="CLOUD CONTROL"/>
    <s v="FIND ME IN THE WATER"/>
    <d v="2017-09-01T00:00:00"/>
    <m/>
    <s v="AULI01711690"/>
    <n v="5.3723599999999996E-4"/>
    <n v="1"/>
  </r>
  <r>
    <s v="US-VOT"/>
    <s v="US-VOTIV MUSIC"/>
    <s v="FIXED PLAYS"/>
    <s v="GOOGLE MUSIC"/>
    <s v="Fixed Plays"/>
    <s v="TRACK"/>
    <x v="11"/>
    <x v="58"/>
    <s v="00851857007328"/>
    <s v="CLOUD CONTROL"/>
    <s v="RAINBOW CITY"/>
    <d v="2017-05-12T00:00:00"/>
    <m/>
    <s v="AULI01710600"/>
    <n v="5.3723599999999996E-4"/>
    <n v="1"/>
  </r>
  <r>
    <s v="US-VOT"/>
    <s v="US-VOTIV MUSIC"/>
    <s v="FIXED PLAYS"/>
    <s v="GOOGLE MUSIC"/>
    <s v="Fixed Plays"/>
    <s v="TRACK"/>
    <x v="11"/>
    <x v="17"/>
    <s v="00075679950949"/>
    <s v="CLOUD CONTROL"/>
    <s v="TOMBSTONE"/>
    <d v="2014-02-18T00:00:00"/>
    <m/>
    <s v="AULI01387050"/>
    <n v="6.9840700000000002E-3"/>
    <n v="5"/>
  </r>
  <r>
    <s v="US-VOT"/>
    <s v="US-VOTIV MUSIC"/>
    <s v="FIXED PLAYS"/>
    <s v="GOOGLE MUSIC"/>
    <s v="Fixed Plays"/>
    <s v="TRACK"/>
    <x v="11"/>
    <x v="17"/>
    <s v="00075679950949"/>
    <s v="CLOUD CONTROL"/>
    <s v="THE SMOKE, THE FEELING"/>
    <d v="2014-02-18T00:00:00"/>
    <m/>
    <s v="AULI01387040"/>
    <n v="1.235643E-2"/>
    <n v="11"/>
  </r>
  <r>
    <s v="US-VOT"/>
    <s v="US-VOTIV MUSIC"/>
    <s v="FIXED PLAYS"/>
    <s v="GOOGLE MUSIC"/>
    <s v="Fixed Plays"/>
    <s v="TRACK"/>
    <x v="11"/>
    <x v="17"/>
    <s v="00075679950949"/>
    <s v="CLOUD CONTROL"/>
    <s v="SCREAM RAVE"/>
    <d v="2014-02-18T00:00:00"/>
    <m/>
    <s v="AULI01386960"/>
    <n v="2.6861799999999998E-3"/>
    <n v="1"/>
  </r>
  <r>
    <s v="US-VOT"/>
    <s v="US-VOTIV MUSIC"/>
    <s v="FIXED PLAYS"/>
    <s v="GOOGLE MUSIC"/>
    <s v="Fixed Plays"/>
    <s v="TRACK"/>
    <x v="11"/>
    <x v="17"/>
    <s v="00075679950949"/>
    <s v="CLOUD CONTROL"/>
    <s v="SCAR"/>
    <d v="2014-02-18T00:00:00"/>
    <m/>
    <s v="AULI01387010"/>
    <n v="1.450537E-2"/>
    <n v="15"/>
  </r>
  <r>
    <s v="US-VOT"/>
    <s v="US-VOTIV MUSIC"/>
    <s v="FIXED PLAYS"/>
    <s v="GOOGLE MUSIC"/>
    <s v="Fixed Plays"/>
    <s v="TRACK"/>
    <x v="11"/>
    <x v="17"/>
    <s v="00075679950949"/>
    <s v="CLOUD CONTROL"/>
    <s v="PROMISES"/>
    <d v="2014-02-18T00:00:00"/>
    <m/>
    <s v="AULI01386970"/>
    <n v="4.83512E-3"/>
    <n v="5"/>
  </r>
  <r>
    <s v="US-VOT"/>
    <s v="US-VOTIV MUSIC"/>
    <s v="FIXED PLAYS"/>
    <s v="GOOGLE MUSIC"/>
    <s v="Fixed Plays"/>
    <s v="TRACK"/>
    <x v="11"/>
    <x v="17"/>
    <s v="00075679950949"/>
    <s v="CLOUD CONTROL"/>
    <s v="MOONRABBIT"/>
    <d v="2014-02-18T00:00:00"/>
    <m/>
    <s v="AULI01386980"/>
    <n v="1.5579819999999999E-2"/>
    <n v="13"/>
  </r>
  <r>
    <s v="US-VOT"/>
    <s v="US-VOTIV MUSIC"/>
    <s v="FIXED PLAYS"/>
    <s v="GOOGLE MUSIC"/>
    <s v="Fixed Plays"/>
    <s v="TRACK"/>
    <x v="11"/>
    <x v="17"/>
    <s v="00075679950949"/>
    <s v="CLOUD CONTROL"/>
    <s v="ISLAND LIVING"/>
    <d v="2014-02-18T00:00:00"/>
    <m/>
    <s v="AULI01386990"/>
    <n v="5.9095960000000013E-3"/>
    <n v="3"/>
  </r>
  <r>
    <s v="US-VOT"/>
    <s v="US-VOTIV MUSIC"/>
    <s v="FIXED PLAYS"/>
    <s v="GOOGLE MUSIC"/>
    <s v="Fixed Plays"/>
    <s v="TRACK"/>
    <x v="11"/>
    <x v="17"/>
    <s v="00075679950949"/>
    <s v="CLOUD CONTROL"/>
    <s v="ICE AGE HEATWAVE"/>
    <d v="2014-02-18T00:00:00"/>
    <m/>
    <s v="AULI01387030"/>
    <n v="5.9095960000000013E-3"/>
    <n v="3"/>
  </r>
  <r>
    <s v="US-VOT"/>
    <s v="US-VOTIV MUSIC"/>
    <s v="FIXED PLAYS"/>
    <s v="GOOGLE MUSIC"/>
    <s v="Fixed Plays"/>
    <s v="TRACK"/>
    <x v="11"/>
    <x v="17"/>
    <s v="00075679950949"/>
    <s v="CLOUD CONTROL"/>
    <s v="HAPPY BIRTHDAY"/>
    <d v="2014-02-18T00:00:00"/>
    <m/>
    <s v="AULI01387020"/>
    <n v="5.9095960000000013E-3"/>
    <n v="3"/>
  </r>
  <r>
    <s v="US-VOT"/>
    <s v="US-VOTIV MUSIC"/>
    <s v="FIXED PLAYS"/>
    <s v="GOOGLE MUSIC"/>
    <s v="Fixed Plays"/>
    <s v="TRACK"/>
    <x v="11"/>
    <x v="17"/>
    <s v="00075679950949"/>
    <s v="CLOUD CONTROL"/>
    <s v="DREAM CAVE"/>
    <d v="2014-02-18T00:00:00"/>
    <m/>
    <s v="AULI01387060"/>
    <n v="8.0585400000000012E-3"/>
    <n v="7"/>
  </r>
  <r>
    <s v="US-VOT"/>
    <s v="US-VOTIV MUSIC"/>
    <s v="FIXED PLAYS"/>
    <s v="GOOGLE MUSIC"/>
    <s v="Fixed Plays"/>
    <s v="TRACK"/>
    <x v="11"/>
    <x v="17"/>
    <s v="00075679950949"/>
    <s v="CLOUD CONTROL"/>
    <s v="DOJO RISING"/>
    <d v="2014-02-18T00:00:00"/>
    <m/>
    <s v="AULI01387000"/>
    <n v="1.7728770000000001E-2"/>
    <n v="17"/>
  </r>
  <r>
    <s v="US-VOT"/>
    <s v="US-VOTIV MUSIC"/>
    <s v="FIXED PLAYS"/>
    <s v="GOOGLE MUSIC"/>
    <s v="Fixed Plays"/>
    <s v="TRACK"/>
    <x v="1"/>
    <x v="63"/>
    <s v="00857235002749"/>
    <s v="CHAPPO"/>
    <s v="ORANGE AFTERNOON"/>
    <d v="2015-05-12T00:00:00"/>
    <m/>
    <s v="USC5Q1400088"/>
    <n v="5.3723599999999996E-4"/>
    <n v="1"/>
  </r>
  <r>
    <s v="US-VOT"/>
    <s v="US-VOTIV MUSIC"/>
    <s v="FIXED PLAYS"/>
    <s v="GOOGLE MUSIC"/>
    <s v="Fixed Plays"/>
    <s v="TRACK"/>
    <x v="1"/>
    <x v="64"/>
    <s v="00857235002732"/>
    <s v="CHAPPO"/>
    <s v="I'M NOT READY"/>
    <d v="2014-12-09T00:00:00"/>
    <m/>
    <s v="USC5Q1400078"/>
    <n v="2.1489400000000011E-3"/>
    <n v="4"/>
  </r>
  <r>
    <s v="US-VOT"/>
    <s v="US-VOTIV MUSIC"/>
    <s v="FIXED PLAYS"/>
    <s v="GOOGLE MUSIC"/>
    <s v="Fixed Plays"/>
    <s v="TRACK"/>
    <x v="2"/>
    <x v="2"/>
    <s v="00075679967251"/>
    <s v="BRITE FUTURES"/>
    <s v="WINTERLUDE"/>
    <d v="2014-02-18T00:00:00"/>
    <m/>
    <s v="USC5Q1100013"/>
    <n v="1.020748E-2"/>
    <n v="11"/>
  </r>
  <r>
    <s v="US-VOT"/>
    <s v="US-VOTIV MUSIC"/>
    <s v="FIXED PLAYS"/>
    <s v="GOOGLE MUSIC"/>
    <s v="Fixed Plays"/>
    <s v="TRACK"/>
    <x v="2"/>
    <x v="2"/>
    <s v="00075679967251"/>
    <s v="BRITE FUTURES"/>
    <s v="TOO YOUNG TO KILL"/>
    <d v="2014-02-18T00:00:00"/>
    <m/>
    <s v="USC5Q1100010"/>
    <n v="1.020748E-2"/>
    <n v="15"/>
  </r>
  <r>
    <s v="US-VOT"/>
    <s v="US-VOTIV MUSIC"/>
    <s v="FIXED PLAYS"/>
    <s v="GOOGLE MUSIC"/>
    <s v="Fixed Plays"/>
    <s v="TRACK"/>
    <x v="2"/>
    <x v="2"/>
    <s v="00075679967251"/>
    <s v="BRITE FUTURES"/>
    <s v="TEST OF TIME"/>
    <d v="2014-02-18T00:00:00"/>
    <m/>
    <s v="USC5Q1100016"/>
    <n v="1.3430879999999999E-2"/>
    <n v="9"/>
  </r>
  <r>
    <s v="US-VOT"/>
    <s v="US-VOTIV MUSIC"/>
    <s v="FIXED PLAYS"/>
    <s v="GOOGLE MUSIC"/>
    <s v="Fixed Plays"/>
    <s v="TRACK"/>
    <x v="2"/>
    <x v="2"/>
    <s v="00075679967251"/>
    <s v="BRITE FUTURES"/>
    <s v="TELL IT TO ME"/>
    <d v="2014-02-18T00:00:00"/>
    <m/>
    <s v="USC5Q1100014"/>
    <n v="8.5957800000000008E-3"/>
    <n v="8"/>
  </r>
  <r>
    <s v="US-VOT"/>
    <s v="US-VOTIV MUSIC"/>
    <s v="FIXED PLAYS"/>
    <s v="GOOGLE MUSIC"/>
    <s v="Fixed Plays"/>
    <s v="TRACK"/>
    <x v="2"/>
    <x v="2"/>
    <s v="00075679967251"/>
    <s v="BRITE FUTURES"/>
    <s v="KISSED HER SISTER"/>
    <d v="2014-02-18T00:00:00"/>
    <m/>
    <s v="USC5Q1100009"/>
    <n v="9.6702499999999983E-3"/>
    <n v="10"/>
  </r>
  <r>
    <s v="US-VOT"/>
    <s v="US-VOTIV MUSIC"/>
    <s v="FIXED PLAYS"/>
    <s v="GOOGLE MUSIC"/>
    <s v="Fixed Plays"/>
    <s v="TRACK"/>
    <x v="2"/>
    <x v="2"/>
    <s v="00075679967251"/>
    <s v="BRITE FUTURES"/>
    <s v="JAG IN A JUNGLE"/>
    <d v="2014-02-18T00:00:00"/>
    <m/>
    <s v="USC5Q1100011"/>
    <n v="1.235643E-2"/>
    <n v="15"/>
  </r>
  <r>
    <s v="US-VOT"/>
    <s v="US-VOTIV MUSIC"/>
    <s v="FIXED PLAYS"/>
    <s v="GOOGLE MUSIC"/>
    <s v="Fixed Plays"/>
    <s v="TRACK"/>
    <x v="2"/>
    <x v="2"/>
    <s v="00075679967251"/>
    <s v="BRITE FUTURES"/>
    <s v="COSMIC HORN"/>
    <d v="2014-02-18T00:00:00"/>
    <m/>
    <s v="USC5Q1100015"/>
    <n v="1.5579859999999999E-2"/>
    <n v="21"/>
  </r>
  <r>
    <s v="US-VOT"/>
    <s v="US-VOTIV MUSIC"/>
    <s v="FIXED PLAYS"/>
    <s v="GOOGLE MUSIC"/>
    <s v="Fixed Plays"/>
    <s v="TRACK"/>
    <x v="2"/>
    <x v="2"/>
    <s v="00075679967251"/>
    <s v="BRITE FUTURES"/>
    <s v="BLACK WEDDING"/>
    <d v="2014-02-18T00:00:00"/>
    <m/>
    <s v="USC5Q1100017"/>
    <n v="1.181919E-2"/>
    <n v="14"/>
  </r>
  <r>
    <s v="US-VOT"/>
    <s v="US-VOTIV MUSIC"/>
    <s v="FIXED PLAYS"/>
    <s v="GOOGLE MUSIC"/>
    <s v="Fixed Plays"/>
    <s v="TRACK"/>
    <x v="2"/>
    <x v="2"/>
    <s v="00075679967251"/>
    <s v="BRITE FUTURES"/>
    <s v="BEST PARTY EVER (SO FAR)"/>
    <d v="2014-02-18T00:00:00"/>
    <m/>
    <s v="USC5Q1100012"/>
    <n v="9.1330099999999987E-3"/>
    <n v="9"/>
  </r>
  <r>
    <s v="US-VOT"/>
    <s v="US-VOTIV MUSIC"/>
    <s v="FIXED PLAYS"/>
    <s v="GOOGLE MUSIC"/>
    <s v="Fixed Plays"/>
    <s v="TRACK"/>
    <x v="2"/>
    <x v="2"/>
    <s v="00075679967251"/>
    <s v="BRITE FUTURES"/>
    <s v="BABY RAIN"/>
    <d v="2014-02-18T00:00:00"/>
    <m/>
    <s v="USC5Q1100008"/>
    <n v="1.235643E-2"/>
    <n v="15"/>
  </r>
  <r>
    <s v="US-VOT"/>
    <s v="US-VOTIV MUSIC"/>
    <s v="FIXED PLAYS"/>
    <s v="GOOGLE MUSIC"/>
    <s v="Fixed Plays"/>
    <s v="TRACK"/>
    <x v="3"/>
    <x v="3"/>
    <s v="00602537659876"/>
    <s v="AUGUSTINES"/>
    <s v="WEARY EYES"/>
    <d v="2014-02-04T00:00:00"/>
    <m/>
    <s v="USC5Q1300055"/>
    <n v="6.4468299999999989E-3"/>
    <n v="4"/>
  </r>
  <r>
    <s v="US-VOT"/>
    <s v="US-VOTIV MUSIC"/>
    <s v="FIXED PLAYS"/>
    <s v="GOOGLE MUSIC"/>
    <s v="Fixed Plays"/>
    <s v="TRACK"/>
    <x v="3"/>
    <x v="3"/>
    <s v="00602537659876"/>
    <s v="AUGUSTINES"/>
    <s v="WALKABOUT"/>
    <d v="2014-02-04T00:00:00"/>
    <m/>
    <s v="USC5Q1300057"/>
    <n v="3.0085259999999999E-2"/>
    <n v="48"/>
  </r>
  <r>
    <s v="US-VOT"/>
    <s v="US-VOTIV MUSIC"/>
    <s v="FIXED PLAYS"/>
    <s v="GOOGLE MUSIC"/>
    <s v="Fixed Plays"/>
    <s v="TRACK"/>
    <x v="3"/>
    <x v="3"/>
    <s v="00602537659876"/>
    <s v="AUGUSTINES"/>
    <s v="THIS AIN'T ME"/>
    <d v="2014-02-04T00:00:00"/>
    <m/>
    <s v="USC5Q1300059"/>
    <n v="5.3723599999999996E-3"/>
    <n v="6"/>
  </r>
  <r>
    <s v="US-VOT"/>
    <s v="US-VOTIV MUSIC"/>
    <s v="FIXED PLAYS"/>
    <s v="GOOGLE MUSIC"/>
    <s v="Fixed Plays"/>
    <s v="TRACK"/>
    <x v="3"/>
    <x v="3"/>
    <s v="00602537659876"/>
    <s v="AUGUSTINES"/>
    <s v="THE AVENUE"/>
    <d v="2014-02-04T00:00:00"/>
    <m/>
    <s v="USC5Q1300061"/>
    <n v="3.2234160000000011E-3"/>
    <n v="2"/>
  </r>
  <r>
    <s v="US-VOT"/>
    <s v="US-VOTIV MUSIC"/>
    <s v="FIXED PLAYS"/>
    <s v="GOOGLE MUSIC"/>
    <s v="Fixed Plays"/>
    <s v="TRACK"/>
    <x v="3"/>
    <x v="3"/>
    <s v="00602537659876"/>
    <s v="AUGUSTINES"/>
    <s v="NOW YOU ARE FREE"/>
    <d v="2014-02-04T00:00:00"/>
    <m/>
    <s v="USC5Q1300060"/>
    <n v="3.2234160000000011E-3"/>
    <n v="2"/>
  </r>
  <r>
    <s v="US-VOT"/>
    <s v="US-VOTIV MUSIC"/>
    <s v="FIXED PLAYS"/>
    <s v="GOOGLE MUSIC"/>
    <s v="Fixed Plays"/>
    <s v="TRACK"/>
    <x v="3"/>
    <x v="3"/>
    <s v="00602537659876"/>
    <s v="AUGUSTINES"/>
    <s v="NOTHING TO LOSE BUT YOUR HEAD"/>
    <d v="2014-02-04T00:00:00"/>
    <m/>
    <s v="USC5Q1300054"/>
    <n v="3.7606499999999999E-3"/>
    <n v="3"/>
  </r>
  <r>
    <s v="US-VOT"/>
    <s v="US-VOTIV MUSIC"/>
    <s v="FIXED PLAYS"/>
    <s v="GOOGLE MUSIC"/>
    <s v="Fixed Plays"/>
    <s v="TRACK"/>
    <x v="3"/>
    <x v="3"/>
    <s v="00602537659876"/>
    <s v="AUGUSTINES"/>
    <s v="KID YOU'RE ON YOUR OWN"/>
    <d v="2014-02-04T00:00:00"/>
    <m/>
    <s v="USC5Q1300058"/>
    <n v="3.2234160000000011E-3"/>
    <n v="2"/>
  </r>
  <r>
    <s v="US-VOT"/>
    <s v="US-VOTIV MUSIC"/>
    <s v="FIXED PLAYS"/>
    <s v="GOOGLE MUSIC"/>
    <s v="Fixed Plays"/>
    <s v="TRACK"/>
    <x v="3"/>
    <x v="3"/>
    <s v="00602537659876"/>
    <s v="AUGUSTINES"/>
    <s v="INTRO (I TOUCH IMAGINARY HANDS)"/>
    <d v="2014-02-04T00:00:00"/>
    <m/>
    <s v="USC5Q1300052"/>
    <n v="2.6861799999999998E-3"/>
    <n v="1"/>
  </r>
  <r>
    <s v="US-VOT"/>
    <s v="US-VOTIV MUSIC"/>
    <s v="FIXED PLAYS"/>
    <s v="GOOGLE MUSIC"/>
    <s v="Fixed Plays"/>
    <s v="TRACK"/>
    <x v="3"/>
    <x v="3"/>
    <s v="00602537659876"/>
    <s v="AUGUSTINES"/>
    <s v="HOLD ONTO ANYTHING"/>
    <d v="2014-02-04T00:00:00"/>
    <m/>
    <s v="USC5Q1300063"/>
    <n v="3.2234160000000011E-3"/>
    <n v="2"/>
  </r>
  <r>
    <s v="US-VOT"/>
    <s v="US-VOTIV MUSIC"/>
    <s v="FIXED PLAYS"/>
    <s v="GOOGLE MUSIC"/>
    <s v="Fixed Plays"/>
    <s v="TRACK"/>
    <x v="3"/>
    <x v="3"/>
    <s v="00602537659876"/>
    <s v="AUGUSTINES"/>
    <s v="HIGHWAY 1 INTERLUDE"/>
    <d v="2014-02-04T00:00:00"/>
    <m/>
    <s v="USC5Q1300062"/>
    <n v="3.7606499999999999E-3"/>
    <n v="3"/>
  </r>
  <r>
    <s v="US-VOT"/>
    <s v="US-VOTIV MUSIC"/>
    <s v="FIXED PLAYS"/>
    <s v="GOOGLE MUSIC"/>
    <s v="Fixed Plays"/>
    <s v="TRACK"/>
    <x v="3"/>
    <x v="3"/>
    <s v="00602537659876"/>
    <s v="AUGUSTINES"/>
    <s v="DON'T YOU LOOK BACK"/>
    <d v="2014-02-04T00:00:00"/>
    <m/>
    <s v="USC5Q1300056"/>
    <n v="3.7606499999999999E-3"/>
    <n v="3"/>
  </r>
  <r>
    <s v="US-VOT"/>
    <s v="US-VOTIV MUSIC"/>
    <s v="FIXED PLAYS"/>
    <s v="GOOGLE MUSIC"/>
    <s v="Fixed Plays"/>
    <s v="TRACK"/>
    <x v="3"/>
    <x v="3"/>
    <s v="00602537659876"/>
    <s v="AUGUSTINES"/>
    <s v="CRUEL CITY"/>
    <d v="2014-02-04T00:00:00"/>
    <m/>
    <s v="USC5Q1300053"/>
    <n v="6.4468299999999989E-3"/>
    <n v="8"/>
  </r>
  <r>
    <s v="US-VOT"/>
    <s v="US-VOTIV MUSIC"/>
    <s v="FIXED PLAYS"/>
    <s v="GOOGLE MUSIC"/>
    <s v="Fixed Plays"/>
    <s v="TRACK"/>
    <x v="4"/>
    <x v="9"/>
    <s v="00851563006028"/>
    <s v="ALPINE"/>
    <s v="UP FOR AIR"/>
    <d v="2015-06-16T00:00:00"/>
    <m/>
    <s v="AULI01599370"/>
    <n v="1.1282E-2"/>
    <n v="21"/>
  </r>
  <r>
    <s v="US-VOT"/>
    <s v="US-VOTIV MUSIC"/>
    <s v="FIXED PLAYS"/>
    <s v="GOOGLE MUSIC"/>
    <s v="Fixed Plays"/>
    <s v="TRACK"/>
    <x v="4"/>
    <x v="9"/>
    <s v="00851563006028"/>
    <s v="ALPINE"/>
    <s v="STANDING NOT SLEEPING"/>
    <d v="2015-06-16T00:00:00"/>
    <m/>
    <s v="AULI01599400"/>
    <n v="4.83512E-3"/>
    <n v="9"/>
  </r>
  <r>
    <s v="US-VOT"/>
    <s v="US-VOTIV MUSIC"/>
    <s v="FIXED PLAYS"/>
    <s v="GOOGLE MUSIC"/>
    <s v="Fixed Plays"/>
    <s v="TRACK"/>
    <x v="4"/>
    <x v="9"/>
    <s v="00851563006028"/>
    <s v="ALPINE"/>
    <s v="SHOT FOX"/>
    <d v="2015-06-16T00:00:00"/>
    <m/>
    <s v="AULI01599340"/>
    <n v="5.3723599999999996E-3"/>
    <n v="10"/>
  </r>
  <r>
    <s v="US-VOT"/>
    <s v="US-VOTIV MUSIC"/>
    <s v="FIXED PLAYS"/>
    <s v="GOOGLE MUSIC"/>
    <s v="Fixed Plays"/>
    <s v="TRACK"/>
    <x v="4"/>
    <x v="9"/>
    <s v="00851563006028"/>
    <s v="ALPINE"/>
    <s v="NEED NOT BE"/>
    <d v="2015-06-16T00:00:00"/>
    <m/>
    <s v="AULI01599390"/>
    <n v="3.7606499999999999E-3"/>
    <n v="7"/>
  </r>
  <r>
    <s v="US-VOT"/>
    <s v="US-VOTIV MUSIC"/>
    <s v="FIXED PLAYS"/>
    <s v="GOOGLE MUSIC"/>
    <s v="Fixed Plays"/>
    <s v="TRACK"/>
    <x v="4"/>
    <x v="9"/>
    <s v="00851563006028"/>
    <s v="ALPINE"/>
    <s v="MUCH MORE"/>
    <d v="2015-06-16T00:00:00"/>
    <m/>
    <s v="AULI01599380"/>
    <n v="5.9096000000000001E-3"/>
    <n v="11"/>
  </r>
  <r>
    <s v="US-VOT"/>
    <s v="US-VOTIV MUSIC"/>
    <s v="FIXED PLAYS"/>
    <s v="GOOGLE MUSIC"/>
    <s v="Fixed Plays"/>
    <s v="TRACK"/>
    <x v="4"/>
    <x v="9"/>
    <s v="00851563006028"/>
    <s v="ALPINE"/>
    <s v="JELLYFISH"/>
    <d v="2015-06-16T00:00:00"/>
    <m/>
    <s v="AULI01599360"/>
    <n v="7.5212999999999999E-3"/>
    <n v="14"/>
  </r>
  <r>
    <s v="US-VOT"/>
    <s v="US-VOTIV MUSIC"/>
    <s v="FIXED PLAYS"/>
    <s v="GOOGLE MUSIC"/>
    <s v="Fixed Plays"/>
    <s v="TRACK"/>
    <x v="4"/>
    <x v="9"/>
    <s v="00851563006028"/>
    <s v="ALPINE"/>
    <s v="DAMN BABY"/>
    <d v="2015-06-16T00:00:00"/>
    <m/>
    <s v="AULI01599350"/>
    <n v="1.18192E-2"/>
    <n v="22"/>
  </r>
  <r>
    <s v="US-VOT"/>
    <s v="US-VOTIV MUSIC"/>
    <s v="FIXED PLAYS"/>
    <s v="GOOGLE MUSIC"/>
    <s v="Fixed Plays"/>
    <s v="TRACK"/>
    <x v="4"/>
    <x v="9"/>
    <s v="00851563006028"/>
    <s v="ALPINE"/>
    <s v="CRUNCHES"/>
    <d v="2015-06-16T00:00:00"/>
    <m/>
    <s v="AULI01599330"/>
    <n v="7.5212999999999999E-3"/>
    <n v="14"/>
  </r>
  <r>
    <s v="US-VOT"/>
    <s v="US-VOTIV MUSIC"/>
    <s v="FIXED PLAYS"/>
    <s v="GOOGLE MUSIC"/>
    <s v="Fixed Plays"/>
    <s v="TRACK"/>
    <x v="4"/>
    <x v="9"/>
    <s v="00851563006028"/>
    <s v="ALPINE"/>
    <s v="COME ON"/>
    <d v="2015-06-16T00:00:00"/>
    <m/>
    <s v="AULI01599310"/>
    <n v="3.7606499999999999E-3"/>
    <n v="7"/>
  </r>
  <r>
    <s v="US-VOT"/>
    <s v="US-VOTIV MUSIC"/>
    <s v="FIXED PLAYS"/>
    <s v="GOOGLE MUSIC"/>
    <s v="Fixed Plays"/>
    <s v="TRACK"/>
    <x v="4"/>
    <x v="4"/>
    <s v="00851563006141"/>
    <s v="ALPINE"/>
    <s v="FOOLISH"/>
    <d v="2015-04-07T00:00:00"/>
    <m/>
    <s v="AULI01599320"/>
    <n v="1.235643E-2"/>
    <n v="23"/>
  </r>
  <r>
    <s v="US-VOT"/>
    <s v="US-VOTIV MUSIC"/>
    <s v="FIXED PLAYS"/>
    <s v="GOOGLE MUSIC"/>
    <s v="Fixed Plays"/>
    <s v="TRACK"/>
    <x v="4"/>
    <x v="5"/>
    <s v="00075679956316"/>
    <s v="ALPINE"/>
    <s v="VILLAGES"/>
    <d v="2014-02-18T00:00:00"/>
    <m/>
    <s v="AULI01282630"/>
    <n v="4.83512E-3"/>
    <n v="9"/>
  </r>
  <r>
    <s v="US-VOT"/>
    <s v="US-VOTIV MUSIC"/>
    <s v="FIXED PLAYS"/>
    <s v="GOOGLE MUSIC"/>
    <s v="Fixed Plays"/>
    <s v="TRACK"/>
    <x v="4"/>
    <x v="5"/>
    <s v="00075679956316"/>
    <s v="ALPINE"/>
    <s v="TOO SAFE"/>
    <d v="2014-02-18T00:00:00"/>
    <m/>
    <s v="AULI01282670"/>
    <n v="1.6117079999999999E-2"/>
    <n v="10"/>
  </r>
  <r>
    <s v="US-VOT"/>
    <s v="US-VOTIV MUSIC"/>
    <s v="FIXED PLAYS"/>
    <s v="GOOGLE MUSIC"/>
    <s v="Fixed Plays"/>
    <s v="TRACK"/>
    <x v="4"/>
    <x v="5"/>
    <s v="00075679956316"/>
    <s v="ALPINE"/>
    <s v="THE VIGOUR"/>
    <d v="2014-02-18T00:00:00"/>
    <m/>
    <s v="AULI01282690"/>
    <n v="3.2234160000000011E-3"/>
    <n v="2"/>
  </r>
  <r>
    <s v="US-VOT"/>
    <s v="US-VOTIV MUSIC"/>
    <s v="FIXED PLAYS"/>
    <s v="GOOGLE MUSIC"/>
    <s v="Fixed Plays"/>
    <s v="TRACK"/>
    <x v="4"/>
    <x v="5"/>
    <s v="00075679956316"/>
    <s v="ALPINE"/>
    <s v="SOFTSIDES"/>
    <d v="2014-02-18T00:00:00"/>
    <m/>
    <s v="AULI01282640"/>
    <n v="1.8803259999999999E-2"/>
    <n v="15"/>
  </r>
  <r>
    <s v="US-VOT"/>
    <s v="US-VOTIV MUSIC"/>
    <s v="FIXED PLAYS"/>
    <s v="GOOGLE MUSIC"/>
    <s v="Fixed Plays"/>
    <s v="TRACK"/>
    <x v="4"/>
    <x v="5"/>
    <s v="00075679956316"/>
    <s v="ALPINE"/>
    <s v="SEEING RED"/>
    <d v="2014-02-18T00:00:00"/>
    <m/>
    <s v="AULI01282650"/>
    <n v="4.83512E-3"/>
    <n v="5"/>
  </r>
  <r>
    <s v="US-VOT"/>
    <s v="US-VOTIV MUSIC"/>
    <s v="FIXED PLAYS"/>
    <s v="GOOGLE MUSIC"/>
    <s v="Fixed Plays"/>
    <s v="TRACK"/>
    <x v="4"/>
    <x v="5"/>
    <s v="00075679956316"/>
    <s v="ALPINE"/>
    <s v="MULTIPLICATION"/>
    <d v="2014-02-18T00:00:00"/>
    <m/>
    <s v="AULI01282700"/>
    <n v="5.3723599999999996E-3"/>
    <n v="6"/>
  </r>
  <r>
    <s v="US-VOT"/>
    <s v="US-VOTIV MUSIC"/>
    <s v="FIXED PLAYS"/>
    <s v="GOOGLE MUSIC"/>
    <s v="Fixed Plays"/>
    <s v="TRACK"/>
    <x v="4"/>
    <x v="5"/>
    <s v="00075679956316"/>
    <s v="ALPINE"/>
    <s v="LOVERS 2"/>
    <d v="2014-02-18T00:00:00"/>
    <m/>
    <s v="AULI01282610"/>
    <n v="3.7606499999999999E-3"/>
    <n v="3"/>
  </r>
  <r>
    <s v="US-VOT"/>
    <s v="US-VOTIV MUSIC"/>
    <s v="FIXED PLAYS"/>
    <s v="GOOGLE MUSIC"/>
    <s v="Fixed Plays"/>
    <s v="TRACK"/>
    <x v="4"/>
    <x v="5"/>
    <s v="00075679956316"/>
    <s v="ALPINE"/>
    <s v="LOVERS 1"/>
    <d v="2014-02-18T00:00:00"/>
    <m/>
    <s v="AULI01282600"/>
    <n v="3.2234160000000011E-3"/>
    <n v="2"/>
  </r>
  <r>
    <s v="US-VOT"/>
    <s v="US-VOTIV MUSIC"/>
    <s v="FIXED PLAYS"/>
    <s v="GOOGLE MUSIC"/>
    <s v="Fixed Plays"/>
    <s v="TRACK"/>
    <x v="4"/>
    <x v="5"/>
    <s v="00075679956316"/>
    <s v="ALPINE"/>
    <s v="IN THE WILD"/>
    <d v="2014-02-18T00:00:00"/>
    <m/>
    <s v="AULI01282680"/>
    <n v="1.93405E-2"/>
    <n v="16"/>
  </r>
  <r>
    <s v="US-VOT"/>
    <s v="US-VOTIV MUSIC"/>
    <s v="FIXED PLAYS"/>
    <s v="GOOGLE MUSIC"/>
    <s v="Fixed Plays"/>
    <s v="TRACK"/>
    <x v="4"/>
    <x v="5"/>
    <s v="00075679956316"/>
    <s v="ALPINE"/>
    <s v="HANDS"/>
    <d v="2014-02-18T00:00:00"/>
    <m/>
    <s v="AULI01282620"/>
    <n v="4.1904400000000008E-2"/>
    <n v="58"/>
  </r>
  <r>
    <s v="US-VOT"/>
    <s v="US-VOTIV MUSIC"/>
    <s v="FIXED PLAYS"/>
    <s v="GOOGLE MUSIC"/>
    <s v="Fixed Plays"/>
    <s v="TRACK"/>
    <x v="4"/>
    <x v="5"/>
    <s v="00075679956316"/>
    <s v="ALPINE"/>
    <s v="GASOLINE"/>
    <d v="2014-02-18T00:00:00"/>
    <m/>
    <s v="AULI01282660"/>
    <n v="1.0744719999999999E-2"/>
    <n v="16"/>
  </r>
  <r>
    <s v="US-VOT"/>
    <s v="US-VOTIV MUSIC"/>
    <s v="FIXED PLAYS"/>
    <s v="GOOGLE MUSIC"/>
    <s v="Fixed Plays"/>
    <s v="TRACK"/>
    <x v="4"/>
    <x v="5"/>
    <s v="00075679956316"/>
    <s v="ALPINE"/>
    <s v="ALL FOR ONE"/>
    <d v="2014-02-18T00:00:00"/>
    <m/>
    <s v="AULI01283220"/>
    <n v="4.2978900000000004E-3"/>
    <n v="4"/>
  </r>
  <r>
    <s v="US-VOT"/>
    <s v="US-VOTIV MUSIC"/>
    <s v="EPHEMERAL PLAYS"/>
    <s v="GOOGLE MUSIC"/>
    <s v="Fixed Plays"/>
    <s v="TRACK"/>
    <x v="5"/>
    <x v="6"/>
    <s v="00851563006066"/>
    <s v="YOUNG EMPIRES"/>
    <s v="THE GATES"/>
    <d v="2015-03-31T00:00:00"/>
    <m/>
    <s v="USC5Q1500004"/>
    <n v="1.6117099999999999E-3"/>
    <n v="3"/>
  </r>
  <r>
    <s v="US-VOT"/>
    <s v="US-VOTIV MUSIC"/>
    <s v="EPHEMERAL PLAYS"/>
    <s v="GOOGLE MUSIC"/>
    <s v="Fixed Plays"/>
    <s v="TRACK"/>
    <x v="5"/>
    <x v="6"/>
    <s v="00851563006042"/>
    <s v="YOUNG EMPIRES"/>
    <s v="SUNSHINE"/>
    <d v="2015-09-04T00:00:00"/>
    <m/>
    <s v="USC5Q1500010"/>
    <n v="5.3723599999999996E-4"/>
    <n v="1"/>
  </r>
  <r>
    <s v="US-VOT"/>
    <s v="US-VOTIV MUSIC"/>
    <s v="EPHEMERAL PLAYS"/>
    <s v="GOOGLE MUSIC"/>
    <s v="Fixed Plays"/>
    <s v="TRACK"/>
    <x v="5"/>
    <x v="11"/>
    <s v="00857235002947"/>
    <s v="YOUNG EMPIRES"/>
    <s v="SO CRUEL"/>
    <d v="2015-02-24T00:00:00"/>
    <m/>
    <s v="USC5Q1500001"/>
    <n v="5.3723599999999996E-4"/>
    <n v="1"/>
  </r>
  <r>
    <s v="US-VOT"/>
    <s v="US-VOTIV MUSIC"/>
    <s v="EPHEMERAL PLAYS"/>
    <s v="GOOGLE MUSIC"/>
    <s v="Fixed Plays"/>
    <s v="TRACK"/>
    <x v="6"/>
    <x v="7"/>
    <s v="00075679967336"/>
    <s v="WE ARE AUGUSTINES"/>
    <s v="THE INSTRUMENTAL"/>
    <d v="2014-02-18T00:00:00"/>
    <m/>
    <s v="GBW7D1100012"/>
    <n v="5.3723599999999996E-4"/>
    <n v="1"/>
  </r>
  <r>
    <s v="US-VOT"/>
    <s v="US-VOTIV MUSIC"/>
    <s v="EPHEMERAL PLAYS"/>
    <s v="GOOGLE MUSIC"/>
    <s v="Fixed Plays"/>
    <s v="TRACK"/>
    <x v="6"/>
    <x v="7"/>
    <s v="00075679967336"/>
    <s v="WE ARE AUGUSTINES"/>
    <s v="NEW DRINK FOR THE OLD DRUNK"/>
    <d v="2014-02-18T00:00:00"/>
    <m/>
    <s v="GBW7D1100008"/>
    <n v="1.0744699999999999E-3"/>
    <n v="2"/>
  </r>
  <r>
    <s v="US-VOT"/>
    <s v="US-VOTIV MUSIC"/>
    <s v="EPHEMERAL PLAYS"/>
    <s v="GOOGLE MUSIC"/>
    <s v="Fixed Plays"/>
    <s v="TRACK"/>
    <x v="6"/>
    <x v="7"/>
    <s v="00075679967336"/>
    <s v="WE ARE AUGUSTINES"/>
    <s v="CHAPEL SONG"/>
    <d v="2014-02-18T00:00:00"/>
    <m/>
    <s v="GBW7D1100014"/>
    <n v="5.3723599999999996E-4"/>
    <n v="1"/>
  </r>
  <r>
    <s v="US-VOT"/>
    <s v="US-VOTIV MUSIC"/>
    <s v="EPHEMERAL PLAYS"/>
    <s v="GOOGLE MUSIC"/>
    <s v="Fixed Plays"/>
    <s v="TRACK"/>
    <x v="6"/>
    <x v="7"/>
    <s v="00075679967336"/>
    <s v="WE ARE AUGUSTINES"/>
    <s v="BOOK OF JAMES"/>
    <d v="2014-02-18T00:00:00"/>
    <m/>
    <s v="GBW7D1100004"/>
    <n v="2.1489400000000011E-3"/>
    <n v="4"/>
  </r>
  <r>
    <s v="US-VOT"/>
    <s v="US-VOTIV MUSIC"/>
    <s v="EPHEMERAL PLAYS"/>
    <s v="GOOGLE MUSIC"/>
    <s v="Fixed Plays"/>
    <s v="TRACK"/>
    <x v="20"/>
    <x v="51"/>
    <s v="00075679965448"/>
    <s v="HEY CHAMP"/>
    <s v="COLD DUST GIRL"/>
    <d v="2014-02-18T00:00:00"/>
    <m/>
    <s v="USC5Q1000003"/>
    <n v="5.3723599999999996E-4"/>
    <n v="1"/>
  </r>
  <r>
    <s v="US-VOT"/>
    <s v="US-VOTIV MUSIC"/>
    <s v="EPHEMERAL PLAYS"/>
    <s v="GOOGLE MUSIC"/>
    <s v="Fixed Plays"/>
    <s v="TRACK"/>
    <x v="0"/>
    <x v="53"/>
    <s v="00851563006257"/>
    <s v="GLINT"/>
    <s v="ALL IS WELL"/>
    <d v="2015-07-24T00:00:00"/>
    <m/>
    <s v="USC5Q1400059"/>
    <n v="2.6861799999999998E-3"/>
    <n v="5"/>
  </r>
  <r>
    <s v="US-VOT"/>
    <s v="US-VOTIV MUSIC"/>
    <s v="EPHEMERAL PLAYS"/>
    <s v="GOOGLE MUSIC"/>
    <s v="Fixed Plays"/>
    <s v="TRACK"/>
    <x v="11"/>
    <x v="58"/>
    <s v="00851857007328"/>
    <s v="CLOUD CONTROL"/>
    <s v="RAINBOW CITY"/>
    <d v="2017-05-12T00:00:00"/>
    <m/>
    <s v="AULI01710600"/>
    <n v="1.0744699999999999E-3"/>
    <n v="2"/>
  </r>
  <r>
    <s v="US-VOT"/>
    <s v="US-VOTIV MUSIC"/>
    <s v="EPHEMERAL PLAYS"/>
    <s v="GOOGLE MUSIC"/>
    <s v="Fixed Plays"/>
    <s v="TRACK"/>
    <x v="11"/>
    <x v="17"/>
    <s v="00075679950949"/>
    <s v="CLOUD CONTROL"/>
    <s v="SCAR"/>
    <d v="2014-02-18T00:00:00"/>
    <m/>
    <s v="AULI01387010"/>
    <n v="1.6117099999999999E-3"/>
    <n v="3"/>
  </r>
  <r>
    <s v="US-VOT"/>
    <s v="US-VOTIV MUSIC"/>
    <s v="EPHEMERAL PLAYS"/>
    <s v="GOOGLE MUSIC"/>
    <s v="Fixed Plays"/>
    <s v="TRACK"/>
    <x v="11"/>
    <x v="17"/>
    <s v="00075679950949"/>
    <s v="CLOUD CONTROL"/>
    <s v="PROMISES"/>
    <d v="2014-02-18T00:00:00"/>
    <m/>
    <s v="AULI01386970"/>
    <n v="1.0744699999999999E-3"/>
    <n v="2"/>
  </r>
  <r>
    <s v="US-VOT"/>
    <s v="US-VOTIV MUSIC"/>
    <s v="EPHEMERAL PLAYS"/>
    <s v="GOOGLE MUSIC"/>
    <s v="Fixed Plays"/>
    <s v="TRACK"/>
    <x v="11"/>
    <x v="17"/>
    <s v="00075679950949"/>
    <s v="CLOUD CONTROL"/>
    <s v="ISLAND LIVING"/>
    <d v="2014-02-18T00:00:00"/>
    <m/>
    <s v="AULI01386990"/>
    <n v="2.1489400000000011E-3"/>
    <n v="4"/>
  </r>
  <r>
    <s v="US-VOT"/>
    <s v="US-VOTIV MUSIC"/>
    <s v="EPHEMERAL PLAYS"/>
    <s v="GOOGLE MUSIC"/>
    <s v="Fixed Plays"/>
    <s v="TRACK"/>
    <x v="11"/>
    <x v="17"/>
    <s v="00075679950949"/>
    <s v="CLOUD CONTROL"/>
    <s v="ICE AGE HEATWAVE"/>
    <d v="2014-02-18T00:00:00"/>
    <m/>
    <s v="AULI01387030"/>
    <n v="1.6117099999999999E-3"/>
    <n v="3"/>
  </r>
  <r>
    <s v="US-VOT"/>
    <s v="US-VOTIV MUSIC"/>
    <s v="EPHEMERAL PLAYS"/>
    <s v="GOOGLE MUSIC"/>
    <s v="Fixed Plays"/>
    <s v="TRACK"/>
    <x v="11"/>
    <x v="17"/>
    <s v="00075679950949"/>
    <s v="CLOUD CONTROL"/>
    <s v="DOJO RISING"/>
    <d v="2014-02-18T00:00:00"/>
    <m/>
    <s v="AULI01387000"/>
    <n v="3.2234199999999998E-3"/>
    <n v="6"/>
  </r>
  <r>
    <s v="US-VOT"/>
    <s v="US-VOTIV MUSIC"/>
    <s v="EPHEMERAL PLAYS"/>
    <s v="GOOGLE MUSIC"/>
    <s v="Fixed Plays"/>
    <s v="TRACK"/>
    <x v="2"/>
    <x v="2"/>
    <s v="00075679967251"/>
    <s v="BRITE FUTURES"/>
    <s v="TOO YOUNG TO KILL"/>
    <d v="2014-02-18T00:00:00"/>
    <m/>
    <s v="USC5Q1100010"/>
    <n v="5.3723599999999996E-4"/>
    <n v="1"/>
  </r>
  <r>
    <s v="US-VOT"/>
    <s v="US-VOTIV MUSIC"/>
    <s v="EPHEMERAL PLAYS"/>
    <s v="GOOGLE MUSIC"/>
    <s v="Fixed Plays"/>
    <s v="TRACK"/>
    <x v="2"/>
    <x v="2"/>
    <s v="00075679967251"/>
    <s v="BRITE FUTURES"/>
    <s v="TELL IT TO ME"/>
    <d v="2014-02-18T00:00:00"/>
    <m/>
    <s v="USC5Q1100014"/>
    <n v="5.3723599999999996E-4"/>
    <n v="1"/>
  </r>
  <r>
    <s v="US-VOT"/>
    <s v="US-VOTIV MUSIC"/>
    <s v="EPHEMERAL PLAYS"/>
    <s v="GOOGLE MUSIC"/>
    <s v="Fixed Plays"/>
    <s v="TRACK"/>
    <x v="2"/>
    <x v="2"/>
    <s v="00075679967251"/>
    <s v="BRITE FUTURES"/>
    <s v="KISSED HER SISTER"/>
    <d v="2014-02-18T00:00:00"/>
    <m/>
    <s v="USC5Q1100009"/>
    <n v="5.3723599999999996E-4"/>
    <n v="1"/>
  </r>
  <r>
    <s v="US-VOT"/>
    <s v="US-VOTIV MUSIC"/>
    <s v="EPHEMERAL PLAYS"/>
    <s v="GOOGLE MUSIC"/>
    <s v="Fixed Plays"/>
    <s v="TRACK"/>
    <x v="2"/>
    <x v="2"/>
    <s v="00075679967251"/>
    <s v="BRITE FUTURES"/>
    <s v="JAG IN A JUNGLE"/>
    <d v="2014-02-18T00:00:00"/>
    <m/>
    <s v="USC5Q1100011"/>
    <n v="1.0744699999999999E-3"/>
    <n v="2"/>
  </r>
  <r>
    <s v="US-VOT"/>
    <s v="US-VOTIV MUSIC"/>
    <s v="EPHEMERAL PLAYS"/>
    <s v="GOOGLE MUSIC"/>
    <s v="Fixed Plays"/>
    <s v="TRACK"/>
    <x v="2"/>
    <x v="2"/>
    <s v="00075679967251"/>
    <s v="BRITE FUTURES"/>
    <s v="COSMIC HORN"/>
    <d v="2014-02-18T00:00:00"/>
    <m/>
    <s v="USC5Q1100015"/>
    <n v="5.3723599999999996E-4"/>
    <n v="1"/>
  </r>
  <r>
    <s v="US-VOT"/>
    <s v="US-VOTIV MUSIC"/>
    <s v="EPHEMERAL PLAYS"/>
    <s v="GOOGLE MUSIC"/>
    <s v="Fixed Plays"/>
    <s v="TRACK"/>
    <x v="2"/>
    <x v="2"/>
    <s v="00075679967251"/>
    <s v="BRITE FUTURES"/>
    <s v="BABY RAIN"/>
    <d v="2014-02-18T00:00:00"/>
    <m/>
    <s v="USC5Q1100008"/>
    <n v="5.3723599999999996E-4"/>
    <n v="1"/>
  </r>
  <r>
    <s v="US-VOT"/>
    <s v="US-VOTIV MUSIC"/>
    <s v="EPHEMERAL PLAYS"/>
    <s v="GOOGLE MUSIC"/>
    <s v="Fixed Plays"/>
    <s v="TRACK"/>
    <x v="4"/>
    <x v="9"/>
    <s v="00851563006028"/>
    <s v="ALPINE"/>
    <s v="COME ON"/>
    <d v="2015-06-16T00:00:00"/>
    <m/>
    <s v="AULI01599310"/>
    <n v="5.3723599999999996E-4"/>
    <n v="1"/>
  </r>
  <r>
    <s v="US-VOT"/>
    <s v="US-VOTIV MUSIC"/>
    <s v="EPHEMERAL PLAYS"/>
    <s v="GOOGLE MUSIC"/>
    <s v="Fixed Plays"/>
    <s v="TRACK"/>
    <x v="4"/>
    <x v="5"/>
    <s v="00075679956316"/>
    <s v="ALPINE"/>
    <s v="VILLAGES"/>
    <d v="2014-02-18T00:00:00"/>
    <m/>
    <s v="AULI01282630"/>
    <n v="5.3723599999999996E-4"/>
    <n v="1"/>
  </r>
  <r>
    <s v="US-VOT"/>
    <s v="US-VOTIV MUSIC"/>
    <s v="EPHEMERAL PLAYS"/>
    <s v="GOOGLE MUSIC"/>
    <s v="Fixed Plays"/>
    <s v="TRACK"/>
    <x v="4"/>
    <x v="5"/>
    <s v="00075679956316"/>
    <s v="ALPINE"/>
    <s v="HANDS"/>
    <d v="2014-02-18T00:00:00"/>
    <m/>
    <s v="AULI01282620"/>
    <n v="2.1489400000000011E-3"/>
    <n v="4"/>
  </r>
  <r>
    <s v="US-VOT"/>
    <s v="US-VOTIV MUSIC"/>
    <s v="PORTABLE SUB STREAMS"/>
    <s v="GOOGLE MUSIC"/>
    <s v="PORTABLE SUBSCRIPTIONS"/>
    <s v="TRACK"/>
    <x v="5"/>
    <x v="70"/>
    <s v="00075679955869"/>
    <s v="YOUNG EMPIRES"/>
    <s v="WHITE DOVES"/>
    <d v="2014-02-25T00:00:00"/>
    <m/>
    <s v="USC5Q1300001"/>
    <n v="5.4666187400000003E-2"/>
    <n v="9"/>
  </r>
  <r>
    <s v="US-VOT"/>
    <s v="US-VOTIV MUSIC"/>
    <s v="PORTABLE SUB STREAMS"/>
    <s v="GOOGLE MUSIC"/>
    <s v="PORTABLE SUBSCRIPTIONS"/>
    <s v="TRACK"/>
    <x v="5"/>
    <x v="70"/>
    <s v="00075679955869"/>
    <s v="YOUNG EMPIRES"/>
    <s v="WHITE DOVES"/>
    <d v="2014-02-25T00:00:00"/>
    <m/>
    <s v="USC5Q1200051"/>
    <n v="0.58310599890000003"/>
    <n v="96"/>
  </r>
  <r>
    <s v="US-VOT"/>
    <s v="US-VOTIV MUSIC"/>
    <s v="PORTABLE SUB STREAMS"/>
    <s v="GOOGLE MUSIC"/>
    <s v="PORTABLE SUBSCRIPTIONS"/>
    <s v="TRACK"/>
    <x v="5"/>
    <x v="70"/>
    <s v="00075679955869"/>
    <s v="YOUNG EMPIRES"/>
    <s v="WE DON'T SLEEP TONIGHT"/>
    <d v="2014-02-25T00:00:00"/>
    <m/>
    <s v="USC5Q1300004"/>
    <n v="9.1110312299999996E-2"/>
    <n v="15"/>
  </r>
  <r>
    <s v="US-VOT"/>
    <s v="US-VOTIV MUSIC"/>
    <s v="PORTABLE SUB STREAMS"/>
    <s v="GOOGLE MUSIC"/>
    <s v="PORTABLE SUBSCRIPTIONS"/>
    <s v="TRACK"/>
    <x v="5"/>
    <x v="70"/>
    <s v="00075679955869"/>
    <s v="YOUNG EMPIRES"/>
    <s v="WE DON'T SLEEP TONIGHT"/>
    <d v="2014-02-25T00:00:00"/>
    <m/>
    <s v="USC5Q1300002"/>
    <n v="0.58310599890000003"/>
    <n v="96"/>
  </r>
  <r>
    <s v="US-VOT"/>
    <s v="US-VOTIV MUSIC"/>
    <s v="PORTABLE SUB STREAMS"/>
    <s v="GOOGLE MUSIC"/>
    <s v="PORTABLE SUBSCRIPTIONS"/>
    <s v="TRACK"/>
    <x v="5"/>
    <x v="70"/>
    <s v="00075679955869"/>
    <s v="YOUNG EMPIRES"/>
    <s v="RAIN OF GOLD"/>
    <d v="2014-02-25T00:00:00"/>
    <m/>
    <s v="CA1C71100091"/>
    <n v="1.9983528504000001"/>
    <n v="329"/>
  </r>
  <r>
    <s v="US-VOT"/>
    <s v="US-VOTIV MUSIC"/>
    <s v="PORTABLE SUB STREAMS"/>
    <s v="GOOGLE MUSIC"/>
    <s v="PORTABLE SUBSCRIPTIONS"/>
    <s v="TRACK"/>
    <x v="5"/>
    <x v="70"/>
    <s v="00075679955869"/>
    <s v="YOUNG EMPIRES"/>
    <s v="ENTER THROUGH THE SUN"/>
    <d v="2014-02-25T00:00:00"/>
    <m/>
    <s v="CA1C71100092"/>
    <n v="0.47984764489999998"/>
    <n v="79"/>
  </r>
  <r>
    <s v="US-VOT"/>
    <s v="US-VOTIV MUSIC"/>
    <s v="PORTABLE SUB STREAMS"/>
    <s v="GOOGLE MUSIC"/>
    <s v="PORTABLE SUBSCRIPTIONS"/>
    <s v="TRACK"/>
    <x v="5"/>
    <x v="70"/>
    <s v="00075679955869"/>
    <s v="YOUNG EMPIRES"/>
    <s v="EARTH PLATES ARE SHIFTING"/>
    <d v="2014-02-25T00:00:00"/>
    <m/>
    <s v="USC5Q1300003"/>
    <n v="0.1639985622"/>
    <n v="27"/>
  </r>
  <r>
    <s v="US-VOT"/>
    <s v="US-VOTIV MUSIC"/>
    <s v="PORTABLE SUB STREAMS"/>
    <s v="GOOGLE MUSIC"/>
    <s v="PORTABLE SUBSCRIPTIONS"/>
    <s v="TRACK"/>
    <x v="5"/>
    <x v="70"/>
    <s v="00075679955869"/>
    <s v="YOUNG EMPIRES"/>
    <s v="BEACHES"/>
    <d v="2014-02-25T00:00:00"/>
    <m/>
    <s v="CA1C71100095"/>
    <n v="7.2888249899999993E-2"/>
    <n v="12"/>
  </r>
  <r>
    <s v="US-VOT"/>
    <s v="US-VOTIV MUSIC"/>
    <s v="PORTABLE SUB STREAMS"/>
    <s v="GOOGLE MUSIC"/>
    <s v="PORTABLE SUBSCRIPTIONS"/>
    <s v="TRACK"/>
    <x v="10"/>
    <x v="71"/>
    <s v="00857235002336"/>
    <s v="WHITE ARROWS"/>
    <s v="SCREAM"/>
    <d v="2014-09-16T00:00:00"/>
    <m/>
    <s v="USC5Q1400016"/>
    <n v="0.21866474960000001"/>
    <n v="36"/>
  </r>
  <r>
    <s v="US-VOT"/>
    <s v="US-VOTIV MUSIC"/>
    <s v="PORTABLE SUB STREAMS"/>
    <s v="GOOGLE MUSIC"/>
    <s v="PORTABLE SUBSCRIPTIONS"/>
    <s v="TRACK"/>
    <x v="10"/>
    <x v="71"/>
    <s v="00857235002336"/>
    <s v="WHITE ARROWS"/>
    <s v="NOBODY CARES"/>
    <d v="2014-09-16T00:00:00"/>
    <m/>
    <s v="USC5Q1400014"/>
    <n v="0.34621918690000009"/>
    <n v="57"/>
  </r>
  <r>
    <s v="US-VOT"/>
    <s v="US-VOTIV MUSIC"/>
    <s v="PORTABLE SUB STREAMS"/>
    <s v="GOOGLE MUSIC"/>
    <s v="PORTABLE SUBSCRIPTIONS"/>
    <s v="TRACK"/>
    <x v="10"/>
    <x v="71"/>
    <s v="00857235002336"/>
    <s v="WHITE ARROWS"/>
    <s v="GOD ALERT PT 2"/>
    <d v="2014-09-16T00:00:00"/>
    <m/>
    <s v="USC5Q1400022"/>
    <n v="0.29762702029999999"/>
    <n v="49"/>
  </r>
  <r>
    <s v="US-VOT"/>
    <s v="US-VOTIV MUSIC"/>
    <s v="PORTABLE SUB STREAMS"/>
    <s v="GOOGLE MUSIC"/>
    <s v="PORTABLE SUBSCRIPTIONS"/>
    <s v="TRACK"/>
    <x v="10"/>
    <x v="71"/>
    <s v="00857235002336"/>
    <s v="WHITE ARROWS"/>
    <s v="GOD ALERT PT 1"/>
    <d v="2014-09-16T00:00:00"/>
    <m/>
    <s v="USC5Q1400021"/>
    <n v="0.13362845800000001"/>
    <n v="22"/>
  </r>
  <r>
    <s v="US-VOT"/>
    <s v="US-VOTIV MUSIC"/>
    <s v="PORTABLE SUB STREAMS"/>
    <s v="GOOGLE MUSIC"/>
    <s v="PORTABLE SUBSCRIPTIONS"/>
    <s v="TRACK"/>
    <x v="10"/>
    <x v="71"/>
    <s v="00857235002336"/>
    <s v="WHITE ARROWS"/>
    <s v="GET BY"/>
    <d v="2014-09-16T00:00:00"/>
    <m/>
    <s v="USC5Q1400018"/>
    <n v="0.20044268709999999"/>
    <n v="33"/>
  </r>
  <r>
    <s v="US-VOT"/>
    <s v="US-VOTIV MUSIC"/>
    <s v="PORTABLE SUB STREAMS"/>
    <s v="GOOGLE MUSIC"/>
    <s v="PORTABLE SUBSCRIPTIONS"/>
    <s v="TRACK"/>
    <x v="10"/>
    <x v="71"/>
    <s v="00857235002336"/>
    <s v="WHITE ARROWS"/>
    <s v="DEVIL'S CHIMES"/>
    <d v="2014-09-16T00:00:00"/>
    <m/>
    <s v="USC5Q1400020"/>
    <n v="7.8962270600000009E-2"/>
    <n v="13"/>
  </r>
  <r>
    <s v="US-VOT"/>
    <s v="US-VOTIV MUSIC"/>
    <s v="PORTABLE SUB STREAMS"/>
    <s v="GOOGLE MUSIC"/>
    <s v="PORTABLE SUBSCRIPTIONS"/>
    <s v="TRACK"/>
    <x v="10"/>
    <x v="71"/>
    <s v="00857235002336"/>
    <s v="WHITE ARROWS"/>
    <s v="CHILL WINSTON"/>
    <d v="2014-09-16T00:00:00"/>
    <m/>
    <s v="USC5Q1400019"/>
    <n v="0.1518505205"/>
    <n v="25"/>
  </r>
  <r>
    <s v="US-VOT"/>
    <s v="US-VOTIV MUSIC"/>
    <s v="PORTABLE SUB STREAMS"/>
    <s v="GOOGLE MUSIC"/>
    <s v="PORTABLE SUBSCRIPTIONS"/>
    <s v="TRACK"/>
    <x v="10"/>
    <x v="71"/>
    <s v="00857235002336"/>
    <s v="WHITE ARROWS"/>
    <s v="CAN'T STOP NOW"/>
    <d v="2014-09-16T00:00:00"/>
    <m/>
    <s v="USC5Q1400015"/>
    <n v="0.32192310360000009"/>
    <n v="53"/>
  </r>
  <r>
    <s v="US-VOT"/>
    <s v="US-VOTIV MUSIC"/>
    <s v="PORTABLE SUB STREAMS"/>
    <s v="GOOGLE MUSIC"/>
    <s v="PORTABLE SUBSCRIPTIONS"/>
    <s v="TRACK"/>
    <x v="10"/>
    <x v="72"/>
    <s v="00075679962980"/>
    <s v="WHITE ARROWS"/>
    <s v="SETTLE DOWN"/>
    <d v="2014-02-25T00:00:00"/>
    <m/>
    <s v="USC5Q1200014"/>
    <n v="0.32192310360000009"/>
    <n v="53"/>
  </r>
  <r>
    <s v="US-VOT"/>
    <s v="US-VOTIV MUSIC"/>
    <s v="PORTABLE SUB STREAMS"/>
    <s v="GOOGLE MUSIC"/>
    <s v="PORTABLE SUBSCRIPTIONS"/>
    <s v="TRACK"/>
    <x v="10"/>
    <x v="72"/>
    <s v="00075679962980"/>
    <s v="WHITE ARROWS"/>
    <s v="SAIL ON"/>
    <d v="2014-02-25T00:00:00"/>
    <m/>
    <s v="USC5Q1200012"/>
    <n v="0.37051527010000002"/>
    <n v="61"/>
  </r>
  <r>
    <s v="US-VOT"/>
    <s v="US-VOTIV MUSIC"/>
    <s v="PORTABLE SUB STREAMS"/>
    <s v="GOOGLE MUSIC"/>
    <s v="PORTABLE SUBSCRIPTIONS"/>
    <s v="TRACK"/>
    <x v="10"/>
    <x v="72"/>
    <s v="00075679962980"/>
    <s v="WHITE ARROWS"/>
    <s v="ROLL FOREVER"/>
    <d v="2014-02-25T00:00:00"/>
    <m/>
    <s v="USC5Q1200008"/>
    <n v="0.23688681210000001"/>
    <n v="39"/>
  </r>
  <r>
    <s v="US-VOT"/>
    <s v="US-VOTIV MUSIC"/>
    <s v="PORTABLE SUB STREAMS"/>
    <s v="GOOGLE MUSIC"/>
    <s v="PORTABLE SUBSCRIPTIONS"/>
    <s v="TRACK"/>
    <x v="10"/>
    <x v="72"/>
    <s v="00075679962980"/>
    <s v="WHITE ARROWS"/>
    <s v="LITTLE BIRDS"/>
    <d v="2014-02-25T00:00:00"/>
    <m/>
    <s v="USC5Q1200011"/>
    <n v="0.13970247890000001"/>
    <n v="23"/>
  </r>
  <r>
    <s v="US-VOT"/>
    <s v="US-VOTIV MUSIC"/>
    <s v="PORTABLE SUB STREAMS"/>
    <s v="GOOGLE MUSIC"/>
    <s v="PORTABLE SUBSCRIPTIONS"/>
    <s v="TRACK"/>
    <x v="10"/>
    <x v="72"/>
    <s v="00075679962980"/>
    <s v="WHITE ARROWS"/>
    <s v="I CAN GO"/>
    <d v="2014-02-25T00:00:00"/>
    <m/>
    <s v="USC5Q1200009"/>
    <n v="1.1176198313000001"/>
    <n v="184"/>
  </r>
  <r>
    <s v="US-VOT"/>
    <s v="US-VOTIV MUSIC"/>
    <s v="PORTABLE SUB STREAMS"/>
    <s v="GOOGLE MUSIC"/>
    <s v="PORTABLE SUBSCRIPTIONS"/>
    <s v="TRACK"/>
    <x v="10"/>
    <x v="72"/>
    <s v="00075679962980"/>
    <s v="WHITE ARROWS"/>
    <s v="GOLDEN"/>
    <d v="2014-02-25T00:00:00"/>
    <m/>
    <s v="USC5Q1200010"/>
    <n v="0.24296083290000001"/>
    <n v="40"/>
  </r>
  <r>
    <s v="US-VOT"/>
    <s v="US-VOTIV MUSIC"/>
    <s v="PORTABLE SUB STREAMS"/>
    <s v="GOOGLE MUSIC"/>
    <s v="PORTABLE SUBSCRIPTIONS"/>
    <s v="TRACK"/>
    <x v="10"/>
    <x v="72"/>
    <s v="00075679962980"/>
    <s v="WHITE ARROWS"/>
    <s v="GETTING LOST"/>
    <d v="2014-02-25T00:00:00"/>
    <m/>
    <s v="USC5Q1200013"/>
    <n v="0.10933237480000001"/>
    <n v="18"/>
  </r>
  <r>
    <s v="US-VOT"/>
    <s v="US-VOTIV MUSIC"/>
    <s v="PORTABLE SUB STREAMS"/>
    <s v="GOOGLE MUSIC"/>
    <s v="PORTABLE SUBSCRIPTIONS"/>
    <s v="TRACK"/>
    <x v="10"/>
    <x v="72"/>
    <s v="00075679962980"/>
    <s v="WHITE ARROWS"/>
    <s v="GET GONE"/>
    <d v="2014-02-25T00:00:00"/>
    <m/>
    <s v="USQY51114673"/>
    <n v="1.1783600395"/>
    <n v="194"/>
  </r>
  <r>
    <s v="US-VOT"/>
    <s v="US-VOTIV MUSIC"/>
    <s v="PORTABLE SUB STREAMS"/>
    <s v="GOOGLE MUSIC"/>
    <s v="PORTABLE SUBSCRIPTIONS"/>
    <s v="TRACK"/>
    <x v="10"/>
    <x v="72"/>
    <s v="00075679962980"/>
    <s v="WHITE ARROWS"/>
    <s v="FIREWORKS OF THE SEA"/>
    <d v="2014-02-25T00:00:00"/>
    <m/>
    <s v="USC5Q1200007"/>
    <n v="0.62562414470000016"/>
    <n v="103"/>
  </r>
  <r>
    <s v="US-VOT"/>
    <s v="US-VOTIV MUSIC"/>
    <s v="PORTABLE SUB STREAMS"/>
    <s v="GOOGLE MUSIC"/>
    <s v="PORTABLE SUBSCRIPTIONS"/>
    <s v="TRACK"/>
    <x v="10"/>
    <x v="72"/>
    <s v="00075679962980"/>
    <s v="WHITE ARROWS"/>
    <s v="COMING OR GOING"/>
    <d v="2014-02-25T00:00:00"/>
    <m/>
    <s v="USC5Q1200006"/>
    <n v="1.263396331"/>
    <n v="208"/>
  </r>
  <r>
    <s v="US-VOT"/>
    <s v="US-VOTIV MUSIC"/>
    <s v="PORTABLE SUB STREAMS"/>
    <s v="GOOGLE MUSIC"/>
    <s v="PORTABLE SUBSCRIPTIONS"/>
    <s v="TRACK"/>
    <x v="7"/>
    <x v="73"/>
    <s v="00075679949424"/>
    <s v="THE SO SO GLOS"/>
    <s v="WRECKING BALL"/>
    <d v="2014-02-25T00:00:00"/>
    <m/>
    <s v="USC5Q1300074"/>
    <n v="0.20044268709999999"/>
    <n v="33"/>
  </r>
  <r>
    <s v="US-VOT"/>
    <s v="US-VOTIV MUSIC"/>
    <s v="PORTABLE SUB STREAMS"/>
    <s v="GOOGLE MUSIC"/>
    <s v="PORTABLE SUBSCRIPTIONS"/>
    <s v="TRACK"/>
    <x v="7"/>
    <x v="73"/>
    <s v="00075679949424"/>
    <s v="THE SO SO GLOS"/>
    <s v="SPEAKEASY"/>
    <d v="2014-02-25T00:00:00"/>
    <m/>
    <s v="USC5Q1300075"/>
    <n v="0.21866474960000001"/>
    <n v="36"/>
  </r>
  <r>
    <s v="US-VOT"/>
    <s v="US-VOTIV MUSIC"/>
    <s v="PORTABLE SUB STREAMS"/>
    <s v="GOOGLE MUSIC"/>
    <s v="PORTABLE SUBSCRIPTIONS"/>
    <s v="TRACK"/>
    <x v="7"/>
    <x v="73"/>
    <s v="00075679949424"/>
    <s v="THE SO SO GLOS"/>
    <s v="SON OF AN AMERICAN"/>
    <d v="2014-02-25T00:00:00"/>
    <m/>
    <s v="USC5Q1300069"/>
    <n v="0.88073301920000002"/>
    <n v="145"/>
  </r>
  <r>
    <s v="US-VOT"/>
    <s v="US-VOTIV MUSIC"/>
    <s v="PORTABLE SUB STREAMS"/>
    <s v="GOOGLE MUSIC"/>
    <s v="PORTABLE SUBSCRIPTIONS"/>
    <s v="TRACK"/>
    <x v="7"/>
    <x v="73"/>
    <s v="00075679949424"/>
    <s v="THE SO SO GLOS"/>
    <s v="LOST WEEKEND"/>
    <d v="2014-02-25T00:00:00"/>
    <m/>
    <s v="USC5Q1300072"/>
    <n v="0.50414372819999997"/>
    <n v="83"/>
  </r>
  <r>
    <s v="US-VOT"/>
    <s v="US-VOTIV MUSIC"/>
    <s v="PORTABLE SUB STREAMS"/>
    <s v="GOOGLE MUSIC"/>
    <s v="PORTABLE SUBSCRIPTIONS"/>
    <s v="TRACK"/>
    <x v="7"/>
    <x v="73"/>
    <s v="00075679949424"/>
    <s v="THE SO SO GLOS"/>
    <s v="ISLAND RIDIN'"/>
    <d v="2014-02-25T00:00:00"/>
    <m/>
    <s v="USC5Q1300078"/>
    <n v="0.12755443729999999"/>
    <n v="21"/>
  </r>
  <r>
    <s v="US-VOT"/>
    <s v="US-VOTIV MUSIC"/>
    <s v="PORTABLE SUB STREAMS"/>
    <s v="GOOGLE MUSIC"/>
    <s v="PORTABLE SUBSCRIPTIONS"/>
    <s v="TRACK"/>
    <x v="7"/>
    <x v="73"/>
    <s v="00075679949424"/>
    <s v="THE SO SO GLOS"/>
    <s v="HOUSE OF GLASS"/>
    <d v="2014-02-25T00:00:00"/>
    <m/>
    <s v="USC5Q1300070"/>
    <n v="0.54666187399999999"/>
    <n v="90"/>
  </r>
  <r>
    <s v="US-VOT"/>
    <s v="US-VOTIV MUSIC"/>
    <s v="PORTABLE SUB STREAMS"/>
    <s v="GOOGLE MUSIC"/>
    <s v="PORTABLE SUBSCRIPTIONS"/>
    <s v="TRACK"/>
    <x v="7"/>
    <x v="73"/>
    <s v="00075679949424"/>
    <s v="THE SO SO GLOS"/>
    <s v="EVERYTHING REVIVAL"/>
    <d v="2014-02-25T00:00:00"/>
    <m/>
    <s v="USC5Q1300077"/>
    <n v="0.1639985622"/>
    <n v="27"/>
  </r>
  <r>
    <s v="US-VOT"/>
    <s v="US-VOTIV MUSIC"/>
    <s v="PORTABLE SUB STREAMS"/>
    <s v="GOOGLE MUSIC"/>
    <s v="PORTABLE SUBSCRIPTIONS"/>
    <s v="TRACK"/>
    <x v="7"/>
    <x v="73"/>
    <s v="00075679949424"/>
    <s v="THE SO SO GLOS"/>
    <s v="DIZZY"/>
    <d v="2014-02-25T00:00:00"/>
    <m/>
    <s v="USC5Q1300079"/>
    <n v="5.4666187400000003E-2"/>
    <n v="9"/>
  </r>
  <r>
    <s v="US-VOT"/>
    <s v="US-VOTIV MUSIC"/>
    <s v="PORTABLE SUB STREAMS"/>
    <s v="GOOGLE MUSIC"/>
    <s v="PORTABLE SUBSCRIPTIONS"/>
    <s v="TRACK"/>
    <x v="7"/>
    <x v="73"/>
    <s v="00075679949424"/>
    <s v="THE SO SO GLOS"/>
    <s v="DISS TOWN"/>
    <d v="2014-02-25T00:00:00"/>
    <m/>
    <s v="USC5Q1300071"/>
    <n v="0.47377362410000001"/>
    <n v="78"/>
  </r>
  <r>
    <s v="US-VOT"/>
    <s v="US-VOTIV MUSIC"/>
    <s v="PORTABLE SUB STREAMS"/>
    <s v="GOOGLE MUSIC"/>
    <s v="PORTABLE SUBSCRIPTIONS"/>
    <s v="TRACK"/>
    <x v="7"/>
    <x v="73"/>
    <s v="00075679949424"/>
    <s v="THE SO SO GLOS"/>
    <s v="BLOWOUT"/>
    <d v="2014-02-25T00:00:00"/>
    <m/>
    <s v="USC5Q1300073"/>
    <n v="0.21866474960000001"/>
    <n v="36"/>
  </r>
  <r>
    <s v="US-VOT"/>
    <s v="US-VOTIV MUSIC"/>
    <s v="PORTABLE SUB STREAMS"/>
    <s v="GOOGLE MUSIC"/>
    <s v="PORTABLE SUBSCRIPTIONS"/>
    <s v="TRACK"/>
    <x v="7"/>
    <x v="73"/>
    <s v="00075679949424"/>
    <s v="THE SO SO GLOS"/>
    <s v="ALL OF THE TIME"/>
    <d v="2014-02-25T00:00:00"/>
    <m/>
    <s v="USC5Q1300076"/>
    <n v="0.103258354"/>
    <n v="17"/>
  </r>
  <r>
    <s v="US-VOT"/>
    <s v="US-VOTIV MUSIC"/>
    <s v="PORTABLE SUB STREAMS"/>
    <s v="GOOGLE MUSIC"/>
    <s v="PORTABLE SUBSCRIPTIONS"/>
    <s v="TRACK"/>
    <x v="17"/>
    <x v="74"/>
    <s v="00857235002176"/>
    <s v="MY GOODNESS"/>
    <s v="SWEET TOOTH"/>
    <d v="2014-06-24T00:00:00"/>
    <m/>
    <s v="USC5Q1400025"/>
    <n v="0.26725691620000008"/>
    <n v="44"/>
  </r>
  <r>
    <s v="US-VOT"/>
    <s v="US-VOTIV MUSIC"/>
    <s v="PORTABLE SUB STREAMS"/>
    <s v="GOOGLE MUSIC"/>
    <s v="PORTABLE SUBSCRIPTIONS"/>
    <s v="TRACK"/>
    <x v="17"/>
    <x v="74"/>
    <s v="00857235002176"/>
    <s v="MY GOODNESS"/>
    <s v="SHIVER + SHAKE"/>
    <d v="2014-06-24T00:00:00"/>
    <m/>
    <s v="USC5Q1400026"/>
    <n v="0.3887373326000001"/>
    <n v="64"/>
  </r>
  <r>
    <s v="US-VOT"/>
    <s v="US-VOTIV MUSIC"/>
    <s v="PORTABLE SUB STREAMS"/>
    <s v="GOOGLE MUSIC"/>
    <s v="PORTABLE SUBSCRIPTIONS"/>
    <s v="TRACK"/>
    <x v="17"/>
    <x v="74"/>
    <s v="00857235002176"/>
    <s v="MY GOODNESS"/>
    <s v="SAY YOU'RE GONE"/>
    <d v="2014-06-24T00:00:00"/>
    <m/>
    <s v="USC5Q1300087"/>
    <n v="0.14577649970000001"/>
    <n v="24"/>
  </r>
  <r>
    <s v="US-VOT"/>
    <s v="US-VOTIV MUSIC"/>
    <s v="PORTABLE SUB STREAMS"/>
    <s v="GOOGLE MUSIC"/>
    <s v="PORTABLE SUBSCRIPTIONS"/>
    <s v="TRACK"/>
    <x v="17"/>
    <x v="74"/>
    <s v="00857235002176"/>
    <s v="MY GOODNESS"/>
    <s v="PAY NO MIND"/>
    <d v="2014-06-24T00:00:00"/>
    <m/>
    <s v="USC5Q1300081"/>
    <n v="0.25510887450000008"/>
    <n v="42"/>
  </r>
  <r>
    <s v="US-VOT"/>
    <s v="US-VOTIV MUSIC"/>
    <s v="PORTABLE SUB STREAMS"/>
    <s v="GOOGLE MUSIC"/>
    <s v="PORTABLE SUBSCRIPTIONS"/>
    <s v="TRACK"/>
    <x v="17"/>
    <x v="74"/>
    <s v="00857235002176"/>
    <s v="MY GOODNESS"/>
    <s v="LOST IN THE SOUL"/>
    <d v="2014-06-24T00:00:00"/>
    <m/>
    <s v="USC5Q1300089"/>
    <n v="0.1214804164"/>
    <n v="20"/>
  </r>
  <r>
    <s v="US-VOT"/>
    <s v="US-VOTIV MUSIC"/>
    <s v="PORTABLE SUB STREAMS"/>
    <s v="GOOGLE MUSIC"/>
    <s v="PORTABLE SUBSCRIPTIONS"/>
    <s v="TRACK"/>
    <x v="17"/>
    <x v="74"/>
    <s v="00857235002176"/>
    <s v="MY GOODNESS"/>
    <s v="LETTER TO THE SUN"/>
    <d v="2014-06-24T00:00:00"/>
    <m/>
    <s v="USC5Q1300085"/>
    <n v="0.15185052060000001"/>
    <n v="25"/>
  </r>
  <r>
    <s v="US-VOT"/>
    <s v="US-VOTIV MUSIC"/>
    <s v="PORTABLE SUB STREAMS"/>
    <s v="GOOGLE MUSIC"/>
    <s v="PORTABLE SUBSCRIPTIONS"/>
    <s v="TRACK"/>
    <x v="17"/>
    <x v="74"/>
    <s v="00857235002176"/>
    <s v="MY GOODNESS"/>
    <s v="HOT SWEAT"/>
    <d v="2014-06-24T00:00:00"/>
    <m/>
    <s v="USC5Q1300090"/>
    <n v="0.20044268709999999"/>
    <n v="33"/>
  </r>
  <r>
    <s v="US-VOT"/>
    <s v="US-VOTIV MUSIC"/>
    <s v="PORTABLE SUB STREAMS"/>
    <s v="GOOGLE MUSIC"/>
    <s v="PORTABLE SUBSCRIPTIONS"/>
    <s v="TRACK"/>
    <x v="17"/>
    <x v="74"/>
    <s v="00857235002176"/>
    <s v="MY GOODNESS"/>
    <s v="HANGIN' ON"/>
    <d v="2014-06-24T00:00:00"/>
    <m/>
    <s v="USC5Q1300082"/>
    <n v="9.7184333199999987E-2"/>
    <n v="16"/>
  </r>
  <r>
    <s v="US-VOT"/>
    <s v="US-VOTIV MUSIC"/>
    <s v="PORTABLE SUB STREAMS"/>
    <s v="GOOGLE MUSIC"/>
    <s v="PORTABLE SUBSCRIPTIONS"/>
    <s v="TRACK"/>
    <x v="17"/>
    <x v="74"/>
    <s v="00857235002176"/>
    <s v="MY GOODNESS"/>
    <s v="C'MON DOLL"/>
    <d v="2014-06-24T00:00:00"/>
    <m/>
    <s v="USC5Q1300088"/>
    <n v="0.34621918690000009"/>
    <n v="57"/>
  </r>
  <r>
    <s v="US-VOT"/>
    <s v="US-VOTIV MUSIC"/>
    <s v="PORTABLE SUB STREAMS"/>
    <s v="GOOGLE MUSIC"/>
    <s v="PORTABLE SUBSCRIPTIONS"/>
    <s v="TRACK"/>
    <x v="17"/>
    <x v="74"/>
    <s v="00857235002176"/>
    <s v="MY GOODNESS"/>
    <s v="BOTTLE"/>
    <d v="2014-06-24T00:00:00"/>
    <m/>
    <s v="USC5Q1300086"/>
    <n v="0.1761466038"/>
    <n v="29"/>
  </r>
  <r>
    <s v="US-VOT"/>
    <s v="US-VOTIV MUSIC"/>
    <s v="PORTABLE SUB STREAMS"/>
    <s v="GOOGLE MUSIC"/>
    <s v="PORTABLE SUBSCRIPTIONS"/>
    <s v="TRACK"/>
    <x v="17"/>
    <x v="74"/>
    <s v="00857235002176"/>
    <s v="MY GOODNESS"/>
    <s v="BACK AGAIN"/>
    <d v="2014-06-24T00:00:00"/>
    <m/>
    <s v="USC5Q1300080"/>
    <n v="0.24296083290000001"/>
    <n v="40"/>
  </r>
  <r>
    <s v="US-VOT"/>
    <s v="US-VOTIV MUSIC"/>
    <s v="PORTABLE SUB STREAMS"/>
    <s v="GOOGLE MUSIC"/>
    <s v="PORTABLE SUBSCRIPTIONS"/>
    <s v="TRACK"/>
    <x v="8"/>
    <x v="10"/>
    <s v="00075679964250"/>
    <s v="IMAGINARY CITIES"/>
    <s v="WHERE'D ALL THE LIVING GO"/>
    <d v="2014-02-25T00:00:00"/>
    <m/>
    <s v="CA2Q71000007"/>
    <n v="0.13970247890000001"/>
    <n v="23"/>
  </r>
  <r>
    <s v="US-VOT"/>
    <s v="US-VOTIV MUSIC"/>
    <s v="PORTABLE SUB STREAMS"/>
    <s v="GOOGLE MUSIC"/>
    <s v="PORTABLE SUBSCRIPTIONS"/>
    <s v="TRACK"/>
    <x v="8"/>
    <x v="10"/>
    <s v="00075679964250"/>
    <s v="IMAGINARY CITIES"/>
    <s v="THAT'S WHERE IT'S AT, SAM"/>
    <d v="2014-02-25T00:00:00"/>
    <m/>
    <s v="CA2Q71000011"/>
    <n v="6.0740207999999997E-3"/>
    <n v="1"/>
  </r>
  <r>
    <s v="US-VOT"/>
    <s v="US-VOTIV MUSIC"/>
    <s v="PORTABLE SUB STREAMS"/>
    <s v="GOOGLE MUSIC"/>
    <s v="PORTABLE SUBSCRIPTIONS"/>
    <s v="TRACK"/>
    <x v="8"/>
    <x v="10"/>
    <s v="00075679964250"/>
    <s v="IMAGINARY CITIES"/>
    <s v="TEMPORARY RESIDENT"/>
    <d v="2014-02-25T00:00:00"/>
    <m/>
    <s v="CAA171230077"/>
    <n v="1.82220625E-2"/>
    <n v="3"/>
  </r>
  <r>
    <s v="US-VOT"/>
    <s v="US-VOTIV MUSIC"/>
    <s v="PORTABLE SUB STREAMS"/>
    <s v="GOOGLE MUSIC"/>
    <s v="PORTABLE SUBSCRIPTIONS"/>
    <s v="TRACK"/>
    <x v="8"/>
    <x v="10"/>
    <s v="00075679964250"/>
    <s v="IMAGINARY CITIES"/>
    <s v="TEMPORARY RESIDENT"/>
    <d v="2014-02-25T00:00:00"/>
    <m/>
    <s v="CA2Q71000008"/>
    <n v="0.20651670790000001"/>
    <n v="34"/>
  </r>
  <r>
    <s v="US-VOT"/>
    <s v="US-VOTIV MUSIC"/>
    <s v="PORTABLE SUB STREAMS"/>
    <s v="GOOGLE MUSIC"/>
    <s v="PORTABLE SUBSCRIPTIONS"/>
    <s v="TRACK"/>
    <x v="8"/>
    <x v="10"/>
    <s v="00075679964250"/>
    <s v="IMAGINARY CITIES"/>
    <s v="SAY YOU"/>
    <d v="2014-02-25T00:00:00"/>
    <m/>
    <s v="CA2Q71000001"/>
    <n v="6.6814229000000003E-2"/>
    <n v="11"/>
  </r>
  <r>
    <s v="US-VOT"/>
    <s v="US-VOTIV MUSIC"/>
    <s v="PORTABLE SUB STREAMS"/>
    <s v="GOOGLE MUSIC"/>
    <s v="PORTABLE SUBSCRIPTIONS"/>
    <s v="TRACK"/>
    <x v="8"/>
    <x v="10"/>
    <s v="00075679964250"/>
    <s v="IMAGINARY CITIES"/>
    <s v="RIDE THIS OUT"/>
    <d v="2014-02-25T00:00:00"/>
    <m/>
    <s v="CA2Q71000006"/>
    <n v="0.71673445700000005"/>
    <n v="118"/>
  </r>
  <r>
    <s v="US-VOT"/>
    <s v="US-VOTIV MUSIC"/>
    <s v="PORTABLE SUB STREAMS"/>
    <s v="GOOGLE MUSIC"/>
    <s v="PORTABLE SUBSCRIPTIONS"/>
    <s v="TRACK"/>
    <x v="8"/>
    <x v="10"/>
    <s v="00075679964250"/>
    <s v="IMAGINARY CITIES"/>
    <s v="PURPLE HEART"/>
    <d v="2014-02-25T00:00:00"/>
    <m/>
    <s v="CA2Q71000005"/>
    <n v="7.8962270700000003E-2"/>
    <n v="13"/>
  </r>
  <r>
    <s v="US-VOT"/>
    <s v="US-VOTIV MUSIC"/>
    <s v="PORTABLE SUB STREAMS"/>
    <s v="GOOGLE MUSIC"/>
    <s v="PORTABLE SUBSCRIPTIONS"/>
    <s v="TRACK"/>
    <x v="8"/>
    <x v="10"/>
    <s v="00075679964250"/>
    <s v="IMAGINARY CITIES"/>
    <s v="MEXICO"/>
    <d v="2014-02-25T00:00:00"/>
    <m/>
    <s v="CAA171230076"/>
    <n v="4.2518145799999997E-2"/>
    <n v="7"/>
  </r>
  <r>
    <s v="US-VOT"/>
    <s v="US-VOTIV MUSIC"/>
    <s v="PORTABLE SUB STREAMS"/>
    <s v="GOOGLE MUSIC"/>
    <s v="PORTABLE SUBSCRIPTIONS"/>
    <s v="TRACK"/>
    <x v="8"/>
    <x v="10"/>
    <s v="00075679964250"/>
    <s v="IMAGINARY CITIES"/>
    <s v="MANITOBA BOSSA NOVA"/>
    <d v="2014-02-25T00:00:00"/>
    <m/>
    <s v="CA2Q71000009"/>
    <n v="1.2148041599999999E-2"/>
    <n v="2"/>
  </r>
  <r>
    <s v="US-VOT"/>
    <s v="US-VOTIV MUSIC"/>
    <s v="PORTABLE SUB STREAMS"/>
    <s v="GOOGLE MUSIC"/>
    <s v="PORTABLE SUBSCRIPTIONS"/>
    <s v="TRACK"/>
    <x v="8"/>
    <x v="10"/>
    <s v="00075679964250"/>
    <s v="IMAGINARY CITIES"/>
    <s v="HUMMINGBIRD"/>
    <d v="2014-02-25T00:00:00"/>
    <m/>
    <s v="CA2Q71000002"/>
    <n v="0.1822206247"/>
    <n v="30"/>
  </r>
  <r>
    <s v="US-VOT"/>
    <s v="US-VOTIV MUSIC"/>
    <s v="PORTABLE SUB STREAMS"/>
    <s v="GOOGLE MUSIC"/>
    <s v="PORTABLE SUBSCRIPTIONS"/>
    <s v="TRACK"/>
    <x v="8"/>
    <x v="10"/>
    <s v="00075679964250"/>
    <s v="IMAGINARY CITIES"/>
    <s v="DON'T CRY"/>
    <d v="2014-02-25T00:00:00"/>
    <m/>
    <s v="CA2Q71000004"/>
    <n v="4.85921666E-2"/>
    <n v="8"/>
  </r>
  <r>
    <s v="US-VOT"/>
    <s v="US-VOTIV MUSIC"/>
    <s v="PORTABLE SUB STREAMS"/>
    <s v="GOOGLE MUSIC"/>
    <s v="PORTABLE SUBSCRIPTIONS"/>
    <s v="TRACK"/>
    <x v="8"/>
    <x v="10"/>
    <s v="00075679964250"/>
    <s v="IMAGINARY CITIES"/>
    <s v="CHERRY BLOSSOM TREE"/>
    <d v="2014-02-25T00:00:00"/>
    <m/>
    <s v="CA2Q71000010"/>
    <n v="3.03701041E-2"/>
    <n v="5"/>
  </r>
  <r>
    <s v="US-VOT"/>
    <s v="US-VOTIV MUSIC"/>
    <s v="PORTABLE SUB STREAMS"/>
    <s v="GOOGLE MUSIC"/>
    <s v="PORTABLE SUBSCRIPTIONS"/>
    <s v="TRACK"/>
    <x v="8"/>
    <x v="10"/>
    <s v="00075679964250"/>
    <s v="IMAGINARY CITIES"/>
    <s v="CALM BEFORE THE STORM"/>
    <d v="2014-02-25T00:00:00"/>
    <m/>
    <s v="CA2Q71000003"/>
    <n v="0.1822206247"/>
    <n v="30"/>
  </r>
  <r>
    <s v="US-VOT"/>
    <s v="US-VOTIV MUSIC"/>
    <s v="PORTABLE SUB STREAMS"/>
    <s v="GOOGLE MUSIC"/>
    <s v="PORTABLE SUBSCRIPTIONS"/>
    <s v="TRACK"/>
    <x v="20"/>
    <x v="75"/>
    <s v="00859705941404"/>
    <s v="HEY CHAMP"/>
    <s v="STEREODE"/>
    <d v="2014-02-25T00:00:00"/>
    <m/>
    <s v="USC5Q1100002"/>
    <n v="0.14577649970000001"/>
    <n v="24"/>
  </r>
  <r>
    <s v="US-VOT"/>
    <s v="US-VOTIV MUSIC"/>
    <s v="PORTABLE SUB STREAMS"/>
    <s v="GOOGLE MUSIC"/>
    <s v="PORTABLE SUBSCRIPTIONS"/>
    <s v="TRACK"/>
    <x v="20"/>
    <x v="75"/>
    <s v="00859705941404"/>
    <s v="HEY CHAMP"/>
    <s v="SILVER CITY"/>
    <d v="2014-02-25T00:00:00"/>
    <m/>
    <s v="USC5Q1100003"/>
    <n v="2.6421990576000001"/>
    <n v="435"/>
  </r>
  <r>
    <s v="US-VOT"/>
    <s v="US-VOTIV MUSIC"/>
    <s v="PORTABLE SUB STREAMS"/>
    <s v="GOOGLE MUSIC"/>
    <s v="PORTABLE SUBSCRIPTIONS"/>
    <s v="TRACK"/>
    <x v="20"/>
    <x v="75"/>
    <s v="00859705941404"/>
    <s v="HEY CHAMP"/>
    <s v="COLD DUST GIRL"/>
    <d v="2014-02-25T00:00:00"/>
    <m/>
    <s v="USC5Q1100004"/>
    <n v="0.92325116490000003"/>
    <n v="152"/>
  </r>
  <r>
    <s v="US-VOT"/>
    <s v="US-VOTIV MUSIC"/>
    <s v="PORTABLE SUB STREAMS"/>
    <s v="GOOGLE MUSIC"/>
    <s v="PORTABLE SUBSCRIPTIONS"/>
    <s v="TRACK"/>
    <x v="20"/>
    <x v="75"/>
    <s v="00859705941404"/>
    <s v="HEY CHAMP"/>
    <s v="ANYTHING AT ALL"/>
    <d v="2014-02-25T00:00:00"/>
    <m/>
    <s v="USC5Q1100001"/>
    <n v="0.59525404059999998"/>
    <n v="98"/>
  </r>
  <r>
    <s v="US-VOT"/>
    <s v="US-VOTIV MUSIC"/>
    <s v="PORTABLE SUB STREAMS"/>
    <s v="GOOGLE MUSIC"/>
    <s v="PORTABLE SUBSCRIPTIONS"/>
    <s v="TRACK"/>
    <x v="11"/>
    <x v="57"/>
    <s v="00851857007359"/>
    <s v="CLOUD CONTROL"/>
    <s v="ZONE (THIS IS HOW IT FEELS)"/>
    <d v="1899-12-31T00:00:00"/>
    <m/>
    <s v="AULI01711610"/>
    <n v="0.1214804164"/>
    <n v="20"/>
  </r>
  <r>
    <s v="US-VOT"/>
    <s v="US-VOTIV MUSIC"/>
    <s v="PORTABLE SUB STREAMS"/>
    <s v="GOOGLE MUSIC"/>
    <s v="PORTABLE SUBSCRIPTIONS"/>
    <s v="TRACK"/>
    <x v="11"/>
    <x v="76"/>
    <s v="00075679965417"/>
    <s v="CLOUD CONTROL"/>
    <s v="THIS IS WHAT I SAID"/>
    <d v="2014-02-25T00:00:00"/>
    <m/>
    <s v="AULI01070960"/>
    <n v="0.14577649970000001"/>
    <n v="24"/>
  </r>
  <r>
    <s v="US-VOT"/>
    <s v="US-VOTIV MUSIC"/>
    <s v="PORTABLE SUB STREAMS"/>
    <s v="GOOGLE MUSIC"/>
    <s v="PORTABLE SUBSCRIPTIONS"/>
    <s v="TRACK"/>
    <x v="11"/>
    <x v="76"/>
    <s v="00075679965417"/>
    <s v="CLOUD CONTROL"/>
    <s v="THERE'S NOTHING IN THE WATER WE CAN'T FIGHT"/>
    <d v="2014-02-25T00:00:00"/>
    <m/>
    <s v="AULI01070890"/>
    <n v="0.57703197810000018"/>
    <n v="95"/>
  </r>
  <r>
    <s v="US-VOT"/>
    <s v="US-VOTIV MUSIC"/>
    <s v="PORTABLE SUB STREAMS"/>
    <s v="GOOGLE MUSIC"/>
    <s v="PORTABLE SUBSCRIPTIONS"/>
    <s v="TRACK"/>
    <x v="11"/>
    <x v="76"/>
    <s v="00075679965417"/>
    <s v="CLOUD CONTROL"/>
    <s v="THE ROLLING STONES"/>
    <d v="2014-02-25T00:00:00"/>
    <m/>
    <s v="AULI01070920"/>
    <n v="8.50362915E-2"/>
    <n v="14"/>
  </r>
  <r>
    <s v="US-VOT"/>
    <s v="US-VOTIV MUSIC"/>
    <s v="PORTABLE SUB STREAMS"/>
    <s v="GOOGLE MUSIC"/>
    <s v="PORTABLE SUBSCRIPTIONS"/>
    <s v="TRACK"/>
    <x v="11"/>
    <x v="76"/>
    <s v="00075679965417"/>
    <s v="CLOUD CONTROL"/>
    <s v="MY FEAR #1"/>
    <d v="2014-02-25T00:00:00"/>
    <m/>
    <s v="AULI01176350"/>
    <n v="0.19436866629999999"/>
    <n v="32"/>
  </r>
  <r>
    <s v="US-VOT"/>
    <s v="US-VOTIV MUSIC"/>
    <s v="PORTABLE SUB STREAMS"/>
    <s v="GOOGLE MUSIC"/>
    <s v="PORTABLE SUBSCRIPTIONS"/>
    <s v="TRACK"/>
    <x v="11"/>
    <x v="76"/>
    <s v="00075679965417"/>
    <s v="CLOUD CONTROL"/>
    <s v="MEDITATION SONG # 2 (WHY, OH WHY)"/>
    <d v="2014-02-25T00:00:00"/>
    <m/>
    <s v="AULI01070880"/>
    <n v="0.19436866629999999"/>
    <n v="32"/>
  </r>
  <r>
    <s v="US-VOT"/>
    <s v="US-VOTIV MUSIC"/>
    <s v="PORTABLE SUB STREAMS"/>
    <s v="GOOGLE MUSIC"/>
    <s v="PORTABLE SUBSCRIPTIONS"/>
    <s v="TRACK"/>
    <x v="11"/>
    <x v="76"/>
    <s v="00075679965417"/>
    <s v="CLOUD CONTROL"/>
    <s v="JUST FOR NOW"/>
    <d v="2014-02-25T00:00:00"/>
    <m/>
    <s v="AULI01070930"/>
    <n v="0.54058785320000002"/>
    <n v="89"/>
  </r>
  <r>
    <s v="US-VOT"/>
    <s v="US-VOTIV MUSIC"/>
    <s v="PORTABLE SUB STREAMS"/>
    <s v="GOOGLE MUSIC"/>
    <s v="PORTABLE SUBSCRIPTIONS"/>
    <s v="TRACK"/>
    <x v="11"/>
    <x v="76"/>
    <s v="00075679965417"/>
    <s v="CLOUD CONTROL"/>
    <s v="HOLLOW DRUMS"/>
    <d v="2014-02-25T00:00:00"/>
    <m/>
    <s v="AULI01070940"/>
    <n v="0.4312554784"/>
    <n v="71"/>
  </r>
  <r>
    <s v="US-VOT"/>
    <s v="US-VOTIV MUSIC"/>
    <s v="PORTABLE SUB STREAMS"/>
    <s v="GOOGLE MUSIC"/>
    <s v="PORTABLE SUBSCRIPTIONS"/>
    <s v="TRACK"/>
    <x v="11"/>
    <x v="76"/>
    <s v="00075679965417"/>
    <s v="CLOUD CONTROL"/>
    <s v="GOLD CANARY"/>
    <d v="2014-02-25T00:00:00"/>
    <m/>
    <s v="AULI01070950"/>
    <n v="0.14577649970000001"/>
    <n v="24"/>
  </r>
  <r>
    <s v="US-VOT"/>
    <s v="US-VOTIV MUSIC"/>
    <s v="PORTABLE SUB STREAMS"/>
    <s v="GOOGLE MUSIC"/>
    <s v="PORTABLE SUBSCRIPTIONS"/>
    <s v="TRACK"/>
    <x v="11"/>
    <x v="76"/>
    <s v="00075679965417"/>
    <s v="CLOUD CONTROL"/>
    <s v="GHOST STORY"/>
    <d v="2014-02-25T00:00:00"/>
    <m/>
    <s v="AULI01070910"/>
    <n v="0.23688681210000001"/>
    <n v="39"/>
  </r>
  <r>
    <s v="US-VOT"/>
    <s v="US-VOTIV MUSIC"/>
    <s v="PORTABLE SUB STREAMS"/>
    <s v="GOOGLE MUSIC"/>
    <s v="PORTABLE SUBSCRIPTIONS"/>
    <s v="TRACK"/>
    <x v="11"/>
    <x v="76"/>
    <s v="00075679965417"/>
    <s v="CLOUD CONTROL"/>
    <s v="DEATH CLOUD"/>
    <d v="2014-02-25T00:00:00"/>
    <m/>
    <s v="GBZUZ1000002"/>
    <n v="0.1639985622"/>
    <n v="27"/>
  </r>
  <r>
    <s v="US-VOT"/>
    <s v="US-VOTIV MUSIC"/>
    <s v="FIXED PLAYS"/>
    <s v="GOOGLE MUSIC"/>
    <s v="Fixed Plays"/>
    <s v="TRACK"/>
    <x v="5"/>
    <x v="70"/>
    <s v="00075679955869"/>
    <s v="YOUNG EMPIRES"/>
    <s v="WHITE DOVES"/>
    <d v="2014-02-25T00:00:00"/>
    <m/>
    <s v="USC5Q1200051"/>
    <n v="1.6117099999999999E-3"/>
    <n v="3"/>
  </r>
  <r>
    <s v="US-VOT"/>
    <s v="US-VOTIV MUSIC"/>
    <s v="FIXED PLAYS"/>
    <s v="GOOGLE MUSIC"/>
    <s v="Fixed Plays"/>
    <s v="TRACK"/>
    <x v="5"/>
    <x v="70"/>
    <s v="00075679955869"/>
    <s v="YOUNG EMPIRES"/>
    <s v="WE DON'T SLEEP TONIGHT"/>
    <d v="2014-02-25T00:00:00"/>
    <m/>
    <s v="USC5Q1300002"/>
    <n v="1.6117099999999999E-3"/>
    <n v="3"/>
  </r>
  <r>
    <s v="US-VOT"/>
    <s v="US-VOTIV MUSIC"/>
    <s v="FIXED PLAYS"/>
    <s v="GOOGLE MUSIC"/>
    <s v="Fixed Plays"/>
    <s v="TRACK"/>
    <x v="5"/>
    <x v="70"/>
    <s v="00075679955869"/>
    <s v="YOUNG EMPIRES"/>
    <s v="RAIN OF GOLD"/>
    <d v="2014-02-25T00:00:00"/>
    <m/>
    <s v="CA1C71100091"/>
    <n v="4.83512E-3"/>
    <n v="9"/>
  </r>
  <r>
    <s v="US-VOT"/>
    <s v="US-VOTIV MUSIC"/>
    <s v="FIXED PLAYS"/>
    <s v="GOOGLE MUSIC"/>
    <s v="Fixed Plays"/>
    <s v="TRACK"/>
    <x v="5"/>
    <x v="70"/>
    <s v="00075679955869"/>
    <s v="YOUNG EMPIRES"/>
    <s v="ENTER THROUGH THE SUN"/>
    <d v="2014-02-25T00:00:00"/>
    <m/>
    <s v="CA1C71100092"/>
    <n v="1.0744699999999999E-3"/>
    <n v="2"/>
  </r>
  <r>
    <s v="US-VOT"/>
    <s v="US-VOTIV MUSIC"/>
    <s v="FIXED PLAYS"/>
    <s v="GOOGLE MUSIC"/>
    <s v="Fixed Plays"/>
    <s v="TRACK"/>
    <x v="10"/>
    <x v="71"/>
    <s v="00857235002336"/>
    <s v="WHITE ARROWS"/>
    <s v="GOD ALERT PT 2"/>
    <d v="2014-09-16T00:00:00"/>
    <m/>
    <s v="USC5Q1400022"/>
    <n v="5.3723599999999996E-4"/>
    <n v="1"/>
  </r>
  <r>
    <s v="US-VOT"/>
    <s v="US-VOTIV MUSIC"/>
    <s v="FIXED PLAYS"/>
    <s v="GOOGLE MUSIC"/>
    <s v="Fixed Plays"/>
    <s v="TRACK"/>
    <x v="10"/>
    <x v="71"/>
    <s v="00857235002336"/>
    <s v="WHITE ARROWS"/>
    <s v="GOD ALERT PT 1"/>
    <d v="2014-09-16T00:00:00"/>
    <m/>
    <s v="USC5Q1400021"/>
    <n v="5.3723599999999996E-4"/>
    <n v="1"/>
  </r>
  <r>
    <s v="US-VOT"/>
    <s v="US-VOTIV MUSIC"/>
    <s v="FIXED PLAYS"/>
    <s v="GOOGLE MUSIC"/>
    <s v="Fixed Plays"/>
    <s v="TRACK"/>
    <x v="10"/>
    <x v="71"/>
    <s v="00857235002336"/>
    <s v="WHITE ARROWS"/>
    <s v="GET BY"/>
    <d v="2014-09-16T00:00:00"/>
    <m/>
    <s v="USC5Q1400018"/>
    <n v="2.6861799999999998E-3"/>
    <n v="1"/>
  </r>
  <r>
    <s v="US-VOT"/>
    <s v="US-VOTIV MUSIC"/>
    <s v="FIXED PLAYS"/>
    <s v="GOOGLE MUSIC"/>
    <s v="Fixed Plays"/>
    <s v="TRACK"/>
    <x v="10"/>
    <x v="71"/>
    <s v="00857235002336"/>
    <s v="WHITE ARROWS"/>
    <s v="DEVIL'S CHIMES"/>
    <d v="2014-09-16T00:00:00"/>
    <m/>
    <s v="USC5Q1400020"/>
    <n v="5.3723599999999996E-4"/>
    <n v="1"/>
  </r>
  <r>
    <s v="US-VOT"/>
    <s v="US-VOTIV MUSIC"/>
    <s v="FIXED PLAYS"/>
    <s v="GOOGLE MUSIC"/>
    <s v="Fixed Plays"/>
    <s v="TRACK"/>
    <x v="10"/>
    <x v="71"/>
    <s v="00857235002336"/>
    <s v="WHITE ARROWS"/>
    <s v="CAN'T STOP NOW"/>
    <d v="2014-09-16T00:00:00"/>
    <m/>
    <s v="USC5Q1400015"/>
    <n v="3.2234160000000011E-3"/>
    <n v="2"/>
  </r>
  <r>
    <s v="US-VOT"/>
    <s v="US-VOTIV MUSIC"/>
    <s v="FIXED PLAYS"/>
    <s v="GOOGLE MUSIC"/>
    <s v="Fixed Plays"/>
    <s v="TRACK"/>
    <x v="10"/>
    <x v="72"/>
    <s v="00075679962980"/>
    <s v="WHITE ARROWS"/>
    <s v="SAIL ON"/>
    <d v="2014-02-25T00:00:00"/>
    <m/>
    <s v="USC5Q1200012"/>
    <n v="1.0744699999999999E-3"/>
    <n v="2"/>
  </r>
  <r>
    <s v="US-VOT"/>
    <s v="US-VOTIV MUSIC"/>
    <s v="FIXED PLAYS"/>
    <s v="GOOGLE MUSIC"/>
    <s v="Fixed Plays"/>
    <s v="TRACK"/>
    <x v="10"/>
    <x v="72"/>
    <s v="00075679962980"/>
    <s v="WHITE ARROWS"/>
    <s v="I CAN GO"/>
    <d v="2014-02-25T00:00:00"/>
    <m/>
    <s v="USC5Q1200009"/>
    <n v="2.3101099999999999E-2"/>
    <n v="43"/>
  </r>
  <r>
    <s v="US-VOT"/>
    <s v="US-VOTIV MUSIC"/>
    <s v="FIXED PLAYS"/>
    <s v="GOOGLE MUSIC"/>
    <s v="Fixed Plays"/>
    <s v="TRACK"/>
    <x v="10"/>
    <x v="72"/>
    <s v="00075679962980"/>
    <s v="WHITE ARROWS"/>
    <s v="GETTING LOST"/>
    <d v="2014-02-25T00:00:00"/>
    <m/>
    <s v="USC5Q1200013"/>
    <n v="3.2234160000000011E-3"/>
    <n v="2"/>
  </r>
  <r>
    <s v="US-VOT"/>
    <s v="US-VOTIV MUSIC"/>
    <s v="FIXED PLAYS"/>
    <s v="GOOGLE MUSIC"/>
    <s v="Fixed Plays"/>
    <s v="TRACK"/>
    <x v="10"/>
    <x v="72"/>
    <s v="00075679962980"/>
    <s v="WHITE ARROWS"/>
    <s v="GET GONE"/>
    <d v="2014-02-25T00:00:00"/>
    <m/>
    <s v="USQY51114673"/>
    <n v="5.3723599999999996E-4"/>
    <n v="1"/>
  </r>
  <r>
    <s v="US-VOT"/>
    <s v="US-VOTIV MUSIC"/>
    <s v="FIXED PLAYS"/>
    <s v="GOOGLE MUSIC"/>
    <s v="Fixed Plays"/>
    <s v="TRACK"/>
    <x v="10"/>
    <x v="72"/>
    <s v="00075679962980"/>
    <s v="WHITE ARROWS"/>
    <s v="COMING OR GOING"/>
    <d v="2014-02-25T00:00:00"/>
    <m/>
    <s v="USC5Q1200006"/>
    <n v="5.9096000000000001E-3"/>
    <n v="11"/>
  </r>
  <r>
    <s v="US-VOT"/>
    <s v="US-VOTIV MUSIC"/>
    <s v="FIXED PLAYS"/>
    <s v="GOOGLE MUSIC"/>
    <s v="Fixed Plays"/>
    <s v="TRACK"/>
    <x v="7"/>
    <x v="73"/>
    <s v="00075679949424"/>
    <s v="THE SO SO GLOS"/>
    <s v="WRECKING BALL"/>
    <d v="2014-02-25T00:00:00"/>
    <m/>
    <s v="USC5Q1300074"/>
    <n v="2.1489400000000011E-3"/>
    <n v="4"/>
  </r>
  <r>
    <s v="US-VOT"/>
    <s v="US-VOTIV MUSIC"/>
    <s v="FIXED PLAYS"/>
    <s v="GOOGLE MUSIC"/>
    <s v="Fixed Plays"/>
    <s v="TRACK"/>
    <x v="7"/>
    <x v="73"/>
    <s v="00075679949424"/>
    <s v="THE SO SO GLOS"/>
    <s v="SPEAKEASY"/>
    <d v="2014-02-25T00:00:00"/>
    <m/>
    <s v="USC5Q1300075"/>
    <n v="1.0744699999999999E-3"/>
    <n v="2"/>
  </r>
  <r>
    <s v="US-VOT"/>
    <s v="US-VOTIV MUSIC"/>
    <s v="FIXED PLAYS"/>
    <s v="GOOGLE MUSIC"/>
    <s v="Fixed Plays"/>
    <s v="TRACK"/>
    <x v="7"/>
    <x v="73"/>
    <s v="00075679949424"/>
    <s v="THE SO SO GLOS"/>
    <s v="SON OF AN AMERICAN"/>
    <d v="2014-02-25T00:00:00"/>
    <m/>
    <s v="USC5Q1300069"/>
    <n v="1.6117099999999999E-3"/>
    <n v="3"/>
  </r>
  <r>
    <s v="US-VOT"/>
    <s v="US-VOTIV MUSIC"/>
    <s v="FIXED PLAYS"/>
    <s v="GOOGLE MUSIC"/>
    <s v="Fixed Plays"/>
    <s v="TRACK"/>
    <x v="7"/>
    <x v="73"/>
    <s v="00075679949424"/>
    <s v="THE SO SO GLOS"/>
    <s v="LOST WEEKEND"/>
    <d v="2014-02-25T00:00:00"/>
    <m/>
    <s v="USC5Q1300072"/>
    <n v="1.1282E-2"/>
    <n v="21"/>
  </r>
  <r>
    <s v="US-VOT"/>
    <s v="US-VOTIV MUSIC"/>
    <s v="FIXED PLAYS"/>
    <s v="GOOGLE MUSIC"/>
    <s v="Fixed Plays"/>
    <s v="TRACK"/>
    <x v="7"/>
    <x v="73"/>
    <s v="00075679949424"/>
    <s v="THE SO SO GLOS"/>
    <s v="HOUSE OF GLASS"/>
    <d v="2014-02-25T00:00:00"/>
    <m/>
    <s v="USC5Q1300070"/>
    <n v="1.0744699999999999E-3"/>
    <n v="2"/>
  </r>
  <r>
    <s v="US-VOT"/>
    <s v="US-VOTIV MUSIC"/>
    <s v="FIXED PLAYS"/>
    <s v="GOOGLE MUSIC"/>
    <s v="Fixed Plays"/>
    <s v="TRACK"/>
    <x v="7"/>
    <x v="73"/>
    <s v="00075679949424"/>
    <s v="THE SO SO GLOS"/>
    <s v="EVERYTHING REVIVAL"/>
    <d v="2014-02-25T00:00:00"/>
    <m/>
    <s v="USC5Q1300077"/>
    <n v="5.3723599999999996E-4"/>
    <n v="1"/>
  </r>
  <r>
    <s v="US-VOT"/>
    <s v="US-VOTIV MUSIC"/>
    <s v="FIXED PLAYS"/>
    <s v="GOOGLE MUSIC"/>
    <s v="Fixed Plays"/>
    <s v="TRACK"/>
    <x v="7"/>
    <x v="73"/>
    <s v="00075679949424"/>
    <s v="THE SO SO GLOS"/>
    <s v="DIZZY"/>
    <d v="2014-02-25T00:00:00"/>
    <m/>
    <s v="USC5Q1300079"/>
    <n v="5.3723599999999996E-4"/>
    <n v="1"/>
  </r>
  <r>
    <s v="US-VOT"/>
    <s v="US-VOTIV MUSIC"/>
    <s v="FIXED PLAYS"/>
    <s v="GOOGLE MUSIC"/>
    <s v="Fixed Plays"/>
    <s v="TRACK"/>
    <x v="7"/>
    <x v="73"/>
    <s v="00075679949424"/>
    <s v="THE SO SO GLOS"/>
    <s v="DISS TOWN"/>
    <d v="2014-02-25T00:00:00"/>
    <m/>
    <s v="USC5Q1300071"/>
    <n v="5.3723599999999996E-4"/>
    <n v="1"/>
  </r>
  <r>
    <s v="US-VOT"/>
    <s v="US-VOTIV MUSIC"/>
    <s v="FIXED PLAYS"/>
    <s v="GOOGLE MUSIC"/>
    <s v="Fixed Plays"/>
    <s v="TRACK"/>
    <x v="7"/>
    <x v="73"/>
    <s v="00075679949424"/>
    <s v="THE SO SO GLOS"/>
    <s v="BLOWOUT"/>
    <d v="2014-02-25T00:00:00"/>
    <m/>
    <s v="USC5Q1300073"/>
    <n v="5.3723599999999996E-4"/>
    <n v="1"/>
  </r>
  <r>
    <s v="US-VOT"/>
    <s v="US-VOTIV MUSIC"/>
    <s v="FIXED PLAYS"/>
    <s v="GOOGLE MUSIC"/>
    <s v="Fixed Plays"/>
    <s v="TRACK"/>
    <x v="7"/>
    <x v="73"/>
    <s v="00075679949424"/>
    <s v="THE SO SO GLOS"/>
    <s v="ALL OF THE TIME"/>
    <d v="2014-02-25T00:00:00"/>
    <m/>
    <s v="USC5Q1300076"/>
    <n v="5.3723599999999996E-4"/>
    <n v="1"/>
  </r>
  <r>
    <s v="US-VOT"/>
    <s v="US-VOTIV MUSIC"/>
    <s v="FIXED PLAYS"/>
    <s v="GOOGLE MUSIC"/>
    <s v="Fixed Plays"/>
    <s v="TRACK"/>
    <x v="17"/>
    <x v="74"/>
    <s v="00857235002176"/>
    <s v="MY GOODNESS"/>
    <s v="SWEET TOOTH"/>
    <d v="2014-06-24T00:00:00"/>
    <m/>
    <s v="USC5Q1400025"/>
    <n v="1.0744699999999999E-3"/>
    <n v="2"/>
  </r>
  <r>
    <s v="US-VOT"/>
    <s v="US-VOTIV MUSIC"/>
    <s v="FIXED PLAYS"/>
    <s v="GOOGLE MUSIC"/>
    <s v="Fixed Plays"/>
    <s v="TRACK"/>
    <x v="17"/>
    <x v="74"/>
    <s v="00857235002176"/>
    <s v="MY GOODNESS"/>
    <s v="SHIVER + SHAKE"/>
    <d v="2014-06-24T00:00:00"/>
    <m/>
    <s v="USC5Q1400026"/>
    <n v="5.3723599999999996E-4"/>
    <n v="1"/>
  </r>
  <r>
    <s v="US-VOT"/>
    <s v="US-VOTIV MUSIC"/>
    <s v="FIXED PLAYS"/>
    <s v="GOOGLE MUSIC"/>
    <s v="Fixed Plays"/>
    <s v="TRACK"/>
    <x v="17"/>
    <x v="74"/>
    <s v="00857235002176"/>
    <s v="MY GOODNESS"/>
    <s v="PAY NO MIND"/>
    <d v="2014-06-24T00:00:00"/>
    <m/>
    <s v="USC5Q1300081"/>
    <n v="5.3723599999999996E-4"/>
    <n v="1"/>
  </r>
  <r>
    <s v="US-VOT"/>
    <s v="US-VOTIV MUSIC"/>
    <s v="FIXED PLAYS"/>
    <s v="GOOGLE MUSIC"/>
    <s v="Fixed Plays"/>
    <s v="TRACK"/>
    <x v="17"/>
    <x v="74"/>
    <s v="00857235002176"/>
    <s v="MY GOODNESS"/>
    <s v="LOST IN THE SOUL"/>
    <d v="2014-06-24T00:00:00"/>
    <m/>
    <s v="USC5Q1300089"/>
    <n v="1.6117099999999999E-3"/>
    <n v="3"/>
  </r>
  <r>
    <s v="US-VOT"/>
    <s v="US-VOTIV MUSIC"/>
    <s v="FIXED PLAYS"/>
    <s v="GOOGLE MUSIC"/>
    <s v="Fixed Plays"/>
    <s v="TRACK"/>
    <x v="17"/>
    <x v="74"/>
    <s v="00857235002176"/>
    <s v="MY GOODNESS"/>
    <s v="HOT SWEAT"/>
    <d v="2014-06-24T00:00:00"/>
    <m/>
    <s v="USC5Q1300090"/>
    <n v="1.6117099999999999E-3"/>
    <n v="3"/>
  </r>
  <r>
    <s v="US-VOT"/>
    <s v="US-VOTIV MUSIC"/>
    <s v="FIXED PLAYS"/>
    <s v="GOOGLE MUSIC"/>
    <s v="Fixed Plays"/>
    <s v="TRACK"/>
    <x v="17"/>
    <x v="74"/>
    <s v="00857235002176"/>
    <s v="MY GOODNESS"/>
    <s v="HANGIN' ON"/>
    <d v="2014-06-24T00:00:00"/>
    <m/>
    <s v="USC5Q1300082"/>
    <n v="5.3723599999999996E-4"/>
    <n v="1"/>
  </r>
  <r>
    <s v="US-VOT"/>
    <s v="US-VOTIV MUSIC"/>
    <s v="FIXED PLAYS"/>
    <s v="GOOGLE MUSIC"/>
    <s v="Fixed Plays"/>
    <s v="TRACK"/>
    <x v="17"/>
    <x v="74"/>
    <s v="00857235002176"/>
    <s v="MY GOODNESS"/>
    <s v="BOTTLE"/>
    <d v="2014-06-24T00:00:00"/>
    <m/>
    <s v="USC5Q1300086"/>
    <n v="1.6117099999999999E-3"/>
    <n v="3"/>
  </r>
  <r>
    <s v="US-VOT"/>
    <s v="US-VOTIV MUSIC"/>
    <s v="FIXED PLAYS"/>
    <s v="GOOGLE MUSIC"/>
    <s v="Fixed Plays"/>
    <s v="TRACK"/>
    <x v="17"/>
    <x v="74"/>
    <s v="00857235002176"/>
    <s v="MY GOODNESS"/>
    <s v="BACK AGAIN"/>
    <d v="2014-06-24T00:00:00"/>
    <m/>
    <s v="USC5Q1300080"/>
    <n v="1.6117099999999999E-3"/>
    <n v="3"/>
  </r>
  <r>
    <s v="US-VOT"/>
    <s v="US-VOTIV MUSIC"/>
    <s v="FIXED PLAYS"/>
    <s v="GOOGLE MUSIC"/>
    <s v="Fixed Plays"/>
    <s v="TRACK"/>
    <x v="8"/>
    <x v="10"/>
    <s v="00075679964250"/>
    <s v="IMAGINARY CITIES"/>
    <s v="WHERE'D ALL THE LIVING GO"/>
    <d v="2014-02-25T00:00:00"/>
    <m/>
    <s v="CA2Q71000007"/>
    <n v="1.6117099999999999E-3"/>
    <n v="3"/>
  </r>
  <r>
    <s v="US-VOT"/>
    <s v="US-VOTIV MUSIC"/>
    <s v="FIXED PLAYS"/>
    <s v="GOOGLE MUSIC"/>
    <s v="Fixed Plays"/>
    <s v="TRACK"/>
    <x v="8"/>
    <x v="10"/>
    <s v="00075679964250"/>
    <s v="IMAGINARY CITIES"/>
    <s v="THAT'S WHERE IT'S AT, SAM"/>
    <d v="2014-02-25T00:00:00"/>
    <m/>
    <s v="CA2Q71000011"/>
    <n v="5.3723599999999996E-4"/>
    <n v="1"/>
  </r>
  <r>
    <s v="US-VOT"/>
    <s v="US-VOTIV MUSIC"/>
    <s v="FIXED PLAYS"/>
    <s v="GOOGLE MUSIC"/>
    <s v="Fixed Plays"/>
    <s v="TRACK"/>
    <x v="8"/>
    <x v="10"/>
    <s v="00075679964250"/>
    <s v="IMAGINARY CITIES"/>
    <s v="TEMPORARY RESIDENT"/>
    <d v="2014-02-25T00:00:00"/>
    <m/>
    <s v="CAA171230077"/>
    <n v="1.0744699999999999E-3"/>
    <n v="2"/>
  </r>
  <r>
    <s v="US-VOT"/>
    <s v="US-VOTIV MUSIC"/>
    <s v="FIXED PLAYS"/>
    <s v="GOOGLE MUSIC"/>
    <s v="Fixed Plays"/>
    <s v="TRACK"/>
    <x v="8"/>
    <x v="10"/>
    <s v="00075679964250"/>
    <s v="IMAGINARY CITIES"/>
    <s v="TEMPORARY RESIDENT"/>
    <d v="2014-02-25T00:00:00"/>
    <m/>
    <s v="CA2Q71000008"/>
    <n v="2.6861799999999998E-3"/>
    <n v="1"/>
  </r>
  <r>
    <s v="US-VOT"/>
    <s v="US-VOTIV MUSIC"/>
    <s v="FIXED PLAYS"/>
    <s v="GOOGLE MUSIC"/>
    <s v="Fixed Plays"/>
    <s v="TRACK"/>
    <x v="8"/>
    <x v="10"/>
    <s v="00075679964250"/>
    <s v="IMAGINARY CITIES"/>
    <s v="SAY YOU"/>
    <d v="2014-02-25T00:00:00"/>
    <m/>
    <s v="CA2Q71000001"/>
    <n v="3.2234199999999998E-3"/>
    <n v="6"/>
  </r>
  <r>
    <s v="US-VOT"/>
    <s v="US-VOTIV MUSIC"/>
    <s v="FIXED PLAYS"/>
    <s v="GOOGLE MUSIC"/>
    <s v="Fixed Plays"/>
    <s v="TRACK"/>
    <x v="8"/>
    <x v="10"/>
    <s v="00075679964250"/>
    <s v="IMAGINARY CITIES"/>
    <s v="RIDE THIS OUT"/>
    <d v="2014-02-25T00:00:00"/>
    <m/>
    <s v="CA2Q71000006"/>
    <n v="1.93405E-2"/>
    <n v="36"/>
  </r>
  <r>
    <s v="US-VOT"/>
    <s v="US-VOTIV MUSIC"/>
    <s v="FIXED PLAYS"/>
    <s v="GOOGLE MUSIC"/>
    <s v="Fixed Plays"/>
    <s v="TRACK"/>
    <x v="8"/>
    <x v="10"/>
    <s v="00075679964250"/>
    <s v="IMAGINARY CITIES"/>
    <s v="PURPLE HEART"/>
    <d v="2014-02-25T00:00:00"/>
    <m/>
    <s v="CA2Q71000005"/>
    <n v="1.0744699999999999E-3"/>
    <n v="2"/>
  </r>
  <r>
    <s v="US-VOT"/>
    <s v="US-VOTIV MUSIC"/>
    <s v="FIXED PLAYS"/>
    <s v="GOOGLE MUSIC"/>
    <s v="Fixed Plays"/>
    <s v="TRACK"/>
    <x v="8"/>
    <x v="10"/>
    <s v="00075679964250"/>
    <s v="IMAGINARY CITIES"/>
    <s v="MEXICO"/>
    <d v="2014-02-25T00:00:00"/>
    <m/>
    <s v="CAA171230076"/>
    <n v="1.0744699999999999E-3"/>
    <n v="2"/>
  </r>
  <r>
    <s v="US-VOT"/>
    <s v="US-VOTIV MUSIC"/>
    <s v="FIXED PLAYS"/>
    <s v="GOOGLE MUSIC"/>
    <s v="Fixed Plays"/>
    <s v="TRACK"/>
    <x v="8"/>
    <x v="10"/>
    <s v="00075679964250"/>
    <s v="IMAGINARY CITIES"/>
    <s v="MANITOBA BOSSA NOVA"/>
    <d v="2014-02-25T00:00:00"/>
    <m/>
    <s v="CA2Q71000009"/>
    <n v="1.6117099999999999E-3"/>
    <n v="3"/>
  </r>
  <r>
    <s v="US-VOT"/>
    <s v="US-VOTIV MUSIC"/>
    <s v="FIXED PLAYS"/>
    <s v="GOOGLE MUSIC"/>
    <s v="Fixed Plays"/>
    <s v="TRACK"/>
    <x v="8"/>
    <x v="10"/>
    <s v="00075679964250"/>
    <s v="IMAGINARY CITIES"/>
    <s v="HUMMINGBIRD"/>
    <d v="2014-02-25T00:00:00"/>
    <m/>
    <s v="CA2Q71000002"/>
    <n v="1.0744719999999999E-2"/>
    <n v="16"/>
  </r>
  <r>
    <s v="US-VOT"/>
    <s v="US-VOTIV MUSIC"/>
    <s v="FIXED PLAYS"/>
    <s v="GOOGLE MUSIC"/>
    <s v="Fixed Plays"/>
    <s v="TRACK"/>
    <x v="8"/>
    <x v="10"/>
    <s v="00075679964250"/>
    <s v="IMAGINARY CITIES"/>
    <s v="DON'T CRY"/>
    <d v="2014-02-25T00:00:00"/>
    <m/>
    <s v="CA2Q71000004"/>
    <n v="4.2978900000000004E-3"/>
    <n v="4"/>
  </r>
  <r>
    <s v="US-VOT"/>
    <s v="US-VOTIV MUSIC"/>
    <s v="FIXED PLAYS"/>
    <s v="GOOGLE MUSIC"/>
    <s v="Fixed Plays"/>
    <s v="TRACK"/>
    <x v="8"/>
    <x v="10"/>
    <s v="00075679964250"/>
    <s v="IMAGINARY CITIES"/>
    <s v="CALM BEFORE THE STORM"/>
    <d v="2014-02-25T00:00:00"/>
    <m/>
    <s v="CA2Q71000003"/>
    <n v="1.6117099999999999E-3"/>
    <n v="3"/>
  </r>
  <r>
    <s v="US-VOT"/>
    <s v="US-VOTIV MUSIC"/>
    <s v="FIXED PLAYS"/>
    <s v="GOOGLE MUSIC"/>
    <s v="Fixed Plays"/>
    <s v="TRACK"/>
    <x v="20"/>
    <x v="75"/>
    <s v="00859705941404"/>
    <s v="HEY CHAMP"/>
    <s v="STEREODE"/>
    <d v="2014-02-25T00:00:00"/>
    <m/>
    <s v="USC5Q1100002"/>
    <n v="5.3723599999999996E-4"/>
    <n v="1"/>
  </r>
  <r>
    <s v="US-VOT"/>
    <s v="US-VOTIV MUSIC"/>
    <s v="FIXED PLAYS"/>
    <s v="GOOGLE MUSIC"/>
    <s v="Fixed Plays"/>
    <s v="TRACK"/>
    <x v="20"/>
    <x v="75"/>
    <s v="00859705941404"/>
    <s v="HEY CHAMP"/>
    <s v="SILVER CITY"/>
    <d v="2014-02-25T00:00:00"/>
    <m/>
    <s v="USC5Q1100003"/>
    <n v="1.0744699999999999E-3"/>
    <n v="2"/>
  </r>
  <r>
    <s v="US-VOT"/>
    <s v="US-VOTIV MUSIC"/>
    <s v="FIXED PLAYS"/>
    <s v="GOOGLE MUSIC"/>
    <s v="Fixed Plays"/>
    <s v="TRACK"/>
    <x v="20"/>
    <x v="75"/>
    <s v="00859705941404"/>
    <s v="HEY CHAMP"/>
    <s v="COLD DUST GIRL"/>
    <d v="2014-02-25T00:00:00"/>
    <m/>
    <s v="USC5Q1100004"/>
    <n v="5.9096000000000001E-3"/>
    <n v="11"/>
  </r>
  <r>
    <s v="US-VOT"/>
    <s v="US-VOTIV MUSIC"/>
    <s v="FIXED PLAYS"/>
    <s v="GOOGLE MUSIC"/>
    <s v="Fixed Plays"/>
    <s v="TRACK"/>
    <x v="11"/>
    <x v="57"/>
    <s v="00851857007359"/>
    <s v="CLOUD CONTROL"/>
    <s v="ZONE (THIS IS HOW IT FEELS)"/>
    <d v="1899-12-31T00:00:00"/>
    <m/>
    <s v="AULI01711610"/>
    <n v="5.3723599999999996E-4"/>
    <n v="1"/>
  </r>
  <r>
    <s v="US-VOT"/>
    <s v="US-VOTIV MUSIC"/>
    <s v="FIXED PLAYS"/>
    <s v="GOOGLE MUSIC"/>
    <s v="Fixed Plays"/>
    <s v="TRACK"/>
    <x v="11"/>
    <x v="76"/>
    <s v="00075679965417"/>
    <s v="CLOUD CONTROL"/>
    <s v="THIS IS WHAT I SAID"/>
    <d v="2014-02-25T00:00:00"/>
    <m/>
    <s v="AULI01070960"/>
    <n v="1.0744719999999999E-2"/>
    <n v="12"/>
  </r>
  <r>
    <s v="US-VOT"/>
    <s v="US-VOTIV MUSIC"/>
    <s v="FIXED PLAYS"/>
    <s v="GOOGLE MUSIC"/>
    <s v="Fixed Plays"/>
    <s v="TRACK"/>
    <x v="11"/>
    <x v="76"/>
    <s v="00075679965417"/>
    <s v="CLOUD CONTROL"/>
    <s v="THERE'S NOTHING IN THE WATER WE CAN'T FIGHT"/>
    <d v="2014-02-25T00:00:00"/>
    <m/>
    <s v="AULI01070890"/>
    <n v="4.83512E-3"/>
    <n v="9"/>
  </r>
  <r>
    <s v="US-VOT"/>
    <s v="US-VOTIV MUSIC"/>
    <s v="FIXED PLAYS"/>
    <s v="GOOGLE MUSIC"/>
    <s v="Fixed Plays"/>
    <s v="TRACK"/>
    <x v="11"/>
    <x v="76"/>
    <s v="00075679965417"/>
    <s v="CLOUD CONTROL"/>
    <s v="THE ROLLING STONES"/>
    <d v="2014-02-25T00:00:00"/>
    <m/>
    <s v="AULI01070920"/>
    <n v="4.2978900000000004E-3"/>
    <n v="4"/>
  </r>
  <r>
    <s v="US-VOT"/>
    <s v="US-VOTIV MUSIC"/>
    <s v="FIXED PLAYS"/>
    <s v="GOOGLE MUSIC"/>
    <s v="Fixed Plays"/>
    <s v="TRACK"/>
    <x v="11"/>
    <x v="76"/>
    <s v="00075679965417"/>
    <s v="CLOUD CONTROL"/>
    <s v="JUST FOR NOW"/>
    <d v="2014-02-25T00:00:00"/>
    <m/>
    <s v="AULI01070930"/>
    <n v="8.5957800000000008E-3"/>
    <n v="8"/>
  </r>
  <r>
    <s v="US-VOT"/>
    <s v="US-VOTIV MUSIC"/>
    <s v="FIXED PLAYS"/>
    <s v="GOOGLE MUSIC"/>
    <s v="Fixed Plays"/>
    <s v="TRACK"/>
    <x v="11"/>
    <x v="76"/>
    <s v="00075679965417"/>
    <s v="CLOUD CONTROL"/>
    <s v="HOLLOW DRUMS"/>
    <d v="2014-02-25T00:00:00"/>
    <m/>
    <s v="AULI01070940"/>
    <n v="6.9840700000000002E-3"/>
    <n v="5"/>
  </r>
  <r>
    <s v="US-VOT"/>
    <s v="US-VOTIV MUSIC"/>
    <s v="FIXED PLAYS"/>
    <s v="GOOGLE MUSIC"/>
    <s v="Fixed Plays"/>
    <s v="TRACK"/>
    <x v="11"/>
    <x v="76"/>
    <s v="00075679965417"/>
    <s v="CLOUD CONTROL"/>
    <s v="GOLD CANARY"/>
    <d v="2014-02-25T00:00:00"/>
    <m/>
    <s v="AULI01070950"/>
    <n v="5.9096000000000001E-3"/>
    <n v="7"/>
  </r>
  <r>
    <s v="US-VOT"/>
    <s v="US-VOTIV MUSIC"/>
    <s v="FIXED PLAYS"/>
    <s v="GOOGLE MUSIC"/>
    <s v="Fixed Plays"/>
    <s v="TRACK"/>
    <x v="11"/>
    <x v="76"/>
    <s v="00075679965417"/>
    <s v="CLOUD CONTROL"/>
    <s v="GHOST STORY"/>
    <d v="2014-02-25T00:00:00"/>
    <m/>
    <s v="AULI01070910"/>
    <n v="1.020748E-2"/>
    <n v="11"/>
  </r>
  <r>
    <s v="US-VOT"/>
    <s v="US-VOTIV MUSIC"/>
    <s v="FIXED PLAYS"/>
    <s v="GOOGLE MUSIC"/>
    <s v="Fixed Plays"/>
    <s v="TRACK"/>
    <x v="11"/>
    <x v="76"/>
    <s v="00075679965417"/>
    <s v="CLOUD CONTROL"/>
    <s v="DEATH CLOUD"/>
    <d v="2014-02-25T00:00:00"/>
    <m/>
    <s v="GBZUZ1000002"/>
    <n v="2.6861799999999998E-3"/>
    <n v="5"/>
  </r>
  <r>
    <s v="US-VOT"/>
    <s v="US-VOTIV MUSIC"/>
    <s v="EPHEMERAL PLAYS"/>
    <s v="GOOGLE MUSIC"/>
    <s v="Fixed Plays"/>
    <s v="TRACK"/>
    <x v="10"/>
    <x v="72"/>
    <s v="00075679962980"/>
    <s v="WHITE ARROWS"/>
    <s v="COMING OR GOING"/>
    <d v="2014-02-25T00:00:00"/>
    <m/>
    <s v="USC5Q1200006"/>
    <n v="5.3723599999999996E-4"/>
    <n v="1"/>
  </r>
  <r>
    <s v="US-VOT"/>
    <s v="US-VOTIV MUSIC"/>
    <s v="EPHEMERAL PLAYS"/>
    <s v="GOOGLE MUSIC"/>
    <s v="Fixed Plays"/>
    <s v="TRACK"/>
    <x v="8"/>
    <x v="10"/>
    <s v="00075679964250"/>
    <s v="IMAGINARY CITIES"/>
    <s v="RIDE THIS OUT"/>
    <d v="2014-02-25T00:00:00"/>
    <m/>
    <s v="CA2Q71000006"/>
    <n v="5.3723599999999996E-4"/>
    <n v="1"/>
  </r>
  <r>
    <s v="US-VOT"/>
    <s v="US-VOTIV MUSIC"/>
    <s v="EPHEMERAL PLAYS"/>
    <s v="GOOGLE MUSIC"/>
    <s v="Fixed Plays"/>
    <s v="TRACK"/>
    <x v="8"/>
    <x v="10"/>
    <s v="00075679964250"/>
    <s v="IMAGINARY CITIES"/>
    <s v="HUMMINGBIRD"/>
    <d v="2014-02-25T00:00:00"/>
    <m/>
    <s v="CA2Q71000002"/>
    <n v="5.3723599999999996E-4"/>
    <n v="1"/>
  </r>
  <r>
    <s v="US-VOT"/>
    <s v="US-VOTIV MUSIC"/>
    <s v="EPHEMERAL PLAYS"/>
    <s v="GOOGLE MUSIC"/>
    <s v="Fixed Plays"/>
    <s v="TRACK"/>
    <x v="11"/>
    <x v="76"/>
    <s v="00075679965417"/>
    <s v="CLOUD CONTROL"/>
    <s v="THIS IS WHAT I SAID"/>
    <d v="2014-02-25T00:00:00"/>
    <m/>
    <s v="AULI01070960"/>
    <n v="2.6861799999999998E-3"/>
    <n v="5"/>
  </r>
  <r>
    <s v="US-VOT"/>
    <s v="US-VOTIV MUSIC"/>
    <s v="EPHEMERAL PLAYS"/>
    <s v="GOOGLE MUSIC"/>
    <s v="Fixed Plays"/>
    <s v="TRACK"/>
    <x v="11"/>
    <x v="76"/>
    <s v="00075679965417"/>
    <s v="CLOUD CONTROL"/>
    <s v="THE ROLLING STONES"/>
    <d v="2014-02-25T00:00:00"/>
    <m/>
    <s v="AULI01070920"/>
    <n v="5.3723599999999996E-4"/>
    <n v="1"/>
  </r>
  <r>
    <s v="US-VOT"/>
    <s v="US-VOTIV MUSIC"/>
    <s v="EPHEMERAL PLAYS"/>
    <s v="GOOGLE MUSIC"/>
    <s v="Fixed Plays"/>
    <s v="TRACK"/>
    <x v="11"/>
    <x v="76"/>
    <s v="00075679965417"/>
    <s v="CLOUD CONTROL"/>
    <s v="JUST FOR NOW"/>
    <d v="2014-02-25T00:00:00"/>
    <m/>
    <s v="AULI01070930"/>
    <n v="1.0744699999999999E-3"/>
    <n v="2"/>
  </r>
  <r>
    <s v="US-VOT"/>
    <s v="US-VOTIV MUSIC"/>
    <s v="EPHEMERAL PLAYS"/>
    <s v="GOOGLE MUSIC"/>
    <s v="Fixed Plays"/>
    <s v="TRACK"/>
    <x v="11"/>
    <x v="76"/>
    <s v="00075679965417"/>
    <s v="CLOUD CONTROL"/>
    <s v="GOLD CANARY"/>
    <d v="2014-02-25T00:00:00"/>
    <m/>
    <s v="AULI01070950"/>
    <n v="5.3723599999999996E-4"/>
    <n v="1"/>
  </r>
  <r>
    <s v="US-VOT"/>
    <s v="US-VOTIV MUSIC"/>
    <s v="EPHEMERAL PLAYS"/>
    <s v="GOOGLE MUSIC"/>
    <s v="Fixed Plays"/>
    <s v="TRACK"/>
    <x v="11"/>
    <x v="76"/>
    <s v="00075679965417"/>
    <s v="CLOUD CONTROL"/>
    <s v="GHOST STORY"/>
    <d v="2014-02-25T00:00:00"/>
    <m/>
    <s v="AULI01070910"/>
    <n v="1.6117099999999999E-3"/>
    <n v="3"/>
  </r>
  <r>
    <s v="US-VOT"/>
    <s v="US-VOTIV MUSIC"/>
    <s v="STREAMS"/>
    <s v="LISTEN/RHAPSODY"/>
    <s v="PORTABLE SUBSCRIPTIONS"/>
    <s v="TRACK"/>
    <x v="4"/>
    <x v="4"/>
    <s v="00851563006141"/>
    <s v="ALPINE"/>
    <s v="FOOLISH"/>
    <d v="2015-04-07T00:00:00"/>
    <m/>
    <s v="AULI01599320"/>
    <n v="1.77E-2"/>
    <n v="1"/>
  </r>
  <r>
    <s v="US-VOT"/>
    <s v="US-VOTIV MUSIC"/>
    <s v="PORTABLE SUB STREAMS"/>
    <s v="LISTEN/RHAPSODY"/>
    <s v="PORTABLE SUBSCRIPTIONS"/>
    <s v="TRACK"/>
    <x v="5"/>
    <x v="22"/>
    <s v="00851563006080"/>
    <s v="YOUNG EMPIRES"/>
    <s v="UNCOVER YOUR EYES"/>
    <d v="2015-08-14T00:00:00"/>
    <m/>
    <s v="USC5Q1500013"/>
    <n v="0.10059999999999999"/>
    <n v="11"/>
  </r>
  <r>
    <s v="US-VOT"/>
    <s v="US-VOTIV MUSIC"/>
    <s v="PORTABLE SUB STREAMS"/>
    <s v="LISTEN/RHAPSODY"/>
    <s v="PORTABLE SUBSCRIPTIONS"/>
    <s v="TRACK"/>
    <x v="5"/>
    <x v="6"/>
    <s v="00851563006066"/>
    <s v="YOUNG EMPIRES"/>
    <s v="THE GATES"/>
    <d v="2015-03-31T00:00:00"/>
    <m/>
    <s v="USC5Q1500004"/>
    <n v="7.7499999999999999E-2"/>
    <n v="6"/>
  </r>
  <r>
    <s v="US-VOT"/>
    <s v="US-VOTIV MUSIC"/>
    <s v="PORTABLE SUB STREAMS"/>
    <s v="LISTEN/RHAPSODY"/>
    <s v="PORTABLE SUBSCRIPTIONS"/>
    <s v="TRACK"/>
    <x v="5"/>
    <x v="6"/>
    <s v="00851563006042"/>
    <s v="YOUNG EMPIRES"/>
    <s v="SUNSHINE"/>
    <d v="2015-09-04T00:00:00"/>
    <m/>
    <s v="USC5Q1500010"/>
    <n v="2.9100000000000001E-2"/>
    <n v="6"/>
  </r>
  <r>
    <s v="US-VOT"/>
    <s v="US-VOTIV MUSIC"/>
    <s v="PORTABLE SUB STREAMS"/>
    <s v="LISTEN/RHAPSODY"/>
    <s v="PORTABLE SUBSCRIPTIONS"/>
    <s v="TRACK"/>
    <x v="5"/>
    <x v="6"/>
    <s v="00851563006042"/>
    <s v="YOUNG EMPIRES"/>
    <s v="NEVER DIE YOUNG"/>
    <d v="2015-09-04T00:00:00"/>
    <m/>
    <s v="USC5Q1500007"/>
    <n v="2.58E-2"/>
    <n v="2"/>
  </r>
  <r>
    <s v="US-VOT"/>
    <s v="US-VOTIV MUSIC"/>
    <s v="PORTABLE SUB STREAMS"/>
    <s v="LISTEN/RHAPSODY"/>
    <s v="PORTABLE SUBSCRIPTIONS"/>
    <s v="TRACK"/>
    <x v="5"/>
    <x v="6"/>
    <s v="00851563006042"/>
    <s v="YOUNG EMPIRES"/>
    <s v="MERCY"/>
    <d v="2015-09-04T00:00:00"/>
    <m/>
    <s v="USC5Q1500003"/>
    <n v="8.8999999999999982E-3"/>
    <n v="1"/>
  </r>
  <r>
    <s v="US-VOT"/>
    <s v="US-VOTIV MUSIC"/>
    <s v="PORTABLE SUB STREAMS"/>
    <s v="LISTEN/RHAPSODY"/>
    <s v="PORTABLE SUBSCRIPTIONS"/>
    <s v="TRACK"/>
    <x v="5"/>
    <x v="6"/>
    <s v="00851563006042"/>
    <s v="YOUNG EMPIRES"/>
    <s v="HOUSE LIGHTS"/>
    <d v="2015-09-04T00:00:00"/>
    <m/>
    <s v="USC5Q1500008"/>
    <n v="1.29E-2"/>
    <n v="1"/>
  </r>
  <r>
    <s v="US-VOT"/>
    <s v="US-VOTIV MUSIC"/>
    <s v="PORTABLE SUB STREAMS"/>
    <s v="LISTEN/RHAPSODY"/>
    <s v="PORTABLE SUBSCRIPTIONS"/>
    <s v="TRACK"/>
    <x v="5"/>
    <x v="11"/>
    <s v="00857235002947"/>
    <s v="YOUNG EMPIRES"/>
    <s v="SO CRUEL"/>
    <d v="2015-02-24T00:00:00"/>
    <m/>
    <s v="USC5Q1500001"/>
    <n v="0.13009999999999999"/>
    <n v="11"/>
  </r>
  <r>
    <s v="US-VOT"/>
    <s v="US-VOTIV MUSIC"/>
    <s v="PORTABLE SUB STREAMS"/>
    <s v="LISTEN/RHAPSODY"/>
    <s v="PORTABLE SUBSCRIPTIONS"/>
    <s v="TRACK"/>
    <x v="9"/>
    <x v="24"/>
    <s v="00075679958464"/>
    <s v="YOUNG BUFFALO"/>
    <s v="UPSTAIRS"/>
    <d v="2014-02-25T00:00:00"/>
    <m/>
    <s v="USC5Q1200048"/>
    <n v="1.78E-2"/>
    <n v="2"/>
  </r>
  <r>
    <s v="US-VOT"/>
    <s v="US-VOTIV MUSIC"/>
    <s v="PORTABLE SUB STREAMS"/>
    <s v="LISTEN/RHAPSODY"/>
    <s v="PORTABLE SUBSCRIPTIONS"/>
    <s v="TRACK"/>
    <x v="9"/>
    <x v="12"/>
    <s v="00857235002190"/>
    <s v="YOUNG BUFFALO"/>
    <s v="GUILT"/>
    <d v="2015-03-03T00:00:00"/>
    <m/>
    <s v="USC5Q1400003"/>
    <n v="1.29E-2"/>
    <n v="1"/>
  </r>
  <r>
    <s v="US-VOT"/>
    <s v="US-VOTIV MUSIC"/>
    <s v="PORTABLE SUB STREAMS"/>
    <s v="LISTEN/RHAPSODY"/>
    <s v="PORTABLE SUBSCRIPTIONS"/>
    <s v="TRACK"/>
    <x v="10"/>
    <x v="27"/>
    <s v="00857235002541"/>
    <s v="WHITE ARROWS"/>
    <s v="WE CAN'T EVER DIE"/>
    <d v="2014-07-22T00:00:00"/>
    <m/>
    <s v="USC5Q1400048"/>
    <n v="8.8999999999999982E-3"/>
    <n v="1"/>
  </r>
  <r>
    <s v="US-VOT"/>
    <s v="US-VOTIV MUSIC"/>
    <s v="PORTABLE SUB STREAMS"/>
    <s v="LISTEN/RHAPSODY"/>
    <s v="PORTABLE SUBSCRIPTIONS"/>
    <s v="TRACK"/>
    <x v="6"/>
    <x v="7"/>
    <s v="00075679967336"/>
    <s v="WE ARE AUGUSTINES"/>
    <s v="THE INSTRUMENTAL"/>
    <d v="2014-02-18T00:00:00"/>
    <m/>
    <s v="GBW7D1100012"/>
    <n v="3.2899999999999999E-2"/>
    <n v="3"/>
  </r>
  <r>
    <s v="US-VOT"/>
    <s v="US-VOTIV MUSIC"/>
    <s v="PORTABLE SUB STREAMS"/>
    <s v="LISTEN/RHAPSODY"/>
    <s v="PORTABLE SUBSCRIPTIONS"/>
    <s v="TRACK"/>
    <x v="6"/>
    <x v="7"/>
    <s v="00075679967336"/>
    <s v="WE ARE AUGUSTINES"/>
    <s v="STRANGE DAYS"/>
    <d v="2014-02-18T00:00:00"/>
    <m/>
    <s v="GBW7D1100010"/>
    <n v="3.2300000000000002E-2"/>
    <n v="4"/>
  </r>
  <r>
    <s v="US-VOT"/>
    <s v="US-VOTIV MUSIC"/>
    <s v="PORTABLE SUB STREAMS"/>
    <s v="LISTEN/RHAPSODY"/>
    <s v="PORTABLE SUBSCRIPTIONS"/>
    <s v="TRACK"/>
    <x v="6"/>
    <x v="7"/>
    <s v="00075679967336"/>
    <s v="WE ARE AUGUSTINES"/>
    <s v="PHILADELPHIA (THE CITY OF BROTHERLY LOVE)"/>
    <d v="2014-02-18T00:00:00"/>
    <m/>
    <s v="GBW7D1100007"/>
    <n v="3.8800000000000001E-2"/>
    <n v="3"/>
  </r>
  <r>
    <s v="US-VOT"/>
    <s v="US-VOTIV MUSIC"/>
    <s v="PORTABLE SUB STREAMS"/>
    <s v="LISTEN/RHAPSODY"/>
    <s v="PORTABLE SUBSCRIPTIONS"/>
    <s v="TRACK"/>
    <x v="6"/>
    <x v="7"/>
    <s v="00075679967336"/>
    <s v="WE ARE AUGUSTINES"/>
    <s v="JUAREZ"/>
    <d v="2014-02-18T00:00:00"/>
    <m/>
    <s v="GBW7D1100006"/>
    <n v="2.18E-2"/>
    <n v="2"/>
  </r>
  <r>
    <s v="US-VOT"/>
    <s v="US-VOTIV MUSIC"/>
    <s v="PORTABLE SUB STREAMS"/>
    <s v="LISTEN/RHAPSODY"/>
    <s v="PORTABLE SUBSCRIPTIONS"/>
    <s v="TRACK"/>
    <x v="6"/>
    <x v="7"/>
    <s v="00075679967336"/>
    <s v="WE ARE AUGUSTINES"/>
    <s v="HEADLONG INTO THE ABYSS"/>
    <d v="2014-02-18T00:00:00"/>
    <m/>
    <s v="GBW7D1100003"/>
    <n v="5.16E-2"/>
    <n v="4"/>
  </r>
  <r>
    <s v="US-VOT"/>
    <s v="US-VOTIV MUSIC"/>
    <s v="PORTABLE SUB STREAMS"/>
    <s v="LISTEN/RHAPSODY"/>
    <s v="PORTABLE SUBSCRIPTIONS"/>
    <s v="TRACK"/>
    <x v="6"/>
    <x v="7"/>
    <s v="00075679967336"/>
    <s v="WE ARE AUGUSTINES"/>
    <s v="CHAPEL SONG"/>
    <d v="2014-02-18T00:00:00"/>
    <m/>
    <s v="GBW7D1100014"/>
    <n v="0.54339999999999999"/>
    <n v="53"/>
  </r>
  <r>
    <s v="US-VOT"/>
    <s v="US-VOTIV MUSIC"/>
    <s v="PORTABLE SUB STREAMS"/>
    <s v="LISTEN/RHAPSODY"/>
    <s v="PORTABLE SUBSCRIPTIONS"/>
    <s v="TRACK"/>
    <x v="6"/>
    <x v="7"/>
    <s v="00075679967336"/>
    <s v="WE ARE AUGUSTINES"/>
    <s v="BOOK OF JAMES"/>
    <d v="2014-02-18T00:00:00"/>
    <m/>
    <s v="GBW7D1100004"/>
    <n v="9.6200000000000008E-2"/>
    <n v="10"/>
  </r>
  <r>
    <s v="US-VOT"/>
    <s v="US-VOTIV MUSIC"/>
    <s v="PORTABLE SUB STREAMS"/>
    <s v="LISTEN/RHAPSODY"/>
    <s v="PORTABLE SUBSCRIPTIONS"/>
    <s v="TRACK"/>
    <x v="6"/>
    <x v="7"/>
    <s v="00075679967336"/>
    <s v="WE ARE AUGUSTINES"/>
    <s v="BARREL OF LEAVES"/>
    <d v="2014-02-18T00:00:00"/>
    <m/>
    <s v="GBW7D1100011"/>
    <n v="5.1700000000000003E-2"/>
    <n v="4"/>
  </r>
  <r>
    <s v="US-VOT"/>
    <s v="US-VOTIV MUSIC"/>
    <s v="PORTABLE SUB STREAMS"/>
    <s v="LISTEN/RHAPSODY"/>
    <s v="PORTABLE SUBSCRIPTIONS"/>
    <s v="TRACK"/>
    <x v="6"/>
    <x v="7"/>
    <s v="00075679967336"/>
    <s v="WE ARE AUGUSTINES"/>
    <s v="AUGUSTINE"/>
    <d v="2014-02-18T00:00:00"/>
    <m/>
    <s v="GBW7D1100002"/>
    <n v="0.10979999999999999"/>
    <n v="13"/>
  </r>
  <r>
    <s v="US-VOT"/>
    <s v="US-VOTIV MUSIC"/>
    <s v="PORTABLE SUB STREAMS"/>
    <s v="LISTEN/RHAPSODY"/>
    <s v="PORTABLE SUBSCRIPTIONS"/>
    <s v="TRACK"/>
    <x v="7"/>
    <x v="14"/>
    <s v="00075679946430"/>
    <s v="THE SO SO GLOS"/>
    <s v="UNDERNEATH THE UNIVERSE"/>
    <d v="2014-01-14T00:00:00"/>
    <m/>
    <s v="USC5Q1300124"/>
    <n v="8.8999999999999982E-3"/>
    <n v="1"/>
  </r>
  <r>
    <s v="US-VOT"/>
    <s v="US-VOTIV MUSIC"/>
    <s v="PORTABLE SUB STREAMS"/>
    <s v="LISTEN/RHAPSODY"/>
    <s v="PORTABLE SUBSCRIPTIONS"/>
    <s v="TRACK"/>
    <x v="7"/>
    <x v="14"/>
    <s v="00075679946430"/>
    <s v="THE SO SO GLOS"/>
    <s v="THROW YOUR HANDS UP"/>
    <d v="2014-01-14T00:00:00"/>
    <m/>
    <s v="USC5Q1300118"/>
    <n v="2.6700000000000002E-2"/>
    <n v="3"/>
  </r>
  <r>
    <s v="US-VOT"/>
    <s v="US-VOTIV MUSIC"/>
    <s v="PORTABLE SUB STREAMS"/>
    <s v="LISTEN/RHAPSODY"/>
    <s v="PORTABLE SUBSCRIPTIONS"/>
    <s v="TRACK"/>
    <x v="7"/>
    <x v="14"/>
    <s v="00075679946430"/>
    <s v="THE SO SO GLOS"/>
    <s v="THERE'S A WAR"/>
    <d v="2014-01-14T00:00:00"/>
    <m/>
    <s v="USC5Q1300121"/>
    <n v="8.8999999999999982E-3"/>
    <n v="1"/>
  </r>
  <r>
    <s v="US-VOT"/>
    <s v="US-VOTIV MUSIC"/>
    <s v="PORTABLE SUB STREAMS"/>
    <s v="LISTEN/RHAPSODY"/>
    <s v="PORTABLE SUBSCRIPTIONS"/>
    <s v="TRACK"/>
    <x v="7"/>
    <x v="14"/>
    <s v="00075679946430"/>
    <s v="THE SO SO GLOS"/>
    <s v="THERE'S A WAR"/>
    <d v="2014-01-14T00:00:00"/>
    <m/>
    <s v="USC5Q1300116"/>
    <n v="2.18E-2"/>
    <n v="2"/>
  </r>
  <r>
    <s v="US-VOT"/>
    <s v="US-VOTIV MUSIC"/>
    <s v="PORTABLE SUB STREAMS"/>
    <s v="LISTEN/RHAPSODY"/>
    <s v="PORTABLE SUBSCRIPTIONS"/>
    <s v="TRACK"/>
    <x v="7"/>
    <x v="14"/>
    <s v="00075679946430"/>
    <s v="THE SO SO GLOS"/>
    <s v="MY BLOCK"/>
    <d v="2014-01-14T00:00:00"/>
    <m/>
    <s v="USC5Q1300117"/>
    <n v="2.6700000000000002E-2"/>
    <n v="3"/>
  </r>
  <r>
    <s v="US-VOT"/>
    <s v="US-VOTIV MUSIC"/>
    <s v="PORTABLE SUB STREAMS"/>
    <s v="LISTEN/RHAPSODY"/>
    <s v="PORTABLE SUBSCRIPTIONS"/>
    <s v="TRACK"/>
    <x v="7"/>
    <x v="14"/>
    <s v="00075679946430"/>
    <s v="THE SO SO GLOS"/>
    <s v="LOVE OR EMPIRE"/>
    <d v="2014-01-14T00:00:00"/>
    <m/>
    <s v="USC5Q1300120"/>
    <n v="2.18E-2"/>
    <n v="2"/>
  </r>
  <r>
    <s v="US-VOT"/>
    <s v="US-VOTIV MUSIC"/>
    <s v="PORTABLE SUB STREAMS"/>
    <s v="LISTEN/RHAPSODY"/>
    <s v="PORTABLE SUBSCRIPTIONS"/>
    <s v="TRACK"/>
    <x v="7"/>
    <x v="14"/>
    <s v="00075679946430"/>
    <s v="THE SO SO GLOS"/>
    <s v="ISN'T IT A SHAME"/>
    <d v="2014-01-14T00:00:00"/>
    <m/>
    <s v="USC5Q1300119"/>
    <n v="8.8999999999999982E-3"/>
    <n v="1"/>
  </r>
  <r>
    <s v="US-VOT"/>
    <s v="US-VOTIV MUSIC"/>
    <s v="PORTABLE SUB STREAMS"/>
    <s v="LISTEN/RHAPSODY"/>
    <s v="PORTABLE SUBSCRIPTIONS"/>
    <s v="TRACK"/>
    <x v="7"/>
    <x v="14"/>
    <s v="00075679946430"/>
    <s v="THE SO SO GLOS"/>
    <s v="ISLAND LOOPS"/>
    <d v="2014-01-14T00:00:00"/>
    <m/>
    <s v="USC5Q1300123"/>
    <n v="8.8999999999999982E-3"/>
    <n v="1"/>
  </r>
  <r>
    <s v="US-VOT"/>
    <s v="US-VOTIV MUSIC"/>
    <s v="PORTABLE SUB STREAMS"/>
    <s v="LISTEN/RHAPSODY"/>
    <s v="PORTABLE SUBSCRIPTIONS"/>
    <s v="TRACK"/>
    <x v="7"/>
    <x v="14"/>
    <s v="00075679946430"/>
    <s v="THE SO SO GLOS"/>
    <s v="EXECUTION"/>
    <d v="2014-01-14T00:00:00"/>
    <m/>
    <s v="USC5Q1300122"/>
    <n v="3.4700000000000002E-2"/>
    <n v="3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WE GOT THE DAYS"/>
    <d v="2014-01-14T00:00:00"/>
    <m/>
    <s v="USC5Q1300099"/>
    <n v="3.8800000000000001E-2"/>
    <n v="3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THE FISTICUFFS"/>
    <d v="2014-01-14T00:00:00"/>
    <m/>
    <s v="USC5Q1300097"/>
    <n v="5.1700000000000003E-2"/>
    <n v="4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THE DEAD, THE GONE &amp; THE COSMOS"/>
    <d v="2014-01-14T00:00:00"/>
    <m/>
    <s v="USC5Q1300103"/>
    <n v="3.8800000000000001E-2"/>
    <n v="3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SEVENTEEN"/>
    <d v="2014-01-14T00:00:00"/>
    <m/>
    <s v="USC5Q1300106"/>
    <n v="5.1700000000000003E-2"/>
    <n v="4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RUSKIE KILLS FEMME"/>
    <d v="2014-01-14T00:00:00"/>
    <m/>
    <s v="USC5Q1300109"/>
    <n v="2.58E-2"/>
    <n v="2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MOLD BABY (&amp; THE QUEEN MIDAS)"/>
    <d v="2014-01-14T00:00:00"/>
    <m/>
    <s v="USC5Q1300110"/>
    <n v="7.740000000000001E-2"/>
    <n v="6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LOW"/>
    <d v="2014-01-14T00:00:00"/>
    <m/>
    <s v="USC5Q1300098"/>
    <n v="3.8800000000000001E-2"/>
    <n v="3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JUNKIE STORY"/>
    <d v="2014-01-14T00:00:00"/>
    <m/>
    <s v="USC5Q1300105"/>
    <n v="3.8800000000000001E-2"/>
    <n v="3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IRISH ROSE"/>
    <d v="2014-01-14T00:00:00"/>
    <m/>
    <s v="USC5Q1300107"/>
    <n v="2.58E-2"/>
    <n v="2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HURRICANE HEART ATTACK"/>
    <d v="2014-01-14T00:00:00"/>
    <m/>
    <s v="USC5Q1300102"/>
    <n v="5.1700000000000003E-2"/>
    <n v="4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FROM HER BEACON HAND, GLOS"/>
    <d v="2014-01-14T00:00:00"/>
    <m/>
    <s v="USC5Q1300100"/>
    <n v="3.8800000000000001E-2"/>
    <n v="3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BROKEN MIRROR BABY"/>
    <d v="2014-01-14T00:00:00"/>
    <m/>
    <s v="USC5Q1300108"/>
    <n v="2.58E-2"/>
    <n v="2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BLACK AND BLUE"/>
    <d v="2014-01-14T00:00:00"/>
    <m/>
    <s v="USC5Q1300101"/>
    <n v="3.8800000000000001E-2"/>
    <n v="3"/>
  </r>
  <r>
    <s v="US-VOT"/>
    <s v="US-VOTIV MUSIC"/>
    <s v="PORTABLE SUB STREAMS"/>
    <s v="LISTEN/RHAPSODY"/>
    <s v="PORTABLE SUBSCRIPTIONS"/>
    <s v="TRACK"/>
    <x v="7"/>
    <x v="15"/>
    <s v="00075679946447"/>
    <s v="THE SO SO GLOS"/>
    <s v="99°"/>
    <d v="2014-01-14T00:00:00"/>
    <m/>
    <s v="USC5Q1300104"/>
    <n v="5.1700000000000003E-2"/>
    <n v="4"/>
  </r>
  <r>
    <s v="US-VOT"/>
    <s v="US-VOTIV MUSIC"/>
    <s v="PORTABLE SUB STREAMS"/>
    <s v="LISTEN/RHAPSODY"/>
    <s v="PORTABLE SUBSCRIPTIONS"/>
    <s v="TRACK"/>
    <x v="7"/>
    <x v="8"/>
    <s v="00811790020006"/>
    <s v="THE SO SO GLOS"/>
    <s v="LINDY HOP"/>
    <d v="2014-01-14T00:00:00"/>
    <m/>
    <s v="USC5Q1300115"/>
    <n v="8.8999999999999982E-3"/>
    <n v="1"/>
  </r>
  <r>
    <s v="US-VOT"/>
    <s v="US-VOTIV MUSIC"/>
    <s v="PORTABLE SUB STREAMS"/>
    <s v="LISTEN/RHAPSODY"/>
    <s v="PORTABLE SUBSCRIPTIONS"/>
    <s v="TRACK"/>
    <x v="7"/>
    <x v="30"/>
    <s v="00851563006356"/>
    <s v="THE SO SO GLOS"/>
    <s v="SUNNY SIDE"/>
    <d v="2016-05-20T00:00:00"/>
    <m/>
    <s v="USC5Q1500023"/>
    <n v="1.11E-2"/>
    <n v="1"/>
  </r>
  <r>
    <s v="US-VOT"/>
    <s v="US-VOTIV MUSIC"/>
    <s v="PORTABLE SUB STREAMS"/>
    <s v="LISTEN/RHAPSODY"/>
    <s v="PORTABLE SUBSCRIPTIONS"/>
    <s v="TRACK"/>
    <x v="7"/>
    <x v="30"/>
    <s v="00851563006356"/>
    <s v="THE SO SO GLOS"/>
    <s v="MISSIONARY"/>
    <d v="2016-05-20T00:00:00"/>
    <m/>
    <s v="USC5Q1500029"/>
    <n v="4.8100000000000011E-2"/>
    <n v="4"/>
  </r>
  <r>
    <s v="US-VOT"/>
    <s v="US-VOTIV MUSIC"/>
    <s v="PORTABLE SUB STREAMS"/>
    <s v="LISTEN/RHAPSODY"/>
    <s v="PORTABLE SUBSCRIPTIONS"/>
    <s v="TRACK"/>
    <x v="7"/>
    <x v="30"/>
    <s v="00851563006356"/>
    <s v="THE SO SO GLOS"/>
    <s v="KINGS COUNTY II: BALLAD OF A SO SO GLO"/>
    <d v="2016-05-20T00:00:00"/>
    <m/>
    <s v="USC5Q1500024"/>
    <n v="0.1477"/>
    <n v="14"/>
  </r>
  <r>
    <s v="US-VOT"/>
    <s v="US-VOTIV MUSIC"/>
    <s v="PORTABLE SUB STREAMS"/>
    <s v="LISTEN/RHAPSODY"/>
    <s v="PORTABLE SUBSCRIPTIONS"/>
    <s v="TRACK"/>
    <x v="7"/>
    <x v="30"/>
    <s v="00851563006356"/>
    <s v="THE SO SO GLOS"/>
    <s v="INPATIENT"/>
    <d v="2016-05-20T00:00:00"/>
    <m/>
    <s v="USC5Q1500027"/>
    <n v="2.23E-2"/>
    <n v="2"/>
  </r>
  <r>
    <s v="US-VOT"/>
    <s v="US-VOTIV MUSIC"/>
    <s v="PORTABLE SUB STREAMS"/>
    <s v="LISTEN/RHAPSODY"/>
    <s v="PORTABLE SUBSCRIPTIONS"/>
    <s v="TRACK"/>
    <x v="7"/>
    <x v="30"/>
    <s v="00851563006356"/>
    <s v="THE SO SO GLOS"/>
    <s v="GOING OUT SWINGIN'"/>
    <d v="2016-05-20T00:00:00"/>
    <m/>
    <s v="USC5Q1500020"/>
    <n v="1.29E-2"/>
    <n v="1"/>
  </r>
  <r>
    <s v="US-VOT"/>
    <s v="US-VOTIV MUSIC"/>
    <s v="PORTABLE SUB STREAMS"/>
    <s v="LISTEN/RHAPSODY"/>
    <s v="PORTABLE SUBSCRIPTIONS"/>
    <s v="TRACK"/>
    <x v="7"/>
    <x v="31"/>
    <s v="00851563006479"/>
    <s v="THE SO SO GLOS"/>
    <s v="DANCING INDUSTRY"/>
    <d v="2016-03-11T00:00:00"/>
    <m/>
    <s v="USC5Q1500018"/>
    <n v="8.8599999999999984E-2"/>
    <n v="7"/>
  </r>
  <r>
    <s v="US-VOT"/>
    <s v="US-VOTIV MUSIC"/>
    <s v="PORTABLE SUB STREAMS"/>
    <s v="LISTEN/RHAPSODY"/>
    <s v="PORTABLE SUBSCRIPTIONS"/>
    <s v="TRACK"/>
    <x v="7"/>
    <x v="16"/>
    <s v="00851563006394"/>
    <s v="THE SO SO GLOS"/>
    <s v="A.D.D. LIFE"/>
    <d v="2016-01-22T00:00:00"/>
    <m/>
    <s v="USC5Q1500019"/>
    <n v="9.290000000000001E-2"/>
    <n v="10"/>
  </r>
  <r>
    <s v="US-VOT"/>
    <s v="US-VOTIV MUSIC"/>
    <s v="PORTABLE SUB STREAMS"/>
    <s v="LISTEN/RHAPSODY"/>
    <s v="PORTABLE SUBSCRIPTIONS"/>
    <s v="TRACK"/>
    <x v="15"/>
    <x v="34"/>
    <s v="00851857007229"/>
    <s v="SIMON DOOM"/>
    <s v="DREAM OF THE MACHINES"/>
    <d v="2017-05-19T00:00:00"/>
    <m/>
    <s v="USC5Q1700018"/>
    <n v="1.29E-2"/>
    <n v="1"/>
  </r>
  <r>
    <s v="US-VOT"/>
    <s v="US-VOTIV MUSIC"/>
    <s v="PORTABLE SUB STREAMS"/>
    <s v="LISTEN/RHAPSODY"/>
    <s v="PORTABLE SUBSCRIPTIONS"/>
    <s v="TRACK"/>
    <x v="16"/>
    <x v="35"/>
    <s v="00851857007205"/>
    <s v="KEVIN REILLY"/>
    <s v="APPALACHIAN MOON"/>
    <d v="2017-02-24T00:00:00"/>
    <m/>
    <s v="USC5Q1700016"/>
    <n v="0.23749999999999999"/>
    <n v="19"/>
  </r>
  <r>
    <s v="US-VOT"/>
    <s v="US-VOTIV MUSIC"/>
    <s v="PORTABLE SUB STREAMS"/>
    <s v="LISTEN/RHAPSODY"/>
    <s v="PORTABLE SUBSCRIPTIONS"/>
    <s v="TRACK"/>
    <x v="17"/>
    <x v="36"/>
    <s v="00851857007236"/>
    <s v="MY GOODNESS"/>
    <s v="WHITE WITCHES"/>
    <d v="2017-06-02T00:00:00"/>
    <m/>
    <s v="USC5Q1600040"/>
    <n v="1.29E-2"/>
    <n v="1"/>
  </r>
  <r>
    <s v="US-VOT"/>
    <s v="US-VOTIV MUSIC"/>
    <s v="PORTABLE SUB STREAMS"/>
    <s v="LISTEN/RHAPSODY"/>
    <s v="PORTABLE SUBSCRIPTIONS"/>
    <s v="TRACK"/>
    <x v="17"/>
    <x v="36"/>
    <s v="00851857007236"/>
    <s v="MY GOODNESS"/>
    <s v="SILVER LINING"/>
    <d v="2017-06-02T00:00:00"/>
    <m/>
    <s v="USC5Q1600036"/>
    <n v="1.29E-2"/>
    <n v="1"/>
  </r>
  <r>
    <s v="US-VOT"/>
    <s v="US-VOTIV MUSIC"/>
    <s v="PORTABLE SUB STREAMS"/>
    <s v="LISTEN/RHAPSODY"/>
    <s v="PORTABLE SUBSCRIPTIONS"/>
    <s v="TRACK"/>
    <x v="17"/>
    <x v="37"/>
    <s v="00851857007069"/>
    <s v="MY GOODNESS"/>
    <s v="ISLANDS"/>
    <d v="2016-09-14T00:00:00"/>
    <m/>
    <s v="USC5Q1600046"/>
    <n v="6.4600000000000005E-2"/>
    <n v="5"/>
  </r>
  <r>
    <s v="US-VOT"/>
    <s v="US-VOTIV MUSIC"/>
    <s v="PORTABLE SUB STREAMS"/>
    <s v="LISTEN/RHAPSODY"/>
    <s v="PORTABLE SUBSCRIPTIONS"/>
    <s v="TRACK"/>
    <x v="17"/>
    <x v="38"/>
    <s v="00857235002237"/>
    <s v="MY GOODNESS"/>
    <s v="COLD FEET KILLER"/>
    <d v="2014-04-15T00:00:00"/>
    <m/>
    <s v="USC5Q1300084"/>
    <n v="1.78E-2"/>
    <n v="2"/>
  </r>
  <r>
    <s v="US-VOT"/>
    <s v="US-VOTIV MUSIC"/>
    <s v="PORTABLE SUB STREAMS"/>
    <s v="LISTEN/RHAPSODY"/>
    <s v="PORTABLE SUBSCRIPTIONS"/>
    <s v="TRACK"/>
    <x v="18"/>
    <x v="42"/>
    <s v="00857235002459"/>
    <s v="KUROMA"/>
    <s v="BIG BAD MONEY"/>
    <d v="2015-04-07T00:00:00"/>
    <m/>
    <s v="USC5Q1400039"/>
    <n v="3.8800000000000001E-2"/>
    <n v="3"/>
  </r>
  <r>
    <s v="US-VOT"/>
    <s v="US-VOTIV MUSIC"/>
    <s v="PORTABLE SUB STREAMS"/>
    <s v="LISTEN/RHAPSODY"/>
    <s v="PORTABLE SUBSCRIPTIONS"/>
    <s v="TRACK"/>
    <x v="19"/>
    <x v="46"/>
    <s v="00851563006622"/>
    <s v="KAYE"/>
    <s v="UUU"/>
    <d v="2016-08-19T00:00:00"/>
    <m/>
    <s v="USC5Q1600013"/>
    <n v="5.1700000000000003E-2"/>
    <n v="4"/>
  </r>
  <r>
    <s v="US-VOT"/>
    <s v="US-VOTIV MUSIC"/>
    <s v="PORTABLE SUB STREAMS"/>
    <s v="LISTEN/RHAPSODY"/>
    <s v="PORTABLE SUBSCRIPTIONS"/>
    <s v="TRACK"/>
    <x v="19"/>
    <x v="46"/>
    <s v="00851563006622"/>
    <s v="KAYE"/>
    <s v="HONEY"/>
    <d v="2016-08-19T00:00:00"/>
    <m/>
    <s v="USC5Q1600014"/>
    <n v="2.58E-2"/>
    <n v="5"/>
  </r>
  <r>
    <s v="US-VOT"/>
    <s v="US-VOTIV MUSIC"/>
    <s v="PORTABLE SUB STREAMS"/>
    <s v="LISTEN/RHAPSODY"/>
    <s v="PORTABLE SUBSCRIPTIONS"/>
    <s v="TRACK"/>
    <x v="8"/>
    <x v="49"/>
    <s v="00851563006745"/>
    <s v="IMAGINARY CITIES"/>
    <s v="WHEREVER YOU ARE"/>
    <d v="2016-08-12T00:00:00"/>
    <m/>
    <s v="USC5Q1600028"/>
    <n v="1.11E-2"/>
    <n v="1"/>
  </r>
  <r>
    <s v="US-VOT"/>
    <s v="US-VOTIV MUSIC"/>
    <s v="PORTABLE SUB STREAMS"/>
    <s v="LISTEN/RHAPSODY"/>
    <s v="PORTABLE SUBSCRIPTIONS"/>
    <s v="TRACK"/>
    <x v="8"/>
    <x v="49"/>
    <s v="00851563006745"/>
    <s v="IMAGINARY CITIES"/>
    <s v="TRUE LOVE"/>
    <d v="2016-08-12T00:00:00"/>
    <m/>
    <s v="USC5Q1600029"/>
    <n v="1.11E-2"/>
    <n v="1"/>
  </r>
  <r>
    <s v="US-VOT"/>
    <s v="US-VOTIV MUSIC"/>
    <s v="PORTABLE SUB STREAMS"/>
    <s v="LISTEN/RHAPSODY"/>
    <s v="PORTABLE SUBSCRIPTIONS"/>
    <s v="TRACK"/>
    <x v="8"/>
    <x v="49"/>
    <s v="00851563006745"/>
    <s v="IMAGINARY CITIES"/>
    <s v="SET MY HEART ON FIRE"/>
    <d v="2016-08-12T00:00:00"/>
    <m/>
    <s v="USC5Q1600027"/>
    <n v="1.11E-2"/>
    <n v="1"/>
  </r>
  <r>
    <s v="US-VOT"/>
    <s v="US-VOTIV MUSIC"/>
    <s v="PORTABLE SUB STREAMS"/>
    <s v="LISTEN/RHAPSODY"/>
    <s v="PORTABLE SUBSCRIPTIONS"/>
    <s v="TRACK"/>
    <x v="8"/>
    <x v="49"/>
    <s v="00851563006745"/>
    <s v="IMAGINARY CITIES"/>
    <s v="CAROUSEL"/>
    <d v="2016-08-12T00:00:00"/>
    <m/>
    <s v="USC5Q1600030"/>
    <n v="1.11E-2"/>
    <n v="1"/>
  </r>
  <r>
    <s v="US-VOT"/>
    <s v="US-VOTIV MUSIC"/>
    <s v="PORTABLE SUB STREAMS"/>
    <s v="LISTEN/RHAPSODY"/>
    <s v="PORTABLE SUBSCRIPTIONS"/>
    <s v="TRACK"/>
    <x v="8"/>
    <x v="50"/>
    <s v="00857235002084"/>
    <s v="IMAGINARY CITIES"/>
    <s v="WHO'S WATCHING YOU"/>
    <d v="2014-02-25T00:00:00"/>
    <m/>
    <s v="CA2Q71200026"/>
    <n v="1.11E-2"/>
    <n v="1"/>
  </r>
  <r>
    <s v="US-VOT"/>
    <s v="US-VOTIV MUSIC"/>
    <s v="PORTABLE SUB STREAMS"/>
    <s v="LISTEN/RHAPSODY"/>
    <s v="PORTABLE SUBSCRIPTIONS"/>
    <s v="TRACK"/>
    <x v="8"/>
    <x v="50"/>
    <s v="00857235002084"/>
    <s v="IMAGINARY CITIES"/>
    <s v="WATER UNDER THE BRIDGE"/>
    <d v="2014-02-25T00:00:00"/>
    <m/>
    <s v="CA2Q71200027"/>
    <n v="1.11E-2"/>
    <n v="1"/>
  </r>
  <r>
    <s v="US-VOT"/>
    <s v="US-VOTIV MUSIC"/>
    <s v="PORTABLE SUB STREAMS"/>
    <s v="LISTEN/RHAPSODY"/>
    <s v="PORTABLE SUBSCRIPTIONS"/>
    <s v="TRACK"/>
    <x v="8"/>
    <x v="50"/>
    <s v="00857235002084"/>
    <s v="IMAGINARY CITIES"/>
    <s v="STILL WAITING/SO COLD"/>
    <d v="2014-02-25T00:00:00"/>
    <m/>
    <s v="CA2Q71200028"/>
    <n v="1.11E-2"/>
    <n v="1"/>
  </r>
  <r>
    <s v="US-VOT"/>
    <s v="US-VOTIV MUSIC"/>
    <s v="PORTABLE SUB STREAMS"/>
    <s v="LISTEN/RHAPSODY"/>
    <s v="PORTABLE SUBSCRIPTIONS"/>
    <s v="TRACK"/>
    <x v="8"/>
    <x v="50"/>
    <s v="00857235002084"/>
    <s v="IMAGINARY CITIES"/>
    <s v="SOONER OR LATER"/>
    <d v="2014-02-25T00:00:00"/>
    <m/>
    <s v="CA2Q71200022"/>
    <n v="1.11E-2"/>
    <n v="1"/>
  </r>
  <r>
    <s v="US-VOT"/>
    <s v="US-VOTIV MUSIC"/>
    <s v="PORTABLE SUB STREAMS"/>
    <s v="LISTEN/RHAPSODY"/>
    <s v="PORTABLE SUBSCRIPTIONS"/>
    <s v="TRACK"/>
    <x v="8"/>
    <x v="50"/>
    <s v="00857235002084"/>
    <s v="IMAGINARY CITIES"/>
    <s v="SILVER LINING"/>
    <d v="2014-02-25T00:00:00"/>
    <m/>
    <s v="CA2Q71200021"/>
    <n v="1.11E-2"/>
    <n v="1"/>
  </r>
  <r>
    <s v="US-VOT"/>
    <s v="US-VOTIV MUSIC"/>
    <s v="PORTABLE SUB STREAMS"/>
    <s v="LISTEN/RHAPSODY"/>
    <s v="PORTABLE SUBSCRIPTIONS"/>
    <s v="TRACK"/>
    <x v="8"/>
    <x v="50"/>
    <s v="00857235002084"/>
    <s v="IMAGINARY CITIES"/>
    <s v="LILT (THE INTRO SONG)"/>
    <d v="2014-02-25T00:00:00"/>
    <m/>
    <s v="CA2Q71200017"/>
    <n v="1.11E-2"/>
    <n v="1"/>
  </r>
  <r>
    <s v="US-VOT"/>
    <s v="US-VOTIV MUSIC"/>
    <s v="PORTABLE SUB STREAMS"/>
    <s v="LISTEN/RHAPSODY"/>
    <s v="PORTABLE SUBSCRIPTIONS"/>
    <s v="TRACK"/>
    <x v="8"/>
    <x v="50"/>
    <s v="00857235002084"/>
    <s v="IMAGINARY CITIES"/>
    <s v="FALL OF ROMANCE"/>
    <d v="2014-02-25T00:00:00"/>
    <m/>
    <s v="CA2Q71200023"/>
    <n v="1.11E-2"/>
    <n v="1"/>
  </r>
  <r>
    <s v="US-VOT"/>
    <s v="US-VOTIV MUSIC"/>
    <s v="PORTABLE SUB STREAMS"/>
    <s v="LISTEN/RHAPSODY"/>
    <s v="PORTABLE SUBSCRIPTIONS"/>
    <s v="TRACK"/>
    <x v="8"/>
    <x v="50"/>
    <s v="00857235002084"/>
    <s v="IMAGINARY CITIES"/>
    <s v="CHASING THE SUNSET"/>
    <d v="2014-02-25T00:00:00"/>
    <m/>
    <s v="CA2Q71200020"/>
    <n v="1.11E-2"/>
    <n v="1"/>
  </r>
  <r>
    <s v="US-VOT"/>
    <s v="US-VOTIV MUSIC"/>
    <s v="PORTABLE SUB STREAMS"/>
    <s v="LISTEN/RHAPSODY"/>
    <s v="PORTABLE SUBSCRIPTIONS"/>
    <s v="TRACK"/>
    <x v="8"/>
    <x v="50"/>
    <s v="00857235002084"/>
    <s v="IMAGINARY CITIES"/>
    <s v="BELLS OF COLOGNE"/>
    <d v="2014-02-25T00:00:00"/>
    <m/>
    <s v="CA2Q71200019"/>
    <n v="1.11E-2"/>
    <n v="1"/>
  </r>
  <r>
    <s v="US-VOT"/>
    <s v="US-VOTIV MUSIC"/>
    <s v="PORTABLE SUB STREAMS"/>
    <s v="LISTEN/RHAPSODY"/>
    <s v="PORTABLE SUBSCRIPTIONS"/>
    <s v="TRACK"/>
    <x v="8"/>
    <x v="50"/>
    <s v="00857235002084"/>
    <s v="IMAGINARY CITIES"/>
    <s v="ALL THE TIME"/>
    <d v="2014-02-25T00:00:00"/>
    <m/>
    <s v="CA2Q71200018"/>
    <n v="1.11E-2"/>
    <n v="1"/>
  </r>
  <r>
    <s v="US-VOT"/>
    <s v="US-VOTIV MUSIC"/>
    <s v="PORTABLE SUB STREAMS"/>
    <s v="LISTEN/RHAPSODY"/>
    <s v="PORTABLE SUBSCRIPTIONS"/>
    <s v="TRACK"/>
    <x v="8"/>
    <x v="50"/>
    <s v="00857235002084"/>
    <s v="IMAGINARY CITIES"/>
    <s v="A WAY WITH YOUR WORDS"/>
    <d v="2014-02-25T00:00:00"/>
    <m/>
    <s v="CA2Q71200025"/>
    <n v="1.11E-2"/>
    <n v="1"/>
  </r>
  <r>
    <s v="US-VOT"/>
    <s v="US-VOTIV MUSIC"/>
    <s v="PORTABLE SUB STREAMS"/>
    <s v="LISTEN/RHAPSODY"/>
    <s v="PORTABLE SUBSCRIPTIONS"/>
    <s v="TRACK"/>
    <x v="8"/>
    <x v="50"/>
    <s v="00857235002084"/>
    <s v="IMAGINARY CITIES"/>
    <s v="9 AND 10"/>
    <d v="2014-02-25T00:00:00"/>
    <m/>
    <s v="CA2Q71200024"/>
    <n v="1.11E-2"/>
    <n v="1"/>
  </r>
  <r>
    <s v="US-VOT"/>
    <s v="US-VOTIV MUSIC"/>
    <s v="PORTABLE SUB STREAMS"/>
    <s v="LISTEN/RHAPSODY"/>
    <s v="PORTABLE SUBSCRIPTIONS"/>
    <s v="TRACK"/>
    <x v="20"/>
    <x v="51"/>
    <s v="00075679965448"/>
    <s v="HEY CHAMP"/>
    <s v="STAR"/>
    <d v="2014-02-18T00:00:00"/>
    <m/>
    <s v="USC5Q1000007"/>
    <n v="0.11269999999999999"/>
    <n v="9"/>
  </r>
  <r>
    <s v="US-VOT"/>
    <s v="US-VOTIV MUSIC"/>
    <s v="PORTABLE SUB STREAMS"/>
    <s v="LISTEN/RHAPSODY"/>
    <s v="PORTABLE SUBSCRIPTIONS"/>
    <s v="TRACK"/>
    <x v="20"/>
    <x v="51"/>
    <s v="00075679965448"/>
    <s v="HEY CHAMP"/>
    <s v="NEVEREST"/>
    <d v="2014-02-18T00:00:00"/>
    <m/>
    <s v="USC5Q1000006"/>
    <n v="2.2200000000000001E-2"/>
    <n v="2"/>
  </r>
  <r>
    <s v="US-VOT"/>
    <s v="US-VOTIV MUSIC"/>
    <s v="PORTABLE SUB STREAMS"/>
    <s v="LISTEN/RHAPSODY"/>
    <s v="PORTABLE SUBSCRIPTIONS"/>
    <s v="TRACK"/>
    <x v="20"/>
    <x v="51"/>
    <s v="00075679965448"/>
    <s v="HEY CHAMP"/>
    <s v="COLD DUST GIRL"/>
    <d v="2014-02-18T00:00:00"/>
    <m/>
    <s v="USC5Q1000003"/>
    <n v="0.495"/>
    <n v="41"/>
  </r>
  <r>
    <s v="US-VOT"/>
    <s v="US-VOTIV MUSIC"/>
    <s v="PORTABLE SUB STREAMS"/>
    <s v="LISTEN/RHAPSODY"/>
    <s v="PORTABLE SUBSCRIPTIONS"/>
    <s v="TRACK"/>
    <x v="20"/>
    <x v="51"/>
    <s v="00075679965448"/>
    <s v="HEY CHAMP"/>
    <s v="ARTIFICIAL MAN"/>
    <d v="2014-02-18T00:00:00"/>
    <m/>
    <s v="USC5Q1000004"/>
    <n v="1.29E-2"/>
    <n v="1"/>
  </r>
  <r>
    <s v="US-VOT"/>
    <s v="US-VOTIV MUSIC"/>
    <s v="PORTABLE SUB STREAMS"/>
    <s v="LISTEN/RHAPSODY"/>
    <s v="PORTABLE SUBSCRIPTIONS"/>
    <s v="TRACK"/>
    <x v="0"/>
    <x v="52"/>
    <s v="00851563006127"/>
    <s v="GLINT"/>
    <s v="SOLDIERS IN THE DARK"/>
    <d v="2016-03-11T00:00:00"/>
    <m/>
    <s v="USC5Q1400055"/>
    <n v="8.8999999999999982E-3"/>
    <n v="1"/>
  </r>
  <r>
    <s v="US-VOT"/>
    <s v="US-VOTIV MUSIC"/>
    <s v="PORTABLE SUB STREAMS"/>
    <s v="LISTEN/RHAPSODY"/>
    <s v="PORTABLE SUBSCRIPTIONS"/>
    <s v="TRACK"/>
    <x v="0"/>
    <x v="55"/>
    <s v="00851563006431"/>
    <s v="GLINT"/>
    <s v="DAYDREAMERS"/>
    <d v="2016-01-15T00:00:00"/>
    <m/>
    <s v="USC5Q1400050"/>
    <n v="8.8999999999999982E-3"/>
    <n v="1"/>
  </r>
  <r>
    <s v="US-VOT"/>
    <s v="US-VOTIV MUSIC"/>
    <s v="PORTABLE SUB STREAMS"/>
    <s v="LISTEN/RHAPSODY"/>
    <s v="PORTABLE SUBSCRIPTIONS"/>
    <s v="TRACK"/>
    <x v="12"/>
    <x v="56"/>
    <s v="00851563006516"/>
    <s v="FENCES"/>
    <s v="THE FOUNTAIN"/>
    <d v="2016-09-09T00:00:00"/>
    <m/>
    <s v="USC5Q1500033"/>
    <n v="4.58E-2"/>
    <n v="4"/>
  </r>
  <r>
    <s v="US-VOT"/>
    <s v="US-VOTIV MUSIC"/>
    <s v="PORTABLE SUB STREAMS"/>
    <s v="LISTEN/RHAPSODY"/>
    <s v="PORTABLE SUBSCRIPTIONS"/>
    <s v="TRACK"/>
    <x v="12"/>
    <x v="56"/>
    <s v="00851563006516"/>
    <s v="FENCES"/>
    <s v="PALE PAPER"/>
    <d v="2016-09-09T00:00:00"/>
    <m/>
    <s v="USC5Q1500034"/>
    <n v="3.2899999999999999E-2"/>
    <n v="3"/>
  </r>
  <r>
    <s v="US-VOT"/>
    <s v="US-VOTIV MUSIC"/>
    <s v="PORTABLE SUB STREAMS"/>
    <s v="LISTEN/RHAPSODY"/>
    <s v="PORTABLE SUBSCRIPTIONS"/>
    <s v="TRACK"/>
    <x v="12"/>
    <x v="56"/>
    <s v="00851563006516"/>
    <s v="FENCES"/>
    <s v="LIKE A FEATHER"/>
    <d v="2016-09-09T00:00:00"/>
    <m/>
    <s v="USC5Q1500036"/>
    <n v="1.11E-2"/>
    <n v="1"/>
  </r>
  <r>
    <s v="US-VOT"/>
    <s v="US-VOTIV MUSIC"/>
    <s v="PORTABLE SUB STREAMS"/>
    <s v="LISTEN/RHAPSODY"/>
    <s v="PORTABLE SUBSCRIPTIONS"/>
    <s v="TRACK"/>
    <x v="12"/>
    <x v="56"/>
    <s v="00851563006516"/>
    <s v="FENCES"/>
    <s v="HUNTING SEASON"/>
    <d v="2016-09-09T00:00:00"/>
    <m/>
    <s v="USC5Q1500032"/>
    <n v="2.23E-2"/>
    <n v="2"/>
  </r>
  <r>
    <s v="US-VOT"/>
    <s v="US-VOTIV MUSIC"/>
    <s v="PORTABLE SUB STREAMS"/>
    <s v="LISTEN/RHAPSODY"/>
    <s v="PORTABLE SUBSCRIPTIONS"/>
    <s v="TRACK"/>
    <x v="12"/>
    <x v="56"/>
    <s v="00851563006516"/>
    <s v="FENCES"/>
    <s v="CEDAR WESLEY"/>
    <d v="2016-09-09T00:00:00"/>
    <m/>
    <s v="USC5Q1500035"/>
    <n v="2.8900000000000009E-2"/>
    <n v="3"/>
  </r>
  <r>
    <s v="US-VOT"/>
    <s v="US-VOTIV MUSIC"/>
    <s v="PORTABLE SUB STREAMS"/>
    <s v="LISTEN/RHAPSODY"/>
    <s v="PORTABLE SUBSCRIPTIONS"/>
    <s v="TRACK"/>
    <x v="12"/>
    <x v="56"/>
    <s v="00851563006516"/>
    <s v="FENCES"/>
    <s v="BUFFALO FEET"/>
    <d v="2016-09-09T00:00:00"/>
    <m/>
    <s v="USC5Q1500037"/>
    <n v="2.2200000000000001E-2"/>
    <n v="2"/>
  </r>
  <r>
    <s v="US-VOT"/>
    <s v="US-VOTIV MUSIC"/>
    <s v="PORTABLE SUB STREAMS"/>
    <s v="LISTEN/RHAPSODY"/>
    <s v="PORTABLE SUBSCRIPTIONS"/>
    <s v="TRACK"/>
    <x v="11"/>
    <x v="57"/>
    <s v="00851857007359"/>
    <s v="CLOUD CONTROL"/>
    <s v="TREETOPS"/>
    <d v="2017-09-01T00:00:00"/>
    <m/>
    <s v="AULI01711620"/>
    <n v="1.29E-2"/>
    <n v="1"/>
  </r>
  <r>
    <s v="US-VOT"/>
    <s v="US-VOTIV MUSIC"/>
    <s v="PORTABLE SUB STREAMS"/>
    <s v="LISTEN/RHAPSODY"/>
    <s v="PORTABLE SUBSCRIPTIONS"/>
    <s v="TRACK"/>
    <x v="11"/>
    <x v="57"/>
    <s v="00851857007359"/>
    <s v="CLOUD CONTROL"/>
    <s v="PANOPTICON"/>
    <d v="2017-09-01T00:00:00"/>
    <m/>
    <s v="AULI01711640"/>
    <n v="0.35599999999999998"/>
    <n v="28"/>
  </r>
  <r>
    <s v="US-VOT"/>
    <s v="US-VOTIV MUSIC"/>
    <s v="PORTABLE SUB STREAMS"/>
    <s v="LISTEN/RHAPSODY"/>
    <s v="PORTABLE SUBSCRIPTIONS"/>
    <s v="TRACK"/>
    <x v="11"/>
    <x v="57"/>
    <s v="00851857007359"/>
    <s v="CLOUD CONTROL"/>
    <s v="MUM'S SPAGHETTI"/>
    <d v="2017-09-01T00:00:00"/>
    <m/>
    <s v="AULI01711660"/>
    <n v="1.29E-2"/>
    <n v="1"/>
  </r>
  <r>
    <s v="US-VOT"/>
    <s v="US-VOTIV MUSIC"/>
    <s v="PORTABLE SUB STREAMS"/>
    <s v="LISTEN/RHAPSODY"/>
    <s v="PORTABLE SUBSCRIPTIONS"/>
    <s v="TRACK"/>
    <x v="11"/>
    <x v="57"/>
    <s v="00851857007359"/>
    <s v="CLOUD CONTROL"/>
    <s v="LIGHTS ON THE CHROME"/>
    <d v="2017-09-01T00:00:00"/>
    <m/>
    <s v="AULI01711600"/>
    <n v="1.29E-2"/>
    <n v="1"/>
  </r>
  <r>
    <s v="US-VOT"/>
    <s v="US-VOTIV MUSIC"/>
    <s v="PORTABLE SUB STREAMS"/>
    <s v="LISTEN/RHAPSODY"/>
    <s v="PORTABLE SUBSCRIPTIONS"/>
    <s v="TRACK"/>
    <x v="11"/>
    <x v="57"/>
    <s v="00851857007359"/>
    <s v="CLOUD CONTROL"/>
    <s v="LACUNA"/>
    <d v="2017-09-01T00:00:00"/>
    <m/>
    <s v="AULI01711670"/>
    <n v="2.58E-2"/>
    <n v="2"/>
  </r>
  <r>
    <s v="US-VOT"/>
    <s v="US-VOTIV MUSIC"/>
    <s v="PORTABLE SUB STREAMS"/>
    <s v="LISTEN/RHAPSODY"/>
    <s v="PORTABLE SUBSCRIPTIONS"/>
    <s v="TRACK"/>
    <x v="11"/>
    <x v="57"/>
    <s v="00851857007359"/>
    <s v="CLOUD CONTROL"/>
    <s v="GOLDFISH"/>
    <d v="2017-09-01T00:00:00"/>
    <m/>
    <s v="AULI01711650"/>
    <n v="1.29E-2"/>
    <n v="1"/>
  </r>
  <r>
    <s v="US-VOT"/>
    <s v="US-VOTIV MUSIC"/>
    <s v="PORTABLE SUB STREAMS"/>
    <s v="LISTEN/RHAPSODY"/>
    <s v="PORTABLE SUBSCRIPTIONS"/>
    <s v="TRACK"/>
    <x v="11"/>
    <x v="57"/>
    <s v="00851857007359"/>
    <s v="CLOUD CONTROL"/>
    <s v="FIND ME IN THE WATER"/>
    <d v="2017-09-01T00:00:00"/>
    <m/>
    <s v="AULI01711690"/>
    <n v="2.58E-2"/>
    <n v="2"/>
  </r>
  <r>
    <s v="US-VOT"/>
    <s v="US-VOTIV MUSIC"/>
    <s v="PORTABLE SUB STREAMS"/>
    <s v="LISTEN/RHAPSODY"/>
    <s v="PORTABLE SUBSCRIPTIONS"/>
    <s v="TRACK"/>
    <x v="11"/>
    <x v="58"/>
    <s v="00851857007328"/>
    <s v="CLOUD CONTROL"/>
    <s v="RAINBOW CITY"/>
    <d v="2017-05-12T00:00:00"/>
    <m/>
    <s v="AULI01710600"/>
    <n v="1.29E-2"/>
    <n v="1"/>
  </r>
  <r>
    <s v="US-VOT"/>
    <s v="US-VOTIV MUSIC"/>
    <s v="PORTABLE SUB STREAMS"/>
    <s v="LISTEN/RHAPSODY"/>
    <s v="PORTABLE SUBSCRIPTIONS"/>
    <s v="TRACK"/>
    <x v="11"/>
    <x v="17"/>
    <s v="00075679950949"/>
    <s v="CLOUD CONTROL"/>
    <s v="THE SMOKE, THE FEELING"/>
    <d v="2014-02-18T00:00:00"/>
    <m/>
    <s v="AULI01387040"/>
    <n v="7.350000000000001E-2"/>
    <n v="6"/>
  </r>
  <r>
    <s v="US-VOT"/>
    <s v="US-VOTIV MUSIC"/>
    <s v="PORTABLE SUB STREAMS"/>
    <s v="LISTEN/RHAPSODY"/>
    <s v="PORTABLE SUBSCRIPTIONS"/>
    <s v="TRACK"/>
    <x v="11"/>
    <x v="17"/>
    <s v="00075679950949"/>
    <s v="CLOUD CONTROL"/>
    <s v="SCREAM RAVE"/>
    <d v="2014-02-18T00:00:00"/>
    <m/>
    <s v="AULI01386960"/>
    <n v="1.29E-2"/>
    <n v="1"/>
  </r>
  <r>
    <s v="US-VOT"/>
    <s v="US-VOTIV MUSIC"/>
    <s v="PORTABLE SUB STREAMS"/>
    <s v="LISTEN/RHAPSODY"/>
    <s v="PORTABLE SUBSCRIPTIONS"/>
    <s v="TRACK"/>
    <x v="11"/>
    <x v="17"/>
    <s v="00075679950949"/>
    <s v="CLOUD CONTROL"/>
    <s v="SCAR"/>
    <d v="2014-02-18T00:00:00"/>
    <m/>
    <s v="AULI01387010"/>
    <n v="0.32300000000000001"/>
    <n v="25"/>
  </r>
  <r>
    <s v="US-VOT"/>
    <s v="US-VOTIV MUSIC"/>
    <s v="PORTABLE SUB STREAMS"/>
    <s v="LISTEN/RHAPSODY"/>
    <s v="PORTABLE SUBSCRIPTIONS"/>
    <s v="TRACK"/>
    <x v="11"/>
    <x v="17"/>
    <s v="00075679950949"/>
    <s v="CLOUD CONTROL"/>
    <s v="PROMISES"/>
    <d v="2014-02-18T00:00:00"/>
    <m/>
    <s v="AULI01386970"/>
    <n v="3.8399999999999997E-2"/>
    <n v="4"/>
  </r>
  <r>
    <s v="US-VOT"/>
    <s v="US-VOTIV MUSIC"/>
    <s v="PORTABLE SUB STREAMS"/>
    <s v="LISTEN/RHAPSODY"/>
    <s v="PORTABLE SUBSCRIPTIONS"/>
    <s v="TRACK"/>
    <x v="11"/>
    <x v="17"/>
    <s v="00075679950949"/>
    <s v="CLOUD CONTROL"/>
    <s v="MOONRABBIT"/>
    <d v="2014-02-18T00:00:00"/>
    <m/>
    <s v="AULI01386980"/>
    <n v="2.58E-2"/>
    <n v="2"/>
  </r>
  <r>
    <s v="US-VOT"/>
    <s v="US-VOTIV MUSIC"/>
    <s v="PORTABLE SUB STREAMS"/>
    <s v="LISTEN/RHAPSODY"/>
    <s v="PORTABLE SUBSCRIPTIONS"/>
    <s v="TRACK"/>
    <x v="11"/>
    <x v="17"/>
    <s v="00075679950949"/>
    <s v="CLOUD CONTROL"/>
    <s v="ISLAND LIVING"/>
    <d v="2014-02-18T00:00:00"/>
    <m/>
    <s v="AULI01386990"/>
    <n v="6.4600000000000005E-2"/>
    <n v="5"/>
  </r>
  <r>
    <s v="US-VOT"/>
    <s v="US-VOTIV MUSIC"/>
    <s v="PORTABLE SUB STREAMS"/>
    <s v="LISTEN/RHAPSODY"/>
    <s v="PORTABLE SUBSCRIPTIONS"/>
    <s v="TRACK"/>
    <x v="11"/>
    <x v="17"/>
    <s v="00075679950949"/>
    <s v="CLOUD CONTROL"/>
    <s v="ICE AGE HEATWAVE"/>
    <d v="2014-02-18T00:00:00"/>
    <m/>
    <s v="AULI01387030"/>
    <n v="1.29E-2"/>
    <n v="1"/>
  </r>
  <r>
    <s v="US-VOT"/>
    <s v="US-VOTIV MUSIC"/>
    <s v="PORTABLE SUB STREAMS"/>
    <s v="LISTEN/RHAPSODY"/>
    <s v="PORTABLE SUBSCRIPTIONS"/>
    <s v="TRACK"/>
    <x v="11"/>
    <x v="17"/>
    <s v="00075679950949"/>
    <s v="CLOUD CONTROL"/>
    <s v="HAPPY BIRTHDAY"/>
    <d v="2014-02-18T00:00:00"/>
    <m/>
    <s v="AULI01387020"/>
    <n v="5.1700000000000003E-2"/>
    <n v="4"/>
  </r>
  <r>
    <s v="US-VOT"/>
    <s v="US-VOTIV MUSIC"/>
    <s v="PORTABLE SUB STREAMS"/>
    <s v="LISTEN/RHAPSODY"/>
    <s v="PORTABLE SUBSCRIPTIONS"/>
    <s v="TRACK"/>
    <x v="11"/>
    <x v="17"/>
    <s v="00075679950949"/>
    <s v="CLOUD CONTROL"/>
    <s v="DREAM CAVE"/>
    <d v="2014-02-18T00:00:00"/>
    <m/>
    <s v="AULI01387060"/>
    <n v="0.1968"/>
    <n v="17"/>
  </r>
  <r>
    <s v="US-VOT"/>
    <s v="US-VOTIV MUSIC"/>
    <s v="PORTABLE SUB STREAMS"/>
    <s v="LISTEN/RHAPSODY"/>
    <s v="PORTABLE SUBSCRIPTIONS"/>
    <s v="TRACK"/>
    <x v="11"/>
    <x v="17"/>
    <s v="00075679950949"/>
    <s v="CLOUD CONTROL"/>
    <s v="DOJO RISING"/>
    <d v="2014-02-18T00:00:00"/>
    <m/>
    <s v="AULI01387000"/>
    <n v="5.1700000000000003E-2"/>
    <n v="4"/>
  </r>
  <r>
    <s v="US-VOT"/>
    <s v="US-VOTIV MUSIC"/>
    <s v="PORTABLE SUB STREAMS"/>
    <s v="LISTEN/RHAPSODY"/>
    <s v="PORTABLE SUBSCRIPTIONS"/>
    <s v="TRACK"/>
    <x v="21"/>
    <x v="60"/>
    <s v="00851857007526"/>
    <s v="CLINT MANSELL"/>
    <s v="RITUAL"/>
    <d v="2018-07-27T00:00:00"/>
    <m/>
    <s v="USC5Q1800009"/>
    <n v="1.78E-2"/>
    <n v="2"/>
  </r>
  <r>
    <s v="US-VOT"/>
    <s v="US-VOTIV MUSIC"/>
    <s v="PORTABLE SUB STREAMS"/>
    <s v="LISTEN/RHAPSODY"/>
    <s v="PORTABLE SUBSCRIPTIONS"/>
    <s v="TRACK"/>
    <x v="21"/>
    <x v="60"/>
    <s v="00851857007526"/>
    <s v="CLINT MANSELL"/>
    <s v="DIRGE"/>
    <d v="2018-07-27T00:00:00"/>
    <m/>
    <s v="USC5Q1800012"/>
    <n v="8.8999999999999982E-3"/>
    <n v="1"/>
  </r>
  <r>
    <s v="US-VOT"/>
    <s v="US-VOTIV MUSIC"/>
    <s v="PORTABLE SUB STREAMS"/>
    <s v="LISTEN/RHAPSODY"/>
    <s v="PORTABLE SUBSCRIPTIONS"/>
    <s v="TRACK"/>
    <x v="1"/>
    <x v="63"/>
    <s v="00857235002749"/>
    <s v="CHAPPO"/>
    <s v="MAD MAGIC"/>
    <d v="2015-05-12T00:00:00"/>
    <m/>
    <s v="USC5Q1400085"/>
    <n v="3.8800000000000001E-2"/>
    <n v="3"/>
  </r>
  <r>
    <s v="US-VOT"/>
    <s v="US-VOTIV MUSIC"/>
    <s v="PORTABLE SUB STREAMS"/>
    <s v="LISTEN/RHAPSODY"/>
    <s v="PORTABLE SUBSCRIPTIONS"/>
    <s v="TRACK"/>
    <x v="1"/>
    <x v="1"/>
    <s v="00851857007397"/>
    <s v="CHAPPO"/>
    <s v="OUTRAGEOUS"/>
    <d v="2018-02-23T00:00:00"/>
    <m/>
    <s v="USC5Q1700037"/>
    <n v="2.4E-2"/>
    <n v="2"/>
  </r>
  <r>
    <s v="US-VOT"/>
    <s v="US-VOTIV MUSIC"/>
    <s v="PORTABLE SUB STREAMS"/>
    <s v="LISTEN/RHAPSODY"/>
    <s v="PORTABLE SUBSCRIPTIONS"/>
    <s v="TRACK"/>
    <x v="1"/>
    <x v="1"/>
    <s v="00851857007397"/>
    <s v="CHAPPO"/>
    <s v="MASQUERADE"/>
    <d v="2018-02-23T00:00:00"/>
    <m/>
    <s v="USC5Q1700035"/>
    <n v="1.29E-2"/>
    <n v="1"/>
  </r>
  <r>
    <s v="US-VOT"/>
    <s v="US-VOTIV MUSIC"/>
    <s v="PORTABLE SUB STREAMS"/>
    <s v="LISTEN/RHAPSODY"/>
    <s v="PORTABLE SUBSCRIPTIONS"/>
    <s v="TRACK"/>
    <x v="1"/>
    <x v="1"/>
    <s v="00851857007397"/>
    <s v="CHAPPO"/>
    <s v="LIVE MY LIFE"/>
    <d v="2018-02-23T00:00:00"/>
    <m/>
    <s v="USC5Q1700033"/>
    <n v="1.11E-2"/>
    <n v="1"/>
  </r>
  <r>
    <s v="US-VOT"/>
    <s v="US-VOTIV MUSIC"/>
    <s v="PORTABLE SUB STREAMS"/>
    <s v="LISTEN/RHAPSODY"/>
    <s v="PORTABLE SUBSCRIPTIONS"/>
    <s v="TRACK"/>
    <x v="1"/>
    <x v="1"/>
    <s v="00851857007397"/>
    <s v="CHAPPO"/>
    <s v="GET BACK"/>
    <d v="2018-02-23T00:00:00"/>
    <m/>
    <s v="USC5Q1700034"/>
    <n v="8.8999999999999982E-3"/>
    <n v="1"/>
  </r>
  <r>
    <s v="US-VOT"/>
    <s v="US-VOTIV MUSIC"/>
    <s v="PORTABLE SUB STREAMS"/>
    <s v="LISTEN/RHAPSODY"/>
    <s v="PORTABLE SUBSCRIPTIONS"/>
    <s v="TRACK"/>
    <x v="1"/>
    <x v="1"/>
    <s v="00851857007397"/>
    <s v="CHAPPO"/>
    <s v="CRY ON ME"/>
    <d v="2018-02-23T00:00:00"/>
    <m/>
    <s v="USC5Q1700032"/>
    <n v="0.1042"/>
    <n v="9"/>
  </r>
  <r>
    <s v="US-VOT"/>
    <s v="US-VOTIV MUSIC"/>
    <s v="PORTABLE SUB STREAMS"/>
    <s v="LISTEN/RHAPSODY"/>
    <s v="PORTABLE SUBSCRIPTIONS"/>
    <s v="TRACK"/>
    <x v="2"/>
    <x v="2"/>
    <s v="00075679967251"/>
    <s v="BRITE FUTURES"/>
    <s v="TOO YOUNG TO KILL"/>
    <d v="2014-02-18T00:00:00"/>
    <m/>
    <s v="USC5Q1100010"/>
    <n v="1.78E-2"/>
    <n v="2"/>
  </r>
  <r>
    <s v="US-VOT"/>
    <s v="US-VOTIV MUSIC"/>
    <s v="PORTABLE SUB STREAMS"/>
    <s v="LISTEN/RHAPSODY"/>
    <s v="PORTABLE SUBSCRIPTIONS"/>
    <s v="TRACK"/>
    <x v="2"/>
    <x v="2"/>
    <s v="00075679967251"/>
    <s v="BRITE FUTURES"/>
    <s v="JAG IN A JUNGLE"/>
    <d v="2014-02-18T00:00:00"/>
    <m/>
    <s v="USC5Q1100011"/>
    <n v="1.61E-2"/>
    <n v="2"/>
  </r>
  <r>
    <s v="US-VOT"/>
    <s v="US-VOTIV MUSIC"/>
    <s v="PORTABLE SUB STREAMS"/>
    <s v="LISTEN/RHAPSODY"/>
    <s v="PORTABLE SUBSCRIPTIONS"/>
    <s v="TRACK"/>
    <x v="3"/>
    <x v="3"/>
    <s v="00602537659876"/>
    <s v="AUGUSTINES"/>
    <s v="WEARY EYES"/>
    <d v="2014-02-04T00:00:00"/>
    <m/>
    <s v="USC5Q1300055"/>
    <n v="0.22059999999999999"/>
    <n v="18"/>
  </r>
  <r>
    <s v="US-VOT"/>
    <s v="US-VOTIV MUSIC"/>
    <s v="PORTABLE SUB STREAMS"/>
    <s v="LISTEN/RHAPSODY"/>
    <s v="PORTABLE SUBSCRIPTIONS"/>
    <s v="TRACK"/>
    <x v="3"/>
    <x v="3"/>
    <s v="00602537659876"/>
    <s v="AUGUSTINES"/>
    <s v="WALKABOUT"/>
    <d v="2014-02-04T00:00:00"/>
    <m/>
    <s v="USC5Q1300057"/>
    <n v="0.3822000000000001"/>
    <n v="41"/>
  </r>
  <r>
    <s v="US-VOT"/>
    <s v="US-VOTIV MUSIC"/>
    <s v="PORTABLE SUB STREAMS"/>
    <s v="LISTEN/RHAPSODY"/>
    <s v="PORTABLE SUBSCRIPTIONS"/>
    <s v="TRACK"/>
    <x v="3"/>
    <x v="3"/>
    <s v="00602537659876"/>
    <s v="AUGUSTINES"/>
    <s v="THIS AIN'T ME"/>
    <d v="2014-02-04T00:00:00"/>
    <m/>
    <s v="USC5Q1300059"/>
    <n v="0.16309999999999999"/>
    <n v="14"/>
  </r>
  <r>
    <s v="US-VOT"/>
    <s v="US-VOTIV MUSIC"/>
    <s v="PORTABLE SUB STREAMS"/>
    <s v="LISTEN/RHAPSODY"/>
    <s v="PORTABLE SUBSCRIPTIONS"/>
    <s v="TRACK"/>
    <x v="3"/>
    <x v="3"/>
    <s v="00602537659876"/>
    <s v="AUGUSTINES"/>
    <s v="NOW YOU ARE FREE"/>
    <d v="2014-02-04T00:00:00"/>
    <m/>
    <s v="USC5Q1300060"/>
    <n v="1.29E-2"/>
    <n v="1"/>
  </r>
  <r>
    <s v="US-VOT"/>
    <s v="US-VOTIV MUSIC"/>
    <s v="PORTABLE SUB STREAMS"/>
    <s v="LISTEN/RHAPSODY"/>
    <s v="PORTABLE SUBSCRIPTIONS"/>
    <s v="TRACK"/>
    <x v="3"/>
    <x v="3"/>
    <s v="00602537659876"/>
    <s v="AUGUSTINES"/>
    <s v="NOTHING TO LOSE BUT YOUR HEAD"/>
    <d v="2014-02-04T00:00:00"/>
    <m/>
    <s v="USC5Q1300054"/>
    <n v="0.13070000000000001"/>
    <n v="12"/>
  </r>
  <r>
    <s v="US-VOT"/>
    <s v="US-VOTIV MUSIC"/>
    <s v="PORTABLE SUB STREAMS"/>
    <s v="LISTEN/RHAPSODY"/>
    <s v="PORTABLE SUBSCRIPTIONS"/>
    <s v="TRACK"/>
    <x v="3"/>
    <x v="3"/>
    <s v="00602537659876"/>
    <s v="AUGUSTINES"/>
    <s v="KID YOU'RE ON YOUR OWN"/>
    <d v="2014-02-04T00:00:00"/>
    <m/>
    <s v="USC5Q1300058"/>
    <n v="0.12920000000000001"/>
    <n v="10"/>
  </r>
  <r>
    <s v="US-VOT"/>
    <s v="US-VOTIV MUSIC"/>
    <s v="PORTABLE SUB STREAMS"/>
    <s v="LISTEN/RHAPSODY"/>
    <s v="PORTABLE SUBSCRIPTIONS"/>
    <s v="TRACK"/>
    <x v="3"/>
    <x v="3"/>
    <s v="00602537659876"/>
    <s v="AUGUSTINES"/>
    <s v="INTRO (I TOUCH IMAGINARY HANDS)"/>
    <d v="2014-02-04T00:00:00"/>
    <m/>
    <s v="USC5Q1300052"/>
    <n v="3.6900000000000002E-2"/>
    <n v="3"/>
  </r>
  <r>
    <s v="US-VOT"/>
    <s v="US-VOTIV MUSIC"/>
    <s v="PORTABLE SUB STREAMS"/>
    <s v="LISTEN/RHAPSODY"/>
    <s v="PORTABLE SUBSCRIPTIONS"/>
    <s v="TRACK"/>
    <x v="3"/>
    <x v="3"/>
    <s v="00602537659876"/>
    <s v="AUGUSTINES"/>
    <s v="HOLD ONTO ANYTHING"/>
    <d v="2014-02-04T00:00:00"/>
    <m/>
    <s v="USC5Q1300063"/>
    <n v="6.4500000000000002E-2"/>
    <n v="5"/>
  </r>
  <r>
    <s v="US-VOT"/>
    <s v="US-VOTIV MUSIC"/>
    <s v="PORTABLE SUB STREAMS"/>
    <s v="LISTEN/RHAPSODY"/>
    <s v="PORTABLE SUBSCRIPTIONS"/>
    <s v="TRACK"/>
    <x v="3"/>
    <x v="3"/>
    <s v="00602537659876"/>
    <s v="AUGUSTINES"/>
    <s v="DON'T YOU LOOK BACK"/>
    <d v="2014-02-04T00:00:00"/>
    <m/>
    <s v="USC5Q1300056"/>
    <n v="0.17199999999999999"/>
    <n v="15"/>
  </r>
  <r>
    <s v="US-VOT"/>
    <s v="US-VOTIV MUSIC"/>
    <s v="PORTABLE SUB STREAMS"/>
    <s v="LISTEN/RHAPSODY"/>
    <s v="PORTABLE SUBSCRIPTIONS"/>
    <s v="TRACK"/>
    <x v="3"/>
    <x v="3"/>
    <s v="00602537659876"/>
    <s v="AUGUSTINES"/>
    <s v="CRUEL CITY"/>
    <d v="2014-02-04T00:00:00"/>
    <m/>
    <s v="USC5Q1300053"/>
    <n v="0.31909999999999999"/>
    <n v="27"/>
  </r>
  <r>
    <s v="US-VOT"/>
    <s v="US-VOTIV MUSIC"/>
    <s v="PORTABLE SUB STREAMS"/>
    <s v="LISTEN/RHAPSODY"/>
    <s v="PORTABLE SUBSCRIPTIONS"/>
    <s v="TRACK"/>
    <x v="4"/>
    <x v="9"/>
    <s v="00851563006028"/>
    <s v="ALPINE"/>
    <s v="UP FOR AIR"/>
    <d v="2015-06-16T00:00:00"/>
    <m/>
    <s v="AULI01599370"/>
    <n v="4.760000000000001E-2"/>
    <n v="4"/>
  </r>
  <r>
    <s v="US-VOT"/>
    <s v="US-VOTIV MUSIC"/>
    <s v="PORTABLE SUB STREAMS"/>
    <s v="LISTEN/RHAPSODY"/>
    <s v="PORTABLE SUBSCRIPTIONS"/>
    <s v="TRACK"/>
    <x v="4"/>
    <x v="9"/>
    <s v="00851563006028"/>
    <s v="ALPINE"/>
    <s v="STANDING NOT SLEEPING"/>
    <d v="2015-06-16T00:00:00"/>
    <m/>
    <s v="AULI01599400"/>
    <n v="4.36E-2"/>
    <n v="4"/>
  </r>
  <r>
    <s v="US-VOT"/>
    <s v="US-VOTIV MUSIC"/>
    <s v="PORTABLE SUB STREAMS"/>
    <s v="LISTEN/RHAPSODY"/>
    <s v="PORTABLE SUBSCRIPTIONS"/>
    <s v="TRACK"/>
    <x v="4"/>
    <x v="9"/>
    <s v="00851563006028"/>
    <s v="ALPINE"/>
    <s v="SHOT FOX"/>
    <d v="2015-06-16T00:00:00"/>
    <m/>
    <s v="AULI01599340"/>
    <n v="5.1700000000000003E-2"/>
    <n v="4"/>
  </r>
  <r>
    <s v="US-VOT"/>
    <s v="US-VOTIV MUSIC"/>
    <s v="PORTABLE SUB STREAMS"/>
    <s v="LISTEN/RHAPSODY"/>
    <s v="PORTABLE SUBSCRIPTIONS"/>
    <s v="TRACK"/>
    <x v="4"/>
    <x v="9"/>
    <s v="00851563006028"/>
    <s v="ALPINE"/>
    <s v="NEED NOT BE"/>
    <d v="2015-06-16T00:00:00"/>
    <m/>
    <s v="AULI01599390"/>
    <n v="3.4700000000000002E-2"/>
    <n v="3"/>
  </r>
  <r>
    <s v="US-VOT"/>
    <s v="US-VOTIV MUSIC"/>
    <s v="PORTABLE SUB STREAMS"/>
    <s v="LISTEN/RHAPSODY"/>
    <s v="PORTABLE SUBSCRIPTIONS"/>
    <s v="TRACK"/>
    <x v="4"/>
    <x v="9"/>
    <s v="00851563006028"/>
    <s v="ALPINE"/>
    <s v="MUCH MORE"/>
    <d v="2015-06-16T00:00:00"/>
    <m/>
    <s v="AULI01599380"/>
    <n v="4.760000000000001E-2"/>
    <n v="4"/>
  </r>
  <r>
    <s v="US-VOT"/>
    <s v="US-VOTIV MUSIC"/>
    <s v="PORTABLE SUB STREAMS"/>
    <s v="LISTEN/RHAPSODY"/>
    <s v="PORTABLE SUBSCRIPTIONS"/>
    <s v="TRACK"/>
    <x v="4"/>
    <x v="9"/>
    <s v="00851563006028"/>
    <s v="ALPINE"/>
    <s v="JELLYFISH"/>
    <d v="2015-06-16T00:00:00"/>
    <m/>
    <s v="AULI01599360"/>
    <n v="4.58E-2"/>
    <n v="4"/>
  </r>
  <r>
    <s v="US-VOT"/>
    <s v="US-VOTIV MUSIC"/>
    <s v="PORTABLE SUB STREAMS"/>
    <s v="LISTEN/RHAPSODY"/>
    <s v="PORTABLE SUBSCRIPTIONS"/>
    <s v="TRACK"/>
    <x v="4"/>
    <x v="9"/>
    <s v="00851563006028"/>
    <s v="ALPINE"/>
    <s v="DAMN BABY"/>
    <d v="2015-06-16T00:00:00"/>
    <m/>
    <s v="AULI01599350"/>
    <n v="7.350000000000001E-2"/>
    <n v="6"/>
  </r>
  <r>
    <s v="US-VOT"/>
    <s v="US-VOTIV MUSIC"/>
    <s v="PORTABLE SUB STREAMS"/>
    <s v="LISTEN/RHAPSODY"/>
    <s v="PORTABLE SUBSCRIPTIONS"/>
    <s v="TRACK"/>
    <x v="4"/>
    <x v="9"/>
    <s v="00851563006028"/>
    <s v="ALPINE"/>
    <s v="CRUNCHES"/>
    <d v="2015-06-16T00:00:00"/>
    <m/>
    <s v="AULI01599330"/>
    <n v="0.1421"/>
    <n v="11"/>
  </r>
  <r>
    <s v="US-VOT"/>
    <s v="US-VOTIV MUSIC"/>
    <s v="PORTABLE SUB STREAMS"/>
    <s v="LISTEN/RHAPSODY"/>
    <s v="PORTABLE SUBSCRIPTIONS"/>
    <s v="TRACK"/>
    <x v="4"/>
    <x v="9"/>
    <s v="00851563006028"/>
    <s v="ALPINE"/>
    <s v="COME ON"/>
    <d v="2015-06-16T00:00:00"/>
    <m/>
    <s v="AULI01599310"/>
    <n v="5.7299999999999997E-2"/>
    <n v="7"/>
  </r>
  <r>
    <s v="US-VOT"/>
    <s v="US-VOTIV MUSIC"/>
    <s v="PORTABLE SUB STREAMS"/>
    <s v="LISTEN/RHAPSODY"/>
    <s v="PORTABLE SUBSCRIPTIONS"/>
    <s v="TRACK"/>
    <x v="4"/>
    <x v="4"/>
    <s v="00851563006141"/>
    <s v="ALPINE"/>
    <s v="FOOLISH"/>
    <d v="2015-04-07T00:00:00"/>
    <m/>
    <s v="AULI01599320"/>
    <n v="0.14860000000000001"/>
    <n v="13"/>
  </r>
  <r>
    <s v="US-VOT"/>
    <s v="US-VOTIV MUSIC"/>
    <s v="PORTABLE SUB STREAMS"/>
    <s v="LISTEN/RHAPSODY"/>
    <s v="PORTABLE SUBSCRIPTIONS"/>
    <s v="TRACK"/>
    <x v="4"/>
    <x v="5"/>
    <s v="00075679956316"/>
    <s v="ALPINE"/>
    <s v="VILLAGES"/>
    <d v="2014-02-18T00:00:00"/>
    <m/>
    <s v="AULI01282630"/>
    <n v="7.350000000000001E-2"/>
    <n v="6"/>
  </r>
  <r>
    <s v="US-VOT"/>
    <s v="US-VOTIV MUSIC"/>
    <s v="PORTABLE SUB STREAMS"/>
    <s v="LISTEN/RHAPSODY"/>
    <s v="PORTABLE SUBSCRIPTIONS"/>
    <s v="TRACK"/>
    <x v="4"/>
    <x v="5"/>
    <s v="00075679956316"/>
    <s v="ALPINE"/>
    <s v="TOO SAFE"/>
    <d v="2014-02-18T00:00:00"/>
    <m/>
    <s v="AULI01282670"/>
    <n v="1.29E-2"/>
    <n v="1"/>
  </r>
  <r>
    <s v="US-VOT"/>
    <s v="US-VOTIV MUSIC"/>
    <s v="PORTABLE SUB STREAMS"/>
    <s v="LISTEN/RHAPSODY"/>
    <s v="PORTABLE SUBSCRIPTIONS"/>
    <s v="TRACK"/>
    <x v="4"/>
    <x v="5"/>
    <s v="00075679956316"/>
    <s v="ALPINE"/>
    <s v="SOFTSIDES"/>
    <d v="2014-02-18T00:00:00"/>
    <m/>
    <s v="AULI01282640"/>
    <n v="1.29E-2"/>
    <n v="1"/>
  </r>
  <r>
    <s v="US-VOT"/>
    <s v="US-VOTIV MUSIC"/>
    <s v="PORTABLE SUB STREAMS"/>
    <s v="LISTEN/RHAPSODY"/>
    <s v="PORTABLE SUBSCRIPTIONS"/>
    <s v="TRACK"/>
    <x v="4"/>
    <x v="5"/>
    <s v="00075679956316"/>
    <s v="ALPINE"/>
    <s v="SEEING RED"/>
    <d v="2014-02-18T00:00:00"/>
    <m/>
    <s v="AULI01282650"/>
    <n v="3.4700000000000002E-2"/>
    <n v="3"/>
  </r>
  <r>
    <s v="US-VOT"/>
    <s v="US-VOTIV MUSIC"/>
    <s v="PORTABLE SUB STREAMS"/>
    <s v="LISTEN/RHAPSODY"/>
    <s v="PORTABLE SUBSCRIPTIONS"/>
    <s v="TRACK"/>
    <x v="4"/>
    <x v="5"/>
    <s v="00075679956316"/>
    <s v="ALPINE"/>
    <s v="MULTIPLICATION"/>
    <d v="2014-02-18T00:00:00"/>
    <m/>
    <s v="AULI01282700"/>
    <n v="5.1700000000000003E-2"/>
    <n v="4"/>
  </r>
  <r>
    <s v="US-VOT"/>
    <s v="US-VOTIV MUSIC"/>
    <s v="PORTABLE SUB STREAMS"/>
    <s v="LISTEN/RHAPSODY"/>
    <s v="PORTABLE SUBSCRIPTIONS"/>
    <s v="TRACK"/>
    <x v="4"/>
    <x v="5"/>
    <s v="00075679956316"/>
    <s v="ALPINE"/>
    <s v="LOVERS 2"/>
    <d v="2014-02-18T00:00:00"/>
    <m/>
    <s v="AULI01282610"/>
    <n v="1.29E-2"/>
    <n v="1"/>
  </r>
  <r>
    <s v="US-VOT"/>
    <s v="US-VOTIV MUSIC"/>
    <s v="PORTABLE SUB STREAMS"/>
    <s v="LISTEN/RHAPSODY"/>
    <s v="PORTABLE SUBSCRIPTIONS"/>
    <s v="TRACK"/>
    <x v="4"/>
    <x v="5"/>
    <s v="00075679956316"/>
    <s v="ALPINE"/>
    <s v="LOVERS 1"/>
    <d v="2014-02-18T00:00:00"/>
    <m/>
    <s v="AULI01282600"/>
    <n v="1.29E-2"/>
    <n v="1"/>
  </r>
  <r>
    <s v="US-VOT"/>
    <s v="US-VOTIV MUSIC"/>
    <s v="PORTABLE SUB STREAMS"/>
    <s v="LISTEN/RHAPSODY"/>
    <s v="PORTABLE SUBSCRIPTIONS"/>
    <s v="TRACK"/>
    <x v="4"/>
    <x v="5"/>
    <s v="00075679956316"/>
    <s v="ALPINE"/>
    <s v="IN THE WILD"/>
    <d v="2014-02-18T00:00:00"/>
    <m/>
    <s v="AULI01282680"/>
    <n v="2.58E-2"/>
    <n v="2"/>
  </r>
  <r>
    <s v="US-VOT"/>
    <s v="US-VOTIV MUSIC"/>
    <s v="PORTABLE SUB STREAMS"/>
    <s v="LISTEN/RHAPSODY"/>
    <s v="PORTABLE SUBSCRIPTIONS"/>
    <s v="TRACK"/>
    <x v="4"/>
    <x v="5"/>
    <s v="00075679956316"/>
    <s v="ALPINE"/>
    <s v="HANDS"/>
    <d v="2014-02-18T00:00:00"/>
    <m/>
    <s v="AULI01282620"/>
    <n v="0.16239999999999999"/>
    <n v="16"/>
  </r>
  <r>
    <s v="US-VOT"/>
    <s v="US-VOTIV MUSIC"/>
    <s v="PORTABLE SUB STREAMS"/>
    <s v="LISTEN/RHAPSODY"/>
    <s v="PORTABLE SUBSCRIPTIONS"/>
    <s v="TRACK"/>
    <x v="4"/>
    <x v="5"/>
    <s v="00075679956316"/>
    <s v="ALPINE"/>
    <s v="GASOLINE"/>
    <d v="2014-02-18T00:00:00"/>
    <m/>
    <s v="AULI01282660"/>
    <n v="0.1328"/>
    <n v="13"/>
  </r>
  <r>
    <s v="US-VOT"/>
    <s v="US-VOTIV MUSIC"/>
    <s v="PORTABLE SUB STREAMS"/>
    <s v="LISTEN/RHAPSODY"/>
    <s v="PORTABLE SUBSCRIPTIONS"/>
    <s v="TRACK"/>
    <x v="4"/>
    <x v="5"/>
    <s v="00075679956316"/>
    <s v="ALPINE"/>
    <s v="ALL FOR ONE"/>
    <d v="2014-02-18T00:00:00"/>
    <m/>
    <s v="AULI01283220"/>
    <n v="0.1163"/>
    <n v="9"/>
  </r>
  <r>
    <s v="US-VOT"/>
    <s v="US-VOTIV MUSIC"/>
    <s v="PORTABLE SUB DEVICE PLAYS"/>
    <s v="LISTEN/RHAPSODY"/>
    <s v="PORTABLE SUBSCRIPTIONS"/>
    <s v="TRACK"/>
    <x v="5"/>
    <x v="22"/>
    <s v="00851563006080"/>
    <s v="YOUNG EMPIRES"/>
    <s v="UNCOVER YOUR EYES"/>
    <d v="2015-08-14T00:00:00"/>
    <m/>
    <s v="USC5Q1500013"/>
    <n v="2.92E-2"/>
    <n v="2"/>
  </r>
  <r>
    <s v="US-VOT"/>
    <s v="US-VOTIV MUSIC"/>
    <s v="PORTABLE SUB DEVICE PLAYS"/>
    <s v="LISTEN/RHAPSODY"/>
    <s v="PORTABLE SUBSCRIPTIONS"/>
    <s v="TRACK"/>
    <x v="5"/>
    <x v="6"/>
    <s v="00851563006066"/>
    <s v="YOUNG EMPIRES"/>
    <s v="THE GATES"/>
    <d v="2015-03-31T00:00:00"/>
    <m/>
    <s v="USC5Q1500004"/>
    <n v="2.92E-2"/>
    <n v="2"/>
  </r>
  <r>
    <s v="US-VOT"/>
    <s v="US-VOTIV MUSIC"/>
    <s v="PORTABLE SUB DEVICE PLAYS"/>
    <s v="LISTEN/RHAPSODY"/>
    <s v="PORTABLE SUBSCRIPTIONS"/>
    <s v="TRACK"/>
    <x v="5"/>
    <x v="6"/>
    <s v="00851563006042"/>
    <s v="YOUNG EMPIRES"/>
    <s v="SUNSHINE"/>
    <d v="2015-09-04T00:00:00"/>
    <m/>
    <s v="USC5Q1500010"/>
    <n v="1.46E-2"/>
    <n v="1"/>
  </r>
  <r>
    <s v="US-VOT"/>
    <s v="US-VOTIV MUSIC"/>
    <s v="PORTABLE SUB DEVICE PLAYS"/>
    <s v="LISTEN/RHAPSODY"/>
    <s v="PORTABLE SUBSCRIPTIONS"/>
    <s v="TRACK"/>
    <x v="5"/>
    <x v="6"/>
    <s v="00851563006042"/>
    <s v="YOUNG EMPIRES"/>
    <s v="STRANGLEHOLD"/>
    <d v="2015-09-04T00:00:00"/>
    <m/>
    <s v="USC5Q1500006"/>
    <n v="1.46E-2"/>
    <n v="1"/>
  </r>
  <r>
    <s v="US-VOT"/>
    <s v="US-VOTIV MUSIC"/>
    <s v="PORTABLE SUB DEVICE PLAYS"/>
    <s v="LISTEN/RHAPSODY"/>
    <s v="PORTABLE SUBSCRIPTIONS"/>
    <s v="TRACK"/>
    <x v="5"/>
    <x v="6"/>
    <s v="00851563006042"/>
    <s v="YOUNG EMPIRES"/>
    <s v="MERCY"/>
    <d v="2015-09-04T00:00:00"/>
    <m/>
    <s v="USC5Q1500003"/>
    <n v="1.46E-2"/>
    <n v="1"/>
  </r>
  <r>
    <s v="US-VOT"/>
    <s v="US-VOTIV MUSIC"/>
    <s v="PORTABLE SUB DEVICE PLAYS"/>
    <s v="LISTEN/RHAPSODY"/>
    <s v="PORTABLE SUBSCRIPTIONS"/>
    <s v="TRACK"/>
    <x v="5"/>
    <x v="6"/>
    <s v="00851563006042"/>
    <s v="YOUNG EMPIRES"/>
    <s v="GHOSTS"/>
    <d v="2015-09-04T00:00:00"/>
    <m/>
    <s v="USC5Q1500005"/>
    <n v="1.46E-2"/>
    <n v="1"/>
  </r>
  <r>
    <s v="US-VOT"/>
    <s v="US-VOTIV MUSIC"/>
    <s v="PORTABLE SUB DEVICE PLAYS"/>
    <s v="LISTEN/RHAPSODY"/>
    <s v="PORTABLE SUBSCRIPTIONS"/>
    <s v="TRACK"/>
    <x v="5"/>
    <x v="11"/>
    <s v="00857235002947"/>
    <s v="YOUNG EMPIRES"/>
    <s v="SO CRUEL"/>
    <d v="2015-02-24T00:00:00"/>
    <m/>
    <s v="USC5Q1500001"/>
    <n v="2.92E-2"/>
    <n v="2"/>
  </r>
  <r>
    <s v="US-VOT"/>
    <s v="US-VOTIV MUSIC"/>
    <s v="PORTABLE SUB DEVICE PLAYS"/>
    <s v="LISTEN/RHAPSODY"/>
    <s v="PORTABLE SUBSCRIPTIONS"/>
    <s v="TRACK"/>
    <x v="10"/>
    <x v="28"/>
    <s v="00857235002374"/>
    <s v="WHITE ARROWS"/>
    <s v="LEAVE IT ALONE"/>
    <d v="2014-06-10T00:00:00"/>
    <m/>
    <s v="USC5Q1400017"/>
    <n v="1.46E-2"/>
    <n v="1"/>
  </r>
  <r>
    <s v="US-VOT"/>
    <s v="US-VOTIV MUSIC"/>
    <s v="PORTABLE SUB DEVICE PLAYS"/>
    <s v="LISTEN/RHAPSODY"/>
    <s v="PORTABLE SUBSCRIPTIONS"/>
    <s v="TRACK"/>
    <x v="6"/>
    <x v="7"/>
    <s v="00075679967336"/>
    <s v="WE ARE AUGUSTINES"/>
    <s v="HEADLONG INTO THE ABYSS"/>
    <d v="2014-02-18T00:00:00"/>
    <m/>
    <s v="GBW7D1100003"/>
    <n v="2.92E-2"/>
    <n v="2"/>
  </r>
  <r>
    <s v="US-VOT"/>
    <s v="US-VOTIV MUSIC"/>
    <s v="PORTABLE SUB DEVICE PLAYS"/>
    <s v="LISTEN/RHAPSODY"/>
    <s v="PORTABLE SUBSCRIPTIONS"/>
    <s v="TRACK"/>
    <x v="7"/>
    <x v="15"/>
    <s v="00075679946447"/>
    <s v="THE SO SO GLOS"/>
    <s v="BROKEN MIRROR BABY"/>
    <d v="2014-01-14T00:00:00"/>
    <m/>
    <s v="USC5Q1300108"/>
    <n v="1.46E-2"/>
    <n v="1"/>
  </r>
  <r>
    <s v="US-VOT"/>
    <s v="US-VOTIV MUSIC"/>
    <s v="PORTABLE SUB DEVICE PLAYS"/>
    <s v="LISTEN/RHAPSODY"/>
    <s v="PORTABLE SUBSCRIPTIONS"/>
    <s v="TRACK"/>
    <x v="7"/>
    <x v="30"/>
    <s v="00851563006356"/>
    <s v="THE SO SO GLOS"/>
    <s v="MISSIONARY"/>
    <d v="2016-05-20T00:00:00"/>
    <m/>
    <s v="USC5Q1500029"/>
    <n v="1.46E-2"/>
    <n v="1"/>
  </r>
  <r>
    <s v="US-VOT"/>
    <s v="US-VOTIV MUSIC"/>
    <s v="PORTABLE SUB DEVICE PLAYS"/>
    <s v="LISTEN/RHAPSODY"/>
    <s v="PORTABLE SUBSCRIPTIONS"/>
    <s v="TRACK"/>
    <x v="7"/>
    <x v="30"/>
    <s v="00851563006356"/>
    <s v="THE SO SO GLOS"/>
    <s v="KINGS COUNTY II: BALLAD OF A SO SO GLO"/>
    <d v="2016-05-20T00:00:00"/>
    <m/>
    <s v="USC5Q1500024"/>
    <n v="1.46E-2"/>
    <n v="1"/>
  </r>
  <r>
    <s v="US-VOT"/>
    <s v="US-VOTIV MUSIC"/>
    <s v="PORTABLE SUB DEVICE PLAYS"/>
    <s v="LISTEN/RHAPSODY"/>
    <s v="PORTABLE SUBSCRIPTIONS"/>
    <s v="TRACK"/>
    <x v="7"/>
    <x v="31"/>
    <s v="00851563006479"/>
    <s v="THE SO SO GLOS"/>
    <s v="DANCING INDUSTRY"/>
    <d v="2016-03-11T00:00:00"/>
    <m/>
    <s v="USC5Q1500018"/>
    <n v="1.46E-2"/>
    <n v="1"/>
  </r>
  <r>
    <s v="US-VOT"/>
    <s v="US-VOTIV MUSIC"/>
    <s v="PORTABLE SUB DEVICE PLAYS"/>
    <s v="LISTEN/RHAPSODY"/>
    <s v="PORTABLE SUBSCRIPTIONS"/>
    <s v="TRACK"/>
    <x v="7"/>
    <x v="16"/>
    <s v="00851563006394"/>
    <s v="THE SO SO GLOS"/>
    <s v="A.D.D. LIFE"/>
    <d v="2016-01-22T00:00:00"/>
    <m/>
    <s v="USC5Q1500019"/>
    <n v="1.46E-2"/>
    <n v="1"/>
  </r>
  <r>
    <s v="US-VOT"/>
    <s v="US-VOTIV MUSIC"/>
    <s v="PORTABLE SUB DEVICE PLAYS"/>
    <s v="LISTEN/RHAPSODY"/>
    <s v="PORTABLE SUBSCRIPTIONS"/>
    <s v="TRACK"/>
    <x v="16"/>
    <x v="35"/>
    <s v="00851857007205"/>
    <s v="KEVIN REILLY"/>
    <s v="APPALACHIAN MOON"/>
    <d v="2017-02-24T00:00:00"/>
    <m/>
    <s v="USC5Q1700016"/>
    <n v="1.46E-2"/>
    <n v="1"/>
  </r>
  <r>
    <s v="US-VOT"/>
    <s v="US-VOTIV MUSIC"/>
    <s v="PORTABLE SUB DEVICE PLAYS"/>
    <s v="LISTEN/RHAPSODY"/>
    <s v="PORTABLE SUBSCRIPTIONS"/>
    <s v="TRACK"/>
    <x v="20"/>
    <x v="51"/>
    <s v="00075679965448"/>
    <s v="HEY CHAMP"/>
    <s v="COLD DUST GIRL"/>
    <d v="2014-02-18T00:00:00"/>
    <m/>
    <s v="USC5Q1000003"/>
    <n v="5.8400000000000001E-2"/>
    <n v="4"/>
  </r>
  <r>
    <s v="US-VOT"/>
    <s v="US-VOTIV MUSIC"/>
    <s v="PORTABLE SUB DEVICE PLAYS"/>
    <s v="LISTEN/RHAPSODY"/>
    <s v="PORTABLE SUBSCRIPTIONS"/>
    <s v="TRACK"/>
    <x v="20"/>
    <x v="51"/>
    <s v="00075679965448"/>
    <s v="HEY CHAMP"/>
    <s v="ARTIFICIAL MAN"/>
    <d v="2014-02-18T00:00:00"/>
    <m/>
    <s v="USC5Q1000004"/>
    <n v="1.46E-2"/>
    <n v="1"/>
  </r>
  <r>
    <s v="US-VOT"/>
    <s v="US-VOTIV MUSIC"/>
    <s v="PORTABLE SUB DEVICE PLAYS"/>
    <s v="LISTEN/RHAPSODY"/>
    <s v="PORTABLE SUBSCRIPTIONS"/>
    <s v="TRACK"/>
    <x v="12"/>
    <x v="56"/>
    <s v="00851563006516"/>
    <s v="FENCES"/>
    <s v="THE FOUNTAIN"/>
    <d v="2016-09-09T00:00:00"/>
    <m/>
    <s v="USC5Q1500033"/>
    <n v="1.46E-2"/>
    <n v="1"/>
  </r>
  <r>
    <s v="US-VOT"/>
    <s v="US-VOTIV MUSIC"/>
    <s v="PORTABLE SUB DEVICE PLAYS"/>
    <s v="LISTEN/RHAPSODY"/>
    <s v="PORTABLE SUBSCRIPTIONS"/>
    <s v="TRACK"/>
    <x v="12"/>
    <x v="56"/>
    <s v="00851563006516"/>
    <s v="FENCES"/>
    <s v="PALE PAPER"/>
    <d v="2016-09-09T00:00:00"/>
    <m/>
    <s v="USC5Q1500034"/>
    <n v="1.46E-2"/>
    <n v="1"/>
  </r>
  <r>
    <s v="US-VOT"/>
    <s v="US-VOTIV MUSIC"/>
    <s v="PORTABLE SUB DEVICE PLAYS"/>
    <s v="LISTEN/RHAPSODY"/>
    <s v="PORTABLE SUBSCRIPTIONS"/>
    <s v="TRACK"/>
    <x v="12"/>
    <x v="56"/>
    <s v="00851563006516"/>
    <s v="FENCES"/>
    <s v="HUNTING SEASON"/>
    <d v="2016-09-09T00:00:00"/>
    <m/>
    <s v="USC5Q1500032"/>
    <n v="1.46E-2"/>
    <n v="1"/>
  </r>
  <r>
    <s v="US-VOT"/>
    <s v="US-VOTIV MUSIC"/>
    <s v="PORTABLE SUB DEVICE PLAYS"/>
    <s v="LISTEN/RHAPSODY"/>
    <s v="PORTABLE SUBSCRIPTIONS"/>
    <s v="TRACK"/>
    <x v="12"/>
    <x v="56"/>
    <s v="00851563006516"/>
    <s v="FENCES"/>
    <s v="BUFFALO FEET"/>
    <d v="2016-09-09T00:00:00"/>
    <m/>
    <s v="USC5Q1500037"/>
    <n v="0.14599999999999999"/>
    <n v="10"/>
  </r>
  <r>
    <s v="US-VOT"/>
    <s v="US-VOTIV MUSIC"/>
    <s v="PORTABLE SUB DEVICE PLAYS"/>
    <s v="LISTEN/RHAPSODY"/>
    <s v="PORTABLE SUBSCRIPTIONS"/>
    <s v="TRACK"/>
    <x v="11"/>
    <x v="57"/>
    <s v="00851857007359"/>
    <s v="CLOUD CONTROL"/>
    <s v="MUM'S SPAGHETTI"/>
    <d v="2017-09-01T00:00:00"/>
    <m/>
    <s v="AULI01711660"/>
    <n v="1.46E-2"/>
    <n v="1"/>
  </r>
  <r>
    <s v="US-VOT"/>
    <s v="US-VOTIV MUSIC"/>
    <s v="PORTABLE SUB DEVICE PLAYS"/>
    <s v="LISTEN/RHAPSODY"/>
    <s v="PORTABLE SUBSCRIPTIONS"/>
    <s v="TRACK"/>
    <x v="11"/>
    <x v="17"/>
    <s v="00075679950949"/>
    <s v="CLOUD CONTROL"/>
    <s v="THE SMOKE, THE FEELING"/>
    <d v="2014-02-18T00:00:00"/>
    <m/>
    <s v="AULI01387040"/>
    <n v="4.3799999999999999E-2"/>
    <n v="3"/>
  </r>
  <r>
    <s v="US-VOT"/>
    <s v="US-VOTIV MUSIC"/>
    <s v="PORTABLE SUB DEVICE PLAYS"/>
    <s v="LISTEN/RHAPSODY"/>
    <s v="PORTABLE SUBSCRIPTIONS"/>
    <s v="TRACK"/>
    <x v="1"/>
    <x v="63"/>
    <s v="00857235002749"/>
    <s v="CHAPPO"/>
    <s v="MAD MAGIC"/>
    <d v="2015-05-12T00:00:00"/>
    <m/>
    <s v="USC5Q1400085"/>
    <n v="1.46E-2"/>
    <n v="1"/>
  </r>
  <r>
    <s v="US-VOT"/>
    <s v="US-VOTIV MUSIC"/>
    <s v="PORTABLE SUB DEVICE PLAYS"/>
    <s v="LISTEN/RHAPSODY"/>
    <s v="PORTABLE SUBSCRIPTIONS"/>
    <s v="TRACK"/>
    <x v="1"/>
    <x v="1"/>
    <s v="00851857007397"/>
    <s v="CHAPPO"/>
    <s v="SUCCESS"/>
    <d v="2018-02-23T00:00:00"/>
    <m/>
    <s v="USC5Q1700031"/>
    <n v="1.46E-2"/>
    <n v="1"/>
  </r>
  <r>
    <s v="US-VOT"/>
    <s v="US-VOTIV MUSIC"/>
    <s v="PORTABLE SUB DEVICE PLAYS"/>
    <s v="LISTEN/RHAPSODY"/>
    <s v="PORTABLE SUBSCRIPTIONS"/>
    <s v="TRACK"/>
    <x v="1"/>
    <x v="1"/>
    <s v="00851857007397"/>
    <s v="CHAPPO"/>
    <s v="CRY ON ME"/>
    <d v="2018-02-23T00:00:00"/>
    <m/>
    <s v="USC5Q1700032"/>
    <n v="2.92E-2"/>
    <n v="2"/>
  </r>
  <r>
    <s v="US-VOT"/>
    <s v="US-VOTIV MUSIC"/>
    <s v="PORTABLE SUB DEVICE PLAYS"/>
    <s v="LISTEN/RHAPSODY"/>
    <s v="PORTABLE SUBSCRIPTIONS"/>
    <s v="TRACK"/>
    <x v="1"/>
    <x v="64"/>
    <s v="00857235002732"/>
    <s v="CHAPPO"/>
    <s v="I DON'T NEED THE SUN"/>
    <d v="2014-12-09T00:00:00"/>
    <m/>
    <s v="USC5Q1400079"/>
    <n v="5.8400000000000001E-2"/>
    <n v="4"/>
  </r>
  <r>
    <s v="US-VOT"/>
    <s v="US-VOTIV MUSIC"/>
    <s v="PORTABLE SUB DEVICE PLAYS"/>
    <s v="LISTEN/RHAPSODY"/>
    <s v="PORTABLE SUBSCRIPTIONS"/>
    <s v="TRACK"/>
    <x v="3"/>
    <x v="3"/>
    <s v="00602537659876"/>
    <s v="AUGUSTINES"/>
    <s v="WEARY EYES"/>
    <d v="2014-02-04T00:00:00"/>
    <m/>
    <s v="USC5Q1300055"/>
    <n v="5.8400000000000001E-2"/>
    <n v="4"/>
  </r>
  <r>
    <s v="US-VOT"/>
    <s v="US-VOTIV MUSIC"/>
    <s v="PORTABLE SUB DEVICE PLAYS"/>
    <s v="LISTEN/RHAPSODY"/>
    <s v="PORTABLE SUBSCRIPTIONS"/>
    <s v="TRACK"/>
    <x v="3"/>
    <x v="3"/>
    <s v="00602537659876"/>
    <s v="AUGUSTINES"/>
    <s v="WALKABOUT"/>
    <d v="2014-02-04T00:00:00"/>
    <m/>
    <s v="USC5Q1300057"/>
    <n v="0.10440000000000001"/>
    <n v="7"/>
  </r>
  <r>
    <s v="US-VOT"/>
    <s v="US-VOTIV MUSIC"/>
    <s v="PORTABLE SUB DEVICE PLAYS"/>
    <s v="LISTEN/RHAPSODY"/>
    <s v="PORTABLE SUBSCRIPTIONS"/>
    <s v="TRACK"/>
    <x v="3"/>
    <x v="3"/>
    <s v="00602537659876"/>
    <s v="AUGUSTINES"/>
    <s v="NOW YOU ARE FREE"/>
    <d v="2014-02-04T00:00:00"/>
    <m/>
    <s v="USC5Q1300060"/>
    <n v="2.92E-2"/>
    <n v="2"/>
  </r>
  <r>
    <s v="US-VOT"/>
    <s v="US-VOTIV MUSIC"/>
    <s v="PORTABLE SUB DEVICE PLAYS"/>
    <s v="LISTEN/RHAPSODY"/>
    <s v="PORTABLE SUBSCRIPTIONS"/>
    <s v="TRACK"/>
    <x v="3"/>
    <x v="3"/>
    <s v="00602537659876"/>
    <s v="AUGUSTINES"/>
    <s v="NOTHING TO LOSE BUT YOUR HEAD"/>
    <d v="2014-02-04T00:00:00"/>
    <m/>
    <s v="USC5Q1300054"/>
    <n v="1.46E-2"/>
    <n v="1"/>
  </r>
  <r>
    <s v="US-VOT"/>
    <s v="US-VOTIV MUSIC"/>
    <s v="PORTABLE SUB DEVICE PLAYS"/>
    <s v="LISTEN/RHAPSODY"/>
    <s v="PORTABLE SUBSCRIPTIONS"/>
    <s v="TRACK"/>
    <x v="3"/>
    <x v="3"/>
    <s v="00602537659876"/>
    <s v="AUGUSTINES"/>
    <s v="CRUEL CITY"/>
    <d v="2014-02-04T00:00:00"/>
    <m/>
    <s v="USC5Q1300053"/>
    <n v="4.3799999999999999E-2"/>
    <n v="3"/>
  </r>
  <r>
    <s v="US-VOT"/>
    <s v="US-VOTIV MUSIC"/>
    <s v="PORTABLE SUB DEVICE PLAYS"/>
    <s v="LISTEN/RHAPSODY"/>
    <s v="PORTABLE SUBSCRIPTIONS"/>
    <s v="TRACK"/>
    <x v="4"/>
    <x v="9"/>
    <s v="00851563006028"/>
    <s v="ALPINE"/>
    <s v="CRUNCHES"/>
    <d v="2015-06-16T00:00:00"/>
    <m/>
    <s v="AULI01599330"/>
    <n v="1.46E-2"/>
    <n v="1"/>
  </r>
  <r>
    <s v="US-VOT"/>
    <s v="US-VOTIV MUSIC"/>
    <s v="PORTABLE SUB DEVICE PLAYS"/>
    <s v="LISTEN/RHAPSODY"/>
    <s v="PORTABLE SUBSCRIPTIONS"/>
    <s v="TRACK"/>
    <x v="4"/>
    <x v="5"/>
    <s v="00075679956316"/>
    <s v="ALPINE"/>
    <s v="VILLAGES"/>
    <d v="2014-02-18T00:00:00"/>
    <m/>
    <s v="AULI01282630"/>
    <n v="0.30649999999999999"/>
    <n v="21"/>
  </r>
  <r>
    <s v="US-VOT"/>
    <s v="US-VOTIV MUSIC"/>
    <s v="PORTABLE SUB DEVICE PLAYS"/>
    <s v="LISTEN/RHAPSODY"/>
    <s v="PORTABLE SUBSCRIPTIONS"/>
    <s v="TRACK"/>
    <x v="4"/>
    <x v="5"/>
    <s v="00075679956316"/>
    <s v="ALPINE"/>
    <s v="GASOLINE"/>
    <d v="2014-02-18T00:00:00"/>
    <m/>
    <s v="AULI01282660"/>
    <n v="1.46E-2"/>
    <n v="1"/>
  </r>
  <r>
    <s v="US-VOT"/>
    <s v="US-VOTIV MUSIC"/>
    <s v="PORTABLE SUB CLIENT PLAYS"/>
    <s v="LISTEN/RHAPSODY"/>
    <s v="PORTABLE SUBSCRIPTIONS"/>
    <s v="TRACK"/>
    <x v="9"/>
    <x v="26"/>
    <s v="00857235002619"/>
    <s v="YOUNG BUFFALO"/>
    <s v="MY PLACE"/>
    <d v="2014-10-21T00:00:00"/>
    <m/>
    <s v="USC5Q1400005"/>
    <n v="1.29E-2"/>
    <n v="1"/>
  </r>
  <r>
    <s v="US-VOT"/>
    <s v="US-VOTIV MUSIC"/>
    <s v="PORTABLE SUB CLIENT PLAYS"/>
    <s v="LISTEN/RHAPSODY"/>
    <s v="PORTABLE SUBSCRIPTIONS"/>
    <s v="TRACK"/>
    <x v="2"/>
    <x v="2"/>
    <s v="00075679967251"/>
    <s v="BRITE FUTURES"/>
    <s v="TOO YOUNG TO KILL"/>
    <d v="2014-02-18T00:00:00"/>
    <m/>
    <s v="USC5Q1100010"/>
    <n v="2.5899999999999999E-2"/>
    <n v="2"/>
  </r>
  <r>
    <s v="US-VOT"/>
    <s v="US-VOTIV MUSIC"/>
    <s v="PORTABLE SUB CLIENT PLAYS"/>
    <s v="LISTEN/RHAPSODY"/>
    <s v="PORTABLE SUBSCRIPTIONS"/>
    <s v="TRACK"/>
    <x v="2"/>
    <x v="2"/>
    <s v="00075679967251"/>
    <s v="BRITE FUTURES"/>
    <s v="TELL IT TO ME"/>
    <d v="2014-02-18T00:00:00"/>
    <m/>
    <s v="USC5Q1100014"/>
    <n v="1.29E-2"/>
    <n v="1"/>
  </r>
  <r>
    <s v="US-VOT"/>
    <s v="US-VOTIV MUSIC"/>
    <s v="PORTABLE SUB CLIENT PLAYS"/>
    <s v="LISTEN/RHAPSODY"/>
    <s v="PORTABLE SUBSCRIPTIONS"/>
    <s v="TRACK"/>
    <x v="2"/>
    <x v="2"/>
    <s v="00075679967251"/>
    <s v="BRITE FUTURES"/>
    <s v="JAG IN A JUNGLE"/>
    <d v="2014-02-18T00:00:00"/>
    <m/>
    <s v="USC5Q1100011"/>
    <n v="2.5899999999999999E-2"/>
    <n v="2"/>
  </r>
  <r>
    <s v="US-VOT"/>
    <s v="US-VOTIV MUSIC"/>
    <s v="PORTABLE SUB CLIENT PLAYS"/>
    <s v="LISTEN/RHAPSODY"/>
    <s v="PORTABLE SUBSCRIPTIONS"/>
    <s v="TRACK"/>
    <x v="2"/>
    <x v="2"/>
    <s v="00075679967251"/>
    <s v="BRITE FUTURES"/>
    <s v="COSMIC HORN"/>
    <d v="2014-02-18T00:00:00"/>
    <m/>
    <s v="USC5Q1100015"/>
    <n v="1.29E-2"/>
    <n v="1"/>
  </r>
  <r>
    <s v="US-VOT"/>
    <s v="US-VOTIV MUSIC"/>
    <s v="PORTABLE SUB STREAMS"/>
    <s v="LISTEN/RHAPSODY"/>
    <s v="PORTABLE SUBSCRIPTIONS"/>
    <s v="TRACK"/>
    <x v="10"/>
    <x v="71"/>
    <s v="00857235002336"/>
    <s v="WHITE ARROWS"/>
    <s v="NOBODY CARES"/>
    <d v="2014-09-16T00:00:00"/>
    <m/>
    <s v="USC5Q1400014"/>
    <n v="4.2000000000000003E-2"/>
    <n v="4"/>
  </r>
  <r>
    <s v="US-VOT"/>
    <s v="US-VOTIV MUSIC"/>
    <s v="PORTABLE SUB STREAMS"/>
    <s v="LISTEN/RHAPSODY"/>
    <s v="PORTABLE SUBSCRIPTIONS"/>
    <s v="TRACK"/>
    <x v="10"/>
    <x v="71"/>
    <s v="00857235002336"/>
    <s v="WHITE ARROWS"/>
    <s v="GET BY"/>
    <d v="2014-09-16T00:00:00"/>
    <m/>
    <s v="USC5Q1400018"/>
    <n v="2.58E-2"/>
    <n v="2"/>
  </r>
  <r>
    <s v="US-VOT"/>
    <s v="US-VOTIV MUSIC"/>
    <s v="PORTABLE SUB STREAMS"/>
    <s v="LISTEN/RHAPSODY"/>
    <s v="PORTABLE SUBSCRIPTIONS"/>
    <s v="TRACK"/>
    <x v="10"/>
    <x v="71"/>
    <s v="00857235002336"/>
    <s v="WHITE ARROWS"/>
    <s v="CAN'T STOP NOW"/>
    <d v="2014-09-16T00:00:00"/>
    <m/>
    <s v="USC5Q1400015"/>
    <n v="3.8800000000000001E-2"/>
    <n v="3"/>
  </r>
  <r>
    <s v="US-VOT"/>
    <s v="US-VOTIV MUSIC"/>
    <s v="PORTABLE SUB STREAMS"/>
    <s v="LISTEN/RHAPSODY"/>
    <s v="PORTABLE SUBSCRIPTIONS"/>
    <s v="TRACK"/>
    <x v="10"/>
    <x v="72"/>
    <s v="00075679962980"/>
    <s v="WHITE ARROWS"/>
    <s v="I CAN GO"/>
    <d v="2014-02-25T00:00:00"/>
    <m/>
    <s v="USC5Q1200009"/>
    <n v="2.58E-2"/>
    <n v="2"/>
  </r>
  <r>
    <s v="US-VOT"/>
    <s v="US-VOTIV MUSIC"/>
    <s v="PORTABLE SUB STREAMS"/>
    <s v="LISTEN/RHAPSODY"/>
    <s v="PORTABLE SUBSCRIPTIONS"/>
    <s v="TRACK"/>
    <x v="10"/>
    <x v="72"/>
    <s v="00075679962980"/>
    <s v="WHITE ARROWS"/>
    <s v="GET GONE"/>
    <d v="2014-02-25T00:00:00"/>
    <m/>
    <s v="USQY51114673"/>
    <n v="2.18E-2"/>
    <n v="2"/>
  </r>
  <r>
    <s v="US-VOT"/>
    <s v="US-VOTIV MUSIC"/>
    <s v="PORTABLE SUB STREAMS"/>
    <s v="LISTEN/RHAPSODY"/>
    <s v="PORTABLE SUBSCRIPTIONS"/>
    <s v="TRACK"/>
    <x v="10"/>
    <x v="72"/>
    <s v="00075679962980"/>
    <s v="WHITE ARROWS"/>
    <s v="FIREWORKS OF THE SEA"/>
    <d v="2014-02-25T00:00:00"/>
    <m/>
    <s v="USC5Q1200007"/>
    <n v="3.5200000000000002E-2"/>
    <n v="3"/>
  </r>
  <r>
    <s v="US-VOT"/>
    <s v="US-VOTIV MUSIC"/>
    <s v="PORTABLE SUB STREAMS"/>
    <s v="LISTEN/RHAPSODY"/>
    <s v="PORTABLE SUBSCRIPTIONS"/>
    <s v="TRACK"/>
    <x v="10"/>
    <x v="72"/>
    <s v="00075679962980"/>
    <s v="WHITE ARROWS"/>
    <s v="COMING OR GOING"/>
    <d v="2014-02-25T00:00:00"/>
    <m/>
    <s v="USC5Q1200006"/>
    <n v="2.58E-2"/>
    <n v="2"/>
  </r>
  <r>
    <s v="US-VOT"/>
    <s v="US-VOTIV MUSIC"/>
    <s v="PORTABLE SUB STREAMS"/>
    <s v="LISTEN/RHAPSODY"/>
    <s v="PORTABLE SUBSCRIPTIONS"/>
    <s v="TRACK"/>
    <x v="17"/>
    <x v="74"/>
    <s v="00857235002176"/>
    <s v="MY GOODNESS"/>
    <s v="SWEET TOOTH"/>
    <d v="2014-06-24T00:00:00"/>
    <m/>
    <s v="USC5Q1400025"/>
    <n v="3.56E-2"/>
    <n v="4"/>
  </r>
  <r>
    <s v="US-VOT"/>
    <s v="US-VOTIV MUSIC"/>
    <s v="PORTABLE SUB STREAMS"/>
    <s v="LISTEN/RHAPSODY"/>
    <s v="PORTABLE SUBSCRIPTIONS"/>
    <s v="TRACK"/>
    <x v="17"/>
    <x v="74"/>
    <s v="00857235002176"/>
    <s v="MY GOODNESS"/>
    <s v="HOT SWEAT"/>
    <d v="2014-06-24T00:00:00"/>
    <m/>
    <s v="USC5Q1300090"/>
    <n v="8.8999999999999982E-3"/>
    <n v="1"/>
  </r>
  <r>
    <s v="US-VOT"/>
    <s v="US-VOTIV MUSIC"/>
    <s v="PORTABLE SUB STREAMS"/>
    <s v="LISTEN/RHAPSODY"/>
    <s v="PORTABLE SUBSCRIPTIONS"/>
    <s v="TRACK"/>
    <x v="8"/>
    <x v="10"/>
    <s v="00075679964250"/>
    <s v="IMAGINARY CITIES"/>
    <s v="SAY YOU"/>
    <d v="2014-02-25T00:00:00"/>
    <m/>
    <s v="CA2Q71000001"/>
    <n v="1.29E-2"/>
    <n v="1"/>
  </r>
  <r>
    <s v="US-VOT"/>
    <s v="US-VOTIV MUSIC"/>
    <s v="PORTABLE SUB STREAMS"/>
    <s v="LISTEN/RHAPSODY"/>
    <s v="PORTABLE SUBSCRIPTIONS"/>
    <s v="TRACK"/>
    <x v="8"/>
    <x v="10"/>
    <s v="00075679964250"/>
    <s v="IMAGINARY CITIES"/>
    <s v="RIDE THIS OUT"/>
    <d v="2014-02-25T00:00:00"/>
    <m/>
    <s v="CA2Q71000006"/>
    <n v="3.8800000000000001E-2"/>
    <n v="3"/>
  </r>
  <r>
    <s v="US-VOT"/>
    <s v="US-VOTIV MUSIC"/>
    <s v="PORTABLE SUB STREAMS"/>
    <s v="LISTEN/RHAPSODY"/>
    <s v="PORTABLE SUBSCRIPTIONS"/>
    <s v="TRACK"/>
    <x v="8"/>
    <x v="10"/>
    <s v="00075679964250"/>
    <s v="IMAGINARY CITIES"/>
    <s v="MEXICO"/>
    <d v="2014-02-25T00:00:00"/>
    <m/>
    <s v="CAA171230076"/>
    <n v="2.58E-2"/>
    <n v="2"/>
  </r>
  <r>
    <s v="US-VOT"/>
    <s v="US-VOTIV MUSIC"/>
    <s v="PORTABLE SUB STREAMS"/>
    <s v="LISTEN/RHAPSODY"/>
    <s v="PORTABLE SUBSCRIPTIONS"/>
    <s v="TRACK"/>
    <x v="8"/>
    <x v="10"/>
    <s v="00075679964250"/>
    <s v="IMAGINARY CITIES"/>
    <s v="MANITOBA BOSSA NOVA"/>
    <d v="2014-02-25T00:00:00"/>
    <m/>
    <s v="CA2Q71000009"/>
    <n v="1.29E-2"/>
    <n v="1"/>
  </r>
  <r>
    <s v="US-VOT"/>
    <s v="US-VOTIV MUSIC"/>
    <s v="PORTABLE SUB STREAMS"/>
    <s v="LISTEN/RHAPSODY"/>
    <s v="PORTABLE SUBSCRIPTIONS"/>
    <s v="TRACK"/>
    <x v="8"/>
    <x v="10"/>
    <s v="00075679964250"/>
    <s v="IMAGINARY CITIES"/>
    <s v="CALM BEFORE THE STORM"/>
    <d v="2014-02-25T00:00:00"/>
    <m/>
    <s v="CA2Q71000003"/>
    <n v="1.29E-2"/>
    <n v="1"/>
  </r>
  <r>
    <s v="US-VOT"/>
    <s v="US-VOTIV MUSIC"/>
    <s v="PORTABLE SUB STREAMS"/>
    <s v="LISTEN/RHAPSODY"/>
    <s v="PORTABLE SUBSCRIPTIONS"/>
    <s v="TRACK"/>
    <x v="20"/>
    <x v="75"/>
    <s v="00859705941404"/>
    <s v="HEY CHAMP"/>
    <s v="SILVER CITY"/>
    <d v="2014-02-25T00:00:00"/>
    <m/>
    <s v="USC5Q1100003"/>
    <n v="0.12770000000000001"/>
    <n v="11"/>
  </r>
  <r>
    <s v="US-VOT"/>
    <s v="US-VOTIV MUSIC"/>
    <s v="PORTABLE SUB STREAMS"/>
    <s v="LISTEN/RHAPSODY"/>
    <s v="PORTABLE SUBSCRIPTIONS"/>
    <s v="TRACK"/>
    <x v="20"/>
    <x v="75"/>
    <s v="00859705941404"/>
    <s v="HEY CHAMP"/>
    <s v="COLD DUST GIRL"/>
    <d v="2014-02-25T00:00:00"/>
    <m/>
    <s v="USC5Q1100004"/>
    <n v="1.29E-2"/>
    <n v="1"/>
  </r>
  <r>
    <s v="US-VOT"/>
    <s v="US-VOTIV MUSIC"/>
    <s v="PORTABLE SUB STREAMS"/>
    <s v="LISTEN/RHAPSODY"/>
    <s v="PORTABLE SUBSCRIPTIONS"/>
    <s v="TRACK"/>
    <x v="20"/>
    <x v="75"/>
    <s v="00859705941404"/>
    <s v="HEY CHAMP"/>
    <s v="ANYTHING AT ALL"/>
    <d v="2014-02-25T00:00:00"/>
    <m/>
    <s v="USC5Q1100001"/>
    <n v="1.29E-2"/>
    <n v="1"/>
  </r>
  <r>
    <s v="US-VOT"/>
    <s v="US-VOTIV MUSIC"/>
    <s v="PORTABLE SUB STREAMS"/>
    <s v="LISTEN/RHAPSODY"/>
    <s v="PORTABLE SUBSCRIPTIONS"/>
    <s v="TRACK"/>
    <x v="11"/>
    <x v="76"/>
    <s v="00075679965417"/>
    <s v="CLOUD CONTROL"/>
    <s v="THERE'S NOTHING IN THE WATER WE CAN'T FIGHT"/>
    <d v="2014-02-25T00:00:00"/>
    <m/>
    <s v="AULI01070890"/>
    <n v="1.29E-2"/>
    <n v="1"/>
  </r>
  <r>
    <s v="US-VOT"/>
    <s v="US-VOTIV MUSIC"/>
    <s v="PORTABLE SUB STREAMS"/>
    <s v="LISTEN/RHAPSODY"/>
    <s v="PORTABLE SUBSCRIPTIONS"/>
    <s v="TRACK"/>
    <x v="11"/>
    <x v="76"/>
    <s v="00075679965417"/>
    <s v="CLOUD CONTROL"/>
    <s v="GHOST STORY"/>
    <d v="2014-02-25T00:00:00"/>
    <m/>
    <s v="AULI01070910"/>
    <n v="1.29E-2"/>
    <n v="1"/>
  </r>
  <r>
    <s v="US-VOT"/>
    <s v="US-VOTIV MUSIC"/>
    <s v="PORTABLE SUB DEVICE PLAYS"/>
    <s v="LISTEN/RHAPSODY"/>
    <s v="PORTABLE SUBSCRIPTIONS"/>
    <s v="TRACK"/>
    <x v="10"/>
    <x v="71"/>
    <s v="00857235002336"/>
    <s v="WHITE ARROWS"/>
    <s v="GOD ALERT PT 1"/>
    <d v="2014-09-16T00:00:00"/>
    <m/>
    <s v="USC5Q1400021"/>
    <n v="1.46E-2"/>
    <n v="1"/>
  </r>
  <r>
    <s v="US-VOT"/>
    <s v="US-VOTIV MUSIC"/>
    <s v="PORTABLE SUB DEVICE PLAYS"/>
    <s v="LISTEN/RHAPSODY"/>
    <s v="PORTABLE SUBSCRIPTIONS"/>
    <s v="TRACK"/>
    <x v="10"/>
    <x v="72"/>
    <s v="00075679962980"/>
    <s v="WHITE ARROWS"/>
    <s v="COMING OR GOING"/>
    <d v="2014-02-25T00:00:00"/>
    <m/>
    <s v="USC5Q1200006"/>
    <n v="1.46E-2"/>
    <n v="1"/>
  </r>
  <r>
    <s v="US-VOT"/>
    <s v="US-VOTIV MUSIC"/>
    <s v="PORTABLE SUB DEVICE PLAYS"/>
    <s v="LISTEN/RHAPSODY"/>
    <s v="PORTABLE SUBSCRIPTIONS"/>
    <s v="TRACK"/>
    <x v="17"/>
    <x v="74"/>
    <s v="00857235002176"/>
    <s v="MY GOODNESS"/>
    <s v="SWEET TOOTH"/>
    <d v="2014-06-24T00:00:00"/>
    <m/>
    <s v="USC5Q1400025"/>
    <n v="1.46E-2"/>
    <n v="1"/>
  </r>
  <r>
    <s v="US-VOT"/>
    <s v="US-VOTIV MUSIC"/>
    <s v="PORTABLE SUB DEVICE PLAYS"/>
    <s v="LISTEN/RHAPSODY"/>
    <s v="PORTABLE SUBSCRIPTIONS"/>
    <s v="TRACK"/>
    <x v="20"/>
    <x v="75"/>
    <s v="00859705941404"/>
    <s v="HEY CHAMP"/>
    <s v="SILVER CITY"/>
    <d v="2014-02-25T00:00:00"/>
    <m/>
    <s v="USC5Q1100003"/>
    <n v="1.46E-2"/>
    <n v="1"/>
  </r>
  <r>
    <s v="US-VOT"/>
    <s v="US-VOTIV MUSIC"/>
    <s v="KIOSK"/>
    <s v="MEDIAPORT ENTERTAINMENT INC."/>
    <s v="DIGITAL PERMANENT DOWNLOAD              "/>
    <s v="TRACK"/>
    <x v="11"/>
    <x v="59"/>
    <s v="09341004058309"/>
    <s v="CLOUD CONTROL"/>
    <s v="PANOPTICON"/>
    <d v="2018-04-20T00:00:00"/>
    <m/>
    <s v="AULI01816580"/>
    <n v="0.91"/>
    <n v="1"/>
  </r>
  <r>
    <s v="US-VOT"/>
    <s v="US-VOTIV MUSIC"/>
    <s v="STREAMS"/>
    <s v="MIDWEST TAPE"/>
    <s v="PORTABLE SUBSCRIPTIONS"/>
    <s v="TRACK"/>
    <x v="6"/>
    <x v="7"/>
    <s v="00075679967336"/>
    <s v="WE ARE AUGUSTINES"/>
    <s v="THE INSTRUMENTAL"/>
    <d v="2014-02-18T00:00:00"/>
    <m/>
    <s v="GBW7D1100012"/>
    <n v="0.13772000000000001"/>
    <n v="4"/>
  </r>
  <r>
    <s v="US-VOT"/>
    <s v="US-VOTIV MUSIC"/>
    <s v="STREAMS"/>
    <s v="MIDWEST TAPE"/>
    <s v="PORTABLE SUBSCRIPTIONS"/>
    <s v="TRACK"/>
    <x v="6"/>
    <x v="7"/>
    <s v="00075679967336"/>
    <s v="WE ARE AUGUSTINES"/>
    <s v="STRANGE DAYS"/>
    <d v="2014-02-18T00:00:00"/>
    <m/>
    <s v="GBW7D1100010"/>
    <n v="0.24101000000000011"/>
    <n v="7"/>
  </r>
  <r>
    <s v="US-VOT"/>
    <s v="US-VOTIV MUSIC"/>
    <s v="STREAMS"/>
    <s v="MIDWEST TAPE"/>
    <s v="PORTABLE SUBSCRIPTIONS"/>
    <s v="TRACK"/>
    <x v="6"/>
    <x v="7"/>
    <s v="00075679967336"/>
    <s v="WE ARE AUGUSTINES"/>
    <s v="PHILADELPHIA (THE CITY OF BROTHERLY LOVE)"/>
    <d v="2014-02-18T00:00:00"/>
    <m/>
    <s v="GBW7D1100007"/>
    <n v="0.27544000000000002"/>
    <n v="8"/>
  </r>
  <r>
    <s v="US-VOT"/>
    <s v="US-VOTIV MUSIC"/>
    <s v="STREAMS"/>
    <s v="MIDWEST TAPE"/>
    <s v="PORTABLE SUBSCRIPTIONS"/>
    <s v="TRACK"/>
    <x v="6"/>
    <x v="7"/>
    <s v="00075679967336"/>
    <s v="WE ARE AUGUSTINES"/>
    <s v="PATTON STATE HOSPITAL"/>
    <d v="2014-02-18T00:00:00"/>
    <m/>
    <s v="GBW7D1100009"/>
    <n v="0.24101000000000011"/>
    <n v="7"/>
  </r>
  <r>
    <s v="US-VOT"/>
    <s v="US-VOTIV MUSIC"/>
    <s v="STREAMS"/>
    <s v="MIDWEST TAPE"/>
    <s v="PORTABLE SUBSCRIPTIONS"/>
    <s v="TRACK"/>
    <x v="6"/>
    <x v="7"/>
    <s v="00075679967336"/>
    <s v="WE ARE AUGUSTINES"/>
    <s v="NEW DRINK FOR THE OLD DRUNK"/>
    <d v="2014-02-18T00:00:00"/>
    <m/>
    <s v="GBW7D1100008"/>
    <n v="0.27544000000000002"/>
    <n v="8"/>
  </r>
  <r>
    <s v="US-VOT"/>
    <s v="US-VOTIV MUSIC"/>
    <s v="STREAMS"/>
    <s v="MIDWEST TAPE"/>
    <s v="PORTABLE SUBSCRIPTIONS"/>
    <s v="TRACK"/>
    <x v="6"/>
    <x v="7"/>
    <s v="00075679967336"/>
    <s v="WE ARE AUGUSTINES"/>
    <s v="JUAREZ"/>
    <d v="2014-02-18T00:00:00"/>
    <m/>
    <s v="GBW7D1100006"/>
    <n v="0.24101000000000011"/>
    <n v="7"/>
  </r>
  <r>
    <s v="US-VOT"/>
    <s v="US-VOTIV MUSIC"/>
    <s v="STREAMS"/>
    <s v="MIDWEST TAPE"/>
    <s v="PORTABLE SUBSCRIPTIONS"/>
    <s v="TRACK"/>
    <x v="6"/>
    <x v="7"/>
    <s v="00075679967336"/>
    <s v="WE ARE AUGUSTINES"/>
    <s v="HEADLONG INTO THE ABYSS"/>
    <d v="2014-02-18T00:00:00"/>
    <m/>
    <s v="GBW7D1100003"/>
    <n v="0.24101000000000011"/>
    <n v="7"/>
  </r>
  <r>
    <s v="US-VOT"/>
    <s v="US-VOTIV MUSIC"/>
    <s v="STREAMS"/>
    <s v="MIDWEST TAPE"/>
    <s v="PORTABLE SUBSCRIPTIONS"/>
    <s v="TRACK"/>
    <x v="6"/>
    <x v="7"/>
    <s v="00075679967336"/>
    <s v="WE ARE AUGUSTINES"/>
    <s v="EAST LOS ANGELES"/>
    <d v="2014-02-18T00:00:00"/>
    <m/>
    <s v="GBW7D1100005"/>
    <n v="0.24101000000000011"/>
    <n v="7"/>
  </r>
  <r>
    <s v="US-VOT"/>
    <s v="US-VOTIV MUSIC"/>
    <s v="STREAMS"/>
    <s v="MIDWEST TAPE"/>
    <s v="PORTABLE SUBSCRIPTIONS"/>
    <s v="TRACK"/>
    <x v="6"/>
    <x v="7"/>
    <s v="00075679967336"/>
    <s v="WE ARE AUGUSTINES"/>
    <s v="CHAPEL SONG"/>
    <d v="2014-02-18T00:00:00"/>
    <m/>
    <s v="GBW7D1100014"/>
    <n v="0.34429999999999999"/>
    <n v="10"/>
  </r>
  <r>
    <s v="US-VOT"/>
    <s v="US-VOTIV MUSIC"/>
    <s v="STREAMS"/>
    <s v="MIDWEST TAPE"/>
    <s v="PORTABLE SUBSCRIPTIONS"/>
    <s v="TRACK"/>
    <x v="6"/>
    <x v="7"/>
    <s v="00075679967336"/>
    <s v="WE ARE AUGUSTINES"/>
    <s v="BOOK OF JAMES"/>
    <d v="2014-02-18T00:00:00"/>
    <m/>
    <s v="GBW7D1100004"/>
    <n v="0.27544000000000002"/>
    <n v="8"/>
  </r>
  <r>
    <s v="US-VOT"/>
    <s v="US-VOTIV MUSIC"/>
    <s v="STREAMS"/>
    <s v="MIDWEST TAPE"/>
    <s v="PORTABLE SUBSCRIPTIONS"/>
    <s v="TRACK"/>
    <x v="6"/>
    <x v="7"/>
    <s v="00075679967336"/>
    <s v="WE ARE AUGUSTINES"/>
    <s v="BARREL OF LEAVES"/>
    <d v="2014-02-18T00:00:00"/>
    <m/>
    <s v="GBW7D1100011"/>
    <n v="0.24101000000000011"/>
    <n v="7"/>
  </r>
  <r>
    <s v="US-VOT"/>
    <s v="US-VOTIV MUSIC"/>
    <s v="STREAMS"/>
    <s v="MIDWEST TAPE"/>
    <s v="PORTABLE SUBSCRIPTIONS"/>
    <s v="TRACK"/>
    <x v="6"/>
    <x v="7"/>
    <s v="00075679967336"/>
    <s v="WE ARE AUGUSTINES"/>
    <s v="AUGUSTINE"/>
    <d v="2014-02-18T00:00:00"/>
    <m/>
    <s v="GBW7D1100002"/>
    <n v="0.27544000000000002"/>
    <n v="8"/>
  </r>
  <r>
    <s v="US-VOT"/>
    <s v="US-VOTIV MUSIC"/>
    <s v="BROADCAST VOD"/>
    <s v="MUSIC CHOICE"/>
    <s v="SUB USER GENERATED STREAMS (UMG VIDEO)"/>
    <s v="TRACK"/>
    <x v="19"/>
    <x v="46"/>
    <s v="00851563006660"/>
    <s v="KAYE"/>
    <s v="HONEY (OFFICIAL VIDEO)"/>
    <d v="2016-07-11T00:00:00"/>
    <m/>
    <s v="USC5Q1690003"/>
    <n v="-6.4300000000000024E-2"/>
    <n v="-8"/>
  </r>
  <r>
    <s v="US-VOT"/>
    <s v="US-VOTIV MUSIC"/>
    <s v="STREAMS"/>
    <s v="SPOTIFY USA INC"/>
    <s v="PORTABLE SUBSCRIPTIONS"/>
    <s v="TRACK"/>
    <x v="5"/>
    <x v="22"/>
    <s v="00851563006080"/>
    <s v="YOUNG EMPIRES"/>
    <s v="UNCOVER YOUR EYES"/>
    <d v="2015-08-14T00:00:00"/>
    <m/>
    <s v="USC5Q1500013"/>
    <n v="0"/>
    <n v="0"/>
  </r>
  <r>
    <s v="US-VOT"/>
    <s v="US-VOTIV MUSIC"/>
    <s v="STREAMS"/>
    <s v="SPOTIFY USA INC"/>
    <s v="PORTABLE SUBSCRIPTIONS"/>
    <s v="TRACK"/>
    <x v="5"/>
    <x v="6"/>
    <s v="00851563006066"/>
    <s v="YOUNG EMPIRES"/>
    <s v="THE GATES"/>
    <d v="2015-03-31T00:00:00"/>
    <m/>
    <s v="USC5Q1500004"/>
    <n v="4.0605186999999989E-3"/>
    <n v="1"/>
  </r>
  <r>
    <s v="US-VOT"/>
    <s v="US-VOTIV MUSIC"/>
    <s v="STREAMS"/>
    <s v="SPOTIFY USA INC"/>
    <s v="PORTABLE SUBSCRIPTIONS"/>
    <s v="TRACK"/>
    <x v="5"/>
    <x v="6"/>
    <s v="00851563006042"/>
    <s v="YOUNG EMPIRES"/>
    <s v="MERCY"/>
    <d v="2015-09-04T00:00:00"/>
    <m/>
    <s v="USC5Q1500003"/>
    <n v="0"/>
    <n v="0"/>
  </r>
  <r>
    <s v="US-VOT"/>
    <s v="US-VOTIV MUSIC"/>
    <s v="STREAMS"/>
    <s v="SPOTIFY USA INC"/>
    <s v="PORTABLE SUBSCRIPTIONS"/>
    <s v="TRACK"/>
    <x v="5"/>
    <x v="11"/>
    <s v="00857235002947"/>
    <s v="YOUNG EMPIRES"/>
    <s v="SO CRUEL"/>
    <d v="2015-02-24T00:00:00"/>
    <m/>
    <s v="USC5Q1500001"/>
    <n v="2.84236312E-2"/>
    <n v="7"/>
  </r>
  <r>
    <s v="US-VOT"/>
    <s v="US-VOTIV MUSIC"/>
    <s v="STREAMS"/>
    <s v="SPOTIFY USA INC"/>
    <s v="PORTABLE SUBSCRIPTIONS"/>
    <s v="TRACK"/>
    <x v="9"/>
    <x v="24"/>
    <s v="00075679958464"/>
    <s v="YOUNG BUFFALO"/>
    <s v="UPSTAIRS"/>
    <d v="2014-02-25T00:00:00"/>
    <m/>
    <s v="USC5Q1200048"/>
    <n v="4.0605186999999989E-3"/>
    <n v="1"/>
  </r>
  <r>
    <s v="US-VOT"/>
    <s v="US-VOTIV MUSIC"/>
    <s v="STREAMS"/>
    <s v="SPOTIFY USA INC"/>
    <s v="PORTABLE SUBSCRIPTIONS"/>
    <s v="TRACK"/>
    <x v="9"/>
    <x v="26"/>
    <s v="00857235002619"/>
    <s v="YOUNG BUFFALO"/>
    <s v="MY PLACE"/>
    <d v="2014-10-21T00:00:00"/>
    <m/>
    <s v="USC5Q1400005"/>
    <n v="0"/>
    <n v="0"/>
  </r>
  <r>
    <s v="US-VOT"/>
    <s v="US-VOTIV MUSIC"/>
    <s v="STREAMS"/>
    <s v="SPOTIFY USA INC"/>
    <s v="PORTABLE SUBSCRIPTIONS"/>
    <s v="TRACK"/>
    <x v="9"/>
    <x v="12"/>
    <s v="00857235002190"/>
    <s v="YOUNG BUFFALO"/>
    <s v="GUILT"/>
    <d v="2015-03-03T00:00:00"/>
    <m/>
    <s v="USC5Q1400003"/>
    <n v="0"/>
    <n v="0"/>
  </r>
  <r>
    <s v="US-VOT"/>
    <s v="US-VOTIV MUSIC"/>
    <s v="STREAMS"/>
    <s v="SPOTIFY USA INC"/>
    <s v="PORTABLE SUBSCRIPTIONS"/>
    <s v="TRACK"/>
    <x v="10"/>
    <x v="27"/>
    <s v="00857235002725"/>
    <s v="WHITE ARROWS"/>
    <s v="WE CAN'T EVER DIE"/>
    <d v="2014-12-02T00:00:00"/>
    <m/>
    <s v="USC5Q1400074"/>
    <n v="0"/>
    <n v="0"/>
  </r>
  <r>
    <s v="US-VOT"/>
    <s v="US-VOTIV MUSIC"/>
    <s v="STREAMS"/>
    <s v="SPOTIFY USA INC"/>
    <s v="PORTABLE SUBSCRIPTIONS"/>
    <s v="TRACK"/>
    <x v="10"/>
    <x v="27"/>
    <s v="00857235002541"/>
    <s v="WHITE ARROWS"/>
    <s v="WE CAN'T EVER DIE"/>
    <d v="2014-07-22T00:00:00"/>
    <m/>
    <s v="USC5Q1400048"/>
    <n v="8.1210375000000008E-3"/>
    <n v="2"/>
  </r>
  <r>
    <s v="US-VOT"/>
    <s v="US-VOTIV MUSIC"/>
    <s v="STREAMS"/>
    <s v="SPOTIFY USA INC"/>
    <s v="PORTABLE SUBSCRIPTIONS"/>
    <s v="TRACK"/>
    <x v="10"/>
    <x v="13"/>
    <s v="00857235002411"/>
    <s v="WHITE ARROWS"/>
    <s v="I WANT A TASTE"/>
    <d v="2014-06-24T00:00:00"/>
    <m/>
    <s v="USC5Q1400034"/>
    <n v="0"/>
    <n v="0"/>
  </r>
  <r>
    <s v="US-VOT"/>
    <s v="US-VOTIV MUSIC"/>
    <s v="STREAMS"/>
    <s v="SPOTIFY USA INC"/>
    <s v="PORTABLE SUBSCRIPTIONS"/>
    <s v="TRACK"/>
    <x v="6"/>
    <x v="7"/>
    <s v="00075679967336"/>
    <s v="WE ARE AUGUSTINES"/>
    <s v="THE INSTRUMENTAL"/>
    <d v="2014-02-18T00:00:00"/>
    <m/>
    <s v="GBW7D1100012"/>
    <n v="0"/>
    <n v="0"/>
  </r>
  <r>
    <s v="US-VOT"/>
    <s v="US-VOTIV MUSIC"/>
    <s v="STREAMS"/>
    <s v="SPOTIFY USA INC"/>
    <s v="PORTABLE SUBSCRIPTIONS"/>
    <s v="TRACK"/>
    <x v="6"/>
    <x v="7"/>
    <s v="00075679967336"/>
    <s v="WE ARE AUGUSTINES"/>
    <s v="STRANGE DAYS"/>
    <d v="2014-02-18T00:00:00"/>
    <m/>
    <s v="GBW7D1100010"/>
    <n v="4.0605186999999989E-3"/>
    <n v="1"/>
  </r>
  <r>
    <s v="US-VOT"/>
    <s v="US-VOTIV MUSIC"/>
    <s v="STREAMS"/>
    <s v="SPOTIFY USA INC"/>
    <s v="PORTABLE SUBSCRIPTIONS"/>
    <s v="TRACK"/>
    <x v="6"/>
    <x v="7"/>
    <s v="00075679967336"/>
    <s v="WE ARE AUGUSTINES"/>
    <s v="PHILADELPHIA (THE CITY OF BROTHERLY LOVE)"/>
    <d v="2014-02-18T00:00:00"/>
    <m/>
    <s v="GBW7D1100007"/>
    <n v="0"/>
    <n v="0"/>
  </r>
  <r>
    <s v="US-VOT"/>
    <s v="US-VOTIV MUSIC"/>
    <s v="STREAMS"/>
    <s v="SPOTIFY USA INC"/>
    <s v="PORTABLE SUBSCRIPTIONS"/>
    <s v="TRACK"/>
    <x v="6"/>
    <x v="7"/>
    <s v="00075679967336"/>
    <s v="WE ARE AUGUSTINES"/>
    <s v="PATTON STATE HOSPITAL"/>
    <d v="2014-02-18T00:00:00"/>
    <m/>
    <s v="GBW7D1100009"/>
    <n v="0"/>
    <n v="0"/>
  </r>
  <r>
    <s v="US-VOT"/>
    <s v="US-VOTIV MUSIC"/>
    <s v="STREAMS"/>
    <s v="SPOTIFY USA INC"/>
    <s v="PORTABLE SUBSCRIPTIONS"/>
    <s v="TRACK"/>
    <x v="6"/>
    <x v="7"/>
    <s v="00075679967336"/>
    <s v="WE ARE AUGUSTINES"/>
    <s v="NEW DRINK FOR THE OLD DRUNK"/>
    <d v="2014-02-18T00:00:00"/>
    <m/>
    <s v="GBW7D1100008"/>
    <n v="0"/>
    <n v="0"/>
  </r>
  <r>
    <s v="US-VOT"/>
    <s v="US-VOTIV MUSIC"/>
    <s v="STREAMS"/>
    <s v="SPOTIFY USA INC"/>
    <s v="PORTABLE SUBSCRIPTIONS"/>
    <s v="TRACK"/>
    <x v="6"/>
    <x v="7"/>
    <s v="00075679967336"/>
    <s v="WE ARE AUGUSTINES"/>
    <s v="JUAREZ"/>
    <d v="2014-02-18T00:00:00"/>
    <m/>
    <s v="GBW7D1100006"/>
    <n v="0"/>
    <n v="0"/>
  </r>
  <r>
    <s v="US-VOT"/>
    <s v="US-VOTIV MUSIC"/>
    <s v="STREAMS"/>
    <s v="SPOTIFY USA INC"/>
    <s v="PORTABLE SUBSCRIPTIONS"/>
    <s v="TRACK"/>
    <x v="6"/>
    <x v="7"/>
    <s v="00075679967336"/>
    <s v="WE ARE AUGUSTINES"/>
    <s v="HEADLONG INTO THE ABYSS"/>
    <d v="2014-02-18T00:00:00"/>
    <m/>
    <s v="GBW7D1100003"/>
    <n v="0"/>
    <n v="0"/>
  </r>
  <r>
    <s v="US-VOT"/>
    <s v="US-VOTIV MUSIC"/>
    <s v="STREAMS"/>
    <s v="SPOTIFY USA INC"/>
    <s v="PORTABLE SUBSCRIPTIONS"/>
    <s v="TRACK"/>
    <x v="6"/>
    <x v="7"/>
    <s v="00075679967336"/>
    <s v="WE ARE AUGUSTINES"/>
    <s v="EAST LOS ANGELES"/>
    <d v="2014-02-18T00:00:00"/>
    <m/>
    <s v="GBW7D1100005"/>
    <n v="0"/>
    <n v="0"/>
  </r>
  <r>
    <s v="US-VOT"/>
    <s v="US-VOTIV MUSIC"/>
    <s v="STREAMS"/>
    <s v="SPOTIFY USA INC"/>
    <s v="PORTABLE SUBSCRIPTIONS"/>
    <s v="TRACK"/>
    <x v="6"/>
    <x v="7"/>
    <s v="00075679967336"/>
    <s v="WE ARE AUGUSTINES"/>
    <s v="CHAPEL SONG"/>
    <d v="2014-02-18T00:00:00"/>
    <m/>
    <s v="GBW7D1100014"/>
    <n v="2.4363112499999999E-2"/>
    <n v="6"/>
  </r>
  <r>
    <s v="US-VOT"/>
    <s v="US-VOTIV MUSIC"/>
    <s v="STREAMS"/>
    <s v="SPOTIFY USA INC"/>
    <s v="PORTABLE SUBSCRIPTIONS"/>
    <s v="TRACK"/>
    <x v="6"/>
    <x v="7"/>
    <s v="00075679967336"/>
    <s v="WE ARE AUGUSTINES"/>
    <s v="BOOK OF JAMES"/>
    <d v="2014-02-18T00:00:00"/>
    <m/>
    <s v="GBW7D1100004"/>
    <n v="0"/>
    <n v="0"/>
  </r>
  <r>
    <s v="US-VOT"/>
    <s v="US-VOTIV MUSIC"/>
    <s v="STREAMS"/>
    <s v="SPOTIFY USA INC"/>
    <s v="PORTABLE SUBSCRIPTIONS"/>
    <s v="TRACK"/>
    <x v="6"/>
    <x v="7"/>
    <s v="00075679967336"/>
    <s v="WE ARE AUGUSTINES"/>
    <s v="BARREL OF LEAVES"/>
    <d v="2014-02-18T00:00:00"/>
    <m/>
    <s v="GBW7D1100011"/>
    <n v="0"/>
    <n v="0"/>
  </r>
  <r>
    <s v="US-VOT"/>
    <s v="US-VOTIV MUSIC"/>
    <s v="STREAMS"/>
    <s v="SPOTIFY USA INC"/>
    <s v="PORTABLE SUBSCRIPTIONS"/>
    <s v="TRACK"/>
    <x v="6"/>
    <x v="7"/>
    <s v="00075679967336"/>
    <s v="WE ARE AUGUSTINES"/>
    <s v="AUGUSTINE"/>
    <d v="2014-02-18T00:00:00"/>
    <m/>
    <s v="GBW7D1100002"/>
    <n v="4.0605186999999989E-3"/>
    <n v="1"/>
  </r>
  <r>
    <s v="US-VOT"/>
    <s v="US-VOTIV MUSIC"/>
    <s v="STREAMS"/>
    <s v="SPOTIFY USA INC"/>
    <s v="PORTABLE SUBSCRIPTIONS"/>
    <s v="TRACK"/>
    <x v="14"/>
    <x v="29"/>
    <s v="00851857007502"/>
    <s v="TIM OXTON"/>
    <s v="BENNY"/>
    <d v="2018-05-18T00:00:00"/>
    <m/>
    <s v="USC5Q1800007"/>
    <n v="2.03025937E-2"/>
    <n v="5"/>
  </r>
  <r>
    <s v="US-VOT"/>
    <s v="US-VOTIV MUSIC"/>
    <s v="STREAMS"/>
    <s v="SPOTIFY USA INC"/>
    <s v="PORTABLE SUBSCRIPTIONS"/>
    <s v="TRACK"/>
    <x v="7"/>
    <x v="30"/>
    <s v="00851563006356"/>
    <s v="THE SO SO GLOS"/>
    <s v="SUNNY SIDE"/>
    <d v="2016-05-20T00:00:00"/>
    <m/>
    <s v="USC5Q1500023"/>
    <n v="0"/>
    <n v="0"/>
  </r>
  <r>
    <s v="US-VOT"/>
    <s v="US-VOTIV MUSIC"/>
    <s v="STREAMS"/>
    <s v="SPOTIFY USA INC"/>
    <s v="PORTABLE SUBSCRIPTIONS"/>
    <s v="TRACK"/>
    <x v="7"/>
    <x v="30"/>
    <s v="00851563006356"/>
    <s v="THE SO SO GLOS"/>
    <s v="MISSIONARY"/>
    <d v="2016-05-20T00:00:00"/>
    <m/>
    <s v="USC5Q1500029"/>
    <n v="0"/>
    <n v="0"/>
  </r>
  <r>
    <s v="US-VOT"/>
    <s v="US-VOTIV MUSIC"/>
    <s v="STREAMS"/>
    <s v="SPOTIFY USA INC"/>
    <s v="PORTABLE SUBSCRIPTIONS"/>
    <s v="TRACK"/>
    <x v="7"/>
    <x v="30"/>
    <s v="00851563006356"/>
    <s v="THE SO SO GLOS"/>
    <s v="MAGAZINE"/>
    <d v="2016-05-20T00:00:00"/>
    <m/>
    <s v="USC5Q1500022"/>
    <n v="0"/>
    <n v="0"/>
  </r>
  <r>
    <s v="US-VOT"/>
    <s v="US-VOTIV MUSIC"/>
    <s v="STREAMS"/>
    <s v="SPOTIFY USA INC"/>
    <s v="PORTABLE SUBSCRIPTIONS"/>
    <s v="TRACK"/>
    <x v="7"/>
    <x v="30"/>
    <s v="00851563006356"/>
    <s v="THE SO SO GLOS"/>
    <s v="KINGS COUNTY II: BALLAD OF A SO SO GLO"/>
    <d v="2016-05-20T00:00:00"/>
    <m/>
    <s v="USC5Q1500024"/>
    <n v="0"/>
    <n v="0"/>
  </r>
  <r>
    <s v="US-VOT"/>
    <s v="US-VOTIV MUSIC"/>
    <s v="STREAMS"/>
    <s v="SPOTIFY USA INC"/>
    <s v="PORTABLE SUBSCRIPTIONS"/>
    <s v="TRACK"/>
    <x v="7"/>
    <x v="30"/>
    <s v="00851563006356"/>
    <s v="THE SO SO GLOS"/>
    <s v="INPATIENT"/>
    <d v="2016-05-20T00:00:00"/>
    <m/>
    <s v="USC5Q1500027"/>
    <n v="0"/>
    <n v="0"/>
  </r>
  <r>
    <s v="US-VOT"/>
    <s v="US-VOTIV MUSIC"/>
    <s v="STREAMS"/>
    <s v="SPOTIFY USA INC"/>
    <s v="PORTABLE SUBSCRIPTIONS"/>
    <s v="TRACK"/>
    <x v="7"/>
    <x v="30"/>
    <s v="00851563006356"/>
    <s v="THE SO SO GLOS"/>
    <s v="GOING OUT SWINGIN'"/>
    <d v="2016-05-20T00:00:00"/>
    <m/>
    <s v="USC5Q1500020"/>
    <n v="0"/>
    <n v="0"/>
  </r>
  <r>
    <s v="US-VOT"/>
    <s v="US-VOTIV MUSIC"/>
    <s v="STREAMS"/>
    <s v="SPOTIFY USA INC"/>
    <s v="PORTABLE SUBSCRIPTIONS"/>
    <s v="TRACK"/>
    <x v="7"/>
    <x v="30"/>
    <s v="00851563006356"/>
    <s v="THE SO SO GLOS"/>
    <s v="FOOL ON THE STREET"/>
    <d v="2016-05-20T00:00:00"/>
    <m/>
    <s v="USC5Q1500025"/>
    <n v="0"/>
    <n v="0"/>
  </r>
  <r>
    <s v="US-VOT"/>
    <s v="US-VOTIV MUSIC"/>
    <s v="STREAMS"/>
    <s v="SPOTIFY USA INC"/>
    <s v="PORTABLE SUBSCRIPTIONS"/>
    <s v="TRACK"/>
    <x v="7"/>
    <x v="30"/>
    <s v="00851563006356"/>
    <s v="THE SO SO GLOS"/>
    <s v="DOWN THE TUBES"/>
    <d v="2016-05-20T00:00:00"/>
    <m/>
    <s v="USC5Q1500028"/>
    <n v="0"/>
    <n v="0"/>
  </r>
  <r>
    <s v="US-VOT"/>
    <s v="US-VOTIV MUSIC"/>
    <s v="STREAMS"/>
    <s v="SPOTIFY USA INC"/>
    <s v="PORTABLE SUBSCRIPTIONS"/>
    <s v="TRACK"/>
    <x v="7"/>
    <x v="30"/>
    <s v="00851563006356"/>
    <s v="THE SO SO GLOS"/>
    <s v="DEVIL'S DOING HANDSTANDS"/>
    <d v="2016-05-20T00:00:00"/>
    <m/>
    <s v="USC5Q1500021"/>
    <n v="0"/>
    <n v="0"/>
  </r>
  <r>
    <s v="US-VOT"/>
    <s v="US-VOTIV MUSIC"/>
    <s v="STREAMS"/>
    <s v="SPOTIFY USA INC"/>
    <s v="PORTABLE SUBSCRIPTIONS"/>
    <s v="TRACK"/>
    <x v="7"/>
    <x v="30"/>
    <s v="00851563006356"/>
    <s v="THE SO SO GLOS"/>
    <s v="CADAVER (CAREER SUICIDE)"/>
    <d v="2016-05-20T00:00:00"/>
    <m/>
    <s v="USC5Q1500026"/>
    <n v="0"/>
    <n v="0"/>
  </r>
  <r>
    <s v="US-VOT"/>
    <s v="US-VOTIV MUSIC"/>
    <s v="STREAMS"/>
    <s v="SPOTIFY USA INC"/>
    <s v="PORTABLE SUBSCRIPTIONS"/>
    <s v="TRACK"/>
    <x v="7"/>
    <x v="31"/>
    <s v="00851563006479"/>
    <s v="THE SO SO GLOS"/>
    <s v="DANCING INDUSTRY"/>
    <d v="2016-03-11T00:00:00"/>
    <m/>
    <s v="USC5Q1500018"/>
    <n v="0"/>
    <n v="0"/>
  </r>
  <r>
    <s v="US-VOT"/>
    <s v="US-VOTIV MUSIC"/>
    <s v="STREAMS"/>
    <s v="SPOTIFY USA INC"/>
    <s v="PORTABLE SUBSCRIPTIONS"/>
    <s v="TRACK"/>
    <x v="7"/>
    <x v="16"/>
    <s v="00851563006394"/>
    <s v="THE SO SO GLOS"/>
    <s v="A.D.D. LIFE"/>
    <d v="2016-01-22T00:00:00"/>
    <m/>
    <s v="USC5Q1500019"/>
    <n v="0"/>
    <n v="0"/>
  </r>
  <r>
    <s v="US-VOT"/>
    <s v="US-VOTIV MUSIC"/>
    <s v="STREAMS"/>
    <s v="SPOTIFY USA INC"/>
    <s v="PORTABLE SUBSCRIPTIONS"/>
    <s v="TRACK"/>
    <x v="15"/>
    <x v="33"/>
    <s v="00851857007489"/>
    <s v="SIMON DOOM"/>
    <s v="LUCIFER THE LIGHT BEARER"/>
    <d v="2018-01-30T00:00:00"/>
    <m/>
    <s v="USC5Q1700049"/>
    <n v="4.0605186999999989E-3"/>
    <n v="1"/>
  </r>
  <r>
    <s v="US-VOT"/>
    <s v="US-VOTIV MUSIC"/>
    <s v="STREAMS"/>
    <s v="SPOTIFY USA INC"/>
    <s v="PORTABLE SUBSCRIPTIONS"/>
    <s v="TRACK"/>
    <x v="16"/>
    <x v="35"/>
    <s v="00851857007205"/>
    <s v="PATRICK HIGGINS"/>
    <s v="DREAMS IMITATE ART"/>
    <d v="2017-02-24T00:00:00"/>
    <m/>
    <s v="USC5Q1700011"/>
    <n v="0"/>
    <n v="0"/>
  </r>
  <r>
    <s v="US-VOT"/>
    <s v="US-VOTIV MUSIC"/>
    <s v="STREAMS"/>
    <s v="SPOTIFY USA INC"/>
    <s v="PORTABLE SUBSCRIPTIONS"/>
    <s v="TRACK"/>
    <x v="16"/>
    <x v="35"/>
    <s v="00851857007205"/>
    <s v="KEVIN REILLY"/>
    <s v="APPALACHIAN MOON"/>
    <d v="2017-02-24T00:00:00"/>
    <m/>
    <s v="USC5Q1700016"/>
    <n v="8.1210375000000008E-3"/>
    <n v="2"/>
  </r>
  <r>
    <s v="US-VOT"/>
    <s v="US-VOTIV MUSIC"/>
    <s v="STREAMS"/>
    <s v="SPOTIFY USA INC"/>
    <s v="PORTABLE SUBSCRIPTIONS"/>
    <s v="TRACK"/>
    <x v="17"/>
    <x v="36"/>
    <s v="00851857007267"/>
    <s v="MY GOODNESS"/>
    <s v="SCAVENGERS"/>
    <d v="2017-06-02T00:00:00"/>
    <m/>
    <s v="USC5Q1600041"/>
    <n v="0"/>
    <n v="0"/>
  </r>
  <r>
    <s v="US-VOT"/>
    <s v="US-VOTIV MUSIC"/>
    <s v="STREAMS"/>
    <s v="SPOTIFY USA INC"/>
    <s v="PORTABLE SUBSCRIPTIONS"/>
    <s v="TRACK"/>
    <x v="17"/>
    <x v="36"/>
    <s v="00851857007236"/>
    <s v="MY GOODNESS"/>
    <s v="WHITE WITCHES"/>
    <d v="2017-06-02T00:00:00"/>
    <m/>
    <s v="USC5Q1600040"/>
    <n v="0"/>
    <n v="0"/>
  </r>
  <r>
    <s v="US-VOT"/>
    <s v="US-VOTIV MUSIC"/>
    <s v="STREAMS"/>
    <s v="SPOTIFY USA INC"/>
    <s v="PORTABLE SUBSCRIPTIONS"/>
    <s v="TRACK"/>
    <x v="17"/>
    <x v="36"/>
    <s v="00851857007236"/>
    <s v="MY GOODNESS"/>
    <s v="SILVER LINING"/>
    <d v="2017-06-02T00:00:00"/>
    <m/>
    <s v="USC5Q1600036"/>
    <n v="0"/>
    <n v="0"/>
  </r>
  <r>
    <s v="US-VOT"/>
    <s v="US-VOTIV MUSIC"/>
    <s v="STREAMS"/>
    <s v="SPOTIFY USA INC"/>
    <s v="PORTABLE SUBSCRIPTIONS"/>
    <s v="TRACK"/>
    <x v="17"/>
    <x v="36"/>
    <s v="00851857007236"/>
    <s v="MY GOODNESS"/>
    <s v="LAZY LOVE"/>
    <d v="2017-06-02T00:00:00"/>
    <m/>
    <s v="USC5Q1600043"/>
    <n v="0"/>
    <n v="0"/>
  </r>
  <r>
    <s v="US-VOT"/>
    <s v="US-VOTIV MUSIC"/>
    <s v="STREAMS"/>
    <s v="SPOTIFY USA INC"/>
    <s v="PORTABLE SUBSCRIPTIONS"/>
    <s v="TRACK"/>
    <x v="17"/>
    <x v="36"/>
    <s v="00851857007236"/>
    <s v="MY GOODNESS"/>
    <s v="HAUNT"/>
    <d v="2017-06-02T00:00:00"/>
    <m/>
    <s v="USC5Q1600038"/>
    <n v="0"/>
    <n v="0"/>
  </r>
  <r>
    <s v="US-VOT"/>
    <s v="US-VOTIV MUSIC"/>
    <s v="STREAMS"/>
    <s v="SPOTIFY USA INC"/>
    <s v="PORTABLE SUBSCRIPTIONS"/>
    <s v="TRACK"/>
    <x v="17"/>
    <x v="36"/>
    <s v="00851857007236"/>
    <s v="MY GOODNESS"/>
    <s v="ELEVATORS"/>
    <d v="2017-06-02T00:00:00"/>
    <m/>
    <s v="USC5Q1600037"/>
    <n v="0"/>
    <n v="0"/>
  </r>
  <r>
    <s v="US-VOT"/>
    <s v="US-VOTIV MUSIC"/>
    <s v="STREAMS"/>
    <s v="SPOTIFY USA INC"/>
    <s v="PORTABLE SUBSCRIPTIONS"/>
    <s v="TRACK"/>
    <x v="17"/>
    <x v="36"/>
    <s v="00851857007236"/>
    <s v="MY GOODNESS"/>
    <s v="CUT TEETH"/>
    <d v="2017-06-02T00:00:00"/>
    <m/>
    <s v="USC5Q1600045"/>
    <n v="0"/>
    <n v="0"/>
  </r>
  <r>
    <s v="US-VOT"/>
    <s v="US-VOTIV MUSIC"/>
    <s v="STREAMS"/>
    <s v="SPOTIFY USA INC"/>
    <s v="PORTABLE SUBSCRIPTIONS"/>
    <s v="TRACK"/>
    <x v="17"/>
    <x v="36"/>
    <s v="00851857007236"/>
    <s v="MY GOODNESS"/>
    <s v="ALRIGHT"/>
    <d v="2017-06-02T00:00:00"/>
    <m/>
    <s v="USC5Q1600044"/>
    <n v="0"/>
    <n v="0"/>
  </r>
  <r>
    <s v="US-VOT"/>
    <s v="US-VOTIV MUSIC"/>
    <s v="STREAMS"/>
    <s v="SPOTIFY USA INC"/>
    <s v="PORTABLE SUBSCRIPTIONS"/>
    <s v="TRACK"/>
    <x v="17"/>
    <x v="37"/>
    <s v="00851857007069"/>
    <s v="MY GOODNESS"/>
    <s v="ISLANDS"/>
    <d v="2016-09-14T00:00:00"/>
    <m/>
    <s v="USC5Q1600046"/>
    <n v="0"/>
    <n v="0"/>
  </r>
  <r>
    <s v="US-VOT"/>
    <s v="US-VOTIV MUSIC"/>
    <s v="STREAMS"/>
    <s v="SPOTIFY USA INC"/>
    <s v="PORTABLE SUBSCRIPTIONS"/>
    <s v="TRACK"/>
    <x v="17"/>
    <x v="38"/>
    <s v="00857235002237"/>
    <s v="MY GOODNESS"/>
    <s v="COLD FEET KILLER"/>
    <d v="2014-04-15T00:00:00"/>
    <m/>
    <s v="USC5Q1300084"/>
    <n v="3.2484150000000003E-2"/>
    <n v="8"/>
  </r>
  <r>
    <s v="US-VOT"/>
    <s v="US-VOTIV MUSIC"/>
    <s v="STREAMS"/>
    <s v="SPOTIFY USA INC"/>
    <s v="PORTABLE SUBSCRIPTIONS"/>
    <s v="TRACK"/>
    <x v="18"/>
    <x v="40"/>
    <s v="00851563006615"/>
    <s v="KUROMA"/>
    <s v="UPRISING"/>
    <d v="2016-10-14T00:00:00"/>
    <m/>
    <s v="USC5Q1600006"/>
    <n v="0"/>
    <n v="0"/>
  </r>
  <r>
    <s v="US-VOT"/>
    <s v="US-VOTIV MUSIC"/>
    <s v="STREAMS"/>
    <s v="SPOTIFY USA INC"/>
    <s v="PORTABLE SUBSCRIPTIONS"/>
    <s v="TRACK"/>
    <x v="18"/>
    <x v="40"/>
    <s v="00851563006615"/>
    <s v="KUROMA"/>
    <s v="THE SUN IS TOO HIGH"/>
    <d v="2016-10-14T00:00:00"/>
    <m/>
    <s v="USC5Q1600009"/>
    <n v="0"/>
    <n v="0"/>
  </r>
  <r>
    <s v="US-VOT"/>
    <s v="US-VOTIV MUSIC"/>
    <s v="STREAMS"/>
    <s v="SPOTIFY USA INC"/>
    <s v="PORTABLE SUBSCRIPTIONS"/>
    <s v="TRACK"/>
    <x v="18"/>
    <x v="40"/>
    <s v="00851563006615"/>
    <s v="KUROMA"/>
    <s v="TENNESSEE WALKER"/>
    <d v="2016-10-14T00:00:00"/>
    <m/>
    <s v="USC5Q1600011"/>
    <n v="0"/>
    <n v="0"/>
  </r>
  <r>
    <s v="US-VOT"/>
    <s v="US-VOTIV MUSIC"/>
    <s v="STREAMS"/>
    <s v="SPOTIFY USA INC"/>
    <s v="PORTABLE SUBSCRIPTIONS"/>
    <s v="TRACK"/>
    <x v="18"/>
    <x v="40"/>
    <s v="00851563006615"/>
    <s v="KUROMA"/>
    <s v="PERFECT GIRL"/>
    <d v="2016-10-14T00:00:00"/>
    <m/>
    <s v="USC5Q1600005"/>
    <n v="0"/>
    <n v="0"/>
  </r>
  <r>
    <s v="US-VOT"/>
    <s v="US-VOTIV MUSIC"/>
    <s v="STREAMS"/>
    <s v="SPOTIFY USA INC"/>
    <s v="PORTABLE SUBSCRIPTIONS"/>
    <s v="TRACK"/>
    <x v="18"/>
    <x v="40"/>
    <s v="00851563006615"/>
    <s v="KUROMA"/>
    <s v="LUCKY MAN"/>
    <d v="2016-10-14T00:00:00"/>
    <m/>
    <s v="USC5Q1600003"/>
    <n v="0"/>
    <n v="0"/>
  </r>
  <r>
    <s v="US-VOT"/>
    <s v="US-VOTIV MUSIC"/>
    <s v="STREAMS"/>
    <s v="SPOTIFY USA INC"/>
    <s v="PORTABLE SUBSCRIPTIONS"/>
    <s v="TRACK"/>
    <x v="18"/>
    <x v="40"/>
    <s v="00851563006615"/>
    <s v="KUROMA"/>
    <s v="IN A CALIFORNIA WAY"/>
    <d v="2016-10-14T00:00:00"/>
    <m/>
    <s v="USC5Q1600008"/>
    <n v="0"/>
    <n v="0"/>
  </r>
  <r>
    <s v="US-VOT"/>
    <s v="US-VOTIV MUSIC"/>
    <s v="STREAMS"/>
    <s v="SPOTIFY USA INC"/>
    <s v="PORTABLE SUBSCRIPTIONS"/>
    <s v="TRACK"/>
    <x v="18"/>
    <x v="40"/>
    <s v="00851563006615"/>
    <s v="KUROMA"/>
    <s v="I'M THE KIND"/>
    <d v="2016-10-14T00:00:00"/>
    <m/>
    <s v="USC5Q1600004"/>
    <n v="0"/>
    <n v="0"/>
  </r>
  <r>
    <s v="US-VOT"/>
    <s v="US-VOTIV MUSIC"/>
    <s v="STREAMS"/>
    <s v="SPOTIFY USA INC"/>
    <s v="PORTABLE SUBSCRIPTIONS"/>
    <s v="TRACK"/>
    <x v="18"/>
    <x v="40"/>
    <s v="00851563006615"/>
    <s v="KUROMA"/>
    <s v="I WANT THE KINGDOM"/>
    <d v="2016-10-14T00:00:00"/>
    <m/>
    <s v="USC5Q1600010"/>
    <n v="0"/>
    <n v="0"/>
  </r>
  <r>
    <s v="US-VOT"/>
    <s v="US-VOTIV MUSIC"/>
    <s v="STREAMS"/>
    <s v="SPOTIFY USA INC"/>
    <s v="PORTABLE SUBSCRIPTIONS"/>
    <s v="TRACK"/>
    <x v="18"/>
    <x v="40"/>
    <s v="00851563006615"/>
    <s v="KUROMA"/>
    <s v="I DON'T KNOW WHAT I SHOULD DO"/>
    <d v="2016-10-14T00:00:00"/>
    <m/>
    <s v="USC5Q1600007"/>
    <n v="0"/>
    <n v="0"/>
  </r>
  <r>
    <s v="US-VOT"/>
    <s v="US-VOTIV MUSIC"/>
    <s v="STREAMS"/>
    <s v="SPOTIFY USA INC"/>
    <s v="PORTABLE SUBSCRIPTIONS"/>
    <s v="TRACK"/>
    <x v="18"/>
    <x v="40"/>
    <s v="00851563006615"/>
    <s v="KUROMA"/>
    <s v="A CURSE OF MINE"/>
    <d v="2016-10-14T00:00:00"/>
    <m/>
    <s v="USC5Q1600002"/>
    <n v="0"/>
    <n v="0"/>
  </r>
  <r>
    <s v="US-VOT"/>
    <s v="US-VOTIV MUSIC"/>
    <s v="STREAMS"/>
    <s v="SPOTIFY USA INC"/>
    <s v="PORTABLE SUBSCRIPTIONS"/>
    <s v="TRACK"/>
    <x v="18"/>
    <x v="41"/>
    <s v="00857235002923"/>
    <s v="KUROMA"/>
    <s v="LOVE IS ON THE WAY"/>
    <d v="2015-01-27T00:00:00"/>
    <m/>
    <s v="USC5Q1400038"/>
    <n v="0"/>
    <n v="0"/>
  </r>
  <r>
    <s v="US-VOT"/>
    <s v="US-VOTIV MUSIC"/>
    <s v="STREAMS"/>
    <s v="SPOTIFY USA INC"/>
    <s v="PORTABLE SUBSCRIPTIONS"/>
    <s v="TRACK"/>
    <x v="18"/>
    <x v="42"/>
    <s v="00857235002459"/>
    <s v="KUROMA"/>
    <s v="RUNNING PEOPLE"/>
    <d v="2015-04-07T00:00:00"/>
    <m/>
    <s v="USC5Q1400037"/>
    <n v="4.0605186999999989E-3"/>
    <n v="1"/>
  </r>
  <r>
    <s v="US-VOT"/>
    <s v="US-VOTIV MUSIC"/>
    <s v="STREAMS"/>
    <s v="SPOTIFY USA INC"/>
    <s v="PORTABLE SUBSCRIPTIONS"/>
    <s v="TRACK"/>
    <x v="18"/>
    <x v="42"/>
    <s v="00857235002459"/>
    <s v="KUROMA"/>
    <s v="BIG BAD MONEY"/>
    <d v="2015-04-07T00:00:00"/>
    <m/>
    <s v="USC5Q1400039"/>
    <n v="0"/>
    <n v="0"/>
  </r>
  <r>
    <s v="US-VOT"/>
    <s v="US-VOTIV MUSIC"/>
    <s v="STREAMS"/>
    <s v="SPOTIFY USA INC"/>
    <s v="PORTABLE SUBSCRIPTIONS"/>
    <s v="TRACK"/>
    <x v="18"/>
    <x v="43"/>
    <s v="00851563006721"/>
    <s v="KUROMA"/>
    <s v="A DAY WITH NO DISASTER"/>
    <d v="2016-07-27T00:00:00"/>
    <m/>
    <s v="USC5Q1600001"/>
    <n v="0"/>
    <n v="0"/>
  </r>
  <r>
    <s v="US-VOT"/>
    <s v="US-VOTIV MUSIC"/>
    <s v="STREAMS"/>
    <s v="SPOTIFY USA INC"/>
    <s v="PORTABLE SUBSCRIPTIONS"/>
    <s v="TRACK"/>
    <x v="18"/>
    <x v="44"/>
    <s v="00857235002800"/>
    <s v="KUROMA"/>
    <s v="20+CENTURIES"/>
    <d v="2014-12-15T00:00:00"/>
    <m/>
    <s v="USC5Q1400036"/>
    <n v="0"/>
    <n v="0"/>
  </r>
  <r>
    <s v="US-VOT"/>
    <s v="US-VOTIV MUSIC"/>
    <s v="STREAMS"/>
    <s v="SPOTIFY USA INC"/>
    <s v="PORTABLE SUBSCRIPTIONS"/>
    <s v="TRACK"/>
    <x v="19"/>
    <x v="46"/>
    <s v="00851563006622"/>
    <s v="KAYE"/>
    <s v="HONEY"/>
    <d v="2016-08-19T00:00:00"/>
    <m/>
    <s v="USC5Q1600014"/>
    <n v="0"/>
    <n v="0"/>
  </r>
  <r>
    <s v="US-VOT"/>
    <s v="US-VOTIV MUSIC"/>
    <s v="STREAMS"/>
    <s v="SPOTIFY USA INC"/>
    <s v="PORTABLE SUBSCRIPTIONS"/>
    <s v="TRACK"/>
    <x v="8"/>
    <x v="50"/>
    <s v="00857235002084"/>
    <s v="IMAGINARY CITIES"/>
    <s v="A WAY WITH YOUR WORDS"/>
    <d v="2014-02-25T00:00:00"/>
    <m/>
    <s v="CA2Q71200025"/>
    <n v="0"/>
    <n v="0"/>
  </r>
  <r>
    <s v="US-VOT"/>
    <s v="US-VOTIV MUSIC"/>
    <s v="STREAMS"/>
    <s v="SPOTIFY USA INC"/>
    <s v="PORTABLE SUBSCRIPTIONS"/>
    <s v="TRACK"/>
    <x v="20"/>
    <x v="51"/>
    <s v="00075679965448"/>
    <s v="HEY CHAMP"/>
    <s v="WORD=WAR"/>
    <d v="2014-02-18T00:00:00"/>
    <m/>
    <s v="USC5Q1000002"/>
    <n v="0"/>
    <n v="0"/>
  </r>
  <r>
    <s v="US-VOT"/>
    <s v="US-VOTIV MUSIC"/>
    <s v="STREAMS"/>
    <s v="SPOTIFY USA INC"/>
    <s v="PORTABLE SUBSCRIPTIONS"/>
    <s v="TRACK"/>
    <x v="20"/>
    <x v="51"/>
    <s v="00075679965448"/>
    <s v="HEY CHAMP"/>
    <s v="STEAMPUNK CAMELOT"/>
    <d v="2014-02-18T00:00:00"/>
    <m/>
    <s v="USC5Q1000010"/>
    <n v="0"/>
    <n v="0"/>
  </r>
  <r>
    <s v="US-VOT"/>
    <s v="US-VOTIV MUSIC"/>
    <s v="STREAMS"/>
    <s v="SPOTIFY USA INC"/>
    <s v="PORTABLE SUBSCRIPTIONS"/>
    <s v="TRACK"/>
    <x v="20"/>
    <x v="51"/>
    <s v="00075679965448"/>
    <s v="HEY CHAMP"/>
    <s v="STAR"/>
    <d v="2014-02-18T00:00:00"/>
    <m/>
    <s v="USC5Q1000007"/>
    <n v="0"/>
    <n v="0"/>
  </r>
  <r>
    <s v="US-VOT"/>
    <s v="US-VOTIV MUSIC"/>
    <s v="STREAMS"/>
    <s v="SPOTIFY USA INC"/>
    <s v="PORTABLE SUBSCRIPTIONS"/>
    <s v="TRACK"/>
    <x v="20"/>
    <x v="51"/>
    <s v="00075679965448"/>
    <s v="HEY CHAMP"/>
    <s v="SO AMERICAN"/>
    <d v="2014-02-18T00:00:00"/>
    <m/>
    <s v="USC5Q1000008"/>
    <n v="0"/>
    <n v="0"/>
  </r>
  <r>
    <s v="US-VOT"/>
    <s v="US-VOTIV MUSIC"/>
    <s v="STREAMS"/>
    <s v="SPOTIFY USA INC"/>
    <s v="PORTABLE SUBSCRIPTIONS"/>
    <s v="TRACK"/>
    <x v="20"/>
    <x v="51"/>
    <s v="00075679965448"/>
    <s v="HEY CHAMP"/>
    <s v="SHAKE"/>
    <d v="2014-02-18T00:00:00"/>
    <m/>
    <s v="USC5Q1000001"/>
    <n v="0"/>
    <n v="0"/>
  </r>
  <r>
    <s v="US-VOT"/>
    <s v="US-VOTIV MUSIC"/>
    <s v="STREAMS"/>
    <s v="SPOTIFY USA INC"/>
    <s v="PORTABLE SUBSCRIPTIONS"/>
    <s v="TRACK"/>
    <x v="20"/>
    <x v="51"/>
    <s v="00075679965448"/>
    <s v="HEY CHAMP"/>
    <s v="NO FUTURE"/>
    <d v="2014-02-18T00:00:00"/>
    <m/>
    <s v="USC5Q1000005"/>
    <n v="0"/>
    <n v="0"/>
  </r>
  <r>
    <s v="US-VOT"/>
    <s v="US-VOTIV MUSIC"/>
    <s v="STREAMS"/>
    <s v="SPOTIFY USA INC"/>
    <s v="PORTABLE SUBSCRIPTIONS"/>
    <s v="TRACK"/>
    <x v="20"/>
    <x v="51"/>
    <s v="00075679965448"/>
    <s v="HEY CHAMP"/>
    <s v="NEVEREST"/>
    <d v="2014-02-18T00:00:00"/>
    <m/>
    <s v="USC5Q1000006"/>
    <n v="4.0605186999999989E-3"/>
    <n v="1"/>
  </r>
  <r>
    <s v="US-VOT"/>
    <s v="US-VOTIV MUSIC"/>
    <s v="STREAMS"/>
    <s v="SPOTIFY USA INC"/>
    <s v="PORTABLE SUBSCRIPTIONS"/>
    <s v="TRACK"/>
    <x v="20"/>
    <x v="51"/>
    <s v="00075679965448"/>
    <s v="HEY CHAMP"/>
    <s v="FACE CONTROL"/>
    <d v="2014-02-18T00:00:00"/>
    <m/>
    <s v="USC5Q1000009"/>
    <n v="0"/>
    <n v="0"/>
  </r>
  <r>
    <s v="US-VOT"/>
    <s v="US-VOTIV MUSIC"/>
    <s v="STREAMS"/>
    <s v="SPOTIFY USA INC"/>
    <s v="PORTABLE SUBSCRIPTIONS"/>
    <s v="TRACK"/>
    <x v="20"/>
    <x v="51"/>
    <s v="00075679965448"/>
    <s v="HEY CHAMP"/>
    <s v="COLD DUST GIRL"/>
    <d v="2014-02-18T00:00:00"/>
    <m/>
    <s v="USC5Q1000003"/>
    <n v="8.5270893700000017E-2"/>
    <n v="21"/>
  </r>
  <r>
    <s v="US-VOT"/>
    <s v="US-VOTIV MUSIC"/>
    <s v="STREAMS"/>
    <s v="SPOTIFY USA INC"/>
    <s v="PORTABLE SUBSCRIPTIONS"/>
    <s v="TRACK"/>
    <x v="20"/>
    <x v="51"/>
    <s v="00075679965448"/>
    <s v="HEY CHAMP"/>
    <s v="ARTIFICIAL MAN"/>
    <d v="2014-02-18T00:00:00"/>
    <m/>
    <s v="USC5Q1000004"/>
    <n v="0"/>
    <n v="0"/>
  </r>
  <r>
    <s v="US-VOT"/>
    <s v="US-VOTIV MUSIC"/>
    <s v="STREAMS"/>
    <s v="SPOTIFY USA INC"/>
    <s v="PORTABLE SUBSCRIPTIONS"/>
    <s v="TRACK"/>
    <x v="0"/>
    <x v="55"/>
    <s v="00851563006431"/>
    <s v="GLINT"/>
    <s v="DAYDREAMERS"/>
    <d v="2016-01-15T00:00:00"/>
    <m/>
    <s v="USC5Q1400050"/>
    <n v="0"/>
    <n v="0"/>
  </r>
  <r>
    <s v="US-VOT"/>
    <s v="US-VOTIV MUSIC"/>
    <s v="STREAMS"/>
    <s v="SPOTIFY USA INC"/>
    <s v="PORTABLE SUBSCRIPTIONS"/>
    <s v="TRACK"/>
    <x v="12"/>
    <x v="56"/>
    <s v="00851563006516"/>
    <s v="FENCES"/>
    <s v="THE FOUNTAIN"/>
    <d v="2016-09-09T00:00:00"/>
    <m/>
    <s v="USC5Q1500033"/>
    <n v="0"/>
    <n v="0"/>
  </r>
  <r>
    <s v="US-VOT"/>
    <s v="US-VOTIV MUSIC"/>
    <s v="STREAMS"/>
    <s v="SPOTIFY USA INC"/>
    <s v="PORTABLE SUBSCRIPTIONS"/>
    <s v="TRACK"/>
    <x v="12"/>
    <x v="56"/>
    <s v="00851563006516"/>
    <s v="FENCES"/>
    <s v="PALE PAPER"/>
    <d v="2016-09-09T00:00:00"/>
    <m/>
    <s v="USC5Q1500034"/>
    <n v="0"/>
    <n v="0"/>
  </r>
  <r>
    <s v="US-VOT"/>
    <s v="US-VOTIV MUSIC"/>
    <s v="STREAMS"/>
    <s v="SPOTIFY USA INC"/>
    <s v="PORTABLE SUBSCRIPTIONS"/>
    <s v="TRACK"/>
    <x v="12"/>
    <x v="56"/>
    <s v="00851563006516"/>
    <s v="FENCES"/>
    <s v="LIKE A FEATHER"/>
    <d v="2016-09-09T00:00:00"/>
    <m/>
    <s v="USC5Q1500036"/>
    <n v="0"/>
    <n v="0"/>
  </r>
  <r>
    <s v="US-VOT"/>
    <s v="US-VOTIV MUSIC"/>
    <s v="STREAMS"/>
    <s v="SPOTIFY USA INC"/>
    <s v="PORTABLE SUBSCRIPTIONS"/>
    <s v="TRACK"/>
    <x v="12"/>
    <x v="56"/>
    <s v="00851563006516"/>
    <s v="FENCES"/>
    <s v="HUNTING SEASON"/>
    <d v="2016-09-09T00:00:00"/>
    <m/>
    <s v="USC5Q1500032"/>
    <n v="0"/>
    <n v="0"/>
  </r>
  <r>
    <s v="US-VOT"/>
    <s v="US-VOTIV MUSIC"/>
    <s v="STREAMS"/>
    <s v="SPOTIFY USA INC"/>
    <s v="PORTABLE SUBSCRIPTIONS"/>
    <s v="TRACK"/>
    <x v="12"/>
    <x v="56"/>
    <s v="00851563006516"/>
    <s v="FENCES"/>
    <s v="CEDAR WESLEY"/>
    <d v="2016-09-09T00:00:00"/>
    <m/>
    <s v="USC5Q1500035"/>
    <n v="0"/>
    <n v="0"/>
  </r>
  <r>
    <s v="US-VOT"/>
    <s v="US-VOTIV MUSIC"/>
    <s v="STREAMS"/>
    <s v="SPOTIFY USA INC"/>
    <s v="PORTABLE SUBSCRIPTIONS"/>
    <s v="TRACK"/>
    <x v="12"/>
    <x v="56"/>
    <s v="00851563006516"/>
    <s v="FENCES"/>
    <s v="BUFFALO FEET"/>
    <d v="2016-09-09T00:00:00"/>
    <m/>
    <s v="USC5Q1500037"/>
    <n v="0"/>
    <n v="0"/>
  </r>
  <r>
    <s v="US-VOT"/>
    <s v="US-VOTIV MUSIC"/>
    <s v="STREAMS"/>
    <s v="SPOTIFY USA INC"/>
    <s v="PORTABLE SUBSCRIPTIONS"/>
    <s v="TRACK"/>
    <x v="11"/>
    <x v="57"/>
    <s v="00851857007359"/>
    <s v="CLOUD CONTROL"/>
    <s v="PANOPTICON"/>
    <d v="2017-09-01T00:00:00"/>
    <m/>
    <s v="AULI01711640"/>
    <n v="0.12587608110000001"/>
    <n v="31"/>
  </r>
  <r>
    <s v="US-VOT"/>
    <s v="US-VOTIV MUSIC"/>
    <s v="STREAMS"/>
    <s v="SPOTIFY USA INC"/>
    <s v="PORTABLE SUBSCRIPTIONS"/>
    <s v="TRACK"/>
    <x v="11"/>
    <x v="58"/>
    <s v="00851857007328"/>
    <s v="CLOUD CONTROL"/>
    <s v="RAINBOW CITY"/>
    <d v="2017-05-12T00:00:00"/>
    <m/>
    <s v="AULI01710600"/>
    <n v="0"/>
    <n v="0"/>
  </r>
  <r>
    <s v="US-VOT"/>
    <s v="US-VOTIV MUSIC"/>
    <s v="STREAMS"/>
    <s v="SPOTIFY USA INC"/>
    <s v="PORTABLE SUBSCRIPTIONS"/>
    <s v="TRACK"/>
    <x v="11"/>
    <x v="17"/>
    <s v="00075679950949"/>
    <s v="CLOUD CONTROL"/>
    <s v="THE SMOKE, THE FEELING"/>
    <d v="2014-02-18T00:00:00"/>
    <m/>
    <s v="AULI01387040"/>
    <n v="0"/>
    <n v="0"/>
  </r>
  <r>
    <s v="US-VOT"/>
    <s v="US-VOTIV MUSIC"/>
    <s v="STREAMS"/>
    <s v="SPOTIFY USA INC"/>
    <s v="PORTABLE SUBSCRIPTIONS"/>
    <s v="TRACK"/>
    <x v="11"/>
    <x v="17"/>
    <s v="00075679950949"/>
    <s v="CLOUD CONTROL"/>
    <s v="SCAR"/>
    <d v="2014-02-18T00:00:00"/>
    <m/>
    <s v="AULI01387010"/>
    <n v="0"/>
    <n v="0"/>
  </r>
  <r>
    <s v="US-VOT"/>
    <s v="US-VOTIV MUSIC"/>
    <s v="STREAMS"/>
    <s v="SPOTIFY USA INC"/>
    <s v="PORTABLE SUBSCRIPTIONS"/>
    <s v="TRACK"/>
    <x v="11"/>
    <x v="17"/>
    <s v="00075679950949"/>
    <s v="CLOUD CONTROL"/>
    <s v="PROMISES"/>
    <d v="2014-02-18T00:00:00"/>
    <m/>
    <s v="AULI01386970"/>
    <n v="0"/>
    <n v="0"/>
  </r>
  <r>
    <s v="US-VOT"/>
    <s v="US-VOTIV MUSIC"/>
    <s v="STREAMS"/>
    <s v="SPOTIFY USA INC"/>
    <s v="PORTABLE SUBSCRIPTIONS"/>
    <s v="TRACK"/>
    <x v="11"/>
    <x v="17"/>
    <s v="00075679950949"/>
    <s v="CLOUD CONTROL"/>
    <s v="MOONRABBIT"/>
    <d v="2014-02-18T00:00:00"/>
    <m/>
    <s v="AULI01386980"/>
    <n v="0"/>
    <n v="0"/>
  </r>
  <r>
    <s v="US-VOT"/>
    <s v="US-VOTIV MUSIC"/>
    <s v="STREAMS"/>
    <s v="SPOTIFY USA INC"/>
    <s v="PORTABLE SUBSCRIPTIONS"/>
    <s v="TRACK"/>
    <x v="11"/>
    <x v="17"/>
    <s v="00075679950949"/>
    <s v="CLOUD CONTROL"/>
    <s v="DREAM CAVE"/>
    <d v="2014-02-18T00:00:00"/>
    <m/>
    <s v="AULI01387060"/>
    <n v="4.0605186999999989E-3"/>
    <n v="1"/>
  </r>
  <r>
    <s v="US-VOT"/>
    <s v="US-VOTIV MUSIC"/>
    <s v="STREAMS"/>
    <s v="SPOTIFY USA INC"/>
    <s v="PORTABLE SUBSCRIPTIONS"/>
    <s v="TRACK"/>
    <x v="11"/>
    <x v="17"/>
    <s v="00075679950949"/>
    <s v="CLOUD CONTROL"/>
    <s v="DOJO RISING"/>
    <d v="2014-02-18T00:00:00"/>
    <m/>
    <s v="AULI01387000"/>
    <n v="4.0605186999999989E-3"/>
    <n v="1"/>
  </r>
  <r>
    <s v="US-VOT"/>
    <s v="US-VOTIV MUSIC"/>
    <s v="STREAMS"/>
    <s v="SPOTIFY USA INC"/>
    <s v="PORTABLE SUBSCRIPTIONS"/>
    <s v="TRACK"/>
    <x v="1"/>
    <x v="61"/>
    <s v="00851857007434"/>
    <s v="CHAPPO"/>
    <s v="WHITE NOISE"/>
    <d v="2017-11-03T00:00:00"/>
    <m/>
    <s v="USC5Q1700030"/>
    <n v="4.0605186999999989E-3"/>
    <n v="1"/>
  </r>
  <r>
    <s v="US-VOT"/>
    <s v="US-VOTIV MUSIC"/>
    <s v="STREAMS"/>
    <s v="SPOTIFY USA INC"/>
    <s v="PORTABLE SUBSCRIPTIONS"/>
    <s v="TRACK"/>
    <x v="1"/>
    <x v="63"/>
    <s v="00857235002749"/>
    <s v="CHAPPO"/>
    <s v="RUN ME INTO THE GROUND"/>
    <d v="2015-05-12T00:00:00"/>
    <m/>
    <s v="USC5Q1400084"/>
    <n v="0"/>
    <n v="0"/>
  </r>
  <r>
    <s v="US-VOT"/>
    <s v="US-VOTIV MUSIC"/>
    <s v="STREAMS"/>
    <s v="SPOTIFY USA INC"/>
    <s v="PORTABLE SUBSCRIPTIONS"/>
    <s v="TRACK"/>
    <x v="1"/>
    <x v="1"/>
    <s v="00851857007397"/>
    <s v="CHAPPO"/>
    <s v="SUCCESS"/>
    <d v="2018-02-23T00:00:00"/>
    <m/>
    <s v="USC5Q1700031"/>
    <n v="4.0605186999999989E-3"/>
    <n v="1"/>
  </r>
  <r>
    <s v="US-VOT"/>
    <s v="US-VOTIV MUSIC"/>
    <s v="STREAMS"/>
    <s v="SPOTIFY USA INC"/>
    <s v="PORTABLE SUBSCRIPTIONS"/>
    <s v="TRACK"/>
    <x v="1"/>
    <x v="1"/>
    <s v="00851857007397"/>
    <s v="CHAPPO"/>
    <s v="OUTRAGEOUS"/>
    <d v="2018-02-23T00:00:00"/>
    <m/>
    <s v="USC5Q1700037"/>
    <n v="4.0605186999999989E-3"/>
    <n v="1"/>
  </r>
  <r>
    <s v="US-VOT"/>
    <s v="US-VOTIV MUSIC"/>
    <s v="STREAMS"/>
    <s v="SPOTIFY USA INC"/>
    <s v="PORTABLE SUBSCRIPTIONS"/>
    <s v="TRACK"/>
    <x v="1"/>
    <x v="1"/>
    <s v="00851857007397"/>
    <s v="CHAPPO"/>
    <s v="MASQUERADE"/>
    <d v="2018-02-23T00:00:00"/>
    <m/>
    <s v="USC5Q1700035"/>
    <n v="4.0605186999999989E-3"/>
    <n v="1"/>
  </r>
  <r>
    <s v="US-VOT"/>
    <s v="US-VOTIV MUSIC"/>
    <s v="STREAMS"/>
    <s v="SPOTIFY USA INC"/>
    <s v="PORTABLE SUBSCRIPTIONS"/>
    <s v="TRACK"/>
    <x v="1"/>
    <x v="1"/>
    <s v="00851857007397"/>
    <s v="CHAPPO"/>
    <s v="LIVE MY LIFE"/>
    <d v="2018-02-23T00:00:00"/>
    <m/>
    <s v="USC5Q1700033"/>
    <n v="4.0605186999999989E-3"/>
    <n v="1"/>
  </r>
  <r>
    <s v="US-VOT"/>
    <s v="US-VOTIV MUSIC"/>
    <s v="STREAMS"/>
    <s v="SPOTIFY USA INC"/>
    <s v="PORTABLE SUBSCRIPTIONS"/>
    <s v="TRACK"/>
    <x v="1"/>
    <x v="1"/>
    <s v="00851857007397"/>
    <s v="CHAPPO"/>
    <s v="GET BACK"/>
    <d v="2018-02-23T00:00:00"/>
    <m/>
    <s v="USC5Q1700034"/>
    <n v="4.0605186999999989E-3"/>
    <n v="1"/>
  </r>
  <r>
    <s v="US-VOT"/>
    <s v="US-VOTIV MUSIC"/>
    <s v="STREAMS"/>
    <s v="SPOTIFY USA INC"/>
    <s v="PORTABLE SUBSCRIPTIONS"/>
    <s v="TRACK"/>
    <x v="1"/>
    <x v="1"/>
    <s v="00851857007397"/>
    <s v="CHAPPO"/>
    <s v="FEEDBACK LOOP"/>
    <d v="2018-02-23T00:00:00"/>
    <m/>
    <s v="USC5Q1700038"/>
    <n v="4.0605186999999989E-3"/>
    <n v="1"/>
  </r>
  <r>
    <s v="US-VOT"/>
    <s v="US-VOTIV MUSIC"/>
    <s v="STREAMS"/>
    <s v="SPOTIFY USA INC"/>
    <s v="PORTABLE SUBSCRIPTIONS"/>
    <s v="TRACK"/>
    <x v="1"/>
    <x v="1"/>
    <s v="00851857007397"/>
    <s v="CHAPPO"/>
    <s v="CRY ON ME"/>
    <d v="2018-02-23T00:00:00"/>
    <m/>
    <s v="USC5Q1700032"/>
    <n v="8.1210375000000008E-3"/>
    <n v="2"/>
  </r>
  <r>
    <s v="US-VOT"/>
    <s v="US-VOTIV MUSIC"/>
    <s v="STREAMS"/>
    <s v="SPOTIFY USA INC"/>
    <s v="PORTABLE SUBSCRIPTIONS"/>
    <s v="TRACK"/>
    <x v="1"/>
    <x v="1"/>
    <s v="00851857007397"/>
    <s v="CHAPPO"/>
    <s v="CHANGES"/>
    <d v="2018-02-23T00:00:00"/>
    <m/>
    <s v="USC5Q1700036"/>
    <n v="4.0605186999999989E-3"/>
    <n v="1"/>
  </r>
  <r>
    <s v="US-VOT"/>
    <s v="US-VOTIV MUSIC"/>
    <s v="STREAMS"/>
    <s v="SPOTIFY USA INC"/>
    <s v="PORTABLE SUBSCRIPTIONS"/>
    <s v="TRACK"/>
    <x v="1"/>
    <x v="1"/>
    <s v="00851857007397"/>
    <s v="CHAPPO"/>
    <s v="AMERICAN DREAM"/>
    <d v="2018-02-23T00:00:00"/>
    <m/>
    <s v="USC5Q1700029"/>
    <n v="4.0605186999999989E-3"/>
    <n v="1"/>
  </r>
  <r>
    <s v="US-VOT"/>
    <s v="US-VOTIV MUSIC"/>
    <s v="STREAMS"/>
    <s v="SPOTIFY USA INC"/>
    <s v="PORTABLE SUBSCRIPTIONS"/>
    <s v="TRACK"/>
    <x v="1"/>
    <x v="64"/>
    <s v="00857235002732"/>
    <s v="CHAPPO"/>
    <s v="I DON'T NEED THE SUN"/>
    <d v="2014-12-09T00:00:00"/>
    <m/>
    <s v="USC5Q1400079"/>
    <n v="4.0605186999999989E-3"/>
    <n v="1"/>
  </r>
  <r>
    <s v="US-VOT"/>
    <s v="US-VOTIV MUSIC"/>
    <s v="STREAMS"/>
    <s v="SPOTIFY USA INC"/>
    <s v="PORTABLE SUBSCRIPTIONS"/>
    <s v="TRACK"/>
    <x v="2"/>
    <x v="2"/>
    <s v="00075679967251"/>
    <s v="BRITE FUTURES"/>
    <s v="TOO YOUNG TO KILL"/>
    <d v="2014-02-18T00:00:00"/>
    <m/>
    <s v="USC5Q1100010"/>
    <n v="0"/>
    <n v="0"/>
  </r>
  <r>
    <s v="US-VOT"/>
    <s v="US-VOTIV MUSIC"/>
    <s v="STREAMS"/>
    <s v="SPOTIFY USA INC"/>
    <s v="PORTABLE SUBSCRIPTIONS"/>
    <s v="TRACK"/>
    <x v="2"/>
    <x v="2"/>
    <s v="00075679967251"/>
    <s v="BRITE FUTURES"/>
    <s v="BABY RAIN"/>
    <d v="2014-02-18T00:00:00"/>
    <m/>
    <s v="USC5Q1100008"/>
    <n v="0"/>
    <n v="0"/>
  </r>
  <r>
    <s v="US-VOT"/>
    <s v="US-VOTIV MUSIC"/>
    <s v="STREAMS"/>
    <s v="SPOTIFY USA INC"/>
    <s v="PORTABLE SUBSCRIPTIONS"/>
    <s v="TRACK"/>
    <x v="3"/>
    <x v="3"/>
    <s v="00602537659876"/>
    <s v="AUGUSTINES"/>
    <s v="WEARY EYES"/>
    <d v="2014-02-04T00:00:00"/>
    <m/>
    <s v="USC5Q1300055"/>
    <n v="0"/>
    <n v="0"/>
  </r>
  <r>
    <s v="US-VOT"/>
    <s v="US-VOTIV MUSIC"/>
    <s v="STREAMS"/>
    <s v="SPOTIFY USA INC"/>
    <s v="PORTABLE SUBSCRIPTIONS"/>
    <s v="TRACK"/>
    <x v="3"/>
    <x v="3"/>
    <s v="00602537659876"/>
    <s v="AUGUSTINES"/>
    <s v="WALKABOUT"/>
    <d v="2014-02-04T00:00:00"/>
    <m/>
    <s v="USC5Q1300057"/>
    <n v="0"/>
    <n v="0"/>
  </r>
  <r>
    <s v="US-VOT"/>
    <s v="US-VOTIV MUSIC"/>
    <s v="STREAMS"/>
    <s v="SPOTIFY USA INC"/>
    <s v="PORTABLE SUBSCRIPTIONS"/>
    <s v="TRACK"/>
    <x v="3"/>
    <x v="3"/>
    <s v="00602537659876"/>
    <s v="AUGUSTINES"/>
    <s v="THIS AIN'T ME"/>
    <d v="2014-02-04T00:00:00"/>
    <m/>
    <s v="USC5Q1300059"/>
    <n v="0"/>
    <n v="0"/>
  </r>
  <r>
    <s v="US-VOT"/>
    <s v="US-VOTIV MUSIC"/>
    <s v="STREAMS"/>
    <s v="SPOTIFY USA INC"/>
    <s v="PORTABLE SUBSCRIPTIONS"/>
    <s v="TRACK"/>
    <x v="3"/>
    <x v="3"/>
    <s v="00602537659876"/>
    <s v="AUGUSTINES"/>
    <s v="THE AVENUE"/>
    <d v="2014-02-04T00:00:00"/>
    <m/>
    <s v="USC5Q1300061"/>
    <n v="0"/>
    <n v="0"/>
  </r>
  <r>
    <s v="US-VOT"/>
    <s v="US-VOTIV MUSIC"/>
    <s v="STREAMS"/>
    <s v="SPOTIFY USA INC"/>
    <s v="PORTABLE SUBSCRIPTIONS"/>
    <s v="TRACK"/>
    <x v="3"/>
    <x v="3"/>
    <s v="00602537659876"/>
    <s v="AUGUSTINES"/>
    <s v="NOW YOU ARE FREE"/>
    <d v="2014-02-04T00:00:00"/>
    <m/>
    <s v="USC5Q1300060"/>
    <n v="0"/>
    <n v="0"/>
  </r>
  <r>
    <s v="US-VOT"/>
    <s v="US-VOTIV MUSIC"/>
    <s v="STREAMS"/>
    <s v="SPOTIFY USA INC"/>
    <s v="PORTABLE SUBSCRIPTIONS"/>
    <s v="TRACK"/>
    <x v="3"/>
    <x v="3"/>
    <s v="00602537659876"/>
    <s v="AUGUSTINES"/>
    <s v="NOTHING TO LOSE BUT YOUR HEAD"/>
    <d v="2014-02-04T00:00:00"/>
    <m/>
    <s v="USC5Q1300054"/>
    <n v="0"/>
    <n v="0"/>
  </r>
  <r>
    <s v="US-VOT"/>
    <s v="US-VOTIV MUSIC"/>
    <s v="STREAMS"/>
    <s v="SPOTIFY USA INC"/>
    <s v="PORTABLE SUBSCRIPTIONS"/>
    <s v="TRACK"/>
    <x v="3"/>
    <x v="3"/>
    <s v="00602537659876"/>
    <s v="AUGUSTINES"/>
    <s v="KID YOU'RE ON YOUR OWN"/>
    <d v="2014-02-04T00:00:00"/>
    <m/>
    <s v="USC5Q1300058"/>
    <n v="0"/>
    <n v="0"/>
  </r>
  <r>
    <s v="US-VOT"/>
    <s v="US-VOTIV MUSIC"/>
    <s v="STREAMS"/>
    <s v="SPOTIFY USA INC"/>
    <s v="PORTABLE SUBSCRIPTIONS"/>
    <s v="TRACK"/>
    <x v="3"/>
    <x v="3"/>
    <s v="00602537659876"/>
    <s v="AUGUSTINES"/>
    <s v="INTRO (I TOUCH IMAGINARY HANDS)"/>
    <d v="2014-02-04T00:00:00"/>
    <m/>
    <s v="USC5Q1300052"/>
    <n v="0"/>
    <n v="0"/>
  </r>
  <r>
    <s v="US-VOT"/>
    <s v="US-VOTIV MUSIC"/>
    <s v="STREAMS"/>
    <s v="SPOTIFY USA INC"/>
    <s v="PORTABLE SUBSCRIPTIONS"/>
    <s v="TRACK"/>
    <x v="3"/>
    <x v="3"/>
    <s v="00602537659876"/>
    <s v="AUGUSTINES"/>
    <s v="HOLD ONTO ANYTHING"/>
    <d v="2014-02-04T00:00:00"/>
    <m/>
    <s v="USC5Q1300063"/>
    <n v="0"/>
    <n v="0"/>
  </r>
  <r>
    <s v="US-VOT"/>
    <s v="US-VOTIV MUSIC"/>
    <s v="STREAMS"/>
    <s v="SPOTIFY USA INC"/>
    <s v="PORTABLE SUBSCRIPTIONS"/>
    <s v="TRACK"/>
    <x v="3"/>
    <x v="3"/>
    <s v="00602537659876"/>
    <s v="AUGUSTINES"/>
    <s v="HIGHWAY 1 INTERLUDE"/>
    <d v="2014-02-04T00:00:00"/>
    <m/>
    <s v="USC5Q1300062"/>
    <n v="0"/>
    <n v="0"/>
  </r>
  <r>
    <s v="US-VOT"/>
    <s v="US-VOTIV MUSIC"/>
    <s v="STREAMS"/>
    <s v="SPOTIFY USA INC"/>
    <s v="PORTABLE SUBSCRIPTIONS"/>
    <s v="TRACK"/>
    <x v="3"/>
    <x v="3"/>
    <s v="00602537659876"/>
    <s v="AUGUSTINES"/>
    <s v="DON'T YOU LOOK BACK"/>
    <d v="2014-02-04T00:00:00"/>
    <m/>
    <s v="USC5Q1300056"/>
    <n v="0"/>
    <n v="0"/>
  </r>
  <r>
    <s v="US-VOT"/>
    <s v="US-VOTIV MUSIC"/>
    <s v="STREAMS"/>
    <s v="SPOTIFY USA INC"/>
    <s v="PORTABLE SUBSCRIPTIONS"/>
    <s v="TRACK"/>
    <x v="3"/>
    <x v="3"/>
    <s v="00602537659876"/>
    <s v="AUGUSTINES"/>
    <s v="CRUEL CITY"/>
    <d v="2014-02-04T00:00:00"/>
    <m/>
    <s v="USC5Q1300053"/>
    <n v="3.6544668699999998E-2"/>
    <n v="9"/>
  </r>
  <r>
    <s v="US-VOT"/>
    <s v="US-VOTIV MUSIC"/>
    <s v="STREAMS"/>
    <s v="SPOTIFY USA INC"/>
    <s v="PORTABLE SUBSCRIPTIONS"/>
    <s v="TRACK"/>
    <x v="4"/>
    <x v="9"/>
    <s v="00851563006028"/>
    <s v="ALPINE"/>
    <s v="UP FOR AIR"/>
    <d v="2015-06-16T00:00:00"/>
    <m/>
    <s v="AULI01599370"/>
    <n v="0"/>
    <n v="0"/>
  </r>
  <r>
    <s v="US-VOT"/>
    <s v="US-VOTIV MUSIC"/>
    <s v="STREAMS"/>
    <s v="SPOTIFY USA INC"/>
    <s v="PORTABLE SUBSCRIPTIONS"/>
    <s v="TRACK"/>
    <x v="4"/>
    <x v="9"/>
    <s v="00851563006028"/>
    <s v="ALPINE"/>
    <s v="STANDING NOT SLEEPING"/>
    <d v="2015-06-16T00:00:00"/>
    <m/>
    <s v="AULI01599400"/>
    <n v="0"/>
    <n v="0"/>
  </r>
  <r>
    <s v="US-VOT"/>
    <s v="US-VOTIV MUSIC"/>
    <s v="STREAMS"/>
    <s v="SPOTIFY USA INC"/>
    <s v="PORTABLE SUBSCRIPTIONS"/>
    <s v="TRACK"/>
    <x v="4"/>
    <x v="9"/>
    <s v="00851563006028"/>
    <s v="ALPINE"/>
    <s v="SHOT FOX"/>
    <d v="2015-06-16T00:00:00"/>
    <m/>
    <s v="AULI01599340"/>
    <n v="0"/>
    <n v="0"/>
  </r>
  <r>
    <s v="US-VOT"/>
    <s v="US-VOTIV MUSIC"/>
    <s v="STREAMS"/>
    <s v="SPOTIFY USA INC"/>
    <s v="PORTABLE SUBSCRIPTIONS"/>
    <s v="TRACK"/>
    <x v="4"/>
    <x v="9"/>
    <s v="00851563006028"/>
    <s v="ALPINE"/>
    <s v="NEED NOT BE"/>
    <d v="2015-06-16T00:00:00"/>
    <m/>
    <s v="AULI01599390"/>
    <n v="0"/>
    <n v="0"/>
  </r>
  <r>
    <s v="US-VOT"/>
    <s v="US-VOTIV MUSIC"/>
    <s v="STREAMS"/>
    <s v="SPOTIFY USA INC"/>
    <s v="PORTABLE SUBSCRIPTIONS"/>
    <s v="TRACK"/>
    <x v="4"/>
    <x v="9"/>
    <s v="00851563006028"/>
    <s v="ALPINE"/>
    <s v="MUCH MORE"/>
    <d v="2015-06-16T00:00:00"/>
    <m/>
    <s v="AULI01599380"/>
    <n v="0"/>
    <n v="0"/>
  </r>
  <r>
    <s v="US-VOT"/>
    <s v="US-VOTIV MUSIC"/>
    <s v="STREAMS"/>
    <s v="SPOTIFY USA INC"/>
    <s v="PORTABLE SUBSCRIPTIONS"/>
    <s v="TRACK"/>
    <x v="4"/>
    <x v="9"/>
    <s v="00851563006028"/>
    <s v="ALPINE"/>
    <s v="JELLYFISH"/>
    <d v="2015-06-16T00:00:00"/>
    <m/>
    <s v="AULI01599360"/>
    <n v="0"/>
    <n v="0"/>
  </r>
  <r>
    <s v="US-VOT"/>
    <s v="US-VOTIV MUSIC"/>
    <s v="STREAMS"/>
    <s v="SPOTIFY USA INC"/>
    <s v="PORTABLE SUBSCRIPTIONS"/>
    <s v="TRACK"/>
    <x v="4"/>
    <x v="9"/>
    <s v="00851563006028"/>
    <s v="ALPINE"/>
    <s v="DAMN BABY"/>
    <d v="2015-06-16T00:00:00"/>
    <m/>
    <s v="AULI01599350"/>
    <n v="0"/>
    <n v="0"/>
  </r>
  <r>
    <s v="US-VOT"/>
    <s v="US-VOTIV MUSIC"/>
    <s v="STREAMS"/>
    <s v="SPOTIFY USA INC"/>
    <s v="PORTABLE SUBSCRIPTIONS"/>
    <s v="TRACK"/>
    <x v="4"/>
    <x v="9"/>
    <s v="00851563006028"/>
    <s v="ALPINE"/>
    <s v="CRUNCHES"/>
    <d v="2015-06-16T00:00:00"/>
    <m/>
    <s v="AULI01599330"/>
    <n v="0"/>
    <n v="0"/>
  </r>
  <r>
    <s v="US-VOT"/>
    <s v="US-VOTIV MUSIC"/>
    <s v="STREAMS"/>
    <s v="SPOTIFY USA INC"/>
    <s v="PORTABLE SUBSCRIPTIONS"/>
    <s v="TRACK"/>
    <x v="4"/>
    <x v="9"/>
    <s v="00851563006028"/>
    <s v="ALPINE"/>
    <s v="COME ON"/>
    <d v="2015-06-16T00:00:00"/>
    <m/>
    <s v="AULI01599310"/>
    <n v="4.0605186999999989E-3"/>
    <n v="1"/>
  </r>
  <r>
    <s v="US-VOT"/>
    <s v="US-VOTIV MUSIC"/>
    <s v="STREAMS"/>
    <s v="SPOTIFY USA INC"/>
    <s v="PORTABLE SUBSCRIPTIONS"/>
    <s v="TRACK"/>
    <x v="4"/>
    <x v="4"/>
    <s v="00851563006141"/>
    <s v="ALPINE"/>
    <s v="FOOLISH"/>
    <d v="2015-04-07T00:00:00"/>
    <m/>
    <s v="AULI01599320"/>
    <n v="4.0605186999999989E-3"/>
    <n v="1"/>
  </r>
  <r>
    <s v="US-VOT"/>
    <s v="US-VOTIV MUSIC"/>
    <s v="STREAMS"/>
    <s v="SPOTIFY USA INC"/>
    <s v="PORTABLE SUBSCRIPTIONS"/>
    <s v="TRACK"/>
    <x v="4"/>
    <x v="5"/>
    <s v="00075679956316"/>
    <s v="ALPINE"/>
    <s v="VILLAGES"/>
    <d v="2014-02-18T00:00:00"/>
    <m/>
    <s v="AULI01282630"/>
    <n v="0"/>
    <n v="0"/>
  </r>
  <r>
    <s v="US-VOT"/>
    <s v="US-VOTIV MUSIC"/>
    <s v="STREAMS"/>
    <s v="SPOTIFY USA INC"/>
    <s v="PORTABLE SUBSCRIPTIONS"/>
    <s v="TRACK"/>
    <x v="4"/>
    <x v="5"/>
    <s v="00075679956316"/>
    <s v="ALPINE"/>
    <s v="TOO SAFE"/>
    <d v="2014-02-18T00:00:00"/>
    <m/>
    <s v="AULI01282670"/>
    <n v="0"/>
    <n v="0"/>
  </r>
  <r>
    <s v="US-VOT"/>
    <s v="US-VOTIV MUSIC"/>
    <s v="STREAMS"/>
    <s v="SPOTIFY USA INC"/>
    <s v="PORTABLE SUBSCRIPTIONS"/>
    <s v="TRACK"/>
    <x v="4"/>
    <x v="5"/>
    <s v="00075679956316"/>
    <s v="ALPINE"/>
    <s v="THE VIGOUR"/>
    <d v="2014-02-18T00:00:00"/>
    <m/>
    <s v="AULI01282690"/>
    <n v="0"/>
    <n v="0"/>
  </r>
  <r>
    <s v="US-VOT"/>
    <s v="US-VOTIV MUSIC"/>
    <s v="STREAMS"/>
    <s v="SPOTIFY USA INC"/>
    <s v="PORTABLE SUBSCRIPTIONS"/>
    <s v="TRACK"/>
    <x v="4"/>
    <x v="5"/>
    <s v="00075679956316"/>
    <s v="ALPINE"/>
    <s v="SOFTSIDES"/>
    <d v="2014-02-18T00:00:00"/>
    <m/>
    <s v="AULI01282640"/>
    <n v="0"/>
    <n v="0"/>
  </r>
  <r>
    <s v="US-VOT"/>
    <s v="US-VOTIV MUSIC"/>
    <s v="STREAMS"/>
    <s v="SPOTIFY USA INC"/>
    <s v="PORTABLE SUBSCRIPTIONS"/>
    <s v="TRACK"/>
    <x v="4"/>
    <x v="5"/>
    <s v="00075679956316"/>
    <s v="ALPINE"/>
    <s v="SEEING RED"/>
    <d v="2014-02-18T00:00:00"/>
    <m/>
    <s v="AULI01282650"/>
    <n v="0"/>
    <n v="0"/>
  </r>
  <r>
    <s v="US-VOT"/>
    <s v="US-VOTIV MUSIC"/>
    <s v="STREAMS"/>
    <s v="SPOTIFY USA INC"/>
    <s v="PORTABLE SUBSCRIPTIONS"/>
    <s v="TRACK"/>
    <x v="4"/>
    <x v="5"/>
    <s v="00075679956316"/>
    <s v="ALPINE"/>
    <s v="MULTIPLICATION"/>
    <d v="2014-02-18T00:00:00"/>
    <m/>
    <s v="AULI01282700"/>
    <n v="0"/>
    <n v="0"/>
  </r>
  <r>
    <s v="US-VOT"/>
    <s v="US-VOTIV MUSIC"/>
    <s v="STREAMS"/>
    <s v="SPOTIFY USA INC"/>
    <s v="PORTABLE SUBSCRIPTIONS"/>
    <s v="TRACK"/>
    <x v="4"/>
    <x v="5"/>
    <s v="00075679956316"/>
    <s v="ALPINE"/>
    <s v="LOVERS 2"/>
    <d v="2014-02-18T00:00:00"/>
    <m/>
    <s v="AULI01282610"/>
    <n v="0"/>
    <n v="0"/>
  </r>
  <r>
    <s v="US-VOT"/>
    <s v="US-VOTIV MUSIC"/>
    <s v="STREAMS"/>
    <s v="SPOTIFY USA INC"/>
    <s v="PORTABLE SUBSCRIPTIONS"/>
    <s v="TRACK"/>
    <x v="4"/>
    <x v="5"/>
    <s v="00075679956316"/>
    <s v="ALPINE"/>
    <s v="LOVERS 1"/>
    <d v="2014-02-18T00:00:00"/>
    <m/>
    <s v="AULI01282600"/>
    <n v="0"/>
    <n v="0"/>
  </r>
  <r>
    <s v="US-VOT"/>
    <s v="US-VOTIV MUSIC"/>
    <s v="STREAMS"/>
    <s v="SPOTIFY USA INC"/>
    <s v="PORTABLE SUBSCRIPTIONS"/>
    <s v="TRACK"/>
    <x v="4"/>
    <x v="5"/>
    <s v="00075679956316"/>
    <s v="ALPINE"/>
    <s v="IN THE WILD"/>
    <d v="2014-02-18T00:00:00"/>
    <m/>
    <s v="AULI01282680"/>
    <n v="4.0605186999999989E-3"/>
    <n v="1"/>
  </r>
  <r>
    <s v="US-VOT"/>
    <s v="US-VOTIV MUSIC"/>
    <s v="STREAMS"/>
    <s v="SPOTIFY USA INC"/>
    <s v="PORTABLE SUBSCRIPTIONS"/>
    <s v="TRACK"/>
    <x v="4"/>
    <x v="5"/>
    <s v="00075679956316"/>
    <s v="ALPINE"/>
    <s v="HANDS"/>
    <d v="2014-02-18T00:00:00"/>
    <m/>
    <s v="AULI01282620"/>
    <n v="1.6242075000000002E-2"/>
    <n v="4"/>
  </r>
  <r>
    <s v="US-VOT"/>
    <s v="US-VOTIV MUSIC"/>
    <s v="STREAMS"/>
    <s v="SPOTIFY USA INC"/>
    <s v="PORTABLE SUBSCRIPTIONS"/>
    <s v="TRACK"/>
    <x v="4"/>
    <x v="5"/>
    <s v="00075679956316"/>
    <s v="ALPINE"/>
    <s v="GASOLINE"/>
    <d v="2014-02-18T00:00:00"/>
    <m/>
    <s v="AULI01282660"/>
    <n v="5.2786743700000013E-2"/>
    <n v="13"/>
  </r>
  <r>
    <s v="US-VOT"/>
    <s v="US-VOTIV MUSIC"/>
    <s v="STREAMS"/>
    <s v="SPOTIFY USA INC"/>
    <s v="PORTABLE SUBSCRIPTIONS"/>
    <s v="TRACK"/>
    <x v="4"/>
    <x v="5"/>
    <s v="00075679956316"/>
    <s v="ALPINE"/>
    <s v="ALL FOR ONE"/>
    <d v="2014-02-18T00:00:00"/>
    <m/>
    <s v="AULI01283220"/>
    <n v="4.0605186999999989E-3"/>
    <n v="1"/>
  </r>
  <r>
    <s v="US-VOT"/>
    <s v="US-VOTIV MUSIC"/>
    <s v="STREAMS"/>
    <s v="SPOTIFY USA INC"/>
    <s v="PORTABLE SUBSCRIPTIONS"/>
    <s v="TRACK"/>
    <x v="13"/>
    <x v="65"/>
    <s v="00851563006752"/>
    <s v="ALLEN TATE"/>
    <s v="WRAPPED UP"/>
    <d v="2016-10-28T00:00:00"/>
    <m/>
    <s v="USC5Q1600021"/>
    <n v="0"/>
    <n v="0"/>
  </r>
  <r>
    <s v="US-VOT"/>
    <s v="US-VOTIV MUSIC"/>
    <s v="PORTABLE SUB STREAMS"/>
    <s v="SPOTIFY USA INC"/>
    <s v="PORTABLE SUBSCRIPTIONS"/>
    <s v="TRACK"/>
    <x v="5"/>
    <x v="22"/>
    <s v="00851563006080"/>
    <s v="YOUNG EMPIRES"/>
    <s v="UNCOVER YOUR EYES"/>
    <d v="2015-08-14T00:00:00"/>
    <m/>
    <s v="USC5Q1500013"/>
    <n v="50.081017373000002"/>
    <n v="10605"/>
  </r>
  <r>
    <s v="US-VOT"/>
    <s v="US-VOTIV MUSIC"/>
    <s v="PORTABLE SUB STREAMS"/>
    <s v="SPOTIFY USA INC"/>
    <s v="PORTABLE SUBSCRIPTIONS"/>
    <s v="TRACK"/>
    <x v="5"/>
    <x v="6"/>
    <s v="00851563006585"/>
    <s v="YOUNG EMPIRES"/>
    <s v="THE GATES"/>
    <d v="2016-04-22T00:00:00"/>
    <m/>
    <s v="CA1C71600189"/>
    <n v="6.8130622556000002"/>
    <n v="1408"/>
  </r>
  <r>
    <s v="US-VOT"/>
    <s v="US-VOTIV MUSIC"/>
    <s v="PORTABLE SUB STREAMS"/>
    <s v="SPOTIFY USA INC"/>
    <s v="PORTABLE SUBSCRIPTIONS"/>
    <s v="TRACK"/>
    <x v="5"/>
    <x v="6"/>
    <s v="00851563006578"/>
    <s v="YOUNG EMPIRES"/>
    <s v="THE GATES"/>
    <d v="2016-04-15T00:00:00"/>
    <m/>
    <s v="CA1C71600188"/>
    <n v="0.22457700329999999"/>
    <n v="57"/>
  </r>
  <r>
    <s v="US-VOT"/>
    <s v="US-VOTIV MUSIC"/>
    <s v="PORTABLE SUB STREAMS"/>
    <s v="SPOTIFY USA INC"/>
    <s v="PORTABLE SUBSCRIPTIONS"/>
    <s v="TRACK"/>
    <x v="5"/>
    <x v="6"/>
    <s v="00851563006561"/>
    <s v="YOUNG EMPIRES"/>
    <s v="THE GATES"/>
    <d v="2016-04-29T00:00:00"/>
    <m/>
    <s v="CA1C71600187"/>
    <n v="0.30986575690000001"/>
    <n v="63"/>
  </r>
  <r>
    <s v="US-VOT"/>
    <s v="US-VOTIV MUSIC"/>
    <s v="PORTABLE SUB STREAMS"/>
    <s v="SPOTIFY USA INC"/>
    <s v="PORTABLE SUBSCRIPTIONS"/>
    <s v="TRACK"/>
    <x v="5"/>
    <x v="6"/>
    <s v="00851563006066"/>
    <s v="YOUNG EMPIRES"/>
    <s v="THE GATES"/>
    <d v="2015-03-31T00:00:00"/>
    <m/>
    <s v="USC5Q1500004"/>
    <n v="174.57437658000001"/>
    <n v="36590"/>
  </r>
  <r>
    <s v="US-VOT"/>
    <s v="US-VOTIV MUSIC"/>
    <s v="PORTABLE SUB STREAMS"/>
    <s v="SPOTIFY USA INC"/>
    <s v="PORTABLE SUBSCRIPTIONS"/>
    <s v="TRACK"/>
    <x v="5"/>
    <x v="6"/>
    <s v="00851563006042"/>
    <s v="YOUNG EMPIRES"/>
    <s v="THE UNKNOWN"/>
    <d v="2015-09-04T00:00:00"/>
    <m/>
    <s v="USC5Q1500009"/>
    <n v="2.9003706950999999"/>
    <n v="588"/>
  </r>
  <r>
    <s v="US-VOT"/>
    <s v="US-VOTIV MUSIC"/>
    <s v="PORTABLE SUB STREAMS"/>
    <s v="SPOTIFY USA INC"/>
    <s v="PORTABLE SUBSCRIPTIONS"/>
    <s v="TRACK"/>
    <x v="5"/>
    <x v="6"/>
    <s v="00851563006042"/>
    <s v="YOUNG EMPIRES"/>
    <s v="SUNSHINE"/>
    <d v="2015-09-04T00:00:00"/>
    <m/>
    <s v="USC5Q1500010"/>
    <n v="82.202627356299999"/>
    <n v="16365"/>
  </r>
  <r>
    <s v="US-VOT"/>
    <s v="US-VOTIV MUSIC"/>
    <s v="PORTABLE SUB STREAMS"/>
    <s v="SPOTIFY USA INC"/>
    <s v="PORTABLE SUBSCRIPTIONS"/>
    <s v="TRACK"/>
    <x v="5"/>
    <x v="6"/>
    <s v="00851563006042"/>
    <s v="YOUNG EMPIRES"/>
    <s v="STRANGLEHOLD"/>
    <d v="2015-09-04T00:00:00"/>
    <m/>
    <s v="USC5Q1500006"/>
    <n v="4.2514261122999999"/>
    <n v="879"/>
  </r>
  <r>
    <s v="US-VOT"/>
    <s v="US-VOTIV MUSIC"/>
    <s v="PORTABLE SUB STREAMS"/>
    <s v="SPOTIFY USA INC"/>
    <s v="PORTABLE SUBSCRIPTIONS"/>
    <s v="TRACK"/>
    <x v="5"/>
    <x v="6"/>
    <s v="00851563006042"/>
    <s v="YOUNG EMPIRES"/>
    <s v="NEVER DIE YOUNG"/>
    <d v="2015-09-04T00:00:00"/>
    <m/>
    <s v="USC5Q1500007"/>
    <n v="4.2579737440000001"/>
    <n v="842"/>
  </r>
  <r>
    <s v="US-VOT"/>
    <s v="US-VOTIV MUSIC"/>
    <s v="PORTABLE SUB STREAMS"/>
    <s v="SPOTIFY USA INC"/>
    <s v="PORTABLE SUBSCRIPTIONS"/>
    <s v="TRACK"/>
    <x v="5"/>
    <x v="6"/>
    <s v="00851563006042"/>
    <s v="YOUNG EMPIRES"/>
    <s v="MERCY"/>
    <d v="2015-09-04T00:00:00"/>
    <m/>
    <s v="USC5Q1500003"/>
    <n v="14.3151018551"/>
    <n v="2903"/>
  </r>
  <r>
    <s v="US-VOT"/>
    <s v="US-VOTIV MUSIC"/>
    <s v="PORTABLE SUB STREAMS"/>
    <s v="SPOTIFY USA INC"/>
    <s v="PORTABLE SUBSCRIPTIONS"/>
    <s v="TRACK"/>
    <x v="5"/>
    <x v="6"/>
    <s v="00851563006042"/>
    <s v="YOUNG EMPIRES"/>
    <s v="HOUSE LIGHTS"/>
    <d v="2015-09-04T00:00:00"/>
    <m/>
    <s v="USC5Q1500008"/>
    <n v="10.0500723891"/>
    <n v="2018"/>
  </r>
  <r>
    <s v="US-VOT"/>
    <s v="US-VOTIV MUSIC"/>
    <s v="PORTABLE SUB STREAMS"/>
    <s v="SPOTIFY USA INC"/>
    <s v="PORTABLE SUBSCRIPTIONS"/>
    <s v="TRACK"/>
    <x v="5"/>
    <x v="6"/>
    <s v="00851563006042"/>
    <s v="YOUNG EMPIRES"/>
    <s v="GHOSTS"/>
    <d v="2015-09-04T00:00:00"/>
    <m/>
    <s v="USC5Q1500005"/>
    <n v="4.5853755439000006"/>
    <n v="943"/>
  </r>
  <r>
    <s v="US-VOT"/>
    <s v="US-VOTIV MUSIC"/>
    <s v="PORTABLE SUB STREAMS"/>
    <s v="SPOTIFY USA INC"/>
    <s v="PORTABLE SUBSCRIPTIONS"/>
    <s v="TRACK"/>
    <x v="5"/>
    <x v="23"/>
    <s v="00851563006530"/>
    <s v="YOUNG EMPIRES"/>
    <s v="SUNSHINE"/>
    <d v="2016-04-15T00:00:00"/>
    <m/>
    <s v="CA1C71600190"/>
    <n v="0.94347255009999997"/>
    <n v="191"/>
  </r>
  <r>
    <s v="US-VOT"/>
    <s v="US-VOTIV MUSIC"/>
    <s v="PORTABLE SUB STREAMS"/>
    <s v="SPOTIFY USA INC"/>
    <s v="PORTABLE SUBSCRIPTIONS"/>
    <s v="TRACK"/>
    <x v="5"/>
    <x v="11"/>
    <s v="00857235002947"/>
    <s v="YOUNG EMPIRES"/>
    <s v="SO CRUEL"/>
    <d v="2015-02-24T00:00:00"/>
    <m/>
    <s v="USC5Q1500001"/>
    <n v="126.48735422030001"/>
    <n v="25622"/>
  </r>
  <r>
    <s v="US-VOT"/>
    <s v="US-VOTIV MUSIC"/>
    <s v="PORTABLE SUB STREAMS"/>
    <s v="SPOTIFY USA INC"/>
    <s v="PORTABLE SUBSCRIPTIONS"/>
    <s v="TRACK"/>
    <x v="5"/>
    <x v="11"/>
    <s v="00851563006554"/>
    <s v="YOUNG EMPIRES"/>
    <s v="SO CRUEL"/>
    <d v="2016-04-15T00:00:00"/>
    <m/>
    <s v="CA1C71600186"/>
    <n v="9.7306016199999998E-2"/>
    <n v="21"/>
  </r>
  <r>
    <s v="US-VOT"/>
    <s v="US-VOTIV MUSIC"/>
    <s v="PORTABLE SUB STREAMS"/>
    <s v="SPOTIFY USA INC"/>
    <s v="PORTABLE SUBSCRIPTIONS"/>
    <s v="TRACK"/>
    <x v="5"/>
    <x v="11"/>
    <s v="00851563006547"/>
    <s v="YOUNG EMPIRES"/>
    <s v="SO CRUEL"/>
    <d v="2016-04-15T00:00:00"/>
    <m/>
    <s v="CA1C71600185"/>
    <n v="0.41004820390000002"/>
    <n v="80"/>
  </r>
  <r>
    <s v="US-VOT"/>
    <s v="US-VOTIV MUSIC"/>
    <s v="PORTABLE SUB STREAMS"/>
    <s v="SPOTIFY USA INC"/>
    <s v="PORTABLE SUBSCRIPTIONS"/>
    <s v="TRACK"/>
    <x v="9"/>
    <x v="24"/>
    <s v="00075679958464"/>
    <s v="YOUNG BUFFALO"/>
    <s v="UPSTAIRS"/>
    <d v="2014-02-25T00:00:00"/>
    <m/>
    <s v="USC5Q1200048"/>
    <n v="4.7433910485000004"/>
    <n v="993"/>
  </r>
  <r>
    <s v="US-VOT"/>
    <s v="US-VOTIV MUSIC"/>
    <s v="PORTABLE SUB STREAMS"/>
    <s v="SPOTIFY USA INC"/>
    <s v="PORTABLE SUBSCRIPTIONS"/>
    <s v="TRACK"/>
    <x v="9"/>
    <x v="24"/>
    <s v="00075679958464"/>
    <s v="YOUNG BUFFALO"/>
    <s v="THE PRIZE"/>
    <d v="2014-02-25T00:00:00"/>
    <m/>
    <s v="USC5Q1200050"/>
    <n v="0.40450949790000001"/>
    <n v="93"/>
  </r>
  <r>
    <s v="US-VOT"/>
    <s v="US-VOTIV MUSIC"/>
    <s v="PORTABLE SUB STREAMS"/>
    <s v="SPOTIFY USA INC"/>
    <s v="PORTABLE SUBSCRIPTIONS"/>
    <s v="TRACK"/>
    <x v="9"/>
    <x v="24"/>
    <s v="00075679958464"/>
    <s v="YOUNG BUFFALO"/>
    <s v="NATURE BOY"/>
    <d v="2014-02-25T00:00:00"/>
    <m/>
    <s v="USC5Q1200049"/>
    <n v="1.0649748622999999"/>
    <n v="240"/>
  </r>
  <r>
    <s v="US-VOT"/>
    <s v="US-VOTIV MUSIC"/>
    <s v="PORTABLE SUB STREAMS"/>
    <s v="SPOTIFY USA INC"/>
    <s v="PORTABLE SUBSCRIPTIONS"/>
    <s v="TRACK"/>
    <x v="9"/>
    <x v="24"/>
    <s v="00075679958464"/>
    <s v="YOUNG BUFFALO"/>
    <s v="HOLD ME BACK"/>
    <d v="2014-02-25T00:00:00"/>
    <m/>
    <s v="USC5Q1200047"/>
    <n v="0.63065650400000017"/>
    <n v="156"/>
  </r>
  <r>
    <s v="US-VOT"/>
    <s v="US-VOTIV MUSIC"/>
    <s v="PORTABLE SUB STREAMS"/>
    <s v="SPOTIFY USA INC"/>
    <s v="PORTABLE SUBSCRIPTIONS"/>
    <s v="TRACK"/>
    <x v="9"/>
    <x v="24"/>
    <s v="00075679958464"/>
    <s v="YOUNG BUFFALO"/>
    <s v="BABY DEMONS"/>
    <d v="2014-02-25T00:00:00"/>
    <m/>
    <s v="USC5Q1200046"/>
    <n v="0.68896199499999999"/>
    <n v="151"/>
  </r>
  <r>
    <s v="US-VOT"/>
    <s v="US-VOTIV MUSIC"/>
    <s v="PORTABLE SUB STREAMS"/>
    <s v="SPOTIFY USA INC"/>
    <s v="PORTABLE SUBSCRIPTIONS"/>
    <s v="TRACK"/>
    <x v="9"/>
    <x v="25"/>
    <s v="00857235002282"/>
    <s v="YOUNG BUFFALO"/>
    <s v="SYKIA"/>
    <d v="2014-07-08T00:00:00"/>
    <m/>
    <s v="USC5Q1400006"/>
    <n v="10.6662180128"/>
    <n v="2157"/>
  </r>
  <r>
    <s v="US-VOT"/>
    <s v="US-VOTIV MUSIC"/>
    <s v="PORTABLE SUB STREAMS"/>
    <s v="SPOTIFY USA INC"/>
    <s v="PORTABLE SUBSCRIPTIONS"/>
    <s v="TRACK"/>
    <x v="9"/>
    <x v="26"/>
    <s v="00857235002619"/>
    <s v="YOUNG BUFFALO"/>
    <s v="MY PLACE"/>
    <d v="2014-10-21T00:00:00"/>
    <m/>
    <s v="USC5Q1400005"/>
    <n v="5.1428025815999998"/>
    <n v="1061"/>
  </r>
  <r>
    <s v="US-VOT"/>
    <s v="US-VOTIV MUSIC"/>
    <s v="PORTABLE SUB STREAMS"/>
    <s v="SPOTIFY USA INC"/>
    <s v="PORTABLE SUBSCRIPTIONS"/>
    <s v="TRACK"/>
    <x v="9"/>
    <x v="12"/>
    <s v="00857235002190"/>
    <s v="YOUNG BUFFALO"/>
    <s v="SUMMERTIME BLONDES"/>
    <d v="2015-03-03T00:00:00"/>
    <m/>
    <s v="USC5Q1400008"/>
    <n v="1.5006040423"/>
    <n v="317"/>
  </r>
  <r>
    <s v="US-VOT"/>
    <s v="US-VOTIV MUSIC"/>
    <s v="PORTABLE SUB STREAMS"/>
    <s v="SPOTIFY USA INC"/>
    <s v="PORTABLE SUBSCRIPTIONS"/>
    <s v="TRACK"/>
    <x v="9"/>
    <x v="12"/>
    <s v="00857235002190"/>
    <s v="YOUNG BUFFALO"/>
    <s v="PILL"/>
    <d v="2015-03-03T00:00:00"/>
    <m/>
    <s v="USC5Q1400009"/>
    <n v="0.79490877390000003"/>
    <n v="162"/>
  </r>
  <r>
    <s v="US-VOT"/>
    <s v="US-VOTIV MUSIC"/>
    <s v="PORTABLE SUB STREAMS"/>
    <s v="SPOTIFY USA INC"/>
    <s v="PORTABLE SUBSCRIPTIONS"/>
    <s v="TRACK"/>
    <x v="9"/>
    <x v="12"/>
    <s v="00857235002190"/>
    <s v="YOUNG BUFFALO"/>
    <s v="OLD SOUL"/>
    <d v="2015-03-03T00:00:00"/>
    <m/>
    <s v="USC5Q1400010"/>
    <n v="1.0744188073000001"/>
    <n v="220"/>
  </r>
  <r>
    <s v="US-VOT"/>
    <s v="US-VOTIV MUSIC"/>
    <s v="PORTABLE SUB STREAMS"/>
    <s v="SPOTIFY USA INC"/>
    <s v="PORTABLE SUBSCRIPTIONS"/>
    <s v="TRACK"/>
    <x v="9"/>
    <x v="12"/>
    <s v="00857235002190"/>
    <s v="YOUNG BUFFALO"/>
    <s v="NO IDEA"/>
    <d v="2015-03-03T00:00:00"/>
    <m/>
    <s v="USC5Q1400002"/>
    <n v="6.2875354505000001"/>
    <n v="1286"/>
  </r>
  <r>
    <s v="US-VOT"/>
    <s v="US-VOTIV MUSIC"/>
    <s v="PORTABLE SUB STREAMS"/>
    <s v="SPOTIFY USA INC"/>
    <s v="PORTABLE SUBSCRIPTIONS"/>
    <s v="TRACK"/>
    <x v="9"/>
    <x v="12"/>
    <s v="00857235002190"/>
    <s v="YOUNG BUFFALO"/>
    <s v="MAN IN YOUR DREAMS"/>
    <d v="2015-03-03T00:00:00"/>
    <m/>
    <s v="USC5Q1400001"/>
    <n v="1.8420443912"/>
    <n v="389"/>
  </r>
  <r>
    <s v="US-VOT"/>
    <s v="US-VOTIV MUSIC"/>
    <s v="PORTABLE SUB STREAMS"/>
    <s v="SPOTIFY USA INC"/>
    <s v="PORTABLE SUBSCRIPTIONS"/>
    <s v="TRACK"/>
    <x v="9"/>
    <x v="12"/>
    <s v="00857235002190"/>
    <s v="YOUNG BUFFALO"/>
    <s v="GUILT"/>
    <d v="2015-03-03T00:00:00"/>
    <m/>
    <s v="USC5Q1400003"/>
    <n v="2.8728004839999999"/>
    <n v="573"/>
  </r>
  <r>
    <s v="US-VOT"/>
    <s v="US-VOTIV MUSIC"/>
    <s v="PORTABLE SUB STREAMS"/>
    <s v="SPOTIFY USA INC"/>
    <s v="PORTABLE SUBSCRIPTIONS"/>
    <s v="TRACK"/>
    <x v="9"/>
    <x v="12"/>
    <s v="00857235002190"/>
    <s v="YOUNG BUFFALO"/>
    <s v="CLIFF DIVER"/>
    <d v="2015-03-03T00:00:00"/>
    <m/>
    <s v="USC5Q1400004"/>
    <n v="1.0541292667"/>
    <n v="225"/>
  </r>
  <r>
    <s v="US-VOT"/>
    <s v="US-VOTIV MUSIC"/>
    <s v="PORTABLE SUB STREAMS"/>
    <s v="SPOTIFY USA INC"/>
    <s v="PORTABLE SUBSCRIPTIONS"/>
    <s v="TRACK"/>
    <x v="9"/>
    <x v="12"/>
    <s v="00857235002190"/>
    <s v="YOUNG BUFFALO"/>
    <s v="BLACK EYE"/>
    <d v="2015-03-03T00:00:00"/>
    <m/>
    <s v="USC5Q1400007"/>
    <n v="0.57423622679999997"/>
    <n v="120"/>
  </r>
  <r>
    <s v="US-VOT"/>
    <s v="US-VOTIV MUSIC"/>
    <s v="PORTABLE SUB STREAMS"/>
    <s v="SPOTIFY USA INC"/>
    <s v="PORTABLE SUBSCRIPTIONS"/>
    <s v="TRACK"/>
    <x v="9"/>
    <x v="12"/>
    <s v="00857235002190"/>
    <s v="YOUNG BUFFALO"/>
    <s v="BEAT BACK"/>
    <d v="2015-03-03T00:00:00"/>
    <m/>
    <s v="USC5Q1400011"/>
    <n v="0.7460890577"/>
    <n v="150"/>
  </r>
  <r>
    <s v="US-VOT"/>
    <s v="US-VOTIV MUSIC"/>
    <s v="PORTABLE SUB STREAMS"/>
    <s v="SPOTIFY USA INC"/>
    <s v="PORTABLE SUBSCRIPTIONS"/>
    <s v="TRACK"/>
    <x v="10"/>
    <x v="27"/>
    <s v="00857235002725"/>
    <s v="WHITE ARROWS"/>
    <s v="WE CAN'T EVER DIE"/>
    <d v="2014-12-02T00:00:00"/>
    <m/>
    <s v="USC5Q1400077"/>
    <n v="0.29815051070000009"/>
    <n v="58"/>
  </r>
  <r>
    <s v="US-VOT"/>
    <s v="US-VOTIV MUSIC"/>
    <s v="PORTABLE SUB STREAMS"/>
    <s v="SPOTIFY USA INC"/>
    <s v="PORTABLE SUBSCRIPTIONS"/>
    <s v="TRACK"/>
    <x v="10"/>
    <x v="27"/>
    <s v="00857235002725"/>
    <s v="WHITE ARROWS"/>
    <s v="WE CAN'T EVER DIE"/>
    <d v="2014-12-02T00:00:00"/>
    <m/>
    <s v="USC5Q1400076"/>
    <n v="0.51017255719999999"/>
    <n v="100"/>
  </r>
  <r>
    <s v="US-VOT"/>
    <s v="US-VOTIV MUSIC"/>
    <s v="PORTABLE SUB STREAMS"/>
    <s v="SPOTIFY USA INC"/>
    <s v="PORTABLE SUBSCRIPTIONS"/>
    <s v="TRACK"/>
    <x v="10"/>
    <x v="27"/>
    <s v="00857235002725"/>
    <s v="WHITE ARROWS"/>
    <s v="WE CAN'T EVER DIE"/>
    <d v="2014-12-02T00:00:00"/>
    <m/>
    <s v="USC5Q1400074"/>
    <n v="7.6018731836000004"/>
    <n v="1565"/>
  </r>
  <r>
    <s v="US-VOT"/>
    <s v="US-VOTIV MUSIC"/>
    <s v="PORTABLE SUB STREAMS"/>
    <s v="SPOTIFY USA INC"/>
    <s v="PORTABLE SUBSCRIPTIONS"/>
    <s v="TRACK"/>
    <x v="10"/>
    <x v="27"/>
    <s v="00857235002725"/>
    <s v="WHITE ARROWS"/>
    <s v="WE CAN'T EVER DIE"/>
    <d v="2014-12-02T00:00:00"/>
    <m/>
    <s v="USC5Q1400073"/>
    <n v="0.27264586060000001"/>
    <n v="54"/>
  </r>
  <r>
    <s v="US-VOT"/>
    <s v="US-VOTIV MUSIC"/>
    <s v="PORTABLE SUB STREAMS"/>
    <s v="SPOTIFY USA INC"/>
    <s v="PORTABLE SUBSCRIPTIONS"/>
    <s v="TRACK"/>
    <x v="10"/>
    <x v="27"/>
    <s v="00857235002725"/>
    <s v="WHITE ARROWS"/>
    <s v="WE CAN'T EVER DIE"/>
    <d v="2014-12-02T00:00:00"/>
    <m/>
    <s v="USC5Q1400062"/>
    <n v="0.21320816500000001"/>
    <n v="47"/>
  </r>
  <r>
    <s v="US-VOT"/>
    <s v="US-VOTIV MUSIC"/>
    <s v="PORTABLE SUB STREAMS"/>
    <s v="SPOTIFY USA INC"/>
    <s v="PORTABLE SUBSCRIPTIONS"/>
    <s v="TRACK"/>
    <x v="10"/>
    <x v="27"/>
    <s v="00857235002541"/>
    <s v="WHITE ARROWS"/>
    <s v="WE CAN'T EVER DIE"/>
    <d v="2014-07-22T00:00:00"/>
    <m/>
    <s v="USC5Q1400048"/>
    <n v="38.852492612100001"/>
    <n v="7787"/>
  </r>
  <r>
    <s v="US-VOT"/>
    <s v="US-VOTIV MUSIC"/>
    <s v="PORTABLE SUB STREAMS"/>
    <s v="SPOTIFY USA INC"/>
    <s v="PORTABLE SUBSCRIPTIONS"/>
    <s v="TRACK"/>
    <x v="10"/>
    <x v="28"/>
    <s v="00857235002374"/>
    <s v="WHITE ARROWS"/>
    <s v="LEAVE IT ALONE"/>
    <d v="2014-06-10T00:00:00"/>
    <m/>
    <s v="USC5Q1400017"/>
    <n v="4.6281746655000013"/>
    <n v="941"/>
  </r>
  <r>
    <s v="US-VOT"/>
    <s v="US-VOTIV MUSIC"/>
    <s v="PORTABLE SUB STREAMS"/>
    <s v="SPOTIFY USA INC"/>
    <s v="PORTABLE SUBSCRIPTIONS"/>
    <s v="TRACK"/>
    <x v="10"/>
    <x v="13"/>
    <s v="00857235002411"/>
    <s v="WHITE ARROWS"/>
    <s v="I WANT A TASTE"/>
    <d v="2014-06-24T00:00:00"/>
    <m/>
    <s v="USC5Q1400034"/>
    <n v="29.426741737099999"/>
    <n v="5918"/>
  </r>
  <r>
    <s v="US-VOT"/>
    <s v="US-VOTIV MUSIC"/>
    <s v="PORTABLE SUB STREAMS"/>
    <s v="SPOTIFY USA INC"/>
    <s v="PORTABLE SUBSCRIPTIONS"/>
    <s v="TRACK"/>
    <x v="6"/>
    <x v="7"/>
    <s v="00075679967336"/>
    <s v="WE ARE AUGUSTINES"/>
    <s v="THE INSTRUMENTAL"/>
    <d v="2014-02-18T00:00:00"/>
    <m/>
    <s v="GBW7D1100012"/>
    <n v="4.6379278419999999"/>
    <n v="904"/>
  </r>
  <r>
    <s v="US-VOT"/>
    <s v="US-VOTIV MUSIC"/>
    <s v="PORTABLE SUB STREAMS"/>
    <s v="SPOTIFY USA INC"/>
    <s v="PORTABLE SUBSCRIPTIONS"/>
    <s v="TRACK"/>
    <x v="6"/>
    <x v="7"/>
    <s v="00075679967336"/>
    <s v="WE ARE AUGUSTINES"/>
    <s v="STRANGE DAYS"/>
    <d v="2014-02-18T00:00:00"/>
    <m/>
    <s v="GBW7D1100010"/>
    <n v="7.3903206262000003"/>
    <n v="1454"/>
  </r>
  <r>
    <s v="US-VOT"/>
    <s v="US-VOTIV MUSIC"/>
    <s v="PORTABLE SUB STREAMS"/>
    <s v="SPOTIFY USA INC"/>
    <s v="PORTABLE SUBSCRIPTIONS"/>
    <s v="TRACK"/>
    <x v="6"/>
    <x v="7"/>
    <s v="00075679967336"/>
    <s v="WE ARE AUGUSTINES"/>
    <s v="PHILADELPHIA (THE CITY OF BROTHERLY LOVE)"/>
    <d v="2014-02-18T00:00:00"/>
    <m/>
    <s v="GBW7D1100007"/>
    <n v="9.7977614460000009"/>
    <n v="1879"/>
  </r>
  <r>
    <s v="US-VOT"/>
    <s v="US-VOTIV MUSIC"/>
    <s v="PORTABLE SUB STREAMS"/>
    <s v="SPOTIFY USA INC"/>
    <s v="PORTABLE SUBSCRIPTIONS"/>
    <s v="TRACK"/>
    <x v="6"/>
    <x v="7"/>
    <s v="00075679967336"/>
    <s v="WE ARE AUGUSTINES"/>
    <s v="PATTON STATE HOSPITAL"/>
    <d v="2014-02-18T00:00:00"/>
    <m/>
    <s v="GBW7D1100009"/>
    <n v="5.5729040543000004"/>
    <n v="1059"/>
  </r>
  <r>
    <s v="US-VOT"/>
    <s v="US-VOTIV MUSIC"/>
    <s v="PORTABLE SUB STREAMS"/>
    <s v="SPOTIFY USA INC"/>
    <s v="PORTABLE SUBSCRIPTIONS"/>
    <s v="TRACK"/>
    <x v="6"/>
    <x v="7"/>
    <s v="00075679967336"/>
    <s v="WE ARE AUGUSTINES"/>
    <s v="NEW DRINK FOR THE OLD DRUNK"/>
    <d v="2014-02-18T00:00:00"/>
    <m/>
    <s v="GBW7D1100008"/>
    <n v="9.4421626071000002"/>
    <n v="1805"/>
  </r>
  <r>
    <s v="US-VOT"/>
    <s v="US-VOTIV MUSIC"/>
    <s v="PORTABLE SUB STREAMS"/>
    <s v="SPOTIFY USA INC"/>
    <s v="PORTABLE SUBSCRIPTIONS"/>
    <s v="TRACK"/>
    <x v="6"/>
    <x v="7"/>
    <s v="00075679967336"/>
    <s v="WE ARE AUGUSTINES"/>
    <s v="JUAREZ"/>
    <d v="2014-02-18T00:00:00"/>
    <m/>
    <s v="GBW7D1100006"/>
    <n v="17.833084098699999"/>
    <n v="3481"/>
  </r>
  <r>
    <s v="US-VOT"/>
    <s v="US-VOTIV MUSIC"/>
    <s v="PORTABLE SUB STREAMS"/>
    <s v="SPOTIFY USA INC"/>
    <s v="PORTABLE SUBSCRIPTIONS"/>
    <s v="TRACK"/>
    <x v="6"/>
    <x v="7"/>
    <s v="00075679967336"/>
    <s v="WE ARE AUGUSTINES"/>
    <s v="HEADLONG INTO THE ABYSS"/>
    <d v="2014-02-18T00:00:00"/>
    <m/>
    <s v="GBW7D1100003"/>
    <n v="16.692806903499999"/>
    <n v="3223"/>
  </r>
  <r>
    <s v="US-VOT"/>
    <s v="US-VOTIV MUSIC"/>
    <s v="PORTABLE SUB STREAMS"/>
    <s v="SPOTIFY USA INC"/>
    <s v="PORTABLE SUBSCRIPTIONS"/>
    <s v="TRACK"/>
    <x v="6"/>
    <x v="7"/>
    <s v="00075679967336"/>
    <s v="WE ARE AUGUSTINES"/>
    <s v="EAST LOS ANGELES"/>
    <d v="2014-02-18T00:00:00"/>
    <m/>
    <s v="GBW7D1100005"/>
    <n v="7.9720412087000003"/>
    <n v="1544"/>
  </r>
  <r>
    <s v="US-VOT"/>
    <s v="US-VOTIV MUSIC"/>
    <s v="PORTABLE SUB STREAMS"/>
    <s v="SPOTIFY USA INC"/>
    <s v="PORTABLE SUBSCRIPTIONS"/>
    <s v="TRACK"/>
    <x v="6"/>
    <x v="7"/>
    <s v="00075679967336"/>
    <s v="WE ARE AUGUSTINES"/>
    <s v="CHAPEL SONG"/>
    <d v="2014-02-18T00:00:00"/>
    <m/>
    <s v="GBW7D1100014"/>
    <n v="315.95171023559999"/>
    <n v="62876"/>
  </r>
  <r>
    <s v="US-VOT"/>
    <s v="US-VOTIV MUSIC"/>
    <s v="PORTABLE SUB STREAMS"/>
    <s v="SPOTIFY USA INC"/>
    <s v="PORTABLE SUBSCRIPTIONS"/>
    <s v="TRACK"/>
    <x v="6"/>
    <x v="7"/>
    <s v="00075679967336"/>
    <s v="WE ARE AUGUSTINES"/>
    <s v="BOOK OF JAMES"/>
    <d v="2014-02-18T00:00:00"/>
    <m/>
    <s v="GBW7D1100004"/>
    <n v="37.116127059999997"/>
    <n v="7339"/>
  </r>
  <r>
    <s v="US-VOT"/>
    <s v="US-VOTIV MUSIC"/>
    <s v="PORTABLE SUB STREAMS"/>
    <s v="SPOTIFY USA INC"/>
    <s v="PORTABLE SUBSCRIPTIONS"/>
    <s v="TRACK"/>
    <x v="6"/>
    <x v="7"/>
    <s v="00075679967336"/>
    <s v="WE ARE AUGUSTINES"/>
    <s v="BARREL OF LEAVES"/>
    <d v="2014-02-18T00:00:00"/>
    <m/>
    <s v="GBW7D1100011"/>
    <n v="6.5800892524000014"/>
    <n v="1268"/>
  </r>
  <r>
    <s v="US-VOT"/>
    <s v="US-VOTIV MUSIC"/>
    <s v="PORTABLE SUB STREAMS"/>
    <s v="SPOTIFY USA INC"/>
    <s v="PORTABLE SUBSCRIPTIONS"/>
    <s v="TRACK"/>
    <x v="6"/>
    <x v="7"/>
    <s v="00075679967336"/>
    <s v="WE ARE AUGUSTINES"/>
    <s v="AUGUSTINE"/>
    <d v="2014-02-18T00:00:00"/>
    <m/>
    <s v="GBW7D1100002"/>
    <n v="18.440984795799999"/>
    <n v="3579"/>
  </r>
  <r>
    <s v="US-VOT"/>
    <s v="US-VOTIV MUSIC"/>
    <s v="PORTABLE SUB STREAMS"/>
    <s v="SPOTIFY USA INC"/>
    <s v="PORTABLE SUBSCRIPTIONS"/>
    <s v="TRACK"/>
    <x v="14"/>
    <x v="29"/>
    <s v="00851857007502"/>
    <s v="TIM OXTON"/>
    <s v="BENNY"/>
    <d v="2018-05-18T00:00:00"/>
    <m/>
    <s v="USC5Q1800007"/>
    <n v="1.2333466241"/>
    <n v="254"/>
  </r>
  <r>
    <s v="US-VOT"/>
    <s v="US-VOTIV MUSIC"/>
    <s v="PORTABLE SUB STREAMS"/>
    <s v="SPOTIFY USA INC"/>
    <s v="PORTABLE SUBSCRIPTIONS"/>
    <s v="TRACK"/>
    <x v="7"/>
    <x v="14"/>
    <s v="00075679946430"/>
    <s v="THE SO SO GLOS"/>
    <s v="UNDERNEATH THE UNIVERSE"/>
    <d v="2014-01-14T00:00:00"/>
    <m/>
    <s v="USC5Q1300124"/>
    <n v="0.89565129570000002"/>
    <n v="184"/>
  </r>
  <r>
    <s v="US-VOT"/>
    <s v="US-VOTIV MUSIC"/>
    <s v="PORTABLE SUB STREAMS"/>
    <s v="SPOTIFY USA INC"/>
    <s v="PORTABLE SUBSCRIPTIONS"/>
    <s v="TRACK"/>
    <x v="7"/>
    <x v="14"/>
    <s v="00075679946430"/>
    <s v="THE SO SO GLOS"/>
    <s v="THROW YOUR HANDS UP"/>
    <d v="2014-01-14T00:00:00"/>
    <m/>
    <s v="USC5Q1300118"/>
    <n v="2.0112179973000002"/>
    <n v="391"/>
  </r>
  <r>
    <s v="US-VOT"/>
    <s v="US-VOTIV MUSIC"/>
    <s v="PORTABLE SUB STREAMS"/>
    <s v="SPOTIFY USA INC"/>
    <s v="PORTABLE SUBSCRIPTIONS"/>
    <s v="TRACK"/>
    <x v="7"/>
    <x v="14"/>
    <s v="00075679946430"/>
    <s v="THE SO SO GLOS"/>
    <s v="THERE'S A WAR"/>
    <d v="2014-01-14T00:00:00"/>
    <m/>
    <s v="USC5Q1300121"/>
    <n v="0.62903768260000004"/>
    <n v="126"/>
  </r>
  <r>
    <s v="US-VOT"/>
    <s v="US-VOTIV MUSIC"/>
    <s v="PORTABLE SUB STREAMS"/>
    <s v="SPOTIFY USA INC"/>
    <s v="PORTABLE SUBSCRIPTIONS"/>
    <s v="TRACK"/>
    <x v="7"/>
    <x v="14"/>
    <s v="00075679946430"/>
    <s v="THE SO SO GLOS"/>
    <s v="THERE'S A WAR"/>
    <d v="2014-01-14T00:00:00"/>
    <m/>
    <s v="USC5Q1300116"/>
    <n v="0.77432605519999997"/>
    <n v="152"/>
  </r>
  <r>
    <s v="US-VOT"/>
    <s v="US-VOTIV MUSIC"/>
    <s v="PORTABLE SUB STREAMS"/>
    <s v="SPOTIFY USA INC"/>
    <s v="PORTABLE SUBSCRIPTIONS"/>
    <s v="TRACK"/>
    <x v="7"/>
    <x v="14"/>
    <s v="00075679946430"/>
    <s v="THE SO SO GLOS"/>
    <s v="MY BLOCK"/>
    <d v="2014-01-14T00:00:00"/>
    <m/>
    <s v="USC5Q1300117"/>
    <n v="6.5334763268000007"/>
    <n v="1326"/>
  </r>
  <r>
    <s v="US-VOT"/>
    <s v="US-VOTIV MUSIC"/>
    <s v="PORTABLE SUB STREAMS"/>
    <s v="SPOTIFY USA INC"/>
    <s v="PORTABLE SUBSCRIPTIONS"/>
    <s v="TRACK"/>
    <x v="7"/>
    <x v="14"/>
    <s v="00075679946430"/>
    <s v="THE SO SO GLOS"/>
    <s v="LOVE OR EMPIRE"/>
    <d v="2014-01-14T00:00:00"/>
    <m/>
    <s v="USC5Q1300120"/>
    <n v="1.0811968339"/>
    <n v="212"/>
  </r>
  <r>
    <s v="US-VOT"/>
    <s v="US-VOTIV MUSIC"/>
    <s v="PORTABLE SUB STREAMS"/>
    <s v="SPOTIFY USA INC"/>
    <s v="PORTABLE SUBSCRIPTIONS"/>
    <s v="TRACK"/>
    <x v="7"/>
    <x v="14"/>
    <s v="00075679946430"/>
    <s v="THE SO SO GLOS"/>
    <s v="ISN'T IT A SHAME"/>
    <d v="2014-01-14T00:00:00"/>
    <m/>
    <s v="USC5Q1300119"/>
    <n v="1.3335585747000001"/>
    <n v="269"/>
  </r>
  <r>
    <s v="US-VOT"/>
    <s v="US-VOTIV MUSIC"/>
    <s v="PORTABLE SUB STREAMS"/>
    <s v="SPOTIFY USA INC"/>
    <s v="PORTABLE SUBSCRIPTIONS"/>
    <s v="TRACK"/>
    <x v="7"/>
    <x v="14"/>
    <s v="00075679946430"/>
    <s v="THE SO SO GLOS"/>
    <s v="ISLAND LOOPS"/>
    <d v="2014-01-14T00:00:00"/>
    <m/>
    <s v="USC5Q1300123"/>
    <n v="0.76388643140000001"/>
    <n v="147"/>
  </r>
  <r>
    <s v="US-VOT"/>
    <s v="US-VOTIV MUSIC"/>
    <s v="PORTABLE SUB STREAMS"/>
    <s v="SPOTIFY USA INC"/>
    <s v="PORTABLE SUBSCRIPTIONS"/>
    <s v="TRACK"/>
    <x v="7"/>
    <x v="14"/>
    <s v="00075679946430"/>
    <s v="THE SO SO GLOS"/>
    <s v="EXECUTION"/>
    <d v="2014-01-14T00:00:00"/>
    <m/>
    <s v="USC5Q1300122"/>
    <n v="0.91352917519999999"/>
    <n v="192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WE GOT THE DAYS"/>
    <d v="2014-01-14T00:00:00"/>
    <m/>
    <s v="USC5Q1300099"/>
    <n v="2.7589446236000001"/>
    <n v="553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THE FISTICUFFS"/>
    <d v="2014-01-14T00:00:00"/>
    <m/>
    <s v="USC5Q1300097"/>
    <n v="1.6677692983000001"/>
    <n v="331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THE DEAD, THE GONE &amp; THE COSMOS"/>
    <d v="2014-01-14T00:00:00"/>
    <m/>
    <s v="USC5Q1300103"/>
    <n v="0.73439129410000004"/>
    <n v="152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SEVENTEEN"/>
    <d v="2014-01-14T00:00:00"/>
    <m/>
    <s v="USC5Q1300106"/>
    <n v="0.78864389750000019"/>
    <n v="163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RUSKIE KILLS FEMME"/>
    <d v="2014-01-14T00:00:00"/>
    <m/>
    <s v="USC5Q1300109"/>
    <n v="0.50825903260000005"/>
    <n v="108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MOLD BABY (&amp; THE QUEEN MIDAS)"/>
    <d v="2014-01-14T00:00:00"/>
    <m/>
    <s v="USC5Q1300110"/>
    <n v="203.36962143299999"/>
    <n v="42843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LOW"/>
    <d v="2014-01-14T00:00:00"/>
    <m/>
    <s v="USC5Q1300098"/>
    <n v="1.2090366007"/>
    <n v="244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JUNKIE STORY"/>
    <d v="2014-01-14T00:00:00"/>
    <m/>
    <s v="USC5Q1300105"/>
    <n v="0.77686235380000002"/>
    <n v="163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IRISH ROSE"/>
    <d v="2014-01-14T00:00:00"/>
    <m/>
    <s v="USC5Q1300107"/>
    <n v="0.66439507060000003"/>
    <n v="138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HURRICANE HEART ATTACK"/>
    <d v="2014-01-14T00:00:00"/>
    <m/>
    <s v="USC5Q1300102"/>
    <n v="0.91354002850000005"/>
    <n v="184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FROM HER BEACON HAND, GLOS"/>
    <d v="2014-01-14T00:00:00"/>
    <m/>
    <s v="USC5Q1300100"/>
    <n v="1.1611968179000001"/>
    <n v="245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BROKEN MIRROR BABY"/>
    <d v="2014-01-14T00:00:00"/>
    <m/>
    <s v="USC5Q1300108"/>
    <n v="0.56845897990000005"/>
    <n v="122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BLACK AND BLUE"/>
    <d v="2014-01-14T00:00:00"/>
    <m/>
    <s v="USC5Q1300101"/>
    <n v="2.0738762795999999"/>
    <n v="430"/>
  </r>
  <r>
    <s v="US-VOT"/>
    <s v="US-VOTIV MUSIC"/>
    <s v="PORTABLE SUB STREAMS"/>
    <s v="SPOTIFY USA INC"/>
    <s v="PORTABLE SUBSCRIPTIONS"/>
    <s v="TRACK"/>
    <x v="7"/>
    <x v="15"/>
    <s v="00075679946447"/>
    <s v="THE SO SO GLOS"/>
    <s v="99°"/>
    <d v="2014-01-14T00:00:00"/>
    <m/>
    <s v="USC5Q1300104"/>
    <n v="1.1682090582"/>
    <n v="240"/>
  </r>
  <r>
    <s v="US-VOT"/>
    <s v="US-VOTIV MUSIC"/>
    <s v="PORTABLE SUB STREAMS"/>
    <s v="SPOTIFY USA INC"/>
    <s v="PORTABLE SUBSCRIPTIONS"/>
    <s v="TRACK"/>
    <x v="7"/>
    <x v="8"/>
    <s v="00811790020006"/>
    <s v="THE SO SO GLOS"/>
    <s v="NEW STANCE"/>
    <d v="2014-01-14T00:00:00"/>
    <m/>
    <s v="USC5Q1300113"/>
    <n v="0.87844157560000002"/>
    <n v="169"/>
  </r>
  <r>
    <s v="US-VOT"/>
    <s v="US-VOTIV MUSIC"/>
    <s v="PORTABLE SUB STREAMS"/>
    <s v="SPOTIFY USA INC"/>
    <s v="PORTABLE SUBSCRIPTIONS"/>
    <s v="TRACK"/>
    <x v="7"/>
    <x v="8"/>
    <s v="00811790020006"/>
    <s v="THE SO SO GLOS"/>
    <s v="LIVE LIKE TV"/>
    <d v="2014-01-14T00:00:00"/>
    <m/>
    <s v="USC5Q1300112"/>
    <n v="0.27414699889999999"/>
    <n v="56"/>
  </r>
  <r>
    <s v="US-VOT"/>
    <s v="US-VOTIV MUSIC"/>
    <s v="PORTABLE SUB STREAMS"/>
    <s v="SPOTIFY USA INC"/>
    <s v="PORTABLE SUBSCRIPTIONS"/>
    <s v="TRACK"/>
    <x v="7"/>
    <x v="8"/>
    <s v="00811790020006"/>
    <s v="THE SO SO GLOS"/>
    <s v="LINDY HOP"/>
    <d v="2014-01-14T00:00:00"/>
    <m/>
    <s v="USC5Q1300115"/>
    <n v="0.90244616190000004"/>
    <n v="175"/>
  </r>
  <r>
    <s v="US-VOT"/>
    <s v="US-VOTIV MUSIC"/>
    <s v="PORTABLE SUB STREAMS"/>
    <s v="SPOTIFY USA INC"/>
    <s v="PORTABLE SUBSCRIPTIONS"/>
    <s v="TRACK"/>
    <x v="7"/>
    <x v="8"/>
    <s v="00811790020006"/>
    <s v="THE SO SO GLOS"/>
    <s v="HERE COMES THE NEIGHBORHOOD"/>
    <d v="2014-01-14T00:00:00"/>
    <m/>
    <s v="USC5Q1300114"/>
    <n v="0.6567300197"/>
    <n v="141"/>
  </r>
  <r>
    <s v="US-VOT"/>
    <s v="US-VOTIV MUSIC"/>
    <s v="PORTABLE SUB STREAMS"/>
    <s v="SPOTIFY USA INC"/>
    <s v="PORTABLE SUBSCRIPTIONS"/>
    <s v="TRACK"/>
    <x v="7"/>
    <x v="8"/>
    <s v="00811790020006"/>
    <s v="THE SO SO GLOS"/>
    <s v="FRED ASTAIRE"/>
    <d v="2014-01-14T00:00:00"/>
    <m/>
    <s v="USC5Q1300111"/>
    <n v="0.70193101960000004"/>
    <n v="130"/>
  </r>
  <r>
    <s v="US-VOT"/>
    <s v="US-VOTIV MUSIC"/>
    <s v="PORTABLE SUB STREAMS"/>
    <s v="SPOTIFY USA INC"/>
    <s v="PORTABLE SUBSCRIPTIONS"/>
    <s v="TRACK"/>
    <x v="7"/>
    <x v="30"/>
    <s v="00851563006356"/>
    <s v="THE SO SO GLOS"/>
    <s v="SUNNY SIDE"/>
    <d v="2016-05-20T00:00:00"/>
    <m/>
    <s v="USC5Q1500023"/>
    <n v="2.8129119667000002"/>
    <n v="556"/>
  </r>
  <r>
    <s v="US-VOT"/>
    <s v="US-VOTIV MUSIC"/>
    <s v="PORTABLE SUB STREAMS"/>
    <s v="SPOTIFY USA INC"/>
    <s v="PORTABLE SUBSCRIPTIONS"/>
    <s v="TRACK"/>
    <x v="7"/>
    <x v="30"/>
    <s v="00851563006356"/>
    <s v="THE SO SO GLOS"/>
    <s v="MISSIONARY"/>
    <d v="2016-05-20T00:00:00"/>
    <m/>
    <s v="USC5Q1500029"/>
    <n v="16.414566305000001"/>
    <n v="3271"/>
  </r>
  <r>
    <s v="US-VOT"/>
    <s v="US-VOTIV MUSIC"/>
    <s v="PORTABLE SUB STREAMS"/>
    <s v="SPOTIFY USA INC"/>
    <s v="PORTABLE SUBSCRIPTIONS"/>
    <s v="TRACK"/>
    <x v="7"/>
    <x v="30"/>
    <s v="00851563006356"/>
    <s v="THE SO SO GLOS"/>
    <s v="MAGAZINE"/>
    <d v="2016-05-20T00:00:00"/>
    <m/>
    <s v="USC5Q1500022"/>
    <n v="3.5410329044000002"/>
    <n v="722"/>
  </r>
  <r>
    <s v="US-VOT"/>
    <s v="US-VOTIV MUSIC"/>
    <s v="PORTABLE SUB STREAMS"/>
    <s v="SPOTIFY USA INC"/>
    <s v="PORTABLE SUBSCRIPTIONS"/>
    <s v="TRACK"/>
    <x v="7"/>
    <x v="30"/>
    <s v="00851563006356"/>
    <s v="THE SO SO GLOS"/>
    <s v="KINGS COUNTY II: BALLAD OF A SO SO GLO"/>
    <d v="2016-05-20T00:00:00"/>
    <m/>
    <s v="USC5Q1500024"/>
    <n v="4.1608591411000004"/>
    <n v="814"/>
  </r>
  <r>
    <s v="US-VOT"/>
    <s v="US-VOTIV MUSIC"/>
    <s v="PORTABLE SUB STREAMS"/>
    <s v="SPOTIFY USA INC"/>
    <s v="PORTABLE SUBSCRIPTIONS"/>
    <s v="TRACK"/>
    <x v="7"/>
    <x v="30"/>
    <s v="00851563006356"/>
    <s v="THE SO SO GLOS"/>
    <s v="INPATIENT"/>
    <d v="2016-05-20T00:00:00"/>
    <m/>
    <s v="USC5Q1500027"/>
    <n v="2.6398894311999999"/>
    <n v="532"/>
  </r>
  <r>
    <s v="US-VOT"/>
    <s v="US-VOTIV MUSIC"/>
    <s v="PORTABLE SUB STREAMS"/>
    <s v="SPOTIFY USA INC"/>
    <s v="PORTABLE SUBSCRIPTIONS"/>
    <s v="TRACK"/>
    <x v="7"/>
    <x v="30"/>
    <s v="00851563006356"/>
    <s v="THE SO SO GLOS"/>
    <s v="GOING OUT SWINGIN'"/>
    <d v="2016-05-20T00:00:00"/>
    <m/>
    <s v="USC5Q1500020"/>
    <n v="4.5968294662"/>
    <n v="901"/>
  </r>
  <r>
    <s v="US-VOT"/>
    <s v="US-VOTIV MUSIC"/>
    <s v="PORTABLE SUB STREAMS"/>
    <s v="SPOTIFY USA INC"/>
    <s v="PORTABLE SUBSCRIPTIONS"/>
    <s v="TRACK"/>
    <x v="7"/>
    <x v="30"/>
    <s v="00851563006356"/>
    <s v="THE SO SO GLOS"/>
    <s v="FOOL ON THE STREET"/>
    <d v="2016-05-20T00:00:00"/>
    <m/>
    <s v="USC5Q1500025"/>
    <n v="2.3867580684999998"/>
    <n v="477"/>
  </r>
  <r>
    <s v="US-VOT"/>
    <s v="US-VOTIV MUSIC"/>
    <s v="PORTABLE SUB STREAMS"/>
    <s v="SPOTIFY USA INC"/>
    <s v="PORTABLE SUBSCRIPTIONS"/>
    <s v="TRACK"/>
    <x v="7"/>
    <x v="30"/>
    <s v="00851563006356"/>
    <s v="THE SO SO GLOS"/>
    <s v="DOWN THE TUBES"/>
    <d v="2016-05-20T00:00:00"/>
    <m/>
    <s v="USC5Q1500028"/>
    <n v="1.9344993323999999"/>
    <n v="388"/>
  </r>
  <r>
    <s v="US-VOT"/>
    <s v="US-VOTIV MUSIC"/>
    <s v="PORTABLE SUB STREAMS"/>
    <s v="SPOTIFY USA INC"/>
    <s v="PORTABLE SUBSCRIPTIONS"/>
    <s v="TRACK"/>
    <x v="7"/>
    <x v="30"/>
    <s v="00851563006356"/>
    <s v="THE SO SO GLOS"/>
    <s v="DEVIL'S DOING HANDSTANDS"/>
    <d v="2016-05-20T00:00:00"/>
    <m/>
    <s v="USC5Q1500021"/>
    <n v="5.4047993451999998"/>
    <n v="1088"/>
  </r>
  <r>
    <s v="US-VOT"/>
    <s v="US-VOTIV MUSIC"/>
    <s v="PORTABLE SUB STREAMS"/>
    <s v="SPOTIFY USA INC"/>
    <s v="PORTABLE SUBSCRIPTIONS"/>
    <s v="TRACK"/>
    <x v="7"/>
    <x v="30"/>
    <s v="00851563006356"/>
    <s v="THE SO SO GLOS"/>
    <s v="CADAVER (CAREER SUICIDE)"/>
    <d v="2016-05-20T00:00:00"/>
    <m/>
    <s v="USC5Q1500026"/>
    <n v="2.4007092983999998"/>
    <n v="491"/>
  </r>
  <r>
    <s v="US-VOT"/>
    <s v="US-VOTIV MUSIC"/>
    <s v="PORTABLE SUB STREAMS"/>
    <s v="SPOTIFY USA INC"/>
    <s v="PORTABLE SUBSCRIPTIONS"/>
    <s v="TRACK"/>
    <x v="7"/>
    <x v="31"/>
    <s v="00851563006479"/>
    <s v="THE SO SO GLOS"/>
    <s v="DANCING INDUSTRY"/>
    <d v="2016-03-11T00:00:00"/>
    <m/>
    <s v="USC5Q1500018"/>
    <n v="17.1814536248"/>
    <n v="3440"/>
  </r>
  <r>
    <s v="US-VOT"/>
    <s v="US-VOTIV MUSIC"/>
    <s v="PORTABLE SUB STREAMS"/>
    <s v="SPOTIFY USA INC"/>
    <s v="PORTABLE SUBSCRIPTIONS"/>
    <s v="TRACK"/>
    <x v="7"/>
    <x v="32"/>
    <s v="00857235002961"/>
    <s v="THE SO SO GLOS"/>
    <s v="BLACK AND BLUE"/>
    <d v="2015-03-03T00:00:00"/>
    <m/>
    <s v="USC5Q1500002"/>
    <n v="4.4891168864999997"/>
    <n v="880"/>
  </r>
  <r>
    <s v="US-VOT"/>
    <s v="US-VOTIV MUSIC"/>
    <s v="PORTABLE SUB STREAMS"/>
    <s v="SPOTIFY USA INC"/>
    <s v="PORTABLE SUBSCRIPTIONS"/>
    <s v="TRACK"/>
    <x v="7"/>
    <x v="16"/>
    <s v="00851563006394"/>
    <s v="THE SO SO GLOS"/>
    <s v="A.D.D. LIFE"/>
    <d v="2016-01-22T00:00:00"/>
    <m/>
    <s v="USC5Q1500019"/>
    <n v="21.160477568899999"/>
    <n v="4320"/>
  </r>
  <r>
    <s v="US-VOT"/>
    <s v="US-VOTIV MUSIC"/>
    <s v="PORTABLE SUB STREAMS"/>
    <s v="SPOTIFY USA INC"/>
    <s v="PORTABLE SUBSCRIPTIONS"/>
    <s v="TRACK"/>
    <x v="15"/>
    <x v="33"/>
    <s v="00851857007489"/>
    <s v="SIMON DOOM"/>
    <s v="LUCIFER THE LIGHT BEARER"/>
    <d v="2018-01-30T00:00:00"/>
    <m/>
    <s v="USC5Q1700049"/>
    <n v="1.0927139483999999"/>
    <n v="221"/>
  </r>
  <r>
    <s v="US-VOT"/>
    <s v="US-VOTIV MUSIC"/>
    <s v="PORTABLE SUB STREAMS"/>
    <s v="SPOTIFY USA INC"/>
    <s v="PORTABLE SUBSCRIPTIONS"/>
    <s v="TRACK"/>
    <x v="15"/>
    <x v="34"/>
    <s v="00851857007229"/>
    <s v="SIMON DOOM"/>
    <s v="YOU CAN'T BE REAL"/>
    <d v="2017-05-19T00:00:00"/>
    <m/>
    <s v="USC5Q1700024"/>
    <n v="1.1952467690999999"/>
    <n v="216"/>
  </r>
  <r>
    <s v="US-VOT"/>
    <s v="US-VOTIV MUSIC"/>
    <s v="PORTABLE SUB STREAMS"/>
    <s v="SPOTIFY USA INC"/>
    <s v="PORTABLE SUBSCRIPTIONS"/>
    <s v="TRACK"/>
    <x v="15"/>
    <x v="34"/>
    <s v="00851857007229"/>
    <s v="SIMON DOOM"/>
    <s v="THE GENTS OF YORE"/>
    <d v="2017-05-19T00:00:00"/>
    <m/>
    <s v="USC5Q1700025"/>
    <n v="1.0257791754000001"/>
    <n v="182"/>
  </r>
  <r>
    <s v="US-VOT"/>
    <s v="US-VOTIV MUSIC"/>
    <s v="PORTABLE SUB STREAMS"/>
    <s v="SPOTIFY USA INC"/>
    <s v="PORTABLE SUBSCRIPTIONS"/>
    <s v="TRACK"/>
    <x v="15"/>
    <x v="34"/>
    <s v="00851857007229"/>
    <s v="SIMON DOOM"/>
    <s v="SISTINE CHAPEL"/>
    <d v="2017-05-19T00:00:00"/>
    <m/>
    <s v="USC5Q1700022"/>
    <n v="1.3851009119"/>
    <n v="245"/>
  </r>
  <r>
    <s v="US-VOT"/>
    <s v="US-VOTIV MUSIC"/>
    <s v="PORTABLE SUB STREAMS"/>
    <s v="SPOTIFY USA INC"/>
    <s v="PORTABLE SUBSCRIPTIONS"/>
    <s v="TRACK"/>
    <x v="15"/>
    <x v="34"/>
    <s v="00851857007229"/>
    <s v="SIMON DOOM"/>
    <s v="MY MOM WAS BORN IN LONDON"/>
    <d v="2017-05-19T00:00:00"/>
    <m/>
    <s v="USC5Q1700026"/>
    <n v="0.83810542770000018"/>
    <n v="156"/>
  </r>
  <r>
    <s v="US-VOT"/>
    <s v="US-VOTIV MUSIC"/>
    <s v="PORTABLE SUB STREAMS"/>
    <s v="SPOTIFY USA INC"/>
    <s v="PORTABLE SUBSCRIPTIONS"/>
    <s v="TRACK"/>
    <x v="15"/>
    <x v="34"/>
    <s v="00851857007229"/>
    <s v="SIMON DOOM"/>
    <s v="I FEEL UNLOVED"/>
    <d v="2017-05-19T00:00:00"/>
    <m/>
    <s v="USC5Q1700017"/>
    <n v="11.5486415575"/>
    <n v="2227"/>
  </r>
  <r>
    <s v="US-VOT"/>
    <s v="US-VOTIV MUSIC"/>
    <s v="PORTABLE SUB STREAMS"/>
    <s v="SPOTIFY USA INC"/>
    <s v="PORTABLE SUBSCRIPTIONS"/>
    <s v="TRACK"/>
    <x v="15"/>
    <x v="34"/>
    <s v="00851857007229"/>
    <s v="SIMON DOOM"/>
    <s v="HAIR OF THE GOD"/>
    <d v="2017-05-19T00:00:00"/>
    <m/>
    <s v="USC5Q1700021"/>
    <n v="1.3659598052999999"/>
    <n v="245"/>
  </r>
  <r>
    <s v="US-VOT"/>
    <s v="US-VOTIV MUSIC"/>
    <s v="PORTABLE SUB STREAMS"/>
    <s v="SPOTIFY USA INC"/>
    <s v="PORTABLE SUBSCRIPTIONS"/>
    <s v="TRACK"/>
    <x v="15"/>
    <x v="34"/>
    <s v="00851857007229"/>
    <s v="SIMON DOOM"/>
    <s v="GRAY'S PLACENTA"/>
    <d v="2017-05-19T00:00:00"/>
    <m/>
    <s v="USC5Q1700019"/>
    <n v="1.7945408167000001"/>
    <n v="324"/>
  </r>
  <r>
    <s v="US-VOT"/>
    <s v="US-VOTIV MUSIC"/>
    <s v="PORTABLE SUB STREAMS"/>
    <s v="SPOTIFY USA INC"/>
    <s v="PORTABLE SUBSCRIPTIONS"/>
    <s v="TRACK"/>
    <x v="15"/>
    <x v="34"/>
    <s v="00851857007229"/>
    <s v="SIMON DOOM"/>
    <s v="ENTER THE ARENA"/>
    <d v="2017-05-19T00:00:00"/>
    <m/>
    <s v="USC5Q1700020"/>
    <n v="1.6122994289000001"/>
    <n v="291"/>
  </r>
  <r>
    <s v="US-VOT"/>
    <s v="US-VOTIV MUSIC"/>
    <s v="PORTABLE SUB STREAMS"/>
    <s v="SPOTIFY USA INC"/>
    <s v="PORTABLE SUBSCRIPTIONS"/>
    <s v="TRACK"/>
    <x v="15"/>
    <x v="34"/>
    <s v="00851857007229"/>
    <s v="SIMON DOOM"/>
    <s v="DREAM OF THE MACHINES"/>
    <d v="2017-05-19T00:00:00"/>
    <m/>
    <s v="USC5Q1700018"/>
    <n v="3.9858934688000001"/>
    <n v="733"/>
  </r>
  <r>
    <s v="US-VOT"/>
    <s v="US-VOTIV MUSIC"/>
    <s v="PORTABLE SUB STREAMS"/>
    <s v="SPOTIFY USA INC"/>
    <s v="PORTABLE SUBSCRIPTIONS"/>
    <s v="TRACK"/>
    <x v="15"/>
    <x v="34"/>
    <s v="00851857007229"/>
    <s v="SIMON DOOM"/>
    <s v="BABYMAN"/>
    <d v="2017-05-19T00:00:00"/>
    <m/>
    <s v="USC5Q1700023"/>
    <n v="1.1010987512999999"/>
    <n v="198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SPECTRE"/>
    <d v="2017-02-24T00:00:00"/>
    <m/>
    <s v="USC5Q1700014"/>
    <n v="1.6449702984000001"/>
    <n v="441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SPECTRE"/>
    <d v="2017-02-24T00:00:00"/>
    <m/>
    <s v="USC5Q1700012"/>
    <n v="0.48366956109999998"/>
    <n v="104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SAYING HI TO OLD FRIENDS"/>
    <d v="2017-02-24T00:00:00"/>
    <m/>
    <s v="USC5Q1700005"/>
    <n v="1.3826531737000001"/>
    <n v="324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I WISH YOU WERE A GIRL"/>
    <d v="2017-02-24T00:00:00"/>
    <m/>
    <s v="USC5Q1700009"/>
    <n v="0.22238711780000001"/>
    <n v="46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HARD BEING HAPPY"/>
    <d v="2017-02-24T00:00:00"/>
    <m/>
    <s v="USC5Q1700006"/>
    <n v="0.36157493870000001"/>
    <n v="80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FUN FEXY FINE"/>
    <d v="2017-02-24T00:00:00"/>
    <m/>
    <s v="USC5Q1700008"/>
    <n v="0.25398726850000009"/>
    <n v="55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DREAMS IMITATE ART"/>
    <d v="2017-02-24T00:00:00"/>
    <m/>
    <s v="USC5Q1700013"/>
    <n v="0.17613798689999999"/>
    <n v="37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DREAMS IMITATE ART"/>
    <d v="2017-02-24T00:00:00"/>
    <m/>
    <s v="USC5Q1700011"/>
    <n v="16.323332523400001"/>
    <n v="3382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BOYS THEME"/>
    <d v="2017-02-24T00:00:00"/>
    <m/>
    <s v="USC5Q1700015"/>
    <n v="0.1625943544"/>
    <n v="38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BOYS THEME"/>
    <d v="2017-02-24T00:00:00"/>
    <m/>
    <s v="USC5Q1700004"/>
    <n v="0.37381405750000002"/>
    <n v="93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BOYS THEME"/>
    <d v="2017-02-24T00:00:00"/>
    <m/>
    <s v="USC5Q1700003"/>
    <n v="0.36957057370000002"/>
    <n v="84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AS YOU ARE"/>
    <d v="2017-02-24T00:00:00"/>
    <m/>
    <s v="USC5Q1700001"/>
    <n v="0.75161374489999999"/>
    <n v="158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ALL THE THINGS YOU WERE BY NOW"/>
    <d v="2017-02-24T00:00:00"/>
    <m/>
    <s v="USC5Q1700010"/>
    <n v="0.21630478510000001"/>
    <n v="50"/>
  </r>
  <r>
    <s v="US-VOT"/>
    <s v="US-VOTIV MUSIC"/>
    <s v="PORTABLE SUB STREAMS"/>
    <s v="SPOTIFY USA INC"/>
    <s v="PORTABLE SUBSCRIPTIONS"/>
    <s v="TRACK"/>
    <x v="16"/>
    <x v="35"/>
    <s v="00851857007205"/>
    <s v="PATRICK HIGGINS"/>
    <s v="ALL THE THINGS YOU WERE BY NOW"/>
    <d v="2017-02-24T00:00:00"/>
    <m/>
    <s v="USC5Q1700002"/>
    <n v="0.42446281100000011"/>
    <n v="90"/>
  </r>
  <r>
    <s v="US-VOT"/>
    <s v="US-VOTIV MUSIC"/>
    <s v="PORTABLE SUB STREAMS"/>
    <s v="SPOTIFY USA INC"/>
    <s v="PORTABLE SUBSCRIPTIONS"/>
    <s v="TRACK"/>
    <x v="16"/>
    <x v="35"/>
    <s v="00851857007205"/>
    <s v="MILES JORIS-PEYRAFITTE"/>
    <s v="OH BOY, TRAILER HOMES"/>
    <d v="2017-02-24T00:00:00"/>
    <m/>
    <s v="USC5Q1700007"/>
    <n v="0.26539288420000001"/>
    <n v="57"/>
  </r>
  <r>
    <s v="US-VOT"/>
    <s v="US-VOTIV MUSIC"/>
    <s v="PORTABLE SUB STREAMS"/>
    <s v="SPOTIFY USA INC"/>
    <s v="PORTABLE SUBSCRIPTIONS"/>
    <s v="TRACK"/>
    <x v="16"/>
    <x v="35"/>
    <s v="00851857007205"/>
    <s v="KEVIN REILLY"/>
    <s v="APPALACHIAN MOON"/>
    <d v="2017-02-24T00:00:00"/>
    <m/>
    <s v="USC5Q1700016"/>
    <n v="161.6267873525"/>
    <n v="34328"/>
  </r>
  <r>
    <s v="US-VOT"/>
    <s v="US-VOTIV MUSIC"/>
    <s v="PORTABLE SUB STREAMS"/>
    <s v="SPOTIFY USA INC"/>
    <s v="PORTABLE SUBSCRIPTIONS"/>
    <s v="TRACK"/>
    <x v="17"/>
    <x v="36"/>
    <s v="00851857007267"/>
    <s v="MY GOODNESS"/>
    <s v="SCAVENGERS"/>
    <d v="2017-06-02T00:00:00"/>
    <m/>
    <s v="USC5Q1600041"/>
    <n v="12.7009516862"/>
    <n v="2444"/>
  </r>
  <r>
    <s v="US-VOT"/>
    <s v="US-VOTIV MUSIC"/>
    <s v="PORTABLE SUB STREAMS"/>
    <s v="SPOTIFY USA INC"/>
    <s v="PORTABLE SUBSCRIPTIONS"/>
    <s v="TRACK"/>
    <x v="17"/>
    <x v="36"/>
    <s v="00851857007236"/>
    <s v="MY GOODNESS"/>
    <s v="WHITE WITCHES"/>
    <d v="2017-06-02T00:00:00"/>
    <m/>
    <s v="USC5Q1600040"/>
    <n v="4.0235052814000003"/>
    <n v="755"/>
  </r>
  <r>
    <s v="US-VOT"/>
    <s v="US-VOTIV MUSIC"/>
    <s v="PORTABLE SUB STREAMS"/>
    <s v="SPOTIFY USA INC"/>
    <s v="PORTABLE SUBSCRIPTIONS"/>
    <s v="TRACK"/>
    <x v="17"/>
    <x v="36"/>
    <s v="00851857007236"/>
    <s v="MY GOODNESS"/>
    <s v="SWIM"/>
    <d v="2017-06-02T00:00:00"/>
    <m/>
    <s v="USC5Q1600039"/>
    <n v="3.0687688413999998"/>
    <n v="583"/>
  </r>
  <r>
    <s v="US-VOT"/>
    <s v="US-VOTIV MUSIC"/>
    <s v="PORTABLE SUB STREAMS"/>
    <s v="SPOTIFY USA INC"/>
    <s v="PORTABLE SUBSCRIPTIONS"/>
    <s v="TRACK"/>
    <x v="17"/>
    <x v="36"/>
    <s v="00851857007236"/>
    <s v="MY GOODNESS"/>
    <s v="SILVER LINING"/>
    <d v="2017-06-02T00:00:00"/>
    <m/>
    <s v="USC5Q1600036"/>
    <n v="12.623034821999999"/>
    <n v="2479"/>
  </r>
  <r>
    <s v="US-VOT"/>
    <s v="US-VOTIV MUSIC"/>
    <s v="PORTABLE SUB STREAMS"/>
    <s v="SPOTIFY USA INC"/>
    <s v="PORTABLE SUBSCRIPTIONS"/>
    <s v="TRACK"/>
    <x v="17"/>
    <x v="36"/>
    <s v="00851857007236"/>
    <s v="MY GOODNESS"/>
    <s v="LAZY LOVE"/>
    <d v="2017-06-02T00:00:00"/>
    <m/>
    <s v="USC5Q1600043"/>
    <n v="4.1189282458000003"/>
    <n v="791"/>
  </r>
  <r>
    <s v="US-VOT"/>
    <s v="US-VOTIV MUSIC"/>
    <s v="PORTABLE SUB STREAMS"/>
    <s v="SPOTIFY USA INC"/>
    <s v="PORTABLE SUBSCRIPTIONS"/>
    <s v="TRACK"/>
    <x v="17"/>
    <x v="36"/>
    <s v="00851857007236"/>
    <s v="MY GOODNESS"/>
    <s v="HAUNT"/>
    <d v="2017-06-02T00:00:00"/>
    <m/>
    <s v="USC5Q1600038"/>
    <n v="7.7629311420000002"/>
    <n v="1482"/>
  </r>
  <r>
    <s v="US-VOT"/>
    <s v="US-VOTIV MUSIC"/>
    <s v="PORTABLE SUB STREAMS"/>
    <s v="SPOTIFY USA INC"/>
    <s v="PORTABLE SUBSCRIPTIONS"/>
    <s v="TRACK"/>
    <x v="17"/>
    <x v="36"/>
    <s v="00851857007236"/>
    <s v="MY GOODNESS"/>
    <s v="GHOST TOWN"/>
    <d v="2017-06-02T00:00:00"/>
    <m/>
    <s v="USC5Q1600042"/>
    <n v="10.5782412779"/>
    <n v="2067"/>
  </r>
  <r>
    <s v="US-VOT"/>
    <s v="US-VOTIV MUSIC"/>
    <s v="PORTABLE SUB STREAMS"/>
    <s v="SPOTIFY USA INC"/>
    <s v="PORTABLE SUBSCRIPTIONS"/>
    <s v="TRACK"/>
    <x v="17"/>
    <x v="36"/>
    <s v="00851857007236"/>
    <s v="MY GOODNESS"/>
    <s v="ELEVATORS"/>
    <d v="2017-06-02T00:00:00"/>
    <m/>
    <s v="USC5Q1600037"/>
    <n v="11.0123451543"/>
    <n v="2135"/>
  </r>
  <r>
    <s v="US-VOT"/>
    <s v="US-VOTIV MUSIC"/>
    <s v="PORTABLE SUB STREAMS"/>
    <s v="SPOTIFY USA INC"/>
    <s v="PORTABLE SUBSCRIPTIONS"/>
    <s v="TRACK"/>
    <x v="17"/>
    <x v="36"/>
    <s v="00851857007236"/>
    <s v="MY GOODNESS"/>
    <s v="CUT TEETH"/>
    <d v="2017-06-02T00:00:00"/>
    <m/>
    <s v="USC5Q1600045"/>
    <n v="7.0250563035000004"/>
    <n v="1385"/>
  </r>
  <r>
    <s v="US-VOT"/>
    <s v="US-VOTIV MUSIC"/>
    <s v="PORTABLE SUB STREAMS"/>
    <s v="SPOTIFY USA INC"/>
    <s v="PORTABLE SUBSCRIPTIONS"/>
    <s v="TRACK"/>
    <x v="17"/>
    <x v="36"/>
    <s v="00851857007236"/>
    <s v="MY GOODNESS"/>
    <s v="ALRIGHT"/>
    <d v="2017-06-02T00:00:00"/>
    <m/>
    <s v="USC5Q1600044"/>
    <n v="3.2984724154"/>
    <n v="620"/>
  </r>
  <r>
    <s v="US-VOT"/>
    <s v="US-VOTIV MUSIC"/>
    <s v="PORTABLE SUB STREAMS"/>
    <s v="SPOTIFY USA INC"/>
    <s v="PORTABLE SUBSCRIPTIONS"/>
    <s v="TRACK"/>
    <x v="17"/>
    <x v="37"/>
    <s v="00851857007069"/>
    <s v="MY GOODNESS"/>
    <s v="ISLANDS"/>
    <d v="2016-09-14T00:00:00"/>
    <m/>
    <s v="USC5Q1600046"/>
    <n v="44.381961687100002"/>
    <n v="8875"/>
  </r>
  <r>
    <s v="US-VOT"/>
    <s v="US-VOTIV MUSIC"/>
    <s v="PORTABLE SUB STREAMS"/>
    <s v="SPOTIFY USA INC"/>
    <s v="PORTABLE SUBSCRIPTIONS"/>
    <s v="TRACK"/>
    <x v="17"/>
    <x v="37"/>
    <s v="00851857007052"/>
    <s v="MY GOODNESS"/>
    <s v="YOU DON'T KNOW HOW IT FEELS"/>
    <d v="2016-11-04T00:00:00"/>
    <m/>
    <s v="USC5Q1600047"/>
    <n v="1.1497897108999999"/>
    <n v="226"/>
  </r>
  <r>
    <s v="US-VOT"/>
    <s v="US-VOTIV MUSIC"/>
    <s v="PORTABLE SUB STREAMS"/>
    <s v="SPOTIFY USA INC"/>
    <s v="PORTABLE SUBSCRIPTIONS"/>
    <s v="TRACK"/>
    <x v="17"/>
    <x v="37"/>
    <s v="00851857007052"/>
    <s v="MY GOODNESS"/>
    <s v="NEW BLOOD"/>
    <d v="2016-11-04T00:00:00"/>
    <m/>
    <s v="USC5Q1600048"/>
    <n v="1.2484934209"/>
    <n v="238"/>
  </r>
  <r>
    <s v="US-VOT"/>
    <s v="US-VOTIV MUSIC"/>
    <s v="PORTABLE SUB STREAMS"/>
    <s v="SPOTIFY USA INC"/>
    <s v="PORTABLE SUBSCRIPTIONS"/>
    <s v="TRACK"/>
    <x v="17"/>
    <x v="38"/>
    <s v="00857235002237"/>
    <s v="MY GOODNESS"/>
    <s v="COLD FEET KILLER"/>
    <d v="2014-04-15T00:00:00"/>
    <m/>
    <s v="USC5Q1300084"/>
    <n v="28.7360799175"/>
    <n v="5717"/>
  </r>
  <r>
    <s v="US-VOT"/>
    <s v="US-VOTIV MUSIC"/>
    <s v="PORTABLE SUB STREAMS"/>
    <s v="SPOTIFY USA INC"/>
    <s v="PORTABLE SUBSCRIPTIONS"/>
    <s v="TRACK"/>
    <x v="17"/>
    <x v="39"/>
    <s v="00857235002060"/>
    <s v="MY GOODNESS"/>
    <s v="CHECK YOUR BONES"/>
    <d v="2014-01-21T00:00:00"/>
    <m/>
    <s v="USC5Q1300083"/>
    <n v="6.8586281374000002"/>
    <n v="1328"/>
  </r>
  <r>
    <s v="US-VOT"/>
    <s v="US-VOTIV MUSIC"/>
    <s v="PORTABLE SUB STREAMS"/>
    <s v="SPOTIFY USA INC"/>
    <s v="PORTABLE SUBSCRIPTIONS"/>
    <s v="TRACK"/>
    <x v="18"/>
    <x v="40"/>
    <s v="00851563006615"/>
    <s v="KUROMA"/>
    <s v="UPRISING"/>
    <d v="2016-10-14T00:00:00"/>
    <m/>
    <s v="USC5Q1600006"/>
    <n v="0.31724313310000002"/>
    <n v="65"/>
  </r>
  <r>
    <s v="US-VOT"/>
    <s v="US-VOTIV MUSIC"/>
    <s v="PORTABLE SUB STREAMS"/>
    <s v="SPOTIFY USA INC"/>
    <s v="PORTABLE SUBSCRIPTIONS"/>
    <s v="TRACK"/>
    <x v="18"/>
    <x v="40"/>
    <s v="00851563006615"/>
    <s v="KUROMA"/>
    <s v="THE SUN IS TOO HIGH"/>
    <d v="2016-10-14T00:00:00"/>
    <m/>
    <s v="USC5Q1600009"/>
    <n v="0.27128975970000002"/>
    <n v="56"/>
  </r>
  <r>
    <s v="US-VOT"/>
    <s v="US-VOTIV MUSIC"/>
    <s v="PORTABLE SUB STREAMS"/>
    <s v="SPOTIFY USA INC"/>
    <s v="PORTABLE SUBSCRIPTIONS"/>
    <s v="TRACK"/>
    <x v="18"/>
    <x v="40"/>
    <s v="00851563006615"/>
    <s v="KUROMA"/>
    <s v="THE ISLAND IN ME"/>
    <d v="2016-10-14T00:00:00"/>
    <m/>
    <s v="USC5Q1600012"/>
    <n v="0.20467724479999999"/>
    <n v="45"/>
  </r>
  <r>
    <s v="US-VOT"/>
    <s v="US-VOTIV MUSIC"/>
    <s v="PORTABLE SUB STREAMS"/>
    <s v="SPOTIFY USA INC"/>
    <s v="PORTABLE SUBSCRIPTIONS"/>
    <s v="TRACK"/>
    <x v="18"/>
    <x v="40"/>
    <s v="00851563006615"/>
    <s v="KUROMA"/>
    <s v="TENNESSEE WALKER"/>
    <d v="2016-10-14T00:00:00"/>
    <m/>
    <s v="USC5Q1600011"/>
    <n v="0.29664792370000009"/>
    <n v="60"/>
  </r>
  <r>
    <s v="US-VOT"/>
    <s v="US-VOTIV MUSIC"/>
    <s v="PORTABLE SUB STREAMS"/>
    <s v="SPOTIFY USA INC"/>
    <s v="PORTABLE SUBSCRIPTIONS"/>
    <s v="TRACK"/>
    <x v="18"/>
    <x v="40"/>
    <s v="00851563006615"/>
    <s v="KUROMA"/>
    <s v="PERFECT GIRL"/>
    <d v="2016-10-14T00:00:00"/>
    <m/>
    <s v="USC5Q1600005"/>
    <n v="1.7817844983"/>
    <n v="339"/>
  </r>
  <r>
    <s v="US-VOT"/>
    <s v="US-VOTIV MUSIC"/>
    <s v="PORTABLE SUB STREAMS"/>
    <s v="SPOTIFY USA INC"/>
    <s v="PORTABLE SUBSCRIPTIONS"/>
    <s v="TRACK"/>
    <x v="18"/>
    <x v="40"/>
    <s v="00851563006615"/>
    <s v="KUROMA"/>
    <s v="LUCKY MAN"/>
    <d v="2016-10-14T00:00:00"/>
    <m/>
    <s v="USC5Q1600003"/>
    <n v="0.48661977270000001"/>
    <n v="101"/>
  </r>
  <r>
    <s v="US-VOT"/>
    <s v="US-VOTIV MUSIC"/>
    <s v="PORTABLE SUB STREAMS"/>
    <s v="SPOTIFY USA INC"/>
    <s v="PORTABLE SUBSCRIPTIONS"/>
    <s v="TRACK"/>
    <x v="18"/>
    <x v="40"/>
    <s v="00851563006615"/>
    <s v="KUROMA"/>
    <s v="IN A CALIFORNIA WAY"/>
    <d v="2016-10-14T00:00:00"/>
    <m/>
    <s v="USC5Q1600008"/>
    <n v="0.57786863720000003"/>
    <n v="124"/>
  </r>
  <r>
    <s v="US-VOT"/>
    <s v="US-VOTIV MUSIC"/>
    <s v="PORTABLE SUB STREAMS"/>
    <s v="SPOTIFY USA INC"/>
    <s v="PORTABLE SUBSCRIPTIONS"/>
    <s v="TRACK"/>
    <x v="18"/>
    <x v="40"/>
    <s v="00851563006615"/>
    <s v="KUROMA"/>
    <s v="I'M THE KIND"/>
    <d v="2016-10-14T00:00:00"/>
    <m/>
    <s v="USC5Q1600004"/>
    <n v="0.63072204720000002"/>
    <n v="135"/>
  </r>
  <r>
    <s v="US-VOT"/>
    <s v="US-VOTIV MUSIC"/>
    <s v="PORTABLE SUB STREAMS"/>
    <s v="SPOTIFY USA INC"/>
    <s v="PORTABLE SUBSCRIPTIONS"/>
    <s v="TRACK"/>
    <x v="18"/>
    <x v="40"/>
    <s v="00851563006615"/>
    <s v="KUROMA"/>
    <s v="I WANT THE KINGDOM"/>
    <d v="2016-10-14T00:00:00"/>
    <m/>
    <s v="USC5Q1600010"/>
    <n v="0.47843871020000001"/>
    <n v="89"/>
  </r>
  <r>
    <s v="US-VOT"/>
    <s v="US-VOTIV MUSIC"/>
    <s v="PORTABLE SUB STREAMS"/>
    <s v="SPOTIFY USA INC"/>
    <s v="PORTABLE SUBSCRIPTIONS"/>
    <s v="TRACK"/>
    <x v="18"/>
    <x v="40"/>
    <s v="00851563006615"/>
    <s v="KUROMA"/>
    <s v="I DON'T KNOW WHAT I SHOULD DO"/>
    <d v="2016-10-14T00:00:00"/>
    <m/>
    <s v="USC5Q1600007"/>
    <n v="0.28593805300000008"/>
    <n v="58"/>
  </r>
  <r>
    <s v="US-VOT"/>
    <s v="US-VOTIV MUSIC"/>
    <s v="PORTABLE SUB STREAMS"/>
    <s v="SPOTIFY USA INC"/>
    <s v="PORTABLE SUBSCRIPTIONS"/>
    <s v="TRACK"/>
    <x v="18"/>
    <x v="40"/>
    <s v="00851563006615"/>
    <s v="KUROMA"/>
    <s v="A CURSE OF MINE"/>
    <d v="2016-10-14T00:00:00"/>
    <m/>
    <s v="USC5Q1600002"/>
    <n v="0.92845173069999998"/>
    <n v="186"/>
  </r>
  <r>
    <s v="US-VOT"/>
    <s v="US-VOTIV MUSIC"/>
    <s v="PORTABLE SUB STREAMS"/>
    <s v="SPOTIFY USA INC"/>
    <s v="PORTABLE SUBSCRIPTIONS"/>
    <s v="TRACK"/>
    <x v="18"/>
    <x v="41"/>
    <s v="00857235002923"/>
    <s v="KUROMA"/>
    <s v="LOVE IS ON THE WAY"/>
    <d v="2015-01-27T00:00:00"/>
    <m/>
    <s v="USC5Q1400038"/>
    <n v="2.4176343355999999"/>
    <n v="487"/>
  </r>
  <r>
    <s v="US-VOT"/>
    <s v="US-VOTIV MUSIC"/>
    <s v="PORTABLE SUB STREAMS"/>
    <s v="SPOTIFY USA INC"/>
    <s v="PORTABLE SUBSCRIPTIONS"/>
    <s v="TRACK"/>
    <x v="18"/>
    <x v="42"/>
    <s v="00857235002459"/>
    <s v="KUROMA"/>
    <s v="THEE ONLY CHILDE"/>
    <d v="2015-04-07T00:00:00"/>
    <m/>
    <s v="USC5Q1400045"/>
    <n v="0.15642825060000001"/>
    <n v="33"/>
  </r>
  <r>
    <s v="US-VOT"/>
    <s v="US-VOTIV MUSIC"/>
    <s v="PORTABLE SUB STREAMS"/>
    <s v="SPOTIFY USA INC"/>
    <s v="PORTABLE SUBSCRIPTIONS"/>
    <s v="TRACK"/>
    <x v="18"/>
    <x v="42"/>
    <s v="00857235002459"/>
    <s v="KUROMA"/>
    <s v="SIMON'S IN THE JUNGLE"/>
    <d v="2015-04-07T00:00:00"/>
    <m/>
    <s v="USC5Q1400041"/>
    <n v="0.38290611829999999"/>
    <n v="84"/>
  </r>
  <r>
    <s v="US-VOT"/>
    <s v="US-VOTIV MUSIC"/>
    <s v="PORTABLE SUB STREAMS"/>
    <s v="SPOTIFY USA INC"/>
    <s v="PORTABLE SUBSCRIPTIONS"/>
    <s v="TRACK"/>
    <x v="18"/>
    <x v="42"/>
    <s v="00857235002459"/>
    <s v="KUROMA"/>
    <s v="RUNNING PEOPLE"/>
    <d v="2015-04-07T00:00:00"/>
    <m/>
    <s v="USC5Q1400037"/>
    <n v="1.6958216632000001"/>
    <n v="359"/>
  </r>
  <r>
    <s v="US-VOT"/>
    <s v="US-VOTIV MUSIC"/>
    <s v="PORTABLE SUB STREAMS"/>
    <s v="SPOTIFY USA INC"/>
    <s v="PORTABLE SUBSCRIPTIONS"/>
    <s v="TRACK"/>
    <x v="18"/>
    <x v="42"/>
    <s v="00857235002459"/>
    <s v="KUROMA"/>
    <s v="PASSIONATE PEOPLE"/>
    <d v="2015-04-07T00:00:00"/>
    <m/>
    <s v="USC5Q1400040"/>
    <n v="0.54887992910000016"/>
    <n v="112"/>
  </r>
  <r>
    <s v="US-VOT"/>
    <s v="US-VOTIV MUSIC"/>
    <s v="PORTABLE SUB STREAMS"/>
    <s v="SPOTIFY USA INC"/>
    <s v="PORTABLE SUBSCRIPTIONS"/>
    <s v="TRACK"/>
    <x v="18"/>
    <x v="42"/>
    <s v="00857235002459"/>
    <s v="KUROMA"/>
    <s v="EVAN MANN"/>
    <d v="2015-04-07T00:00:00"/>
    <m/>
    <s v="USC5Q1400042"/>
    <n v="0.51176899549999999"/>
    <n v="108"/>
  </r>
  <r>
    <s v="US-VOT"/>
    <s v="US-VOTIV MUSIC"/>
    <s v="PORTABLE SUB STREAMS"/>
    <s v="SPOTIFY USA INC"/>
    <s v="PORTABLE SUBSCRIPTIONS"/>
    <s v="TRACK"/>
    <x v="18"/>
    <x v="42"/>
    <s v="00857235002459"/>
    <s v="KUROMA"/>
    <s v="CASE LOGIC"/>
    <d v="2015-04-07T00:00:00"/>
    <m/>
    <s v="USC5Q1400043"/>
    <n v="0.46971493990000002"/>
    <n v="96"/>
  </r>
  <r>
    <s v="US-VOT"/>
    <s v="US-VOTIV MUSIC"/>
    <s v="PORTABLE SUB STREAMS"/>
    <s v="SPOTIFY USA INC"/>
    <s v="PORTABLE SUBSCRIPTIONS"/>
    <s v="TRACK"/>
    <x v="18"/>
    <x v="42"/>
    <s v="00857235002459"/>
    <s v="KUROMA"/>
    <s v="BIG BAD MONEY"/>
    <d v="2015-04-07T00:00:00"/>
    <m/>
    <s v="USC5Q1400039"/>
    <n v="1.0655366740000001"/>
    <n v="203"/>
  </r>
  <r>
    <s v="US-VOT"/>
    <s v="US-VOTIV MUSIC"/>
    <s v="PORTABLE SUB STREAMS"/>
    <s v="SPOTIFY USA INC"/>
    <s v="PORTABLE SUBSCRIPTIONS"/>
    <s v="TRACK"/>
    <x v="18"/>
    <x v="42"/>
    <s v="00857235002459"/>
    <s v="KUROMA"/>
    <s v="30601"/>
    <d v="2015-04-07T00:00:00"/>
    <m/>
    <s v="USC5Q1400044"/>
    <n v="0.49961351990000002"/>
    <n v="95"/>
  </r>
  <r>
    <s v="US-VOT"/>
    <s v="US-VOTIV MUSIC"/>
    <s v="PORTABLE SUB STREAMS"/>
    <s v="SPOTIFY USA INC"/>
    <s v="PORTABLE SUBSCRIPTIONS"/>
    <s v="TRACK"/>
    <x v="18"/>
    <x v="43"/>
    <s v="00851563006721"/>
    <s v="KUROMA"/>
    <s v="A DAY WITH NO DISASTER"/>
    <d v="2016-07-27T00:00:00"/>
    <m/>
    <s v="USC5Q1600001"/>
    <n v="1.1015876938"/>
    <n v="217"/>
  </r>
  <r>
    <s v="US-VOT"/>
    <s v="US-VOTIV MUSIC"/>
    <s v="PORTABLE SUB STREAMS"/>
    <s v="SPOTIFY USA INC"/>
    <s v="PORTABLE SUBSCRIPTIONS"/>
    <s v="TRACK"/>
    <x v="18"/>
    <x v="44"/>
    <s v="00857235002800"/>
    <s v="KUROMA"/>
    <s v="20+CENTURIES"/>
    <d v="2014-12-15T00:00:00"/>
    <m/>
    <s v="USC5Q1400036"/>
    <n v="9.4574991494000002"/>
    <n v="1953"/>
  </r>
  <r>
    <s v="US-VOT"/>
    <s v="US-VOTIV MUSIC"/>
    <s v="PORTABLE SUB STREAMS"/>
    <s v="SPOTIFY USA INC"/>
    <s v="PORTABLE SUBSCRIPTIONS"/>
    <s v="TRACK"/>
    <x v="18"/>
    <x v="44"/>
    <s v="00851563006332"/>
    <s v="KUROMA"/>
    <s v="TWENTY CENTURIES IN TIME"/>
    <d v="2015-10-30T00:00:00"/>
    <m/>
    <s v="USC5Q1500017"/>
    <n v="2.2965725699999998E-2"/>
    <n v="6"/>
  </r>
  <r>
    <s v="US-VOT"/>
    <s v="US-VOTIV MUSIC"/>
    <s v="PORTABLE SUB STREAMS"/>
    <s v="SPOTIFY USA INC"/>
    <s v="PORTABLE SUBSCRIPTIONS"/>
    <s v="TRACK"/>
    <x v="18"/>
    <x v="44"/>
    <s v="00851563006332"/>
    <s v="KUROMA"/>
    <s v="HEAVENLY JUSTICE"/>
    <d v="2015-10-30T00:00:00"/>
    <m/>
    <s v="USC5Q1500015"/>
    <n v="6.6857550499999988E-2"/>
    <n v="17"/>
  </r>
  <r>
    <s v="US-VOT"/>
    <s v="US-VOTIV MUSIC"/>
    <s v="PORTABLE SUB STREAMS"/>
    <s v="SPOTIFY USA INC"/>
    <s v="PORTABLE SUBSCRIPTIONS"/>
    <s v="TRACK"/>
    <x v="18"/>
    <x v="44"/>
    <s v="00851563006332"/>
    <s v="KUROMA"/>
    <s v="GONNA GET COOL"/>
    <d v="2015-10-30T00:00:00"/>
    <m/>
    <s v="USC5Q1500014"/>
    <n v="9.2312484E-2"/>
    <n v="20"/>
  </r>
  <r>
    <s v="US-VOT"/>
    <s v="US-VOTIV MUSIC"/>
    <s v="PORTABLE SUB STREAMS"/>
    <s v="SPOTIFY USA INC"/>
    <s v="PORTABLE SUBSCRIPTIONS"/>
    <s v="TRACK"/>
    <x v="18"/>
    <x v="44"/>
    <s v="00851563006332"/>
    <s v="KUROMA"/>
    <s v="DIVINE HAMMER"/>
    <d v="2015-10-30T00:00:00"/>
    <m/>
    <s v="USC5Q1500016"/>
    <n v="0.16694032280000001"/>
    <n v="30"/>
  </r>
  <r>
    <s v="US-VOT"/>
    <s v="US-VOTIV MUSIC"/>
    <s v="PORTABLE SUB STREAMS"/>
    <s v="SPOTIFY USA INC"/>
    <s v="PORTABLE SUBSCRIPTIONS"/>
    <s v="TRACK"/>
    <x v="19"/>
    <x v="45"/>
    <s v="00851857007175"/>
    <s v="KAYE"/>
    <s v="PARAKEETER"/>
    <d v="1899-12-31T00:00:00"/>
    <m/>
    <s v="USC5Q1600052"/>
    <n v="1.8613393942000001"/>
    <n v="377"/>
  </r>
  <r>
    <s v="US-VOT"/>
    <s v="US-VOTIV MUSIC"/>
    <s v="PORTABLE SUB STREAMS"/>
    <s v="SPOTIFY USA INC"/>
    <s v="PORTABLE SUBSCRIPTIONS"/>
    <s v="TRACK"/>
    <x v="19"/>
    <x v="46"/>
    <s v="00851563006622"/>
    <s v="KAYE"/>
    <s v="UUU"/>
    <d v="2016-08-19T00:00:00"/>
    <m/>
    <s v="USC5Q1600013"/>
    <n v="6.5738387931000002"/>
    <n v="1348"/>
  </r>
  <r>
    <s v="US-VOT"/>
    <s v="US-VOTIV MUSIC"/>
    <s v="PORTABLE SUB STREAMS"/>
    <s v="SPOTIFY USA INC"/>
    <s v="PORTABLE SUBSCRIPTIONS"/>
    <s v="TRACK"/>
    <x v="19"/>
    <x v="46"/>
    <s v="00851563006622"/>
    <s v="KAYE"/>
    <s v="PORCELAIN"/>
    <d v="2016-08-19T00:00:00"/>
    <m/>
    <s v="USC5Q1600017"/>
    <n v="2.2157259839000001"/>
    <n v="456"/>
  </r>
  <r>
    <s v="US-VOT"/>
    <s v="US-VOTIV MUSIC"/>
    <s v="PORTABLE SUB STREAMS"/>
    <s v="SPOTIFY USA INC"/>
    <s v="PORTABLE SUBSCRIPTIONS"/>
    <s v="TRACK"/>
    <x v="19"/>
    <x v="46"/>
    <s v="00851563006622"/>
    <s v="KAYE"/>
    <s v="HONEY"/>
    <d v="2016-08-19T00:00:00"/>
    <m/>
    <s v="USC5Q1600014"/>
    <n v="48.140626054899997"/>
    <n v="9869"/>
  </r>
  <r>
    <s v="US-VOT"/>
    <s v="US-VOTIV MUSIC"/>
    <s v="PORTABLE SUB STREAMS"/>
    <s v="SPOTIFY USA INC"/>
    <s v="PORTABLE SUBSCRIPTIONS"/>
    <s v="TRACK"/>
    <x v="19"/>
    <x v="46"/>
    <s v="00851563006622"/>
    <s v="KAYE"/>
    <s v="CARRY YOU"/>
    <d v="2016-08-19T00:00:00"/>
    <m/>
    <s v="USC5Q1600015"/>
    <n v="5.3304900368000014"/>
    <n v="1082"/>
  </r>
  <r>
    <s v="US-VOT"/>
    <s v="US-VOTIV MUSIC"/>
    <s v="PORTABLE SUB STREAMS"/>
    <s v="SPOTIFY USA INC"/>
    <s v="PORTABLE SUBSCRIPTIONS"/>
    <s v="TRACK"/>
    <x v="19"/>
    <x v="46"/>
    <s v="00851563006622"/>
    <s v="KAYE"/>
    <s v="ARMIES"/>
    <d v="2016-08-19T00:00:00"/>
    <m/>
    <s v="USC5Q1600016"/>
    <n v="8.1671178856999997"/>
    <n v="1761"/>
  </r>
  <r>
    <s v="US-VOT"/>
    <s v="US-VOTIV MUSIC"/>
    <s v="PORTABLE SUB STREAMS"/>
    <s v="SPOTIFY USA INC"/>
    <s v="PORTABLE SUBSCRIPTIONS"/>
    <s v="TRACK"/>
    <x v="19"/>
    <x v="47"/>
    <s v="00851857007342"/>
    <s v="KAYE"/>
    <s v="CHESHIRE KITTEN"/>
    <d v="2017-07-28T00:00:00"/>
    <m/>
    <s v="USC5Q1700027"/>
    <n v="1.3193938275999999"/>
    <n v="299"/>
  </r>
  <r>
    <s v="US-VOT"/>
    <s v="US-VOTIV MUSIC"/>
    <s v="PORTABLE SUB STREAMS"/>
    <s v="SPOTIFY USA INC"/>
    <s v="PORTABLE SUBSCRIPTIONS"/>
    <s v="TRACK"/>
    <x v="19"/>
    <x v="48"/>
    <s v="00851857007441"/>
    <s v="KAYE"/>
    <s v="BAMBOO"/>
    <d v="2017-09-20T00:00:00"/>
    <m/>
    <s v="USC5Q1700040"/>
    <n v="0.41744329150000009"/>
    <n v="93"/>
  </r>
  <r>
    <s v="US-VOT"/>
    <s v="US-VOTIV MUSIC"/>
    <s v="PORTABLE SUB STREAMS"/>
    <s v="SPOTIFY USA INC"/>
    <s v="PORTABLE SUBSCRIPTIONS"/>
    <s v="TRACK"/>
    <x v="8"/>
    <x v="49"/>
    <s v="00851563006745"/>
    <s v="IMAGINARY CITIES"/>
    <s v="WHEREVER YOU ARE"/>
    <d v="2016-08-12T00:00:00"/>
    <m/>
    <s v="USC5Q1600028"/>
    <n v="0.3219602707"/>
    <n v="61"/>
  </r>
  <r>
    <s v="US-VOT"/>
    <s v="US-VOTIV MUSIC"/>
    <s v="PORTABLE SUB STREAMS"/>
    <s v="SPOTIFY USA INC"/>
    <s v="PORTABLE SUBSCRIPTIONS"/>
    <s v="TRACK"/>
    <x v="8"/>
    <x v="49"/>
    <s v="00851563006745"/>
    <s v="IMAGINARY CITIES"/>
    <s v="TRUE LOVE"/>
    <d v="2016-08-12T00:00:00"/>
    <m/>
    <s v="USC5Q1600029"/>
    <n v="0.4328327407"/>
    <n v="85"/>
  </r>
  <r>
    <s v="US-VOT"/>
    <s v="US-VOTIV MUSIC"/>
    <s v="PORTABLE SUB STREAMS"/>
    <s v="SPOTIFY USA INC"/>
    <s v="PORTABLE SUBSCRIPTIONS"/>
    <s v="TRACK"/>
    <x v="8"/>
    <x v="49"/>
    <s v="00851563006745"/>
    <s v="IMAGINARY CITIES"/>
    <s v="SET MY HEART ON FIRE"/>
    <d v="2016-08-12T00:00:00"/>
    <m/>
    <s v="USC5Q1600027"/>
    <n v="0.28529457740000008"/>
    <n v="56"/>
  </r>
  <r>
    <s v="US-VOT"/>
    <s v="US-VOTIV MUSIC"/>
    <s v="PORTABLE SUB STREAMS"/>
    <s v="SPOTIFY USA INC"/>
    <s v="PORTABLE SUBSCRIPTIONS"/>
    <s v="TRACK"/>
    <x v="8"/>
    <x v="49"/>
    <s v="00851563006745"/>
    <s v="IMAGINARY CITIES"/>
    <s v="CAROUSEL"/>
    <d v="2016-08-12T00:00:00"/>
    <m/>
    <s v="USC5Q1600030"/>
    <n v="0.59289591220000004"/>
    <n v="113"/>
  </r>
  <r>
    <s v="US-VOT"/>
    <s v="US-VOTIV MUSIC"/>
    <s v="PORTABLE SUB STREAMS"/>
    <s v="SPOTIFY USA INC"/>
    <s v="PORTABLE SUBSCRIPTIONS"/>
    <s v="TRACK"/>
    <x v="8"/>
    <x v="50"/>
    <s v="00857235002084"/>
    <s v="IMAGINARY CITIES"/>
    <s v="WHO'S WATCHING YOU"/>
    <d v="2014-02-25T00:00:00"/>
    <m/>
    <s v="CA2Q71200026"/>
    <n v="0.69838310110000001"/>
    <n v="150"/>
  </r>
  <r>
    <s v="US-VOT"/>
    <s v="US-VOTIV MUSIC"/>
    <s v="PORTABLE SUB STREAMS"/>
    <s v="SPOTIFY USA INC"/>
    <s v="PORTABLE SUBSCRIPTIONS"/>
    <s v="TRACK"/>
    <x v="8"/>
    <x v="50"/>
    <s v="00857235002084"/>
    <s v="IMAGINARY CITIES"/>
    <s v="WATER UNDER THE BRIDGE"/>
    <d v="2014-02-25T00:00:00"/>
    <m/>
    <s v="CA2Q71200027"/>
    <n v="0.71101701810000018"/>
    <n v="156"/>
  </r>
  <r>
    <s v="US-VOT"/>
    <s v="US-VOTIV MUSIC"/>
    <s v="PORTABLE SUB STREAMS"/>
    <s v="SPOTIFY USA INC"/>
    <s v="PORTABLE SUBSCRIPTIONS"/>
    <s v="TRACK"/>
    <x v="8"/>
    <x v="50"/>
    <s v="00857235002084"/>
    <s v="IMAGINARY CITIES"/>
    <s v="STILL WAITING/SO COLD"/>
    <d v="2014-02-25T00:00:00"/>
    <m/>
    <s v="CA2Q71200028"/>
    <n v="0.51140012710000005"/>
    <n v="114"/>
  </r>
  <r>
    <s v="US-VOT"/>
    <s v="US-VOTIV MUSIC"/>
    <s v="PORTABLE SUB STREAMS"/>
    <s v="SPOTIFY USA INC"/>
    <s v="PORTABLE SUBSCRIPTIONS"/>
    <s v="TRACK"/>
    <x v="8"/>
    <x v="50"/>
    <s v="00857235002084"/>
    <s v="IMAGINARY CITIES"/>
    <s v="SOONER OR LATER"/>
    <d v="2014-02-25T00:00:00"/>
    <m/>
    <s v="CA2Q71200022"/>
    <n v="0.78966197869999999"/>
    <n v="178"/>
  </r>
  <r>
    <s v="US-VOT"/>
    <s v="US-VOTIV MUSIC"/>
    <s v="PORTABLE SUB STREAMS"/>
    <s v="SPOTIFY USA INC"/>
    <s v="PORTABLE SUBSCRIPTIONS"/>
    <s v="TRACK"/>
    <x v="8"/>
    <x v="50"/>
    <s v="00857235002084"/>
    <s v="IMAGINARY CITIES"/>
    <s v="SILVER LINING"/>
    <d v="2014-02-25T00:00:00"/>
    <m/>
    <s v="CA2Q71200021"/>
    <n v="1.3453710472"/>
    <n v="290"/>
  </r>
  <r>
    <s v="US-VOT"/>
    <s v="US-VOTIV MUSIC"/>
    <s v="PORTABLE SUB STREAMS"/>
    <s v="SPOTIFY USA INC"/>
    <s v="PORTABLE SUBSCRIPTIONS"/>
    <s v="TRACK"/>
    <x v="8"/>
    <x v="50"/>
    <s v="00857235002084"/>
    <s v="IMAGINARY CITIES"/>
    <s v="LILT (THE INTRO SONG)"/>
    <d v="2014-02-25T00:00:00"/>
    <m/>
    <s v="CA2Q71200017"/>
    <n v="0.64521740179999998"/>
    <n v="139"/>
  </r>
  <r>
    <s v="US-VOT"/>
    <s v="US-VOTIV MUSIC"/>
    <s v="PORTABLE SUB STREAMS"/>
    <s v="SPOTIFY USA INC"/>
    <s v="PORTABLE SUBSCRIPTIONS"/>
    <s v="TRACK"/>
    <x v="8"/>
    <x v="50"/>
    <s v="00857235002084"/>
    <s v="IMAGINARY CITIES"/>
    <s v="FALL OF ROMANCE"/>
    <d v="2014-02-25T00:00:00"/>
    <m/>
    <s v="CA2Q71200023"/>
    <n v="0.9124686353"/>
    <n v="192"/>
  </r>
  <r>
    <s v="US-VOT"/>
    <s v="US-VOTIV MUSIC"/>
    <s v="PORTABLE SUB STREAMS"/>
    <s v="SPOTIFY USA INC"/>
    <s v="PORTABLE SUBSCRIPTIONS"/>
    <s v="TRACK"/>
    <x v="8"/>
    <x v="50"/>
    <s v="00857235002084"/>
    <s v="IMAGINARY CITIES"/>
    <s v="CHASING THE SUNSET"/>
    <d v="2014-02-25T00:00:00"/>
    <m/>
    <s v="CA2Q71200020"/>
    <n v="1.8174184733000001"/>
    <n v="383"/>
  </r>
  <r>
    <s v="US-VOT"/>
    <s v="US-VOTIV MUSIC"/>
    <s v="PORTABLE SUB STREAMS"/>
    <s v="SPOTIFY USA INC"/>
    <s v="PORTABLE SUBSCRIPTIONS"/>
    <s v="TRACK"/>
    <x v="8"/>
    <x v="50"/>
    <s v="00857235002084"/>
    <s v="IMAGINARY CITIES"/>
    <s v="BELLS OF COLOGNE"/>
    <d v="2014-02-25T00:00:00"/>
    <m/>
    <s v="CA2Q71200019"/>
    <n v="4.1942588735999999"/>
    <n v="881"/>
  </r>
  <r>
    <s v="US-VOT"/>
    <s v="US-VOTIV MUSIC"/>
    <s v="PORTABLE SUB STREAMS"/>
    <s v="SPOTIFY USA INC"/>
    <s v="PORTABLE SUBSCRIPTIONS"/>
    <s v="TRACK"/>
    <x v="8"/>
    <x v="50"/>
    <s v="00857235002084"/>
    <s v="IMAGINARY CITIES"/>
    <s v="ALL THE TIME"/>
    <d v="2014-02-25T00:00:00"/>
    <m/>
    <s v="CA2Q71200018"/>
    <n v="1.3431818316999999"/>
    <n v="285"/>
  </r>
  <r>
    <s v="US-VOT"/>
    <s v="US-VOTIV MUSIC"/>
    <s v="PORTABLE SUB STREAMS"/>
    <s v="SPOTIFY USA INC"/>
    <s v="PORTABLE SUBSCRIPTIONS"/>
    <s v="TRACK"/>
    <x v="8"/>
    <x v="50"/>
    <s v="00857235002084"/>
    <s v="IMAGINARY CITIES"/>
    <s v="A WAY WITH YOUR WORDS"/>
    <d v="2014-02-25T00:00:00"/>
    <m/>
    <s v="CA2Q71200025"/>
    <n v="1.037475932"/>
    <n v="222"/>
  </r>
  <r>
    <s v="US-VOT"/>
    <s v="US-VOTIV MUSIC"/>
    <s v="PORTABLE SUB STREAMS"/>
    <s v="SPOTIFY USA INC"/>
    <s v="PORTABLE SUBSCRIPTIONS"/>
    <s v="TRACK"/>
    <x v="8"/>
    <x v="50"/>
    <s v="00857235002084"/>
    <s v="IMAGINARY CITIES"/>
    <s v="9 AND 10"/>
    <d v="2014-02-25T00:00:00"/>
    <m/>
    <s v="CA2Q71200024"/>
    <n v="0.80328000249999998"/>
    <n v="170"/>
  </r>
  <r>
    <s v="US-VOT"/>
    <s v="US-VOTIV MUSIC"/>
    <s v="PORTABLE SUB STREAMS"/>
    <s v="SPOTIFY USA INC"/>
    <s v="PORTABLE SUBSCRIPTIONS"/>
    <s v="TRACK"/>
    <x v="20"/>
    <x v="51"/>
    <s v="00075679965448"/>
    <s v="HEY CHAMP"/>
    <s v="WORD=WAR"/>
    <d v="2014-02-18T00:00:00"/>
    <m/>
    <s v="USC5Q1000002"/>
    <n v="2.0006484674"/>
    <n v="410"/>
  </r>
  <r>
    <s v="US-VOT"/>
    <s v="US-VOTIV MUSIC"/>
    <s v="PORTABLE SUB STREAMS"/>
    <s v="SPOTIFY USA INC"/>
    <s v="PORTABLE SUBSCRIPTIONS"/>
    <s v="TRACK"/>
    <x v="20"/>
    <x v="51"/>
    <s v="00075679965448"/>
    <s v="HEY CHAMP"/>
    <s v="STEAMPUNK CAMELOT"/>
    <d v="2014-02-18T00:00:00"/>
    <m/>
    <s v="USC5Q1000010"/>
    <n v="0.84667567990000003"/>
    <n v="166"/>
  </r>
  <r>
    <s v="US-VOT"/>
    <s v="US-VOTIV MUSIC"/>
    <s v="PORTABLE SUB STREAMS"/>
    <s v="SPOTIFY USA INC"/>
    <s v="PORTABLE SUBSCRIPTIONS"/>
    <s v="TRACK"/>
    <x v="20"/>
    <x v="51"/>
    <s v="00075679965448"/>
    <s v="HEY CHAMP"/>
    <s v="STAR"/>
    <d v="2014-02-18T00:00:00"/>
    <m/>
    <s v="USC5Q1000007"/>
    <n v="2.5123344707999999"/>
    <n v="489"/>
  </r>
  <r>
    <s v="US-VOT"/>
    <s v="US-VOTIV MUSIC"/>
    <s v="PORTABLE SUB STREAMS"/>
    <s v="SPOTIFY USA INC"/>
    <s v="PORTABLE SUBSCRIPTIONS"/>
    <s v="TRACK"/>
    <x v="20"/>
    <x v="51"/>
    <s v="00075679965448"/>
    <s v="HEY CHAMP"/>
    <s v="SO AMERICAN"/>
    <d v="2014-02-18T00:00:00"/>
    <m/>
    <s v="USC5Q1000008"/>
    <n v="1.7408640976"/>
    <n v="349"/>
  </r>
  <r>
    <s v="US-VOT"/>
    <s v="US-VOTIV MUSIC"/>
    <s v="PORTABLE SUB STREAMS"/>
    <s v="SPOTIFY USA INC"/>
    <s v="PORTABLE SUBSCRIPTIONS"/>
    <s v="TRACK"/>
    <x v="20"/>
    <x v="51"/>
    <s v="00075679965448"/>
    <s v="HEY CHAMP"/>
    <s v="SHAKE"/>
    <d v="2014-02-18T00:00:00"/>
    <m/>
    <s v="USC5Q1000001"/>
    <n v="7.0292512911999996"/>
    <n v="1397"/>
  </r>
  <r>
    <s v="US-VOT"/>
    <s v="US-VOTIV MUSIC"/>
    <s v="PORTABLE SUB STREAMS"/>
    <s v="SPOTIFY USA INC"/>
    <s v="PORTABLE SUBSCRIPTIONS"/>
    <s v="TRACK"/>
    <x v="20"/>
    <x v="51"/>
    <s v="00075679965448"/>
    <s v="HEY CHAMP"/>
    <s v="NO FUTURE"/>
    <d v="2014-02-18T00:00:00"/>
    <m/>
    <s v="USC5Q1000005"/>
    <n v="3.3657835404999998"/>
    <n v="645"/>
  </r>
  <r>
    <s v="US-VOT"/>
    <s v="US-VOTIV MUSIC"/>
    <s v="PORTABLE SUB STREAMS"/>
    <s v="SPOTIFY USA INC"/>
    <s v="PORTABLE SUBSCRIPTIONS"/>
    <s v="TRACK"/>
    <x v="20"/>
    <x v="51"/>
    <s v="00075679965448"/>
    <s v="HEY CHAMP"/>
    <s v="NEVEREST"/>
    <d v="2014-02-18T00:00:00"/>
    <m/>
    <s v="USC5Q1000006"/>
    <n v="5.8262803460000008"/>
    <n v="1147"/>
  </r>
  <r>
    <s v="US-VOT"/>
    <s v="US-VOTIV MUSIC"/>
    <s v="PORTABLE SUB STREAMS"/>
    <s v="SPOTIFY USA INC"/>
    <s v="PORTABLE SUBSCRIPTIONS"/>
    <s v="TRACK"/>
    <x v="20"/>
    <x v="51"/>
    <s v="00075679965448"/>
    <s v="HEY CHAMP"/>
    <s v="FACE CONTROL"/>
    <d v="2014-02-18T00:00:00"/>
    <m/>
    <s v="USC5Q1000009"/>
    <n v="2.2983933206999998"/>
    <n v="451"/>
  </r>
  <r>
    <s v="US-VOT"/>
    <s v="US-VOTIV MUSIC"/>
    <s v="PORTABLE SUB STREAMS"/>
    <s v="SPOTIFY USA INC"/>
    <s v="PORTABLE SUBSCRIPTIONS"/>
    <s v="TRACK"/>
    <x v="20"/>
    <x v="51"/>
    <s v="00075679965448"/>
    <s v="HEY CHAMP"/>
    <s v="COLD DUST GIRL"/>
    <d v="2014-02-18T00:00:00"/>
    <m/>
    <s v="USC5Q1000003"/>
    <n v="106.8372089479"/>
    <n v="21284"/>
  </r>
  <r>
    <s v="US-VOT"/>
    <s v="US-VOTIV MUSIC"/>
    <s v="PORTABLE SUB STREAMS"/>
    <s v="SPOTIFY USA INC"/>
    <s v="PORTABLE SUBSCRIPTIONS"/>
    <s v="TRACK"/>
    <x v="20"/>
    <x v="51"/>
    <s v="00075679965448"/>
    <s v="HEY CHAMP"/>
    <s v="ARTIFICIAL MAN"/>
    <d v="2014-02-18T00:00:00"/>
    <m/>
    <s v="USC5Q1000004"/>
    <n v="1.8240802491000001"/>
    <n v="364"/>
  </r>
  <r>
    <s v="US-VOT"/>
    <s v="US-VOTIV MUSIC"/>
    <s v="PORTABLE SUB STREAMS"/>
    <s v="SPOTIFY USA INC"/>
    <s v="PORTABLE SUBSCRIPTIONS"/>
    <s v="TRACK"/>
    <x v="0"/>
    <x v="52"/>
    <s v="00851563006127"/>
    <s v="GLINT"/>
    <s v="THE HANDS ON THE CLOCK"/>
    <d v="2016-03-11T00:00:00"/>
    <m/>
    <s v="USC5Q1400057"/>
    <n v="0.43978000270000001"/>
    <n v="87"/>
  </r>
  <r>
    <s v="US-VOT"/>
    <s v="US-VOTIV MUSIC"/>
    <s v="PORTABLE SUB STREAMS"/>
    <s v="SPOTIFY USA INC"/>
    <s v="PORTABLE SUBSCRIPTIONS"/>
    <s v="TRACK"/>
    <x v="0"/>
    <x v="52"/>
    <s v="00851563006127"/>
    <s v="GLINT"/>
    <s v="SOLDIERS IN THE DARK"/>
    <d v="2016-03-11T00:00:00"/>
    <m/>
    <s v="USC5Q1400055"/>
    <n v="0.47700459849999999"/>
    <n v="97"/>
  </r>
  <r>
    <s v="US-VOT"/>
    <s v="US-VOTIV MUSIC"/>
    <s v="PORTABLE SUB STREAMS"/>
    <s v="SPOTIFY USA INC"/>
    <s v="PORTABLE SUBSCRIPTIONS"/>
    <s v="TRACK"/>
    <x v="0"/>
    <x v="52"/>
    <s v="00851563006127"/>
    <s v="GLINT"/>
    <s v="SIT BACK, LET GO"/>
    <d v="2016-03-11T00:00:00"/>
    <m/>
    <s v="USC5Q1400053"/>
    <n v="0.53345045540000002"/>
    <n v="107"/>
  </r>
  <r>
    <s v="US-VOT"/>
    <s v="US-VOTIV MUSIC"/>
    <s v="PORTABLE SUB STREAMS"/>
    <s v="SPOTIFY USA INC"/>
    <s v="PORTABLE SUBSCRIPTIONS"/>
    <s v="TRACK"/>
    <x v="0"/>
    <x v="52"/>
    <s v="00851563006127"/>
    <s v="GLINT"/>
    <s v="JUNKY"/>
    <d v="2016-03-11T00:00:00"/>
    <m/>
    <s v="USC5Q1400056"/>
    <n v="0.48105006600000022"/>
    <n v="109"/>
  </r>
  <r>
    <s v="US-VOT"/>
    <s v="US-VOTIV MUSIC"/>
    <s v="PORTABLE SUB STREAMS"/>
    <s v="SPOTIFY USA INC"/>
    <s v="PORTABLE SUBSCRIPTIONS"/>
    <s v="TRACK"/>
    <x v="0"/>
    <x v="52"/>
    <s v="00851563006127"/>
    <s v="GLINT"/>
    <s v="INTRO"/>
    <d v="2016-03-11T00:00:00"/>
    <m/>
    <s v="USC5Q1400049"/>
    <n v="0.33634804620000008"/>
    <n v="68"/>
  </r>
  <r>
    <s v="US-VOT"/>
    <s v="US-VOTIV MUSIC"/>
    <s v="PORTABLE SUB STREAMS"/>
    <s v="SPOTIFY USA INC"/>
    <s v="PORTABLE SUBSCRIPTIONS"/>
    <s v="TRACK"/>
    <x v="0"/>
    <x v="52"/>
    <s v="00851563006127"/>
    <s v="GLINT"/>
    <s v="GET OUT THE WAY"/>
    <d v="2016-03-11T00:00:00"/>
    <m/>
    <s v="USC5Q1400091"/>
    <n v="8.2191352991999995"/>
    <n v="1711"/>
  </r>
  <r>
    <s v="US-VOT"/>
    <s v="US-VOTIV MUSIC"/>
    <s v="PORTABLE SUB STREAMS"/>
    <s v="SPOTIFY USA INC"/>
    <s v="PORTABLE SUBSCRIPTIONS"/>
    <s v="TRACK"/>
    <x v="0"/>
    <x v="52"/>
    <s v="00851563006127"/>
    <s v="GLINT"/>
    <s v="FAR FROM HERE"/>
    <d v="2016-03-11T00:00:00"/>
    <m/>
    <s v="USC5Q1400090"/>
    <n v="1.1433660782999999"/>
    <n v="209"/>
  </r>
  <r>
    <s v="US-VOT"/>
    <s v="US-VOTIV MUSIC"/>
    <s v="PORTABLE SUB STREAMS"/>
    <s v="SPOTIFY USA INC"/>
    <s v="PORTABLE SUBSCRIPTIONS"/>
    <s v="TRACK"/>
    <x v="0"/>
    <x v="52"/>
    <s v="00851563006127"/>
    <s v="GLINT"/>
    <s v="DEBTS &amp; COLLECTIONS"/>
    <d v="2016-03-11T00:00:00"/>
    <m/>
    <s v="USC5Q1400054"/>
    <n v="0.51398429509999999"/>
    <n v="105"/>
  </r>
  <r>
    <s v="US-VOT"/>
    <s v="US-VOTIV MUSIC"/>
    <s v="PORTABLE SUB STREAMS"/>
    <s v="SPOTIFY USA INC"/>
    <s v="PORTABLE SUBSCRIPTIONS"/>
    <s v="TRACK"/>
    <x v="0"/>
    <x v="52"/>
    <s v="00851563006127"/>
    <s v="GLINT"/>
    <s v="BREATHE"/>
    <d v="2016-03-11T00:00:00"/>
    <m/>
    <s v="USC5Q1400051"/>
    <n v="1.272806659"/>
    <n v="275"/>
  </r>
  <r>
    <s v="US-VOT"/>
    <s v="US-VOTIV MUSIC"/>
    <s v="PORTABLE SUB STREAMS"/>
    <s v="SPOTIFY USA INC"/>
    <s v="PORTABLE SUBSCRIPTIONS"/>
    <s v="TRACK"/>
    <x v="0"/>
    <x v="53"/>
    <s v="00851563006301"/>
    <s v="GLINT"/>
    <s v="THE PLACES I FOUND"/>
    <d v="2015-08-21T00:00:00"/>
    <m/>
    <s v="USC5Q1500012"/>
    <n v="0.26987466609999999"/>
    <n v="62"/>
  </r>
  <r>
    <s v="US-VOT"/>
    <s v="US-VOTIV MUSIC"/>
    <s v="PORTABLE SUB STREAMS"/>
    <s v="SPOTIFY USA INC"/>
    <s v="PORTABLE SUBSCRIPTIONS"/>
    <s v="TRACK"/>
    <x v="0"/>
    <x v="53"/>
    <s v="00851563006257"/>
    <s v="GLINT"/>
    <s v="WHILE YOU SLEEP"/>
    <d v="2015-07-24T00:00:00"/>
    <m/>
    <s v="USC5Q1400060"/>
    <n v="1.6616443834000001"/>
    <n v="365"/>
  </r>
  <r>
    <s v="US-VOT"/>
    <s v="US-VOTIV MUSIC"/>
    <s v="PORTABLE SUB STREAMS"/>
    <s v="SPOTIFY USA INC"/>
    <s v="PORTABLE SUBSCRIPTIONS"/>
    <s v="TRACK"/>
    <x v="0"/>
    <x v="53"/>
    <s v="00851563006257"/>
    <s v="GLINT"/>
    <s v="HOLD STILL"/>
    <d v="2015-07-24T00:00:00"/>
    <m/>
    <s v="USC5Q1400094"/>
    <n v="0.91807283930000005"/>
    <n v="211"/>
  </r>
  <r>
    <s v="US-VOT"/>
    <s v="US-VOTIV MUSIC"/>
    <s v="PORTABLE SUB STREAMS"/>
    <s v="SPOTIFY USA INC"/>
    <s v="PORTABLE SUBSCRIPTIONS"/>
    <s v="TRACK"/>
    <x v="0"/>
    <x v="53"/>
    <s v="00851563006257"/>
    <s v="GLINT"/>
    <s v="ALL IS WELL"/>
    <d v="2015-07-24T00:00:00"/>
    <m/>
    <s v="USC5Q1400059"/>
    <n v="0.67959532109999998"/>
    <n v="129"/>
  </r>
  <r>
    <s v="US-VOT"/>
    <s v="US-VOTIV MUSIC"/>
    <s v="PORTABLE SUB STREAMS"/>
    <s v="SPOTIFY USA INC"/>
    <s v="PORTABLE SUBSCRIPTIONS"/>
    <s v="TRACK"/>
    <x v="0"/>
    <x v="54"/>
    <s v="00851563006264"/>
    <s v="GLINT"/>
    <s v="THE TRUTH LIES IN US"/>
    <d v="2015-10-30T00:00:00"/>
    <m/>
    <s v="USC5Q1400098"/>
    <n v="0.1076566803"/>
    <n v="20"/>
  </r>
  <r>
    <s v="US-VOT"/>
    <s v="US-VOTIV MUSIC"/>
    <s v="PORTABLE SUB STREAMS"/>
    <s v="SPOTIFY USA INC"/>
    <s v="PORTABLE SUBSCRIPTIONS"/>
    <s v="TRACK"/>
    <x v="0"/>
    <x v="54"/>
    <s v="00851563006264"/>
    <s v="GLINT"/>
    <s v="GUIDED"/>
    <d v="2015-10-30T00:00:00"/>
    <m/>
    <s v="USC5Q1400052"/>
    <n v="2.6091623302000002"/>
    <n v="560"/>
  </r>
  <r>
    <s v="US-VOT"/>
    <s v="US-VOTIV MUSIC"/>
    <s v="PORTABLE SUB STREAMS"/>
    <s v="SPOTIFY USA INC"/>
    <s v="PORTABLE SUBSCRIPTIONS"/>
    <s v="TRACK"/>
    <x v="0"/>
    <x v="55"/>
    <s v="00851563006431"/>
    <s v="GLINT"/>
    <s v="DAYDREAMERS"/>
    <d v="2016-01-15T00:00:00"/>
    <m/>
    <s v="USC5Q1400050"/>
    <n v="4.0801914592999999"/>
    <n v="862"/>
  </r>
  <r>
    <s v="US-VOT"/>
    <s v="US-VOTIV MUSIC"/>
    <s v="PORTABLE SUB STREAMS"/>
    <s v="SPOTIFY USA INC"/>
    <s v="PORTABLE SUBSCRIPTIONS"/>
    <s v="TRACK"/>
    <x v="12"/>
    <x v="56"/>
    <s v="00851563006516"/>
    <s v="FENCES"/>
    <s v="THE FOUNTAIN"/>
    <d v="2016-09-09T00:00:00"/>
    <m/>
    <s v="USC5Q1500033"/>
    <n v="4.7790183465"/>
    <n v="1000"/>
  </r>
  <r>
    <s v="US-VOT"/>
    <s v="US-VOTIV MUSIC"/>
    <s v="PORTABLE SUB STREAMS"/>
    <s v="SPOTIFY USA INC"/>
    <s v="PORTABLE SUBSCRIPTIONS"/>
    <s v="TRACK"/>
    <x v="12"/>
    <x v="56"/>
    <s v="00851563006516"/>
    <s v="FENCES"/>
    <s v="PALE PAPER"/>
    <d v="2016-09-09T00:00:00"/>
    <m/>
    <s v="USC5Q1500034"/>
    <n v="15.0647980281"/>
    <n v="3063"/>
  </r>
  <r>
    <s v="US-VOT"/>
    <s v="US-VOTIV MUSIC"/>
    <s v="PORTABLE SUB STREAMS"/>
    <s v="SPOTIFY USA INC"/>
    <s v="PORTABLE SUBSCRIPTIONS"/>
    <s v="TRACK"/>
    <x v="12"/>
    <x v="56"/>
    <s v="00851563006516"/>
    <s v="FENCES"/>
    <s v="LIKE A FEATHER"/>
    <d v="2016-09-09T00:00:00"/>
    <m/>
    <s v="USC5Q1500036"/>
    <n v="7.3450918203000004"/>
    <n v="1492"/>
  </r>
  <r>
    <s v="US-VOT"/>
    <s v="US-VOTIV MUSIC"/>
    <s v="PORTABLE SUB STREAMS"/>
    <s v="SPOTIFY USA INC"/>
    <s v="PORTABLE SUBSCRIPTIONS"/>
    <s v="TRACK"/>
    <x v="12"/>
    <x v="56"/>
    <s v="00851563006516"/>
    <s v="FENCES"/>
    <s v="HUNTING SEASON"/>
    <d v="2016-09-09T00:00:00"/>
    <m/>
    <s v="USC5Q1500032"/>
    <n v="48.986291159899999"/>
    <n v="10656"/>
  </r>
  <r>
    <s v="US-VOT"/>
    <s v="US-VOTIV MUSIC"/>
    <s v="PORTABLE SUB STREAMS"/>
    <s v="SPOTIFY USA INC"/>
    <s v="PORTABLE SUBSCRIPTIONS"/>
    <s v="TRACK"/>
    <x v="12"/>
    <x v="56"/>
    <s v="00851563006516"/>
    <s v="FENCES"/>
    <s v="CEDAR WESLEY"/>
    <d v="2016-09-09T00:00:00"/>
    <m/>
    <s v="USC5Q1500035"/>
    <n v="42.349723644800001"/>
    <n v="9194"/>
  </r>
  <r>
    <s v="US-VOT"/>
    <s v="US-VOTIV MUSIC"/>
    <s v="PORTABLE SUB STREAMS"/>
    <s v="SPOTIFY USA INC"/>
    <s v="PORTABLE SUBSCRIPTIONS"/>
    <s v="TRACK"/>
    <x v="12"/>
    <x v="56"/>
    <s v="00851563006516"/>
    <s v="FENCES"/>
    <s v="BUFFALO FEET"/>
    <d v="2016-09-09T00:00:00"/>
    <m/>
    <s v="USC5Q1500037"/>
    <n v="26.738509626100001"/>
    <n v="5447"/>
  </r>
  <r>
    <s v="US-VOT"/>
    <s v="US-VOTIV MUSIC"/>
    <s v="PORTABLE SUB STREAMS"/>
    <s v="SPOTIFY USA INC"/>
    <s v="PORTABLE SUBSCRIPTIONS"/>
    <s v="TRACK"/>
    <x v="11"/>
    <x v="57"/>
    <s v="00851857007359"/>
    <s v="CLOUD CONTROL"/>
    <s v="TREETOPS"/>
    <d v="2017-09-01T00:00:00"/>
    <m/>
    <s v="AULI01711620"/>
    <n v="11.846406658599999"/>
    <n v="2533"/>
  </r>
  <r>
    <s v="US-VOT"/>
    <s v="US-VOTIV MUSIC"/>
    <s v="PORTABLE SUB STREAMS"/>
    <s v="SPOTIFY USA INC"/>
    <s v="PORTABLE SUBSCRIPTIONS"/>
    <s v="TRACK"/>
    <x v="11"/>
    <x v="57"/>
    <s v="00851857007359"/>
    <s v="CLOUD CONTROL"/>
    <s v="SUMMER RAVE"/>
    <d v="2017-09-01T00:00:00"/>
    <m/>
    <s v="AULI01711680"/>
    <n v="3.4396534652000001"/>
    <n v="735"/>
  </r>
  <r>
    <s v="US-VOT"/>
    <s v="US-VOTIV MUSIC"/>
    <s v="PORTABLE SUB STREAMS"/>
    <s v="SPOTIFY USA INC"/>
    <s v="PORTABLE SUBSCRIPTIONS"/>
    <s v="TRACK"/>
    <x v="11"/>
    <x v="57"/>
    <s v="00851857007359"/>
    <s v="CLOUD CONTROL"/>
    <s v="PANOPTICON"/>
    <d v="2017-09-01T00:00:00"/>
    <m/>
    <s v="AULI01711640"/>
    <n v="150.32338511559999"/>
    <n v="30942"/>
  </r>
  <r>
    <s v="US-VOT"/>
    <s v="US-VOTIV MUSIC"/>
    <s v="PORTABLE SUB STREAMS"/>
    <s v="SPOTIFY USA INC"/>
    <s v="PORTABLE SUBSCRIPTIONS"/>
    <s v="TRACK"/>
    <x v="11"/>
    <x v="57"/>
    <s v="00851857007359"/>
    <s v="CLOUD CONTROL"/>
    <s v="MUM'S SPAGHETTI"/>
    <d v="2017-09-01T00:00:00"/>
    <m/>
    <s v="AULI01711660"/>
    <n v="2.8864299233000001"/>
    <n v="613"/>
  </r>
  <r>
    <s v="US-VOT"/>
    <s v="US-VOTIV MUSIC"/>
    <s v="PORTABLE SUB STREAMS"/>
    <s v="SPOTIFY USA INC"/>
    <s v="PORTABLE SUBSCRIPTIONS"/>
    <s v="TRACK"/>
    <x v="11"/>
    <x v="57"/>
    <s v="00851857007359"/>
    <s v="CLOUD CONTROL"/>
    <s v="LIGHTS ON THE CHROME"/>
    <d v="2017-09-01T00:00:00"/>
    <m/>
    <s v="AULI01711600"/>
    <n v="2.7803154707000002"/>
    <n v="593"/>
  </r>
  <r>
    <s v="US-VOT"/>
    <s v="US-VOTIV MUSIC"/>
    <s v="PORTABLE SUB STREAMS"/>
    <s v="SPOTIFY USA INC"/>
    <s v="PORTABLE SUBSCRIPTIONS"/>
    <s v="TRACK"/>
    <x v="11"/>
    <x v="57"/>
    <s v="00851857007359"/>
    <s v="CLOUD CONTROL"/>
    <s v="LACUNA"/>
    <d v="2017-09-01T00:00:00"/>
    <m/>
    <s v="AULI01711670"/>
    <n v="1.8747701079000001"/>
    <n v="391"/>
  </r>
  <r>
    <s v="US-VOT"/>
    <s v="US-VOTIV MUSIC"/>
    <s v="PORTABLE SUB STREAMS"/>
    <s v="SPOTIFY USA INC"/>
    <s v="PORTABLE SUBSCRIPTIONS"/>
    <s v="TRACK"/>
    <x v="11"/>
    <x v="57"/>
    <s v="00851857007359"/>
    <s v="CLOUD CONTROL"/>
    <s v="GOLDFISH"/>
    <d v="2017-09-01T00:00:00"/>
    <m/>
    <s v="AULI01711650"/>
    <n v="1.9166450898"/>
    <n v="422"/>
  </r>
  <r>
    <s v="US-VOT"/>
    <s v="US-VOTIV MUSIC"/>
    <s v="PORTABLE SUB STREAMS"/>
    <s v="SPOTIFY USA INC"/>
    <s v="PORTABLE SUBSCRIPTIONS"/>
    <s v="TRACK"/>
    <x v="11"/>
    <x v="57"/>
    <s v="00851857007359"/>
    <s v="CLOUD CONTROL"/>
    <s v="FIND ME IN THE WATER"/>
    <d v="2017-09-01T00:00:00"/>
    <m/>
    <s v="AULI01711690"/>
    <n v="2.4519130674"/>
    <n v="529"/>
  </r>
  <r>
    <s v="US-VOT"/>
    <s v="US-VOTIV MUSIC"/>
    <s v="PORTABLE SUB STREAMS"/>
    <s v="SPOTIFY USA INC"/>
    <s v="PORTABLE SUBSCRIPTIONS"/>
    <s v="TRACK"/>
    <x v="11"/>
    <x v="58"/>
    <s v="00851857007328"/>
    <s v="CLOUD CONTROL"/>
    <s v="RAINBOW CITY"/>
    <d v="2017-05-12T00:00:00"/>
    <m/>
    <s v="AULI01710600"/>
    <n v="400.68360465569998"/>
    <n v="81005"/>
  </r>
  <r>
    <s v="US-VOT"/>
    <s v="US-VOTIV MUSIC"/>
    <s v="PORTABLE SUB STREAMS"/>
    <s v="SPOTIFY USA INC"/>
    <s v="PORTABLE SUBSCRIPTIONS"/>
    <s v="TRACK"/>
    <x v="11"/>
    <x v="59"/>
    <s v="09341004058309"/>
    <s v="CLOUD CONTROL"/>
    <s v="PANOPTICON"/>
    <d v="2018-04-20T00:00:00"/>
    <m/>
    <s v="AULI01816580"/>
    <n v="10.777597049400001"/>
    <n v="2138"/>
  </r>
  <r>
    <s v="US-VOT"/>
    <s v="US-VOTIV MUSIC"/>
    <s v="PORTABLE SUB STREAMS"/>
    <s v="SPOTIFY USA INC"/>
    <s v="PORTABLE SUBSCRIPTIONS"/>
    <s v="TRACK"/>
    <x v="11"/>
    <x v="17"/>
    <s v="00075679950949"/>
    <s v="CLOUD CONTROL"/>
    <s v="TOMBSTONE"/>
    <d v="2014-02-18T00:00:00"/>
    <m/>
    <s v="AULI01387050"/>
    <n v="6.0987183738000006"/>
    <n v="1222"/>
  </r>
  <r>
    <s v="US-VOT"/>
    <s v="US-VOTIV MUSIC"/>
    <s v="PORTABLE SUB STREAMS"/>
    <s v="SPOTIFY USA INC"/>
    <s v="PORTABLE SUBSCRIPTIONS"/>
    <s v="TRACK"/>
    <x v="11"/>
    <x v="17"/>
    <s v="00075679950949"/>
    <s v="CLOUD CONTROL"/>
    <s v="THE SMOKE, THE FEELING"/>
    <d v="2014-02-18T00:00:00"/>
    <m/>
    <s v="AULI01387040"/>
    <n v="11.7210525332"/>
    <n v="2358"/>
  </r>
  <r>
    <s v="US-VOT"/>
    <s v="US-VOTIV MUSIC"/>
    <s v="PORTABLE SUB STREAMS"/>
    <s v="SPOTIFY USA INC"/>
    <s v="PORTABLE SUBSCRIPTIONS"/>
    <s v="TRACK"/>
    <x v="11"/>
    <x v="17"/>
    <s v="00075679950949"/>
    <s v="CLOUD CONTROL"/>
    <s v="SCREAM RAVE"/>
    <d v="2014-02-18T00:00:00"/>
    <m/>
    <s v="AULI01386960"/>
    <n v="9.6274950651999998"/>
    <n v="1915"/>
  </r>
  <r>
    <s v="US-VOT"/>
    <s v="US-VOTIV MUSIC"/>
    <s v="PORTABLE SUB STREAMS"/>
    <s v="SPOTIFY USA INC"/>
    <s v="PORTABLE SUBSCRIPTIONS"/>
    <s v="TRACK"/>
    <x v="11"/>
    <x v="17"/>
    <s v="00075679950949"/>
    <s v="CLOUD CONTROL"/>
    <s v="SCAR"/>
    <d v="2014-02-18T00:00:00"/>
    <m/>
    <s v="AULI01387010"/>
    <n v="36.608598274400002"/>
    <n v="7315"/>
  </r>
  <r>
    <s v="US-VOT"/>
    <s v="US-VOTIV MUSIC"/>
    <s v="PORTABLE SUB STREAMS"/>
    <s v="SPOTIFY USA INC"/>
    <s v="PORTABLE SUBSCRIPTIONS"/>
    <s v="TRACK"/>
    <x v="11"/>
    <x v="17"/>
    <s v="00075679950949"/>
    <s v="CLOUD CONTROL"/>
    <s v="PROMISES"/>
    <d v="2014-02-18T00:00:00"/>
    <m/>
    <s v="AULI01386970"/>
    <n v="35.670235061299998"/>
    <n v="7190"/>
  </r>
  <r>
    <s v="US-VOT"/>
    <s v="US-VOTIV MUSIC"/>
    <s v="PORTABLE SUB STREAMS"/>
    <s v="SPOTIFY USA INC"/>
    <s v="PORTABLE SUBSCRIPTIONS"/>
    <s v="TRACK"/>
    <x v="11"/>
    <x v="17"/>
    <s v="00075679950949"/>
    <s v="CLOUD CONTROL"/>
    <s v="MOONRABBIT"/>
    <d v="2014-02-18T00:00:00"/>
    <m/>
    <s v="AULI01386980"/>
    <n v="9.8514118608000008"/>
    <n v="1977"/>
  </r>
  <r>
    <s v="US-VOT"/>
    <s v="US-VOTIV MUSIC"/>
    <s v="PORTABLE SUB STREAMS"/>
    <s v="SPOTIFY USA INC"/>
    <s v="PORTABLE SUBSCRIPTIONS"/>
    <s v="TRACK"/>
    <x v="11"/>
    <x v="17"/>
    <s v="00075679950949"/>
    <s v="CLOUD CONTROL"/>
    <s v="ISLAND LIVING"/>
    <d v="2014-02-18T00:00:00"/>
    <m/>
    <s v="AULI01386990"/>
    <n v="7.3148095980000001"/>
    <n v="1474"/>
  </r>
  <r>
    <s v="US-VOT"/>
    <s v="US-VOTIV MUSIC"/>
    <s v="PORTABLE SUB STREAMS"/>
    <s v="SPOTIFY USA INC"/>
    <s v="PORTABLE SUBSCRIPTIONS"/>
    <s v="TRACK"/>
    <x v="11"/>
    <x v="17"/>
    <s v="00075679950949"/>
    <s v="CLOUD CONTROL"/>
    <s v="ICE AGE HEATWAVE"/>
    <d v="2014-02-18T00:00:00"/>
    <m/>
    <s v="AULI01387030"/>
    <n v="6.6104937266000006"/>
    <n v="1355"/>
  </r>
  <r>
    <s v="US-VOT"/>
    <s v="US-VOTIV MUSIC"/>
    <s v="PORTABLE SUB STREAMS"/>
    <s v="SPOTIFY USA INC"/>
    <s v="PORTABLE SUBSCRIPTIONS"/>
    <s v="TRACK"/>
    <x v="11"/>
    <x v="17"/>
    <s v="00075679950949"/>
    <s v="CLOUD CONTROL"/>
    <s v="HAPPY BIRTHDAY"/>
    <d v="2014-02-18T00:00:00"/>
    <m/>
    <s v="AULI01387020"/>
    <n v="10.9017554344"/>
    <n v="2247"/>
  </r>
  <r>
    <s v="US-VOT"/>
    <s v="US-VOTIV MUSIC"/>
    <s v="PORTABLE SUB STREAMS"/>
    <s v="SPOTIFY USA INC"/>
    <s v="PORTABLE SUBSCRIPTIONS"/>
    <s v="TRACK"/>
    <x v="11"/>
    <x v="17"/>
    <s v="00075679950949"/>
    <s v="CLOUD CONTROL"/>
    <s v="DREAM CAVE"/>
    <d v="2014-02-18T00:00:00"/>
    <m/>
    <s v="AULI01387060"/>
    <n v="244.11939023759999"/>
    <n v="52647"/>
  </r>
  <r>
    <s v="US-VOT"/>
    <s v="US-VOTIV MUSIC"/>
    <s v="PORTABLE SUB STREAMS"/>
    <s v="SPOTIFY USA INC"/>
    <s v="PORTABLE SUBSCRIPTIONS"/>
    <s v="TRACK"/>
    <x v="11"/>
    <x v="17"/>
    <s v="00075679950949"/>
    <s v="CLOUD CONTROL"/>
    <s v="DOJO RISING"/>
    <d v="2014-02-18T00:00:00"/>
    <m/>
    <s v="AULI01387000"/>
    <n v="131.68031951180001"/>
    <n v="26066"/>
  </r>
  <r>
    <s v="US-VOT"/>
    <s v="US-VOTIV MUSIC"/>
    <s v="PORTABLE SUB STREAMS"/>
    <s v="SPOTIFY USA INC"/>
    <s v="PORTABLE SUBSCRIPTIONS"/>
    <s v="TRACK"/>
    <x v="21"/>
    <x v="60"/>
    <s v="00851857007526"/>
    <s v="CLINT MANSELL"/>
    <s v="WHEN GUNS ARE NO MORE"/>
    <d v="2018-07-27T00:00:00"/>
    <m/>
    <s v="USC5Q1800011"/>
    <n v="0.45342725589999999"/>
    <n v="93"/>
  </r>
  <r>
    <s v="US-VOT"/>
    <s v="US-VOTIV MUSIC"/>
    <s v="PORTABLE SUB STREAMS"/>
    <s v="SPOTIFY USA INC"/>
    <s v="PORTABLE SUBSCRIPTIONS"/>
    <s v="TRACK"/>
    <x v="21"/>
    <x v="60"/>
    <s v="00851857007526"/>
    <s v="CLINT MANSELL"/>
    <s v="THEY'RE HERE"/>
    <d v="2018-07-27T00:00:00"/>
    <m/>
    <s v="USC5Q1800010"/>
    <n v="0.60964627570000018"/>
    <n v="124"/>
  </r>
  <r>
    <s v="US-VOT"/>
    <s v="US-VOTIV MUSIC"/>
    <s v="PORTABLE SUB STREAMS"/>
    <s v="SPOTIFY USA INC"/>
    <s v="PORTABLE SUBSCRIPTIONS"/>
    <s v="TRACK"/>
    <x v="21"/>
    <x v="60"/>
    <s v="00851857007526"/>
    <s v="CLINT MANSELL"/>
    <s v="STILL"/>
    <d v="2018-07-27T00:00:00"/>
    <m/>
    <s v="USC5Q1800013"/>
    <n v="0.70974138460000002"/>
    <n v="149"/>
  </r>
  <r>
    <s v="US-VOT"/>
    <s v="US-VOTIV MUSIC"/>
    <s v="PORTABLE SUB STREAMS"/>
    <s v="SPOTIFY USA INC"/>
    <s v="PORTABLE SUBSCRIPTIONS"/>
    <s v="TRACK"/>
    <x v="21"/>
    <x v="60"/>
    <s v="00851857007526"/>
    <s v="CLINT MANSELL"/>
    <s v="RITUAL"/>
    <d v="2018-07-27T00:00:00"/>
    <m/>
    <s v="USC5Q1800009"/>
    <n v="0.78919584040000001"/>
    <n v="158"/>
  </r>
  <r>
    <s v="US-VOT"/>
    <s v="US-VOTIV MUSIC"/>
    <s v="PORTABLE SUB STREAMS"/>
    <s v="SPOTIFY USA INC"/>
    <s v="PORTABLE SUBSCRIPTIONS"/>
    <s v="TRACK"/>
    <x v="21"/>
    <x v="60"/>
    <s v="00851857007526"/>
    <s v="CLINT MANSELL"/>
    <s v="MAMA"/>
    <d v="2018-07-27T00:00:00"/>
    <m/>
    <s v="USC5Q1800014"/>
    <n v="0.99542951440000005"/>
    <n v="204"/>
  </r>
  <r>
    <s v="US-VOT"/>
    <s v="US-VOTIV MUSIC"/>
    <s v="PORTABLE SUB STREAMS"/>
    <s v="SPOTIFY USA INC"/>
    <s v="PORTABLE SUBSCRIPTIONS"/>
    <s v="TRACK"/>
    <x v="21"/>
    <x v="60"/>
    <s v="00851857007526"/>
    <s v="CLINT MANSELL"/>
    <s v="LET THERE BE DARK"/>
    <d v="2018-07-27T00:00:00"/>
    <m/>
    <s v="USC5Q1800015"/>
    <n v="0.38208482780000008"/>
    <n v="78"/>
  </r>
  <r>
    <s v="US-VOT"/>
    <s v="US-VOTIV MUSIC"/>
    <s v="PORTABLE SUB STREAMS"/>
    <s v="SPOTIFY USA INC"/>
    <s v="PORTABLE SUBSCRIPTIONS"/>
    <s v="TRACK"/>
    <x v="21"/>
    <x v="60"/>
    <s v="00851857007526"/>
    <s v="CLINT MANSELL"/>
    <s v="DIRGE"/>
    <d v="2018-07-27T00:00:00"/>
    <m/>
    <s v="USC5Q1800012"/>
    <n v="0.45855066929999999"/>
    <n v="93"/>
  </r>
  <r>
    <s v="US-VOT"/>
    <s v="US-VOTIV MUSIC"/>
    <s v="PORTABLE SUB STREAMS"/>
    <s v="SPOTIFY USA INC"/>
    <s v="PORTABLE SUBSCRIPTIONS"/>
    <s v="TRACK"/>
    <x v="1"/>
    <x v="61"/>
    <s v="00851857007434"/>
    <s v="CHAPPO"/>
    <s v="WHITE NOISE"/>
    <d v="2017-11-03T00:00:00"/>
    <m/>
    <s v="USC5Q1700030"/>
    <n v="1.7519047065"/>
    <n v="338"/>
  </r>
  <r>
    <s v="US-VOT"/>
    <s v="US-VOTIV MUSIC"/>
    <s v="PORTABLE SUB STREAMS"/>
    <s v="SPOTIFY USA INC"/>
    <s v="PORTABLE SUBSCRIPTIONS"/>
    <s v="TRACK"/>
    <x v="1"/>
    <x v="62"/>
    <s v="00857235002909"/>
    <s v="CHAPPO"/>
    <s v="HANG ON"/>
    <d v="2015-02-17T00:00:00"/>
    <m/>
    <s v="USC5Q1400083"/>
    <n v="5.1140382548000014"/>
    <n v="1005"/>
  </r>
  <r>
    <s v="US-VOT"/>
    <s v="US-VOTIV MUSIC"/>
    <s v="PORTABLE SUB STREAMS"/>
    <s v="SPOTIFY USA INC"/>
    <s v="PORTABLE SUBSCRIPTIONS"/>
    <s v="TRACK"/>
    <x v="1"/>
    <x v="63"/>
    <s v="00857235002749"/>
    <s v="CHAPPO"/>
    <s v="SOMETHING'S RINGING"/>
    <d v="2015-05-12T00:00:00"/>
    <m/>
    <s v="USC5Q1400087"/>
    <n v="0.79436525470000019"/>
    <n v="157"/>
  </r>
  <r>
    <s v="US-VOT"/>
    <s v="US-VOTIV MUSIC"/>
    <s v="PORTABLE SUB STREAMS"/>
    <s v="SPOTIFY USA INC"/>
    <s v="PORTABLE SUBSCRIPTIONS"/>
    <s v="TRACK"/>
    <x v="1"/>
    <x v="63"/>
    <s v="00857235002749"/>
    <s v="CHAPPO"/>
    <s v="RUN ME INTO THE GROUND"/>
    <d v="2015-05-12T00:00:00"/>
    <m/>
    <s v="USC5Q1400084"/>
    <n v="5.7470206023000001"/>
    <n v="1118"/>
  </r>
  <r>
    <s v="US-VOT"/>
    <s v="US-VOTIV MUSIC"/>
    <s v="PORTABLE SUB STREAMS"/>
    <s v="SPOTIFY USA INC"/>
    <s v="PORTABLE SUBSCRIPTIONS"/>
    <s v="TRACK"/>
    <x v="1"/>
    <x v="63"/>
    <s v="00857235002749"/>
    <s v="CHAPPO"/>
    <s v="ORANGE AFTERNOON"/>
    <d v="2015-05-12T00:00:00"/>
    <m/>
    <s v="USC5Q1400088"/>
    <n v="1.2427763811999999"/>
    <n v="246"/>
  </r>
  <r>
    <s v="US-VOT"/>
    <s v="US-VOTIV MUSIC"/>
    <s v="PORTABLE SUB STREAMS"/>
    <s v="SPOTIFY USA INC"/>
    <s v="PORTABLE SUBSCRIPTIONS"/>
    <s v="TRACK"/>
    <x v="1"/>
    <x v="63"/>
    <s v="00857235002749"/>
    <s v="CHAPPO"/>
    <s v="MAD MAGIC"/>
    <d v="2015-05-12T00:00:00"/>
    <m/>
    <s v="USC5Q1400085"/>
    <n v="3.2108735929000001"/>
    <n v="644"/>
  </r>
  <r>
    <s v="US-VOT"/>
    <s v="US-VOTIV MUSIC"/>
    <s v="PORTABLE SUB STREAMS"/>
    <s v="SPOTIFY USA INC"/>
    <s v="PORTABLE SUBSCRIPTIONS"/>
    <s v="TRACK"/>
    <x v="1"/>
    <x v="63"/>
    <s v="00857235002749"/>
    <s v="CHAPPO"/>
    <s v="HEY OH"/>
    <d v="2015-05-12T00:00:00"/>
    <m/>
    <s v="USC5Q1400086"/>
    <n v="1.2359961677"/>
    <n v="242"/>
  </r>
  <r>
    <s v="US-VOT"/>
    <s v="US-VOTIV MUSIC"/>
    <s v="PORTABLE SUB STREAMS"/>
    <s v="SPOTIFY USA INC"/>
    <s v="PORTABLE SUBSCRIPTIONS"/>
    <s v="TRACK"/>
    <x v="1"/>
    <x v="63"/>
    <s v="00857235002749"/>
    <s v="CHAPPO"/>
    <s v="HELLO"/>
    <d v="2015-05-12T00:00:00"/>
    <m/>
    <s v="USC5Q1400082"/>
    <n v="1.8887799622000001"/>
    <n v="371"/>
  </r>
  <r>
    <s v="US-VOT"/>
    <s v="US-VOTIV MUSIC"/>
    <s v="PORTABLE SUB STREAMS"/>
    <s v="SPOTIFY USA INC"/>
    <s v="PORTABLE SUBSCRIPTIONS"/>
    <s v="TRACK"/>
    <x v="1"/>
    <x v="63"/>
    <s v="00857235002749"/>
    <s v="CHAPPO"/>
    <s v="GHETTO WEEKEND"/>
    <d v="2015-05-12T00:00:00"/>
    <m/>
    <s v="USC5Q1400089"/>
    <n v="0.86840511190000003"/>
    <n v="164"/>
  </r>
  <r>
    <s v="US-VOT"/>
    <s v="US-VOTIV MUSIC"/>
    <s v="PORTABLE SUB STREAMS"/>
    <s v="SPOTIFY USA INC"/>
    <s v="PORTABLE SUBSCRIPTIONS"/>
    <s v="TRACK"/>
    <x v="1"/>
    <x v="1"/>
    <s v="00851857007397"/>
    <s v="CHAPPO"/>
    <s v="SUCCESS"/>
    <d v="2018-02-23T00:00:00"/>
    <m/>
    <s v="USC5Q1700031"/>
    <n v="1.1473630078999999"/>
    <n v="243"/>
  </r>
  <r>
    <s v="US-VOT"/>
    <s v="US-VOTIV MUSIC"/>
    <s v="PORTABLE SUB STREAMS"/>
    <s v="SPOTIFY USA INC"/>
    <s v="PORTABLE SUBSCRIPTIONS"/>
    <s v="TRACK"/>
    <x v="1"/>
    <x v="1"/>
    <s v="00851857007397"/>
    <s v="CHAPPO"/>
    <s v="OUTRAGEOUS"/>
    <d v="2018-02-23T00:00:00"/>
    <m/>
    <s v="USC5Q1700037"/>
    <n v="0.53199678890000002"/>
    <n v="110"/>
  </r>
  <r>
    <s v="US-VOT"/>
    <s v="US-VOTIV MUSIC"/>
    <s v="PORTABLE SUB STREAMS"/>
    <s v="SPOTIFY USA INC"/>
    <s v="PORTABLE SUBSCRIPTIONS"/>
    <s v="TRACK"/>
    <x v="1"/>
    <x v="1"/>
    <s v="00851857007397"/>
    <s v="CHAPPO"/>
    <s v="MASQUERADE"/>
    <d v="2018-02-23T00:00:00"/>
    <m/>
    <s v="USC5Q1700035"/>
    <n v="0.38858558009999999"/>
    <n v="82"/>
  </r>
  <r>
    <s v="US-VOT"/>
    <s v="US-VOTIV MUSIC"/>
    <s v="PORTABLE SUB STREAMS"/>
    <s v="SPOTIFY USA INC"/>
    <s v="PORTABLE SUBSCRIPTIONS"/>
    <s v="TRACK"/>
    <x v="1"/>
    <x v="1"/>
    <s v="00851857007397"/>
    <s v="CHAPPO"/>
    <s v="LIVE MY LIFE"/>
    <d v="2018-02-23T00:00:00"/>
    <m/>
    <s v="USC5Q1700033"/>
    <n v="0.42416980320000008"/>
    <n v="86"/>
  </r>
  <r>
    <s v="US-VOT"/>
    <s v="US-VOTIV MUSIC"/>
    <s v="PORTABLE SUB STREAMS"/>
    <s v="SPOTIFY USA INC"/>
    <s v="PORTABLE SUBSCRIPTIONS"/>
    <s v="TRACK"/>
    <x v="1"/>
    <x v="1"/>
    <s v="00851857007397"/>
    <s v="CHAPPO"/>
    <s v="GET BACK"/>
    <d v="2018-02-23T00:00:00"/>
    <m/>
    <s v="USC5Q1700034"/>
    <n v="0.91915096519999995"/>
    <n v="186"/>
  </r>
  <r>
    <s v="US-VOT"/>
    <s v="US-VOTIV MUSIC"/>
    <s v="PORTABLE SUB STREAMS"/>
    <s v="SPOTIFY USA INC"/>
    <s v="PORTABLE SUBSCRIPTIONS"/>
    <s v="TRACK"/>
    <x v="1"/>
    <x v="1"/>
    <s v="00851857007397"/>
    <s v="CHAPPO"/>
    <s v="FEEDBACK LOOP"/>
    <d v="2018-02-23T00:00:00"/>
    <m/>
    <s v="USC5Q1700038"/>
    <n v="0.56073084480000002"/>
    <n v="112"/>
  </r>
  <r>
    <s v="US-VOT"/>
    <s v="US-VOTIV MUSIC"/>
    <s v="PORTABLE SUB STREAMS"/>
    <s v="SPOTIFY USA INC"/>
    <s v="PORTABLE SUBSCRIPTIONS"/>
    <s v="TRACK"/>
    <x v="1"/>
    <x v="1"/>
    <s v="00851857007397"/>
    <s v="CHAPPO"/>
    <s v="CRY ON ME"/>
    <d v="2018-02-23T00:00:00"/>
    <m/>
    <s v="USC5Q1700032"/>
    <n v="80.595554852399999"/>
    <n v="16896"/>
  </r>
  <r>
    <s v="US-VOT"/>
    <s v="US-VOTIV MUSIC"/>
    <s v="PORTABLE SUB STREAMS"/>
    <s v="SPOTIFY USA INC"/>
    <s v="PORTABLE SUBSCRIPTIONS"/>
    <s v="TRACK"/>
    <x v="1"/>
    <x v="1"/>
    <s v="00851857007397"/>
    <s v="CHAPPO"/>
    <s v="CHANGES"/>
    <d v="2018-02-23T00:00:00"/>
    <m/>
    <s v="USC5Q1700036"/>
    <n v="0.3579390475"/>
    <n v="72"/>
  </r>
  <r>
    <s v="US-VOT"/>
    <s v="US-VOTIV MUSIC"/>
    <s v="PORTABLE SUB STREAMS"/>
    <s v="SPOTIFY USA INC"/>
    <s v="PORTABLE SUBSCRIPTIONS"/>
    <s v="TRACK"/>
    <x v="1"/>
    <x v="1"/>
    <s v="00851857007397"/>
    <s v="CHAPPO"/>
    <s v="AMERICAN DREAM"/>
    <d v="2018-02-23T00:00:00"/>
    <m/>
    <s v="USC5Q1700029"/>
    <n v="1.1899869677999999"/>
    <n v="240"/>
  </r>
  <r>
    <s v="US-VOT"/>
    <s v="US-VOTIV MUSIC"/>
    <s v="PORTABLE SUB STREAMS"/>
    <s v="SPOTIFY USA INC"/>
    <s v="PORTABLE SUBSCRIPTIONS"/>
    <s v="TRACK"/>
    <x v="1"/>
    <x v="64"/>
    <s v="00857235002732"/>
    <s v="CHAPPO"/>
    <s v="TIMELINE"/>
    <d v="2014-12-09T00:00:00"/>
    <m/>
    <s v="USC5Q1400081"/>
    <n v="0.16956007610000001"/>
    <n v="32"/>
  </r>
  <r>
    <s v="US-VOT"/>
    <s v="US-VOTIV MUSIC"/>
    <s v="PORTABLE SUB STREAMS"/>
    <s v="SPOTIFY USA INC"/>
    <s v="PORTABLE SUBSCRIPTIONS"/>
    <s v="TRACK"/>
    <x v="1"/>
    <x v="64"/>
    <s v="00857235002732"/>
    <s v="CHAPPO"/>
    <s v="I'M NOT READY"/>
    <d v="2014-12-09T00:00:00"/>
    <m/>
    <s v="USC5Q1400078"/>
    <n v="6.9183002226000001"/>
    <n v="1355"/>
  </r>
  <r>
    <s v="US-VOT"/>
    <s v="US-VOTIV MUSIC"/>
    <s v="PORTABLE SUB STREAMS"/>
    <s v="SPOTIFY USA INC"/>
    <s v="PORTABLE SUBSCRIPTIONS"/>
    <s v="TRACK"/>
    <x v="1"/>
    <x v="64"/>
    <s v="00857235002732"/>
    <s v="CHAPPO"/>
    <s v="I DON'T NEED THE SUN"/>
    <d v="2014-12-09T00:00:00"/>
    <m/>
    <s v="USC5Q1400079"/>
    <n v="15.6489663001"/>
    <n v="3149"/>
  </r>
  <r>
    <s v="US-VOT"/>
    <s v="US-VOTIV MUSIC"/>
    <s v="PORTABLE SUB STREAMS"/>
    <s v="SPOTIFY USA INC"/>
    <s v="PORTABLE SUBSCRIPTIONS"/>
    <s v="TRACK"/>
    <x v="1"/>
    <x v="64"/>
    <s v="00857235002732"/>
    <s v="CHAPPO"/>
    <s v="CELEBRATE"/>
    <d v="2014-12-09T00:00:00"/>
    <m/>
    <s v="USC5Q1400080"/>
    <n v="0.3021196505"/>
    <n v="60"/>
  </r>
  <r>
    <s v="US-VOT"/>
    <s v="US-VOTIV MUSIC"/>
    <s v="PORTABLE SUB STREAMS"/>
    <s v="SPOTIFY USA INC"/>
    <s v="PORTABLE SUBSCRIPTIONS"/>
    <s v="TRACK"/>
    <x v="2"/>
    <x v="2"/>
    <s v="00075679967251"/>
    <s v="BRITE FUTURES"/>
    <s v="WINTERLUDE"/>
    <d v="2014-02-18T00:00:00"/>
    <m/>
    <s v="USC5Q1100013"/>
    <n v="0.69629087550000002"/>
    <n v="141"/>
  </r>
  <r>
    <s v="US-VOT"/>
    <s v="US-VOTIV MUSIC"/>
    <s v="PORTABLE SUB STREAMS"/>
    <s v="SPOTIFY USA INC"/>
    <s v="PORTABLE SUBSCRIPTIONS"/>
    <s v="TRACK"/>
    <x v="2"/>
    <x v="2"/>
    <s v="00075679967251"/>
    <s v="BRITE FUTURES"/>
    <s v="TOO YOUNG TO KILL"/>
    <d v="2014-02-18T00:00:00"/>
    <m/>
    <s v="USC5Q1100010"/>
    <n v="7.6047401631000007"/>
    <n v="1609"/>
  </r>
  <r>
    <s v="US-VOT"/>
    <s v="US-VOTIV MUSIC"/>
    <s v="PORTABLE SUB STREAMS"/>
    <s v="SPOTIFY USA INC"/>
    <s v="PORTABLE SUBSCRIPTIONS"/>
    <s v="TRACK"/>
    <x v="2"/>
    <x v="2"/>
    <s v="00075679967251"/>
    <s v="BRITE FUTURES"/>
    <s v="TEST OF TIME"/>
    <d v="2014-02-18T00:00:00"/>
    <m/>
    <s v="USC5Q1100016"/>
    <n v="1.5212971781"/>
    <n v="301"/>
  </r>
  <r>
    <s v="US-VOT"/>
    <s v="US-VOTIV MUSIC"/>
    <s v="PORTABLE SUB STREAMS"/>
    <s v="SPOTIFY USA INC"/>
    <s v="PORTABLE SUBSCRIPTIONS"/>
    <s v="TRACK"/>
    <x v="2"/>
    <x v="2"/>
    <s v="00075679967251"/>
    <s v="BRITE FUTURES"/>
    <s v="TELL IT TO ME"/>
    <d v="2014-02-18T00:00:00"/>
    <m/>
    <s v="USC5Q1100014"/>
    <n v="2.1812209279000001"/>
    <n v="461"/>
  </r>
  <r>
    <s v="US-VOT"/>
    <s v="US-VOTIV MUSIC"/>
    <s v="PORTABLE SUB STREAMS"/>
    <s v="SPOTIFY USA INC"/>
    <s v="PORTABLE SUBSCRIPTIONS"/>
    <s v="TRACK"/>
    <x v="2"/>
    <x v="2"/>
    <s v="00075679967251"/>
    <s v="BRITE FUTURES"/>
    <s v="KISSED HER SISTER"/>
    <d v="2014-02-18T00:00:00"/>
    <m/>
    <s v="USC5Q1100009"/>
    <n v="2.0961222919"/>
    <n v="425"/>
  </r>
  <r>
    <s v="US-VOT"/>
    <s v="US-VOTIV MUSIC"/>
    <s v="PORTABLE SUB STREAMS"/>
    <s v="SPOTIFY USA INC"/>
    <s v="PORTABLE SUBSCRIPTIONS"/>
    <s v="TRACK"/>
    <x v="2"/>
    <x v="2"/>
    <s v="00075679967251"/>
    <s v="BRITE FUTURES"/>
    <s v="JAG IN A JUNGLE"/>
    <d v="2014-02-18T00:00:00"/>
    <m/>
    <s v="USC5Q1100011"/>
    <n v="4.4698754222000003"/>
    <n v="944"/>
  </r>
  <r>
    <s v="US-VOT"/>
    <s v="US-VOTIV MUSIC"/>
    <s v="PORTABLE SUB STREAMS"/>
    <s v="SPOTIFY USA INC"/>
    <s v="PORTABLE SUBSCRIPTIONS"/>
    <s v="TRACK"/>
    <x v="2"/>
    <x v="2"/>
    <s v="00075679967251"/>
    <s v="BRITE FUTURES"/>
    <s v="COSMIC HORN"/>
    <d v="2014-02-18T00:00:00"/>
    <m/>
    <s v="USC5Q1100015"/>
    <n v="4.0955666970000006"/>
    <n v="836"/>
  </r>
  <r>
    <s v="US-VOT"/>
    <s v="US-VOTIV MUSIC"/>
    <s v="PORTABLE SUB STREAMS"/>
    <s v="SPOTIFY USA INC"/>
    <s v="PORTABLE SUBSCRIPTIONS"/>
    <s v="TRACK"/>
    <x v="2"/>
    <x v="2"/>
    <s v="00075679967251"/>
    <s v="BRITE FUTURES"/>
    <s v="BLACK WEDDING"/>
    <d v="2014-02-18T00:00:00"/>
    <m/>
    <s v="USC5Q1100017"/>
    <n v="1.5606087503999999"/>
    <n v="313"/>
  </r>
  <r>
    <s v="US-VOT"/>
    <s v="US-VOTIV MUSIC"/>
    <s v="PORTABLE SUB STREAMS"/>
    <s v="SPOTIFY USA INC"/>
    <s v="PORTABLE SUBSCRIPTIONS"/>
    <s v="TRACK"/>
    <x v="2"/>
    <x v="2"/>
    <s v="00075679967251"/>
    <s v="BRITE FUTURES"/>
    <s v="BEST PARTY EVER (SO FAR)"/>
    <d v="2014-02-18T00:00:00"/>
    <m/>
    <s v="USC5Q1100012"/>
    <n v="1.9826915149"/>
    <n v="414"/>
  </r>
  <r>
    <s v="US-VOT"/>
    <s v="US-VOTIV MUSIC"/>
    <s v="PORTABLE SUB STREAMS"/>
    <s v="SPOTIFY USA INC"/>
    <s v="PORTABLE SUBSCRIPTIONS"/>
    <s v="TRACK"/>
    <x v="2"/>
    <x v="2"/>
    <s v="00075679967251"/>
    <s v="BRITE FUTURES"/>
    <s v="BABY RAIN"/>
    <d v="2014-02-18T00:00:00"/>
    <m/>
    <s v="USC5Q1100008"/>
    <n v="13.3632283336"/>
    <n v="2769"/>
  </r>
  <r>
    <s v="US-VOT"/>
    <s v="US-VOTIV MUSIC"/>
    <s v="PORTABLE SUB STREAMS"/>
    <s v="SPOTIFY USA INC"/>
    <s v="PORTABLE SUBSCRIPTIONS"/>
    <s v="TRACK"/>
    <x v="3"/>
    <x v="3"/>
    <s v="00602537659876"/>
    <s v="AUGUSTINES"/>
    <s v="WEARY EYES"/>
    <d v="2014-02-04T00:00:00"/>
    <m/>
    <s v="USC5Q1300055"/>
    <n v="14.576670874"/>
    <n v="2881"/>
  </r>
  <r>
    <s v="US-VOT"/>
    <s v="US-VOTIV MUSIC"/>
    <s v="PORTABLE SUB STREAMS"/>
    <s v="SPOTIFY USA INC"/>
    <s v="PORTABLE SUBSCRIPTIONS"/>
    <s v="TRACK"/>
    <x v="3"/>
    <x v="3"/>
    <s v="00602537659876"/>
    <s v="AUGUSTINES"/>
    <s v="WALKABOUT"/>
    <d v="2014-02-04T00:00:00"/>
    <m/>
    <s v="USC5Q1300057"/>
    <n v="65.679435591200004"/>
    <n v="13300"/>
  </r>
  <r>
    <s v="US-VOT"/>
    <s v="US-VOTIV MUSIC"/>
    <s v="PORTABLE SUB STREAMS"/>
    <s v="SPOTIFY USA INC"/>
    <s v="PORTABLE SUBSCRIPTIONS"/>
    <s v="TRACK"/>
    <x v="3"/>
    <x v="3"/>
    <s v="00602537659876"/>
    <s v="AUGUSTINES"/>
    <s v="THIS AIN'T ME"/>
    <d v="2014-02-04T00:00:00"/>
    <m/>
    <s v="USC5Q1300059"/>
    <n v="7.8778889350000014"/>
    <n v="1555"/>
  </r>
  <r>
    <s v="US-VOT"/>
    <s v="US-VOTIV MUSIC"/>
    <s v="PORTABLE SUB STREAMS"/>
    <s v="SPOTIFY USA INC"/>
    <s v="PORTABLE SUBSCRIPTIONS"/>
    <s v="TRACK"/>
    <x v="3"/>
    <x v="3"/>
    <s v="00602537659876"/>
    <s v="AUGUSTINES"/>
    <s v="THE AVENUE"/>
    <d v="2014-02-04T00:00:00"/>
    <m/>
    <s v="USC5Q1300061"/>
    <n v="6.3692972199"/>
    <n v="1237"/>
  </r>
  <r>
    <s v="US-VOT"/>
    <s v="US-VOTIV MUSIC"/>
    <s v="PORTABLE SUB STREAMS"/>
    <s v="SPOTIFY USA INC"/>
    <s v="PORTABLE SUBSCRIPTIONS"/>
    <s v="TRACK"/>
    <x v="3"/>
    <x v="3"/>
    <s v="00602537659876"/>
    <s v="AUGUSTINES"/>
    <s v="NOW YOU ARE FREE"/>
    <d v="2014-02-04T00:00:00"/>
    <m/>
    <s v="USC5Q1300060"/>
    <n v="10.026335593600001"/>
    <n v="1936"/>
  </r>
  <r>
    <s v="US-VOT"/>
    <s v="US-VOTIV MUSIC"/>
    <s v="PORTABLE SUB STREAMS"/>
    <s v="SPOTIFY USA INC"/>
    <s v="PORTABLE SUBSCRIPTIONS"/>
    <s v="TRACK"/>
    <x v="3"/>
    <x v="3"/>
    <s v="00602537659876"/>
    <s v="AUGUSTINES"/>
    <s v="NOTHING TO LOSE BUT YOUR HEAD"/>
    <d v="2014-02-04T00:00:00"/>
    <m/>
    <s v="USC5Q1300054"/>
    <n v="17.253266891599999"/>
    <n v="3364"/>
  </r>
  <r>
    <s v="US-VOT"/>
    <s v="US-VOTIV MUSIC"/>
    <s v="PORTABLE SUB STREAMS"/>
    <s v="SPOTIFY USA INC"/>
    <s v="PORTABLE SUBSCRIPTIONS"/>
    <s v="TRACK"/>
    <x v="3"/>
    <x v="3"/>
    <s v="00602537659876"/>
    <s v="AUGUSTINES"/>
    <s v="KID YOU'RE ON YOUR OWN"/>
    <d v="2014-02-04T00:00:00"/>
    <m/>
    <s v="USC5Q1300058"/>
    <n v="8.055033206100001"/>
    <n v="1553"/>
  </r>
  <r>
    <s v="US-VOT"/>
    <s v="US-VOTIV MUSIC"/>
    <s v="PORTABLE SUB STREAMS"/>
    <s v="SPOTIFY USA INC"/>
    <s v="PORTABLE SUBSCRIPTIONS"/>
    <s v="TRACK"/>
    <x v="3"/>
    <x v="3"/>
    <s v="00602537659876"/>
    <s v="AUGUSTINES"/>
    <s v="INTRO (I TOUCH IMAGINARY HANDS)"/>
    <d v="2014-02-04T00:00:00"/>
    <m/>
    <s v="USC5Q1300052"/>
    <n v="5.3021726004000014"/>
    <n v="1043"/>
  </r>
  <r>
    <s v="US-VOT"/>
    <s v="US-VOTIV MUSIC"/>
    <s v="PORTABLE SUB STREAMS"/>
    <s v="SPOTIFY USA INC"/>
    <s v="PORTABLE SUBSCRIPTIONS"/>
    <s v="TRACK"/>
    <x v="3"/>
    <x v="3"/>
    <s v="00602537659876"/>
    <s v="AUGUSTINES"/>
    <s v="HOLD ONTO ANYTHING"/>
    <d v="2014-02-04T00:00:00"/>
    <m/>
    <s v="USC5Q1300063"/>
    <n v="5.0257349061000003"/>
    <n v="979"/>
  </r>
  <r>
    <s v="US-VOT"/>
    <s v="US-VOTIV MUSIC"/>
    <s v="PORTABLE SUB STREAMS"/>
    <s v="SPOTIFY USA INC"/>
    <s v="PORTABLE SUBSCRIPTIONS"/>
    <s v="TRACK"/>
    <x v="3"/>
    <x v="3"/>
    <s v="00602537659876"/>
    <s v="AUGUSTINES"/>
    <s v="HIGHWAY 1 INTERLUDE"/>
    <d v="2014-02-04T00:00:00"/>
    <m/>
    <s v="USC5Q1300062"/>
    <n v="4.6144756852000004"/>
    <n v="911"/>
  </r>
  <r>
    <s v="US-VOT"/>
    <s v="US-VOTIV MUSIC"/>
    <s v="PORTABLE SUB STREAMS"/>
    <s v="SPOTIFY USA INC"/>
    <s v="PORTABLE SUBSCRIPTIONS"/>
    <s v="TRACK"/>
    <x v="3"/>
    <x v="3"/>
    <s v="00602537659876"/>
    <s v="AUGUSTINES"/>
    <s v="DON'T YOU LOOK BACK"/>
    <d v="2014-02-04T00:00:00"/>
    <m/>
    <s v="USC5Q1300056"/>
    <n v="13.9962724392"/>
    <n v="2720"/>
  </r>
  <r>
    <s v="US-VOT"/>
    <s v="US-VOTIV MUSIC"/>
    <s v="PORTABLE SUB STREAMS"/>
    <s v="SPOTIFY USA INC"/>
    <s v="PORTABLE SUBSCRIPTIONS"/>
    <s v="TRACK"/>
    <x v="3"/>
    <x v="3"/>
    <s v="00602537659876"/>
    <s v="AUGUSTINES"/>
    <s v="CRUEL CITY"/>
    <d v="2014-02-04T00:00:00"/>
    <m/>
    <s v="USC5Q1300053"/>
    <n v="73.756361135700004"/>
    <n v="14695"/>
  </r>
  <r>
    <s v="US-VOT"/>
    <s v="US-VOTIV MUSIC"/>
    <s v="PORTABLE SUB STREAMS"/>
    <s v="SPOTIFY USA INC"/>
    <s v="PORTABLE SUBSCRIPTIONS"/>
    <s v="TRACK"/>
    <x v="4"/>
    <x v="9"/>
    <s v="00851563006028"/>
    <s v="ALPINE"/>
    <s v="UP FOR AIR"/>
    <d v="2015-06-16T00:00:00"/>
    <m/>
    <s v="AULI01599370"/>
    <n v="15.6504249158"/>
    <n v="3209"/>
  </r>
  <r>
    <s v="US-VOT"/>
    <s v="US-VOTIV MUSIC"/>
    <s v="PORTABLE SUB STREAMS"/>
    <s v="SPOTIFY USA INC"/>
    <s v="PORTABLE SUBSCRIPTIONS"/>
    <s v="TRACK"/>
    <x v="4"/>
    <x v="9"/>
    <s v="00851563006028"/>
    <s v="ALPINE"/>
    <s v="STANDING NOT SLEEPING"/>
    <d v="2015-06-16T00:00:00"/>
    <m/>
    <s v="AULI01599400"/>
    <n v="8.290770332200001"/>
    <n v="1733"/>
  </r>
  <r>
    <s v="US-VOT"/>
    <s v="US-VOTIV MUSIC"/>
    <s v="PORTABLE SUB STREAMS"/>
    <s v="SPOTIFY USA INC"/>
    <s v="PORTABLE SUBSCRIPTIONS"/>
    <s v="TRACK"/>
    <x v="4"/>
    <x v="9"/>
    <s v="00851563006028"/>
    <s v="ALPINE"/>
    <s v="SHOT FOX"/>
    <d v="2015-06-16T00:00:00"/>
    <m/>
    <s v="AULI01599340"/>
    <n v="18.9530632086"/>
    <n v="3868"/>
  </r>
  <r>
    <s v="US-VOT"/>
    <s v="US-VOTIV MUSIC"/>
    <s v="PORTABLE SUB STREAMS"/>
    <s v="SPOTIFY USA INC"/>
    <s v="PORTABLE SUBSCRIPTIONS"/>
    <s v="TRACK"/>
    <x v="4"/>
    <x v="9"/>
    <s v="00851563006028"/>
    <s v="ALPINE"/>
    <s v="NEED NOT BE"/>
    <d v="2015-06-16T00:00:00"/>
    <m/>
    <s v="AULI01599390"/>
    <n v="11.6814234814"/>
    <n v="2444"/>
  </r>
  <r>
    <s v="US-VOT"/>
    <s v="US-VOTIV MUSIC"/>
    <s v="PORTABLE SUB STREAMS"/>
    <s v="SPOTIFY USA INC"/>
    <s v="PORTABLE SUBSCRIPTIONS"/>
    <s v="TRACK"/>
    <x v="4"/>
    <x v="9"/>
    <s v="00851563006028"/>
    <s v="ALPINE"/>
    <s v="MUCH MORE"/>
    <d v="2015-06-16T00:00:00"/>
    <m/>
    <s v="AULI01599380"/>
    <n v="10.5338227662"/>
    <n v="2168"/>
  </r>
  <r>
    <s v="US-VOT"/>
    <s v="US-VOTIV MUSIC"/>
    <s v="PORTABLE SUB STREAMS"/>
    <s v="SPOTIFY USA INC"/>
    <s v="PORTABLE SUBSCRIPTIONS"/>
    <s v="TRACK"/>
    <x v="4"/>
    <x v="9"/>
    <s v="00851563006028"/>
    <s v="ALPINE"/>
    <s v="JELLYFISH"/>
    <d v="2015-06-16T00:00:00"/>
    <m/>
    <s v="AULI01599360"/>
    <n v="35.344121248800001"/>
    <n v="7114"/>
  </r>
  <r>
    <s v="US-VOT"/>
    <s v="US-VOTIV MUSIC"/>
    <s v="PORTABLE SUB STREAMS"/>
    <s v="SPOTIFY USA INC"/>
    <s v="PORTABLE SUBSCRIPTIONS"/>
    <s v="TRACK"/>
    <x v="4"/>
    <x v="9"/>
    <s v="00851563006028"/>
    <s v="ALPINE"/>
    <s v="DAMN BABY"/>
    <d v="2015-06-16T00:00:00"/>
    <m/>
    <s v="AULI01599350"/>
    <n v="36.812191821600003"/>
    <n v="7571"/>
  </r>
  <r>
    <s v="US-VOT"/>
    <s v="US-VOTIV MUSIC"/>
    <s v="PORTABLE SUB STREAMS"/>
    <s v="SPOTIFY USA INC"/>
    <s v="PORTABLE SUBSCRIPTIONS"/>
    <s v="TRACK"/>
    <x v="4"/>
    <x v="9"/>
    <s v="00851563006028"/>
    <s v="ALPINE"/>
    <s v="CRUNCHES"/>
    <d v="2015-06-16T00:00:00"/>
    <m/>
    <s v="AULI01599330"/>
    <n v="21.9100766402"/>
    <n v="4437"/>
  </r>
  <r>
    <s v="US-VOT"/>
    <s v="US-VOTIV MUSIC"/>
    <s v="PORTABLE SUB STREAMS"/>
    <s v="SPOTIFY USA INC"/>
    <s v="PORTABLE SUBSCRIPTIONS"/>
    <s v="TRACK"/>
    <x v="4"/>
    <x v="9"/>
    <s v="00851563006028"/>
    <s v="ALPINE"/>
    <s v="COME ON"/>
    <d v="2015-06-16T00:00:00"/>
    <m/>
    <s v="AULI01599310"/>
    <n v="11.656920487700001"/>
    <n v="2348"/>
  </r>
  <r>
    <s v="US-VOT"/>
    <s v="US-VOTIV MUSIC"/>
    <s v="PORTABLE SUB STREAMS"/>
    <s v="SPOTIFY USA INC"/>
    <s v="PORTABLE SUBSCRIPTIONS"/>
    <s v="TRACK"/>
    <x v="4"/>
    <x v="4"/>
    <s v="00851563006141"/>
    <s v="ALPINE"/>
    <s v="FOOLISH"/>
    <d v="2015-04-07T00:00:00"/>
    <m/>
    <s v="AULI01599320"/>
    <n v="138.47311161179999"/>
    <n v="28208"/>
  </r>
  <r>
    <s v="US-VOT"/>
    <s v="US-VOTIV MUSIC"/>
    <s v="PORTABLE SUB STREAMS"/>
    <s v="SPOTIFY USA INC"/>
    <s v="PORTABLE SUBSCRIPTIONS"/>
    <s v="TRACK"/>
    <x v="4"/>
    <x v="5"/>
    <s v="00075679956316"/>
    <s v="ALPINE"/>
    <s v="VILLAGES"/>
    <d v="2014-02-18T00:00:00"/>
    <m/>
    <s v="AULI01282630"/>
    <n v="76.627936372600004"/>
    <n v="15309"/>
  </r>
  <r>
    <s v="US-VOT"/>
    <s v="US-VOTIV MUSIC"/>
    <s v="PORTABLE SUB STREAMS"/>
    <s v="SPOTIFY USA INC"/>
    <s v="PORTABLE SUBSCRIPTIONS"/>
    <s v="TRACK"/>
    <x v="4"/>
    <x v="5"/>
    <s v="00075679956316"/>
    <s v="ALPINE"/>
    <s v="TOO SAFE"/>
    <d v="2014-02-18T00:00:00"/>
    <m/>
    <s v="AULI01282670"/>
    <n v="16.731560354500001"/>
    <n v="3435"/>
  </r>
  <r>
    <s v="US-VOT"/>
    <s v="US-VOTIV MUSIC"/>
    <s v="PORTABLE SUB STREAMS"/>
    <s v="SPOTIFY USA INC"/>
    <s v="PORTABLE SUBSCRIPTIONS"/>
    <s v="TRACK"/>
    <x v="4"/>
    <x v="5"/>
    <s v="00075679956316"/>
    <s v="ALPINE"/>
    <s v="THE VIGOUR"/>
    <d v="2014-02-18T00:00:00"/>
    <m/>
    <s v="AULI01282690"/>
    <n v="10.4499149005"/>
    <n v="2205"/>
  </r>
  <r>
    <s v="US-VOT"/>
    <s v="US-VOTIV MUSIC"/>
    <s v="PORTABLE SUB STREAMS"/>
    <s v="SPOTIFY USA INC"/>
    <s v="PORTABLE SUBSCRIPTIONS"/>
    <s v="TRACK"/>
    <x v="4"/>
    <x v="5"/>
    <s v="00075679956316"/>
    <s v="ALPINE"/>
    <s v="SOFTSIDES"/>
    <d v="2014-02-18T00:00:00"/>
    <m/>
    <s v="AULI01282640"/>
    <n v="14.5391377757"/>
    <n v="2963"/>
  </r>
  <r>
    <s v="US-VOT"/>
    <s v="US-VOTIV MUSIC"/>
    <s v="PORTABLE SUB STREAMS"/>
    <s v="SPOTIFY USA INC"/>
    <s v="PORTABLE SUBSCRIPTIONS"/>
    <s v="TRACK"/>
    <x v="4"/>
    <x v="5"/>
    <s v="00075679956316"/>
    <s v="ALPINE"/>
    <s v="SEEING RED"/>
    <d v="2014-02-18T00:00:00"/>
    <m/>
    <s v="AULI01282650"/>
    <n v="32.514201497499997"/>
    <n v="6701"/>
  </r>
  <r>
    <s v="US-VOT"/>
    <s v="US-VOTIV MUSIC"/>
    <s v="PORTABLE SUB STREAMS"/>
    <s v="SPOTIFY USA INC"/>
    <s v="PORTABLE SUBSCRIPTIONS"/>
    <s v="TRACK"/>
    <x v="4"/>
    <x v="5"/>
    <s v="00075679956316"/>
    <s v="ALPINE"/>
    <s v="MULTIPLICATION"/>
    <d v="2014-02-18T00:00:00"/>
    <m/>
    <s v="AULI01282700"/>
    <n v="12.6775199477"/>
    <n v="2631"/>
  </r>
  <r>
    <s v="US-VOT"/>
    <s v="US-VOTIV MUSIC"/>
    <s v="PORTABLE SUB STREAMS"/>
    <s v="SPOTIFY USA INC"/>
    <s v="PORTABLE SUBSCRIPTIONS"/>
    <s v="TRACK"/>
    <x v="4"/>
    <x v="5"/>
    <s v="00075679956316"/>
    <s v="ALPINE"/>
    <s v="LOVERS 2"/>
    <d v="2014-02-18T00:00:00"/>
    <m/>
    <s v="AULI01282610"/>
    <n v="28.243164197500001"/>
    <n v="5653"/>
  </r>
  <r>
    <s v="US-VOT"/>
    <s v="US-VOTIV MUSIC"/>
    <s v="PORTABLE SUB STREAMS"/>
    <s v="SPOTIFY USA INC"/>
    <s v="PORTABLE SUBSCRIPTIONS"/>
    <s v="TRACK"/>
    <x v="4"/>
    <x v="5"/>
    <s v="00075679956316"/>
    <s v="ALPINE"/>
    <s v="LOVERS 1"/>
    <d v="2014-02-18T00:00:00"/>
    <m/>
    <s v="AULI01282600"/>
    <n v="15.549923743100001"/>
    <n v="3192"/>
  </r>
  <r>
    <s v="US-VOT"/>
    <s v="US-VOTIV MUSIC"/>
    <s v="PORTABLE SUB STREAMS"/>
    <s v="SPOTIFY USA INC"/>
    <s v="PORTABLE SUBSCRIPTIONS"/>
    <s v="TRACK"/>
    <x v="4"/>
    <x v="5"/>
    <s v="00075679956316"/>
    <s v="ALPINE"/>
    <s v="IN THE WILD"/>
    <d v="2014-02-18T00:00:00"/>
    <m/>
    <s v="AULI01282680"/>
    <n v="13.8529405796"/>
    <n v="2869"/>
  </r>
  <r>
    <s v="US-VOT"/>
    <s v="US-VOTIV MUSIC"/>
    <s v="PORTABLE SUB STREAMS"/>
    <s v="SPOTIFY USA INC"/>
    <s v="PORTABLE SUBSCRIPTIONS"/>
    <s v="TRACK"/>
    <x v="4"/>
    <x v="5"/>
    <s v="00075679956316"/>
    <s v="ALPINE"/>
    <s v="HANDS"/>
    <d v="2014-02-18T00:00:00"/>
    <m/>
    <s v="AULI01282620"/>
    <n v="123.6694472395"/>
    <n v="24810"/>
  </r>
  <r>
    <s v="US-VOT"/>
    <s v="US-VOTIV MUSIC"/>
    <s v="PORTABLE SUB STREAMS"/>
    <s v="SPOTIFY USA INC"/>
    <s v="PORTABLE SUBSCRIPTIONS"/>
    <s v="TRACK"/>
    <x v="4"/>
    <x v="5"/>
    <s v="00075679956316"/>
    <s v="ALPINE"/>
    <s v="GASOLINE"/>
    <d v="2014-02-18T00:00:00"/>
    <m/>
    <s v="AULI01282660"/>
    <n v="460.61016734700002"/>
    <n v="92982"/>
  </r>
  <r>
    <s v="US-VOT"/>
    <s v="US-VOTIV MUSIC"/>
    <s v="PORTABLE SUB STREAMS"/>
    <s v="SPOTIFY USA INC"/>
    <s v="PORTABLE SUBSCRIPTIONS"/>
    <s v="TRACK"/>
    <x v="4"/>
    <x v="5"/>
    <s v="00075679956316"/>
    <s v="ALPINE"/>
    <s v="ALL FOR ONE"/>
    <d v="2014-02-18T00:00:00"/>
    <m/>
    <s v="AULI01283220"/>
    <n v="15.107507484899999"/>
    <n v="3076"/>
  </r>
  <r>
    <s v="US-VOT"/>
    <s v="US-VOTIV MUSIC"/>
    <s v="PORTABLE SUB STREAMS"/>
    <s v="SPOTIFY USA INC"/>
    <s v="PORTABLE SUBSCRIPTIONS"/>
    <s v="TRACK"/>
    <x v="13"/>
    <x v="65"/>
    <s v="00851563006752"/>
    <s v="ALLEN TATE"/>
    <s v="YDNF (YOUNG DUMB NUMB FUN)"/>
    <d v="2016-10-28T00:00:00"/>
    <m/>
    <s v="USC5Q1600025"/>
    <n v="20.313346771999999"/>
    <n v="4165"/>
  </r>
  <r>
    <s v="US-VOT"/>
    <s v="US-VOTIV MUSIC"/>
    <s v="PORTABLE SUB STREAMS"/>
    <s v="SPOTIFY USA INC"/>
    <s v="PORTABLE SUBSCRIPTIONS"/>
    <s v="TRACK"/>
    <x v="13"/>
    <x v="65"/>
    <s v="00851563006752"/>
    <s v="ALLEN TATE"/>
    <s v="WRAPPED UP"/>
    <d v="2016-10-28T00:00:00"/>
    <m/>
    <s v="USC5Q1600021"/>
    <n v="32.199056872600003"/>
    <n v="6549"/>
  </r>
  <r>
    <s v="US-VOT"/>
    <s v="US-VOTIV MUSIC"/>
    <s v="PORTABLE SUB STREAMS"/>
    <s v="SPOTIFY USA INC"/>
    <s v="PORTABLE SUBSCRIPTIONS"/>
    <s v="TRACK"/>
    <x v="13"/>
    <x v="65"/>
    <s v="00851563006752"/>
    <s v="ALLEN TATE"/>
    <s v="KEEPING YOU AWAKE"/>
    <d v="2016-10-28T00:00:00"/>
    <m/>
    <s v="USC5Q1600023"/>
    <n v="33.306805055399998"/>
    <n v="6837"/>
  </r>
  <r>
    <s v="US-VOT"/>
    <s v="US-VOTIV MUSIC"/>
    <s v="PORTABLE SUB STREAMS"/>
    <s v="SPOTIFY USA INC"/>
    <s v="PORTABLE SUBSCRIPTIONS"/>
    <s v="TRACK"/>
    <x v="13"/>
    <x v="65"/>
    <s v="00851563006752"/>
    <s v="ALLEN TATE"/>
    <s v="I DON'T THINK ABOUT IT"/>
    <d v="2016-10-28T00:00:00"/>
    <m/>
    <s v="USC5Q1600024"/>
    <n v="2.8845945854999999"/>
    <n v="596"/>
  </r>
  <r>
    <s v="US-VOT"/>
    <s v="US-VOTIV MUSIC"/>
    <s v="PORTABLE SUB STREAMS"/>
    <s v="SPOTIFY USA INC"/>
    <s v="PORTABLE SUBSCRIPTIONS"/>
    <s v="TRACK"/>
    <x v="13"/>
    <x v="65"/>
    <s v="00851563006752"/>
    <s v="ALLEN TATE"/>
    <s v="DON'T CHOKE"/>
    <d v="2016-10-28T00:00:00"/>
    <m/>
    <s v="USC5Q1600022"/>
    <n v="6.2043362883000004"/>
    <n v="1273"/>
  </r>
  <r>
    <s v="US-VOT"/>
    <s v="US-VOTIV MUSIC"/>
    <s v="PORTABLE SUB STREAMS"/>
    <s v="SPOTIFY USA INC"/>
    <s v="PORTABLE SUBSCRIPTIONS"/>
    <s v="TRACK"/>
    <x v="13"/>
    <x v="65"/>
    <s v="00851563006752"/>
    <s v="ALLEN TATE"/>
    <s v="CPH"/>
    <d v="2016-10-28T00:00:00"/>
    <m/>
    <s v="USC5Q1600020"/>
    <n v="3.0607999627"/>
    <n v="645"/>
  </r>
  <r>
    <s v="US-VOT"/>
    <s v="US-VOTIV MUSIC"/>
    <s v="PORTABLE SUB STREAMS"/>
    <s v="SPOTIFY USA INC"/>
    <s v="PORTABLE SUBSCRIPTIONS"/>
    <s v="TRACK"/>
    <x v="13"/>
    <x v="65"/>
    <s v="00851563006752"/>
    <s v="ALLEN TATE"/>
    <s v="BEING ALONE"/>
    <d v="2016-10-28T00:00:00"/>
    <m/>
    <s v="USC5Q1600019"/>
    <n v="7.9866363432000007"/>
    <n v="1673"/>
  </r>
  <r>
    <s v="US-VOT"/>
    <s v="US-VOTIV MUSIC"/>
    <s v="PORTABLE SUB STREAMS"/>
    <s v="SPOTIFY USA INC"/>
    <s v="PORTABLE SUBSCRIPTIONS"/>
    <s v="TRACK"/>
    <x v="13"/>
    <x v="65"/>
    <s v="00851563006752"/>
    <s v="ALLEN TATE"/>
    <s v="AT EASE"/>
    <d v="2016-10-28T00:00:00"/>
    <m/>
    <s v="USC5Q1600026"/>
    <n v="2.5175972522999999"/>
    <n v="525"/>
  </r>
  <r>
    <s v="US-VOT"/>
    <s v="US-VOTIV MUSIC"/>
    <s v="PORTABLE SUB STREAMS"/>
    <s v="SPOTIFY USA INC"/>
    <s v="PORTABLE SUBSCRIPTIONS"/>
    <s v="TRACK"/>
    <x v="13"/>
    <x v="65"/>
    <s v="00851563006752"/>
    <s v="ALLEN TATE"/>
    <s v="ALIENS"/>
    <d v="2016-10-28T00:00:00"/>
    <m/>
    <s v="USC5Q1600018"/>
    <n v="18.002385046299999"/>
    <n v="3576"/>
  </r>
  <r>
    <s v="US-VOT"/>
    <s v="US-VOTIV MUSIC"/>
    <s v="PORTABLE SUB STREAMS"/>
    <s v="SPOTIFY USA INC"/>
    <s v="PORTABLE SUBSCRIPTIONS"/>
    <s v="TRACK"/>
    <x v="13"/>
    <x v="66"/>
    <s v="00851857007380"/>
    <s v="ALLEN TATE"/>
    <s v="POLLY"/>
    <d v="2017-08-18T00:00:00"/>
    <m/>
    <s v="USC5Q1700028"/>
    <n v="1.1323538461"/>
    <n v="241"/>
  </r>
  <r>
    <s v="US-VOT"/>
    <s v="US-VOTIV MUSIC"/>
    <s v="PORTABLE SUB DEVICE PLAYS"/>
    <s v="SPOTIFY USA INC"/>
    <s v="PORTABLE SUBSCRIPTIONS"/>
    <s v="TRACK"/>
    <x v="5"/>
    <x v="22"/>
    <s v="00851563006080"/>
    <s v="YOUNG EMPIRES"/>
    <s v="UNCOVER YOUR EYES"/>
    <d v="2015-08-14T00:00:00"/>
    <m/>
    <s v="USC5Q1500013"/>
    <n v="-41.483242588800003"/>
    <n v="-8725"/>
  </r>
  <r>
    <s v="US-VOT"/>
    <s v="US-VOTIV MUSIC"/>
    <s v="PORTABLE SUB DEVICE PLAYS"/>
    <s v="SPOTIFY USA INC"/>
    <s v="PORTABLE SUBSCRIPTIONS"/>
    <s v="TRACK"/>
    <x v="5"/>
    <x v="6"/>
    <s v="00851563006585"/>
    <s v="YOUNG EMPIRES"/>
    <s v="THE GATES"/>
    <d v="2016-04-22T00:00:00"/>
    <m/>
    <s v="CA1C71600189"/>
    <n v="-6.1950425657000006"/>
    <n v="-1280"/>
  </r>
  <r>
    <s v="US-VOT"/>
    <s v="US-VOTIV MUSIC"/>
    <s v="PORTABLE SUB DEVICE PLAYS"/>
    <s v="SPOTIFY USA INC"/>
    <s v="PORTABLE SUBSCRIPTIONS"/>
    <s v="TRACK"/>
    <x v="5"/>
    <x v="6"/>
    <s v="00851563006578"/>
    <s v="YOUNG EMPIRES"/>
    <s v="THE GATES"/>
    <d v="2016-04-15T00:00:00"/>
    <m/>
    <s v="CA1C71600188"/>
    <n v="-0.18869947940000001"/>
    <n v="-49"/>
  </r>
  <r>
    <s v="US-VOT"/>
    <s v="US-VOTIV MUSIC"/>
    <s v="PORTABLE SUB DEVICE PLAYS"/>
    <s v="SPOTIFY USA INC"/>
    <s v="PORTABLE SUBSCRIPTIONS"/>
    <s v="TRACK"/>
    <x v="5"/>
    <x v="6"/>
    <s v="00851563006561"/>
    <s v="YOUNG EMPIRES"/>
    <s v="THE GATES"/>
    <d v="2016-04-29T00:00:00"/>
    <m/>
    <s v="CA1C71600187"/>
    <n v="-0.24797849929999999"/>
    <n v="-52"/>
  </r>
  <r>
    <s v="US-VOT"/>
    <s v="US-VOTIV MUSIC"/>
    <s v="PORTABLE SUB DEVICE PLAYS"/>
    <s v="SPOTIFY USA INC"/>
    <s v="PORTABLE SUBSCRIPTIONS"/>
    <s v="TRACK"/>
    <x v="5"/>
    <x v="6"/>
    <s v="00851563006066"/>
    <s v="YOUNG EMPIRES"/>
    <s v="THE GATES"/>
    <d v="2015-03-31T00:00:00"/>
    <m/>
    <s v="USC5Q1500004"/>
    <n v="-145.87528477629999"/>
    <n v="-30450"/>
  </r>
  <r>
    <s v="US-VOT"/>
    <s v="US-VOTIV MUSIC"/>
    <s v="PORTABLE SUB DEVICE PLAYS"/>
    <s v="SPOTIFY USA INC"/>
    <s v="PORTABLE SUBSCRIPTIONS"/>
    <s v="TRACK"/>
    <x v="5"/>
    <x v="6"/>
    <s v="00851563006042"/>
    <s v="YOUNG EMPIRES"/>
    <s v="THE UNKNOWN"/>
    <d v="2015-09-04T00:00:00"/>
    <m/>
    <s v="USC5Q1500009"/>
    <n v="-2.1779798546000002"/>
    <n v="-444"/>
  </r>
  <r>
    <s v="US-VOT"/>
    <s v="US-VOTIV MUSIC"/>
    <s v="PORTABLE SUB DEVICE PLAYS"/>
    <s v="SPOTIFY USA INC"/>
    <s v="PORTABLE SUBSCRIPTIONS"/>
    <s v="TRACK"/>
    <x v="5"/>
    <x v="6"/>
    <s v="00851563006042"/>
    <s v="YOUNG EMPIRES"/>
    <s v="SUNSHINE"/>
    <d v="2015-09-04T00:00:00"/>
    <m/>
    <s v="USC5Q1500010"/>
    <n v="-62.608792860000001"/>
    <n v="-12571"/>
  </r>
  <r>
    <s v="US-VOT"/>
    <s v="US-VOTIV MUSIC"/>
    <s v="PORTABLE SUB DEVICE PLAYS"/>
    <s v="SPOTIFY USA INC"/>
    <s v="PORTABLE SUBSCRIPTIONS"/>
    <s v="TRACK"/>
    <x v="5"/>
    <x v="6"/>
    <s v="00851563006042"/>
    <s v="YOUNG EMPIRES"/>
    <s v="STRANGLEHOLD"/>
    <d v="2015-09-04T00:00:00"/>
    <m/>
    <s v="USC5Q1500006"/>
    <n v="-3.3464005945999999"/>
    <n v="-687"/>
  </r>
  <r>
    <s v="US-VOT"/>
    <s v="US-VOTIV MUSIC"/>
    <s v="PORTABLE SUB DEVICE PLAYS"/>
    <s v="SPOTIFY USA INC"/>
    <s v="PORTABLE SUBSCRIPTIONS"/>
    <s v="TRACK"/>
    <x v="5"/>
    <x v="6"/>
    <s v="00851563006042"/>
    <s v="YOUNG EMPIRES"/>
    <s v="NEVER DIE YOUNG"/>
    <d v="2015-09-04T00:00:00"/>
    <m/>
    <s v="USC5Q1500007"/>
    <n v="-3.7167173098999999"/>
    <n v="-728"/>
  </r>
  <r>
    <s v="US-VOT"/>
    <s v="US-VOTIV MUSIC"/>
    <s v="PORTABLE SUB DEVICE PLAYS"/>
    <s v="SPOTIFY USA INC"/>
    <s v="PORTABLE SUBSCRIPTIONS"/>
    <s v="TRACK"/>
    <x v="5"/>
    <x v="6"/>
    <s v="00851563006042"/>
    <s v="YOUNG EMPIRES"/>
    <s v="MERCY"/>
    <d v="2015-09-04T00:00:00"/>
    <m/>
    <s v="USC5Q1500003"/>
    <n v="-11.5986607868"/>
    <n v="-2337"/>
  </r>
  <r>
    <s v="US-VOT"/>
    <s v="US-VOTIV MUSIC"/>
    <s v="PORTABLE SUB DEVICE PLAYS"/>
    <s v="SPOTIFY USA INC"/>
    <s v="PORTABLE SUBSCRIPTIONS"/>
    <s v="TRACK"/>
    <x v="5"/>
    <x v="6"/>
    <s v="00851563006042"/>
    <s v="YOUNG EMPIRES"/>
    <s v="HOUSE LIGHTS"/>
    <d v="2015-09-04T00:00:00"/>
    <m/>
    <s v="USC5Q1500008"/>
    <n v="-8.3469855650000007"/>
    <n v="-1658"/>
  </r>
  <r>
    <s v="US-VOT"/>
    <s v="US-VOTIV MUSIC"/>
    <s v="PORTABLE SUB DEVICE PLAYS"/>
    <s v="SPOTIFY USA INC"/>
    <s v="PORTABLE SUBSCRIPTIONS"/>
    <s v="TRACK"/>
    <x v="5"/>
    <x v="6"/>
    <s v="00851563006042"/>
    <s v="YOUNG EMPIRES"/>
    <s v="GHOSTS"/>
    <d v="2015-09-04T00:00:00"/>
    <m/>
    <s v="USC5Q1500005"/>
    <n v="-3.7360086352000001"/>
    <n v="-765"/>
  </r>
  <r>
    <s v="US-VOT"/>
    <s v="US-VOTIV MUSIC"/>
    <s v="PORTABLE SUB DEVICE PLAYS"/>
    <s v="SPOTIFY USA INC"/>
    <s v="PORTABLE SUBSCRIPTIONS"/>
    <s v="TRACK"/>
    <x v="5"/>
    <x v="23"/>
    <s v="00851563006530"/>
    <s v="YOUNG EMPIRES"/>
    <s v="SUNSHINE"/>
    <d v="2016-04-15T00:00:00"/>
    <m/>
    <s v="CA1C71600190"/>
    <n v="-0.84968934810000019"/>
    <n v="-171"/>
  </r>
  <r>
    <s v="US-VOT"/>
    <s v="US-VOTIV MUSIC"/>
    <s v="PORTABLE SUB DEVICE PLAYS"/>
    <s v="SPOTIFY USA INC"/>
    <s v="PORTABLE SUBSCRIPTIONS"/>
    <s v="TRACK"/>
    <x v="5"/>
    <x v="11"/>
    <s v="00857235002947"/>
    <s v="YOUNG EMPIRES"/>
    <s v="SO CRUEL"/>
    <d v="2015-02-24T00:00:00"/>
    <m/>
    <s v="USC5Q1500001"/>
    <n v="-104.80934224409999"/>
    <n v="-21178"/>
  </r>
  <r>
    <s v="US-VOT"/>
    <s v="US-VOTIV MUSIC"/>
    <s v="PORTABLE SUB DEVICE PLAYS"/>
    <s v="SPOTIFY USA INC"/>
    <s v="PORTABLE SUBSCRIPTIONS"/>
    <s v="TRACK"/>
    <x v="5"/>
    <x v="11"/>
    <s v="00851563006554"/>
    <s v="YOUNG EMPIRES"/>
    <s v="SO CRUEL"/>
    <d v="2016-04-15T00:00:00"/>
    <m/>
    <s v="CA1C71600186"/>
    <n v="-5.5819535600000011E-2"/>
    <n v="-13"/>
  </r>
  <r>
    <s v="US-VOT"/>
    <s v="US-VOTIV MUSIC"/>
    <s v="PORTABLE SUB DEVICE PLAYS"/>
    <s v="SPOTIFY USA INC"/>
    <s v="PORTABLE SUBSCRIPTIONS"/>
    <s v="TRACK"/>
    <x v="5"/>
    <x v="11"/>
    <s v="00851563006547"/>
    <s v="YOUNG EMPIRES"/>
    <s v="SO CRUEL"/>
    <d v="2016-04-15T00:00:00"/>
    <m/>
    <s v="CA1C71600185"/>
    <n v="-0.21294927960000001"/>
    <n v="-45"/>
  </r>
  <r>
    <s v="US-VOT"/>
    <s v="US-VOTIV MUSIC"/>
    <s v="PORTABLE SUB DEVICE PLAYS"/>
    <s v="SPOTIFY USA INC"/>
    <s v="PORTABLE SUBSCRIPTIONS"/>
    <s v="TRACK"/>
    <x v="9"/>
    <x v="24"/>
    <s v="00075679958464"/>
    <s v="YOUNG BUFFALO"/>
    <s v="UPSTAIRS"/>
    <d v="2014-02-25T00:00:00"/>
    <m/>
    <s v="USC5Q1200048"/>
    <n v="-3.8173381143"/>
    <n v="-804"/>
  </r>
  <r>
    <s v="US-VOT"/>
    <s v="US-VOTIV MUSIC"/>
    <s v="PORTABLE SUB DEVICE PLAYS"/>
    <s v="SPOTIFY USA INC"/>
    <s v="PORTABLE SUBSCRIPTIONS"/>
    <s v="TRACK"/>
    <x v="9"/>
    <x v="24"/>
    <s v="00075679958464"/>
    <s v="YOUNG BUFFALO"/>
    <s v="THE PRIZE"/>
    <d v="2014-02-25T00:00:00"/>
    <m/>
    <s v="USC5Q1200050"/>
    <n v="-0.33124519020000009"/>
    <n v="-77"/>
  </r>
  <r>
    <s v="US-VOT"/>
    <s v="US-VOTIV MUSIC"/>
    <s v="PORTABLE SUB DEVICE PLAYS"/>
    <s v="SPOTIFY USA INC"/>
    <s v="PORTABLE SUBSCRIPTIONS"/>
    <s v="TRACK"/>
    <x v="9"/>
    <x v="24"/>
    <s v="00075679958464"/>
    <s v="YOUNG BUFFALO"/>
    <s v="NATURE BOY"/>
    <d v="2014-02-25T00:00:00"/>
    <m/>
    <s v="USC5Q1200049"/>
    <n v="-0.84923380120000003"/>
    <n v="-196"/>
  </r>
  <r>
    <s v="US-VOT"/>
    <s v="US-VOTIV MUSIC"/>
    <s v="PORTABLE SUB DEVICE PLAYS"/>
    <s v="SPOTIFY USA INC"/>
    <s v="PORTABLE SUBSCRIPTIONS"/>
    <s v="TRACK"/>
    <x v="9"/>
    <x v="24"/>
    <s v="00075679958464"/>
    <s v="YOUNG BUFFALO"/>
    <s v="HOLD ME BACK"/>
    <d v="2014-02-25T00:00:00"/>
    <m/>
    <s v="USC5Q1200047"/>
    <n v="-0.48728248629999998"/>
    <n v="-122"/>
  </r>
  <r>
    <s v="US-VOT"/>
    <s v="US-VOTIV MUSIC"/>
    <s v="PORTABLE SUB DEVICE PLAYS"/>
    <s v="SPOTIFY USA INC"/>
    <s v="PORTABLE SUBSCRIPTIONS"/>
    <s v="TRACK"/>
    <x v="9"/>
    <x v="24"/>
    <s v="00075679958464"/>
    <s v="YOUNG BUFFALO"/>
    <s v="BABY DEMONS"/>
    <d v="2014-02-25T00:00:00"/>
    <m/>
    <s v="USC5Q1200046"/>
    <n v="-0.52751352790000017"/>
    <n v="-121"/>
  </r>
  <r>
    <s v="US-VOT"/>
    <s v="US-VOTIV MUSIC"/>
    <s v="PORTABLE SUB DEVICE PLAYS"/>
    <s v="SPOTIFY USA INC"/>
    <s v="PORTABLE SUBSCRIPTIONS"/>
    <s v="TRACK"/>
    <x v="9"/>
    <x v="25"/>
    <s v="00857235002282"/>
    <s v="YOUNG BUFFALO"/>
    <s v="SYKIA"/>
    <d v="2014-07-08T00:00:00"/>
    <m/>
    <s v="USC5Q1400006"/>
    <n v="-7.5769344224999999"/>
    <n v="-1516"/>
  </r>
  <r>
    <s v="US-VOT"/>
    <s v="US-VOTIV MUSIC"/>
    <s v="PORTABLE SUB DEVICE PLAYS"/>
    <s v="SPOTIFY USA INC"/>
    <s v="PORTABLE SUBSCRIPTIONS"/>
    <s v="TRACK"/>
    <x v="9"/>
    <x v="26"/>
    <s v="00857235002619"/>
    <s v="YOUNG BUFFALO"/>
    <s v="MY PLACE"/>
    <d v="2014-10-21T00:00:00"/>
    <m/>
    <s v="USC5Q1400005"/>
    <n v="-2.4256662514"/>
    <n v="-519"/>
  </r>
  <r>
    <s v="US-VOT"/>
    <s v="US-VOTIV MUSIC"/>
    <s v="PORTABLE SUB DEVICE PLAYS"/>
    <s v="SPOTIFY USA INC"/>
    <s v="PORTABLE SUBSCRIPTIONS"/>
    <s v="TRACK"/>
    <x v="9"/>
    <x v="12"/>
    <s v="00857235002190"/>
    <s v="YOUNG BUFFALO"/>
    <s v="SUMMERTIME BLONDES"/>
    <d v="2015-03-03T00:00:00"/>
    <m/>
    <s v="USC5Q1400008"/>
    <n v="-1.2478815593000001"/>
    <n v="-264"/>
  </r>
  <r>
    <s v="US-VOT"/>
    <s v="US-VOTIV MUSIC"/>
    <s v="PORTABLE SUB DEVICE PLAYS"/>
    <s v="SPOTIFY USA INC"/>
    <s v="PORTABLE SUBSCRIPTIONS"/>
    <s v="TRACK"/>
    <x v="9"/>
    <x v="12"/>
    <s v="00857235002190"/>
    <s v="YOUNG BUFFALO"/>
    <s v="PILL"/>
    <d v="2015-03-03T00:00:00"/>
    <m/>
    <s v="USC5Q1400009"/>
    <n v="-0.57968559220000004"/>
    <n v="-121"/>
  </r>
  <r>
    <s v="US-VOT"/>
    <s v="US-VOTIV MUSIC"/>
    <s v="PORTABLE SUB DEVICE PLAYS"/>
    <s v="SPOTIFY USA INC"/>
    <s v="PORTABLE SUBSCRIPTIONS"/>
    <s v="TRACK"/>
    <x v="9"/>
    <x v="12"/>
    <s v="00857235002190"/>
    <s v="YOUNG BUFFALO"/>
    <s v="OLD SOUL"/>
    <d v="2015-03-03T00:00:00"/>
    <m/>
    <s v="USC5Q1400010"/>
    <n v="-0.79998586739999999"/>
    <n v="-158"/>
  </r>
  <r>
    <s v="US-VOT"/>
    <s v="US-VOTIV MUSIC"/>
    <s v="PORTABLE SUB DEVICE PLAYS"/>
    <s v="SPOTIFY USA INC"/>
    <s v="PORTABLE SUBSCRIPTIONS"/>
    <s v="TRACK"/>
    <x v="9"/>
    <x v="12"/>
    <s v="00857235002190"/>
    <s v="YOUNG BUFFALO"/>
    <s v="NO IDEA"/>
    <d v="2015-03-03T00:00:00"/>
    <m/>
    <s v="USC5Q1400002"/>
    <n v="-5.0333894031000002"/>
    <n v="-1035"/>
  </r>
  <r>
    <s v="US-VOT"/>
    <s v="US-VOTIV MUSIC"/>
    <s v="PORTABLE SUB DEVICE PLAYS"/>
    <s v="SPOTIFY USA INC"/>
    <s v="PORTABLE SUBSCRIPTIONS"/>
    <s v="TRACK"/>
    <x v="9"/>
    <x v="12"/>
    <s v="00857235002190"/>
    <s v="YOUNG BUFFALO"/>
    <s v="MAN IN YOUR DREAMS"/>
    <d v="2015-03-03T00:00:00"/>
    <m/>
    <s v="USC5Q1400001"/>
    <n v="-1.4097460416000001"/>
    <n v="-296"/>
  </r>
  <r>
    <s v="US-VOT"/>
    <s v="US-VOTIV MUSIC"/>
    <s v="PORTABLE SUB DEVICE PLAYS"/>
    <s v="SPOTIFY USA INC"/>
    <s v="PORTABLE SUBSCRIPTIONS"/>
    <s v="TRACK"/>
    <x v="9"/>
    <x v="12"/>
    <s v="00857235002190"/>
    <s v="YOUNG BUFFALO"/>
    <s v="GUILT"/>
    <d v="2015-03-03T00:00:00"/>
    <m/>
    <s v="USC5Q1400003"/>
    <n v="-2.3282299957000001"/>
    <n v="-464"/>
  </r>
  <r>
    <s v="US-VOT"/>
    <s v="US-VOTIV MUSIC"/>
    <s v="PORTABLE SUB DEVICE PLAYS"/>
    <s v="SPOTIFY USA INC"/>
    <s v="PORTABLE SUBSCRIPTIONS"/>
    <s v="TRACK"/>
    <x v="9"/>
    <x v="12"/>
    <s v="00857235002190"/>
    <s v="YOUNG BUFFALO"/>
    <s v="CLIFF DIVER"/>
    <d v="2015-03-03T00:00:00"/>
    <m/>
    <s v="USC5Q1400004"/>
    <n v="-0.83487148550000001"/>
    <n v="-179"/>
  </r>
  <r>
    <s v="US-VOT"/>
    <s v="US-VOTIV MUSIC"/>
    <s v="PORTABLE SUB DEVICE PLAYS"/>
    <s v="SPOTIFY USA INC"/>
    <s v="PORTABLE SUBSCRIPTIONS"/>
    <s v="TRACK"/>
    <x v="9"/>
    <x v="12"/>
    <s v="00857235002190"/>
    <s v="YOUNG BUFFALO"/>
    <s v="BLACK EYE"/>
    <d v="2015-03-03T00:00:00"/>
    <m/>
    <s v="USC5Q1400007"/>
    <n v="-0.4787150886"/>
    <n v="-102"/>
  </r>
  <r>
    <s v="US-VOT"/>
    <s v="US-VOTIV MUSIC"/>
    <s v="PORTABLE SUB DEVICE PLAYS"/>
    <s v="SPOTIFY USA INC"/>
    <s v="PORTABLE SUBSCRIPTIONS"/>
    <s v="TRACK"/>
    <x v="9"/>
    <x v="12"/>
    <s v="00857235002190"/>
    <s v="YOUNG BUFFALO"/>
    <s v="BEAT BACK"/>
    <d v="2015-03-03T00:00:00"/>
    <m/>
    <s v="USC5Q1400011"/>
    <n v="-0.63355875589999999"/>
    <n v="-128"/>
  </r>
  <r>
    <s v="US-VOT"/>
    <s v="US-VOTIV MUSIC"/>
    <s v="PORTABLE SUB DEVICE PLAYS"/>
    <s v="SPOTIFY USA INC"/>
    <s v="PORTABLE SUBSCRIPTIONS"/>
    <s v="TRACK"/>
    <x v="10"/>
    <x v="27"/>
    <s v="00857235002725"/>
    <s v="WHITE ARROWS"/>
    <s v="WE CAN'T EVER DIE"/>
    <d v="2014-12-02T00:00:00"/>
    <m/>
    <s v="USC5Q1400077"/>
    <n v="-0.197779855"/>
    <n v="-39"/>
  </r>
  <r>
    <s v="US-VOT"/>
    <s v="US-VOTIV MUSIC"/>
    <s v="PORTABLE SUB DEVICE PLAYS"/>
    <s v="SPOTIFY USA INC"/>
    <s v="PORTABLE SUBSCRIPTIONS"/>
    <s v="TRACK"/>
    <x v="10"/>
    <x v="27"/>
    <s v="00857235002725"/>
    <s v="WHITE ARROWS"/>
    <s v="WE CAN'T EVER DIE"/>
    <d v="2014-12-02T00:00:00"/>
    <m/>
    <s v="USC5Q1400076"/>
    <n v="-0.35904959510000001"/>
    <n v="-68"/>
  </r>
  <r>
    <s v="US-VOT"/>
    <s v="US-VOTIV MUSIC"/>
    <s v="PORTABLE SUB DEVICE PLAYS"/>
    <s v="SPOTIFY USA INC"/>
    <s v="PORTABLE SUBSCRIPTIONS"/>
    <s v="TRACK"/>
    <x v="10"/>
    <x v="27"/>
    <s v="00857235002725"/>
    <s v="WHITE ARROWS"/>
    <s v="WE CAN'T EVER DIE"/>
    <d v="2014-12-02T00:00:00"/>
    <m/>
    <s v="USC5Q1400074"/>
    <n v="-5.6502968233000006"/>
    <n v="-1150"/>
  </r>
  <r>
    <s v="US-VOT"/>
    <s v="US-VOTIV MUSIC"/>
    <s v="PORTABLE SUB DEVICE PLAYS"/>
    <s v="SPOTIFY USA INC"/>
    <s v="PORTABLE SUBSCRIPTIONS"/>
    <s v="TRACK"/>
    <x v="10"/>
    <x v="27"/>
    <s v="00857235002725"/>
    <s v="WHITE ARROWS"/>
    <s v="WE CAN'T EVER DIE"/>
    <d v="2014-12-02T00:00:00"/>
    <m/>
    <s v="USC5Q1400073"/>
    <n v="-0.25079969880000008"/>
    <n v="-50"/>
  </r>
  <r>
    <s v="US-VOT"/>
    <s v="US-VOTIV MUSIC"/>
    <s v="PORTABLE SUB DEVICE PLAYS"/>
    <s v="SPOTIFY USA INC"/>
    <s v="PORTABLE SUBSCRIPTIONS"/>
    <s v="TRACK"/>
    <x v="10"/>
    <x v="27"/>
    <s v="00857235002725"/>
    <s v="WHITE ARROWS"/>
    <s v="WE CAN'T EVER DIE"/>
    <d v="2014-12-02T00:00:00"/>
    <m/>
    <s v="USC5Q1400062"/>
    <n v="-0.17434050349999999"/>
    <n v="-38"/>
  </r>
  <r>
    <s v="US-VOT"/>
    <s v="US-VOTIV MUSIC"/>
    <s v="PORTABLE SUB DEVICE PLAYS"/>
    <s v="SPOTIFY USA INC"/>
    <s v="PORTABLE SUBSCRIPTIONS"/>
    <s v="TRACK"/>
    <x v="10"/>
    <x v="27"/>
    <s v="00857235002541"/>
    <s v="WHITE ARROWS"/>
    <s v="WE CAN'T EVER DIE"/>
    <d v="2014-07-22T00:00:00"/>
    <m/>
    <s v="USC5Q1400048"/>
    <n v="-35.181337424500001"/>
    <n v="-7008"/>
  </r>
  <r>
    <s v="US-VOT"/>
    <s v="US-VOTIV MUSIC"/>
    <s v="PORTABLE SUB DEVICE PLAYS"/>
    <s v="SPOTIFY USA INC"/>
    <s v="PORTABLE SUBSCRIPTIONS"/>
    <s v="TRACK"/>
    <x v="10"/>
    <x v="28"/>
    <s v="00857235002374"/>
    <s v="WHITE ARROWS"/>
    <s v="LEAVE IT ALONE"/>
    <d v="2014-06-10T00:00:00"/>
    <m/>
    <s v="USC5Q1400017"/>
    <n v="-3.6869620583999998"/>
    <n v="-754"/>
  </r>
  <r>
    <s v="US-VOT"/>
    <s v="US-VOTIV MUSIC"/>
    <s v="PORTABLE SUB DEVICE PLAYS"/>
    <s v="SPOTIFY USA INC"/>
    <s v="PORTABLE SUBSCRIPTIONS"/>
    <s v="TRACK"/>
    <x v="10"/>
    <x v="13"/>
    <s v="00857235002411"/>
    <s v="WHITE ARROWS"/>
    <s v="I WANT A TASTE"/>
    <d v="2014-06-24T00:00:00"/>
    <m/>
    <s v="USC5Q1400034"/>
    <n v="-24.705085387699999"/>
    <n v="-4937"/>
  </r>
  <r>
    <s v="US-VOT"/>
    <s v="US-VOTIV MUSIC"/>
    <s v="PORTABLE SUB DEVICE PLAYS"/>
    <s v="SPOTIFY USA INC"/>
    <s v="PORTABLE SUBSCRIPTIONS"/>
    <s v="TRACK"/>
    <x v="6"/>
    <x v="7"/>
    <s v="00075679967336"/>
    <s v="WE ARE AUGUSTINES"/>
    <s v="THE INSTRUMENTAL"/>
    <d v="2014-02-18T00:00:00"/>
    <m/>
    <s v="GBW7D1100012"/>
    <n v="-3.5412425958"/>
    <n v="-687"/>
  </r>
  <r>
    <s v="US-VOT"/>
    <s v="US-VOTIV MUSIC"/>
    <s v="PORTABLE SUB DEVICE PLAYS"/>
    <s v="SPOTIFY USA INC"/>
    <s v="PORTABLE SUBSCRIPTIONS"/>
    <s v="TRACK"/>
    <x v="6"/>
    <x v="7"/>
    <s v="00075679967336"/>
    <s v="WE ARE AUGUSTINES"/>
    <s v="STRANGE DAYS"/>
    <d v="2014-02-18T00:00:00"/>
    <m/>
    <s v="GBW7D1100010"/>
    <n v="-5.4804741631000002"/>
    <n v="-1067"/>
  </r>
  <r>
    <s v="US-VOT"/>
    <s v="US-VOTIV MUSIC"/>
    <s v="PORTABLE SUB DEVICE PLAYS"/>
    <s v="SPOTIFY USA INC"/>
    <s v="PORTABLE SUBSCRIPTIONS"/>
    <s v="TRACK"/>
    <x v="6"/>
    <x v="7"/>
    <s v="00075679967336"/>
    <s v="WE ARE AUGUSTINES"/>
    <s v="PHILADELPHIA (THE CITY OF BROTHERLY LOVE)"/>
    <d v="2014-02-18T00:00:00"/>
    <m/>
    <s v="GBW7D1100007"/>
    <n v="-7.3457909896000002"/>
    <n v="-1406"/>
  </r>
  <r>
    <s v="US-VOT"/>
    <s v="US-VOTIV MUSIC"/>
    <s v="PORTABLE SUB DEVICE PLAYS"/>
    <s v="SPOTIFY USA INC"/>
    <s v="PORTABLE SUBSCRIPTIONS"/>
    <s v="TRACK"/>
    <x v="6"/>
    <x v="7"/>
    <s v="00075679967336"/>
    <s v="WE ARE AUGUSTINES"/>
    <s v="PATTON STATE HOSPITAL"/>
    <d v="2014-02-18T00:00:00"/>
    <m/>
    <s v="GBW7D1100009"/>
    <n v="-4.1797581364000003"/>
    <n v="-789"/>
  </r>
  <r>
    <s v="US-VOT"/>
    <s v="US-VOTIV MUSIC"/>
    <s v="PORTABLE SUB DEVICE PLAYS"/>
    <s v="SPOTIFY USA INC"/>
    <s v="PORTABLE SUBSCRIPTIONS"/>
    <s v="TRACK"/>
    <x v="6"/>
    <x v="7"/>
    <s v="00075679967336"/>
    <s v="WE ARE AUGUSTINES"/>
    <s v="NEW DRINK FOR THE OLD DRUNK"/>
    <d v="2014-02-18T00:00:00"/>
    <m/>
    <s v="GBW7D1100008"/>
    <n v="-6.6934465752000003"/>
    <n v="-1274"/>
  </r>
  <r>
    <s v="US-VOT"/>
    <s v="US-VOTIV MUSIC"/>
    <s v="PORTABLE SUB DEVICE PLAYS"/>
    <s v="SPOTIFY USA INC"/>
    <s v="PORTABLE SUBSCRIPTIONS"/>
    <s v="TRACK"/>
    <x v="6"/>
    <x v="7"/>
    <s v="00075679967336"/>
    <s v="WE ARE AUGUSTINES"/>
    <s v="JUAREZ"/>
    <d v="2014-02-18T00:00:00"/>
    <m/>
    <s v="GBW7D1100006"/>
    <n v="-13.3940287491"/>
    <n v="-2590"/>
  </r>
  <r>
    <s v="US-VOT"/>
    <s v="US-VOTIV MUSIC"/>
    <s v="PORTABLE SUB DEVICE PLAYS"/>
    <s v="SPOTIFY USA INC"/>
    <s v="PORTABLE SUBSCRIPTIONS"/>
    <s v="TRACK"/>
    <x v="6"/>
    <x v="7"/>
    <s v="00075679967336"/>
    <s v="WE ARE AUGUSTINES"/>
    <s v="HEADLONG INTO THE ABYSS"/>
    <d v="2014-02-18T00:00:00"/>
    <m/>
    <s v="GBW7D1100003"/>
    <n v="-12.125330423799999"/>
    <n v="-2309"/>
  </r>
  <r>
    <s v="US-VOT"/>
    <s v="US-VOTIV MUSIC"/>
    <s v="PORTABLE SUB DEVICE PLAYS"/>
    <s v="SPOTIFY USA INC"/>
    <s v="PORTABLE SUBSCRIPTIONS"/>
    <s v="TRACK"/>
    <x v="6"/>
    <x v="7"/>
    <s v="00075679967336"/>
    <s v="WE ARE AUGUSTINES"/>
    <s v="EAST LOS ANGELES"/>
    <d v="2014-02-18T00:00:00"/>
    <m/>
    <s v="GBW7D1100005"/>
    <n v="-5.9099722922"/>
    <n v="-1130"/>
  </r>
  <r>
    <s v="US-VOT"/>
    <s v="US-VOTIV MUSIC"/>
    <s v="PORTABLE SUB DEVICE PLAYS"/>
    <s v="SPOTIFY USA INC"/>
    <s v="PORTABLE SUBSCRIPTIONS"/>
    <s v="TRACK"/>
    <x v="6"/>
    <x v="7"/>
    <s v="00075679967336"/>
    <s v="WE ARE AUGUSTINES"/>
    <s v="CHAPEL SONG"/>
    <d v="2014-02-18T00:00:00"/>
    <m/>
    <s v="GBW7D1100014"/>
    <n v="-235.35778579749999"/>
    <n v="-46486"/>
  </r>
  <r>
    <s v="US-VOT"/>
    <s v="US-VOTIV MUSIC"/>
    <s v="PORTABLE SUB DEVICE PLAYS"/>
    <s v="SPOTIFY USA INC"/>
    <s v="PORTABLE SUBSCRIPTIONS"/>
    <s v="TRACK"/>
    <x v="6"/>
    <x v="7"/>
    <s v="00075679967336"/>
    <s v="WE ARE AUGUSTINES"/>
    <s v="BOOK OF JAMES"/>
    <d v="2014-02-18T00:00:00"/>
    <m/>
    <s v="GBW7D1100004"/>
    <n v="-28.7576816477"/>
    <n v="-5649"/>
  </r>
  <r>
    <s v="US-VOT"/>
    <s v="US-VOTIV MUSIC"/>
    <s v="PORTABLE SUB DEVICE PLAYS"/>
    <s v="SPOTIFY USA INC"/>
    <s v="PORTABLE SUBSCRIPTIONS"/>
    <s v="TRACK"/>
    <x v="6"/>
    <x v="7"/>
    <s v="00075679967336"/>
    <s v="WE ARE AUGUSTINES"/>
    <s v="BARREL OF LEAVES"/>
    <d v="2014-02-18T00:00:00"/>
    <m/>
    <s v="GBW7D1100011"/>
    <n v="-4.9763683892000001"/>
    <n v="-952"/>
  </r>
  <r>
    <s v="US-VOT"/>
    <s v="US-VOTIV MUSIC"/>
    <s v="PORTABLE SUB DEVICE PLAYS"/>
    <s v="SPOTIFY USA INC"/>
    <s v="PORTABLE SUBSCRIPTIONS"/>
    <s v="TRACK"/>
    <x v="6"/>
    <x v="7"/>
    <s v="00075679967336"/>
    <s v="WE ARE AUGUSTINES"/>
    <s v="AUGUSTINE"/>
    <d v="2014-02-18T00:00:00"/>
    <m/>
    <s v="GBW7D1100002"/>
    <n v="-13.138604597700001"/>
    <n v="-2515"/>
  </r>
  <r>
    <s v="US-VOT"/>
    <s v="US-VOTIV MUSIC"/>
    <s v="PORTABLE SUB DEVICE PLAYS"/>
    <s v="SPOTIFY USA INC"/>
    <s v="PORTABLE SUBSCRIPTIONS"/>
    <s v="TRACK"/>
    <x v="7"/>
    <x v="14"/>
    <s v="00075679946430"/>
    <s v="THE SO SO GLOS"/>
    <s v="UNDERNEATH THE UNIVERSE"/>
    <d v="2014-01-14T00:00:00"/>
    <m/>
    <s v="USC5Q1300124"/>
    <n v="-0.75174519740000001"/>
    <n v="-151"/>
  </r>
  <r>
    <s v="US-VOT"/>
    <s v="US-VOTIV MUSIC"/>
    <s v="PORTABLE SUB DEVICE PLAYS"/>
    <s v="SPOTIFY USA INC"/>
    <s v="PORTABLE SUBSCRIPTIONS"/>
    <s v="TRACK"/>
    <x v="7"/>
    <x v="14"/>
    <s v="00075679946430"/>
    <s v="THE SO SO GLOS"/>
    <s v="THROW YOUR HANDS UP"/>
    <d v="2014-01-14T00:00:00"/>
    <m/>
    <s v="USC5Q1300118"/>
    <n v="-1.7193525315"/>
    <n v="-332"/>
  </r>
  <r>
    <s v="US-VOT"/>
    <s v="US-VOTIV MUSIC"/>
    <s v="PORTABLE SUB DEVICE PLAYS"/>
    <s v="SPOTIFY USA INC"/>
    <s v="PORTABLE SUBSCRIPTIONS"/>
    <s v="TRACK"/>
    <x v="7"/>
    <x v="14"/>
    <s v="00075679946430"/>
    <s v="THE SO SO GLOS"/>
    <s v="THERE'S A WAR"/>
    <d v="2014-01-14T00:00:00"/>
    <m/>
    <s v="USC5Q1300121"/>
    <n v="-0.50310215869999997"/>
    <n v="-102"/>
  </r>
  <r>
    <s v="US-VOT"/>
    <s v="US-VOTIV MUSIC"/>
    <s v="PORTABLE SUB DEVICE PLAYS"/>
    <s v="SPOTIFY USA INC"/>
    <s v="PORTABLE SUBSCRIPTIONS"/>
    <s v="TRACK"/>
    <x v="7"/>
    <x v="14"/>
    <s v="00075679946430"/>
    <s v="THE SO SO GLOS"/>
    <s v="THERE'S A WAR"/>
    <d v="2014-01-14T00:00:00"/>
    <m/>
    <s v="USC5Q1300116"/>
    <n v="-0.63079274439999999"/>
    <n v="-121"/>
  </r>
  <r>
    <s v="US-VOT"/>
    <s v="US-VOTIV MUSIC"/>
    <s v="PORTABLE SUB DEVICE PLAYS"/>
    <s v="SPOTIFY USA INC"/>
    <s v="PORTABLE SUBSCRIPTIONS"/>
    <s v="TRACK"/>
    <x v="7"/>
    <x v="14"/>
    <s v="00075679946430"/>
    <s v="THE SO SO GLOS"/>
    <s v="MY BLOCK"/>
    <d v="2014-01-14T00:00:00"/>
    <m/>
    <s v="USC5Q1300117"/>
    <n v="-4.8276933567000002"/>
    <n v="-952"/>
  </r>
  <r>
    <s v="US-VOT"/>
    <s v="US-VOTIV MUSIC"/>
    <s v="PORTABLE SUB DEVICE PLAYS"/>
    <s v="SPOTIFY USA INC"/>
    <s v="PORTABLE SUBSCRIPTIONS"/>
    <s v="TRACK"/>
    <x v="7"/>
    <x v="14"/>
    <s v="00075679946430"/>
    <s v="THE SO SO GLOS"/>
    <s v="LOVE OR EMPIRE"/>
    <d v="2014-01-14T00:00:00"/>
    <m/>
    <s v="USC5Q1300120"/>
    <n v="-0.88634531719999998"/>
    <n v="-168"/>
  </r>
  <r>
    <s v="US-VOT"/>
    <s v="US-VOTIV MUSIC"/>
    <s v="PORTABLE SUB DEVICE PLAYS"/>
    <s v="SPOTIFY USA INC"/>
    <s v="PORTABLE SUBSCRIPTIONS"/>
    <s v="TRACK"/>
    <x v="7"/>
    <x v="14"/>
    <s v="00075679946430"/>
    <s v="THE SO SO GLOS"/>
    <s v="ISN'T IT A SHAME"/>
    <d v="2014-01-14T00:00:00"/>
    <m/>
    <s v="USC5Q1300119"/>
    <n v="-1.1738744081000001"/>
    <n v="-236"/>
  </r>
  <r>
    <s v="US-VOT"/>
    <s v="US-VOTIV MUSIC"/>
    <s v="PORTABLE SUB DEVICE PLAYS"/>
    <s v="SPOTIFY USA INC"/>
    <s v="PORTABLE SUBSCRIPTIONS"/>
    <s v="TRACK"/>
    <x v="7"/>
    <x v="14"/>
    <s v="00075679946430"/>
    <s v="THE SO SO GLOS"/>
    <s v="ISLAND LOOPS"/>
    <d v="2014-01-14T00:00:00"/>
    <m/>
    <s v="USC5Q1300123"/>
    <n v="-0.65742591719999999"/>
    <n v="-126"/>
  </r>
  <r>
    <s v="US-VOT"/>
    <s v="US-VOTIV MUSIC"/>
    <s v="PORTABLE SUB DEVICE PLAYS"/>
    <s v="SPOTIFY USA INC"/>
    <s v="PORTABLE SUBSCRIPTIONS"/>
    <s v="TRACK"/>
    <x v="7"/>
    <x v="14"/>
    <s v="00075679946430"/>
    <s v="THE SO SO GLOS"/>
    <s v="EXECUTION"/>
    <d v="2014-01-14T00:00:00"/>
    <m/>
    <s v="USC5Q1300122"/>
    <n v="-0.75319778280000005"/>
    <n v="-161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WE GOT THE DAYS"/>
    <d v="2014-01-14T00:00:00"/>
    <m/>
    <s v="USC5Q1300099"/>
    <n v="-2.0814507403000002"/>
    <n v="-425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THE FISTICUFFS"/>
    <d v="2014-01-14T00:00:00"/>
    <m/>
    <s v="USC5Q1300097"/>
    <n v="-1.3215417247000001"/>
    <n v="-260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THE DEAD, THE GONE &amp; THE COSMOS"/>
    <d v="2014-01-14T00:00:00"/>
    <m/>
    <s v="USC5Q1300103"/>
    <n v="-0.57868884129999998"/>
    <n v="-120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SEVENTEEN"/>
    <d v="2014-01-14T00:00:00"/>
    <m/>
    <s v="USC5Q1300106"/>
    <n v="-0.64426911890000005"/>
    <n v="-135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RUSKIE KILLS FEMME"/>
    <d v="2014-01-14T00:00:00"/>
    <m/>
    <s v="USC5Q1300109"/>
    <n v="-0.39656599710000001"/>
    <n v="-88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MOLD BABY (&amp; THE QUEEN MIDAS)"/>
    <d v="2014-01-14T00:00:00"/>
    <m/>
    <s v="USC5Q1300110"/>
    <n v="-142.8831513792"/>
    <n v="-29884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LOW"/>
    <d v="2014-01-14T00:00:00"/>
    <m/>
    <s v="USC5Q1300098"/>
    <n v="-0.9273153086"/>
    <n v="-192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JUNKIE STORY"/>
    <d v="2014-01-14T00:00:00"/>
    <m/>
    <s v="USC5Q1300105"/>
    <n v="-0.63163778030000017"/>
    <n v="-134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IRISH ROSE"/>
    <d v="2014-01-14T00:00:00"/>
    <m/>
    <s v="USC5Q1300107"/>
    <n v="-0.58012770940000002"/>
    <n v="-120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HURRICANE HEART ATTACK"/>
    <d v="2014-01-14T00:00:00"/>
    <m/>
    <s v="USC5Q1300102"/>
    <n v="-0.74184173409999998"/>
    <n v="-149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FROM HER BEACON HAND, GLOS"/>
    <d v="2014-01-14T00:00:00"/>
    <m/>
    <s v="USC5Q1300100"/>
    <n v="-0.89656226449999998"/>
    <n v="-197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BROKEN MIRROR BABY"/>
    <d v="2014-01-14T00:00:00"/>
    <m/>
    <s v="USC5Q1300108"/>
    <n v="-0.4937626967"/>
    <n v="-105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BLACK AND BLUE"/>
    <d v="2014-01-14T00:00:00"/>
    <m/>
    <s v="USC5Q1300101"/>
    <n v="-1.7267487735"/>
    <n v="-363"/>
  </r>
  <r>
    <s v="US-VOT"/>
    <s v="US-VOTIV MUSIC"/>
    <s v="PORTABLE SUB DEVICE PLAYS"/>
    <s v="SPOTIFY USA INC"/>
    <s v="PORTABLE SUBSCRIPTIONS"/>
    <s v="TRACK"/>
    <x v="7"/>
    <x v="15"/>
    <s v="00075679946447"/>
    <s v="THE SO SO GLOS"/>
    <s v="99°"/>
    <d v="2014-01-14T00:00:00"/>
    <m/>
    <s v="USC5Q1300104"/>
    <n v="-0.90230102379999999"/>
    <n v="-185"/>
  </r>
  <r>
    <s v="US-VOT"/>
    <s v="US-VOTIV MUSIC"/>
    <s v="PORTABLE SUB DEVICE PLAYS"/>
    <s v="SPOTIFY USA INC"/>
    <s v="PORTABLE SUBSCRIPTIONS"/>
    <s v="TRACK"/>
    <x v="7"/>
    <x v="8"/>
    <s v="00811790020006"/>
    <s v="THE SO SO GLOS"/>
    <s v="NEW STANCE"/>
    <d v="2014-01-14T00:00:00"/>
    <m/>
    <s v="USC5Q1300113"/>
    <n v="-0.68728219470000018"/>
    <n v="-130"/>
  </r>
  <r>
    <s v="US-VOT"/>
    <s v="US-VOTIV MUSIC"/>
    <s v="PORTABLE SUB DEVICE PLAYS"/>
    <s v="SPOTIFY USA INC"/>
    <s v="PORTABLE SUBSCRIPTIONS"/>
    <s v="TRACK"/>
    <x v="7"/>
    <x v="8"/>
    <s v="00811790020006"/>
    <s v="THE SO SO GLOS"/>
    <s v="LIVE LIKE TV"/>
    <d v="2014-01-14T00:00:00"/>
    <m/>
    <s v="USC5Q1300112"/>
    <n v="-0.1930570838"/>
    <n v="-40"/>
  </r>
  <r>
    <s v="US-VOT"/>
    <s v="US-VOTIV MUSIC"/>
    <s v="PORTABLE SUB DEVICE PLAYS"/>
    <s v="SPOTIFY USA INC"/>
    <s v="PORTABLE SUBSCRIPTIONS"/>
    <s v="TRACK"/>
    <x v="7"/>
    <x v="8"/>
    <s v="00811790020006"/>
    <s v="THE SO SO GLOS"/>
    <s v="LINDY HOP"/>
    <d v="2014-01-14T00:00:00"/>
    <m/>
    <s v="USC5Q1300115"/>
    <n v="-0.63716621870000001"/>
    <n v="-125"/>
  </r>
  <r>
    <s v="US-VOT"/>
    <s v="US-VOTIV MUSIC"/>
    <s v="PORTABLE SUB DEVICE PLAYS"/>
    <s v="SPOTIFY USA INC"/>
    <s v="PORTABLE SUBSCRIPTIONS"/>
    <s v="TRACK"/>
    <x v="7"/>
    <x v="8"/>
    <s v="00811790020006"/>
    <s v="THE SO SO GLOS"/>
    <s v="HERE COMES THE NEIGHBORHOOD"/>
    <d v="2014-01-14T00:00:00"/>
    <m/>
    <s v="USC5Q1300114"/>
    <n v="-0.53494139240000005"/>
    <n v="-116"/>
  </r>
  <r>
    <s v="US-VOT"/>
    <s v="US-VOTIV MUSIC"/>
    <s v="PORTABLE SUB DEVICE PLAYS"/>
    <s v="SPOTIFY USA INC"/>
    <s v="PORTABLE SUBSCRIPTIONS"/>
    <s v="TRACK"/>
    <x v="7"/>
    <x v="8"/>
    <s v="00811790020006"/>
    <s v="THE SO SO GLOS"/>
    <s v="FRED ASTAIRE"/>
    <d v="2014-01-14T00:00:00"/>
    <m/>
    <s v="USC5Q1300111"/>
    <n v="-0.31406048040000001"/>
    <n v="-64"/>
  </r>
  <r>
    <s v="US-VOT"/>
    <s v="US-VOTIV MUSIC"/>
    <s v="PORTABLE SUB DEVICE PLAYS"/>
    <s v="SPOTIFY USA INC"/>
    <s v="PORTABLE SUBSCRIPTIONS"/>
    <s v="TRACK"/>
    <x v="7"/>
    <x v="30"/>
    <s v="00851563006356"/>
    <s v="THE SO SO GLOS"/>
    <s v="SUNNY SIDE"/>
    <d v="2016-05-20T00:00:00"/>
    <m/>
    <s v="USC5Q1500023"/>
    <n v="-2.3326427976000002"/>
    <n v="-458"/>
  </r>
  <r>
    <s v="US-VOT"/>
    <s v="US-VOTIV MUSIC"/>
    <s v="PORTABLE SUB DEVICE PLAYS"/>
    <s v="SPOTIFY USA INC"/>
    <s v="PORTABLE SUBSCRIPTIONS"/>
    <s v="TRACK"/>
    <x v="7"/>
    <x v="30"/>
    <s v="00851563006356"/>
    <s v="THE SO SO GLOS"/>
    <s v="MISSIONARY"/>
    <d v="2016-05-20T00:00:00"/>
    <m/>
    <s v="USC5Q1500029"/>
    <n v="-14.6441224568"/>
    <n v="-2911"/>
  </r>
  <r>
    <s v="US-VOT"/>
    <s v="US-VOTIV MUSIC"/>
    <s v="PORTABLE SUB DEVICE PLAYS"/>
    <s v="SPOTIFY USA INC"/>
    <s v="PORTABLE SUBSCRIPTIONS"/>
    <s v="TRACK"/>
    <x v="7"/>
    <x v="30"/>
    <s v="00851563006356"/>
    <s v="THE SO SO GLOS"/>
    <s v="MAGAZINE"/>
    <d v="2016-05-20T00:00:00"/>
    <m/>
    <s v="USC5Q1500022"/>
    <n v="-3.0144483717999999"/>
    <n v="-611"/>
  </r>
  <r>
    <s v="US-VOT"/>
    <s v="US-VOTIV MUSIC"/>
    <s v="PORTABLE SUB DEVICE PLAYS"/>
    <s v="SPOTIFY USA INC"/>
    <s v="PORTABLE SUBSCRIPTIONS"/>
    <s v="TRACK"/>
    <x v="7"/>
    <x v="30"/>
    <s v="00851563006356"/>
    <s v="THE SO SO GLOS"/>
    <s v="KINGS COUNTY II: BALLAD OF A SO SO GLO"/>
    <d v="2016-05-20T00:00:00"/>
    <m/>
    <s v="USC5Q1500024"/>
    <n v="-3.6540563784"/>
    <n v="-713"/>
  </r>
  <r>
    <s v="US-VOT"/>
    <s v="US-VOTIV MUSIC"/>
    <s v="PORTABLE SUB DEVICE PLAYS"/>
    <s v="SPOTIFY USA INC"/>
    <s v="PORTABLE SUBSCRIPTIONS"/>
    <s v="TRACK"/>
    <x v="7"/>
    <x v="30"/>
    <s v="00851563006356"/>
    <s v="THE SO SO GLOS"/>
    <s v="INPATIENT"/>
    <d v="2016-05-20T00:00:00"/>
    <m/>
    <s v="USC5Q1500027"/>
    <n v="-2.1844962142000002"/>
    <n v="-435"/>
  </r>
  <r>
    <s v="US-VOT"/>
    <s v="US-VOTIV MUSIC"/>
    <s v="PORTABLE SUB DEVICE PLAYS"/>
    <s v="SPOTIFY USA INC"/>
    <s v="PORTABLE SUBSCRIPTIONS"/>
    <s v="TRACK"/>
    <x v="7"/>
    <x v="30"/>
    <s v="00851563006356"/>
    <s v="THE SO SO GLOS"/>
    <s v="GOING OUT SWINGIN'"/>
    <d v="2016-05-20T00:00:00"/>
    <m/>
    <s v="USC5Q1500020"/>
    <n v="-3.9779803642"/>
    <n v="-774"/>
  </r>
  <r>
    <s v="US-VOT"/>
    <s v="US-VOTIV MUSIC"/>
    <s v="PORTABLE SUB DEVICE PLAYS"/>
    <s v="SPOTIFY USA INC"/>
    <s v="PORTABLE SUBSCRIPTIONS"/>
    <s v="TRACK"/>
    <x v="7"/>
    <x v="30"/>
    <s v="00851563006356"/>
    <s v="THE SO SO GLOS"/>
    <s v="FOOL ON THE STREET"/>
    <d v="2016-05-20T00:00:00"/>
    <m/>
    <s v="USC5Q1500025"/>
    <n v="-2.0730296517000002"/>
    <n v="-411"/>
  </r>
  <r>
    <s v="US-VOT"/>
    <s v="US-VOTIV MUSIC"/>
    <s v="PORTABLE SUB DEVICE PLAYS"/>
    <s v="SPOTIFY USA INC"/>
    <s v="PORTABLE SUBSCRIPTIONS"/>
    <s v="TRACK"/>
    <x v="7"/>
    <x v="30"/>
    <s v="00851563006356"/>
    <s v="THE SO SO GLOS"/>
    <s v="DOWN THE TUBES"/>
    <d v="2016-05-20T00:00:00"/>
    <m/>
    <s v="USC5Q1500028"/>
    <n v="-1.5799807073000001"/>
    <n v="-312"/>
  </r>
  <r>
    <s v="US-VOT"/>
    <s v="US-VOTIV MUSIC"/>
    <s v="PORTABLE SUB DEVICE PLAYS"/>
    <s v="SPOTIFY USA INC"/>
    <s v="PORTABLE SUBSCRIPTIONS"/>
    <s v="TRACK"/>
    <x v="7"/>
    <x v="30"/>
    <s v="00851563006356"/>
    <s v="THE SO SO GLOS"/>
    <s v="DEVIL'S DOING HANDSTANDS"/>
    <d v="2016-05-20T00:00:00"/>
    <m/>
    <s v="USC5Q1500021"/>
    <n v="-4.7639334955999999"/>
    <n v="-952"/>
  </r>
  <r>
    <s v="US-VOT"/>
    <s v="US-VOTIV MUSIC"/>
    <s v="PORTABLE SUB DEVICE PLAYS"/>
    <s v="SPOTIFY USA INC"/>
    <s v="PORTABLE SUBSCRIPTIONS"/>
    <s v="TRACK"/>
    <x v="7"/>
    <x v="30"/>
    <s v="00851563006356"/>
    <s v="THE SO SO GLOS"/>
    <s v="CADAVER (CAREER SUICIDE)"/>
    <d v="2016-05-20T00:00:00"/>
    <m/>
    <s v="USC5Q1500026"/>
    <n v="-2.0944211948999998"/>
    <n v="-427"/>
  </r>
  <r>
    <s v="US-VOT"/>
    <s v="US-VOTIV MUSIC"/>
    <s v="PORTABLE SUB DEVICE PLAYS"/>
    <s v="SPOTIFY USA INC"/>
    <s v="PORTABLE SUBSCRIPTIONS"/>
    <s v="TRACK"/>
    <x v="7"/>
    <x v="31"/>
    <s v="00851563006479"/>
    <s v="THE SO SO GLOS"/>
    <s v="DANCING INDUSTRY"/>
    <d v="2016-03-11T00:00:00"/>
    <m/>
    <s v="USC5Q1500018"/>
    <n v="-15.6058533654"/>
    <n v="-3110"/>
  </r>
  <r>
    <s v="US-VOT"/>
    <s v="US-VOTIV MUSIC"/>
    <s v="PORTABLE SUB DEVICE PLAYS"/>
    <s v="SPOTIFY USA INC"/>
    <s v="PORTABLE SUBSCRIPTIONS"/>
    <s v="TRACK"/>
    <x v="7"/>
    <x v="32"/>
    <s v="00857235002961"/>
    <s v="THE SO SO GLOS"/>
    <s v="BLACK AND BLUE"/>
    <d v="2015-03-03T00:00:00"/>
    <m/>
    <s v="USC5Q1500002"/>
    <n v="-3.9024334887999999"/>
    <n v="-765"/>
  </r>
  <r>
    <s v="US-VOT"/>
    <s v="US-VOTIV MUSIC"/>
    <s v="PORTABLE SUB DEVICE PLAYS"/>
    <s v="SPOTIFY USA INC"/>
    <s v="PORTABLE SUBSCRIPTIONS"/>
    <s v="TRACK"/>
    <x v="7"/>
    <x v="16"/>
    <s v="00851563006394"/>
    <s v="THE SO SO GLOS"/>
    <s v="A.D.D. LIFE"/>
    <d v="2016-01-22T00:00:00"/>
    <m/>
    <s v="USC5Q1500019"/>
    <n v="-17.893502149700002"/>
    <n v="-3626"/>
  </r>
  <r>
    <s v="US-VOT"/>
    <s v="US-VOTIV MUSIC"/>
    <s v="PORTABLE SUB DEVICE PLAYS"/>
    <s v="SPOTIFY USA INC"/>
    <s v="PORTABLE SUBSCRIPTIONS"/>
    <s v="TRACK"/>
    <x v="15"/>
    <x v="33"/>
    <s v="00851857007489"/>
    <s v="SIMON DOOM"/>
    <s v="LUCIFER THE LIGHT BEARER"/>
    <d v="2018-01-30T00:00:00"/>
    <m/>
    <s v="USC5Q1700049"/>
    <n v="2.9770958400000009E-2"/>
    <n v="4"/>
  </r>
  <r>
    <s v="US-VOT"/>
    <s v="US-VOTIV MUSIC"/>
    <s v="PORTABLE SUB DEVICE PLAYS"/>
    <s v="SPOTIFY USA INC"/>
    <s v="PORTABLE SUBSCRIPTIONS"/>
    <s v="TRACK"/>
    <x v="15"/>
    <x v="34"/>
    <s v="00851857007229"/>
    <s v="SIMON DOOM"/>
    <s v="YOU CAN'T BE REAL"/>
    <d v="2017-05-19T00:00:00"/>
    <m/>
    <s v="USC5Q1700024"/>
    <n v="-1.0609954131999999"/>
    <n v="-190"/>
  </r>
  <r>
    <s v="US-VOT"/>
    <s v="US-VOTIV MUSIC"/>
    <s v="PORTABLE SUB DEVICE PLAYS"/>
    <s v="SPOTIFY USA INC"/>
    <s v="PORTABLE SUBSCRIPTIONS"/>
    <s v="TRACK"/>
    <x v="15"/>
    <x v="34"/>
    <s v="00851857007229"/>
    <s v="SIMON DOOM"/>
    <s v="THE GENTS OF YORE"/>
    <d v="2017-05-19T00:00:00"/>
    <m/>
    <s v="USC5Q1700025"/>
    <n v="-0.93731438820000001"/>
    <n v="-165"/>
  </r>
  <r>
    <s v="US-VOT"/>
    <s v="US-VOTIV MUSIC"/>
    <s v="PORTABLE SUB DEVICE PLAYS"/>
    <s v="SPOTIFY USA INC"/>
    <s v="PORTABLE SUBSCRIPTIONS"/>
    <s v="TRACK"/>
    <x v="15"/>
    <x v="34"/>
    <s v="00851857007229"/>
    <s v="SIMON DOOM"/>
    <s v="SISTINE CHAPEL"/>
    <d v="2017-05-19T00:00:00"/>
    <m/>
    <s v="USC5Q1700022"/>
    <n v="-1.2582025301999999"/>
    <n v="-220"/>
  </r>
  <r>
    <s v="US-VOT"/>
    <s v="US-VOTIV MUSIC"/>
    <s v="PORTABLE SUB DEVICE PLAYS"/>
    <s v="SPOTIFY USA INC"/>
    <s v="PORTABLE SUBSCRIPTIONS"/>
    <s v="TRACK"/>
    <x v="15"/>
    <x v="34"/>
    <s v="00851857007229"/>
    <s v="SIMON DOOM"/>
    <s v="MY MOM WAS BORN IN LONDON"/>
    <d v="2017-05-19T00:00:00"/>
    <m/>
    <s v="USC5Q1700026"/>
    <n v="-0.75417712260000003"/>
    <n v="-139"/>
  </r>
  <r>
    <s v="US-VOT"/>
    <s v="US-VOTIV MUSIC"/>
    <s v="PORTABLE SUB DEVICE PLAYS"/>
    <s v="SPOTIFY USA INC"/>
    <s v="PORTABLE SUBSCRIPTIONS"/>
    <s v="TRACK"/>
    <x v="15"/>
    <x v="34"/>
    <s v="00851857007229"/>
    <s v="SIMON DOOM"/>
    <s v="I FEEL UNLOVED"/>
    <d v="2017-05-19T00:00:00"/>
    <m/>
    <s v="USC5Q1700017"/>
    <n v="-10.7643146749"/>
    <n v="-2070"/>
  </r>
  <r>
    <s v="US-VOT"/>
    <s v="US-VOTIV MUSIC"/>
    <s v="PORTABLE SUB DEVICE PLAYS"/>
    <s v="SPOTIFY USA INC"/>
    <s v="PORTABLE SUBSCRIPTIONS"/>
    <s v="TRACK"/>
    <x v="15"/>
    <x v="34"/>
    <s v="00851857007229"/>
    <s v="SIMON DOOM"/>
    <s v="HAIR OF THE GOD"/>
    <d v="2017-05-19T00:00:00"/>
    <m/>
    <s v="USC5Q1700021"/>
    <n v="-1.1703069006"/>
    <n v="-207"/>
  </r>
  <r>
    <s v="US-VOT"/>
    <s v="US-VOTIV MUSIC"/>
    <s v="PORTABLE SUB DEVICE PLAYS"/>
    <s v="SPOTIFY USA INC"/>
    <s v="PORTABLE SUBSCRIPTIONS"/>
    <s v="TRACK"/>
    <x v="15"/>
    <x v="34"/>
    <s v="00851857007229"/>
    <s v="SIMON DOOM"/>
    <s v="GRAY'S PLACENTA"/>
    <d v="2017-05-19T00:00:00"/>
    <m/>
    <s v="USC5Q1700019"/>
    <n v="-1.6239357974999999"/>
    <n v="-290"/>
  </r>
  <r>
    <s v="US-VOT"/>
    <s v="US-VOTIV MUSIC"/>
    <s v="PORTABLE SUB DEVICE PLAYS"/>
    <s v="SPOTIFY USA INC"/>
    <s v="PORTABLE SUBSCRIPTIONS"/>
    <s v="TRACK"/>
    <x v="15"/>
    <x v="34"/>
    <s v="00851857007229"/>
    <s v="SIMON DOOM"/>
    <s v="ENTER THE ARENA"/>
    <d v="2017-05-19T00:00:00"/>
    <m/>
    <s v="USC5Q1700020"/>
    <n v="-1.4037586039000001"/>
    <n v="-252"/>
  </r>
  <r>
    <s v="US-VOT"/>
    <s v="US-VOTIV MUSIC"/>
    <s v="PORTABLE SUB DEVICE PLAYS"/>
    <s v="SPOTIFY USA INC"/>
    <s v="PORTABLE SUBSCRIPTIONS"/>
    <s v="TRACK"/>
    <x v="15"/>
    <x v="34"/>
    <s v="00851857007229"/>
    <s v="SIMON DOOM"/>
    <s v="DREAM OF THE MACHINES"/>
    <d v="2017-05-19T00:00:00"/>
    <m/>
    <s v="USC5Q1700018"/>
    <n v="-3.6237827559000002"/>
    <n v="-662"/>
  </r>
  <r>
    <s v="US-VOT"/>
    <s v="US-VOTIV MUSIC"/>
    <s v="PORTABLE SUB DEVICE PLAYS"/>
    <s v="SPOTIFY USA INC"/>
    <s v="PORTABLE SUBSCRIPTIONS"/>
    <s v="TRACK"/>
    <x v="15"/>
    <x v="34"/>
    <s v="00851857007229"/>
    <s v="SIMON DOOM"/>
    <s v="BABYMAN"/>
    <d v="2017-05-19T00:00:00"/>
    <m/>
    <s v="USC5Q1700023"/>
    <n v="-0.97873280809999996"/>
    <n v="-173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SPECTRE"/>
    <d v="2017-02-24T00:00:00"/>
    <m/>
    <s v="USC5Q1700014"/>
    <n v="-0.70090175109999997"/>
    <n v="-162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SPECTRE"/>
    <d v="2017-02-24T00:00:00"/>
    <m/>
    <s v="USC5Q1700012"/>
    <n v="-0.37477480750000008"/>
    <n v="-71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SAYING HI TO OLD FRIENDS"/>
    <d v="2017-02-24T00:00:00"/>
    <m/>
    <s v="USC5Q1700005"/>
    <n v="-0.90816345570000001"/>
    <n v="-205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I WISH YOU WERE A GIRL"/>
    <d v="2017-02-24T00:00:00"/>
    <m/>
    <s v="USC5Q1700009"/>
    <n v="-0.16648485790000001"/>
    <n v="-34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HARD BEING HAPPY"/>
    <d v="2017-02-24T00:00:00"/>
    <m/>
    <s v="USC5Q1700006"/>
    <n v="-0.23911140950000001"/>
    <n v="-52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FUN FEXY FINE"/>
    <d v="2017-02-24T00:00:00"/>
    <m/>
    <s v="USC5Q1700008"/>
    <n v="-0.16538660550000001"/>
    <n v="-35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DREAMS IMITATE ART"/>
    <d v="2017-02-24T00:00:00"/>
    <m/>
    <s v="USC5Q1700013"/>
    <n v="-0.13624400589999999"/>
    <n v="-28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DREAMS IMITATE ART"/>
    <d v="2017-02-24T00:00:00"/>
    <m/>
    <s v="USC5Q1700011"/>
    <n v="-11.8773276329"/>
    <n v="-2437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BOYS THEME"/>
    <d v="2017-02-24T00:00:00"/>
    <m/>
    <s v="USC5Q1700015"/>
    <n v="-0.12671090360000001"/>
    <n v="-30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BOYS THEME"/>
    <d v="2017-02-24T00:00:00"/>
    <m/>
    <s v="USC5Q1700004"/>
    <n v="-0.30133823640000001"/>
    <n v="-76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BOYS THEME"/>
    <d v="2017-02-24T00:00:00"/>
    <m/>
    <s v="USC5Q1700003"/>
    <n v="-0.25730164500000002"/>
    <n v="-56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AS YOU ARE"/>
    <d v="2017-02-24T00:00:00"/>
    <m/>
    <s v="USC5Q1700001"/>
    <n v="-0.52649774650000003"/>
    <n v="-111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ALL THE THINGS YOU WERE BY NOW"/>
    <d v="2017-02-24T00:00:00"/>
    <m/>
    <s v="USC5Q1700010"/>
    <n v="-0.1228317607"/>
    <n v="-27"/>
  </r>
  <r>
    <s v="US-VOT"/>
    <s v="US-VOTIV MUSIC"/>
    <s v="PORTABLE SUB DEVICE PLAYS"/>
    <s v="SPOTIFY USA INC"/>
    <s v="PORTABLE SUBSCRIPTIONS"/>
    <s v="TRACK"/>
    <x v="16"/>
    <x v="35"/>
    <s v="00851857007205"/>
    <s v="PATRICK HIGGINS"/>
    <s v="ALL THE THINGS YOU WERE BY NOW"/>
    <d v="2017-02-24T00:00:00"/>
    <m/>
    <s v="USC5Q1700002"/>
    <n v="-0.31612064770000009"/>
    <n v="-66"/>
  </r>
  <r>
    <s v="US-VOT"/>
    <s v="US-VOTIV MUSIC"/>
    <s v="PORTABLE SUB DEVICE PLAYS"/>
    <s v="SPOTIFY USA INC"/>
    <s v="PORTABLE SUBSCRIPTIONS"/>
    <s v="TRACK"/>
    <x v="16"/>
    <x v="35"/>
    <s v="00851857007205"/>
    <s v="MILES JORIS-PEYRAFITTE"/>
    <s v="OH BOY, TRAILER HOMES"/>
    <d v="2017-02-24T00:00:00"/>
    <m/>
    <s v="USC5Q1700007"/>
    <n v="-0.15760245449999999"/>
    <n v="-32"/>
  </r>
  <r>
    <s v="US-VOT"/>
    <s v="US-VOTIV MUSIC"/>
    <s v="PORTABLE SUB DEVICE PLAYS"/>
    <s v="SPOTIFY USA INC"/>
    <s v="PORTABLE SUBSCRIPTIONS"/>
    <s v="TRACK"/>
    <x v="16"/>
    <x v="35"/>
    <s v="00851857007205"/>
    <s v="KEVIN REILLY"/>
    <s v="APPALACHIAN MOON"/>
    <d v="2017-02-24T00:00:00"/>
    <m/>
    <s v="USC5Q1700016"/>
    <n v="-85.205518626900002"/>
    <n v="-17776"/>
  </r>
  <r>
    <s v="US-VOT"/>
    <s v="US-VOTIV MUSIC"/>
    <s v="PORTABLE SUB DEVICE PLAYS"/>
    <s v="SPOTIFY USA INC"/>
    <s v="PORTABLE SUBSCRIPTIONS"/>
    <s v="TRACK"/>
    <x v="17"/>
    <x v="36"/>
    <s v="00851857007267"/>
    <s v="MY GOODNESS"/>
    <s v="SCAVENGERS"/>
    <d v="2017-06-02T00:00:00"/>
    <m/>
    <s v="USC5Q1600041"/>
    <n v="-12.3907114814"/>
    <n v="-2378"/>
  </r>
  <r>
    <s v="US-VOT"/>
    <s v="US-VOTIV MUSIC"/>
    <s v="PORTABLE SUB DEVICE PLAYS"/>
    <s v="SPOTIFY USA INC"/>
    <s v="PORTABLE SUBSCRIPTIONS"/>
    <s v="TRACK"/>
    <x v="17"/>
    <x v="36"/>
    <s v="00851857007236"/>
    <s v="MY GOODNESS"/>
    <s v="WHITE WITCHES"/>
    <d v="2017-06-02T00:00:00"/>
    <m/>
    <s v="USC5Q1600040"/>
    <n v="-3.9642037423000001"/>
    <n v="-741"/>
  </r>
  <r>
    <s v="US-VOT"/>
    <s v="US-VOTIV MUSIC"/>
    <s v="PORTABLE SUB DEVICE PLAYS"/>
    <s v="SPOTIFY USA INC"/>
    <s v="PORTABLE SUBSCRIPTIONS"/>
    <s v="TRACK"/>
    <x v="17"/>
    <x v="36"/>
    <s v="00851857007236"/>
    <s v="MY GOODNESS"/>
    <s v="SWIM"/>
    <d v="2017-06-02T00:00:00"/>
    <m/>
    <s v="USC5Q1600039"/>
    <n v="-2.9627822564000001"/>
    <n v="-558"/>
  </r>
  <r>
    <s v="US-VOT"/>
    <s v="US-VOTIV MUSIC"/>
    <s v="PORTABLE SUB DEVICE PLAYS"/>
    <s v="SPOTIFY USA INC"/>
    <s v="PORTABLE SUBSCRIPTIONS"/>
    <s v="TRACK"/>
    <x v="17"/>
    <x v="36"/>
    <s v="00851857007236"/>
    <s v="MY GOODNESS"/>
    <s v="SILVER LINING"/>
    <d v="2017-06-02T00:00:00"/>
    <m/>
    <s v="USC5Q1600036"/>
    <n v="-12.383221350099999"/>
    <n v="-2429"/>
  </r>
  <r>
    <s v="US-VOT"/>
    <s v="US-VOTIV MUSIC"/>
    <s v="PORTABLE SUB DEVICE PLAYS"/>
    <s v="SPOTIFY USA INC"/>
    <s v="PORTABLE SUBSCRIPTIONS"/>
    <s v="TRACK"/>
    <x v="17"/>
    <x v="36"/>
    <s v="00851857007236"/>
    <s v="MY GOODNESS"/>
    <s v="LAZY LOVE"/>
    <d v="2017-06-02T00:00:00"/>
    <m/>
    <s v="USC5Q1600043"/>
    <n v="-3.9022271167000002"/>
    <n v="-736"/>
  </r>
  <r>
    <s v="US-VOT"/>
    <s v="US-VOTIV MUSIC"/>
    <s v="PORTABLE SUB DEVICE PLAYS"/>
    <s v="SPOTIFY USA INC"/>
    <s v="PORTABLE SUBSCRIPTIONS"/>
    <s v="TRACK"/>
    <x v="17"/>
    <x v="36"/>
    <s v="00851857007236"/>
    <s v="MY GOODNESS"/>
    <s v="HAUNT"/>
    <d v="2017-06-02T00:00:00"/>
    <m/>
    <s v="USC5Q1600038"/>
    <n v="-7.6892795804"/>
    <n v="-1466"/>
  </r>
  <r>
    <s v="US-VOT"/>
    <s v="US-VOTIV MUSIC"/>
    <s v="PORTABLE SUB DEVICE PLAYS"/>
    <s v="SPOTIFY USA INC"/>
    <s v="PORTABLE SUBSCRIPTIONS"/>
    <s v="TRACK"/>
    <x v="17"/>
    <x v="36"/>
    <s v="00851857007236"/>
    <s v="MY GOODNESS"/>
    <s v="GHOST TOWN"/>
    <d v="2017-06-02T00:00:00"/>
    <m/>
    <s v="USC5Q1600042"/>
    <n v="-10.454776341100001"/>
    <n v="-2042"/>
  </r>
  <r>
    <s v="US-VOT"/>
    <s v="US-VOTIV MUSIC"/>
    <s v="PORTABLE SUB DEVICE PLAYS"/>
    <s v="SPOTIFY USA INC"/>
    <s v="PORTABLE SUBSCRIPTIONS"/>
    <s v="TRACK"/>
    <x v="17"/>
    <x v="36"/>
    <s v="00851857007236"/>
    <s v="MY GOODNESS"/>
    <s v="ELEVATORS"/>
    <d v="2017-06-02T00:00:00"/>
    <m/>
    <s v="USC5Q1600037"/>
    <n v="-10.8080111891"/>
    <n v="-2094"/>
  </r>
  <r>
    <s v="US-VOT"/>
    <s v="US-VOTIV MUSIC"/>
    <s v="PORTABLE SUB DEVICE PLAYS"/>
    <s v="SPOTIFY USA INC"/>
    <s v="PORTABLE SUBSCRIPTIONS"/>
    <s v="TRACK"/>
    <x v="17"/>
    <x v="36"/>
    <s v="00851857007236"/>
    <s v="MY GOODNESS"/>
    <s v="CUT TEETH"/>
    <d v="2017-06-02T00:00:00"/>
    <m/>
    <s v="USC5Q1600045"/>
    <n v="-6.3698087742"/>
    <n v="-1240"/>
  </r>
  <r>
    <s v="US-VOT"/>
    <s v="US-VOTIV MUSIC"/>
    <s v="PORTABLE SUB DEVICE PLAYS"/>
    <s v="SPOTIFY USA INC"/>
    <s v="PORTABLE SUBSCRIPTIONS"/>
    <s v="TRACK"/>
    <x v="17"/>
    <x v="36"/>
    <s v="00851857007236"/>
    <s v="MY GOODNESS"/>
    <s v="ALRIGHT"/>
    <d v="2017-06-02T00:00:00"/>
    <m/>
    <s v="USC5Q1600044"/>
    <n v="-3.2271662837999999"/>
    <n v="-605"/>
  </r>
  <r>
    <s v="US-VOT"/>
    <s v="US-VOTIV MUSIC"/>
    <s v="PORTABLE SUB DEVICE PLAYS"/>
    <s v="SPOTIFY USA INC"/>
    <s v="PORTABLE SUBSCRIPTIONS"/>
    <s v="TRACK"/>
    <x v="17"/>
    <x v="37"/>
    <s v="00851857007069"/>
    <s v="MY GOODNESS"/>
    <s v="ISLANDS"/>
    <d v="2016-09-14T00:00:00"/>
    <m/>
    <s v="USC5Q1600046"/>
    <n v="-42.066418405100002"/>
    <n v="-8373"/>
  </r>
  <r>
    <s v="US-VOT"/>
    <s v="US-VOTIV MUSIC"/>
    <s v="PORTABLE SUB DEVICE PLAYS"/>
    <s v="SPOTIFY USA INC"/>
    <s v="PORTABLE SUBSCRIPTIONS"/>
    <s v="TRACK"/>
    <x v="17"/>
    <x v="37"/>
    <s v="00851857007052"/>
    <s v="MY GOODNESS"/>
    <s v="YOU DON'T KNOW HOW IT FEELS"/>
    <d v="2016-11-04T00:00:00"/>
    <m/>
    <s v="USC5Q1600047"/>
    <n v="-1.0828829266"/>
    <n v="-213"/>
  </r>
  <r>
    <s v="US-VOT"/>
    <s v="US-VOTIV MUSIC"/>
    <s v="PORTABLE SUB DEVICE PLAYS"/>
    <s v="SPOTIFY USA INC"/>
    <s v="PORTABLE SUBSCRIPTIONS"/>
    <s v="TRACK"/>
    <x v="17"/>
    <x v="37"/>
    <s v="00851857007052"/>
    <s v="MY GOODNESS"/>
    <s v="NEW BLOOD"/>
    <d v="2016-11-04T00:00:00"/>
    <m/>
    <s v="USC5Q1600048"/>
    <n v="-0.88687211290000001"/>
    <n v="-169"/>
  </r>
  <r>
    <s v="US-VOT"/>
    <s v="US-VOTIV MUSIC"/>
    <s v="PORTABLE SUB DEVICE PLAYS"/>
    <s v="SPOTIFY USA INC"/>
    <s v="PORTABLE SUBSCRIPTIONS"/>
    <s v="TRACK"/>
    <x v="17"/>
    <x v="38"/>
    <s v="00857235002237"/>
    <s v="MY GOODNESS"/>
    <s v="COLD FEET KILLER"/>
    <d v="2014-04-15T00:00:00"/>
    <m/>
    <s v="USC5Q1300084"/>
    <n v="-23.195055271600001"/>
    <n v="-4564"/>
  </r>
  <r>
    <s v="US-VOT"/>
    <s v="US-VOTIV MUSIC"/>
    <s v="PORTABLE SUB DEVICE PLAYS"/>
    <s v="SPOTIFY USA INC"/>
    <s v="PORTABLE SUBSCRIPTIONS"/>
    <s v="TRACK"/>
    <x v="17"/>
    <x v="39"/>
    <s v="00857235002060"/>
    <s v="MY GOODNESS"/>
    <s v="CHECK YOUR BONES"/>
    <d v="2014-01-21T00:00:00"/>
    <m/>
    <s v="USC5Q1300083"/>
    <n v="-5.8690877706000002"/>
    <n v="-1132"/>
  </r>
  <r>
    <s v="US-VOT"/>
    <s v="US-VOTIV MUSIC"/>
    <s v="PORTABLE SUB DEVICE PLAYS"/>
    <s v="SPOTIFY USA INC"/>
    <s v="PORTABLE SUBSCRIPTIONS"/>
    <s v="TRACK"/>
    <x v="18"/>
    <x v="40"/>
    <s v="00851563006615"/>
    <s v="KUROMA"/>
    <s v="UPRISING"/>
    <d v="2016-10-14T00:00:00"/>
    <m/>
    <s v="USC5Q1600006"/>
    <n v="-0.27121629940000008"/>
    <n v="-57"/>
  </r>
  <r>
    <s v="US-VOT"/>
    <s v="US-VOTIV MUSIC"/>
    <s v="PORTABLE SUB DEVICE PLAYS"/>
    <s v="SPOTIFY USA INC"/>
    <s v="PORTABLE SUBSCRIPTIONS"/>
    <s v="TRACK"/>
    <x v="18"/>
    <x v="40"/>
    <s v="00851563006615"/>
    <s v="KUROMA"/>
    <s v="THE SUN IS TOO HIGH"/>
    <d v="2016-10-14T00:00:00"/>
    <m/>
    <s v="USC5Q1600009"/>
    <n v="-0.22839312810000001"/>
    <n v="-47"/>
  </r>
  <r>
    <s v="US-VOT"/>
    <s v="US-VOTIV MUSIC"/>
    <s v="PORTABLE SUB DEVICE PLAYS"/>
    <s v="SPOTIFY USA INC"/>
    <s v="PORTABLE SUBSCRIPTIONS"/>
    <s v="TRACK"/>
    <x v="18"/>
    <x v="40"/>
    <s v="00851563006615"/>
    <s v="KUROMA"/>
    <s v="THE ISLAND IN ME"/>
    <d v="2016-10-14T00:00:00"/>
    <m/>
    <s v="USC5Q1600012"/>
    <n v="-0.1865798562"/>
    <n v="-42"/>
  </r>
  <r>
    <s v="US-VOT"/>
    <s v="US-VOTIV MUSIC"/>
    <s v="PORTABLE SUB DEVICE PLAYS"/>
    <s v="SPOTIFY USA INC"/>
    <s v="PORTABLE SUBSCRIPTIONS"/>
    <s v="TRACK"/>
    <x v="18"/>
    <x v="40"/>
    <s v="00851563006615"/>
    <s v="KUROMA"/>
    <s v="TENNESSEE WALKER"/>
    <d v="2016-10-14T00:00:00"/>
    <m/>
    <s v="USC5Q1600011"/>
    <n v="-0.23159816899999999"/>
    <n v="-47"/>
  </r>
  <r>
    <s v="US-VOT"/>
    <s v="US-VOTIV MUSIC"/>
    <s v="PORTABLE SUB DEVICE PLAYS"/>
    <s v="SPOTIFY USA INC"/>
    <s v="PORTABLE SUBSCRIPTIONS"/>
    <s v="TRACK"/>
    <x v="18"/>
    <x v="40"/>
    <s v="00851563006615"/>
    <s v="KUROMA"/>
    <s v="PERFECT GIRL"/>
    <d v="2016-10-14T00:00:00"/>
    <m/>
    <s v="USC5Q1600005"/>
    <n v="-1.5404913384000001"/>
    <n v="-291"/>
  </r>
  <r>
    <s v="US-VOT"/>
    <s v="US-VOTIV MUSIC"/>
    <s v="PORTABLE SUB DEVICE PLAYS"/>
    <s v="SPOTIFY USA INC"/>
    <s v="PORTABLE SUBSCRIPTIONS"/>
    <s v="TRACK"/>
    <x v="18"/>
    <x v="40"/>
    <s v="00851563006615"/>
    <s v="KUROMA"/>
    <s v="LUCKY MAN"/>
    <d v="2016-10-14T00:00:00"/>
    <m/>
    <s v="USC5Q1600003"/>
    <n v="-0.43457488770000002"/>
    <n v="-92"/>
  </r>
  <r>
    <s v="US-VOT"/>
    <s v="US-VOTIV MUSIC"/>
    <s v="PORTABLE SUB DEVICE PLAYS"/>
    <s v="SPOTIFY USA INC"/>
    <s v="PORTABLE SUBSCRIPTIONS"/>
    <s v="TRACK"/>
    <x v="18"/>
    <x v="40"/>
    <s v="00851563006615"/>
    <s v="KUROMA"/>
    <s v="IN A CALIFORNIA WAY"/>
    <d v="2016-10-14T00:00:00"/>
    <m/>
    <s v="USC5Q1600008"/>
    <n v="-0.49394250410000001"/>
    <n v="-105"/>
  </r>
  <r>
    <s v="US-VOT"/>
    <s v="US-VOTIV MUSIC"/>
    <s v="PORTABLE SUB DEVICE PLAYS"/>
    <s v="SPOTIFY USA INC"/>
    <s v="PORTABLE SUBSCRIPTIONS"/>
    <s v="TRACK"/>
    <x v="18"/>
    <x v="40"/>
    <s v="00851563006615"/>
    <s v="KUROMA"/>
    <s v="I'M THE KIND"/>
    <d v="2016-10-14T00:00:00"/>
    <m/>
    <s v="USC5Q1600004"/>
    <n v="-0.61220199990000002"/>
    <n v="-131"/>
  </r>
  <r>
    <s v="US-VOT"/>
    <s v="US-VOTIV MUSIC"/>
    <s v="PORTABLE SUB DEVICE PLAYS"/>
    <s v="SPOTIFY USA INC"/>
    <s v="PORTABLE SUBSCRIPTIONS"/>
    <s v="TRACK"/>
    <x v="18"/>
    <x v="40"/>
    <s v="00851563006615"/>
    <s v="KUROMA"/>
    <s v="I WANT THE KINGDOM"/>
    <d v="2016-10-14T00:00:00"/>
    <m/>
    <s v="USC5Q1600010"/>
    <n v="-0.46048156530000001"/>
    <n v="-86"/>
  </r>
  <r>
    <s v="US-VOT"/>
    <s v="US-VOTIV MUSIC"/>
    <s v="PORTABLE SUB DEVICE PLAYS"/>
    <s v="SPOTIFY USA INC"/>
    <s v="PORTABLE SUBSCRIPTIONS"/>
    <s v="TRACK"/>
    <x v="18"/>
    <x v="40"/>
    <s v="00851563006615"/>
    <s v="KUROMA"/>
    <s v="I DON'T KNOW WHAT I SHOULD DO"/>
    <d v="2016-10-14T00:00:00"/>
    <m/>
    <s v="USC5Q1600007"/>
    <n v="-0.23729874549999999"/>
    <n v="-47"/>
  </r>
  <r>
    <s v="US-VOT"/>
    <s v="US-VOTIV MUSIC"/>
    <s v="PORTABLE SUB DEVICE PLAYS"/>
    <s v="SPOTIFY USA INC"/>
    <s v="PORTABLE SUBSCRIPTIONS"/>
    <s v="TRACK"/>
    <x v="18"/>
    <x v="40"/>
    <s v="00851563006615"/>
    <s v="KUROMA"/>
    <s v="A CURSE OF MINE"/>
    <d v="2016-10-14T00:00:00"/>
    <m/>
    <s v="USC5Q1600002"/>
    <n v="-0.71716773840000003"/>
    <n v="-150"/>
  </r>
  <r>
    <s v="US-VOT"/>
    <s v="US-VOTIV MUSIC"/>
    <s v="PORTABLE SUB DEVICE PLAYS"/>
    <s v="SPOTIFY USA INC"/>
    <s v="PORTABLE SUBSCRIPTIONS"/>
    <s v="TRACK"/>
    <x v="18"/>
    <x v="41"/>
    <s v="00857235002923"/>
    <s v="KUROMA"/>
    <s v="LOVE IS ON THE WAY"/>
    <d v="2015-01-27T00:00:00"/>
    <m/>
    <s v="USC5Q1400038"/>
    <n v="-1.9262521307"/>
    <n v="-375"/>
  </r>
  <r>
    <s v="US-VOT"/>
    <s v="US-VOTIV MUSIC"/>
    <s v="PORTABLE SUB DEVICE PLAYS"/>
    <s v="SPOTIFY USA INC"/>
    <s v="PORTABLE SUBSCRIPTIONS"/>
    <s v="TRACK"/>
    <x v="18"/>
    <x v="42"/>
    <s v="00857235002459"/>
    <s v="KUROMA"/>
    <s v="THEE ONLY CHILDE"/>
    <d v="2015-04-07T00:00:00"/>
    <m/>
    <s v="USC5Q1400045"/>
    <n v="-0.15040701980000001"/>
    <n v="-32"/>
  </r>
  <r>
    <s v="US-VOT"/>
    <s v="US-VOTIV MUSIC"/>
    <s v="PORTABLE SUB DEVICE PLAYS"/>
    <s v="SPOTIFY USA INC"/>
    <s v="PORTABLE SUBSCRIPTIONS"/>
    <s v="TRACK"/>
    <x v="18"/>
    <x v="42"/>
    <s v="00857235002459"/>
    <s v="KUROMA"/>
    <s v="SIMON'S IN THE JUNGLE"/>
    <d v="2015-04-07T00:00:00"/>
    <m/>
    <s v="USC5Q1400041"/>
    <n v="-0.29617451810000001"/>
    <n v="-64"/>
  </r>
  <r>
    <s v="US-VOT"/>
    <s v="US-VOTIV MUSIC"/>
    <s v="PORTABLE SUB DEVICE PLAYS"/>
    <s v="SPOTIFY USA INC"/>
    <s v="PORTABLE SUBSCRIPTIONS"/>
    <s v="TRACK"/>
    <x v="18"/>
    <x v="42"/>
    <s v="00857235002459"/>
    <s v="KUROMA"/>
    <s v="RUNNING PEOPLE"/>
    <d v="2015-04-07T00:00:00"/>
    <m/>
    <s v="USC5Q1400037"/>
    <n v="-1.1311089852"/>
    <n v="-233"/>
  </r>
  <r>
    <s v="US-VOT"/>
    <s v="US-VOTIV MUSIC"/>
    <s v="PORTABLE SUB DEVICE PLAYS"/>
    <s v="SPOTIFY USA INC"/>
    <s v="PORTABLE SUBSCRIPTIONS"/>
    <s v="TRACK"/>
    <x v="18"/>
    <x v="42"/>
    <s v="00857235002459"/>
    <s v="KUROMA"/>
    <s v="PASSIONATE PEOPLE"/>
    <d v="2015-04-07T00:00:00"/>
    <m/>
    <s v="USC5Q1400040"/>
    <n v="-0.43847048050000009"/>
    <n v="-88"/>
  </r>
  <r>
    <s v="US-VOT"/>
    <s v="US-VOTIV MUSIC"/>
    <s v="PORTABLE SUB DEVICE PLAYS"/>
    <s v="SPOTIFY USA INC"/>
    <s v="PORTABLE SUBSCRIPTIONS"/>
    <s v="TRACK"/>
    <x v="18"/>
    <x v="42"/>
    <s v="00857235002459"/>
    <s v="KUROMA"/>
    <s v="EVAN MANN"/>
    <d v="2015-04-07T00:00:00"/>
    <m/>
    <s v="USC5Q1400042"/>
    <n v="-0.37884409690000009"/>
    <n v="-78"/>
  </r>
  <r>
    <s v="US-VOT"/>
    <s v="US-VOTIV MUSIC"/>
    <s v="PORTABLE SUB DEVICE PLAYS"/>
    <s v="SPOTIFY USA INC"/>
    <s v="PORTABLE SUBSCRIPTIONS"/>
    <s v="TRACK"/>
    <x v="18"/>
    <x v="42"/>
    <s v="00857235002459"/>
    <s v="KUROMA"/>
    <s v="CASE LOGIC"/>
    <d v="2015-04-07T00:00:00"/>
    <m/>
    <s v="USC5Q1400043"/>
    <n v="-0.39169753670000002"/>
    <n v="-79"/>
  </r>
  <r>
    <s v="US-VOT"/>
    <s v="US-VOTIV MUSIC"/>
    <s v="PORTABLE SUB DEVICE PLAYS"/>
    <s v="SPOTIFY USA INC"/>
    <s v="PORTABLE SUBSCRIPTIONS"/>
    <s v="TRACK"/>
    <x v="18"/>
    <x v="42"/>
    <s v="00857235002459"/>
    <s v="KUROMA"/>
    <s v="BIG BAD MONEY"/>
    <d v="2015-04-07T00:00:00"/>
    <m/>
    <s v="USC5Q1400039"/>
    <n v="-0.91494826880000002"/>
    <n v="-170"/>
  </r>
  <r>
    <s v="US-VOT"/>
    <s v="US-VOTIV MUSIC"/>
    <s v="PORTABLE SUB DEVICE PLAYS"/>
    <s v="SPOTIFY USA INC"/>
    <s v="PORTABLE SUBSCRIPTIONS"/>
    <s v="TRACK"/>
    <x v="18"/>
    <x v="42"/>
    <s v="00857235002459"/>
    <s v="KUROMA"/>
    <s v="30601"/>
    <d v="2015-04-07T00:00:00"/>
    <m/>
    <s v="USC5Q1400044"/>
    <n v="-0.41213604450000002"/>
    <n v="-79"/>
  </r>
  <r>
    <s v="US-VOT"/>
    <s v="US-VOTIV MUSIC"/>
    <s v="PORTABLE SUB DEVICE PLAYS"/>
    <s v="SPOTIFY USA INC"/>
    <s v="PORTABLE SUBSCRIPTIONS"/>
    <s v="TRACK"/>
    <x v="18"/>
    <x v="43"/>
    <s v="00851563006721"/>
    <s v="KUROMA"/>
    <s v="A DAY WITH NO DISASTER"/>
    <d v="2016-07-27T00:00:00"/>
    <m/>
    <s v="USC5Q1600001"/>
    <n v="-0.98067518880000004"/>
    <n v="-192"/>
  </r>
  <r>
    <s v="US-VOT"/>
    <s v="US-VOTIV MUSIC"/>
    <s v="PORTABLE SUB DEVICE PLAYS"/>
    <s v="SPOTIFY USA INC"/>
    <s v="PORTABLE SUBSCRIPTIONS"/>
    <s v="TRACK"/>
    <x v="18"/>
    <x v="44"/>
    <s v="00857235002800"/>
    <s v="KUROMA"/>
    <s v="20+CENTURIES"/>
    <d v="2014-12-15T00:00:00"/>
    <m/>
    <s v="USC5Q1400036"/>
    <n v="-4.9043524030000007"/>
    <n v="-1017"/>
  </r>
  <r>
    <s v="US-VOT"/>
    <s v="US-VOTIV MUSIC"/>
    <s v="PORTABLE SUB DEVICE PLAYS"/>
    <s v="SPOTIFY USA INC"/>
    <s v="PORTABLE SUBSCRIPTIONS"/>
    <s v="TRACK"/>
    <x v="18"/>
    <x v="44"/>
    <s v="00851563006332"/>
    <s v="KUROMA"/>
    <s v="TWENTY CENTURIES IN TIME"/>
    <d v="2015-10-30T00:00:00"/>
    <m/>
    <s v="USC5Q1500017"/>
    <n v="-2.2968991599999999E-2"/>
    <n v="-6"/>
  </r>
  <r>
    <s v="US-VOT"/>
    <s v="US-VOTIV MUSIC"/>
    <s v="PORTABLE SUB DEVICE PLAYS"/>
    <s v="SPOTIFY USA INC"/>
    <s v="PORTABLE SUBSCRIPTIONS"/>
    <s v="TRACK"/>
    <x v="18"/>
    <x v="44"/>
    <s v="00851563006332"/>
    <s v="KUROMA"/>
    <s v="HEAVENLY JUSTICE"/>
    <d v="2015-10-30T00:00:00"/>
    <m/>
    <s v="USC5Q1500015"/>
    <n v="-6.6864082399999997E-2"/>
    <n v="-17"/>
  </r>
  <r>
    <s v="US-VOT"/>
    <s v="US-VOTIV MUSIC"/>
    <s v="PORTABLE SUB DEVICE PLAYS"/>
    <s v="SPOTIFY USA INC"/>
    <s v="PORTABLE SUBSCRIPTIONS"/>
    <s v="TRACK"/>
    <x v="18"/>
    <x v="44"/>
    <s v="00851563006332"/>
    <s v="KUROMA"/>
    <s v="GONNA GET COOL"/>
    <d v="2015-10-30T00:00:00"/>
    <m/>
    <s v="USC5Q1500014"/>
    <n v="-8.6284462000000006E-2"/>
    <n v="-19"/>
  </r>
  <r>
    <s v="US-VOT"/>
    <s v="US-VOTIV MUSIC"/>
    <s v="PORTABLE SUB DEVICE PLAYS"/>
    <s v="SPOTIFY USA INC"/>
    <s v="PORTABLE SUBSCRIPTIONS"/>
    <s v="TRACK"/>
    <x v="18"/>
    <x v="44"/>
    <s v="00851563006332"/>
    <s v="KUROMA"/>
    <s v="DIVINE HAMMER"/>
    <d v="2015-10-30T00:00:00"/>
    <m/>
    <s v="USC5Q1500016"/>
    <n v="-0.1609630866"/>
    <n v="-29"/>
  </r>
  <r>
    <s v="US-VOT"/>
    <s v="US-VOTIV MUSIC"/>
    <s v="PORTABLE SUB DEVICE PLAYS"/>
    <s v="SPOTIFY USA INC"/>
    <s v="PORTABLE SUBSCRIPTIONS"/>
    <s v="TRACK"/>
    <x v="19"/>
    <x v="45"/>
    <s v="00851857007175"/>
    <s v="KAYE"/>
    <s v="PARAKEETER"/>
    <d v="1899-12-31T00:00:00"/>
    <m/>
    <s v="USC5Q1600052"/>
    <n v="-1.4496682928"/>
    <n v="-291"/>
  </r>
  <r>
    <s v="US-VOT"/>
    <s v="US-VOTIV MUSIC"/>
    <s v="PORTABLE SUB DEVICE PLAYS"/>
    <s v="SPOTIFY USA INC"/>
    <s v="PORTABLE SUBSCRIPTIONS"/>
    <s v="TRACK"/>
    <x v="19"/>
    <x v="46"/>
    <s v="00851563006622"/>
    <s v="KAYE"/>
    <s v="UUU"/>
    <d v="2016-08-19T00:00:00"/>
    <m/>
    <s v="USC5Q1600013"/>
    <n v="-4.5933337499000002"/>
    <n v="-929"/>
  </r>
  <r>
    <s v="US-VOT"/>
    <s v="US-VOTIV MUSIC"/>
    <s v="PORTABLE SUB DEVICE PLAYS"/>
    <s v="SPOTIFY USA INC"/>
    <s v="PORTABLE SUBSCRIPTIONS"/>
    <s v="TRACK"/>
    <x v="19"/>
    <x v="46"/>
    <s v="00851563006622"/>
    <s v="KAYE"/>
    <s v="PORCELAIN"/>
    <d v="2016-08-19T00:00:00"/>
    <m/>
    <s v="USC5Q1600017"/>
    <n v="-1.7672626973000001"/>
    <n v="-350"/>
  </r>
  <r>
    <s v="US-VOT"/>
    <s v="US-VOTIV MUSIC"/>
    <s v="PORTABLE SUB DEVICE PLAYS"/>
    <s v="SPOTIFY USA INC"/>
    <s v="PORTABLE SUBSCRIPTIONS"/>
    <s v="TRACK"/>
    <x v="19"/>
    <x v="46"/>
    <s v="00851563006622"/>
    <s v="KAYE"/>
    <s v="HONEY"/>
    <d v="2016-08-19T00:00:00"/>
    <m/>
    <s v="USC5Q1600014"/>
    <n v="-36.620361226999997"/>
    <n v="-7379"/>
  </r>
  <r>
    <s v="US-VOT"/>
    <s v="US-VOTIV MUSIC"/>
    <s v="PORTABLE SUB DEVICE PLAYS"/>
    <s v="SPOTIFY USA INC"/>
    <s v="PORTABLE SUBSCRIPTIONS"/>
    <s v="TRACK"/>
    <x v="19"/>
    <x v="46"/>
    <s v="00851563006622"/>
    <s v="KAYE"/>
    <s v="CARRY YOU"/>
    <d v="2016-08-19T00:00:00"/>
    <m/>
    <s v="USC5Q1600015"/>
    <n v="-4.3292193049000014"/>
    <n v="-857"/>
  </r>
  <r>
    <s v="US-VOT"/>
    <s v="US-VOTIV MUSIC"/>
    <s v="PORTABLE SUB DEVICE PLAYS"/>
    <s v="SPOTIFY USA INC"/>
    <s v="PORTABLE SUBSCRIPTIONS"/>
    <s v="TRACK"/>
    <x v="19"/>
    <x v="46"/>
    <s v="00851563006622"/>
    <s v="KAYE"/>
    <s v="ARMIES"/>
    <d v="2016-08-19T00:00:00"/>
    <m/>
    <s v="USC5Q1600016"/>
    <n v="-6.8744527666000002"/>
    <n v="-1465"/>
  </r>
  <r>
    <s v="US-VOT"/>
    <s v="US-VOTIV MUSIC"/>
    <s v="PORTABLE SUB DEVICE PLAYS"/>
    <s v="SPOTIFY USA INC"/>
    <s v="PORTABLE SUBSCRIPTIONS"/>
    <s v="TRACK"/>
    <x v="19"/>
    <x v="47"/>
    <s v="00851857007342"/>
    <s v="KAYE"/>
    <s v="CHESHIRE KITTEN"/>
    <d v="2017-07-28T00:00:00"/>
    <m/>
    <s v="USC5Q1700027"/>
    <n v="2.9770958400000009E-2"/>
    <n v="4"/>
  </r>
  <r>
    <s v="US-VOT"/>
    <s v="US-VOTIV MUSIC"/>
    <s v="PORTABLE SUB DEVICE PLAYS"/>
    <s v="SPOTIFY USA INC"/>
    <s v="PORTABLE SUBSCRIPTIONS"/>
    <s v="TRACK"/>
    <x v="8"/>
    <x v="49"/>
    <s v="00851563006745"/>
    <s v="IMAGINARY CITIES"/>
    <s v="WHEREVER YOU ARE"/>
    <d v="2016-08-12T00:00:00"/>
    <m/>
    <s v="USC5Q1600028"/>
    <n v="-0.30198941210000002"/>
    <n v="-56"/>
  </r>
  <r>
    <s v="US-VOT"/>
    <s v="US-VOTIV MUSIC"/>
    <s v="PORTABLE SUB DEVICE PLAYS"/>
    <s v="SPOTIFY USA INC"/>
    <s v="PORTABLE SUBSCRIPTIONS"/>
    <s v="TRACK"/>
    <x v="8"/>
    <x v="49"/>
    <s v="00851563006745"/>
    <s v="IMAGINARY CITIES"/>
    <s v="TRUE LOVE"/>
    <d v="2016-08-12T00:00:00"/>
    <m/>
    <s v="USC5Q1600029"/>
    <n v="-0.39749983820000001"/>
    <n v="-78"/>
  </r>
  <r>
    <s v="US-VOT"/>
    <s v="US-VOTIV MUSIC"/>
    <s v="PORTABLE SUB DEVICE PLAYS"/>
    <s v="SPOTIFY USA INC"/>
    <s v="PORTABLE SUBSCRIPTIONS"/>
    <s v="TRACK"/>
    <x v="8"/>
    <x v="49"/>
    <s v="00851563006745"/>
    <s v="IMAGINARY CITIES"/>
    <s v="SET MY HEART ON FIRE"/>
    <d v="2016-08-12T00:00:00"/>
    <m/>
    <s v="USC5Q1600027"/>
    <n v="-0.27410694020000009"/>
    <n v="-53"/>
  </r>
  <r>
    <s v="US-VOT"/>
    <s v="US-VOTIV MUSIC"/>
    <s v="PORTABLE SUB DEVICE PLAYS"/>
    <s v="SPOTIFY USA INC"/>
    <s v="PORTABLE SUBSCRIPTIONS"/>
    <s v="TRACK"/>
    <x v="8"/>
    <x v="49"/>
    <s v="00851563006745"/>
    <s v="IMAGINARY CITIES"/>
    <s v="CAROUSEL"/>
    <d v="2016-08-12T00:00:00"/>
    <m/>
    <s v="USC5Q1600030"/>
    <n v="-0.53380340910000001"/>
    <n v="-100"/>
  </r>
  <r>
    <s v="US-VOT"/>
    <s v="US-VOTIV MUSIC"/>
    <s v="PORTABLE SUB DEVICE PLAYS"/>
    <s v="SPOTIFY USA INC"/>
    <s v="PORTABLE SUBSCRIPTIONS"/>
    <s v="TRACK"/>
    <x v="8"/>
    <x v="50"/>
    <s v="00857235002084"/>
    <s v="IMAGINARY CITIES"/>
    <s v="WHO'S WATCHING YOU"/>
    <d v="2014-02-25T00:00:00"/>
    <m/>
    <s v="CA2Q71200026"/>
    <n v="-0.51755556590000018"/>
    <n v="-115"/>
  </r>
  <r>
    <s v="US-VOT"/>
    <s v="US-VOTIV MUSIC"/>
    <s v="PORTABLE SUB DEVICE PLAYS"/>
    <s v="SPOTIFY USA INC"/>
    <s v="PORTABLE SUBSCRIPTIONS"/>
    <s v="TRACK"/>
    <x v="8"/>
    <x v="50"/>
    <s v="00857235002084"/>
    <s v="IMAGINARY CITIES"/>
    <s v="WATER UNDER THE BRIDGE"/>
    <d v="2014-02-25T00:00:00"/>
    <m/>
    <s v="CA2Q71200027"/>
    <n v="-0.55576005019999997"/>
    <n v="-125"/>
  </r>
  <r>
    <s v="US-VOT"/>
    <s v="US-VOTIV MUSIC"/>
    <s v="PORTABLE SUB DEVICE PLAYS"/>
    <s v="SPOTIFY USA INC"/>
    <s v="PORTABLE SUBSCRIPTIONS"/>
    <s v="TRACK"/>
    <x v="8"/>
    <x v="50"/>
    <s v="00857235002084"/>
    <s v="IMAGINARY CITIES"/>
    <s v="STILL WAITING/SO COLD"/>
    <d v="2014-02-25T00:00:00"/>
    <m/>
    <s v="CA2Q71200028"/>
    <n v="-0.3685006193"/>
    <n v="-84"/>
  </r>
  <r>
    <s v="US-VOT"/>
    <s v="US-VOTIV MUSIC"/>
    <s v="PORTABLE SUB DEVICE PLAYS"/>
    <s v="SPOTIFY USA INC"/>
    <s v="PORTABLE SUBSCRIPTIONS"/>
    <s v="TRACK"/>
    <x v="8"/>
    <x v="50"/>
    <s v="00857235002084"/>
    <s v="IMAGINARY CITIES"/>
    <s v="SOONER OR LATER"/>
    <d v="2014-02-25T00:00:00"/>
    <m/>
    <s v="CA2Q71200022"/>
    <n v="-0.66705836740000002"/>
    <n v="-150"/>
  </r>
  <r>
    <s v="US-VOT"/>
    <s v="US-VOTIV MUSIC"/>
    <s v="PORTABLE SUB DEVICE PLAYS"/>
    <s v="SPOTIFY USA INC"/>
    <s v="PORTABLE SUBSCRIPTIONS"/>
    <s v="TRACK"/>
    <x v="8"/>
    <x v="50"/>
    <s v="00857235002084"/>
    <s v="IMAGINARY CITIES"/>
    <s v="SILVER LINING"/>
    <d v="2014-02-25T00:00:00"/>
    <m/>
    <s v="CA2Q71200021"/>
    <n v="-1.1155903286"/>
    <n v="-243"/>
  </r>
  <r>
    <s v="US-VOT"/>
    <s v="US-VOTIV MUSIC"/>
    <s v="PORTABLE SUB DEVICE PLAYS"/>
    <s v="SPOTIFY USA INC"/>
    <s v="PORTABLE SUBSCRIPTIONS"/>
    <s v="TRACK"/>
    <x v="8"/>
    <x v="50"/>
    <s v="00857235002084"/>
    <s v="IMAGINARY CITIES"/>
    <s v="LILT (THE INTRO SONG)"/>
    <d v="2014-02-25T00:00:00"/>
    <m/>
    <s v="CA2Q71200017"/>
    <n v="-0.52103993579999996"/>
    <n v="-112"/>
  </r>
  <r>
    <s v="US-VOT"/>
    <s v="US-VOTIV MUSIC"/>
    <s v="PORTABLE SUB DEVICE PLAYS"/>
    <s v="SPOTIFY USA INC"/>
    <s v="PORTABLE SUBSCRIPTIONS"/>
    <s v="TRACK"/>
    <x v="8"/>
    <x v="50"/>
    <s v="00857235002084"/>
    <s v="IMAGINARY CITIES"/>
    <s v="FALL OF ROMANCE"/>
    <d v="2014-02-25T00:00:00"/>
    <m/>
    <s v="CA2Q71200023"/>
    <n v="-0.62589675280000001"/>
    <n v="-136"/>
  </r>
  <r>
    <s v="US-VOT"/>
    <s v="US-VOTIV MUSIC"/>
    <s v="PORTABLE SUB DEVICE PLAYS"/>
    <s v="SPOTIFY USA INC"/>
    <s v="PORTABLE SUBSCRIPTIONS"/>
    <s v="TRACK"/>
    <x v="8"/>
    <x v="50"/>
    <s v="00857235002084"/>
    <s v="IMAGINARY CITIES"/>
    <s v="CHASING THE SUNSET"/>
    <d v="2014-02-25T00:00:00"/>
    <m/>
    <s v="CA2Q71200020"/>
    <n v="-1.3844218715000001"/>
    <n v="-287"/>
  </r>
  <r>
    <s v="US-VOT"/>
    <s v="US-VOTIV MUSIC"/>
    <s v="PORTABLE SUB DEVICE PLAYS"/>
    <s v="SPOTIFY USA INC"/>
    <s v="PORTABLE SUBSCRIPTIONS"/>
    <s v="TRACK"/>
    <x v="8"/>
    <x v="50"/>
    <s v="00857235002084"/>
    <s v="IMAGINARY CITIES"/>
    <s v="BELLS OF COLOGNE"/>
    <d v="2014-02-25T00:00:00"/>
    <m/>
    <s v="CA2Q71200019"/>
    <n v="-2.9623239564000001"/>
    <n v="-613"/>
  </r>
  <r>
    <s v="US-VOT"/>
    <s v="US-VOTIV MUSIC"/>
    <s v="PORTABLE SUB DEVICE PLAYS"/>
    <s v="SPOTIFY USA INC"/>
    <s v="PORTABLE SUBSCRIPTIONS"/>
    <s v="TRACK"/>
    <x v="8"/>
    <x v="50"/>
    <s v="00857235002084"/>
    <s v="IMAGINARY CITIES"/>
    <s v="ALL THE TIME"/>
    <d v="2014-02-25T00:00:00"/>
    <m/>
    <s v="CA2Q71200018"/>
    <n v="-1.1233084019999999"/>
    <n v="-237"/>
  </r>
  <r>
    <s v="US-VOT"/>
    <s v="US-VOTIV MUSIC"/>
    <s v="PORTABLE SUB DEVICE PLAYS"/>
    <s v="SPOTIFY USA INC"/>
    <s v="PORTABLE SUBSCRIPTIONS"/>
    <s v="TRACK"/>
    <x v="8"/>
    <x v="50"/>
    <s v="00857235002084"/>
    <s v="IMAGINARY CITIES"/>
    <s v="A WAY WITH YOUR WORDS"/>
    <d v="2014-02-25T00:00:00"/>
    <m/>
    <s v="CA2Q71200025"/>
    <n v="-0.77186424060000003"/>
    <n v="-172"/>
  </r>
  <r>
    <s v="US-VOT"/>
    <s v="US-VOTIV MUSIC"/>
    <s v="PORTABLE SUB DEVICE PLAYS"/>
    <s v="SPOTIFY USA INC"/>
    <s v="PORTABLE SUBSCRIPTIONS"/>
    <s v="TRACK"/>
    <x v="8"/>
    <x v="50"/>
    <s v="00857235002084"/>
    <s v="IMAGINARY CITIES"/>
    <s v="9 AND 10"/>
    <d v="2014-02-25T00:00:00"/>
    <m/>
    <s v="CA2Q71200024"/>
    <n v="-0.54723740750000016"/>
    <n v="-122"/>
  </r>
  <r>
    <s v="US-VOT"/>
    <s v="US-VOTIV MUSIC"/>
    <s v="PORTABLE SUB DEVICE PLAYS"/>
    <s v="SPOTIFY USA INC"/>
    <s v="PORTABLE SUBSCRIPTIONS"/>
    <s v="TRACK"/>
    <x v="20"/>
    <x v="51"/>
    <s v="00075679965448"/>
    <s v="HEY CHAMP"/>
    <s v="WORD=WAR"/>
    <d v="2014-02-18T00:00:00"/>
    <m/>
    <s v="USC5Q1000002"/>
    <n v="-1.4150534100000001"/>
    <n v="-287"/>
  </r>
  <r>
    <s v="US-VOT"/>
    <s v="US-VOTIV MUSIC"/>
    <s v="PORTABLE SUB DEVICE PLAYS"/>
    <s v="SPOTIFY USA INC"/>
    <s v="PORTABLE SUBSCRIPTIONS"/>
    <s v="TRACK"/>
    <x v="20"/>
    <x v="51"/>
    <s v="00075679965448"/>
    <s v="HEY CHAMP"/>
    <s v="STEAMPUNK CAMELOT"/>
    <d v="2014-02-18T00:00:00"/>
    <m/>
    <s v="USC5Q1000010"/>
    <n v="-0.62269508380000005"/>
    <n v="-123"/>
  </r>
  <r>
    <s v="US-VOT"/>
    <s v="US-VOTIV MUSIC"/>
    <s v="PORTABLE SUB DEVICE PLAYS"/>
    <s v="SPOTIFY USA INC"/>
    <s v="PORTABLE SUBSCRIPTIONS"/>
    <s v="TRACK"/>
    <x v="20"/>
    <x v="51"/>
    <s v="00075679965448"/>
    <s v="HEY CHAMP"/>
    <s v="STAR"/>
    <d v="2014-02-18T00:00:00"/>
    <m/>
    <s v="USC5Q1000007"/>
    <n v="-1.6486904919000001"/>
    <n v="-320"/>
  </r>
  <r>
    <s v="US-VOT"/>
    <s v="US-VOTIV MUSIC"/>
    <s v="PORTABLE SUB DEVICE PLAYS"/>
    <s v="SPOTIFY USA INC"/>
    <s v="PORTABLE SUBSCRIPTIONS"/>
    <s v="TRACK"/>
    <x v="20"/>
    <x v="51"/>
    <s v="00075679965448"/>
    <s v="HEY CHAMP"/>
    <s v="SO AMERICAN"/>
    <d v="2014-02-18T00:00:00"/>
    <m/>
    <s v="USC5Q1000008"/>
    <n v="-1.2747854049"/>
    <n v="-247"/>
  </r>
  <r>
    <s v="US-VOT"/>
    <s v="US-VOTIV MUSIC"/>
    <s v="PORTABLE SUB DEVICE PLAYS"/>
    <s v="SPOTIFY USA INC"/>
    <s v="PORTABLE SUBSCRIPTIONS"/>
    <s v="TRACK"/>
    <x v="20"/>
    <x v="51"/>
    <s v="00075679965448"/>
    <s v="HEY CHAMP"/>
    <s v="SHAKE"/>
    <d v="2014-02-18T00:00:00"/>
    <m/>
    <s v="USC5Q1000001"/>
    <n v="-5.1106895864000004"/>
    <n v="-1013"/>
  </r>
  <r>
    <s v="US-VOT"/>
    <s v="US-VOTIV MUSIC"/>
    <s v="PORTABLE SUB DEVICE PLAYS"/>
    <s v="SPOTIFY USA INC"/>
    <s v="PORTABLE SUBSCRIPTIONS"/>
    <s v="TRACK"/>
    <x v="20"/>
    <x v="51"/>
    <s v="00075679965448"/>
    <s v="HEY CHAMP"/>
    <s v="NO FUTURE"/>
    <d v="2014-02-18T00:00:00"/>
    <m/>
    <s v="USC5Q1000005"/>
    <n v="-2.6055981208999999"/>
    <n v="-499"/>
  </r>
  <r>
    <s v="US-VOT"/>
    <s v="US-VOTIV MUSIC"/>
    <s v="PORTABLE SUB DEVICE PLAYS"/>
    <s v="SPOTIFY USA INC"/>
    <s v="PORTABLE SUBSCRIPTIONS"/>
    <s v="TRACK"/>
    <x v="20"/>
    <x v="51"/>
    <s v="00075679965448"/>
    <s v="HEY CHAMP"/>
    <s v="NEVEREST"/>
    <d v="2014-02-18T00:00:00"/>
    <m/>
    <s v="USC5Q1000006"/>
    <n v="-4.0102336794999998"/>
    <n v="-786"/>
  </r>
  <r>
    <s v="US-VOT"/>
    <s v="US-VOTIV MUSIC"/>
    <s v="PORTABLE SUB DEVICE PLAYS"/>
    <s v="SPOTIFY USA INC"/>
    <s v="PORTABLE SUBSCRIPTIONS"/>
    <s v="TRACK"/>
    <x v="20"/>
    <x v="51"/>
    <s v="00075679965448"/>
    <s v="HEY CHAMP"/>
    <s v="FACE CONTROL"/>
    <d v="2014-02-18T00:00:00"/>
    <m/>
    <s v="USC5Q1000009"/>
    <n v="-1.7647542729000001"/>
    <n v="-346"/>
  </r>
  <r>
    <s v="US-VOT"/>
    <s v="US-VOTIV MUSIC"/>
    <s v="PORTABLE SUB DEVICE PLAYS"/>
    <s v="SPOTIFY USA INC"/>
    <s v="PORTABLE SUBSCRIPTIONS"/>
    <s v="TRACK"/>
    <x v="20"/>
    <x v="51"/>
    <s v="00075679965448"/>
    <s v="HEY CHAMP"/>
    <s v="COLD DUST GIRL"/>
    <d v="2014-02-18T00:00:00"/>
    <m/>
    <s v="USC5Q1000003"/>
    <n v="-80.032146069000007"/>
    <n v="-15864"/>
  </r>
  <r>
    <s v="US-VOT"/>
    <s v="US-VOTIV MUSIC"/>
    <s v="PORTABLE SUB DEVICE PLAYS"/>
    <s v="SPOTIFY USA INC"/>
    <s v="PORTABLE SUBSCRIPTIONS"/>
    <s v="TRACK"/>
    <x v="20"/>
    <x v="51"/>
    <s v="00075679965448"/>
    <s v="HEY CHAMP"/>
    <s v="ARTIFICIAL MAN"/>
    <d v="2014-02-18T00:00:00"/>
    <m/>
    <s v="USC5Q1000004"/>
    <n v="-1.3085844595"/>
    <n v="-259"/>
  </r>
  <r>
    <s v="US-VOT"/>
    <s v="US-VOTIV MUSIC"/>
    <s v="PORTABLE SUB DEVICE PLAYS"/>
    <s v="SPOTIFY USA INC"/>
    <s v="PORTABLE SUBSCRIPTIONS"/>
    <s v="TRACK"/>
    <x v="0"/>
    <x v="52"/>
    <s v="00851563006127"/>
    <s v="GLINT"/>
    <s v="THE HANDS ON THE CLOCK"/>
    <d v="2016-03-11T00:00:00"/>
    <m/>
    <s v="USC5Q1400057"/>
    <n v="-0.26423857940000001"/>
    <n v="-55"/>
  </r>
  <r>
    <s v="US-VOT"/>
    <s v="US-VOTIV MUSIC"/>
    <s v="PORTABLE SUB DEVICE PLAYS"/>
    <s v="SPOTIFY USA INC"/>
    <s v="PORTABLE SUBSCRIPTIONS"/>
    <s v="TRACK"/>
    <x v="0"/>
    <x v="52"/>
    <s v="00851563006127"/>
    <s v="GLINT"/>
    <s v="SOLDIERS IN THE DARK"/>
    <d v="2016-03-11T00:00:00"/>
    <m/>
    <s v="USC5Q1400055"/>
    <n v="-0.38656108380000009"/>
    <n v="-80"/>
  </r>
  <r>
    <s v="US-VOT"/>
    <s v="US-VOTIV MUSIC"/>
    <s v="PORTABLE SUB DEVICE PLAYS"/>
    <s v="SPOTIFY USA INC"/>
    <s v="PORTABLE SUBSCRIPTIONS"/>
    <s v="TRACK"/>
    <x v="0"/>
    <x v="52"/>
    <s v="00851563006127"/>
    <s v="GLINT"/>
    <s v="SIT BACK, LET GO"/>
    <d v="2016-03-11T00:00:00"/>
    <m/>
    <s v="USC5Q1400053"/>
    <n v="-0.40083611270000002"/>
    <n v="-81"/>
  </r>
  <r>
    <s v="US-VOT"/>
    <s v="US-VOTIV MUSIC"/>
    <s v="PORTABLE SUB DEVICE PLAYS"/>
    <s v="SPOTIFY USA INC"/>
    <s v="PORTABLE SUBSCRIPTIONS"/>
    <s v="TRACK"/>
    <x v="0"/>
    <x v="52"/>
    <s v="00851563006127"/>
    <s v="GLINT"/>
    <s v="JUNKY"/>
    <d v="2016-03-11T00:00:00"/>
    <m/>
    <s v="USC5Q1400056"/>
    <n v="-0.37812787619999999"/>
    <n v="-86"/>
  </r>
  <r>
    <s v="US-VOT"/>
    <s v="US-VOTIV MUSIC"/>
    <s v="PORTABLE SUB DEVICE PLAYS"/>
    <s v="SPOTIFY USA INC"/>
    <s v="PORTABLE SUBSCRIPTIONS"/>
    <s v="TRACK"/>
    <x v="0"/>
    <x v="52"/>
    <s v="00851563006127"/>
    <s v="GLINT"/>
    <s v="INTRO"/>
    <d v="2016-03-11T00:00:00"/>
    <m/>
    <s v="USC5Q1400049"/>
    <n v="-0.23963627009999999"/>
    <n v="-48"/>
  </r>
  <r>
    <s v="US-VOT"/>
    <s v="US-VOTIV MUSIC"/>
    <s v="PORTABLE SUB DEVICE PLAYS"/>
    <s v="SPOTIFY USA INC"/>
    <s v="PORTABLE SUBSCRIPTIONS"/>
    <s v="TRACK"/>
    <x v="0"/>
    <x v="52"/>
    <s v="00851563006127"/>
    <s v="GLINT"/>
    <s v="GET OUT THE WAY"/>
    <d v="2016-03-11T00:00:00"/>
    <m/>
    <s v="USC5Q1400091"/>
    <n v="-6.9562543934000001"/>
    <n v="-1455"/>
  </r>
  <r>
    <s v="US-VOT"/>
    <s v="US-VOTIV MUSIC"/>
    <s v="PORTABLE SUB DEVICE PLAYS"/>
    <s v="SPOTIFY USA INC"/>
    <s v="PORTABLE SUBSCRIPTIONS"/>
    <s v="TRACK"/>
    <x v="0"/>
    <x v="52"/>
    <s v="00851563006127"/>
    <s v="GLINT"/>
    <s v="FAR FROM HERE"/>
    <d v="2016-03-11T00:00:00"/>
    <m/>
    <s v="USC5Q1400090"/>
    <n v="-0.9128350086"/>
    <n v="-166"/>
  </r>
  <r>
    <s v="US-VOT"/>
    <s v="US-VOTIV MUSIC"/>
    <s v="PORTABLE SUB DEVICE PLAYS"/>
    <s v="SPOTIFY USA INC"/>
    <s v="PORTABLE SUBSCRIPTIONS"/>
    <s v="TRACK"/>
    <x v="0"/>
    <x v="52"/>
    <s v="00851563006127"/>
    <s v="GLINT"/>
    <s v="DEBTS &amp; COLLECTIONS"/>
    <d v="2016-03-11T00:00:00"/>
    <m/>
    <s v="USC5Q1400054"/>
    <n v="-0.34446269029999999"/>
    <n v="-73"/>
  </r>
  <r>
    <s v="US-VOT"/>
    <s v="US-VOTIV MUSIC"/>
    <s v="PORTABLE SUB DEVICE PLAYS"/>
    <s v="SPOTIFY USA INC"/>
    <s v="PORTABLE SUBSCRIPTIONS"/>
    <s v="TRACK"/>
    <x v="0"/>
    <x v="52"/>
    <s v="00851563006127"/>
    <s v="GLINT"/>
    <s v="BREATHE"/>
    <d v="2016-03-11T00:00:00"/>
    <m/>
    <s v="USC5Q1400051"/>
    <n v="-1.0224508368"/>
    <n v="-226"/>
  </r>
  <r>
    <s v="US-VOT"/>
    <s v="US-VOTIV MUSIC"/>
    <s v="PORTABLE SUB DEVICE PLAYS"/>
    <s v="SPOTIFY USA INC"/>
    <s v="PORTABLE SUBSCRIPTIONS"/>
    <s v="TRACK"/>
    <x v="0"/>
    <x v="53"/>
    <s v="00851563006301"/>
    <s v="GLINT"/>
    <s v="THE PLACES I FOUND"/>
    <d v="2015-08-21T00:00:00"/>
    <m/>
    <s v="USC5Q1500012"/>
    <n v="-0.1835869299"/>
    <n v="-42"/>
  </r>
  <r>
    <s v="US-VOT"/>
    <s v="US-VOTIV MUSIC"/>
    <s v="PORTABLE SUB DEVICE PLAYS"/>
    <s v="SPOTIFY USA INC"/>
    <s v="PORTABLE SUBSCRIPTIONS"/>
    <s v="TRACK"/>
    <x v="0"/>
    <x v="53"/>
    <s v="00851563006257"/>
    <s v="GLINT"/>
    <s v="WHILE YOU SLEEP"/>
    <d v="2015-07-24T00:00:00"/>
    <m/>
    <s v="USC5Q1400060"/>
    <n v="-1.2633646401"/>
    <n v="-279"/>
  </r>
  <r>
    <s v="US-VOT"/>
    <s v="US-VOTIV MUSIC"/>
    <s v="PORTABLE SUB DEVICE PLAYS"/>
    <s v="SPOTIFY USA INC"/>
    <s v="PORTABLE SUBSCRIPTIONS"/>
    <s v="TRACK"/>
    <x v="0"/>
    <x v="53"/>
    <s v="00851563006257"/>
    <s v="GLINT"/>
    <s v="HOLD STILL"/>
    <d v="2015-07-24T00:00:00"/>
    <m/>
    <s v="USC5Q1400094"/>
    <n v="-0.77131670720000001"/>
    <n v="-178"/>
  </r>
  <r>
    <s v="US-VOT"/>
    <s v="US-VOTIV MUSIC"/>
    <s v="PORTABLE SUB DEVICE PLAYS"/>
    <s v="SPOTIFY USA INC"/>
    <s v="PORTABLE SUBSCRIPTIONS"/>
    <s v="TRACK"/>
    <x v="0"/>
    <x v="53"/>
    <s v="00851563006257"/>
    <s v="GLINT"/>
    <s v="ALL IS WELL"/>
    <d v="2015-07-24T00:00:00"/>
    <m/>
    <s v="USC5Q1400059"/>
    <n v="-0.57672887280000018"/>
    <n v="-109"/>
  </r>
  <r>
    <s v="US-VOT"/>
    <s v="US-VOTIV MUSIC"/>
    <s v="PORTABLE SUB DEVICE PLAYS"/>
    <s v="SPOTIFY USA INC"/>
    <s v="PORTABLE SUBSCRIPTIONS"/>
    <s v="TRACK"/>
    <x v="0"/>
    <x v="54"/>
    <s v="00851563006264"/>
    <s v="GLINT"/>
    <s v="THE TRUTH LIES IN US"/>
    <d v="2015-10-30T00:00:00"/>
    <m/>
    <s v="USC5Q1400098"/>
    <n v="-0.101625911"/>
    <n v="-19"/>
  </r>
  <r>
    <s v="US-VOT"/>
    <s v="US-VOTIV MUSIC"/>
    <s v="PORTABLE SUB DEVICE PLAYS"/>
    <s v="SPOTIFY USA INC"/>
    <s v="PORTABLE SUBSCRIPTIONS"/>
    <s v="TRACK"/>
    <x v="0"/>
    <x v="54"/>
    <s v="00851563006264"/>
    <s v="GLINT"/>
    <s v="GUIDED"/>
    <d v="2015-10-30T00:00:00"/>
    <m/>
    <s v="USC5Q1400052"/>
    <n v="-1.8589675287"/>
    <n v="-398"/>
  </r>
  <r>
    <s v="US-VOT"/>
    <s v="US-VOTIV MUSIC"/>
    <s v="PORTABLE SUB DEVICE PLAYS"/>
    <s v="SPOTIFY USA INC"/>
    <s v="PORTABLE SUBSCRIPTIONS"/>
    <s v="TRACK"/>
    <x v="0"/>
    <x v="55"/>
    <s v="00851563006431"/>
    <s v="GLINT"/>
    <s v="DAYDREAMERS"/>
    <d v="2016-01-15T00:00:00"/>
    <m/>
    <s v="USC5Q1400050"/>
    <n v="-3.6068545227"/>
    <n v="-761"/>
  </r>
  <r>
    <s v="US-VOT"/>
    <s v="US-VOTIV MUSIC"/>
    <s v="PORTABLE SUB DEVICE PLAYS"/>
    <s v="SPOTIFY USA INC"/>
    <s v="PORTABLE SUBSCRIPTIONS"/>
    <s v="TRACK"/>
    <x v="12"/>
    <x v="56"/>
    <s v="00851563006516"/>
    <s v="FENCES"/>
    <s v="THE FOUNTAIN"/>
    <d v="2016-09-09T00:00:00"/>
    <m/>
    <s v="USC5Q1500033"/>
    <n v="-3.7082821003999999"/>
    <n v="-780"/>
  </r>
  <r>
    <s v="US-VOT"/>
    <s v="US-VOTIV MUSIC"/>
    <s v="PORTABLE SUB DEVICE PLAYS"/>
    <s v="SPOTIFY USA INC"/>
    <s v="PORTABLE SUBSCRIPTIONS"/>
    <s v="TRACK"/>
    <x v="12"/>
    <x v="56"/>
    <s v="00851563006516"/>
    <s v="FENCES"/>
    <s v="PALE PAPER"/>
    <d v="2016-09-09T00:00:00"/>
    <m/>
    <s v="USC5Q1500034"/>
    <n v="-12.8966592858"/>
    <n v="-2616"/>
  </r>
  <r>
    <s v="US-VOT"/>
    <s v="US-VOTIV MUSIC"/>
    <s v="PORTABLE SUB DEVICE PLAYS"/>
    <s v="SPOTIFY USA INC"/>
    <s v="PORTABLE SUBSCRIPTIONS"/>
    <s v="TRACK"/>
    <x v="12"/>
    <x v="56"/>
    <s v="00851563006516"/>
    <s v="FENCES"/>
    <s v="LIKE A FEATHER"/>
    <d v="2016-09-09T00:00:00"/>
    <m/>
    <s v="USC5Q1500036"/>
    <n v="-5.9191941629000002"/>
    <n v="-1211"/>
  </r>
  <r>
    <s v="US-VOT"/>
    <s v="US-VOTIV MUSIC"/>
    <s v="PORTABLE SUB DEVICE PLAYS"/>
    <s v="SPOTIFY USA INC"/>
    <s v="PORTABLE SUBSCRIPTIONS"/>
    <s v="TRACK"/>
    <x v="12"/>
    <x v="56"/>
    <s v="00851563006516"/>
    <s v="FENCES"/>
    <s v="HUNTING SEASON"/>
    <d v="2016-09-09T00:00:00"/>
    <m/>
    <s v="USC5Q1500032"/>
    <n v="-35.688134812999998"/>
    <n v="-7714"/>
  </r>
  <r>
    <s v="US-VOT"/>
    <s v="US-VOTIV MUSIC"/>
    <s v="PORTABLE SUB DEVICE PLAYS"/>
    <s v="SPOTIFY USA INC"/>
    <s v="PORTABLE SUBSCRIPTIONS"/>
    <s v="TRACK"/>
    <x v="12"/>
    <x v="56"/>
    <s v="00851563006516"/>
    <s v="FENCES"/>
    <s v="CEDAR WESLEY"/>
    <d v="2016-09-09T00:00:00"/>
    <m/>
    <s v="USC5Q1500035"/>
    <n v="-18.8285425784"/>
    <n v="-4011"/>
  </r>
  <r>
    <s v="US-VOT"/>
    <s v="US-VOTIV MUSIC"/>
    <s v="PORTABLE SUB DEVICE PLAYS"/>
    <s v="SPOTIFY USA INC"/>
    <s v="PORTABLE SUBSCRIPTIONS"/>
    <s v="TRACK"/>
    <x v="12"/>
    <x v="56"/>
    <s v="00851563006516"/>
    <s v="FENCES"/>
    <s v="BUFFALO FEET"/>
    <d v="2016-09-09T00:00:00"/>
    <m/>
    <s v="USC5Q1500037"/>
    <n v="-23.173830136100001"/>
    <n v="-4717"/>
  </r>
  <r>
    <s v="US-VOT"/>
    <s v="US-VOTIV MUSIC"/>
    <s v="PORTABLE SUB DEVICE PLAYS"/>
    <s v="SPOTIFY USA INC"/>
    <s v="PORTABLE SUBSCRIPTIONS"/>
    <s v="TRACK"/>
    <x v="11"/>
    <x v="57"/>
    <s v="00851857007359"/>
    <s v="CLOUD CONTROL"/>
    <s v="TREETOPS"/>
    <d v="2017-09-01T00:00:00"/>
    <m/>
    <s v="AULI01711620"/>
    <n v="7.4427396000000014E-3"/>
    <n v="1"/>
  </r>
  <r>
    <s v="US-VOT"/>
    <s v="US-VOTIV MUSIC"/>
    <s v="PORTABLE SUB DEVICE PLAYS"/>
    <s v="SPOTIFY USA INC"/>
    <s v="PORTABLE SUBSCRIPTIONS"/>
    <s v="TRACK"/>
    <x v="11"/>
    <x v="57"/>
    <s v="00851857007359"/>
    <s v="CLOUD CONTROL"/>
    <s v="PANOPTICON"/>
    <d v="2017-09-01T00:00:00"/>
    <m/>
    <s v="AULI01711640"/>
    <n v="7.5039993299999996E-2"/>
    <n v="10"/>
  </r>
  <r>
    <s v="US-VOT"/>
    <s v="US-VOTIV MUSIC"/>
    <s v="PORTABLE SUB DEVICE PLAYS"/>
    <s v="SPOTIFY USA INC"/>
    <s v="PORTABLE SUBSCRIPTIONS"/>
    <s v="TRACK"/>
    <x v="11"/>
    <x v="58"/>
    <s v="00851857007328"/>
    <s v="CLOUD CONTROL"/>
    <s v="RAINBOW CITY"/>
    <d v="2017-05-12T00:00:00"/>
    <m/>
    <s v="AULI01710600"/>
    <n v="-387.59931594509999"/>
    <n v="-78259"/>
  </r>
  <r>
    <s v="US-VOT"/>
    <s v="US-VOTIV MUSIC"/>
    <s v="PORTABLE SUB DEVICE PLAYS"/>
    <s v="SPOTIFY USA INC"/>
    <s v="PORTABLE SUBSCRIPTIONS"/>
    <s v="TRACK"/>
    <x v="11"/>
    <x v="17"/>
    <s v="00075679950949"/>
    <s v="CLOUD CONTROL"/>
    <s v="TOMBSTONE"/>
    <d v="2014-02-18T00:00:00"/>
    <m/>
    <s v="AULI01387050"/>
    <n v="-4.4182012870000014"/>
    <n v="-863"/>
  </r>
  <r>
    <s v="US-VOT"/>
    <s v="US-VOTIV MUSIC"/>
    <s v="PORTABLE SUB DEVICE PLAYS"/>
    <s v="SPOTIFY USA INC"/>
    <s v="PORTABLE SUBSCRIPTIONS"/>
    <s v="TRACK"/>
    <x v="11"/>
    <x v="17"/>
    <s v="00075679950949"/>
    <s v="CLOUD CONTROL"/>
    <s v="THE SMOKE, THE FEELING"/>
    <d v="2014-02-18T00:00:00"/>
    <m/>
    <s v="AULI01387040"/>
    <n v="-8.3193253113000001"/>
    <n v="-1648"/>
  </r>
  <r>
    <s v="US-VOT"/>
    <s v="US-VOTIV MUSIC"/>
    <s v="PORTABLE SUB DEVICE PLAYS"/>
    <s v="SPOTIFY USA INC"/>
    <s v="PORTABLE SUBSCRIPTIONS"/>
    <s v="TRACK"/>
    <x v="11"/>
    <x v="17"/>
    <s v="00075679950949"/>
    <s v="CLOUD CONTROL"/>
    <s v="SCREAM RAVE"/>
    <d v="2014-02-18T00:00:00"/>
    <m/>
    <s v="AULI01386960"/>
    <n v="-6.8936047206"/>
    <n v="-1350"/>
  </r>
  <r>
    <s v="US-VOT"/>
    <s v="US-VOTIV MUSIC"/>
    <s v="PORTABLE SUB DEVICE PLAYS"/>
    <s v="SPOTIFY USA INC"/>
    <s v="PORTABLE SUBSCRIPTIONS"/>
    <s v="TRACK"/>
    <x v="11"/>
    <x v="17"/>
    <s v="00075679950949"/>
    <s v="CLOUD CONTROL"/>
    <s v="SCAR"/>
    <d v="2014-02-18T00:00:00"/>
    <m/>
    <s v="AULI01387010"/>
    <n v="-26.652086670199999"/>
    <n v="-5251"/>
  </r>
  <r>
    <s v="US-VOT"/>
    <s v="US-VOTIV MUSIC"/>
    <s v="PORTABLE SUB DEVICE PLAYS"/>
    <s v="SPOTIFY USA INC"/>
    <s v="PORTABLE SUBSCRIPTIONS"/>
    <s v="TRACK"/>
    <x v="11"/>
    <x v="17"/>
    <s v="00075679950949"/>
    <s v="CLOUD CONTROL"/>
    <s v="PROMISES"/>
    <d v="2014-02-18T00:00:00"/>
    <m/>
    <s v="AULI01386970"/>
    <n v="-24.177259928800002"/>
    <n v="-4823"/>
  </r>
  <r>
    <s v="US-VOT"/>
    <s v="US-VOTIV MUSIC"/>
    <s v="PORTABLE SUB DEVICE PLAYS"/>
    <s v="SPOTIFY USA INC"/>
    <s v="PORTABLE SUBSCRIPTIONS"/>
    <s v="TRACK"/>
    <x v="11"/>
    <x v="17"/>
    <s v="00075679950949"/>
    <s v="CLOUD CONTROL"/>
    <s v="MOONRABBIT"/>
    <d v="2014-02-18T00:00:00"/>
    <m/>
    <s v="AULI01386980"/>
    <n v="-7.2574278922"/>
    <n v="-1435"/>
  </r>
  <r>
    <s v="US-VOT"/>
    <s v="US-VOTIV MUSIC"/>
    <s v="PORTABLE SUB DEVICE PLAYS"/>
    <s v="SPOTIFY USA INC"/>
    <s v="PORTABLE SUBSCRIPTIONS"/>
    <s v="TRACK"/>
    <x v="11"/>
    <x v="17"/>
    <s v="00075679950949"/>
    <s v="CLOUD CONTROL"/>
    <s v="ISLAND LIVING"/>
    <d v="2014-02-18T00:00:00"/>
    <m/>
    <s v="AULI01386990"/>
    <n v="-5.2959052473000003"/>
    <n v="-1045"/>
  </r>
  <r>
    <s v="US-VOT"/>
    <s v="US-VOTIV MUSIC"/>
    <s v="PORTABLE SUB DEVICE PLAYS"/>
    <s v="SPOTIFY USA INC"/>
    <s v="PORTABLE SUBSCRIPTIONS"/>
    <s v="TRACK"/>
    <x v="11"/>
    <x v="17"/>
    <s v="00075679950949"/>
    <s v="CLOUD CONTROL"/>
    <s v="ICE AGE HEATWAVE"/>
    <d v="2014-02-18T00:00:00"/>
    <m/>
    <s v="AULI01387030"/>
    <n v="-4.7224941905"/>
    <n v="-946"/>
  </r>
  <r>
    <s v="US-VOT"/>
    <s v="US-VOTIV MUSIC"/>
    <s v="PORTABLE SUB DEVICE PLAYS"/>
    <s v="SPOTIFY USA INC"/>
    <s v="PORTABLE SUBSCRIPTIONS"/>
    <s v="TRACK"/>
    <x v="11"/>
    <x v="17"/>
    <s v="00075679950949"/>
    <s v="CLOUD CONTROL"/>
    <s v="HAPPY BIRTHDAY"/>
    <d v="2014-02-18T00:00:00"/>
    <m/>
    <s v="AULI01387020"/>
    <n v="-8.1130349246000009"/>
    <n v="-1617"/>
  </r>
  <r>
    <s v="US-VOT"/>
    <s v="US-VOTIV MUSIC"/>
    <s v="PORTABLE SUB DEVICE PLAYS"/>
    <s v="SPOTIFY USA INC"/>
    <s v="PORTABLE SUBSCRIPTIONS"/>
    <s v="TRACK"/>
    <x v="11"/>
    <x v="17"/>
    <s v="00075679950949"/>
    <s v="CLOUD CONTROL"/>
    <s v="DREAM CAVE"/>
    <d v="2014-02-18T00:00:00"/>
    <m/>
    <s v="AULI01387060"/>
    <n v="-71.286312130400006"/>
    <n v="-15236"/>
  </r>
  <r>
    <s v="US-VOT"/>
    <s v="US-VOTIV MUSIC"/>
    <s v="PORTABLE SUB DEVICE PLAYS"/>
    <s v="SPOTIFY USA INC"/>
    <s v="PORTABLE SUBSCRIPTIONS"/>
    <s v="TRACK"/>
    <x v="11"/>
    <x v="17"/>
    <s v="00075679950949"/>
    <s v="CLOUD CONTROL"/>
    <s v="DOJO RISING"/>
    <d v="2014-02-18T00:00:00"/>
    <m/>
    <s v="AULI01387000"/>
    <n v="-103.15059995519999"/>
    <n v="-20262"/>
  </r>
  <r>
    <s v="US-VOT"/>
    <s v="US-VOTIV MUSIC"/>
    <s v="PORTABLE SUB DEVICE PLAYS"/>
    <s v="SPOTIFY USA INC"/>
    <s v="PORTABLE SUBSCRIPTIONS"/>
    <s v="TRACK"/>
    <x v="1"/>
    <x v="62"/>
    <s v="00857235002909"/>
    <s v="CHAPPO"/>
    <s v="HANG ON"/>
    <d v="2015-02-17T00:00:00"/>
    <m/>
    <s v="USC5Q1400083"/>
    <n v="-4.1633675310999996"/>
    <n v="-816"/>
  </r>
  <r>
    <s v="US-VOT"/>
    <s v="US-VOTIV MUSIC"/>
    <s v="PORTABLE SUB DEVICE PLAYS"/>
    <s v="SPOTIFY USA INC"/>
    <s v="PORTABLE SUBSCRIPTIONS"/>
    <s v="TRACK"/>
    <x v="1"/>
    <x v="63"/>
    <s v="00857235002749"/>
    <s v="CHAPPO"/>
    <s v="SOMETHING'S RINGING"/>
    <d v="2015-05-12T00:00:00"/>
    <m/>
    <s v="USC5Q1400087"/>
    <n v="-0.63743114340000018"/>
    <n v="-125"/>
  </r>
  <r>
    <s v="US-VOT"/>
    <s v="US-VOTIV MUSIC"/>
    <s v="PORTABLE SUB DEVICE PLAYS"/>
    <s v="SPOTIFY USA INC"/>
    <s v="PORTABLE SUBSCRIPTIONS"/>
    <s v="TRACK"/>
    <x v="1"/>
    <x v="63"/>
    <s v="00857235002749"/>
    <s v="CHAPPO"/>
    <s v="RUN ME INTO THE GROUND"/>
    <d v="2015-05-12T00:00:00"/>
    <m/>
    <s v="USC5Q1400084"/>
    <n v="-4.9115173080000014"/>
    <n v="-954"/>
  </r>
  <r>
    <s v="US-VOT"/>
    <s v="US-VOTIV MUSIC"/>
    <s v="PORTABLE SUB DEVICE PLAYS"/>
    <s v="SPOTIFY USA INC"/>
    <s v="PORTABLE SUBSCRIPTIONS"/>
    <s v="TRACK"/>
    <x v="1"/>
    <x v="63"/>
    <s v="00857235002749"/>
    <s v="CHAPPO"/>
    <s v="ORANGE AFTERNOON"/>
    <d v="2015-05-12T00:00:00"/>
    <m/>
    <s v="USC5Q1400088"/>
    <n v="-1.0098093853000001"/>
    <n v="-201"/>
  </r>
  <r>
    <s v="US-VOT"/>
    <s v="US-VOTIV MUSIC"/>
    <s v="PORTABLE SUB DEVICE PLAYS"/>
    <s v="SPOTIFY USA INC"/>
    <s v="PORTABLE SUBSCRIPTIONS"/>
    <s v="TRACK"/>
    <x v="1"/>
    <x v="63"/>
    <s v="00857235002749"/>
    <s v="CHAPPO"/>
    <s v="MAD MAGIC"/>
    <d v="2015-05-12T00:00:00"/>
    <m/>
    <s v="USC5Q1400085"/>
    <n v="-2.6735945870000002"/>
    <n v="-544"/>
  </r>
  <r>
    <s v="US-VOT"/>
    <s v="US-VOTIV MUSIC"/>
    <s v="PORTABLE SUB DEVICE PLAYS"/>
    <s v="SPOTIFY USA INC"/>
    <s v="PORTABLE SUBSCRIPTIONS"/>
    <s v="TRACK"/>
    <x v="1"/>
    <x v="63"/>
    <s v="00857235002749"/>
    <s v="CHAPPO"/>
    <s v="HEY OH"/>
    <d v="2015-05-12T00:00:00"/>
    <m/>
    <s v="USC5Q1400086"/>
    <n v="-0.91890415469999998"/>
    <n v="-179"/>
  </r>
  <r>
    <s v="US-VOT"/>
    <s v="US-VOTIV MUSIC"/>
    <s v="PORTABLE SUB DEVICE PLAYS"/>
    <s v="SPOTIFY USA INC"/>
    <s v="PORTABLE SUBSCRIPTIONS"/>
    <s v="TRACK"/>
    <x v="1"/>
    <x v="63"/>
    <s v="00857235002749"/>
    <s v="CHAPPO"/>
    <s v="HELLO"/>
    <d v="2015-05-12T00:00:00"/>
    <m/>
    <s v="USC5Q1400082"/>
    <n v="-1.5363000156"/>
    <n v="-303"/>
  </r>
  <r>
    <s v="US-VOT"/>
    <s v="US-VOTIV MUSIC"/>
    <s v="PORTABLE SUB DEVICE PLAYS"/>
    <s v="SPOTIFY USA INC"/>
    <s v="PORTABLE SUBSCRIPTIONS"/>
    <s v="TRACK"/>
    <x v="1"/>
    <x v="63"/>
    <s v="00857235002749"/>
    <s v="CHAPPO"/>
    <s v="GHETTO WEEKEND"/>
    <d v="2015-05-12T00:00:00"/>
    <m/>
    <s v="USC5Q1400089"/>
    <n v="-0.63702765880000001"/>
    <n v="-121"/>
  </r>
  <r>
    <s v="US-VOT"/>
    <s v="US-VOTIV MUSIC"/>
    <s v="PORTABLE SUB DEVICE PLAYS"/>
    <s v="SPOTIFY USA INC"/>
    <s v="PORTABLE SUBSCRIPTIONS"/>
    <s v="TRACK"/>
    <x v="1"/>
    <x v="1"/>
    <s v="00851857007397"/>
    <s v="CHAPPO"/>
    <s v="CRY ON ME"/>
    <d v="2018-02-23T00:00:00"/>
    <m/>
    <s v="USC5Q1700032"/>
    <n v="7.4427396000000014E-3"/>
    <n v="1"/>
  </r>
  <r>
    <s v="US-VOT"/>
    <s v="US-VOTIV MUSIC"/>
    <s v="PORTABLE SUB DEVICE PLAYS"/>
    <s v="SPOTIFY USA INC"/>
    <s v="PORTABLE SUBSCRIPTIONS"/>
    <s v="TRACK"/>
    <x v="1"/>
    <x v="64"/>
    <s v="00857235002732"/>
    <s v="CHAPPO"/>
    <s v="I'M NOT READY"/>
    <d v="2014-12-09T00:00:00"/>
    <m/>
    <s v="USC5Q1400078"/>
    <n v="-5.8223445947000014"/>
    <n v="-1141"/>
  </r>
  <r>
    <s v="US-VOT"/>
    <s v="US-VOTIV MUSIC"/>
    <s v="PORTABLE SUB DEVICE PLAYS"/>
    <s v="SPOTIFY USA INC"/>
    <s v="PORTABLE SUBSCRIPTIONS"/>
    <s v="TRACK"/>
    <x v="1"/>
    <x v="64"/>
    <s v="00857235002732"/>
    <s v="CHAPPO"/>
    <s v="I DON'T NEED THE SUN"/>
    <d v="2014-12-09T00:00:00"/>
    <m/>
    <s v="USC5Q1400079"/>
    <n v="-13.149954451599999"/>
    <n v="-2620"/>
  </r>
  <r>
    <s v="US-VOT"/>
    <s v="US-VOTIV MUSIC"/>
    <s v="PORTABLE SUB DEVICE PLAYS"/>
    <s v="SPOTIFY USA INC"/>
    <s v="PORTABLE SUBSCRIPTIONS"/>
    <s v="TRACK"/>
    <x v="2"/>
    <x v="2"/>
    <s v="00075679967251"/>
    <s v="BRITE FUTURES"/>
    <s v="WINTERLUDE"/>
    <d v="2014-02-18T00:00:00"/>
    <m/>
    <s v="USC5Q1100013"/>
    <n v="-0.52098910789999997"/>
    <n v="-106"/>
  </r>
  <r>
    <s v="US-VOT"/>
    <s v="US-VOTIV MUSIC"/>
    <s v="PORTABLE SUB DEVICE PLAYS"/>
    <s v="SPOTIFY USA INC"/>
    <s v="PORTABLE SUBSCRIPTIONS"/>
    <s v="TRACK"/>
    <x v="2"/>
    <x v="2"/>
    <s v="00075679967251"/>
    <s v="BRITE FUTURES"/>
    <s v="TOO YOUNG TO KILL"/>
    <d v="2014-02-18T00:00:00"/>
    <m/>
    <s v="USC5Q1100010"/>
    <n v="-5.4073350261000002"/>
    <n v="-1146"/>
  </r>
  <r>
    <s v="US-VOT"/>
    <s v="US-VOTIV MUSIC"/>
    <s v="PORTABLE SUB DEVICE PLAYS"/>
    <s v="SPOTIFY USA INC"/>
    <s v="PORTABLE SUBSCRIPTIONS"/>
    <s v="TRACK"/>
    <x v="2"/>
    <x v="2"/>
    <s v="00075679967251"/>
    <s v="BRITE FUTURES"/>
    <s v="TEST OF TIME"/>
    <d v="2014-02-18T00:00:00"/>
    <m/>
    <s v="USC5Q1100016"/>
    <n v="-1.1937852969"/>
    <n v="-240"/>
  </r>
  <r>
    <s v="US-VOT"/>
    <s v="US-VOTIV MUSIC"/>
    <s v="PORTABLE SUB DEVICE PLAYS"/>
    <s v="SPOTIFY USA INC"/>
    <s v="PORTABLE SUBSCRIPTIONS"/>
    <s v="TRACK"/>
    <x v="2"/>
    <x v="2"/>
    <s v="00075679967251"/>
    <s v="BRITE FUTURES"/>
    <s v="TELL IT TO ME"/>
    <d v="2014-02-18T00:00:00"/>
    <m/>
    <s v="USC5Q1100014"/>
    <n v="-1.5388815575000001"/>
    <n v="-324"/>
  </r>
  <r>
    <s v="US-VOT"/>
    <s v="US-VOTIV MUSIC"/>
    <s v="PORTABLE SUB DEVICE PLAYS"/>
    <s v="SPOTIFY USA INC"/>
    <s v="PORTABLE SUBSCRIPTIONS"/>
    <s v="TRACK"/>
    <x v="2"/>
    <x v="2"/>
    <s v="00075679967251"/>
    <s v="BRITE FUTURES"/>
    <s v="KISSED HER SISTER"/>
    <d v="2014-02-18T00:00:00"/>
    <m/>
    <s v="USC5Q1100009"/>
    <n v="-1.4835325007"/>
    <n v="-300"/>
  </r>
  <r>
    <s v="US-VOT"/>
    <s v="US-VOTIV MUSIC"/>
    <s v="PORTABLE SUB DEVICE PLAYS"/>
    <s v="SPOTIFY USA INC"/>
    <s v="PORTABLE SUBSCRIPTIONS"/>
    <s v="TRACK"/>
    <x v="2"/>
    <x v="2"/>
    <s v="00075679967251"/>
    <s v="BRITE FUTURES"/>
    <s v="JAG IN A JUNGLE"/>
    <d v="2014-02-18T00:00:00"/>
    <m/>
    <s v="USC5Q1100011"/>
    <n v="-3.4207420825999999"/>
    <n v="-730"/>
  </r>
  <r>
    <s v="US-VOT"/>
    <s v="US-VOTIV MUSIC"/>
    <s v="PORTABLE SUB DEVICE PLAYS"/>
    <s v="SPOTIFY USA INC"/>
    <s v="PORTABLE SUBSCRIPTIONS"/>
    <s v="TRACK"/>
    <x v="2"/>
    <x v="2"/>
    <s v="00075679967251"/>
    <s v="BRITE FUTURES"/>
    <s v="COSMIC HORN"/>
    <d v="2014-02-18T00:00:00"/>
    <m/>
    <s v="USC5Q1100015"/>
    <n v="-2.6559149624999998"/>
    <n v="-547"/>
  </r>
  <r>
    <s v="US-VOT"/>
    <s v="US-VOTIV MUSIC"/>
    <s v="PORTABLE SUB DEVICE PLAYS"/>
    <s v="SPOTIFY USA INC"/>
    <s v="PORTABLE SUBSCRIPTIONS"/>
    <s v="TRACK"/>
    <x v="2"/>
    <x v="2"/>
    <s v="00075679967251"/>
    <s v="BRITE FUTURES"/>
    <s v="BLACK WEDDING"/>
    <d v="2014-02-18T00:00:00"/>
    <m/>
    <s v="USC5Q1100017"/>
    <n v="-1.1750996993"/>
    <n v="-239"/>
  </r>
  <r>
    <s v="US-VOT"/>
    <s v="US-VOTIV MUSIC"/>
    <s v="PORTABLE SUB DEVICE PLAYS"/>
    <s v="SPOTIFY USA INC"/>
    <s v="PORTABLE SUBSCRIPTIONS"/>
    <s v="TRACK"/>
    <x v="2"/>
    <x v="2"/>
    <s v="00075679967251"/>
    <s v="BRITE FUTURES"/>
    <s v="BEST PARTY EVER (SO FAR)"/>
    <d v="2014-02-18T00:00:00"/>
    <m/>
    <s v="USC5Q1100012"/>
    <n v="-1.1944001056"/>
    <n v="-248"/>
  </r>
  <r>
    <s v="US-VOT"/>
    <s v="US-VOTIV MUSIC"/>
    <s v="PORTABLE SUB DEVICE PLAYS"/>
    <s v="SPOTIFY USA INC"/>
    <s v="PORTABLE SUBSCRIPTIONS"/>
    <s v="TRACK"/>
    <x v="2"/>
    <x v="2"/>
    <s v="00075679967251"/>
    <s v="BRITE FUTURES"/>
    <s v="BABY RAIN"/>
    <d v="2014-02-18T00:00:00"/>
    <m/>
    <s v="USC5Q1100008"/>
    <n v="-11.2307371826"/>
    <n v="-2323"/>
  </r>
  <r>
    <s v="US-VOT"/>
    <s v="US-VOTIV MUSIC"/>
    <s v="PORTABLE SUB DEVICE PLAYS"/>
    <s v="SPOTIFY USA INC"/>
    <s v="PORTABLE SUBSCRIPTIONS"/>
    <s v="TRACK"/>
    <x v="3"/>
    <x v="3"/>
    <s v="00602537659876"/>
    <s v="AUGUSTINES"/>
    <s v="WEARY EYES"/>
    <d v="2014-02-04T00:00:00"/>
    <m/>
    <s v="USC5Q1300055"/>
    <n v="-10.251704516"/>
    <n v="-1986"/>
  </r>
  <r>
    <s v="US-VOT"/>
    <s v="US-VOTIV MUSIC"/>
    <s v="PORTABLE SUB DEVICE PLAYS"/>
    <s v="SPOTIFY USA INC"/>
    <s v="PORTABLE SUBSCRIPTIONS"/>
    <s v="TRACK"/>
    <x v="3"/>
    <x v="3"/>
    <s v="00602537659876"/>
    <s v="AUGUSTINES"/>
    <s v="WALKABOUT"/>
    <d v="2014-02-04T00:00:00"/>
    <m/>
    <s v="USC5Q1300057"/>
    <n v="-43.227759740700002"/>
    <n v="-8717"/>
  </r>
  <r>
    <s v="US-VOT"/>
    <s v="US-VOTIV MUSIC"/>
    <s v="PORTABLE SUB DEVICE PLAYS"/>
    <s v="SPOTIFY USA INC"/>
    <s v="PORTABLE SUBSCRIPTIONS"/>
    <s v="TRACK"/>
    <x v="3"/>
    <x v="3"/>
    <s v="00602537659876"/>
    <s v="AUGUSTINES"/>
    <s v="THIS AIN'T ME"/>
    <d v="2014-02-04T00:00:00"/>
    <m/>
    <s v="USC5Q1300059"/>
    <n v="-5.5806349411000014"/>
    <n v="-1103"/>
  </r>
  <r>
    <s v="US-VOT"/>
    <s v="US-VOTIV MUSIC"/>
    <s v="PORTABLE SUB DEVICE PLAYS"/>
    <s v="SPOTIFY USA INC"/>
    <s v="PORTABLE SUBSCRIPTIONS"/>
    <s v="TRACK"/>
    <x v="3"/>
    <x v="3"/>
    <s v="00602537659876"/>
    <s v="AUGUSTINES"/>
    <s v="THE AVENUE"/>
    <d v="2014-02-04T00:00:00"/>
    <m/>
    <s v="USC5Q1300061"/>
    <n v="-4.4083247916000001"/>
    <n v="-849"/>
  </r>
  <r>
    <s v="US-VOT"/>
    <s v="US-VOTIV MUSIC"/>
    <s v="PORTABLE SUB DEVICE PLAYS"/>
    <s v="SPOTIFY USA INC"/>
    <s v="PORTABLE SUBSCRIPTIONS"/>
    <s v="TRACK"/>
    <x v="3"/>
    <x v="3"/>
    <s v="00602537659876"/>
    <s v="AUGUSTINES"/>
    <s v="NOW YOU ARE FREE"/>
    <d v="2014-02-04T00:00:00"/>
    <m/>
    <s v="USC5Q1300060"/>
    <n v="-7.3821199303"/>
    <n v="-1410"/>
  </r>
  <r>
    <s v="US-VOT"/>
    <s v="US-VOTIV MUSIC"/>
    <s v="PORTABLE SUB DEVICE PLAYS"/>
    <s v="SPOTIFY USA INC"/>
    <s v="PORTABLE SUBSCRIPTIONS"/>
    <s v="TRACK"/>
    <x v="3"/>
    <x v="3"/>
    <s v="00602537659876"/>
    <s v="AUGUSTINES"/>
    <s v="NOTHING TO LOSE BUT YOUR HEAD"/>
    <d v="2014-02-04T00:00:00"/>
    <m/>
    <s v="USC5Q1300054"/>
    <n v="-11.6509732509"/>
    <n v="-2271"/>
  </r>
  <r>
    <s v="US-VOT"/>
    <s v="US-VOTIV MUSIC"/>
    <s v="PORTABLE SUB DEVICE PLAYS"/>
    <s v="SPOTIFY USA INC"/>
    <s v="PORTABLE SUBSCRIPTIONS"/>
    <s v="TRACK"/>
    <x v="3"/>
    <x v="3"/>
    <s v="00602537659876"/>
    <s v="AUGUSTINES"/>
    <s v="KID YOU'RE ON YOUR OWN"/>
    <d v="2014-02-04T00:00:00"/>
    <m/>
    <s v="USC5Q1300058"/>
    <n v="-5.7774800907000001"/>
    <n v="-1105"/>
  </r>
  <r>
    <s v="US-VOT"/>
    <s v="US-VOTIV MUSIC"/>
    <s v="PORTABLE SUB DEVICE PLAYS"/>
    <s v="SPOTIFY USA INC"/>
    <s v="PORTABLE SUBSCRIPTIONS"/>
    <s v="TRACK"/>
    <x v="3"/>
    <x v="3"/>
    <s v="00602537659876"/>
    <s v="AUGUSTINES"/>
    <s v="INTRO (I TOUCH IMAGINARY HANDS)"/>
    <d v="2014-02-04T00:00:00"/>
    <m/>
    <s v="USC5Q1300052"/>
    <n v="-3.6898414584000001"/>
    <n v="-723"/>
  </r>
  <r>
    <s v="US-VOT"/>
    <s v="US-VOTIV MUSIC"/>
    <s v="PORTABLE SUB DEVICE PLAYS"/>
    <s v="SPOTIFY USA INC"/>
    <s v="PORTABLE SUBSCRIPTIONS"/>
    <s v="TRACK"/>
    <x v="3"/>
    <x v="3"/>
    <s v="00602537659876"/>
    <s v="AUGUSTINES"/>
    <s v="HOLD ONTO ANYTHING"/>
    <d v="2014-02-04T00:00:00"/>
    <m/>
    <s v="USC5Q1300063"/>
    <n v="-3.3554031132"/>
    <n v="-651"/>
  </r>
  <r>
    <s v="US-VOT"/>
    <s v="US-VOTIV MUSIC"/>
    <s v="PORTABLE SUB DEVICE PLAYS"/>
    <s v="SPOTIFY USA INC"/>
    <s v="PORTABLE SUBSCRIPTIONS"/>
    <s v="TRACK"/>
    <x v="3"/>
    <x v="3"/>
    <s v="00602537659876"/>
    <s v="AUGUSTINES"/>
    <s v="HIGHWAY 1 INTERLUDE"/>
    <d v="2014-02-04T00:00:00"/>
    <m/>
    <s v="USC5Q1300062"/>
    <n v="-3.2923195997999999"/>
    <n v="-642"/>
  </r>
  <r>
    <s v="US-VOT"/>
    <s v="US-VOTIV MUSIC"/>
    <s v="PORTABLE SUB DEVICE PLAYS"/>
    <s v="SPOTIFY USA INC"/>
    <s v="PORTABLE SUBSCRIPTIONS"/>
    <s v="TRACK"/>
    <x v="3"/>
    <x v="3"/>
    <s v="00602537659876"/>
    <s v="AUGUSTINES"/>
    <s v="DON'T YOU LOOK BACK"/>
    <d v="2014-02-04T00:00:00"/>
    <m/>
    <s v="USC5Q1300056"/>
    <n v="-9.772070899400001"/>
    <n v="-1904"/>
  </r>
  <r>
    <s v="US-VOT"/>
    <s v="US-VOTIV MUSIC"/>
    <s v="PORTABLE SUB DEVICE PLAYS"/>
    <s v="SPOTIFY USA INC"/>
    <s v="PORTABLE SUBSCRIPTIONS"/>
    <s v="TRACK"/>
    <x v="3"/>
    <x v="3"/>
    <s v="00602537659876"/>
    <s v="AUGUSTINES"/>
    <s v="CRUEL CITY"/>
    <d v="2014-02-04T00:00:00"/>
    <m/>
    <s v="USC5Q1300053"/>
    <n v="-57.865888329400001"/>
    <n v="-11509"/>
  </r>
  <r>
    <s v="US-VOT"/>
    <s v="US-VOTIV MUSIC"/>
    <s v="PORTABLE SUB DEVICE PLAYS"/>
    <s v="SPOTIFY USA INC"/>
    <s v="PORTABLE SUBSCRIPTIONS"/>
    <s v="TRACK"/>
    <x v="4"/>
    <x v="9"/>
    <s v="00851563006028"/>
    <s v="ALPINE"/>
    <s v="UP FOR AIR"/>
    <d v="2015-06-16T00:00:00"/>
    <m/>
    <s v="AULI01599370"/>
    <n v="-11.903560971799999"/>
    <n v="-2421"/>
  </r>
  <r>
    <s v="US-VOT"/>
    <s v="US-VOTIV MUSIC"/>
    <s v="PORTABLE SUB DEVICE PLAYS"/>
    <s v="SPOTIFY USA INC"/>
    <s v="PORTABLE SUBSCRIPTIONS"/>
    <s v="TRACK"/>
    <x v="4"/>
    <x v="9"/>
    <s v="00851563006028"/>
    <s v="ALPINE"/>
    <s v="STANDING NOT SLEEPING"/>
    <d v="2015-06-16T00:00:00"/>
    <m/>
    <s v="AULI01599400"/>
    <n v="-6.1876157934"/>
    <n v="-1275"/>
  </r>
  <r>
    <s v="US-VOT"/>
    <s v="US-VOTIV MUSIC"/>
    <s v="PORTABLE SUB DEVICE PLAYS"/>
    <s v="SPOTIFY USA INC"/>
    <s v="PORTABLE SUBSCRIPTIONS"/>
    <s v="TRACK"/>
    <x v="4"/>
    <x v="9"/>
    <s v="00851563006028"/>
    <s v="ALPINE"/>
    <s v="SHOT FOX"/>
    <d v="2015-06-16T00:00:00"/>
    <m/>
    <s v="AULI01599340"/>
    <n v="-14.3719724544"/>
    <n v="-2925"/>
  </r>
  <r>
    <s v="US-VOT"/>
    <s v="US-VOTIV MUSIC"/>
    <s v="PORTABLE SUB DEVICE PLAYS"/>
    <s v="SPOTIFY USA INC"/>
    <s v="PORTABLE SUBSCRIPTIONS"/>
    <s v="TRACK"/>
    <x v="4"/>
    <x v="9"/>
    <s v="00851563006028"/>
    <s v="ALPINE"/>
    <s v="NEED NOT BE"/>
    <d v="2015-06-16T00:00:00"/>
    <m/>
    <s v="AULI01599390"/>
    <n v="-9.0629358170000014"/>
    <n v="-1877"/>
  </r>
  <r>
    <s v="US-VOT"/>
    <s v="US-VOTIV MUSIC"/>
    <s v="PORTABLE SUB DEVICE PLAYS"/>
    <s v="SPOTIFY USA INC"/>
    <s v="PORTABLE SUBSCRIPTIONS"/>
    <s v="TRACK"/>
    <x v="4"/>
    <x v="9"/>
    <s v="00851563006028"/>
    <s v="ALPINE"/>
    <s v="MUCH MORE"/>
    <d v="2015-06-16T00:00:00"/>
    <m/>
    <s v="AULI01599380"/>
    <n v="-8.0009929483000004"/>
    <n v="-1622"/>
  </r>
  <r>
    <s v="US-VOT"/>
    <s v="US-VOTIV MUSIC"/>
    <s v="PORTABLE SUB DEVICE PLAYS"/>
    <s v="SPOTIFY USA INC"/>
    <s v="PORTABLE SUBSCRIPTIONS"/>
    <s v="TRACK"/>
    <x v="4"/>
    <x v="9"/>
    <s v="00851563006028"/>
    <s v="ALPINE"/>
    <s v="JELLYFISH"/>
    <d v="2015-06-16T00:00:00"/>
    <m/>
    <s v="AULI01599360"/>
    <n v="-28.987741921800001"/>
    <n v="-5782"/>
  </r>
  <r>
    <s v="US-VOT"/>
    <s v="US-VOTIV MUSIC"/>
    <s v="PORTABLE SUB DEVICE PLAYS"/>
    <s v="SPOTIFY USA INC"/>
    <s v="PORTABLE SUBSCRIPTIONS"/>
    <s v="TRACK"/>
    <x v="4"/>
    <x v="9"/>
    <s v="00851563006028"/>
    <s v="ALPINE"/>
    <s v="DAMN BABY"/>
    <d v="2015-06-16T00:00:00"/>
    <m/>
    <s v="AULI01599350"/>
    <n v="-28.220491146800001"/>
    <n v="-5771"/>
  </r>
  <r>
    <s v="US-VOT"/>
    <s v="US-VOTIV MUSIC"/>
    <s v="PORTABLE SUB DEVICE PLAYS"/>
    <s v="SPOTIFY USA INC"/>
    <s v="PORTABLE SUBSCRIPTIONS"/>
    <s v="TRACK"/>
    <x v="4"/>
    <x v="9"/>
    <s v="00851563006028"/>
    <s v="ALPINE"/>
    <s v="CRUNCHES"/>
    <d v="2015-06-16T00:00:00"/>
    <m/>
    <s v="AULI01599330"/>
    <n v="-17.075999602900001"/>
    <n v="-3447"/>
  </r>
  <r>
    <s v="US-VOT"/>
    <s v="US-VOTIV MUSIC"/>
    <s v="PORTABLE SUB DEVICE PLAYS"/>
    <s v="SPOTIFY USA INC"/>
    <s v="PORTABLE SUBSCRIPTIONS"/>
    <s v="TRACK"/>
    <x v="4"/>
    <x v="9"/>
    <s v="00851563006028"/>
    <s v="ALPINE"/>
    <s v="COME ON"/>
    <d v="2015-06-16T00:00:00"/>
    <m/>
    <s v="AULI01599310"/>
    <n v="-8.852579222200001"/>
    <n v="-1779"/>
  </r>
  <r>
    <s v="US-VOT"/>
    <s v="US-VOTIV MUSIC"/>
    <s v="PORTABLE SUB DEVICE PLAYS"/>
    <s v="SPOTIFY USA INC"/>
    <s v="PORTABLE SUBSCRIPTIONS"/>
    <s v="TRACK"/>
    <x v="4"/>
    <x v="4"/>
    <s v="00851563006141"/>
    <s v="ALPINE"/>
    <s v="FOOLISH"/>
    <d v="2015-04-07T00:00:00"/>
    <m/>
    <s v="AULI01599320"/>
    <n v="-103.83266976580001"/>
    <n v="-20982"/>
  </r>
  <r>
    <s v="US-VOT"/>
    <s v="US-VOTIV MUSIC"/>
    <s v="PORTABLE SUB DEVICE PLAYS"/>
    <s v="SPOTIFY USA INC"/>
    <s v="PORTABLE SUBSCRIPTIONS"/>
    <s v="TRACK"/>
    <x v="4"/>
    <x v="5"/>
    <s v="00075679956316"/>
    <s v="ALPINE"/>
    <s v="VILLAGES"/>
    <d v="2014-02-18T00:00:00"/>
    <m/>
    <s v="AULI01282630"/>
    <n v="-56.967235907300001"/>
    <n v="-11297"/>
  </r>
  <r>
    <s v="US-VOT"/>
    <s v="US-VOTIV MUSIC"/>
    <s v="PORTABLE SUB DEVICE PLAYS"/>
    <s v="SPOTIFY USA INC"/>
    <s v="PORTABLE SUBSCRIPTIONS"/>
    <s v="TRACK"/>
    <x v="4"/>
    <x v="5"/>
    <s v="00075679956316"/>
    <s v="ALPINE"/>
    <s v="TOO SAFE"/>
    <d v="2014-02-18T00:00:00"/>
    <m/>
    <s v="AULI01282670"/>
    <n v="-12.681001008000001"/>
    <n v="-2573"/>
  </r>
  <r>
    <s v="US-VOT"/>
    <s v="US-VOTIV MUSIC"/>
    <s v="PORTABLE SUB DEVICE PLAYS"/>
    <s v="SPOTIFY USA INC"/>
    <s v="PORTABLE SUBSCRIPTIONS"/>
    <s v="TRACK"/>
    <x v="4"/>
    <x v="5"/>
    <s v="00075679956316"/>
    <s v="ALPINE"/>
    <s v="THE VIGOUR"/>
    <d v="2014-02-18T00:00:00"/>
    <m/>
    <s v="AULI01282690"/>
    <n v="-8.287827355100001"/>
    <n v="-1730"/>
  </r>
  <r>
    <s v="US-VOT"/>
    <s v="US-VOTIV MUSIC"/>
    <s v="PORTABLE SUB DEVICE PLAYS"/>
    <s v="SPOTIFY USA INC"/>
    <s v="PORTABLE SUBSCRIPTIONS"/>
    <s v="TRACK"/>
    <x v="4"/>
    <x v="5"/>
    <s v="00075679956316"/>
    <s v="ALPINE"/>
    <s v="SOFTSIDES"/>
    <d v="2014-02-18T00:00:00"/>
    <m/>
    <s v="AULI01282640"/>
    <n v="-11.1121141556"/>
    <n v="-2263"/>
  </r>
  <r>
    <s v="US-VOT"/>
    <s v="US-VOTIV MUSIC"/>
    <s v="PORTABLE SUB DEVICE PLAYS"/>
    <s v="SPOTIFY USA INC"/>
    <s v="PORTABLE SUBSCRIPTIONS"/>
    <s v="TRACK"/>
    <x v="4"/>
    <x v="5"/>
    <s v="00075679956316"/>
    <s v="ALPINE"/>
    <s v="SEEING RED"/>
    <d v="2014-02-18T00:00:00"/>
    <m/>
    <s v="AULI01282650"/>
    <n v="-24.952623131100001"/>
    <n v="-5084"/>
  </r>
  <r>
    <s v="US-VOT"/>
    <s v="US-VOTIV MUSIC"/>
    <s v="PORTABLE SUB DEVICE PLAYS"/>
    <s v="SPOTIFY USA INC"/>
    <s v="PORTABLE SUBSCRIPTIONS"/>
    <s v="TRACK"/>
    <x v="4"/>
    <x v="5"/>
    <s v="00075679956316"/>
    <s v="ALPINE"/>
    <s v="MULTIPLICATION"/>
    <d v="2014-02-18T00:00:00"/>
    <m/>
    <s v="AULI01282700"/>
    <n v="-9.7899986582"/>
    <n v="-2014"/>
  </r>
  <r>
    <s v="US-VOT"/>
    <s v="US-VOTIV MUSIC"/>
    <s v="PORTABLE SUB DEVICE PLAYS"/>
    <s v="SPOTIFY USA INC"/>
    <s v="PORTABLE SUBSCRIPTIONS"/>
    <s v="TRACK"/>
    <x v="4"/>
    <x v="5"/>
    <s v="00075679956316"/>
    <s v="ALPINE"/>
    <s v="LOVERS 2"/>
    <d v="2014-02-18T00:00:00"/>
    <m/>
    <s v="AULI01282610"/>
    <n v="-20.4605301064"/>
    <n v="-4056"/>
  </r>
  <r>
    <s v="US-VOT"/>
    <s v="US-VOTIV MUSIC"/>
    <s v="PORTABLE SUB DEVICE PLAYS"/>
    <s v="SPOTIFY USA INC"/>
    <s v="PORTABLE SUBSCRIPTIONS"/>
    <s v="TRACK"/>
    <x v="4"/>
    <x v="5"/>
    <s v="00075679956316"/>
    <s v="ALPINE"/>
    <s v="LOVERS 1"/>
    <d v="2014-02-18T00:00:00"/>
    <m/>
    <s v="AULI01282600"/>
    <n v="-11.933853884199999"/>
    <n v="-2433"/>
  </r>
  <r>
    <s v="US-VOT"/>
    <s v="US-VOTIV MUSIC"/>
    <s v="PORTABLE SUB DEVICE PLAYS"/>
    <s v="SPOTIFY USA INC"/>
    <s v="PORTABLE SUBSCRIPTIONS"/>
    <s v="TRACK"/>
    <x v="4"/>
    <x v="5"/>
    <s v="00075679956316"/>
    <s v="ALPINE"/>
    <s v="IN THE WILD"/>
    <d v="2014-02-18T00:00:00"/>
    <m/>
    <s v="AULI01282680"/>
    <n v="-10.7322435723"/>
    <n v="-2224"/>
  </r>
  <r>
    <s v="US-VOT"/>
    <s v="US-VOTIV MUSIC"/>
    <s v="PORTABLE SUB DEVICE PLAYS"/>
    <s v="SPOTIFY USA INC"/>
    <s v="PORTABLE SUBSCRIPTIONS"/>
    <s v="TRACK"/>
    <x v="4"/>
    <x v="5"/>
    <s v="00075679956316"/>
    <s v="ALPINE"/>
    <s v="HANDS"/>
    <d v="2014-02-18T00:00:00"/>
    <m/>
    <s v="AULI01282620"/>
    <n v="-93.831848131599997"/>
    <n v="-18684"/>
  </r>
  <r>
    <s v="US-VOT"/>
    <s v="US-VOTIV MUSIC"/>
    <s v="PORTABLE SUB DEVICE PLAYS"/>
    <s v="SPOTIFY USA INC"/>
    <s v="PORTABLE SUBSCRIPTIONS"/>
    <s v="TRACK"/>
    <x v="4"/>
    <x v="5"/>
    <s v="00075679956316"/>
    <s v="ALPINE"/>
    <s v="GASOLINE"/>
    <d v="2014-02-18T00:00:00"/>
    <m/>
    <s v="AULI01282660"/>
    <n v="-363.28935313599999"/>
    <n v="-72840"/>
  </r>
  <r>
    <s v="US-VOT"/>
    <s v="US-VOTIV MUSIC"/>
    <s v="PORTABLE SUB DEVICE PLAYS"/>
    <s v="SPOTIFY USA INC"/>
    <s v="PORTABLE SUBSCRIPTIONS"/>
    <s v="TRACK"/>
    <x v="4"/>
    <x v="5"/>
    <s v="00075679956316"/>
    <s v="ALPINE"/>
    <s v="ALL FOR ONE"/>
    <d v="2014-02-18T00:00:00"/>
    <m/>
    <s v="AULI01283220"/>
    <n v="-11.4925022794"/>
    <n v="-2321"/>
  </r>
  <r>
    <s v="US-VOT"/>
    <s v="US-VOTIV MUSIC"/>
    <s v="PORTABLE SUB DEVICE PLAYS"/>
    <s v="SPOTIFY USA INC"/>
    <s v="PORTABLE SUBSCRIPTIONS"/>
    <s v="TRACK"/>
    <x v="13"/>
    <x v="65"/>
    <s v="00851563006752"/>
    <s v="ALLEN TATE"/>
    <s v="YDNF (YOUNG DUMB NUMB FUN)"/>
    <d v="2016-10-28T00:00:00"/>
    <m/>
    <s v="USC5Q1600025"/>
    <n v="-18.1939228311"/>
    <n v="-3725"/>
  </r>
  <r>
    <s v="US-VOT"/>
    <s v="US-VOTIV MUSIC"/>
    <s v="PORTABLE SUB DEVICE PLAYS"/>
    <s v="SPOTIFY USA INC"/>
    <s v="PORTABLE SUBSCRIPTIONS"/>
    <s v="TRACK"/>
    <x v="13"/>
    <x v="65"/>
    <s v="00851563006752"/>
    <s v="ALLEN TATE"/>
    <s v="WRAPPED UP"/>
    <d v="2016-10-28T00:00:00"/>
    <m/>
    <s v="USC5Q1600021"/>
    <n v="-27.755738161099998"/>
    <n v="-5631"/>
  </r>
  <r>
    <s v="US-VOT"/>
    <s v="US-VOTIV MUSIC"/>
    <s v="PORTABLE SUB DEVICE PLAYS"/>
    <s v="SPOTIFY USA INC"/>
    <s v="PORTABLE SUBSCRIPTIONS"/>
    <s v="TRACK"/>
    <x v="13"/>
    <x v="65"/>
    <s v="00851563006752"/>
    <s v="ALLEN TATE"/>
    <s v="KEEPING YOU AWAKE"/>
    <d v="2016-10-28T00:00:00"/>
    <m/>
    <s v="USC5Q1600023"/>
    <n v="-31.209785760599999"/>
    <n v="-6424"/>
  </r>
  <r>
    <s v="US-VOT"/>
    <s v="US-VOTIV MUSIC"/>
    <s v="PORTABLE SUB DEVICE PLAYS"/>
    <s v="SPOTIFY USA INC"/>
    <s v="PORTABLE SUBSCRIPTIONS"/>
    <s v="TRACK"/>
    <x v="13"/>
    <x v="65"/>
    <s v="00851563006752"/>
    <s v="ALLEN TATE"/>
    <s v="I DON'T THINK ABOUT IT"/>
    <d v="2016-10-28T00:00:00"/>
    <m/>
    <s v="USC5Q1600024"/>
    <n v="-2.2793429408999999"/>
    <n v="-478"/>
  </r>
  <r>
    <s v="US-VOT"/>
    <s v="US-VOTIV MUSIC"/>
    <s v="PORTABLE SUB DEVICE PLAYS"/>
    <s v="SPOTIFY USA INC"/>
    <s v="PORTABLE SUBSCRIPTIONS"/>
    <s v="TRACK"/>
    <x v="13"/>
    <x v="65"/>
    <s v="00851563006752"/>
    <s v="ALLEN TATE"/>
    <s v="DON'T CHOKE"/>
    <d v="2016-10-28T00:00:00"/>
    <m/>
    <s v="USC5Q1600022"/>
    <n v="-5.1530069749000003"/>
    <n v="-1064"/>
  </r>
  <r>
    <s v="US-VOT"/>
    <s v="US-VOTIV MUSIC"/>
    <s v="PORTABLE SUB DEVICE PLAYS"/>
    <s v="SPOTIFY USA INC"/>
    <s v="PORTABLE SUBSCRIPTIONS"/>
    <s v="TRACK"/>
    <x v="13"/>
    <x v="65"/>
    <s v="00851563006752"/>
    <s v="ALLEN TATE"/>
    <s v="CPH"/>
    <d v="2016-10-28T00:00:00"/>
    <m/>
    <s v="USC5Q1600020"/>
    <n v="-2.5474963773999999"/>
    <n v="-537"/>
  </r>
  <r>
    <s v="US-VOT"/>
    <s v="US-VOTIV MUSIC"/>
    <s v="PORTABLE SUB DEVICE PLAYS"/>
    <s v="SPOTIFY USA INC"/>
    <s v="PORTABLE SUBSCRIPTIONS"/>
    <s v="TRACK"/>
    <x v="13"/>
    <x v="65"/>
    <s v="00851563006752"/>
    <s v="ALLEN TATE"/>
    <s v="BEING ALONE"/>
    <d v="2016-10-28T00:00:00"/>
    <m/>
    <s v="USC5Q1600019"/>
    <n v="-6.3904905864000003"/>
    <n v="-1350"/>
  </r>
  <r>
    <s v="US-VOT"/>
    <s v="US-VOTIV MUSIC"/>
    <s v="PORTABLE SUB DEVICE PLAYS"/>
    <s v="SPOTIFY USA INC"/>
    <s v="PORTABLE SUBSCRIPTIONS"/>
    <s v="TRACK"/>
    <x v="13"/>
    <x v="65"/>
    <s v="00851563006752"/>
    <s v="ALLEN TATE"/>
    <s v="AT EASE"/>
    <d v="2016-10-28T00:00:00"/>
    <m/>
    <s v="USC5Q1600026"/>
    <n v="-2.1678381974000001"/>
    <n v="-456"/>
  </r>
  <r>
    <s v="US-VOT"/>
    <s v="US-VOTIV MUSIC"/>
    <s v="PORTABLE SUB DEVICE PLAYS"/>
    <s v="SPOTIFY USA INC"/>
    <s v="PORTABLE SUBSCRIPTIONS"/>
    <s v="TRACK"/>
    <x v="13"/>
    <x v="65"/>
    <s v="00851563006752"/>
    <s v="ALLEN TATE"/>
    <s v="ALIENS"/>
    <d v="2016-10-28T00:00:00"/>
    <m/>
    <s v="USC5Q1600018"/>
    <n v="-16.939116840499999"/>
    <n v="-3355"/>
  </r>
  <r>
    <s v="US-VOT"/>
    <s v="US-VOTIV MUSIC"/>
    <s v="AD SUPPORTED STREAMS"/>
    <s v="SPOTIFY USA INC"/>
    <s v="AD SUPPORTED STREAMS"/>
    <s v="TRACK"/>
    <x v="5"/>
    <x v="22"/>
    <s v="00851563006080"/>
    <s v="YOUNG EMPIRES"/>
    <s v="UNCOVER YOUR EYES"/>
    <d v="2015-08-14T00:00:00"/>
    <m/>
    <s v="USC5Q1500013"/>
    <n v="0.86283016690000003"/>
    <n v="443"/>
  </r>
  <r>
    <s v="US-VOT"/>
    <s v="US-VOTIV MUSIC"/>
    <s v="AD SUPPORTED STREAMS"/>
    <s v="SPOTIFY USA INC"/>
    <s v="AD SUPPORTED STREAMS"/>
    <s v="TRACK"/>
    <x v="5"/>
    <x v="6"/>
    <s v="00851563006585"/>
    <s v="YOUNG EMPIRES"/>
    <s v="THE GATES"/>
    <d v="2016-04-22T00:00:00"/>
    <m/>
    <s v="CA1C71600189"/>
    <n v="2.9215684400000001E-2"/>
    <n v="15"/>
  </r>
  <r>
    <s v="US-VOT"/>
    <s v="US-VOTIV MUSIC"/>
    <s v="AD SUPPORTED STREAMS"/>
    <s v="SPOTIFY USA INC"/>
    <s v="AD SUPPORTED STREAMS"/>
    <s v="TRACK"/>
    <x v="5"/>
    <x v="6"/>
    <s v="00851563006578"/>
    <s v="YOUNG EMPIRES"/>
    <s v="THE GATES"/>
    <d v="2016-04-15T00:00:00"/>
    <m/>
    <s v="CA1C71600188"/>
    <n v="7.7907649000000002E-3"/>
    <n v="4"/>
  </r>
  <r>
    <s v="US-VOT"/>
    <s v="US-VOTIV MUSIC"/>
    <s v="AD SUPPORTED STREAMS"/>
    <s v="SPOTIFY USA INC"/>
    <s v="AD SUPPORTED STREAMS"/>
    <s v="TRACK"/>
    <x v="5"/>
    <x v="6"/>
    <s v="00851563006561"/>
    <s v="YOUNG EMPIRES"/>
    <s v="THE GATES"/>
    <d v="2016-04-29T00:00:00"/>
    <m/>
    <s v="CA1C71600187"/>
    <n v="5.8431181999999996E-3"/>
    <n v="3"/>
  </r>
  <r>
    <s v="US-VOT"/>
    <s v="US-VOTIV MUSIC"/>
    <s v="AD SUPPORTED STREAMS"/>
    <s v="SPOTIFY USA INC"/>
    <s v="AD SUPPORTED STREAMS"/>
    <s v="TRACK"/>
    <x v="5"/>
    <x v="6"/>
    <s v="00851563006066"/>
    <s v="YOUNG EMPIRES"/>
    <s v="THE GATES"/>
    <d v="2015-03-31T00:00:00"/>
    <m/>
    <s v="USC5Q1500004"/>
    <n v="2.4696809692000001"/>
    <n v="1268"/>
  </r>
  <r>
    <s v="US-VOT"/>
    <s v="US-VOTIV MUSIC"/>
    <s v="AD SUPPORTED STREAMS"/>
    <s v="SPOTIFY USA INC"/>
    <s v="AD SUPPORTED STREAMS"/>
    <s v="TRACK"/>
    <x v="5"/>
    <x v="6"/>
    <s v="00851563006042"/>
    <s v="YOUNG EMPIRES"/>
    <s v="THE UNKNOWN"/>
    <d v="2015-09-04T00:00:00"/>
    <m/>
    <s v="USC5Q1500009"/>
    <n v="3.5058607399999997E-2"/>
    <n v="18"/>
  </r>
  <r>
    <s v="US-VOT"/>
    <s v="US-VOTIV MUSIC"/>
    <s v="AD SUPPORTED STREAMS"/>
    <s v="SPOTIFY USA INC"/>
    <s v="AD SUPPORTED STREAMS"/>
    <s v="TRACK"/>
    <x v="5"/>
    <x v="6"/>
    <s v="00851563006042"/>
    <s v="YOUNG EMPIRES"/>
    <s v="SUNSHINE"/>
    <d v="2015-09-04T00:00:00"/>
    <m/>
    <s v="USC5Q1500010"/>
    <n v="0.93489665740000005"/>
    <n v="480"/>
  </r>
  <r>
    <s v="US-VOT"/>
    <s v="US-VOTIV MUSIC"/>
    <s v="AD SUPPORTED STREAMS"/>
    <s v="SPOTIFY USA INC"/>
    <s v="AD SUPPORTED STREAMS"/>
    <s v="TRACK"/>
    <x v="5"/>
    <x v="6"/>
    <s v="00851563006042"/>
    <s v="YOUNG EMPIRES"/>
    <s v="STRANGLEHOLD"/>
    <d v="2015-09-04T00:00:00"/>
    <m/>
    <s v="USC5Q1500006"/>
    <n v="2.72678851E-2"/>
    <n v="14"/>
  </r>
  <r>
    <s v="US-VOT"/>
    <s v="US-VOTIV MUSIC"/>
    <s v="AD SUPPORTED STREAMS"/>
    <s v="SPOTIFY USA INC"/>
    <s v="AD SUPPORTED STREAMS"/>
    <s v="TRACK"/>
    <x v="5"/>
    <x v="6"/>
    <s v="00851563006042"/>
    <s v="YOUNG EMPIRES"/>
    <s v="NEVER DIE YOUNG"/>
    <d v="2015-09-04T00:00:00"/>
    <m/>
    <s v="USC5Q1500007"/>
    <n v="0.16360628769999999"/>
    <n v="84"/>
  </r>
  <r>
    <s v="US-VOT"/>
    <s v="US-VOTIV MUSIC"/>
    <s v="AD SUPPORTED STREAMS"/>
    <s v="SPOTIFY USA INC"/>
    <s v="AD SUPPORTED STREAMS"/>
    <s v="TRACK"/>
    <x v="5"/>
    <x v="6"/>
    <s v="00851563006042"/>
    <s v="YOUNG EMPIRES"/>
    <s v="MERCY"/>
    <d v="2015-09-04T00:00:00"/>
    <m/>
    <s v="USC5Q1500003"/>
    <n v="0.130495997"/>
    <n v="67"/>
  </r>
  <r>
    <s v="US-VOT"/>
    <s v="US-VOTIV MUSIC"/>
    <s v="AD SUPPORTED STREAMS"/>
    <s v="SPOTIFY USA INC"/>
    <s v="AD SUPPORTED STREAMS"/>
    <s v="TRACK"/>
    <x v="5"/>
    <x v="6"/>
    <s v="00851563006042"/>
    <s v="YOUNG EMPIRES"/>
    <s v="HOUSE LIGHTS"/>
    <d v="2015-09-04T00:00:00"/>
    <m/>
    <s v="USC5Q1500008"/>
    <n v="0.1071237958"/>
    <n v="55"/>
  </r>
  <r>
    <s v="US-VOT"/>
    <s v="US-VOTIV MUSIC"/>
    <s v="AD SUPPORTED STREAMS"/>
    <s v="SPOTIFY USA INC"/>
    <s v="AD SUPPORTED STREAMS"/>
    <s v="TRACK"/>
    <x v="5"/>
    <x v="6"/>
    <s v="00851563006042"/>
    <s v="YOUNG EMPIRES"/>
    <s v="GHOSTS"/>
    <d v="2015-09-04T00:00:00"/>
    <m/>
    <s v="USC5Q1500005"/>
    <n v="9.5437024800000006E-2"/>
    <n v="49"/>
  </r>
  <r>
    <s v="US-VOT"/>
    <s v="US-VOTIV MUSIC"/>
    <s v="AD SUPPORTED STREAMS"/>
    <s v="SPOTIFY USA INC"/>
    <s v="AD SUPPORTED STREAMS"/>
    <s v="TRACK"/>
    <x v="5"/>
    <x v="23"/>
    <s v="00851563006530"/>
    <s v="YOUNG EMPIRES"/>
    <s v="SUNSHINE"/>
    <d v="2016-04-15T00:00:00"/>
    <m/>
    <s v="CA1C71600190"/>
    <n v="3.11631318E-2"/>
    <n v="16"/>
  </r>
  <r>
    <s v="US-VOT"/>
    <s v="US-VOTIV MUSIC"/>
    <s v="AD SUPPORTED STREAMS"/>
    <s v="SPOTIFY USA INC"/>
    <s v="AD SUPPORTED STREAMS"/>
    <s v="TRACK"/>
    <x v="5"/>
    <x v="11"/>
    <s v="00857235002947"/>
    <s v="YOUNG EMPIRES"/>
    <s v="SO CRUEL"/>
    <d v="2015-02-24T00:00:00"/>
    <m/>
    <s v="USC5Q1500001"/>
    <n v="1.0712349242999999"/>
    <n v="550"/>
  </r>
  <r>
    <s v="US-VOT"/>
    <s v="US-VOTIV MUSIC"/>
    <s v="AD SUPPORTED STREAMS"/>
    <s v="SPOTIFY USA INC"/>
    <s v="AD SUPPORTED STREAMS"/>
    <s v="TRACK"/>
    <x v="5"/>
    <x v="11"/>
    <s v="00851563006554"/>
    <s v="YOUNG EMPIRES"/>
    <s v="SO CRUEL"/>
    <d v="2016-04-15T00:00:00"/>
    <m/>
    <s v="CA1C71600186"/>
    <n v="3.8953909999999998E-3"/>
    <n v="2"/>
  </r>
  <r>
    <s v="US-VOT"/>
    <s v="US-VOTIV MUSIC"/>
    <s v="AD SUPPORTED STREAMS"/>
    <s v="SPOTIFY USA INC"/>
    <s v="AD SUPPORTED STREAMS"/>
    <s v="TRACK"/>
    <x v="5"/>
    <x v="11"/>
    <s v="00851563006547"/>
    <s v="YOUNG EMPIRES"/>
    <s v="SO CRUEL"/>
    <d v="2016-04-15T00:00:00"/>
    <m/>
    <s v="CA1C71600185"/>
    <n v="5.8430842999999998E-3"/>
    <n v="3"/>
  </r>
  <r>
    <s v="US-VOT"/>
    <s v="US-VOTIV MUSIC"/>
    <s v="AD SUPPORTED STREAMS"/>
    <s v="SPOTIFY USA INC"/>
    <s v="AD SUPPORTED STREAMS"/>
    <s v="TRACK"/>
    <x v="9"/>
    <x v="24"/>
    <s v="00075679958464"/>
    <s v="YOUNG BUFFALO"/>
    <s v="UPSTAIRS"/>
    <d v="2014-02-25T00:00:00"/>
    <m/>
    <s v="USC5Q1200048"/>
    <n v="5.2587775400000009E-2"/>
    <n v="27"/>
  </r>
  <r>
    <s v="US-VOT"/>
    <s v="US-VOTIV MUSIC"/>
    <s v="AD SUPPORTED STREAMS"/>
    <s v="SPOTIFY USA INC"/>
    <s v="AD SUPPORTED STREAMS"/>
    <s v="TRACK"/>
    <x v="9"/>
    <x v="24"/>
    <s v="00075679958464"/>
    <s v="YOUNG BUFFALO"/>
    <s v="THE PRIZE"/>
    <d v="2014-02-25T00:00:00"/>
    <m/>
    <s v="USC5Q1200050"/>
    <n v="1.36338365E-2"/>
    <n v="7"/>
  </r>
  <r>
    <s v="US-VOT"/>
    <s v="US-VOTIV MUSIC"/>
    <s v="AD SUPPORTED STREAMS"/>
    <s v="SPOTIFY USA INC"/>
    <s v="AD SUPPORTED STREAMS"/>
    <s v="TRACK"/>
    <x v="9"/>
    <x v="24"/>
    <s v="00075679958464"/>
    <s v="YOUNG BUFFALO"/>
    <s v="NATURE BOY"/>
    <d v="2014-02-25T00:00:00"/>
    <m/>
    <s v="USC5Q1200049"/>
    <n v="7.7907818000000004E-3"/>
    <n v="4"/>
  </r>
  <r>
    <s v="US-VOT"/>
    <s v="US-VOTIV MUSIC"/>
    <s v="AD SUPPORTED STREAMS"/>
    <s v="SPOTIFY USA INC"/>
    <s v="AD SUPPORTED STREAMS"/>
    <s v="TRACK"/>
    <x v="9"/>
    <x v="24"/>
    <s v="00075679958464"/>
    <s v="YOUNG BUFFALO"/>
    <s v="HOLD ME BACK"/>
    <d v="2014-02-25T00:00:00"/>
    <m/>
    <s v="USC5Q1200047"/>
    <n v="5.8431011999999999E-3"/>
    <n v="3"/>
  </r>
  <r>
    <s v="US-VOT"/>
    <s v="US-VOTIV MUSIC"/>
    <s v="AD SUPPORTED STREAMS"/>
    <s v="SPOTIFY USA INC"/>
    <s v="AD SUPPORTED STREAMS"/>
    <s v="TRACK"/>
    <x v="9"/>
    <x v="24"/>
    <s v="00075679958464"/>
    <s v="YOUNG BUFFALO"/>
    <s v="BABY DEMONS"/>
    <d v="2014-02-25T00:00:00"/>
    <m/>
    <s v="USC5Q1200046"/>
    <n v="9.7384709000000007E-3"/>
    <n v="5"/>
  </r>
  <r>
    <s v="US-VOT"/>
    <s v="US-VOTIV MUSIC"/>
    <s v="AD SUPPORTED STREAMS"/>
    <s v="SPOTIFY USA INC"/>
    <s v="AD SUPPORTED STREAMS"/>
    <s v="TRACK"/>
    <x v="9"/>
    <x v="25"/>
    <s v="00857235002282"/>
    <s v="YOUNG BUFFALO"/>
    <s v="SYKIA"/>
    <d v="2014-07-08T00:00:00"/>
    <m/>
    <s v="USC5Q1400006"/>
    <n v="0.2473570974"/>
    <n v="127"/>
  </r>
  <r>
    <s v="US-VOT"/>
    <s v="US-VOTIV MUSIC"/>
    <s v="AD SUPPORTED STREAMS"/>
    <s v="SPOTIFY USA INC"/>
    <s v="AD SUPPORTED STREAMS"/>
    <s v="TRACK"/>
    <x v="9"/>
    <x v="26"/>
    <s v="00857235002619"/>
    <s v="YOUNG BUFFALO"/>
    <s v="MY PLACE"/>
    <d v="2014-10-21T00:00:00"/>
    <m/>
    <s v="USC5Q1400005"/>
    <n v="0.1129661166"/>
    <n v="58"/>
  </r>
  <r>
    <s v="US-VOT"/>
    <s v="US-VOTIV MUSIC"/>
    <s v="AD SUPPORTED STREAMS"/>
    <s v="SPOTIFY USA INC"/>
    <s v="AD SUPPORTED STREAMS"/>
    <s v="TRACK"/>
    <x v="9"/>
    <x v="12"/>
    <s v="00857235002190"/>
    <s v="YOUNG BUFFALO"/>
    <s v="SUMMERTIME BLONDES"/>
    <d v="2015-03-03T00:00:00"/>
    <m/>
    <s v="USC5Q1400008"/>
    <n v="1.1686181299999999E-2"/>
    <n v="6"/>
  </r>
  <r>
    <s v="US-VOT"/>
    <s v="US-VOTIV MUSIC"/>
    <s v="AD SUPPORTED STREAMS"/>
    <s v="SPOTIFY USA INC"/>
    <s v="AD SUPPORTED STREAMS"/>
    <s v="TRACK"/>
    <x v="9"/>
    <x v="12"/>
    <s v="00857235002190"/>
    <s v="YOUNG BUFFALO"/>
    <s v="PILL"/>
    <d v="2015-03-03T00:00:00"/>
    <m/>
    <s v="USC5Q1400009"/>
    <n v="1.9477527999999999E-3"/>
    <n v="1"/>
  </r>
  <r>
    <s v="US-VOT"/>
    <s v="US-VOTIV MUSIC"/>
    <s v="AD SUPPORTED STREAMS"/>
    <s v="SPOTIFY USA INC"/>
    <s v="AD SUPPORTED STREAMS"/>
    <s v="TRACK"/>
    <x v="9"/>
    <x v="12"/>
    <s v="00857235002190"/>
    <s v="YOUNG BUFFALO"/>
    <s v="OLD SOUL"/>
    <d v="2015-03-03T00:00:00"/>
    <m/>
    <s v="USC5Q1400010"/>
    <n v="7.7907861000000014E-3"/>
    <n v="4"/>
  </r>
  <r>
    <s v="US-VOT"/>
    <s v="US-VOTIV MUSIC"/>
    <s v="AD SUPPORTED STREAMS"/>
    <s v="SPOTIFY USA INC"/>
    <s v="AD SUPPORTED STREAMS"/>
    <s v="TRACK"/>
    <x v="9"/>
    <x v="12"/>
    <s v="00857235002190"/>
    <s v="YOUNG BUFFALO"/>
    <s v="NO IDEA"/>
    <d v="2015-03-03T00:00:00"/>
    <m/>
    <s v="USC5Q1400002"/>
    <n v="6.6221709599999998E-2"/>
    <n v="34"/>
  </r>
  <r>
    <s v="US-VOT"/>
    <s v="US-VOTIV MUSIC"/>
    <s v="AD SUPPORTED STREAMS"/>
    <s v="SPOTIFY USA INC"/>
    <s v="AD SUPPORTED STREAMS"/>
    <s v="TRACK"/>
    <x v="9"/>
    <x v="12"/>
    <s v="00857235002190"/>
    <s v="YOUNG BUFFALO"/>
    <s v="MAN IN YOUR DREAMS"/>
    <d v="2015-03-03T00:00:00"/>
    <m/>
    <s v="USC5Q1400001"/>
    <n v="1.3633921300000001E-2"/>
    <n v="7"/>
  </r>
  <r>
    <s v="US-VOT"/>
    <s v="US-VOTIV MUSIC"/>
    <s v="AD SUPPORTED STREAMS"/>
    <s v="SPOTIFY USA INC"/>
    <s v="AD SUPPORTED STREAMS"/>
    <s v="TRACK"/>
    <x v="9"/>
    <x v="12"/>
    <s v="00857235002190"/>
    <s v="YOUNG BUFFALO"/>
    <s v="GUILT"/>
    <d v="2015-03-03T00:00:00"/>
    <m/>
    <s v="USC5Q1400003"/>
    <n v="1.7529329100000001E-2"/>
    <n v="9"/>
  </r>
  <r>
    <s v="US-VOT"/>
    <s v="US-VOTIV MUSIC"/>
    <s v="AD SUPPORTED STREAMS"/>
    <s v="SPOTIFY USA INC"/>
    <s v="AD SUPPORTED STREAMS"/>
    <s v="TRACK"/>
    <x v="9"/>
    <x v="12"/>
    <s v="00857235002190"/>
    <s v="YOUNG BUFFALO"/>
    <s v="CLIFF DIVER"/>
    <d v="2015-03-03T00:00:00"/>
    <m/>
    <s v="USC5Q1400004"/>
    <n v="1.9477527999999999E-3"/>
    <n v="1"/>
  </r>
  <r>
    <s v="US-VOT"/>
    <s v="US-VOTIV MUSIC"/>
    <s v="AD SUPPORTED STREAMS"/>
    <s v="SPOTIFY USA INC"/>
    <s v="AD SUPPORTED STREAMS"/>
    <s v="TRACK"/>
    <x v="9"/>
    <x v="12"/>
    <s v="00857235002190"/>
    <s v="YOUNG BUFFALO"/>
    <s v="BLACK EYE"/>
    <d v="2015-03-03T00:00:00"/>
    <m/>
    <s v="USC5Q1400007"/>
    <n v="1.9477188E-3"/>
    <n v="1"/>
  </r>
  <r>
    <s v="US-VOT"/>
    <s v="US-VOTIV MUSIC"/>
    <s v="AD SUPPORTED STREAMS"/>
    <s v="SPOTIFY USA INC"/>
    <s v="AD SUPPORTED STREAMS"/>
    <s v="TRACK"/>
    <x v="9"/>
    <x v="12"/>
    <s v="00857235002190"/>
    <s v="YOUNG BUFFALO"/>
    <s v="BEAT BACK"/>
    <d v="2015-03-03T00:00:00"/>
    <m/>
    <s v="USC5Q1400011"/>
    <n v="3.8954291000000002E-3"/>
    <n v="2"/>
  </r>
  <r>
    <s v="US-VOT"/>
    <s v="US-VOTIV MUSIC"/>
    <s v="AD SUPPORTED STREAMS"/>
    <s v="SPOTIFY USA INC"/>
    <s v="AD SUPPORTED STREAMS"/>
    <s v="TRACK"/>
    <x v="10"/>
    <x v="27"/>
    <s v="00857235002725"/>
    <s v="WHITE ARROWS"/>
    <s v="WE CAN'T EVER DIE"/>
    <d v="2014-12-02T00:00:00"/>
    <m/>
    <s v="USC5Q1400077"/>
    <n v="1.7529299500000001E-2"/>
    <n v="9"/>
  </r>
  <r>
    <s v="US-VOT"/>
    <s v="US-VOTIV MUSIC"/>
    <s v="AD SUPPORTED STREAMS"/>
    <s v="SPOTIFY USA INC"/>
    <s v="AD SUPPORTED STREAMS"/>
    <s v="TRACK"/>
    <x v="10"/>
    <x v="27"/>
    <s v="00857235002725"/>
    <s v="WHITE ARROWS"/>
    <s v="WE CAN'T EVER DIE"/>
    <d v="2014-12-02T00:00:00"/>
    <m/>
    <s v="USC5Q1400076"/>
    <n v="1.7529299500000001E-2"/>
    <n v="9"/>
  </r>
  <r>
    <s v="US-VOT"/>
    <s v="US-VOTIV MUSIC"/>
    <s v="AD SUPPORTED STREAMS"/>
    <s v="SPOTIFY USA INC"/>
    <s v="AD SUPPORTED STREAMS"/>
    <s v="TRACK"/>
    <x v="10"/>
    <x v="27"/>
    <s v="00857235002725"/>
    <s v="WHITE ARROWS"/>
    <s v="WE CAN'T EVER DIE"/>
    <d v="2014-12-02T00:00:00"/>
    <m/>
    <s v="USC5Q1400074"/>
    <n v="0.20061235529999999"/>
    <n v="103"/>
  </r>
  <r>
    <s v="US-VOT"/>
    <s v="US-VOTIV MUSIC"/>
    <s v="AD SUPPORTED STREAMS"/>
    <s v="SPOTIFY USA INC"/>
    <s v="AD SUPPORTED STREAMS"/>
    <s v="TRACK"/>
    <x v="10"/>
    <x v="27"/>
    <s v="00857235002725"/>
    <s v="WHITE ARROWS"/>
    <s v="WE CAN'T EVER DIE"/>
    <d v="2014-12-02T00:00:00"/>
    <m/>
    <s v="USC5Q1400073"/>
    <n v="9.7385430999999984E-3"/>
    <n v="5"/>
  </r>
  <r>
    <s v="US-VOT"/>
    <s v="US-VOTIV MUSIC"/>
    <s v="AD SUPPORTED STREAMS"/>
    <s v="SPOTIFY USA INC"/>
    <s v="AD SUPPORTED STREAMS"/>
    <s v="TRACK"/>
    <x v="10"/>
    <x v="27"/>
    <s v="00857235002725"/>
    <s v="WHITE ARROWS"/>
    <s v="WE CAN'T EVER DIE"/>
    <d v="2014-12-02T00:00:00"/>
    <m/>
    <s v="USC5Q1400062"/>
    <n v="5.8431478999999998E-3"/>
    <n v="3"/>
  </r>
  <r>
    <s v="US-VOT"/>
    <s v="US-VOTIV MUSIC"/>
    <s v="AD SUPPORTED STREAMS"/>
    <s v="SPOTIFY USA INC"/>
    <s v="AD SUPPORTED STREAMS"/>
    <s v="TRACK"/>
    <x v="10"/>
    <x v="27"/>
    <s v="00857235002541"/>
    <s v="WHITE ARROWS"/>
    <s v="WE CAN'T EVER DIE"/>
    <d v="2014-07-22T00:00:00"/>
    <m/>
    <s v="USC5Q1400048"/>
    <n v="0.37590783150000001"/>
    <n v="193"/>
  </r>
  <r>
    <s v="US-VOT"/>
    <s v="US-VOTIV MUSIC"/>
    <s v="AD SUPPORTED STREAMS"/>
    <s v="SPOTIFY USA INC"/>
    <s v="AD SUPPORTED STREAMS"/>
    <s v="TRACK"/>
    <x v="10"/>
    <x v="28"/>
    <s v="00857235002374"/>
    <s v="WHITE ARROWS"/>
    <s v="LEAVE IT ALONE"/>
    <d v="2014-06-10T00:00:00"/>
    <m/>
    <s v="USC5Q1400017"/>
    <n v="3.5058700800000002E-2"/>
    <n v="18"/>
  </r>
  <r>
    <s v="US-VOT"/>
    <s v="US-VOTIV MUSIC"/>
    <s v="AD SUPPORTED STREAMS"/>
    <s v="SPOTIFY USA INC"/>
    <s v="AD SUPPORTED STREAMS"/>
    <s v="TRACK"/>
    <x v="10"/>
    <x v="13"/>
    <s v="00857235002411"/>
    <s v="WHITE ARROWS"/>
    <s v="I WANT A TASTE"/>
    <d v="2014-06-24T00:00:00"/>
    <m/>
    <s v="USC5Q1400034"/>
    <n v="0.25514964369999998"/>
    <n v="131"/>
  </r>
  <r>
    <s v="US-VOT"/>
    <s v="US-VOTIV MUSIC"/>
    <s v="AD SUPPORTED STREAMS"/>
    <s v="SPOTIFY USA INC"/>
    <s v="AD SUPPORTED STREAMS"/>
    <s v="TRACK"/>
    <x v="6"/>
    <x v="7"/>
    <s v="00075679967336"/>
    <s v="WE ARE AUGUSTINES"/>
    <s v="THE INSTRUMENTAL"/>
    <d v="2014-02-18T00:00:00"/>
    <m/>
    <s v="GBW7D1100012"/>
    <n v="6.8169271400000009E-2"/>
    <n v="35"/>
  </r>
  <r>
    <s v="US-VOT"/>
    <s v="US-VOTIV MUSIC"/>
    <s v="AD SUPPORTED STREAMS"/>
    <s v="SPOTIFY USA INC"/>
    <s v="AD SUPPORTED STREAMS"/>
    <s v="TRACK"/>
    <x v="6"/>
    <x v="7"/>
    <s v="00075679967336"/>
    <s v="WE ARE AUGUSTINES"/>
    <s v="STRANGE DAYS"/>
    <d v="2014-02-18T00:00:00"/>
    <m/>
    <s v="GBW7D1100010"/>
    <n v="9.9332479299999998E-2"/>
    <n v="51"/>
  </r>
  <r>
    <s v="US-VOT"/>
    <s v="US-VOTIV MUSIC"/>
    <s v="AD SUPPORTED STREAMS"/>
    <s v="SPOTIFY USA INC"/>
    <s v="AD SUPPORTED STREAMS"/>
    <s v="TRACK"/>
    <x v="6"/>
    <x v="7"/>
    <s v="00075679967336"/>
    <s v="WE ARE AUGUSTINES"/>
    <s v="PHILADELPHIA (THE CITY OF BROTHERLY LOVE)"/>
    <d v="2014-02-18T00:00:00"/>
    <m/>
    <s v="GBW7D1100007"/>
    <n v="9.7384790200000002E-2"/>
    <n v="50"/>
  </r>
  <r>
    <s v="US-VOT"/>
    <s v="US-VOTIV MUSIC"/>
    <s v="AD SUPPORTED STREAMS"/>
    <s v="SPOTIFY USA INC"/>
    <s v="AD SUPPORTED STREAMS"/>
    <s v="TRACK"/>
    <x v="6"/>
    <x v="7"/>
    <s v="00075679967336"/>
    <s v="WE ARE AUGUSTINES"/>
    <s v="PATTON STATE HOSPITAL"/>
    <d v="2014-02-18T00:00:00"/>
    <m/>
    <s v="GBW7D1100009"/>
    <n v="6.2326259100000003E-2"/>
    <n v="32"/>
  </r>
  <r>
    <s v="US-VOT"/>
    <s v="US-VOTIV MUSIC"/>
    <s v="AD SUPPORTED STREAMS"/>
    <s v="SPOTIFY USA INC"/>
    <s v="AD SUPPORTED STREAMS"/>
    <s v="TRACK"/>
    <x v="6"/>
    <x v="7"/>
    <s v="00075679967336"/>
    <s v="WE ARE AUGUSTINES"/>
    <s v="NEW DRINK FOR THE OLD DRUNK"/>
    <d v="2014-02-18T00:00:00"/>
    <m/>
    <s v="GBW7D1100008"/>
    <n v="8.5698715000000009E-2"/>
    <n v="44"/>
  </r>
  <r>
    <s v="US-VOT"/>
    <s v="US-VOTIV MUSIC"/>
    <s v="AD SUPPORTED STREAMS"/>
    <s v="SPOTIFY USA INC"/>
    <s v="AD SUPPORTED STREAMS"/>
    <s v="TRACK"/>
    <x v="6"/>
    <x v="7"/>
    <s v="00075679967336"/>
    <s v="WE ARE AUGUSTINES"/>
    <s v="JUAREZ"/>
    <d v="2014-02-18T00:00:00"/>
    <m/>
    <s v="GBW7D1100006"/>
    <n v="0.34668953429999999"/>
    <n v="178"/>
  </r>
  <r>
    <s v="US-VOT"/>
    <s v="US-VOTIV MUSIC"/>
    <s v="AD SUPPORTED STREAMS"/>
    <s v="SPOTIFY USA INC"/>
    <s v="AD SUPPORTED STREAMS"/>
    <s v="TRACK"/>
    <x v="6"/>
    <x v="7"/>
    <s v="00075679967336"/>
    <s v="WE ARE AUGUSTINES"/>
    <s v="HEADLONG INTO THE ABYSS"/>
    <d v="2014-02-18T00:00:00"/>
    <m/>
    <s v="GBW7D1100003"/>
    <n v="0.1791882246"/>
    <n v="92"/>
  </r>
  <r>
    <s v="US-VOT"/>
    <s v="US-VOTIV MUSIC"/>
    <s v="AD SUPPORTED STREAMS"/>
    <s v="SPOTIFY USA INC"/>
    <s v="AD SUPPORTED STREAMS"/>
    <s v="TRACK"/>
    <x v="6"/>
    <x v="7"/>
    <s v="00075679967336"/>
    <s v="WE ARE AUGUSTINES"/>
    <s v="EAST LOS ANGELES"/>
    <d v="2014-02-18T00:00:00"/>
    <m/>
    <s v="GBW7D1100005"/>
    <n v="9.7384735200000017E-2"/>
    <n v="50"/>
  </r>
  <r>
    <s v="US-VOT"/>
    <s v="US-VOTIV MUSIC"/>
    <s v="AD SUPPORTED STREAMS"/>
    <s v="SPOTIFY USA INC"/>
    <s v="AD SUPPORTED STREAMS"/>
    <s v="TRACK"/>
    <x v="6"/>
    <x v="7"/>
    <s v="00075679967336"/>
    <s v="WE ARE AUGUSTINES"/>
    <s v="CHAPEL SONG"/>
    <d v="2014-02-18T00:00:00"/>
    <m/>
    <s v="GBW7D1100014"/>
    <n v="4.3569923648"/>
    <n v="2237"/>
  </r>
  <r>
    <s v="US-VOT"/>
    <s v="US-VOTIV MUSIC"/>
    <s v="AD SUPPORTED STREAMS"/>
    <s v="SPOTIFY USA INC"/>
    <s v="AD SUPPORTED STREAMS"/>
    <s v="TRACK"/>
    <x v="6"/>
    <x v="7"/>
    <s v="00075679967336"/>
    <s v="WE ARE AUGUSTINES"/>
    <s v="BOOK OF JAMES"/>
    <d v="2014-02-18T00:00:00"/>
    <m/>
    <s v="GBW7D1100004"/>
    <n v="0.4245988630000001"/>
    <n v="218"/>
  </r>
  <r>
    <s v="US-VOT"/>
    <s v="US-VOTIV MUSIC"/>
    <s v="AD SUPPORTED STREAMS"/>
    <s v="SPOTIFY USA INC"/>
    <s v="AD SUPPORTED STREAMS"/>
    <s v="TRACK"/>
    <x v="6"/>
    <x v="7"/>
    <s v="00075679967336"/>
    <s v="WE ARE AUGUSTINES"/>
    <s v="BARREL OF LEAVES"/>
    <d v="2014-02-18T00:00:00"/>
    <m/>
    <s v="GBW7D1100011"/>
    <n v="9.9332496300000003E-2"/>
    <n v="51"/>
  </r>
  <r>
    <s v="US-VOT"/>
    <s v="US-VOTIV MUSIC"/>
    <s v="AD SUPPORTED STREAMS"/>
    <s v="SPOTIFY USA INC"/>
    <s v="AD SUPPORTED STREAMS"/>
    <s v="TRACK"/>
    <x v="6"/>
    <x v="7"/>
    <s v="00075679967336"/>
    <s v="WE ARE AUGUSTINES"/>
    <s v="AUGUSTINE"/>
    <d v="2014-02-18T00:00:00"/>
    <m/>
    <s v="GBW7D1100002"/>
    <n v="0.33500338709999999"/>
    <n v="172"/>
  </r>
  <r>
    <s v="US-VOT"/>
    <s v="US-VOTIV MUSIC"/>
    <s v="AD SUPPORTED STREAMS"/>
    <s v="SPOTIFY USA INC"/>
    <s v="AD SUPPORTED STREAMS"/>
    <s v="TRACK"/>
    <x v="14"/>
    <x v="29"/>
    <s v="00851857007502"/>
    <s v="TIM OXTON"/>
    <s v="BENNY"/>
    <d v="2018-05-18T00:00:00"/>
    <m/>
    <s v="USC5Q1800007"/>
    <n v="7.9855253299999998E-2"/>
    <n v="41"/>
  </r>
  <r>
    <s v="US-VOT"/>
    <s v="US-VOTIV MUSIC"/>
    <s v="AD SUPPORTED STREAMS"/>
    <s v="SPOTIFY USA INC"/>
    <s v="AD SUPPORTED STREAMS"/>
    <s v="TRACK"/>
    <x v="7"/>
    <x v="14"/>
    <s v="00075679946430"/>
    <s v="THE SO SO GLOS"/>
    <s v="UNDERNEATH THE UNIVERSE"/>
    <d v="2014-01-14T00:00:00"/>
    <m/>
    <s v="USC5Q1300124"/>
    <n v="1.75292656E-2"/>
    <n v="9"/>
  </r>
  <r>
    <s v="US-VOT"/>
    <s v="US-VOTIV MUSIC"/>
    <s v="AD SUPPORTED STREAMS"/>
    <s v="SPOTIFY USA INC"/>
    <s v="AD SUPPORTED STREAMS"/>
    <s v="TRACK"/>
    <x v="7"/>
    <x v="14"/>
    <s v="00075679946430"/>
    <s v="THE SO SO GLOS"/>
    <s v="THROW YOUR HANDS UP"/>
    <d v="2014-01-14T00:00:00"/>
    <m/>
    <s v="USC5Q1300118"/>
    <n v="9.7385855000000007E-3"/>
    <n v="5"/>
  </r>
  <r>
    <s v="US-VOT"/>
    <s v="US-VOTIV MUSIC"/>
    <s v="AD SUPPORTED STREAMS"/>
    <s v="SPOTIFY USA INC"/>
    <s v="AD SUPPORTED STREAMS"/>
    <s v="TRACK"/>
    <x v="7"/>
    <x v="14"/>
    <s v="00075679946430"/>
    <s v="THE SO SO GLOS"/>
    <s v="THERE'S A WAR"/>
    <d v="2014-01-14T00:00:00"/>
    <m/>
    <s v="USC5Q1300121"/>
    <n v="5.8430969999999994E-3"/>
    <n v="3"/>
  </r>
  <r>
    <s v="US-VOT"/>
    <s v="US-VOTIV MUSIC"/>
    <s v="AD SUPPORTED STREAMS"/>
    <s v="SPOTIFY USA INC"/>
    <s v="AD SUPPORTED STREAMS"/>
    <s v="TRACK"/>
    <x v="7"/>
    <x v="14"/>
    <s v="00075679946430"/>
    <s v="THE SO SO GLOS"/>
    <s v="THERE'S A WAR"/>
    <d v="2014-01-14T00:00:00"/>
    <m/>
    <s v="USC5Q1300116"/>
    <n v="1.9477867E-3"/>
    <n v="1"/>
  </r>
  <r>
    <s v="US-VOT"/>
    <s v="US-VOTIV MUSIC"/>
    <s v="AD SUPPORTED STREAMS"/>
    <s v="SPOTIFY USA INC"/>
    <s v="AD SUPPORTED STREAMS"/>
    <s v="TRACK"/>
    <x v="7"/>
    <x v="14"/>
    <s v="00075679946430"/>
    <s v="THE SO SO GLOS"/>
    <s v="MY BLOCK"/>
    <d v="2014-01-14T00:00:00"/>
    <m/>
    <s v="USC5Q1300117"/>
    <n v="0.3447422906"/>
    <n v="177"/>
  </r>
  <r>
    <s v="US-VOT"/>
    <s v="US-VOTIV MUSIC"/>
    <s v="AD SUPPORTED STREAMS"/>
    <s v="SPOTIFY USA INC"/>
    <s v="AD SUPPORTED STREAMS"/>
    <s v="TRACK"/>
    <x v="7"/>
    <x v="14"/>
    <s v="00075679946430"/>
    <s v="THE SO SO GLOS"/>
    <s v="LOVE OR EMPIRE"/>
    <d v="2014-01-14T00:00:00"/>
    <m/>
    <s v="USC5Q1300120"/>
    <n v="5.8431055000000001E-3"/>
    <n v="3"/>
  </r>
  <r>
    <s v="US-VOT"/>
    <s v="US-VOTIV MUSIC"/>
    <s v="AD SUPPORTED STREAMS"/>
    <s v="SPOTIFY USA INC"/>
    <s v="AD SUPPORTED STREAMS"/>
    <s v="TRACK"/>
    <x v="7"/>
    <x v="14"/>
    <s v="00075679946430"/>
    <s v="THE SO SO GLOS"/>
    <s v="ISN'T IT A SHAME"/>
    <d v="2014-01-14T00:00:00"/>
    <m/>
    <s v="USC5Q1300119"/>
    <n v="2.3372320200000001E-2"/>
    <n v="12"/>
  </r>
  <r>
    <s v="US-VOT"/>
    <s v="US-VOTIV MUSIC"/>
    <s v="AD SUPPORTED STREAMS"/>
    <s v="SPOTIFY USA INC"/>
    <s v="AD SUPPORTED STREAMS"/>
    <s v="TRACK"/>
    <x v="7"/>
    <x v="14"/>
    <s v="00075679946430"/>
    <s v="THE SO SO GLOS"/>
    <s v="ISLAND LOOPS"/>
    <d v="2014-01-14T00:00:00"/>
    <m/>
    <s v="USC5Q1300123"/>
    <n v="1.9477272999999999E-3"/>
    <n v="1"/>
  </r>
  <r>
    <s v="US-VOT"/>
    <s v="US-VOTIV MUSIC"/>
    <s v="AD SUPPORTED STREAMS"/>
    <s v="SPOTIFY USA INC"/>
    <s v="AD SUPPORTED STREAMS"/>
    <s v="TRACK"/>
    <x v="7"/>
    <x v="14"/>
    <s v="00075679946430"/>
    <s v="THE SO SO GLOS"/>
    <s v="EXECUTION"/>
    <d v="2014-01-14T00:00:00"/>
    <m/>
    <s v="USC5Q1300122"/>
    <n v="7.7907903000000002E-3"/>
    <n v="4"/>
  </r>
  <r>
    <s v="US-VOT"/>
    <s v="US-VOTIV MUSIC"/>
    <s v="AD SUPPORTED STREAMS"/>
    <s v="SPOTIFY USA INC"/>
    <s v="AD SUPPORTED STREAMS"/>
    <s v="TRACK"/>
    <x v="7"/>
    <x v="15"/>
    <s v="00075679946447"/>
    <s v="THE SO SO GLOS"/>
    <s v="WE GOT THE DAYS"/>
    <d v="2014-01-14T00:00:00"/>
    <m/>
    <s v="USC5Q1300099"/>
    <n v="1.363404E-2"/>
    <n v="7"/>
  </r>
  <r>
    <s v="US-VOT"/>
    <s v="US-VOTIV MUSIC"/>
    <s v="AD SUPPORTED STREAMS"/>
    <s v="SPOTIFY USA INC"/>
    <s v="AD SUPPORTED STREAMS"/>
    <s v="TRACK"/>
    <x v="7"/>
    <x v="15"/>
    <s v="00075679946447"/>
    <s v="THE SO SO GLOS"/>
    <s v="THE FISTICUFFS"/>
    <d v="2014-01-14T00:00:00"/>
    <m/>
    <s v="USC5Q1300097"/>
    <n v="9.7386151000000004E-3"/>
    <n v="5"/>
  </r>
  <r>
    <s v="US-VOT"/>
    <s v="US-VOTIV MUSIC"/>
    <s v="AD SUPPORTED STREAMS"/>
    <s v="SPOTIFY USA INC"/>
    <s v="AD SUPPORTED STREAMS"/>
    <s v="TRACK"/>
    <x v="7"/>
    <x v="15"/>
    <s v="00075679946447"/>
    <s v="THE SO SO GLOS"/>
    <s v="THE DEAD, THE GONE &amp; THE COSMOS"/>
    <d v="2014-01-14T00:00:00"/>
    <m/>
    <s v="USC5Q1300103"/>
    <n v="3.8955436000000002E-3"/>
    <n v="2"/>
  </r>
  <r>
    <s v="US-VOT"/>
    <s v="US-VOTIV MUSIC"/>
    <s v="AD SUPPORTED STREAMS"/>
    <s v="SPOTIFY USA INC"/>
    <s v="AD SUPPORTED STREAMS"/>
    <s v="TRACK"/>
    <x v="7"/>
    <x v="15"/>
    <s v="00075679946447"/>
    <s v="THE SO SO GLOS"/>
    <s v="SEVENTEEN"/>
    <d v="2014-01-14T00:00:00"/>
    <m/>
    <s v="USC5Q1300106"/>
    <n v="3.8954843000000008E-3"/>
    <n v="2"/>
  </r>
  <r>
    <s v="US-VOT"/>
    <s v="US-VOTIV MUSIC"/>
    <s v="AD SUPPORTED STREAMS"/>
    <s v="SPOTIFY USA INC"/>
    <s v="AD SUPPORTED STREAMS"/>
    <s v="TRACK"/>
    <x v="7"/>
    <x v="15"/>
    <s v="00075679946447"/>
    <s v="THE SO SO GLOS"/>
    <s v="RUSKIE KILLS FEMME"/>
    <d v="2014-01-14T00:00:00"/>
    <m/>
    <s v="USC5Q1300109"/>
    <n v="1.9477908999999999E-3"/>
    <n v="1"/>
  </r>
  <r>
    <s v="US-VOT"/>
    <s v="US-VOTIV MUSIC"/>
    <s v="AD SUPPORTED STREAMS"/>
    <s v="SPOTIFY USA INC"/>
    <s v="AD SUPPORTED STREAMS"/>
    <s v="TRACK"/>
    <x v="7"/>
    <x v="15"/>
    <s v="00075679946447"/>
    <s v="THE SO SO GLOS"/>
    <s v="MOLD BABY (&amp; THE QUEEN MIDAS)"/>
    <d v="2014-01-14T00:00:00"/>
    <m/>
    <s v="USC5Q1300110"/>
    <n v="2.8670106493"/>
    <n v="1472"/>
  </r>
  <r>
    <s v="US-VOT"/>
    <s v="US-VOTIV MUSIC"/>
    <s v="AD SUPPORTED STREAMS"/>
    <s v="SPOTIFY USA INC"/>
    <s v="AD SUPPORTED STREAMS"/>
    <s v="TRACK"/>
    <x v="7"/>
    <x v="15"/>
    <s v="00075679946447"/>
    <s v="THE SO SO GLOS"/>
    <s v="LOW"/>
    <d v="2014-01-14T00:00:00"/>
    <m/>
    <s v="USC5Q1300098"/>
    <n v="7.7908836000000013E-3"/>
    <n v="4"/>
  </r>
  <r>
    <s v="US-VOT"/>
    <s v="US-VOTIV MUSIC"/>
    <s v="AD SUPPORTED STREAMS"/>
    <s v="SPOTIFY USA INC"/>
    <s v="AD SUPPORTED STREAMS"/>
    <s v="TRACK"/>
    <x v="7"/>
    <x v="15"/>
    <s v="00075679946447"/>
    <s v="THE SO SO GLOS"/>
    <s v="JUNKIE STORY"/>
    <d v="2014-01-14T00:00:00"/>
    <m/>
    <s v="USC5Q1300105"/>
    <n v="1.1686236399999999E-2"/>
    <n v="6"/>
  </r>
  <r>
    <s v="US-VOT"/>
    <s v="US-VOTIV MUSIC"/>
    <s v="AD SUPPORTED STREAMS"/>
    <s v="SPOTIFY USA INC"/>
    <s v="AD SUPPORTED STREAMS"/>
    <s v="TRACK"/>
    <x v="7"/>
    <x v="15"/>
    <s v="00075679946447"/>
    <s v="THE SO SO GLOS"/>
    <s v="IRISH ROSE"/>
    <d v="2014-01-14T00:00:00"/>
    <m/>
    <s v="USC5Q1300107"/>
    <n v="9.7600000000000014E-8"/>
    <n v="0"/>
  </r>
  <r>
    <s v="US-VOT"/>
    <s v="US-VOTIV MUSIC"/>
    <s v="AD SUPPORTED STREAMS"/>
    <s v="SPOTIFY USA INC"/>
    <s v="AD SUPPORTED STREAMS"/>
    <s v="TRACK"/>
    <x v="7"/>
    <x v="15"/>
    <s v="00075679946447"/>
    <s v="THE SO SO GLOS"/>
    <s v="HURRICANE HEART ATTACK"/>
    <d v="2014-01-14T00:00:00"/>
    <m/>
    <s v="USC5Q1300102"/>
    <n v="1.5581665499999999E-2"/>
    <n v="8"/>
  </r>
  <r>
    <s v="US-VOT"/>
    <s v="US-VOTIV MUSIC"/>
    <s v="AD SUPPORTED STREAMS"/>
    <s v="SPOTIFY USA INC"/>
    <s v="AD SUPPORTED STREAMS"/>
    <s v="TRACK"/>
    <x v="7"/>
    <x v="15"/>
    <s v="00075679946447"/>
    <s v="THE SO SO GLOS"/>
    <s v="FROM HER BEACON HAND, GLOS"/>
    <d v="2014-01-14T00:00:00"/>
    <m/>
    <s v="USC5Q1300100"/>
    <n v="7.7909218000000013E-3"/>
    <n v="4"/>
  </r>
  <r>
    <s v="US-VOT"/>
    <s v="US-VOTIV MUSIC"/>
    <s v="AD SUPPORTED STREAMS"/>
    <s v="SPOTIFY USA INC"/>
    <s v="AD SUPPORTED STREAMS"/>
    <s v="TRACK"/>
    <x v="7"/>
    <x v="15"/>
    <s v="00075679946447"/>
    <s v="THE SO SO GLOS"/>
    <s v="BROKEN MIRROR BABY"/>
    <d v="2014-01-14T00:00:00"/>
    <m/>
    <s v="USC5Q1300108"/>
    <n v="9.3299999999999995E-8"/>
    <n v="0"/>
  </r>
  <r>
    <s v="US-VOT"/>
    <s v="US-VOTIV MUSIC"/>
    <s v="AD SUPPORTED STREAMS"/>
    <s v="SPOTIFY USA INC"/>
    <s v="AD SUPPORTED STREAMS"/>
    <s v="TRACK"/>
    <x v="7"/>
    <x v="15"/>
    <s v="00075679946447"/>
    <s v="THE SO SO GLOS"/>
    <s v="BLACK AND BLUE"/>
    <d v="2014-01-14T00:00:00"/>
    <m/>
    <s v="USC5Q1300101"/>
    <n v="2.7267829899999999E-2"/>
    <n v="14"/>
  </r>
  <r>
    <s v="US-VOT"/>
    <s v="US-VOTIV MUSIC"/>
    <s v="AD SUPPORTED STREAMS"/>
    <s v="SPOTIFY USA INC"/>
    <s v="AD SUPPORTED STREAMS"/>
    <s v="TRACK"/>
    <x v="7"/>
    <x v="15"/>
    <s v="00075679946447"/>
    <s v="THE SO SO GLOS"/>
    <s v="99°"/>
    <d v="2014-01-14T00:00:00"/>
    <m/>
    <s v="USC5Q1300104"/>
    <n v="2.7267796E-2"/>
    <n v="14"/>
  </r>
  <r>
    <s v="US-VOT"/>
    <s v="US-VOTIV MUSIC"/>
    <s v="AD SUPPORTED STREAMS"/>
    <s v="SPOTIFY USA INC"/>
    <s v="AD SUPPORTED STREAMS"/>
    <s v="TRACK"/>
    <x v="7"/>
    <x v="8"/>
    <s v="00811790020006"/>
    <s v="THE SO SO GLOS"/>
    <s v="NEW STANCE"/>
    <d v="2014-01-14T00:00:00"/>
    <m/>
    <s v="USC5Q1300113"/>
    <n v="1.9477272999999999E-3"/>
    <n v="1"/>
  </r>
  <r>
    <s v="US-VOT"/>
    <s v="US-VOTIV MUSIC"/>
    <s v="AD SUPPORTED STREAMS"/>
    <s v="SPOTIFY USA INC"/>
    <s v="AD SUPPORTED STREAMS"/>
    <s v="TRACK"/>
    <x v="7"/>
    <x v="8"/>
    <s v="00811790020006"/>
    <s v="THE SO SO GLOS"/>
    <s v="LIVE LIKE TV"/>
    <d v="2014-01-14T00:00:00"/>
    <m/>
    <s v="USC5Q1300112"/>
    <n v="1.9476934E-3"/>
    <n v="1"/>
  </r>
  <r>
    <s v="US-VOT"/>
    <s v="US-VOTIV MUSIC"/>
    <s v="AD SUPPORTED STREAMS"/>
    <s v="SPOTIFY USA INC"/>
    <s v="AD SUPPORTED STREAMS"/>
    <s v="TRACK"/>
    <x v="7"/>
    <x v="8"/>
    <s v="00811790020006"/>
    <s v="THE SO SO GLOS"/>
    <s v="LINDY HOP"/>
    <d v="2014-01-14T00:00:00"/>
    <m/>
    <s v="USC5Q1300115"/>
    <n v="2.5320047500000008E-2"/>
    <n v="13"/>
  </r>
  <r>
    <s v="US-VOT"/>
    <s v="US-VOTIV MUSIC"/>
    <s v="AD SUPPORTED STREAMS"/>
    <s v="SPOTIFY USA INC"/>
    <s v="AD SUPPORTED STREAMS"/>
    <s v="TRACK"/>
    <x v="7"/>
    <x v="8"/>
    <s v="00811790020006"/>
    <s v="THE SO SO GLOS"/>
    <s v="HERE COMES THE NEIGHBORHOOD"/>
    <d v="2014-01-14T00:00:00"/>
    <m/>
    <s v="USC5Q1300114"/>
    <n v="1.9476976E-3"/>
    <n v="1"/>
  </r>
  <r>
    <s v="US-VOT"/>
    <s v="US-VOTIV MUSIC"/>
    <s v="AD SUPPORTED STREAMS"/>
    <s v="SPOTIFY USA INC"/>
    <s v="AD SUPPORTED STREAMS"/>
    <s v="TRACK"/>
    <x v="7"/>
    <x v="8"/>
    <s v="00811790020006"/>
    <s v="THE SO SO GLOS"/>
    <s v="FRED ASTAIRE"/>
    <d v="2014-01-14T00:00:00"/>
    <m/>
    <s v="USC5Q1300111"/>
    <n v="1.16861389E-2"/>
    <n v="6"/>
  </r>
  <r>
    <s v="US-VOT"/>
    <s v="US-VOTIV MUSIC"/>
    <s v="AD SUPPORTED STREAMS"/>
    <s v="SPOTIFY USA INC"/>
    <s v="AD SUPPORTED STREAMS"/>
    <s v="TRACK"/>
    <x v="7"/>
    <x v="30"/>
    <s v="00851563006356"/>
    <s v="THE SO SO GLOS"/>
    <s v="SUNNY SIDE"/>
    <d v="2016-05-20T00:00:00"/>
    <m/>
    <s v="USC5Q1500023"/>
    <n v="2.7267897700000002E-2"/>
    <n v="14"/>
  </r>
  <r>
    <s v="US-VOT"/>
    <s v="US-VOTIV MUSIC"/>
    <s v="AD SUPPORTED STREAMS"/>
    <s v="SPOTIFY USA INC"/>
    <s v="AD SUPPORTED STREAMS"/>
    <s v="TRACK"/>
    <x v="7"/>
    <x v="30"/>
    <s v="00851563006356"/>
    <s v="THE SO SO GLOS"/>
    <s v="MISSIONARY"/>
    <d v="2016-05-20T00:00:00"/>
    <m/>
    <s v="USC5Q1500029"/>
    <n v="0.17918879300000001"/>
    <n v="92"/>
  </r>
  <r>
    <s v="US-VOT"/>
    <s v="US-VOTIV MUSIC"/>
    <s v="AD SUPPORTED STREAMS"/>
    <s v="SPOTIFY USA INC"/>
    <s v="AD SUPPORTED STREAMS"/>
    <s v="TRACK"/>
    <x v="7"/>
    <x v="30"/>
    <s v="00851563006356"/>
    <s v="THE SO SO GLOS"/>
    <s v="MAGAZINE"/>
    <d v="2016-05-20T00:00:00"/>
    <m/>
    <s v="USC5Q1500022"/>
    <n v="1.55817206E-2"/>
    <n v="8"/>
  </r>
  <r>
    <s v="US-VOT"/>
    <s v="US-VOTIV MUSIC"/>
    <s v="AD SUPPORTED STREAMS"/>
    <s v="SPOTIFY USA INC"/>
    <s v="AD SUPPORTED STREAMS"/>
    <s v="TRACK"/>
    <x v="7"/>
    <x v="30"/>
    <s v="00851563006356"/>
    <s v="THE SO SO GLOS"/>
    <s v="KINGS COUNTY II: BALLAD OF A SO SO GLO"/>
    <d v="2016-05-20T00:00:00"/>
    <m/>
    <s v="USC5Q1500024"/>
    <n v="1.75294691E-2"/>
    <n v="9"/>
  </r>
  <r>
    <s v="US-VOT"/>
    <s v="US-VOTIV MUSIC"/>
    <s v="AD SUPPORTED STREAMS"/>
    <s v="SPOTIFY USA INC"/>
    <s v="AD SUPPORTED STREAMS"/>
    <s v="TRACK"/>
    <x v="7"/>
    <x v="30"/>
    <s v="00851563006356"/>
    <s v="THE SO SO GLOS"/>
    <s v="INPATIENT"/>
    <d v="2016-05-20T00:00:00"/>
    <m/>
    <s v="USC5Q1500027"/>
    <n v="5.0640099100000002E-2"/>
    <n v="26"/>
  </r>
  <r>
    <s v="US-VOT"/>
    <s v="US-VOTIV MUSIC"/>
    <s v="AD SUPPORTED STREAMS"/>
    <s v="SPOTIFY USA INC"/>
    <s v="AD SUPPORTED STREAMS"/>
    <s v="TRACK"/>
    <x v="7"/>
    <x v="30"/>
    <s v="00851563006356"/>
    <s v="THE SO SO GLOS"/>
    <s v="GOING OUT SWINGIN'"/>
    <d v="2016-05-20T00:00:00"/>
    <m/>
    <s v="USC5Q1500020"/>
    <n v="5.648320460000001E-2"/>
    <n v="29"/>
  </r>
  <r>
    <s v="US-VOT"/>
    <s v="US-VOTIV MUSIC"/>
    <s v="AD SUPPORTED STREAMS"/>
    <s v="SPOTIFY USA INC"/>
    <s v="AD SUPPORTED STREAMS"/>
    <s v="TRACK"/>
    <x v="7"/>
    <x v="30"/>
    <s v="00851563006356"/>
    <s v="THE SO SO GLOS"/>
    <s v="FOOL ON THE STREET"/>
    <d v="2016-05-20T00:00:00"/>
    <m/>
    <s v="USC5Q1500025"/>
    <n v="7.7909770000000001E-3"/>
    <n v="4"/>
  </r>
  <r>
    <s v="US-VOT"/>
    <s v="US-VOTIV MUSIC"/>
    <s v="AD SUPPORTED STREAMS"/>
    <s v="SPOTIFY USA INC"/>
    <s v="AD SUPPORTED STREAMS"/>
    <s v="TRACK"/>
    <x v="7"/>
    <x v="30"/>
    <s v="00851563006356"/>
    <s v="THE SO SO GLOS"/>
    <s v="DOWN THE TUBES"/>
    <d v="2016-05-20T00:00:00"/>
    <m/>
    <s v="USC5Q1500028"/>
    <n v="9.7386490000000003E-3"/>
    <n v="5"/>
  </r>
  <r>
    <s v="US-VOT"/>
    <s v="US-VOTIV MUSIC"/>
    <s v="AD SUPPORTED STREAMS"/>
    <s v="SPOTIFY USA INC"/>
    <s v="AD SUPPORTED STREAMS"/>
    <s v="TRACK"/>
    <x v="7"/>
    <x v="30"/>
    <s v="00851563006356"/>
    <s v="THE SO SO GLOS"/>
    <s v="DEVIL'S DOING HANDSTANDS"/>
    <d v="2016-05-20T00:00:00"/>
    <m/>
    <s v="USC5Q1500021"/>
    <n v="3.7006572299999999E-2"/>
    <n v="19"/>
  </r>
  <r>
    <s v="US-VOT"/>
    <s v="US-VOTIV MUSIC"/>
    <s v="AD SUPPORTED STREAMS"/>
    <s v="SPOTIFY USA INC"/>
    <s v="AD SUPPORTED STREAMS"/>
    <s v="TRACK"/>
    <x v="7"/>
    <x v="30"/>
    <s v="00851563006356"/>
    <s v="THE SO SO GLOS"/>
    <s v="CADAVER (CAREER SUICIDE)"/>
    <d v="2016-05-20T00:00:00"/>
    <m/>
    <s v="USC5Q1500026"/>
    <n v="9.7386108999999998E-3"/>
    <n v="5"/>
  </r>
  <r>
    <s v="US-VOT"/>
    <s v="US-VOTIV MUSIC"/>
    <s v="AD SUPPORTED STREAMS"/>
    <s v="SPOTIFY USA INC"/>
    <s v="AD SUPPORTED STREAMS"/>
    <s v="TRACK"/>
    <x v="7"/>
    <x v="31"/>
    <s v="00851563006479"/>
    <s v="THE SO SO GLOS"/>
    <s v="DANCING INDUSTRY"/>
    <d v="2016-03-11T00:00:00"/>
    <m/>
    <s v="USC5Q1500018"/>
    <n v="0.103229499"/>
    <n v="53"/>
  </r>
  <r>
    <s v="US-VOT"/>
    <s v="US-VOTIV MUSIC"/>
    <s v="AD SUPPORTED STREAMS"/>
    <s v="SPOTIFY USA INC"/>
    <s v="AD SUPPORTED STREAMS"/>
    <s v="TRACK"/>
    <x v="7"/>
    <x v="32"/>
    <s v="00857235002961"/>
    <s v="THE SO SO GLOS"/>
    <s v="BLACK AND BLUE"/>
    <d v="2015-03-03T00:00:00"/>
    <m/>
    <s v="USC5Q1500002"/>
    <n v="8.7646421099999997E-2"/>
    <n v="45"/>
  </r>
  <r>
    <s v="US-VOT"/>
    <s v="US-VOTIV MUSIC"/>
    <s v="AD SUPPORTED STREAMS"/>
    <s v="SPOTIFY USA INC"/>
    <s v="AD SUPPORTED STREAMS"/>
    <s v="TRACK"/>
    <x v="7"/>
    <x v="16"/>
    <s v="00851563006394"/>
    <s v="THE SO SO GLOS"/>
    <s v="A.D.D. LIFE"/>
    <d v="2016-01-22T00:00:00"/>
    <m/>
    <s v="USC5Q1500019"/>
    <n v="0.64273997910000003"/>
    <n v="330"/>
  </r>
  <r>
    <s v="US-VOT"/>
    <s v="US-VOTIV MUSIC"/>
    <s v="AD SUPPORTED STREAMS"/>
    <s v="SPOTIFY USA INC"/>
    <s v="AD SUPPORTED STREAMS"/>
    <s v="TRACK"/>
    <x v="15"/>
    <x v="33"/>
    <s v="00851857007489"/>
    <s v="SIMON DOOM"/>
    <s v="LUCIFER THE LIGHT BEARER"/>
    <d v="2018-01-30T00:00:00"/>
    <m/>
    <s v="USC5Q1700049"/>
    <n v="3.3110714800000003E-2"/>
    <n v="17"/>
  </r>
  <r>
    <s v="US-VOT"/>
    <s v="US-VOTIV MUSIC"/>
    <s v="AD SUPPORTED STREAMS"/>
    <s v="SPOTIFY USA INC"/>
    <s v="AD SUPPORTED STREAMS"/>
    <s v="TRACK"/>
    <x v="15"/>
    <x v="34"/>
    <s v="00851857007229"/>
    <s v="SIMON DOOM"/>
    <s v="YOU CAN'T BE REAL"/>
    <d v="2017-05-19T00:00:00"/>
    <m/>
    <s v="USC5Q1700024"/>
    <n v="1.7E-8"/>
    <n v="0"/>
  </r>
  <r>
    <s v="US-VOT"/>
    <s v="US-VOTIV MUSIC"/>
    <s v="AD SUPPORTED STREAMS"/>
    <s v="SPOTIFY USA INC"/>
    <s v="AD SUPPORTED STREAMS"/>
    <s v="TRACK"/>
    <x v="15"/>
    <x v="34"/>
    <s v="00851857007229"/>
    <s v="SIMON DOOM"/>
    <s v="THE GENTS OF YORE"/>
    <d v="2017-05-19T00:00:00"/>
    <m/>
    <s v="USC5Q1700025"/>
    <n v="2.1299999999999999E-8"/>
    <n v="0"/>
  </r>
  <r>
    <s v="US-VOT"/>
    <s v="US-VOTIV MUSIC"/>
    <s v="AD SUPPORTED STREAMS"/>
    <s v="SPOTIFY USA INC"/>
    <s v="AD SUPPORTED STREAMS"/>
    <s v="TRACK"/>
    <x v="15"/>
    <x v="34"/>
    <s v="00851857007229"/>
    <s v="SIMON DOOM"/>
    <s v="SISTINE CHAPEL"/>
    <d v="2017-05-19T00:00:00"/>
    <m/>
    <s v="USC5Q1700022"/>
    <n v="1.9477145000000001E-3"/>
    <n v="1"/>
  </r>
  <r>
    <s v="US-VOT"/>
    <s v="US-VOTIV MUSIC"/>
    <s v="AD SUPPORTED STREAMS"/>
    <s v="SPOTIFY USA INC"/>
    <s v="AD SUPPORTED STREAMS"/>
    <s v="TRACK"/>
    <x v="15"/>
    <x v="34"/>
    <s v="00851857007229"/>
    <s v="SIMON DOOM"/>
    <s v="MY MOM WAS BORN IN LONDON"/>
    <d v="2017-05-19T00:00:00"/>
    <m/>
    <s v="USC5Q1700026"/>
    <n v="8.5000000000000017E-9"/>
    <n v="0"/>
  </r>
  <r>
    <s v="US-VOT"/>
    <s v="US-VOTIV MUSIC"/>
    <s v="AD SUPPORTED STREAMS"/>
    <s v="SPOTIFY USA INC"/>
    <s v="AD SUPPORTED STREAMS"/>
    <s v="TRACK"/>
    <x v="15"/>
    <x v="34"/>
    <s v="00851857007229"/>
    <s v="SIMON DOOM"/>
    <s v="I FEEL UNLOVED"/>
    <d v="2017-05-19T00:00:00"/>
    <m/>
    <s v="USC5Q1700017"/>
    <n v="4.0901920799999998E-2"/>
    <n v="21"/>
  </r>
  <r>
    <s v="US-VOT"/>
    <s v="US-VOTIV MUSIC"/>
    <s v="AD SUPPORTED STREAMS"/>
    <s v="SPOTIFY USA INC"/>
    <s v="AD SUPPORTED STREAMS"/>
    <s v="TRACK"/>
    <x v="15"/>
    <x v="34"/>
    <s v="00851857007229"/>
    <s v="SIMON DOOM"/>
    <s v="HAIR OF THE GOD"/>
    <d v="2017-05-19T00:00:00"/>
    <m/>
    <s v="USC5Q1700021"/>
    <n v="1.9477145000000001E-3"/>
    <n v="1"/>
  </r>
  <r>
    <s v="US-VOT"/>
    <s v="US-VOTIV MUSIC"/>
    <s v="AD SUPPORTED STREAMS"/>
    <s v="SPOTIFY USA INC"/>
    <s v="AD SUPPORTED STREAMS"/>
    <s v="TRACK"/>
    <x v="15"/>
    <x v="34"/>
    <s v="00851857007229"/>
    <s v="SIMON DOOM"/>
    <s v="GRAY'S PLACENTA"/>
    <d v="2017-05-19T00:00:00"/>
    <m/>
    <s v="USC5Q1700019"/>
    <n v="1.9477272999999999E-3"/>
    <n v="1"/>
  </r>
  <r>
    <s v="US-VOT"/>
    <s v="US-VOTIV MUSIC"/>
    <s v="AD SUPPORTED STREAMS"/>
    <s v="SPOTIFY USA INC"/>
    <s v="AD SUPPORTED STREAMS"/>
    <s v="TRACK"/>
    <x v="15"/>
    <x v="34"/>
    <s v="00851857007229"/>
    <s v="SIMON DOOM"/>
    <s v="ENTER THE ARENA"/>
    <d v="2017-05-19T00:00:00"/>
    <m/>
    <s v="USC5Q1700020"/>
    <n v="1.9477229999999999E-3"/>
    <n v="1"/>
  </r>
  <r>
    <s v="US-VOT"/>
    <s v="US-VOTIV MUSIC"/>
    <s v="AD SUPPORTED STREAMS"/>
    <s v="SPOTIFY USA INC"/>
    <s v="AD SUPPORTED STREAMS"/>
    <s v="TRACK"/>
    <x v="15"/>
    <x v="34"/>
    <s v="00851857007229"/>
    <s v="SIMON DOOM"/>
    <s v="DREAM OF THE MACHINES"/>
    <d v="2017-05-19T00:00:00"/>
    <m/>
    <s v="USC5Q1700018"/>
    <n v="5.8431520999999986E-3"/>
    <n v="3"/>
  </r>
  <r>
    <s v="US-VOT"/>
    <s v="US-VOTIV MUSIC"/>
    <s v="AD SUPPORTED STREAMS"/>
    <s v="SPOTIFY USA INC"/>
    <s v="AD SUPPORTED STREAMS"/>
    <s v="TRACK"/>
    <x v="15"/>
    <x v="34"/>
    <s v="00851857007229"/>
    <s v="SIMON DOOM"/>
    <s v="BABYMAN"/>
    <d v="2017-05-19T00:00:00"/>
    <m/>
    <s v="USC5Q1700023"/>
    <n v="2.1299999999999999E-8"/>
    <n v="0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SPECTRE"/>
    <d v="2017-02-24T00:00:00"/>
    <m/>
    <s v="USC5Q1700014"/>
    <n v="0.1538678295"/>
    <n v="79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SPECTRE"/>
    <d v="2017-02-24T00:00:00"/>
    <m/>
    <s v="USC5Q1700012"/>
    <n v="1.9476916399999999E-2"/>
    <n v="10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SAYING HI TO OLD FRIENDS"/>
    <d v="2017-02-24T00:00:00"/>
    <m/>
    <s v="USC5Q1700005"/>
    <n v="0.1090707934"/>
    <n v="56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I WISH YOU WERE A GIRL"/>
    <d v="2017-02-24T00:00:00"/>
    <m/>
    <s v="USC5Q1700009"/>
    <n v="1.9477018999999999E-3"/>
    <n v="1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HARD BEING HAPPY"/>
    <d v="2017-02-24T00:00:00"/>
    <m/>
    <s v="USC5Q1700006"/>
    <n v="5.8430927000000001E-3"/>
    <n v="3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FUN FEXY FINE"/>
    <d v="2017-02-24T00:00:00"/>
    <m/>
    <s v="USC5Q1700008"/>
    <n v="1.9477018999999999E-3"/>
    <n v="1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DREAMS IMITATE ART"/>
    <d v="2017-02-24T00:00:00"/>
    <m/>
    <s v="USC5Q1700013"/>
    <n v="3.8953867000000001E-3"/>
    <n v="2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DREAMS IMITATE ART"/>
    <d v="2017-02-24T00:00:00"/>
    <m/>
    <s v="USC5Q1700011"/>
    <n v="0.4129113499"/>
    <n v="212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BOYS THEME"/>
    <d v="2017-02-24T00:00:00"/>
    <m/>
    <s v="USC5Q1700015"/>
    <n v="2.1299999999999999E-8"/>
    <n v="0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BOYS THEME"/>
    <d v="2017-02-24T00:00:00"/>
    <m/>
    <s v="USC5Q1700004"/>
    <n v="7.7907818000000004E-3"/>
    <n v="4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BOYS THEME"/>
    <d v="2017-02-24T00:00:00"/>
    <m/>
    <s v="USC5Q1700003"/>
    <n v="1.9477061E-3"/>
    <n v="1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AS YOU ARE"/>
    <d v="2017-02-24T00:00:00"/>
    <m/>
    <s v="USC5Q1700001"/>
    <n v="1.94769292E-2"/>
    <n v="10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ALL THE THINGS YOU WERE BY NOW"/>
    <d v="2017-02-24T00:00:00"/>
    <m/>
    <s v="USC5Q1700010"/>
    <n v="5.8430927000000001E-3"/>
    <n v="3"/>
  </r>
  <r>
    <s v="US-VOT"/>
    <s v="US-VOTIV MUSIC"/>
    <s v="AD SUPPORTED STREAMS"/>
    <s v="SPOTIFY USA INC"/>
    <s v="AD SUPPORTED STREAMS"/>
    <s v="TRACK"/>
    <x v="16"/>
    <x v="35"/>
    <s v="00851857007205"/>
    <s v="PATRICK HIGGINS"/>
    <s v="ALL THE THINGS YOU WERE BY NOW"/>
    <d v="2017-02-24T00:00:00"/>
    <m/>
    <s v="USC5Q1700002"/>
    <n v="3.8954078999999999E-3"/>
    <n v="2"/>
  </r>
  <r>
    <s v="US-VOT"/>
    <s v="US-VOTIV MUSIC"/>
    <s v="AD SUPPORTED STREAMS"/>
    <s v="SPOTIFY USA INC"/>
    <s v="AD SUPPORTED STREAMS"/>
    <s v="TRACK"/>
    <x v="16"/>
    <x v="35"/>
    <s v="00851857007205"/>
    <s v="MILES JORIS-PEYRAFITTE"/>
    <s v="OH BOY, TRAILER HOMES"/>
    <d v="2017-02-24T00:00:00"/>
    <m/>
    <s v="USC5Q1700007"/>
    <n v="2.7267672900000001E-2"/>
    <n v="14"/>
  </r>
  <r>
    <s v="US-VOT"/>
    <s v="US-VOTIV MUSIC"/>
    <s v="AD SUPPORTED STREAMS"/>
    <s v="SPOTIFY USA INC"/>
    <s v="AD SUPPORTED STREAMS"/>
    <s v="TRACK"/>
    <x v="16"/>
    <x v="35"/>
    <s v="00851857007205"/>
    <s v="KEVIN REILLY"/>
    <s v="APPALACHIAN MOON"/>
    <d v="2017-02-24T00:00:00"/>
    <m/>
    <s v="USC5Q1700016"/>
    <n v="3.8116341392000002"/>
    <n v="1957"/>
  </r>
  <r>
    <s v="US-VOT"/>
    <s v="US-VOTIV MUSIC"/>
    <s v="AD SUPPORTED STREAMS"/>
    <s v="SPOTIFY USA INC"/>
    <s v="AD SUPPORTED STREAMS"/>
    <s v="TRACK"/>
    <x v="17"/>
    <x v="36"/>
    <s v="00851857007267"/>
    <s v="MY GOODNESS"/>
    <s v="SCAVENGERS"/>
    <d v="2017-06-02T00:00:00"/>
    <m/>
    <s v="USC5Q1600041"/>
    <n v="4.6745242499999999E-2"/>
    <n v="24"/>
  </r>
  <r>
    <s v="US-VOT"/>
    <s v="US-VOTIV MUSIC"/>
    <s v="AD SUPPORTED STREAMS"/>
    <s v="SPOTIFY USA INC"/>
    <s v="AD SUPPORTED STREAMS"/>
    <s v="TRACK"/>
    <x v="17"/>
    <x v="36"/>
    <s v="00851857007236"/>
    <s v="MY GOODNESS"/>
    <s v="WHITE WITCHES"/>
    <d v="2017-06-02T00:00:00"/>
    <m/>
    <s v="USC5Q1600040"/>
    <n v="1.1686546000000001E-2"/>
    <n v="6"/>
  </r>
  <r>
    <s v="US-VOT"/>
    <s v="US-VOTIV MUSIC"/>
    <s v="AD SUPPORTED STREAMS"/>
    <s v="SPOTIFY USA INC"/>
    <s v="AD SUPPORTED STREAMS"/>
    <s v="TRACK"/>
    <x v="17"/>
    <x v="36"/>
    <s v="00851857007236"/>
    <s v="MY GOODNESS"/>
    <s v="SWIM"/>
    <d v="2017-06-02T00:00:00"/>
    <m/>
    <s v="USC5Q1600039"/>
    <n v="1.36342224E-2"/>
    <n v="7"/>
  </r>
  <r>
    <s v="US-VOT"/>
    <s v="US-VOTIV MUSIC"/>
    <s v="AD SUPPORTED STREAMS"/>
    <s v="SPOTIFY USA INC"/>
    <s v="AD SUPPORTED STREAMS"/>
    <s v="TRACK"/>
    <x v="17"/>
    <x v="36"/>
    <s v="00851857007236"/>
    <s v="MY GOODNESS"/>
    <s v="SILVER LINING"/>
    <d v="2017-06-02T00:00:00"/>
    <m/>
    <s v="USC5Q1600036"/>
    <n v="3.7008540299999997E-2"/>
    <n v="19"/>
  </r>
  <r>
    <s v="US-VOT"/>
    <s v="US-VOTIV MUSIC"/>
    <s v="AD SUPPORTED STREAMS"/>
    <s v="SPOTIFY USA INC"/>
    <s v="AD SUPPORTED STREAMS"/>
    <s v="TRACK"/>
    <x v="17"/>
    <x v="36"/>
    <s v="00851857007236"/>
    <s v="MY GOODNESS"/>
    <s v="LAZY LOVE"/>
    <d v="2017-06-02T00:00:00"/>
    <m/>
    <s v="USC5Q1600043"/>
    <n v="7.7913205000000006E-3"/>
    <n v="4"/>
  </r>
  <r>
    <s v="US-VOT"/>
    <s v="US-VOTIV MUSIC"/>
    <s v="AD SUPPORTED STREAMS"/>
    <s v="SPOTIFY USA INC"/>
    <s v="AD SUPPORTED STREAMS"/>
    <s v="TRACK"/>
    <x v="17"/>
    <x v="36"/>
    <s v="00851857007236"/>
    <s v="MY GOODNESS"/>
    <s v="HAUNT"/>
    <d v="2017-06-02T00:00:00"/>
    <m/>
    <s v="USC5Q1600038"/>
    <n v="9.7395228999999986E-3"/>
    <n v="5"/>
  </r>
  <r>
    <s v="US-VOT"/>
    <s v="US-VOTIV MUSIC"/>
    <s v="AD SUPPORTED STREAMS"/>
    <s v="SPOTIFY USA INC"/>
    <s v="AD SUPPORTED STREAMS"/>
    <s v="TRACK"/>
    <x v="17"/>
    <x v="36"/>
    <s v="00851857007236"/>
    <s v="MY GOODNESS"/>
    <s v="GHOST TOWN"/>
    <d v="2017-06-02T00:00:00"/>
    <m/>
    <s v="USC5Q1600042"/>
    <n v="7.7924827000000014E-3"/>
    <n v="4"/>
  </r>
  <r>
    <s v="US-VOT"/>
    <s v="US-VOTIV MUSIC"/>
    <s v="AD SUPPORTED STREAMS"/>
    <s v="SPOTIFY USA INC"/>
    <s v="AD SUPPORTED STREAMS"/>
    <s v="TRACK"/>
    <x v="17"/>
    <x v="36"/>
    <s v="00851857007236"/>
    <s v="MY GOODNESS"/>
    <s v="ELEVATORS"/>
    <d v="2017-06-02T00:00:00"/>
    <m/>
    <s v="USC5Q1600037"/>
    <n v="4.67451916E-2"/>
    <n v="24"/>
  </r>
  <r>
    <s v="US-VOT"/>
    <s v="US-VOTIV MUSIC"/>
    <s v="AD SUPPORTED STREAMS"/>
    <s v="SPOTIFY USA INC"/>
    <s v="AD SUPPORTED STREAMS"/>
    <s v="TRACK"/>
    <x v="17"/>
    <x v="36"/>
    <s v="00851857007236"/>
    <s v="MY GOODNESS"/>
    <s v="CUT TEETH"/>
    <d v="2017-06-02T00:00:00"/>
    <m/>
    <s v="USC5Q1600045"/>
    <n v="0.1110192758"/>
    <n v="57"/>
  </r>
  <r>
    <s v="US-VOT"/>
    <s v="US-VOTIV MUSIC"/>
    <s v="AD SUPPORTED STREAMS"/>
    <s v="SPOTIFY USA INC"/>
    <s v="AD SUPPORTED STREAMS"/>
    <s v="TRACK"/>
    <x v="17"/>
    <x v="36"/>
    <s v="00851857007236"/>
    <s v="MY GOODNESS"/>
    <s v="ALRIGHT"/>
    <d v="2017-06-02T00:00:00"/>
    <m/>
    <s v="USC5Q1600044"/>
    <n v="7.7911339000000003E-3"/>
    <n v="4"/>
  </r>
  <r>
    <s v="US-VOT"/>
    <s v="US-VOTIV MUSIC"/>
    <s v="AD SUPPORTED STREAMS"/>
    <s v="SPOTIFY USA INC"/>
    <s v="AD SUPPORTED STREAMS"/>
    <s v="TRACK"/>
    <x v="17"/>
    <x v="37"/>
    <s v="00851857007069"/>
    <s v="MY GOODNESS"/>
    <s v="ISLANDS"/>
    <d v="2016-09-14T00:00:00"/>
    <m/>
    <s v="USC5Q1600046"/>
    <n v="0.1733505058"/>
    <n v="89"/>
  </r>
  <r>
    <s v="US-VOT"/>
    <s v="US-VOTIV MUSIC"/>
    <s v="AD SUPPORTED STREAMS"/>
    <s v="SPOTIFY USA INC"/>
    <s v="AD SUPPORTED STREAMS"/>
    <s v="TRACK"/>
    <x v="17"/>
    <x v="37"/>
    <s v="00851857007052"/>
    <s v="MY GOODNESS"/>
    <s v="YOU DON'T KNOW HOW IT FEELS"/>
    <d v="2016-11-04T00:00:00"/>
    <m/>
    <s v="USC5Q1600047"/>
    <n v="1.36339679E-2"/>
    <n v="7"/>
  </r>
  <r>
    <s v="US-VOT"/>
    <s v="US-VOTIV MUSIC"/>
    <s v="AD SUPPORTED STREAMS"/>
    <s v="SPOTIFY USA INC"/>
    <s v="AD SUPPORTED STREAMS"/>
    <s v="TRACK"/>
    <x v="17"/>
    <x v="37"/>
    <s v="00851857007052"/>
    <s v="MY GOODNESS"/>
    <s v="NEW BLOOD"/>
    <d v="2016-11-04T00:00:00"/>
    <m/>
    <s v="USC5Q1600048"/>
    <n v="2.7267694200000001E-2"/>
    <n v="14"/>
  </r>
  <r>
    <s v="US-VOT"/>
    <s v="US-VOTIV MUSIC"/>
    <s v="AD SUPPORTED STREAMS"/>
    <s v="SPOTIFY USA INC"/>
    <s v="AD SUPPORTED STREAMS"/>
    <s v="TRACK"/>
    <x v="17"/>
    <x v="38"/>
    <s v="00857235002237"/>
    <s v="MY GOODNESS"/>
    <s v="COLD FEET KILLER"/>
    <d v="2014-04-15T00:00:00"/>
    <m/>
    <s v="USC5Q1300084"/>
    <n v="0.44407606790000009"/>
    <n v="228"/>
  </r>
  <r>
    <s v="US-VOT"/>
    <s v="US-VOTIV MUSIC"/>
    <s v="AD SUPPORTED STREAMS"/>
    <s v="SPOTIFY USA INC"/>
    <s v="AD SUPPORTED STREAMS"/>
    <s v="TRACK"/>
    <x v="17"/>
    <x v="39"/>
    <s v="00857235002060"/>
    <s v="MY GOODNESS"/>
    <s v="CHECK YOUR BONES"/>
    <d v="2014-01-21T00:00:00"/>
    <m/>
    <s v="USC5Q1300083"/>
    <n v="6.6221896200000005E-2"/>
    <n v="34"/>
  </r>
  <r>
    <s v="US-VOT"/>
    <s v="US-VOTIV MUSIC"/>
    <s v="AD SUPPORTED STREAMS"/>
    <s v="SPOTIFY USA INC"/>
    <s v="AD SUPPORTED STREAMS"/>
    <s v="TRACK"/>
    <x v="18"/>
    <x v="40"/>
    <s v="00851563006615"/>
    <s v="KUROMA"/>
    <s v="UPRISING"/>
    <d v="2016-10-14T00:00:00"/>
    <m/>
    <s v="USC5Q1600006"/>
    <n v="3.8953951999999999E-3"/>
    <n v="2"/>
  </r>
  <r>
    <s v="US-VOT"/>
    <s v="US-VOTIV MUSIC"/>
    <s v="AD SUPPORTED STREAMS"/>
    <s v="SPOTIFY USA INC"/>
    <s v="AD SUPPORTED STREAMS"/>
    <s v="TRACK"/>
    <x v="18"/>
    <x v="40"/>
    <s v="00851563006615"/>
    <s v="KUROMA"/>
    <s v="THE SUN IS TOO HIGH"/>
    <d v="2016-10-14T00:00:00"/>
    <m/>
    <s v="USC5Q1600009"/>
    <n v="3.8953867000000001E-3"/>
    <n v="2"/>
  </r>
  <r>
    <s v="US-VOT"/>
    <s v="US-VOTIV MUSIC"/>
    <s v="AD SUPPORTED STREAMS"/>
    <s v="SPOTIFY USA INC"/>
    <s v="AD SUPPORTED STREAMS"/>
    <s v="TRACK"/>
    <x v="18"/>
    <x v="40"/>
    <s v="00851563006615"/>
    <s v="KUROMA"/>
    <s v="THE ISLAND IN ME"/>
    <d v="2016-10-14T00:00:00"/>
    <m/>
    <s v="USC5Q1600012"/>
    <n v="5.8430801000000001E-3"/>
    <n v="3"/>
  </r>
  <r>
    <s v="US-VOT"/>
    <s v="US-VOTIV MUSIC"/>
    <s v="AD SUPPORTED STREAMS"/>
    <s v="SPOTIFY USA INC"/>
    <s v="AD SUPPORTED STREAMS"/>
    <s v="TRACK"/>
    <x v="18"/>
    <x v="40"/>
    <s v="00851563006615"/>
    <s v="KUROMA"/>
    <s v="TENNESSEE WALKER"/>
    <d v="2016-10-14T00:00:00"/>
    <m/>
    <s v="USC5Q1600011"/>
    <n v="3.8953867000000001E-3"/>
    <n v="2"/>
  </r>
  <r>
    <s v="US-VOT"/>
    <s v="US-VOTIV MUSIC"/>
    <s v="AD SUPPORTED STREAMS"/>
    <s v="SPOTIFY USA INC"/>
    <s v="AD SUPPORTED STREAMS"/>
    <s v="TRACK"/>
    <x v="18"/>
    <x v="40"/>
    <s v="00851563006615"/>
    <s v="KUROMA"/>
    <s v="PERFECT GIRL"/>
    <d v="2016-10-14T00:00:00"/>
    <m/>
    <s v="USC5Q1600005"/>
    <n v="5.8430929000000001E-3"/>
    <n v="3"/>
  </r>
  <r>
    <s v="US-VOT"/>
    <s v="US-VOTIV MUSIC"/>
    <s v="AD SUPPORTED STREAMS"/>
    <s v="SPOTIFY USA INC"/>
    <s v="AD SUPPORTED STREAMS"/>
    <s v="TRACK"/>
    <x v="18"/>
    <x v="40"/>
    <s v="00851563006615"/>
    <s v="KUROMA"/>
    <s v="LUCKY MAN"/>
    <d v="2016-10-14T00:00:00"/>
    <m/>
    <s v="USC5Q1600003"/>
    <n v="3.8954078999999999E-3"/>
    <n v="2"/>
  </r>
  <r>
    <s v="US-VOT"/>
    <s v="US-VOTIV MUSIC"/>
    <s v="AD SUPPORTED STREAMS"/>
    <s v="SPOTIFY USA INC"/>
    <s v="AD SUPPORTED STREAMS"/>
    <s v="TRACK"/>
    <x v="18"/>
    <x v="40"/>
    <s v="00851563006615"/>
    <s v="KUROMA"/>
    <s v="IN A CALIFORNIA WAY"/>
    <d v="2016-10-14T00:00:00"/>
    <m/>
    <s v="USC5Q1600008"/>
    <n v="3.8954036000000002E-3"/>
    <n v="2"/>
  </r>
  <r>
    <s v="US-VOT"/>
    <s v="US-VOTIV MUSIC"/>
    <s v="AD SUPPORTED STREAMS"/>
    <s v="SPOTIFY USA INC"/>
    <s v="AD SUPPORTED STREAMS"/>
    <s v="TRACK"/>
    <x v="18"/>
    <x v="40"/>
    <s v="00851563006615"/>
    <s v="KUROMA"/>
    <s v="I'M THE KIND"/>
    <d v="2016-10-14T00:00:00"/>
    <m/>
    <s v="USC5Q1600004"/>
    <n v="3.8954121E-3"/>
    <n v="2"/>
  </r>
  <r>
    <s v="US-VOT"/>
    <s v="US-VOTIV MUSIC"/>
    <s v="AD SUPPORTED STREAMS"/>
    <s v="SPOTIFY USA INC"/>
    <s v="AD SUPPORTED STREAMS"/>
    <s v="TRACK"/>
    <x v="18"/>
    <x v="40"/>
    <s v="00851563006615"/>
    <s v="KUROMA"/>
    <s v="I WANT THE KINGDOM"/>
    <d v="2016-10-14T00:00:00"/>
    <m/>
    <s v="USC5Q1600010"/>
    <n v="3.8953909999999998E-3"/>
    <n v="2"/>
  </r>
  <r>
    <s v="US-VOT"/>
    <s v="US-VOTIV MUSIC"/>
    <s v="AD SUPPORTED STREAMS"/>
    <s v="SPOTIFY USA INC"/>
    <s v="AD SUPPORTED STREAMS"/>
    <s v="TRACK"/>
    <x v="18"/>
    <x v="40"/>
    <s v="00851563006615"/>
    <s v="KUROMA"/>
    <s v="I DON'T KNOW WHAT I SHOULD DO"/>
    <d v="2016-10-14T00:00:00"/>
    <m/>
    <s v="USC5Q1600007"/>
    <n v="3.8953909999999998E-3"/>
    <n v="2"/>
  </r>
  <r>
    <s v="US-VOT"/>
    <s v="US-VOTIV MUSIC"/>
    <s v="AD SUPPORTED STREAMS"/>
    <s v="SPOTIFY USA INC"/>
    <s v="AD SUPPORTED STREAMS"/>
    <s v="TRACK"/>
    <x v="18"/>
    <x v="40"/>
    <s v="00851563006615"/>
    <s v="KUROMA"/>
    <s v="A CURSE OF MINE"/>
    <d v="2016-10-14T00:00:00"/>
    <m/>
    <s v="USC5Q1600002"/>
    <n v="1.16861685E-2"/>
    <n v="6"/>
  </r>
  <r>
    <s v="US-VOT"/>
    <s v="US-VOTIV MUSIC"/>
    <s v="AD SUPPORTED STREAMS"/>
    <s v="SPOTIFY USA INC"/>
    <s v="AD SUPPORTED STREAMS"/>
    <s v="TRACK"/>
    <x v="18"/>
    <x v="41"/>
    <s v="00857235002923"/>
    <s v="KUROMA"/>
    <s v="LOVE IS ON THE WAY"/>
    <d v="2015-01-27T00:00:00"/>
    <m/>
    <s v="USC5Q1400038"/>
    <n v="1.16862704E-2"/>
    <n v="6"/>
  </r>
  <r>
    <s v="US-VOT"/>
    <s v="US-VOTIV MUSIC"/>
    <s v="AD SUPPORTED STREAMS"/>
    <s v="SPOTIFY USA INC"/>
    <s v="AD SUPPORTED STREAMS"/>
    <s v="TRACK"/>
    <x v="18"/>
    <x v="42"/>
    <s v="00857235002459"/>
    <s v="KUROMA"/>
    <s v="THEE ONLY CHILDE"/>
    <d v="2015-04-07T00:00:00"/>
    <m/>
    <s v="USC5Q1400045"/>
    <n v="1.9476976E-3"/>
    <n v="1"/>
  </r>
  <r>
    <s v="US-VOT"/>
    <s v="US-VOTIV MUSIC"/>
    <s v="AD SUPPORTED STREAMS"/>
    <s v="SPOTIFY USA INC"/>
    <s v="AD SUPPORTED STREAMS"/>
    <s v="TRACK"/>
    <x v="18"/>
    <x v="42"/>
    <s v="00857235002459"/>
    <s v="KUROMA"/>
    <s v="SIMON'S IN THE JUNGLE"/>
    <d v="2015-04-07T00:00:00"/>
    <m/>
    <s v="USC5Q1400041"/>
    <n v="3.8953951999999999E-3"/>
    <n v="2"/>
  </r>
  <r>
    <s v="US-VOT"/>
    <s v="US-VOTIV MUSIC"/>
    <s v="AD SUPPORTED STREAMS"/>
    <s v="SPOTIFY USA INC"/>
    <s v="AD SUPPORTED STREAMS"/>
    <s v="TRACK"/>
    <x v="18"/>
    <x v="42"/>
    <s v="00857235002459"/>
    <s v="KUROMA"/>
    <s v="RUNNING PEOPLE"/>
    <d v="2015-04-07T00:00:00"/>
    <m/>
    <s v="USC5Q1400037"/>
    <n v="5.2587656699999999E-2"/>
    <n v="27"/>
  </r>
  <r>
    <s v="US-VOT"/>
    <s v="US-VOTIV MUSIC"/>
    <s v="AD SUPPORTED STREAMS"/>
    <s v="SPOTIFY USA INC"/>
    <s v="AD SUPPORTED STREAMS"/>
    <s v="TRACK"/>
    <x v="18"/>
    <x v="42"/>
    <s v="00857235002459"/>
    <s v="KUROMA"/>
    <s v="PASSIONATE PEOPLE"/>
    <d v="2015-04-07T00:00:00"/>
    <m/>
    <s v="USC5Q1400040"/>
    <n v="5.8431139999999999E-3"/>
    <n v="3"/>
  </r>
  <r>
    <s v="US-VOT"/>
    <s v="US-VOTIV MUSIC"/>
    <s v="AD SUPPORTED STREAMS"/>
    <s v="SPOTIFY USA INC"/>
    <s v="AD SUPPORTED STREAMS"/>
    <s v="TRACK"/>
    <x v="18"/>
    <x v="42"/>
    <s v="00857235002459"/>
    <s v="KUROMA"/>
    <s v="EVAN MANN"/>
    <d v="2015-04-07T00:00:00"/>
    <m/>
    <s v="USC5Q1400042"/>
    <n v="1.55815382E-2"/>
    <n v="8"/>
  </r>
  <r>
    <s v="US-VOT"/>
    <s v="US-VOTIV MUSIC"/>
    <s v="AD SUPPORTED STREAMS"/>
    <s v="SPOTIFY USA INC"/>
    <s v="AD SUPPORTED STREAMS"/>
    <s v="TRACK"/>
    <x v="18"/>
    <x v="42"/>
    <s v="00857235002459"/>
    <s v="KUROMA"/>
    <s v="CASE LOGIC"/>
    <d v="2015-04-07T00:00:00"/>
    <m/>
    <s v="USC5Q1400043"/>
    <n v="7.7907818000000004E-3"/>
    <n v="4"/>
  </r>
  <r>
    <s v="US-VOT"/>
    <s v="US-VOTIV MUSIC"/>
    <s v="AD SUPPORTED STREAMS"/>
    <s v="SPOTIFY USA INC"/>
    <s v="AD SUPPORTED STREAMS"/>
    <s v="TRACK"/>
    <x v="18"/>
    <x v="42"/>
    <s v="00857235002459"/>
    <s v="KUROMA"/>
    <s v="BIG BAD MONEY"/>
    <d v="2015-04-07T00:00:00"/>
    <m/>
    <s v="USC5Q1400039"/>
    <n v="1.3633870399999999E-2"/>
    <n v="7"/>
  </r>
  <r>
    <s v="US-VOT"/>
    <s v="US-VOTIV MUSIC"/>
    <s v="AD SUPPORTED STREAMS"/>
    <s v="SPOTIFY USA INC"/>
    <s v="AD SUPPORTED STREAMS"/>
    <s v="TRACK"/>
    <x v="18"/>
    <x v="42"/>
    <s v="00857235002459"/>
    <s v="KUROMA"/>
    <s v="30601"/>
    <d v="2015-04-07T00:00:00"/>
    <m/>
    <s v="USC5Q1400044"/>
    <n v="3.8953951999999999E-3"/>
    <n v="2"/>
  </r>
  <r>
    <s v="US-VOT"/>
    <s v="US-VOTIV MUSIC"/>
    <s v="AD SUPPORTED STREAMS"/>
    <s v="SPOTIFY USA INC"/>
    <s v="AD SUPPORTED STREAMS"/>
    <s v="TRACK"/>
    <x v="18"/>
    <x v="43"/>
    <s v="00851563006721"/>
    <s v="KUROMA"/>
    <s v="A DAY WITH NO DISASTER"/>
    <d v="2016-07-27T00:00:00"/>
    <m/>
    <s v="USC5Q1600001"/>
    <n v="1.75292825E-2"/>
    <n v="9"/>
  </r>
  <r>
    <s v="US-VOT"/>
    <s v="US-VOTIV MUSIC"/>
    <s v="AD SUPPORTED STREAMS"/>
    <s v="SPOTIFY USA INC"/>
    <s v="AD SUPPORTED STREAMS"/>
    <s v="TRACK"/>
    <x v="18"/>
    <x v="44"/>
    <s v="00857235002800"/>
    <s v="KUROMA"/>
    <s v="20+CENTURIES"/>
    <d v="2014-12-15T00:00:00"/>
    <m/>
    <s v="USC5Q1400036"/>
    <n v="0.19476935149999999"/>
    <n v="100"/>
  </r>
  <r>
    <s v="US-VOT"/>
    <s v="US-VOTIV MUSIC"/>
    <s v="AD SUPPORTED STREAMS"/>
    <s v="SPOTIFY USA INC"/>
    <s v="AD SUPPORTED STREAMS"/>
    <s v="TRACK"/>
    <x v="18"/>
    <x v="44"/>
    <s v="00851563006332"/>
    <s v="KUROMA"/>
    <s v="TWENTY CENTURIES IN TIME"/>
    <d v="2015-10-30T00:00:00"/>
    <m/>
    <s v="USC5Q1500017"/>
    <n v="1.9476891000000001E-3"/>
    <n v="1"/>
  </r>
  <r>
    <s v="US-VOT"/>
    <s v="US-VOTIV MUSIC"/>
    <s v="AD SUPPORTED STREAMS"/>
    <s v="SPOTIFY USA INC"/>
    <s v="AD SUPPORTED STREAMS"/>
    <s v="TRACK"/>
    <x v="18"/>
    <x v="44"/>
    <s v="00851563006332"/>
    <s v="KUROMA"/>
    <s v="HEAVENLY JUSTICE"/>
    <d v="2015-10-30T00:00:00"/>
    <m/>
    <s v="USC5Q1500015"/>
    <n v="3.8953867000000001E-3"/>
    <n v="2"/>
  </r>
  <r>
    <s v="US-VOT"/>
    <s v="US-VOTIV MUSIC"/>
    <s v="AD SUPPORTED STREAMS"/>
    <s v="SPOTIFY USA INC"/>
    <s v="AD SUPPORTED STREAMS"/>
    <s v="TRACK"/>
    <x v="18"/>
    <x v="44"/>
    <s v="00851563006332"/>
    <s v="KUROMA"/>
    <s v="GONNA GET COOL"/>
    <d v="2015-10-30T00:00:00"/>
    <m/>
    <s v="USC5Q1500014"/>
    <n v="9.7384454999999998E-3"/>
    <n v="5"/>
  </r>
  <r>
    <s v="US-VOT"/>
    <s v="US-VOTIV MUSIC"/>
    <s v="AD SUPPORTED STREAMS"/>
    <s v="SPOTIFY USA INC"/>
    <s v="AD SUPPORTED STREAMS"/>
    <s v="TRACK"/>
    <x v="18"/>
    <x v="44"/>
    <s v="00851563006332"/>
    <s v="KUROMA"/>
    <s v="DIVINE HAMMER"/>
    <d v="2015-10-30T00:00:00"/>
    <m/>
    <s v="USC5Q1500016"/>
    <n v="1.16861346E-2"/>
    <n v="6"/>
  </r>
  <r>
    <s v="US-VOT"/>
    <s v="US-VOTIV MUSIC"/>
    <s v="AD SUPPORTED STREAMS"/>
    <s v="SPOTIFY USA INC"/>
    <s v="AD SUPPORTED STREAMS"/>
    <s v="TRACK"/>
    <x v="19"/>
    <x v="45"/>
    <s v="00851857007175"/>
    <s v="KAYE"/>
    <s v="PARAKEETER"/>
    <d v="1899-12-31T00:00:00"/>
    <m/>
    <s v="USC5Q1600052"/>
    <n v="2.33723456E-2"/>
    <n v="12"/>
  </r>
  <r>
    <s v="US-VOT"/>
    <s v="US-VOTIV MUSIC"/>
    <s v="AD SUPPORTED STREAMS"/>
    <s v="SPOTIFY USA INC"/>
    <s v="AD SUPPORTED STREAMS"/>
    <s v="TRACK"/>
    <x v="19"/>
    <x v="46"/>
    <s v="00851563006622"/>
    <s v="KAYE"/>
    <s v="UUU"/>
    <d v="2016-08-19T00:00:00"/>
    <m/>
    <s v="USC5Q1600013"/>
    <n v="0.18503090599999999"/>
    <n v="95"/>
  </r>
  <r>
    <s v="US-VOT"/>
    <s v="US-VOTIV MUSIC"/>
    <s v="AD SUPPORTED STREAMS"/>
    <s v="SPOTIFY USA INC"/>
    <s v="AD SUPPORTED STREAMS"/>
    <s v="TRACK"/>
    <x v="19"/>
    <x v="46"/>
    <s v="00851563006622"/>
    <s v="KAYE"/>
    <s v="PORCELAIN"/>
    <d v="2016-08-19T00:00:00"/>
    <m/>
    <s v="USC5Q1600017"/>
    <n v="1.94770521E-2"/>
    <n v="10"/>
  </r>
  <r>
    <s v="US-VOT"/>
    <s v="US-VOTIV MUSIC"/>
    <s v="AD SUPPORTED STREAMS"/>
    <s v="SPOTIFY USA INC"/>
    <s v="AD SUPPORTED STREAMS"/>
    <s v="TRACK"/>
    <x v="19"/>
    <x v="46"/>
    <s v="00851563006622"/>
    <s v="KAYE"/>
    <s v="HONEY"/>
    <d v="2016-08-19T00:00:00"/>
    <m/>
    <s v="USC5Q1600014"/>
    <n v="0.73233493329999999"/>
    <n v="376"/>
  </r>
  <r>
    <s v="US-VOT"/>
    <s v="US-VOTIV MUSIC"/>
    <s v="AD SUPPORTED STREAMS"/>
    <s v="SPOTIFY USA INC"/>
    <s v="AD SUPPORTED STREAMS"/>
    <s v="TRACK"/>
    <x v="19"/>
    <x v="46"/>
    <s v="00851563006622"/>
    <s v="KAYE"/>
    <s v="CARRY YOU"/>
    <d v="2016-08-19T00:00:00"/>
    <m/>
    <s v="USC5Q1600015"/>
    <n v="3.1163394699999999E-2"/>
    <n v="16"/>
  </r>
  <r>
    <s v="US-VOT"/>
    <s v="US-VOTIV MUSIC"/>
    <s v="AD SUPPORTED STREAMS"/>
    <s v="SPOTIFY USA INC"/>
    <s v="AD SUPPORTED STREAMS"/>
    <s v="TRACK"/>
    <x v="19"/>
    <x v="46"/>
    <s v="00851563006622"/>
    <s v="KAYE"/>
    <s v="ARMIES"/>
    <d v="2016-08-19T00:00:00"/>
    <m/>
    <s v="USC5Q1600016"/>
    <n v="9.738505330000001E-2"/>
    <n v="50"/>
  </r>
  <r>
    <s v="US-VOT"/>
    <s v="US-VOTIV MUSIC"/>
    <s v="AD SUPPORTED STREAMS"/>
    <s v="SPOTIFY USA INC"/>
    <s v="AD SUPPORTED STREAMS"/>
    <s v="TRACK"/>
    <x v="19"/>
    <x v="47"/>
    <s v="00851857007342"/>
    <s v="KAYE"/>
    <s v="CHESHIRE KITTEN"/>
    <d v="2017-07-28T00:00:00"/>
    <m/>
    <s v="USC5Q1700027"/>
    <n v="0.24540882720000001"/>
    <n v="126"/>
  </r>
  <r>
    <s v="US-VOT"/>
    <s v="US-VOTIV MUSIC"/>
    <s v="AD SUPPORTED STREAMS"/>
    <s v="SPOTIFY USA INC"/>
    <s v="AD SUPPORTED STREAMS"/>
    <s v="TRACK"/>
    <x v="19"/>
    <x v="48"/>
    <s v="00851857007441"/>
    <s v="KAYE"/>
    <s v="BAMBOO"/>
    <d v="2017-09-20T00:00:00"/>
    <m/>
    <s v="USC5Q1700040"/>
    <n v="8.7646009699999999E-2"/>
    <n v="45"/>
  </r>
  <r>
    <s v="US-VOT"/>
    <s v="US-VOTIV MUSIC"/>
    <s v="AD SUPPORTED STREAMS"/>
    <s v="SPOTIFY USA INC"/>
    <s v="AD SUPPORTED STREAMS"/>
    <s v="TRACK"/>
    <x v="8"/>
    <x v="49"/>
    <s v="00851563006745"/>
    <s v="IMAGINARY CITIES"/>
    <s v="WHEREVER YOU ARE"/>
    <d v="2016-08-12T00:00:00"/>
    <m/>
    <s v="USC5Q1600028"/>
    <n v="1.9477229999999999E-3"/>
    <n v="1"/>
  </r>
  <r>
    <s v="US-VOT"/>
    <s v="US-VOTIV MUSIC"/>
    <s v="AD SUPPORTED STREAMS"/>
    <s v="SPOTIFY USA INC"/>
    <s v="AD SUPPORTED STREAMS"/>
    <s v="TRACK"/>
    <x v="8"/>
    <x v="49"/>
    <s v="00851563006745"/>
    <s v="IMAGINARY CITIES"/>
    <s v="TRUE LOVE"/>
    <d v="2016-08-12T00:00:00"/>
    <m/>
    <s v="USC5Q1600029"/>
    <n v="3.8954206000000012E-3"/>
    <n v="2"/>
  </r>
  <r>
    <s v="US-VOT"/>
    <s v="US-VOTIV MUSIC"/>
    <s v="AD SUPPORTED STREAMS"/>
    <s v="SPOTIFY USA INC"/>
    <s v="AD SUPPORTED STREAMS"/>
    <s v="TRACK"/>
    <x v="8"/>
    <x v="49"/>
    <s v="00851563006745"/>
    <s v="IMAGINARY CITIES"/>
    <s v="SET MY HEART ON FIRE"/>
    <d v="2016-08-12T00:00:00"/>
    <m/>
    <s v="USC5Q1600027"/>
    <n v="5.8430969999999994E-3"/>
    <n v="3"/>
  </r>
  <r>
    <s v="US-VOT"/>
    <s v="US-VOTIV MUSIC"/>
    <s v="AD SUPPORTED STREAMS"/>
    <s v="SPOTIFY USA INC"/>
    <s v="AD SUPPORTED STREAMS"/>
    <s v="TRACK"/>
    <x v="8"/>
    <x v="49"/>
    <s v="00851563006745"/>
    <s v="IMAGINARY CITIES"/>
    <s v="CAROUSEL"/>
    <d v="2016-08-12T00:00:00"/>
    <m/>
    <s v="USC5Q1600030"/>
    <n v="9.7385048000000005E-3"/>
    <n v="5"/>
  </r>
  <r>
    <s v="US-VOT"/>
    <s v="US-VOTIV MUSIC"/>
    <s v="AD SUPPORTED STREAMS"/>
    <s v="SPOTIFY USA INC"/>
    <s v="AD SUPPORTED STREAMS"/>
    <s v="TRACK"/>
    <x v="8"/>
    <x v="50"/>
    <s v="00857235002084"/>
    <s v="IMAGINARY CITIES"/>
    <s v="WHO'S WATCHING YOU"/>
    <d v="2014-02-25T00:00:00"/>
    <m/>
    <s v="CA2Q71200026"/>
    <n v="7.7908242000000001E-3"/>
    <n v="4"/>
  </r>
  <r>
    <s v="US-VOT"/>
    <s v="US-VOTIV MUSIC"/>
    <s v="AD SUPPORTED STREAMS"/>
    <s v="SPOTIFY USA INC"/>
    <s v="AD SUPPORTED STREAMS"/>
    <s v="TRACK"/>
    <x v="8"/>
    <x v="50"/>
    <s v="00857235002084"/>
    <s v="IMAGINARY CITIES"/>
    <s v="WATER UNDER THE BRIDGE"/>
    <d v="2014-02-25T00:00:00"/>
    <m/>
    <s v="CA2Q71200027"/>
    <n v="1.55815934E-2"/>
    <n v="8"/>
  </r>
  <r>
    <s v="US-VOT"/>
    <s v="US-VOTIV MUSIC"/>
    <s v="AD SUPPORTED STREAMS"/>
    <s v="SPOTIFY USA INC"/>
    <s v="AD SUPPORTED STREAMS"/>
    <s v="TRACK"/>
    <x v="8"/>
    <x v="50"/>
    <s v="00857235002084"/>
    <s v="IMAGINARY CITIES"/>
    <s v="STILL WAITING/SO COLD"/>
    <d v="2014-02-25T00:00:00"/>
    <m/>
    <s v="CA2Q71200028"/>
    <n v="5.8431310000000014E-3"/>
    <n v="3"/>
  </r>
  <r>
    <s v="US-VOT"/>
    <s v="US-VOTIV MUSIC"/>
    <s v="AD SUPPORTED STREAMS"/>
    <s v="SPOTIFY USA INC"/>
    <s v="AD SUPPORTED STREAMS"/>
    <s v="TRACK"/>
    <x v="8"/>
    <x v="50"/>
    <s v="00857235002084"/>
    <s v="IMAGINARY CITIES"/>
    <s v="SOONER OR LATER"/>
    <d v="2014-02-25T00:00:00"/>
    <m/>
    <s v="CA2Q71200022"/>
    <n v="7.7908242000000001E-3"/>
    <n v="4"/>
  </r>
  <r>
    <s v="US-VOT"/>
    <s v="US-VOTIV MUSIC"/>
    <s v="AD SUPPORTED STREAMS"/>
    <s v="SPOTIFY USA INC"/>
    <s v="AD SUPPORTED STREAMS"/>
    <s v="TRACK"/>
    <x v="8"/>
    <x v="50"/>
    <s v="00857235002084"/>
    <s v="IMAGINARY CITIES"/>
    <s v="SILVER LINING"/>
    <d v="2014-02-25T00:00:00"/>
    <m/>
    <s v="CA2Q71200021"/>
    <n v="2.5320060200000001E-2"/>
    <n v="13"/>
  </r>
  <r>
    <s v="US-VOT"/>
    <s v="US-VOTIV MUSIC"/>
    <s v="AD SUPPORTED STREAMS"/>
    <s v="SPOTIFY USA INC"/>
    <s v="AD SUPPORTED STREAMS"/>
    <s v="TRACK"/>
    <x v="8"/>
    <x v="50"/>
    <s v="00857235002084"/>
    <s v="IMAGINARY CITIES"/>
    <s v="LILT (THE INTRO SONG)"/>
    <d v="2014-02-25T00:00:00"/>
    <m/>
    <s v="CA2Q71200017"/>
    <n v="5.8431096999999989E-3"/>
    <n v="3"/>
  </r>
  <r>
    <s v="US-VOT"/>
    <s v="US-VOTIV MUSIC"/>
    <s v="AD SUPPORTED STREAMS"/>
    <s v="SPOTIFY USA INC"/>
    <s v="AD SUPPORTED STREAMS"/>
    <s v="TRACK"/>
    <x v="8"/>
    <x v="50"/>
    <s v="00857235002084"/>
    <s v="IMAGINARY CITIES"/>
    <s v="FALL OF ROMANCE"/>
    <d v="2014-02-25T00:00:00"/>
    <m/>
    <s v="CA2Q71200023"/>
    <n v="2.1424648000000001E-2"/>
    <n v="11"/>
  </r>
  <r>
    <s v="US-VOT"/>
    <s v="US-VOTIV MUSIC"/>
    <s v="AD SUPPORTED STREAMS"/>
    <s v="SPOTIFY USA INC"/>
    <s v="AD SUPPORTED STREAMS"/>
    <s v="TRACK"/>
    <x v="8"/>
    <x v="50"/>
    <s v="00857235002084"/>
    <s v="IMAGINARY CITIES"/>
    <s v="CHASING THE SUNSET"/>
    <d v="2014-02-25T00:00:00"/>
    <m/>
    <s v="CA2Q71200020"/>
    <n v="3.8953951700000003E-2"/>
    <n v="20"/>
  </r>
  <r>
    <s v="US-VOT"/>
    <s v="US-VOTIV MUSIC"/>
    <s v="AD SUPPORTED STREAMS"/>
    <s v="SPOTIFY USA INC"/>
    <s v="AD SUPPORTED STREAMS"/>
    <s v="TRACK"/>
    <x v="8"/>
    <x v="50"/>
    <s v="00857235002084"/>
    <s v="IMAGINARY CITIES"/>
    <s v="BELLS OF COLOGNE"/>
    <d v="2014-02-25T00:00:00"/>
    <m/>
    <s v="CA2Q71200019"/>
    <n v="0.1149140007"/>
    <n v="59"/>
  </r>
  <r>
    <s v="US-VOT"/>
    <s v="US-VOTIV MUSIC"/>
    <s v="AD SUPPORTED STREAMS"/>
    <s v="SPOTIFY USA INC"/>
    <s v="AD SUPPORTED STREAMS"/>
    <s v="TRACK"/>
    <x v="8"/>
    <x v="50"/>
    <s v="00857235002084"/>
    <s v="IMAGINARY CITIES"/>
    <s v="ALL THE TIME"/>
    <d v="2014-02-25T00:00:00"/>
    <m/>
    <s v="CA2Q71200018"/>
    <n v="2.1424686299999999E-2"/>
    <n v="11"/>
  </r>
  <r>
    <s v="US-VOT"/>
    <s v="US-VOTIV MUSIC"/>
    <s v="AD SUPPORTED STREAMS"/>
    <s v="SPOTIFY USA INC"/>
    <s v="AD SUPPORTED STREAMS"/>
    <s v="TRACK"/>
    <x v="8"/>
    <x v="50"/>
    <s v="00857235002084"/>
    <s v="IMAGINARY CITIES"/>
    <s v="A WAY WITH YOUR WORDS"/>
    <d v="2014-02-25T00:00:00"/>
    <m/>
    <s v="CA2Q71200025"/>
    <n v="5.8431181999999996E-3"/>
    <n v="3"/>
  </r>
  <r>
    <s v="US-VOT"/>
    <s v="US-VOTIV MUSIC"/>
    <s v="AD SUPPORTED STREAMS"/>
    <s v="SPOTIFY USA INC"/>
    <s v="AD SUPPORTED STREAMS"/>
    <s v="TRACK"/>
    <x v="8"/>
    <x v="50"/>
    <s v="00857235002084"/>
    <s v="IMAGINARY CITIES"/>
    <s v="9 AND 10"/>
    <d v="2014-02-25T00:00:00"/>
    <m/>
    <s v="CA2Q71200024"/>
    <n v="2.3372404999999999E-2"/>
    <n v="12"/>
  </r>
  <r>
    <s v="US-VOT"/>
    <s v="US-VOTIV MUSIC"/>
    <s v="AD SUPPORTED STREAMS"/>
    <s v="SPOTIFY USA INC"/>
    <s v="AD SUPPORTED STREAMS"/>
    <s v="TRACK"/>
    <x v="20"/>
    <x v="51"/>
    <s v="00075679965448"/>
    <s v="HEY CHAMP"/>
    <s v="WORD=WAR"/>
    <d v="2014-02-18T00:00:00"/>
    <m/>
    <s v="USC5Q1000002"/>
    <n v="4.6744657200000012E-2"/>
    <n v="24"/>
  </r>
  <r>
    <s v="US-VOT"/>
    <s v="US-VOTIV MUSIC"/>
    <s v="AD SUPPORTED STREAMS"/>
    <s v="SPOTIFY USA INC"/>
    <s v="AD SUPPORTED STREAMS"/>
    <s v="TRACK"/>
    <x v="20"/>
    <x v="51"/>
    <s v="00075679965448"/>
    <s v="HEY CHAMP"/>
    <s v="STEAMPUNK CAMELOT"/>
    <d v="2014-02-18T00:00:00"/>
    <m/>
    <s v="USC5Q1000010"/>
    <n v="2.9215396000000001E-2"/>
    <n v="15"/>
  </r>
  <r>
    <s v="US-VOT"/>
    <s v="US-VOTIV MUSIC"/>
    <s v="AD SUPPORTED STREAMS"/>
    <s v="SPOTIFY USA INC"/>
    <s v="AD SUPPORTED STREAMS"/>
    <s v="TRACK"/>
    <x v="20"/>
    <x v="51"/>
    <s v="00075679965448"/>
    <s v="HEY CHAMP"/>
    <s v="STAR"/>
    <d v="2014-02-18T00:00:00"/>
    <m/>
    <s v="USC5Q1000007"/>
    <n v="3.7006199099999998E-2"/>
    <n v="19"/>
  </r>
  <r>
    <s v="US-VOT"/>
    <s v="US-VOTIV MUSIC"/>
    <s v="AD SUPPORTED STREAMS"/>
    <s v="SPOTIFY USA INC"/>
    <s v="AD SUPPORTED STREAMS"/>
    <s v="TRACK"/>
    <x v="20"/>
    <x v="51"/>
    <s v="00075679965448"/>
    <s v="HEY CHAMP"/>
    <s v="SO AMERICAN"/>
    <d v="2014-02-18T00:00:00"/>
    <m/>
    <s v="USC5Q1000008"/>
    <n v="5.0639971899999997E-2"/>
    <n v="26"/>
  </r>
  <r>
    <s v="US-VOT"/>
    <s v="US-VOTIV MUSIC"/>
    <s v="AD SUPPORTED STREAMS"/>
    <s v="SPOTIFY USA INC"/>
    <s v="AD SUPPORTED STREAMS"/>
    <s v="TRACK"/>
    <x v="20"/>
    <x v="51"/>
    <s v="00075679965448"/>
    <s v="HEY CHAMP"/>
    <s v="SHAKE"/>
    <d v="2014-02-18T00:00:00"/>
    <m/>
    <s v="USC5Q1000001"/>
    <n v="0.1402339464"/>
    <n v="72"/>
  </r>
  <r>
    <s v="US-VOT"/>
    <s v="US-VOTIV MUSIC"/>
    <s v="AD SUPPORTED STREAMS"/>
    <s v="SPOTIFY USA INC"/>
    <s v="AD SUPPORTED STREAMS"/>
    <s v="TRACK"/>
    <x v="20"/>
    <x v="51"/>
    <s v="00075679965448"/>
    <s v="HEY CHAMP"/>
    <s v="NO FUTURE"/>
    <d v="2014-02-18T00:00:00"/>
    <m/>
    <s v="USC5Q1000005"/>
    <n v="4.8692303899999997E-2"/>
    <n v="25"/>
  </r>
  <r>
    <s v="US-VOT"/>
    <s v="US-VOTIV MUSIC"/>
    <s v="AD SUPPORTED STREAMS"/>
    <s v="SPOTIFY USA INC"/>
    <s v="AD SUPPORTED STREAMS"/>
    <s v="TRACK"/>
    <x v="20"/>
    <x v="51"/>
    <s v="00075679965448"/>
    <s v="HEY CHAMP"/>
    <s v="NEVEREST"/>
    <d v="2014-02-18T00:00:00"/>
    <m/>
    <s v="USC5Q1000006"/>
    <n v="0.1207569154"/>
    <n v="62"/>
  </r>
  <r>
    <s v="US-VOT"/>
    <s v="US-VOTIV MUSIC"/>
    <s v="AD SUPPORTED STREAMS"/>
    <s v="SPOTIFY USA INC"/>
    <s v="AD SUPPORTED STREAMS"/>
    <s v="TRACK"/>
    <x v="20"/>
    <x v="51"/>
    <s v="00075679965448"/>
    <s v="HEY CHAMP"/>
    <s v="FACE CONTROL"/>
    <d v="2014-02-18T00:00:00"/>
    <m/>
    <s v="USC5Q1000009"/>
    <n v="3.7006220200000002E-2"/>
    <n v="19"/>
  </r>
  <r>
    <s v="US-VOT"/>
    <s v="US-VOTIV MUSIC"/>
    <s v="AD SUPPORTED STREAMS"/>
    <s v="SPOTIFY USA INC"/>
    <s v="AD SUPPORTED STREAMS"/>
    <s v="TRACK"/>
    <x v="20"/>
    <x v="51"/>
    <s v="00075679965448"/>
    <s v="HEY CHAMP"/>
    <s v="COLD DUST GIRL"/>
    <d v="2014-02-18T00:00:00"/>
    <m/>
    <s v="USC5Q1000003"/>
    <n v="2.2612740318000002"/>
    <n v="1161"/>
  </r>
  <r>
    <s v="US-VOT"/>
    <s v="US-VOTIV MUSIC"/>
    <s v="AD SUPPORTED STREAMS"/>
    <s v="SPOTIFY USA INC"/>
    <s v="AD SUPPORTED STREAMS"/>
    <s v="TRACK"/>
    <x v="20"/>
    <x v="51"/>
    <s v="00075679965448"/>
    <s v="HEY CHAMP"/>
    <s v="ARTIFICIAL MAN"/>
    <d v="2014-02-18T00:00:00"/>
    <m/>
    <s v="USC5Q1000004"/>
    <n v="4.0901577299999999E-2"/>
    <n v="21"/>
  </r>
  <r>
    <s v="US-VOT"/>
    <s v="US-VOTIV MUSIC"/>
    <s v="AD SUPPORTED STREAMS"/>
    <s v="SPOTIFY USA INC"/>
    <s v="AD SUPPORTED STREAMS"/>
    <s v="TRACK"/>
    <x v="0"/>
    <x v="52"/>
    <s v="00851563006127"/>
    <s v="GLINT"/>
    <s v="THE HANDS ON THE CLOCK"/>
    <d v="2016-03-11T00:00:00"/>
    <m/>
    <s v="USC5Q1400057"/>
    <n v="1.9477697E-3"/>
    <n v="1"/>
  </r>
  <r>
    <s v="US-VOT"/>
    <s v="US-VOTIV MUSIC"/>
    <s v="AD SUPPORTED STREAMS"/>
    <s v="SPOTIFY USA INC"/>
    <s v="AD SUPPORTED STREAMS"/>
    <s v="TRACK"/>
    <x v="0"/>
    <x v="52"/>
    <s v="00851563006127"/>
    <s v="GLINT"/>
    <s v="SOLDIERS IN THE DARK"/>
    <d v="2016-03-11T00:00:00"/>
    <m/>
    <s v="USC5Q1400055"/>
    <n v="4.2999999999999988E-9"/>
    <n v="0"/>
  </r>
  <r>
    <s v="US-VOT"/>
    <s v="US-VOTIV MUSIC"/>
    <s v="AD SUPPORTED STREAMS"/>
    <s v="SPOTIFY USA INC"/>
    <s v="AD SUPPORTED STREAMS"/>
    <s v="TRACK"/>
    <x v="0"/>
    <x v="52"/>
    <s v="00851563006127"/>
    <s v="GLINT"/>
    <s v="SIT BACK, LET GO"/>
    <d v="2016-03-11T00:00:00"/>
    <m/>
    <s v="USC5Q1400053"/>
    <n v="1.36338746E-2"/>
    <n v="7"/>
  </r>
  <r>
    <s v="US-VOT"/>
    <s v="US-VOTIV MUSIC"/>
    <s v="AD SUPPORTED STREAMS"/>
    <s v="SPOTIFY USA INC"/>
    <s v="AD SUPPORTED STREAMS"/>
    <s v="TRACK"/>
    <x v="0"/>
    <x v="52"/>
    <s v="00851563006127"/>
    <s v="GLINT"/>
    <s v="JUNKY"/>
    <d v="2016-03-11T00:00:00"/>
    <m/>
    <s v="USC5Q1400056"/>
    <n v="1.7529235800000001E-2"/>
    <n v="9"/>
  </r>
  <r>
    <s v="US-VOT"/>
    <s v="US-VOTIV MUSIC"/>
    <s v="AD SUPPORTED STREAMS"/>
    <s v="SPOTIFY USA INC"/>
    <s v="AD SUPPORTED STREAMS"/>
    <s v="TRACK"/>
    <x v="0"/>
    <x v="52"/>
    <s v="00851563006127"/>
    <s v="GLINT"/>
    <s v="INTRO"/>
    <d v="2016-03-11T00:00:00"/>
    <m/>
    <s v="USC5Q1400049"/>
    <n v="5.8430801000000001E-3"/>
    <n v="3"/>
  </r>
  <r>
    <s v="US-VOT"/>
    <s v="US-VOTIV MUSIC"/>
    <s v="AD SUPPORTED STREAMS"/>
    <s v="SPOTIFY USA INC"/>
    <s v="AD SUPPORTED STREAMS"/>
    <s v="TRACK"/>
    <x v="0"/>
    <x v="52"/>
    <s v="00851563006127"/>
    <s v="GLINT"/>
    <s v="GET OUT THE WAY"/>
    <d v="2016-03-11T00:00:00"/>
    <m/>
    <s v="USC5Q1400091"/>
    <n v="9.9332848500000001E-2"/>
    <n v="51"/>
  </r>
  <r>
    <s v="US-VOT"/>
    <s v="US-VOTIV MUSIC"/>
    <s v="AD SUPPORTED STREAMS"/>
    <s v="SPOTIFY USA INC"/>
    <s v="AD SUPPORTED STREAMS"/>
    <s v="TRACK"/>
    <x v="0"/>
    <x v="52"/>
    <s v="00851563006127"/>
    <s v="GLINT"/>
    <s v="FAR FROM HERE"/>
    <d v="2016-03-11T00:00:00"/>
    <m/>
    <s v="USC5Q1400090"/>
    <n v="1.9477018999999999E-3"/>
    <n v="1"/>
  </r>
  <r>
    <s v="US-VOT"/>
    <s v="US-VOTIV MUSIC"/>
    <s v="AD SUPPORTED STREAMS"/>
    <s v="SPOTIFY USA INC"/>
    <s v="AD SUPPORTED STREAMS"/>
    <s v="TRACK"/>
    <x v="0"/>
    <x v="52"/>
    <s v="00851563006127"/>
    <s v="GLINT"/>
    <s v="DEBTS &amp; COLLECTIONS"/>
    <d v="2016-03-11T00:00:00"/>
    <m/>
    <s v="USC5Q1400054"/>
    <n v="3.8953909999999998E-3"/>
    <n v="2"/>
  </r>
  <r>
    <s v="US-VOT"/>
    <s v="US-VOTIV MUSIC"/>
    <s v="AD SUPPORTED STREAMS"/>
    <s v="SPOTIFY USA INC"/>
    <s v="AD SUPPORTED STREAMS"/>
    <s v="TRACK"/>
    <x v="0"/>
    <x v="52"/>
    <s v="00851563006127"/>
    <s v="GLINT"/>
    <s v="BREATHE"/>
    <d v="2016-03-11T00:00:00"/>
    <m/>
    <s v="USC5Q1400051"/>
    <n v="1.94770225E-2"/>
    <n v="10"/>
  </r>
  <r>
    <s v="US-VOT"/>
    <s v="US-VOTIV MUSIC"/>
    <s v="AD SUPPORTED STREAMS"/>
    <s v="SPOTIFY USA INC"/>
    <s v="AD SUPPORTED STREAMS"/>
    <s v="TRACK"/>
    <x v="0"/>
    <x v="53"/>
    <s v="00851563006301"/>
    <s v="GLINT"/>
    <s v="THE PLACES I FOUND"/>
    <d v="2015-08-21T00:00:00"/>
    <m/>
    <s v="USC5Q1500012"/>
    <n v="1.9477272999999999E-3"/>
    <n v="1"/>
  </r>
  <r>
    <s v="US-VOT"/>
    <s v="US-VOTIV MUSIC"/>
    <s v="AD SUPPORTED STREAMS"/>
    <s v="SPOTIFY USA INC"/>
    <s v="AD SUPPORTED STREAMS"/>
    <s v="TRACK"/>
    <x v="0"/>
    <x v="53"/>
    <s v="00851563006257"/>
    <s v="GLINT"/>
    <s v="WHILE YOU SLEEP"/>
    <d v="2015-07-24T00:00:00"/>
    <m/>
    <s v="USC5Q1400060"/>
    <n v="2.7267740700000001E-2"/>
    <n v="14"/>
  </r>
  <r>
    <s v="US-VOT"/>
    <s v="US-VOTIV MUSIC"/>
    <s v="AD SUPPORTED STREAMS"/>
    <s v="SPOTIFY USA INC"/>
    <s v="AD SUPPORTED STREAMS"/>
    <s v="TRACK"/>
    <x v="0"/>
    <x v="53"/>
    <s v="00851563006257"/>
    <s v="GLINT"/>
    <s v="HOLD STILL"/>
    <d v="2015-07-24T00:00:00"/>
    <m/>
    <s v="USC5Q1400094"/>
    <n v="2.72677027E-2"/>
    <n v="14"/>
  </r>
  <r>
    <s v="US-VOT"/>
    <s v="US-VOTIV MUSIC"/>
    <s v="AD SUPPORTED STREAMS"/>
    <s v="SPOTIFY USA INC"/>
    <s v="AD SUPPORTED STREAMS"/>
    <s v="TRACK"/>
    <x v="0"/>
    <x v="53"/>
    <s v="00851563006257"/>
    <s v="GLINT"/>
    <s v="ALL IS WELL"/>
    <d v="2015-07-24T00:00:00"/>
    <m/>
    <s v="USC5Q1400059"/>
    <n v="1.9477654000000001E-3"/>
    <n v="1"/>
  </r>
  <r>
    <s v="US-VOT"/>
    <s v="US-VOTIV MUSIC"/>
    <s v="AD SUPPORTED STREAMS"/>
    <s v="SPOTIFY USA INC"/>
    <s v="AD SUPPORTED STREAMS"/>
    <s v="TRACK"/>
    <x v="0"/>
    <x v="54"/>
    <s v="00851563006264"/>
    <s v="GLINT"/>
    <s v="THE TRUTH LIES IN US"/>
    <d v="2015-10-30T00:00:00"/>
    <m/>
    <s v="USC5Q1400098"/>
    <n v="1.28E-8"/>
    <n v="0"/>
  </r>
  <r>
    <s v="US-VOT"/>
    <s v="US-VOTIV MUSIC"/>
    <s v="AD SUPPORTED STREAMS"/>
    <s v="SPOTIFY USA INC"/>
    <s v="AD SUPPORTED STREAMS"/>
    <s v="TRACK"/>
    <x v="0"/>
    <x v="54"/>
    <s v="00851563006264"/>
    <s v="GLINT"/>
    <s v="GUIDED"/>
    <d v="2015-10-30T00:00:00"/>
    <m/>
    <s v="USC5Q1400052"/>
    <n v="0.1071230789"/>
    <n v="55"/>
  </r>
  <r>
    <s v="US-VOT"/>
    <s v="US-VOTIV MUSIC"/>
    <s v="AD SUPPORTED STREAMS"/>
    <s v="SPOTIFY USA INC"/>
    <s v="AD SUPPORTED STREAMS"/>
    <s v="TRACK"/>
    <x v="0"/>
    <x v="55"/>
    <s v="00851563006431"/>
    <s v="GLINT"/>
    <s v="DAYDREAMERS"/>
    <d v="2016-01-15T00:00:00"/>
    <m/>
    <s v="USC5Q1400050"/>
    <n v="3.7006623199999998E-2"/>
    <n v="19"/>
  </r>
  <r>
    <s v="US-VOT"/>
    <s v="US-VOTIV MUSIC"/>
    <s v="AD SUPPORTED STREAMS"/>
    <s v="SPOTIFY USA INC"/>
    <s v="AD SUPPORTED STREAMS"/>
    <s v="TRACK"/>
    <x v="12"/>
    <x v="56"/>
    <s v="00851563006516"/>
    <s v="FENCES"/>
    <s v="THE FOUNTAIN"/>
    <d v="2016-09-09T00:00:00"/>
    <m/>
    <s v="USC5Q1500033"/>
    <n v="8.7646383000000008E-2"/>
    <n v="45"/>
  </r>
  <r>
    <s v="US-VOT"/>
    <s v="US-VOTIV MUSIC"/>
    <s v="AD SUPPORTED STREAMS"/>
    <s v="SPOTIFY USA INC"/>
    <s v="AD SUPPORTED STREAMS"/>
    <s v="TRACK"/>
    <x v="12"/>
    <x v="56"/>
    <s v="00851563006516"/>
    <s v="FENCES"/>
    <s v="PALE PAPER"/>
    <d v="2016-09-09T00:00:00"/>
    <m/>
    <s v="USC5Q1500034"/>
    <n v="0.1558163541"/>
    <n v="80"/>
  </r>
  <r>
    <s v="US-VOT"/>
    <s v="US-VOTIV MUSIC"/>
    <s v="AD SUPPORTED STREAMS"/>
    <s v="SPOTIFY USA INC"/>
    <s v="AD SUPPORTED STREAMS"/>
    <s v="TRACK"/>
    <x v="12"/>
    <x v="56"/>
    <s v="00851563006516"/>
    <s v="FENCES"/>
    <s v="LIKE A FEATHER"/>
    <d v="2016-09-09T00:00:00"/>
    <m/>
    <s v="USC5Q1500036"/>
    <n v="0.1168618595"/>
    <n v="60"/>
  </r>
  <r>
    <s v="US-VOT"/>
    <s v="US-VOTIV MUSIC"/>
    <s v="AD SUPPORTED STREAMS"/>
    <s v="SPOTIFY USA INC"/>
    <s v="AD SUPPORTED STREAMS"/>
    <s v="TRACK"/>
    <x v="12"/>
    <x v="56"/>
    <s v="00851563006516"/>
    <s v="FENCES"/>
    <s v="HUNTING SEASON"/>
    <d v="2016-09-09T00:00:00"/>
    <m/>
    <s v="USC5Q1500032"/>
    <n v="1.5776325687999999"/>
    <n v="810"/>
  </r>
  <r>
    <s v="US-VOT"/>
    <s v="US-VOTIV MUSIC"/>
    <s v="AD SUPPORTED STREAMS"/>
    <s v="SPOTIFY USA INC"/>
    <s v="AD SUPPORTED STREAMS"/>
    <s v="TRACK"/>
    <x v="12"/>
    <x v="56"/>
    <s v="00851563006516"/>
    <s v="FENCES"/>
    <s v="CEDAR WESLEY"/>
    <d v="2016-09-09T00:00:00"/>
    <m/>
    <s v="USC5Q1500035"/>
    <n v="1.8366728318000001"/>
    <n v="943"/>
  </r>
  <r>
    <s v="US-VOT"/>
    <s v="US-VOTIV MUSIC"/>
    <s v="AD SUPPORTED STREAMS"/>
    <s v="SPOTIFY USA INC"/>
    <s v="AD SUPPORTED STREAMS"/>
    <s v="TRACK"/>
    <x v="12"/>
    <x v="56"/>
    <s v="00851563006516"/>
    <s v="FENCES"/>
    <s v="BUFFALO FEET"/>
    <d v="2016-09-09T00:00:00"/>
    <m/>
    <s v="USC5Q1500037"/>
    <n v="0.31552842580000001"/>
    <n v="162"/>
  </r>
  <r>
    <s v="US-VOT"/>
    <s v="US-VOTIV MUSIC"/>
    <s v="AD SUPPORTED STREAMS"/>
    <s v="SPOTIFY USA INC"/>
    <s v="AD SUPPORTED STREAMS"/>
    <s v="TRACK"/>
    <x v="11"/>
    <x v="57"/>
    <s v="00851857007359"/>
    <s v="CLOUD CONTROL"/>
    <s v="TREETOPS"/>
    <d v="2017-09-01T00:00:00"/>
    <m/>
    <s v="AULI01711620"/>
    <n v="0.76738950719999999"/>
    <n v="394"/>
  </r>
  <r>
    <s v="US-VOT"/>
    <s v="US-VOTIV MUSIC"/>
    <s v="AD SUPPORTED STREAMS"/>
    <s v="SPOTIFY USA INC"/>
    <s v="AD SUPPORTED STREAMS"/>
    <s v="TRACK"/>
    <x v="11"/>
    <x v="57"/>
    <s v="00851857007359"/>
    <s v="CLOUD CONTROL"/>
    <s v="SUMMER RAVE"/>
    <d v="2017-09-01T00:00:00"/>
    <m/>
    <s v="AULI01711680"/>
    <n v="0.2142458015"/>
    <n v="110"/>
  </r>
  <r>
    <s v="US-VOT"/>
    <s v="US-VOTIV MUSIC"/>
    <s v="AD SUPPORTED STREAMS"/>
    <s v="SPOTIFY USA INC"/>
    <s v="AD SUPPORTED STREAMS"/>
    <s v="TRACK"/>
    <x v="11"/>
    <x v="57"/>
    <s v="00851857007359"/>
    <s v="CLOUD CONTROL"/>
    <s v="PANOPTICON"/>
    <d v="2017-09-01T00:00:00"/>
    <m/>
    <s v="AULI01711640"/>
    <n v="11.035606466500001"/>
    <n v="5666"/>
  </r>
  <r>
    <s v="US-VOT"/>
    <s v="US-VOTIV MUSIC"/>
    <s v="AD SUPPORTED STREAMS"/>
    <s v="SPOTIFY USA INC"/>
    <s v="AD SUPPORTED STREAMS"/>
    <s v="TRACK"/>
    <x v="11"/>
    <x v="57"/>
    <s v="00851857007359"/>
    <s v="CLOUD CONTROL"/>
    <s v="MUM'S SPAGHETTI"/>
    <d v="2017-09-01T00:00:00"/>
    <m/>
    <s v="AULI01711660"/>
    <n v="9.5436766100000001E-2"/>
    <n v="49"/>
  </r>
  <r>
    <s v="US-VOT"/>
    <s v="US-VOTIV MUSIC"/>
    <s v="AD SUPPORTED STREAMS"/>
    <s v="SPOTIFY USA INC"/>
    <s v="AD SUPPORTED STREAMS"/>
    <s v="TRACK"/>
    <x v="11"/>
    <x v="57"/>
    <s v="00851857007359"/>
    <s v="CLOUD CONTROL"/>
    <s v="LIGHTS ON THE CHROME"/>
    <d v="2017-09-01T00:00:00"/>
    <m/>
    <s v="AULI01711600"/>
    <n v="0.1188090354"/>
    <n v="61"/>
  </r>
  <r>
    <s v="US-VOT"/>
    <s v="US-VOTIV MUSIC"/>
    <s v="AD SUPPORTED STREAMS"/>
    <s v="SPOTIFY USA INC"/>
    <s v="AD SUPPORTED STREAMS"/>
    <s v="TRACK"/>
    <x v="11"/>
    <x v="57"/>
    <s v="00851857007359"/>
    <s v="CLOUD CONTROL"/>
    <s v="LACUNA"/>
    <d v="2017-09-01T00:00:00"/>
    <m/>
    <s v="AULI01711670"/>
    <n v="9.1541387900000007E-2"/>
    <n v="47"/>
  </r>
  <r>
    <s v="US-VOT"/>
    <s v="US-VOTIV MUSIC"/>
    <s v="AD SUPPORTED STREAMS"/>
    <s v="SPOTIFY USA INC"/>
    <s v="AD SUPPORTED STREAMS"/>
    <s v="TRACK"/>
    <x v="11"/>
    <x v="57"/>
    <s v="00851857007359"/>
    <s v="CLOUD CONTROL"/>
    <s v="GOLDFISH"/>
    <d v="2017-09-01T00:00:00"/>
    <m/>
    <s v="AULI01711650"/>
    <n v="0.1188090354"/>
    <n v="61"/>
  </r>
  <r>
    <s v="US-VOT"/>
    <s v="US-VOTIV MUSIC"/>
    <s v="AD SUPPORTED STREAMS"/>
    <s v="SPOTIFY USA INC"/>
    <s v="AD SUPPORTED STREAMS"/>
    <s v="TRACK"/>
    <x v="11"/>
    <x v="57"/>
    <s v="00851857007359"/>
    <s v="CLOUD CONTROL"/>
    <s v="FIND ME IN THE WATER"/>
    <d v="2017-09-01T00:00:00"/>
    <m/>
    <s v="AULI01711690"/>
    <n v="0.13828592640000001"/>
    <n v="71"/>
  </r>
  <r>
    <s v="US-VOT"/>
    <s v="US-VOTIV MUSIC"/>
    <s v="AD SUPPORTED STREAMS"/>
    <s v="SPOTIFY USA INC"/>
    <s v="AD SUPPORTED STREAMS"/>
    <s v="TRACK"/>
    <x v="11"/>
    <x v="58"/>
    <s v="00851857007328"/>
    <s v="CLOUD CONTROL"/>
    <s v="RAINBOW CITY"/>
    <d v="2017-05-12T00:00:00"/>
    <m/>
    <s v="AULI01710600"/>
    <n v="0.61938351339999997"/>
    <n v="318"/>
  </r>
  <r>
    <s v="US-VOT"/>
    <s v="US-VOTIV MUSIC"/>
    <s v="AD SUPPORTED STREAMS"/>
    <s v="SPOTIFY USA INC"/>
    <s v="AD SUPPORTED STREAMS"/>
    <s v="TRACK"/>
    <x v="11"/>
    <x v="59"/>
    <s v="09341004058309"/>
    <s v="CLOUD CONTROL"/>
    <s v="PANOPTICON"/>
    <d v="2018-04-20T00:00:00"/>
    <m/>
    <s v="AULI01816580"/>
    <n v="0.3642178626"/>
    <n v="187"/>
  </r>
  <r>
    <s v="US-VOT"/>
    <s v="US-VOTIV MUSIC"/>
    <s v="AD SUPPORTED STREAMS"/>
    <s v="SPOTIFY USA INC"/>
    <s v="AD SUPPORTED STREAMS"/>
    <s v="TRACK"/>
    <x v="11"/>
    <x v="17"/>
    <s v="00075679950949"/>
    <s v="CLOUD CONTROL"/>
    <s v="TOMBSTONE"/>
    <d v="2014-02-18T00:00:00"/>
    <m/>
    <s v="AULI01387050"/>
    <n v="0.32915980649999999"/>
    <n v="169"/>
  </r>
  <r>
    <s v="US-VOT"/>
    <s v="US-VOTIV MUSIC"/>
    <s v="AD SUPPORTED STREAMS"/>
    <s v="SPOTIFY USA INC"/>
    <s v="AD SUPPORTED STREAMS"/>
    <s v="TRACK"/>
    <x v="11"/>
    <x v="17"/>
    <s v="00075679950949"/>
    <s v="CLOUD CONTROL"/>
    <s v="THE SMOKE, THE FEELING"/>
    <d v="2014-02-18T00:00:00"/>
    <m/>
    <s v="AULI01387040"/>
    <n v="0.18113561689999999"/>
    <n v="93"/>
  </r>
  <r>
    <s v="US-VOT"/>
    <s v="US-VOTIV MUSIC"/>
    <s v="AD SUPPORTED STREAMS"/>
    <s v="SPOTIFY USA INC"/>
    <s v="AD SUPPORTED STREAMS"/>
    <s v="TRACK"/>
    <x v="11"/>
    <x v="17"/>
    <s v="00075679950949"/>
    <s v="CLOUD CONTROL"/>
    <s v="SCREAM RAVE"/>
    <d v="2014-02-18T00:00:00"/>
    <m/>
    <s v="AULI01386960"/>
    <n v="7.2065039800000008E-2"/>
    <n v="37"/>
  </r>
  <r>
    <s v="US-VOT"/>
    <s v="US-VOTIV MUSIC"/>
    <s v="AD SUPPORTED STREAMS"/>
    <s v="SPOTIFY USA INC"/>
    <s v="AD SUPPORTED STREAMS"/>
    <s v="TRACK"/>
    <x v="11"/>
    <x v="17"/>
    <s v="00075679950949"/>
    <s v="CLOUD CONTROL"/>
    <s v="SCAR"/>
    <d v="2014-02-18T00:00:00"/>
    <m/>
    <s v="AULI01387010"/>
    <n v="0.50834863350000004"/>
    <n v="261"/>
  </r>
  <r>
    <s v="US-VOT"/>
    <s v="US-VOTIV MUSIC"/>
    <s v="AD SUPPORTED STREAMS"/>
    <s v="SPOTIFY USA INC"/>
    <s v="AD SUPPORTED STREAMS"/>
    <s v="TRACK"/>
    <x v="11"/>
    <x v="17"/>
    <s v="00075679950949"/>
    <s v="CLOUD CONTROL"/>
    <s v="PROMISES"/>
    <d v="2014-02-18T00:00:00"/>
    <m/>
    <s v="AULI01386970"/>
    <n v="0.73428037870000018"/>
    <n v="377"/>
  </r>
  <r>
    <s v="US-VOT"/>
    <s v="US-VOTIV MUSIC"/>
    <s v="AD SUPPORTED STREAMS"/>
    <s v="SPOTIFY USA INC"/>
    <s v="AD SUPPORTED STREAMS"/>
    <s v="TRACK"/>
    <x v="11"/>
    <x v="17"/>
    <s v="00075679950949"/>
    <s v="CLOUD CONTROL"/>
    <s v="MOONRABBIT"/>
    <d v="2014-02-18T00:00:00"/>
    <m/>
    <s v="AULI01386980"/>
    <n v="0.1149142383"/>
    <n v="59"/>
  </r>
  <r>
    <s v="US-VOT"/>
    <s v="US-VOTIV MUSIC"/>
    <s v="AD SUPPORTED STREAMS"/>
    <s v="SPOTIFY USA INC"/>
    <s v="AD SUPPORTED STREAMS"/>
    <s v="TRACK"/>
    <x v="11"/>
    <x v="17"/>
    <s v="00075679950949"/>
    <s v="CLOUD CONTROL"/>
    <s v="ISLAND LIVING"/>
    <d v="2014-02-18T00:00:00"/>
    <m/>
    <s v="AULI01386990"/>
    <n v="9.3489458700000014E-2"/>
    <n v="48"/>
  </r>
  <r>
    <s v="US-VOT"/>
    <s v="US-VOTIV MUSIC"/>
    <s v="AD SUPPORTED STREAMS"/>
    <s v="SPOTIFY USA INC"/>
    <s v="AD SUPPORTED STREAMS"/>
    <s v="TRACK"/>
    <x v="11"/>
    <x v="17"/>
    <s v="00075679950949"/>
    <s v="CLOUD CONTROL"/>
    <s v="ICE AGE HEATWAVE"/>
    <d v="2014-02-18T00:00:00"/>
    <m/>
    <s v="AULI01387030"/>
    <n v="0.1227047995"/>
    <n v="63"/>
  </r>
  <r>
    <s v="US-VOT"/>
    <s v="US-VOTIV MUSIC"/>
    <s v="AD SUPPORTED STREAMS"/>
    <s v="SPOTIFY USA INC"/>
    <s v="AD SUPPORTED STREAMS"/>
    <s v="TRACK"/>
    <x v="11"/>
    <x v="17"/>
    <s v="00075679950949"/>
    <s v="CLOUD CONTROL"/>
    <s v="HAPPY BIRTHDAY"/>
    <d v="2014-02-18T00:00:00"/>
    <m/>
    <s v="AULI01387020"/>
    <n v="0.11491422549999999"/>
    <n v="59"/>
  </r>
  <r>
    <s v="US-VOT"/>
    <s v="US-VOTIV MUSIC"/>
    <s v="AD SUPPORTED STREAMS"/>
    <s v="SPOTIFY USA INC"/>
    <s v="AD SUPPORTED STREAMS"/>
    <s v="TRACK"/>
    <x v="11"/>
    <x v="17"/>
    <s v="00075679950949"/>
    <s v="CLOUD CONTROL"/>
    <s v="DREAM CAVE"/>
    <d v="2014-02-18T00:00:00"/>
    <m/>
    <s v="AULI01387060"/>
    <n v="8.889257755900001"/>
    <n v="4564"/>
  </r>
  <r>
    <s v="US-VOT"/>
    <s v="US-VOTIV MUSIC"/>
    <s v="AD SUPPORTED STREAMS"/>
    <s v="SPOTIFY USA INC"/>
    <s v="AD SUPPORTED STREAMS"/>
    <s v="TRACK"/>
    <x v="11"/>
    <x v="17"/>
    <s v="00075679950949"/>
    <s v="CLOUD CONTROL"/>
    <s v="DOJO RISING"/>
    <d v="2014-02-18T00:00:00"/>
    <m/>
    <s v="AULI01387000"/>
    <n v="1.3166441545000001"/>
    <n v="676"/>
  </r>
  <r>
    <s v="US-VOT"/>
    <s v="US-VOTIV MUSIC"/>
    <s v="AD SUPPORTED STREAMS"/>
    <s v="SPOTIFY USA INC"/>
    <s v="AD SUPPORTED STREAMS"/>
    <s v="TRACK"/>
    <x v="21"/>
    <x v="60"/>
    <s v="00851857007526"/>
    <s v="CLINT MANSELL"/>
    <s v="WHEN GUNS ARE NO MORE"/>
    <d v="2018-07-27T00:00:00"/>
    <m/>
    <s v="USC5Q1800011"/>
    <n v="4.6744538500000002E-2"/>
    <n v="24"/>
  </r>
  <r>
    <s v="US-VOT"/>
    <s v="US-VOTIV MUSIC"/>
    <s v="AD SUPPORTED STREAMS"/>
    <s v="SPOTIFY USA INC"/>
    <s v="AD SUPPORTED STREAMS"/>
    <s v="TRACK"/>
    <x v="21"/>
    <x v="60"/>
    <s v="00851857007526"/>
    <s v="CLINT MANSELL"/>
    <s v="THEY'RE HERE"/>
    <d v="2018-07-27T00:00:00"/>
    <m/>
    <s v="USC5Q1800010"/>
    <n v="8.1802942400000023E-2"/>
    <n v="42"/>
  </r>
  <r>
    <s v="US-VOT"/>
    <s v="US-VOTIV MUSIC"/>
    <s v="AD SUPPORTED STREAMS"/>
    <s v="SPOTIFY USA INC"/>
    <s v="AD SUPPORTED STREAMS"/>
    <s v="TRACK"/>
    <x v="21"/>
    <x v="60"/>
    <s v="00851857007526"/>
    <s v="CLINT MANSELL"/>
    <s v="STILL"/>
    <d v="2018-07-27T00:00:00"/>
    <m/>
    <s v="USC5Q1800013"/>
    <n v="0.14412899370000001"/>
    <n v="74"/>
  </r>
  <r>
    <s v="US-VOT"/>
    <s v="US-VOTIV MUSIC"/>
    <s v="AD SUPPORTED STREAMS"/>
    <s v="SPOTIFY USA INC"/>
    <s v="AD SUPPORTED STREAMS"/>
    <s v="TRACK"/>
    <x v="21"/>
    <x v="60"/>
    <s v="00851857007526"/>
    <s v="CLINT MANSELL"/>
    <s v="RITUAL"/>
    <d v="2018-07-27T00:00:00"/>
    <m/>
    <s v="USC5Q1800009"/>
    <n v="7.7907564200000001E-2"/>
    <n v="40"/>
  </r>
  <r>
    <s v="US-VOT"/>
    <s v="US-VOTIV MUSIC"/>
    <s v="AD SUPPORTED STREAMS"/>
    <s v="SPOTIFY USA INC"/>
    <s v="AD SUPPORTED STREAMS"/>
    <s v="TRACK"/>
    <x v="21"/>
    <x v="60"/>
    <s v="00851857007526"/>
    <s v="CLINT MANSELL"/>
    <s v="MAMA"/>
    <d v="2018-07-27T00:00:00"/>
    <m/>
    <s v="USC5Q1800014"/>
    <n v="7.7907564200000001E-2"/>
    <n v="40"/>
  </r>
  <r>
    <s v="US-VOT"/>
    <s v="US-VOTIV MUSIC"/>
    <s v="AD SUPPORTED STREAMS"/>
    <s v="SPOTIFY USA INC"/>
    <s v="AD SUPPORTED STREAMS"/>
    <s v="TRACK"/>
    <x v="21"/>
    <x v="60"/>
    <s v="00851857007526"/>
    <s v="CLINT MANSELL"/>
    <s v="LET THERE BE DARK"/>
    <d v="2018-07-27T00:00:00"/>
    <m/>
    <s v="USC5Q1800015"/>
    <n v="6.4273740499999996E-2"/>
    <n v="33"/>
  </r>
  <r>
    <s v="US-VOT"/>
    <s v="US-VOTIV MUSIC"/>
    <s v="AD SUPPORTED STREAMS"/>
    <s v="SPOTIFY USA INC"/>
    <s v="AD SUPPORTED STREAMS"/>
    <s v="TRACK"/>
    <x v="21"/>
    <x v="60"/>
    <s v="00851857007526"/>
    <s v="CLINT MANSELL"/>
    <s v="DIRGE"/>
    <d v="2018-07-27T00:00:00"/>
    <m/>
    <s v="USC5Q1800012"/>
    <n v="7.0116807800000014E-2"/>
    <n v="36"/>
  </r>
  <r>
    <s v="US-VOT"/>
    <s v="US-VOTIV MUSIC"/>
    <s v="AD SUPPORTED STREAMS"/>
    <s v="SPOTIFY USA INC"/>
    <s v="AD SUPPORTED STREAMS"/>
    <s v="TRACK"/>
    <x v="1"/>
    <x v="61"/>
    <s v="00851857007434"/>
    <s v="CHAPPO"/>
    <s v="WHITE NOISE"/>
    <d v="2017-11-03T00:00:00"/>
    <m/>
    <s v="USC5Q1700030"/>
    <n v="8.959369880000001E-2"/>
    <n v="46"/>
  </r>
  <r>
    <s v="US-VOT"/>
    <s v="US-VOTIV MUSIC"/>
    <s v="AD SUPPORTED STREAMS"/>
    <s v="SPOTIFY USA INC"/>
    <s v="AD SUPPORTED STREAMS"/>
    <s v="TRACK"/>
    <x v="1"/>
    <x v="62"/>
    <s v="00857235002909"/>
    <s v="CHAPPO"/>
    <s v="HANG ON"/>
    <d v="2015-02-17T00:00:00"/>
    <m/>
    <s v="USC5Q1400083"/>
    <n v="6.0378616700000012E-2"/>
    <n v="31"/>
  </r>
  <r>
    <s v="US-VOT"/>
    <s v="US-VOTIV MUSIC"/>
    <s v="AD SUPPORTED STREAMS"/>
    <s v="SPOTIFY USA INC"/>
    <s v="AD SUPPORTED STREAMS"/>
    <s v="TRACK"/>
    <x v="1"/>
    <x v="63"/>
    <s v="00857235002749"/>
    <s v="CHAPPO"/>
    <s v="SOMETHING'S RINGING"/>
    <d v="2015-05-12T00:00:00"/>
    <m/>
    <s v="USC5Q1400087"/>
    <n v="5.8431181999999996E-3"/>
    <n v="3"/>
  </r>
  <r>
    <s v="US-VOT"/>
    <s v="US-VOTIV MUSIC"/>
    <s v="AD SUPPORTED STREAMS"/>
    <s v="SPOTIFY USA INC"/>
    <s v="AD SUPPORTED STREAMS"/>
    <s v="TRACK"/>
    <x v="1"/>
    <x v="63"/>
    <s v="00857235002749"/>
    <s v="CHAPPO"/>
    <s v="RUN ME INTO THE GROUND"/>
    <d v="2015-05-12T00:00:00"/>
    <m/>
    <s v="USC5Q1400084"/>
    <n v="3.3110994800000002E-2"/>
    <n v="17"/>
  </r>
  <r>
    <s v="US-VOT"/>
    <s v="US-VOTIV MUSIC"/>
    <s v="AD SUPPORTED STREAMS"/>
    <s v="SPOTIFY USA INC"/>
    <s v="AD SUPPORTED STREAMS"/>
    <s v="TRACK"/>
    <x v="1"/>
    <x v="63"/>
    <s v="00857235002749"/>
    <s v="CHAPPO"/>
    <s v="ORANGE AFTERNOON"/>
    <d v="2015-05-12T00:00:00"/>
    <m/>
    <s v="USC5Q1400088"/>
    <n v="1.55815552E-2"/>
    <n v="8"/>
  </r>
  <r>
    <s v="US-VOT"/>
    <s v="US-VOTIV MUSIC"/>
    <s v="AD SUPPORTED STREAMS"/>
    <s v="SPOTIFY USA INC"/>
    <s v="AD SUPPORTED STREAMS"/>
    <s v="TRACK"/>
    <x v="1"/>
    <x v="63"/>
    <s v="00857235002749"/>
    <s v="CHAPPO"/>
    <s v="MAD MAGIC"/>
    <d v="2015-05-12T00:00:00"/>
    <m/>
    <s v="USC5Q1400085"/>
    <n v="1.9477060599999999E-2"/>
    <n v="10"/>
  </r>
  <r>
    <s v="US-VOT"/>
    <s v="US-VOTIV MUSIC"/>
    <s v="AD SUPPORTED STREAMS"/>
    <s v="SPOTIFY USA INC"/>
    <s v="AD SUPPORTED STREAMS"/>
    <s v="TRACK"/>
    <x v="1"/>
    <x v="63"/>
    <s v="00857235002749"/>
    <s v="CHAPPO"/>
    <s v="HEY OH"/>
    <d v="2015-05-12T00:00:00"/>
    <m/>
    <s v="USC5Q1400086"/>
    <n v="1.55815637E-2"/>
    <n v="8"/>
  </r>
  <r>
    <s v="US-VOT"/>
    <s v="US-VOTIV MUSIC"/>
    <s v="AD SUPPORTED STREAMS"/>
    <s v="SPOTIFY USA INC"/>
    <s v="AD SUPPORTED STREAMS"/>
    <s v="TRACK"/>
    <x v="1"/>
    <x v="63"/>
    <s v="00857235002749"/>
    <s v="CHAPPO"/>
    <s v="HELLO"/>
    <d v="2015-05-12T00:00:00"/>
    <m/>
    <s v="USC5Q1400082"/>
    <n v="5.8432158E-3"/>
    <n v="3"/>
  </r>
  <r>
    <s v="US-VOT"/>
    <s v="US-VOTIV MUSIC"/>
    <s v="AD SUPPORTED STREAMS"/>
    <s v="SPOTIFY USA INC"/>
    <s v="AD SUPPORTED STREAMS"/>
    <s v="TRACK"/>
    <x v="1"/>
    <x v="63"/>
    <s v="00857235002749"/>
    <s v="CHAPPO"/>
    <s v="GHETTO WEEKEND"/>
    <d v="2015-05-12T00:00:00"/>
    <m/>
    <s v="USC5Q1400089"/>
    <n v="1.16861898E-2"/>
    <n v="6"/>
  </r>
  <r>
    <s v="US-VOT"/>
    <s v="US-VOTIV MUSIC"/>
    <s v="AD SUPPORTED STREAMS"/>
    <s v="SPOTIFY USA INC"/>
    <s v="AD SUPPORTED STREAMS"/>
    <s v="TRACK"/>
    <x v="1"/>
    <x v="1"/>
    <s v="00851857007397"/>
    <s v="CHAPPO"/>
    <s v="SUCCESS"/>
    <d v="2018-02-23T00:00:00"/>
    <m/>
    <s v="USC5Q1700031"/>
    <n v="5.6482984E-2"/>
    <n v="29"/>
  </r>
  <r>
    <s v="US-VOT"/>
    <s v="US-VOTIV MUSIC"/>
    <s v="AD SUPPORTED STREAMS"/>
    <s v="SPOTIFY USA INC"/>
    <s v="AD SUPPORTED STREAMS"/>
    <s v="TRACK"/>
    <x v="1"/>
    <x v="1"/>
    <s v="00851857007397"/>
    <s v="CHAPPO"/>
    <s v="OUTRAGEOUS"/>
    <d v="2018-02-23T00:00:00"/>
    <m/>
    <s v="USC5Q1700037"/>
    <n v="2.1424580200000001E-2"/>
    <n v="11"/>
  </r>
  <r>
    <s v="US-VOT"/>
    <s v="US-VOTIV MUSIC"/>
    <s v="AD SUPPORTED STREAMS"/>
    <s v="SPOTIFY USA INC"/>
    <s v="AD SUPPORTED STREAMS"/>
    <s v="TRACK"/>
    <x v="1"/>
    <x v="1"/>
    <s v="00851857007397"/>
    <s v="CHAPPO"/>
    <s v="MASQUERADE"/>
    <d v="2018-02-23T00:00:00"/>
    <m/>
    <s v="USC5Q1700035"/>
    <n v="1.5581512800000001E-2"/>
    <n v="8"/>
  </r>
  <r>
    <s v="US-VOT"/>
    <s v="US-VOTIV MUSIC"/>
    <s v="AD SUPPORTED STREAMS"/>
    <s v="SPOTIFY USA INC"/>
    <s v="AD SUPPORTED STREAMS"/>
    <s v="TRACK"/>
    <x v="1"/>
    <x v="1"/>
    <s v="00851857007397"/>
    <s v="CHAPPO"/>
    <s v="LIVE MY LIFE"/>
    <d v="2018-02-23T00:00:00"/>
    <m/>
    <s v="USC5Q1700033"/>
    <n v="2.3372269300000002E-2"/>
    <n v="12"/>
  </r>
  <r>
    <s v="US-VOT"/>
    <s v="US-VOTIV MUSIC"/>
    <s v="AD SUPPORTED STREAMS"/>
    <s v="SPOTIFY USA INC"/>
    <s v="AD SUPPORTED STREAMS"/>
    <s v="TRACK"/>
    <x v="1"/>
    <x v="1"/>
    <s v="00851857007397"/>
    <s v="CHAPPO"/>
    <s v="GET BACK"/>
    <d v="2018-02-23T00:00:00"/>
    <m/>
    <s v="USC5Q1700034"/>
    <n v="0.1986642887"/>
    <n v="102"/>
  </r>
  <r>
    <s v="US-VOT"/>
    <s v="US-VOTIV MUSIC"/>
    <s v="AD SUPPORTED STREAMS"/>
    <s v="SPOTIFY USA INC"/>
    <s v="AD SUPPORTED STREAMS"/>
    <s v="TRACK"/>
    <x v="1"/>
    <x v="1"/>
    <s v="00851857007397"/>
    <s v="CHAPPO"/>
    <s v="FEEDBACK LOOP"/>
    <d v="2018-02-23T00:00:00"/>
    <m/>
    <s v="USC5Q1700038"/>
    <n v="1.5581512800000001E-2"/>
    <n v="8"/>
  </r>
  <r>
    <s v="US-VOT"/>
    <s v="US-VOTIV MUSIC"/>
    <s v="AD SUPPORTED STREAMS"/>
    <s v="SPOTIFY USA INC"/>
    <s v="AD SUPPORTED STREAMS"/>
    <s v="TRACK"/>
    <x v="1"/>
    <x v="1"/>
    <s v="00851857007397"/>
    <s v="CHAPPO"/>
    <s v="CRY ON ME"/>
    <d v="2018-02-23T00:00:00"/>
    <m/>
    <s v="USC5Q1700032"/>
    <n v="6.8091211096000004"/>
    <n v="3496"/>
  </r>
  <r>
    <s v="US-VOT"/>
    <s v="US-VOTIV MUSIC"/>
    <s v="AD SUPPORTED STREAMS"/>
    <s v="SPOTIFY USA INC"/>
    <s v="AD SUPPORTED STREAMS"/>
    <s v="TRACK"/>
    <x v="1"/>
    <x v="1"/>
    <s v="00851857007397"/>
    <s v="CHAPPO"/>
    <s v="CHANGES"/>
    <d v="2018-02-23T00:00:00"/>
    <m/>
    <s v="USC5Q1700036"/>
    <n v="9.7384454999999998E-3"/>
    <n v="5"/>
  </r>
  <r>
    <s v="US-VOT"/>
    <s v="US-VOTIV MUSIC"/>
    <s v="AD SUPPORTED STREAMS"/>
    <s v="SPOTIFY USA INC"/>
    <s v="AD SUPPORTED STREAMS"/>
    <s v="TRACK"/>
    <x v="1"/>
    <x v="1"/>
    <s v="00851857007397"/>
    <s v="CHAPPO"/>
    <s v="AMERICAN DREAM"/>
    <d v="2018-02-23T00:00:00"/>
    <m/>
    <s v="USC5Q1700029"/>
    <n v="6.0378362200000001E-2"/>
    <n v="31"/>
  </r>
  <r>
    <s v="US-VOT"/>
    <s v="US-VOTIV MUSIC"/>
    <s v="AD SUPPORTED STREAMS"/>
    <s v="SPOTIFY USA INC"/>
    <s v="AD SUPPORTED STREAMS"/>
    <s v="TRACK"/>
    <x v="1"/>
    <x v="64"/>
    <s v="00857235002732"/>
    <s v="CHAPPO"/>
    <s v="TIMELINE"/>
    <d v="2014-12-09T00:00:00"/>
    <m/>
    <s v="USC5Q1400081"/>
    <n v="5.8430673000000001E-3"/>
    <n v="3"/>
  </r>
  <r>
    <s v="US-VOT"/>
    <s v="US-VOTIV MUSIC"/>
    <s v="AD SUPPORTED STREAMS"/>
    <s v="SPOTIFY USA INC"/>
    <s v="AD SUPPORTED STREAMS"/>
    <s v="TRACK"/>
    <x v="1"/>
    <x v="64"/>
    <s v="00857235002732"/>
    <s v="CHAPPO"/>
    <s v="I'M NOT READY"/>
    <d v="2014-12-09T00:00:00"/>
    <m/>
    <s v="USC5Q1400078"/>
    <n v="7.9855758099999993E-2"/>
    <n v="41"/>
  </r>
  <r>
    <s v="US-VOT"/>
    <s v="US-VOTIV MUSIC"/>
    <s v="AD SUPPORTED STREAMS"/>
    <s v="SPOTIFY USA INC"/>
    <s v="AD SUPPORTED STREAMS"/>
    <s v="TRACK"/>
    <x v="1"/>
    <x v="64"/>
    <s v="00857235002732"/>
    <s v="CHAPPO"/>
    <s v="I DON'T NEED THE SUN"/>
    <d v="2014-12-09T00:00:00"/>
    <m/>
    <s v="USC5Q1400079"/>
    <n v="0.1051764629"/>
    <n v="54"/>
  </r>
  <r>
    <s v="US-VOT"/>
    <s v="US-VOTIV MUSIC"/>
    <s v="AD SUPPORTED STREAMS"/>
    <s v="SPOTIFY USA INC"/>
    <s v="AD SUPPORTED STREAMS"/>
    <s v="TRACK"/>
    <x v="1"/>
    <x v="64"/>
    <s v="00857235002732"/>
    <s v="CHAPPO"/>
    <s v="CELEBRATE"/>
    <d v="2014-12-09T00:00:00"/>
    <m/>
    <s v="USC5Q1400080"/>
    <n v="7.7907563999999986E-3"/>
    <n v="4"/>
  </r>
  <r>
    <s v="US-VOT"/>
    <s v="US-VOTIV MUSIC"/>
    <s v="AD SUPPORTED STREAMS"/>
    <s v="SPOTIFY USA INC"/>
    <s v="AD SUPPORTED STREAMS"/>
    <s v="TRACK"/>
    <x v="2"/>
    <x v="2"/>
    <s v="00075679967251"/>
    <s v="BRITE FUTURES"/>
    <s v="WINTERLUDE"/>
    <d v="2014-02-18T00:00:00"/>
    <m/>
    <s v="USC5Q1100013"/>
    <n v="3.8953909999999998E-3"/>
    <n v="2"/>
  </r>
  <r>
    <s v="US-VOT"/>
    <s v="US-VOTIV MUSIC"/>
    <s v="AD SUPPORTED STREAMS"/>
    <s v="SPOTIFY USA INC"/>
    <s v="AD SUPPORTED STREAMS"/>
    <s v="TRACK"/>
    <x v="2"/>
    <x v="2"/>
    <s v="00075679967251"/>
    <s v="BRITE FUTURES"/>
    <s v="TOO YOUNG TO KILL"/>
    <d v="2014-02-18T00:00:00"/>
    <m/>
    <s v="USC5Q1100010"/>
    <n v="8.1803638000000026E-2"/>
    <n v="42"/>
  </r>
  <r>
    <s v="US-VOT"/>
    <s v="US-VOTIV MUSIC"/>
    <s v="AD SUPPORTED STREAMS"/>
    <s v="SPOTIFY USA INC"/>
    <s v="AD SUPPORTED STREAMS"/>
    <s v="TRACK"/>
    <x v="2"/>
    <x v="2"/>
    <s v="00075679967251"/>
    <s v="BRITE FUTURES"/>
    <s v="TEST OF TIME"/>
    <d v="2014-02-18T00:00:00"/>
    <m/>
    <s v="USC5Q1100016"/>
    <n v="2.1424652299999999E-2"/>
    <n v="11"/>
  </r>
  <r>
    <s v="US-VOT"/>
    <s v="US-VOTIV MUSIC"/>
    <s v="AD SUPPORTED STREAMS"/>
    <s v="SPOTIFY USA INC"/>
    <s v="AD SUPPORTED STREAMS"/>
    <s v="TRACK"/>
    <x v="2"/>
    <x v="2"/>
    <s v="00075679967251"/>
    <s v="BRITE FUTURES"/>
    <s v="TELL IT TO ME"/>
    <d v="2014-02-18T00:00:00"/>
    <m/>
    <s v="USC5Q1100014"/>
    <n v="2.9215455299999998E-2"/>
    <n v="15"/>
  </r>
  <r>
    <s v="US-VOT"/>
    <s v="US-VOTIV MUSIC"/>
    <s v="AD SUPPORTED STREAMS"/>
    <s v="SPOTIFY USA INC"/>
    <s v="AD SUPPORTED STREAMS"/>
    <s v="TRACK"/>
    <x v="2"/>
    <x v="2"/>
    <s v="00075679967251"/>
    <s v="BRITE FUTURES"/>
    <s v="KISSED HER SISTER"/>
    <d v="2014-02-18T00:00:00"/>
    <m/>
    <s v="USC5Q1100009"/>
    <n v="1.94770225E-2"/>
    <n v="10"/>
  </r>
  <r>
    <s v="US-VOT"/>
    <s v="US-VOTIV MUSIC"/>
    <s v="AD SUPPORTED STREAMS"/>
    <s v="SPOTIFY USA INC"/>
    <s v="AD SUPPORTED STREAMS"/>
    <s v="TRACK"/>
    <x v="2"/>
    <x v="2"/>
    <s v="00075679967251"/>
    <s v="BRITE FUTURES"/>
    <s v="JAG IN A JUNGLE"/>
    <d v="2014-02-18T00:00:00"/>
    <m/>
    <s v="USC5Q1100011"/>
    <n v="0.1402341711"/>
    <n v="72"/>
  </r>
  <r>
    <s v="US-VOT"/>
    <s v="US-VOTIV MUSIC"/>
    <s v="AD SUPPORTED STREAMS"/>
    <s v="SPOTIFY USA INC"/>
    <s v="AD SUPPORTED STREAMS"/>
    <s v="TRACK"/>
    <x v="2"/>
    <x v="2"/>
    <s v="00075679967251"/>
    <s v="BRITE FUTURES"/>
    <s v="COSMIC HORN"/>
    <d v="2014-02-18T00:00:00"/>
    <m/>
    <s v="USC5Q1100015"/>
    <n v="5.258796210000001E-2"/>
    <n v="27"/>
  </r>
  <r>
    <s v="US-VOT"/>
    <s v="US-VOTIV MUSIC"/>
    <s v="AD SUPPORTED STREAMS"/>
    <s v="SPOTIFY USA INC"/>
    <s v="AD SUPPORTED STREAMS"/>
    <s v="TRACK"/>
    <x v="2"/>
    <x v="2"/>
    <s v="00075679967251"/>
    <s v="BRITE FUTURES"/>
    <s v="BLACK WEDDING"/>
    <d v="2014-02-18T00:00:00"/>
    <m/>
    <s v="USC5Q1100017"/>
    <n v="5.8431224999999998E-3"/>
    <n v="3"/>
  </r>
  <r>
    <s v="US-VOT"/>
    <s v="US-VOTIV MUSIC"/>
    <s v="AD SUPPORTED STREAMS"/>
    <s v="SPOTIFY USA INC"/>
    <s v="AD SUPPORTED STREAMS"/>
    <s v="TRACK"/>
    <x v="2"/>
    <x v="2"/>
    <s v="00075679967251"/>
    <s v="BRITE FUTURES"/>
    <s v="BEST PARTY EVER (SO FAR)"/>
    <d v="2014-02-18T00:00:00"/>
    <m/>
    <s v="USC5Q1100012"/>
    <n v="2.14246396E-2"/>
    <n v="11"/>
  </r>
  <r>
    <s v="US-VOT"/>
    <s v="US-VOTIV MUSIC"/>
    <s v="AD SUPPORTED STREAMS"/>
    <s v="SPOTIFY USA INC"/>
    <s v="AD SUPPORTED STREAMS"/>
    <s v="TRACK"/>
    <x v="2"/>
    <x v="2"/>
    <s v="00075679967251"/>
    <s v="BRITE FUTURES"/>
    <s v="BABY RAIN"/>
    <d v="2014-02-18T00:00:00"/>
    <m/>
    <s v="USC5Q1100008"/>
    <n v="0.25125356980000002"/>
    <n v="129"/>
  </r>
  <r>
    <s v="US-VOT"/>
    <s v="US-VOTIV MUSIC"/>
    <s v="AD SUPPORTED STREAMS"/>
    <s v="SPOTIFY USA INC"/>
    <s v="AD SUPPORTED STREAMS"/>
    <s v="TRACK"/>
    <x v="3"/>
    <x v="3"/>
    <s v="00602537659876"/>
    <s v="AUGUSTINES"/>
    <s v="WEARY EYES"/>
    <d v="2014-02-04T00:00:00"/>
    <m/>
    <s v="USC5Q1300055"/>
    <n v="0.1967173673"/>
    <n v="101"/>
  </r>
  <r>
    <s v="US-VOT"/>
    <s v="US-VOTIV MUSIC"/>
    <s v="AD SUPPORTED STREAMS"/>
    <s v="SPOTIFY USA INC"/>
    <s v="AD SUPPORTED STREAMS"/>
    <s v="TRACK"/>
    <x v="3"/>
    <x v="3"/>
    <s v="00602537659876"/>
    <s v="AUGUSTINES"/>
    <s v="WALKABOUT"/>
    <d v="2014-02-04T00:00:00"/>
    <m/>
    <s v="USC5Q1300057"/>
    <n v="1.6360644678"/>
    <n v="840"/>
  </r>
  <r>
    <s v="US-VOT"/>
    <s v="US-VOTIV MUSIC"/>
    <s v="AD SUPPORTED STREAMS"/>
    <s v="SPOTIFY USA INC"/>
    <s v="AD SUPPORTED STREAMS"/>
    <s v="TRACK"/>
    <x v="3"/>
    <x v="3"/>
    <s v="00602537659876"/>
    <s v="AUGUSTINES"/>
    <s v="THIS AIN'T ME"/>
    <d v="2014-02-04T00:00:00"/>
    <m/>
    <s v="USC5Q1300059"/>
    <n v="0.1207570045"/>
    <n v="62"/>
  </r>
  <r>
    <s v="US-VOT"/>
    <s v="US-VOTIV MUSIC"/>
    <s v="AD SUPPORTED STREAMS"/>
    <s v="SPOTIFY USA INC"/>
    <s v="AD SUPPORTED STREAMS"/>
    <s v="TRACK"/>
    <x v="3"/>
    <x v="3"/>
    <s v="00602537659876"/>
    <s v="AUGUSTINES"/>
    <s v="THE AVENUE"/>
    <d v="2014-02-04T00:00:00"/>
    <m/>
    <s v="USC5Q1300061"/>
    <n v="0.14997230710000001"/>
    <n v="77"/>
  </r>
  <r>
    <s v="US-VOT"/>
    <s v="US-VOTIV MUSIC"/>
    <s v="AD SUPPORTED STREAMS"/>
    <s v="SPOTIFY USA INC"/>
    <s v="AD SUPPORTED STREAMS"/>
    <s v="TRACK"/>
    <x v="3"/>
    <x v="3"/>
    <s v="00602537659876"/>
    <s v="AUGUSTINES"/>
    <s v="NOW YOU ARE FREE"/>
    <d v="2014-02-04T00:00:00"/>
    <m/>
    <s v="USC5Q1300060"/>
    <n v="0.18113543870000001"/>
    <n v="93"/>
  </r>
  <r>
    <s v="US-VOT"/>
    <s v="US-VOTIV MUSIC"/>
    <s v="AD SUPPORTED STREAMS"/>
    <s v="SPOTIFY USA INC"/>
    <s v="AD SUPPORTED STREAMS"/>
    <s v="TRACK"/>
    <x v="3"/>
    <x v="3"/>
    <s v="00602537659876"/>
    <s v="AUGUSTINES"/>
    <s v="NOTHING TO LOSE BUT YOUR HEAD"/>
    <d v="2014-02-04T00:00:00"/>
    <m/>
    <s v="USC5Q1300054"/>
    <n v="0.4304401404"/>
    <n v="221"/>
  </r>
  <r>
    <s v="US-VOT"/>
    <s v="US-VOTIV MUSIC"/>
    <s v="AD SUPPORTED STREAMS"/>
    <s v="SPOTIFY USA INC"/>
    <s v="AD SUPPORTED STREAMS"/>
    <s v="TRACK"/>
    <x v="3"/>
    <x v="3"/>
    <s v="00602537659876"/>
    <s v="AUGUSTINES"/>
    <s v="KID YOU'RE ON YOUR OWN"/>
    <d v="2014-02-04T00:00:00"/>
    <m/>
    <s v="USC5Q1300058"/>
    <n v="9.3489322999999999E-2"/>
    <n v="48"/>
  </r>
  <r>
    <s v="US-VOT"/>
    <s v="US-VOTIV MUSIC"/>
    <s v="AD SUPPORTED STREAMS"/>
    <s v="SPOTIFY USA INC"/>
    <s v="AD SUPPORTED STREAMS"/>
    <s v="TRACK"/>
    <x v="3"/>
    <x v="3"/>
    <s v="00602537659876"/>
    <s v="AUGUSTINES"/>
    <s v="INTRO (I TOUCH IMAGINARY HANDS)"/>
    <d v="2014-02-04T00:00:00"/>
    <m/>
    <s v="USC5Q1300052"/>
    <n v="7.7907746599999994E-2"/>
    <n v="40"/>
  </r>
  <r>
    <s v="US-VOT"/>
    <s v="US-VOTIV MUSIC"/>
    <s v="AD SUPPORTED STREAMS"/>
    <s v="SPOTIFY USA INC"/>
    <s v="AD SUPPORTED STREAMS"/>
    <s v="TRACK"/>
    <x v="3"/>
    <x v="3"/>
    <s v="00602537659876"/>
    <s v="AUGUSTINES"/>
    <s v="HOLD ONTO ANYTHING"/>
    <d v="2014-02-04T00:00:00"/>
    <m/>
    <s v="USC5Q1300063"/>
    <n v="9.543691460000002E-2"/>
    <n v="49"/>
  </r>
  <r>
    <s v="US-VOT"/>
    <s v="US-VOTIV MUSIC"/>
    <s v="AD SUPPORTED STREAMS"/>
    <s v="SPOTIFY USA INC"/>
    <s v="AD SUPPORTED STREAMS"/>
    <s v="TRACK"/>
    <x v="3"/>
    <x v="3"/>
    <s v="00602537659876"/>
    <s v="AUGUSTINES"/>
    <s v="HIGHWAY 1 INTERLUDE"/>
    <d v="2014-02-04T00:00:00"/>
    <m/>
    <s v="USC5Q1300062"/>
    <n v="0.1129661292"/>
    <n v="58"/>
  </r>
  <r>
    <s v="US-VOT"/>
    <s v="US-VOTIV MUSIC"/>
    <s v="AD SUPPORTED STREAMS"/>
    <s v="SPOTIFY USA INC"/>
    <s v="AD SUPPORTED STREAMS"/>
    <s v="TRACK"/>
    <x v="3"/>
    <x v="3"/>
    <s v="00602537659876"/>
    <s v="AUGUSTINES"/>
    <s v="DON'T YOU LOOK BACK"/>
    <d v="2014-02-04T00:00:00"/>
    <m/>
    <s v="USC5Q1300056"/>
    <n v="0.2532001774"/>
    <n v="130"/>
  </r>
  <r>
    <s v="US-VOT"/>
    <s v="US-VOTIV MUSIC"/>
    <s v="AD SUPPORTED STREAMS"/>
    <s v="SPOTIFY USA INC"/>
    <s v="AD SUPPORTED STREAMS"/>
    <s v="TRACK"/>
    <x v="3"/>
    <x v="3"/>
    <s v="00602537659876"/>
    <s v="AUGUSTINES"/>
    <s v="CRUEL CITY"/>
    <d v="2014-02-04T00:00:00"/>
    <m/>
    <s v="USC5Q1300053"/>
    <n v="0.8472492479"/>
    <n v="435"/>
  </r>
  <r>
    <s v="US-VOT"/>
    <s v="US-VOTIV MUSIC"/>
    <s v="AD SUPPORTED STREAMS"/>
    <s v="SPOTIFY USA INC"/>
    <s v="AD SUPPORTED STREAMS"/>
    <s v="TRACK"/>
    <x v="4"/>
    <x v="9"/>
    <s v="00851563006028"/>
    <s v="ALPINE"/>
    <s v="UP FOR AIR"/>
    <d v="2015-06-16T00:00:00"/>
    <m/>
    <s v="AULI01599370"/>
    <n v="0.2084037564"/>
    <n v="107"/>
  </r>
  <r>
    <s v="US-VOT"/>
    <s v="US-VOTIV MUSIC"/>
    <s v="AD SUPPORTED STREAMS"/>
    <s v="SPOTIFY USA INC"/>
    <s v="AD SUPPORTED STREAMS"/>
    <s v="TRACK"/>
    <x v="4"/>
    <x v="9"/>
    <s v="00851563006028"/>
    <s v="ALPINE"/>
    <s v="STANDING NOT SLEEPING"/>
    <d v="2015-06-16T00:00:00"/>
    <m/>
    <s v="AULI01599400"/>
    <n v="0.17139725189999999"/>
    <n v="88"/>
  </r>
  <r>
    <s v="US-VOT"/>
    <s v="US-VOTIV MUSIC"/>
    <s v="AD SUPPORTED STREAMS"/>
    <s v="SPOTIFY USA INC"/>
    <s v="AD SUPPORTED STREAMS"/>
    <s v="TRACK"/>
    <x v="4"/>
    <x v="9"/>
    <s v="00851563006028"/>
    <s v="ALPINE"/>
    <s v="SHOT FOX"/>
    <d v="2015-06-16T00:00:00"/>
    <m/>
    <s v="AULI01599340"/>
    <n v="0.25514878690000009"/>
    <n v="131"/>
  </r>
  <r>
    <s v="US-VOT"/>
    <s v="US-VOTIV MUSIC"/>
    <s v="AD SUPPORTED STREAMS"/>
    <s v="SPOTIFY USA INC"/>
    <s v="AD SUPPORTED STREAMS"/>
    <s v="TRACK"/>
    <x v="4"/>
    <x v="9"/>
    <s v="00851563006028"/>
    <s v="ALPINE"/>
    <s v="NEED NOT BE"/>
    <d v="2015-06-16T00:00:00"/>
    <m/>
    <s v="AULI01599390"/>
    <n v="0.12854832490000001"/>
    <n v="66"/>
  </r>
  <r>
    <s v="US-VOT"/>
    <s v="US-VOTIV MUSIC"/>
    <s v="AD SUPPORTED STREAMS"/>
    <s v="SPOTIFY USA INC"/>
    <s v="AD SUPPORTED STREAMS"/>
    <s v="TRACK"/>
    <x v="4"/>
    <x v="9"/>
    <s v="00851563006028"/>
    <s v="ALPINE"/>
    <s v="MUCH MORE"/>
    <d v="2015-06-16T00:00:00"/>
    <m/>
    <s v="AULI01599380"/>
    <n v="0.1538681391"/>
    <n v="79"/>
  </r>
  <r>
    <s v="US-VOT"/>
    <s v="US-VOTIV MUSIC"/>
    <s v="AD SUPPORTED STREAMS"/>
    <s v="SPOTIFY USA INC"/>
    <s v="AD SUPPORTED STREAMS"/>
    <s v="TRACK"/>
    <x v="4"/>
    <x v="9"/>
    <s v="00851563006028"/>
    <s v="ALPINE"/>
    <s v="JELLYFISH"/>
    <d v="2015-06-16T00:00:00"/>
    <m/>
    <s v="AULI01599360"/>
    <n v="0.37785480380000008"/>
    <n v="194"/>
  </r>
  <r>
    <s v="US-VOT"/>
    <s v="US-VOTIV MUSIC"/>
    <s v="AD SUPPORTED STREAMS"/>
    <s v="SPOTIFY USA INC"/>
    <s v="AD SUPPORTED STREAMS"/>
    <s v="TRACK"/>
    <x v="4"/>
    <x v="9"/>
    <s v="00851563006028"/>
    <s v="ALPINE"/>
    <s v="DAMN BABY"/>
    <d v="2015-06-16T00:00:00"/>
    <m/>
    <s v="AULI01599350"/>
    <n v="0.5336696098"/>
    <n v="274"/>
  </r>
  <r>
    <s v="US-VOT"/>
    <s v="US-VOTIV MUSIC"/>
    <s v="AD SUPPORTED STREAMS"/>
    <s v="SPOTIFY USA INC"/>
    <s v="AD SUPPORTED STREAMS"/>
    <s v="TRACK"/>
    <x v="4"/>
    <x v="9"/>
    <s v="00851563006028"/>
    <s v="ALPINE"/>
    <s v="CRUNCHES"/>
    <d v="2015-06-16T00:00:00"/>
    <m/>
    <s v="AULI01599330"/>
    <n v="0.27657341800000002"/>
    <n v="142"/>
  </r>
  <r>
    <s v="US-VOT"/>
    <s v="US-VOTIV MUSIC"/>
    <s v="AD SUPPORTED STREAMS"/>
    <s v="SPOTIFY USA INC"/>
    <s v="AD SUPPORTED STREAMS"/>
    <s v="TRACK"/>
    <x v="4"/>
    <x v="9"/>
    <s v="00851563006028"/>
    <s v="ALPINE"/>
    <s v="COME ON"/>
    <d v="2015-06-16T00:00:00"/>
    <m/>
    <s v="AULI01599310"/>
    <n v="0.1246528873"/>
    <n v="64"/>
  </r>
  <r>
    <s v="US-VOT"/>
    <s v="US-VOTIV MUSIC"/>
    <s v="AD SUPPORTED STREAMS"/>
    <s v="SPOTIFY USA INC"/>
    <s v="AD SUPPORTED STREAMS"/>
    <s v="TRACK"/>
    <x v="4"/>
    <x v="4"/>
    <s v="00851563006141"/>
    <s v="ALPINE"/>
    <s v="FOOLISH"/>
    <d v="2015-04-07T00:00:00"/>
    <m/>
    <s v="AULI01599320"/>
    <n v="1.4977804541999999"/>
    <n v="769"/>
  </r>
  <r>
    <s v="US-VOT"/>
    <s v="US-VOTIV MUSIC"/>
    <s v="AD SUPPORTED STREAMS"/>
    <s v="SPOTIFY USA INC"/>
    <s v="AD SUPPORTED STREAMS"/>
    <s v="TRACK"/>
    <x v="4"/>
    <x v="5"/>
    <s v="00075679956316"/>
    <s v="ALPINE"/>
    <s v="VILLAGES"/>
    <d v="2014-02-18T00:00:00"/>
    <m/>
    <s v="AULI01282630"/>
    <n v="1.1199254382999999"/>
    <n v="575"/>
  </r>
  <r>
    <s v="US-VOT"/>
    <s v="US-VOTIV MUSIC"/>
    <s v="AD SUPPORTED STREAMS"/>
    <s v="SPOTIFY USA INC"/>
    <s v="AD SUPPORTED STREAMS"/>
    <s v="TRACK"/>
    <x v="4"/>
    <x v="5"/>
    <s v="00075679956316"/>
    <s v="ALPINE"/>
    <s v="TOO SAFE"/>
    <d v="2014-02-18T00:00:00"/>
    <m/>
    <s v="AULI01282670"/>
    <n v="0.16360694940000001"/>
    <n v="84"/>
  </r>
  <r>
    <s v="US-VOT"/>
    <s v="US-VOTIV MUSIC"/>
    <s v="AD SUPPORTED STREAMS"/>
    <s v="SPOTIFY USA INC"/>
    <s v="AD SUPPORTED STREAMS"/>
    <s v="TRACK"/>
    <x v="4"/>
    <x v="5"/>
    <s v="00075679956316"/>
    <s v="ALPINE"/>
    <s v="THE VIGOUR"/>
    <d v="2014-02-18T00:00:00"/>
    <m/>
    <s v="AULI01282690"/>
    <n v="0.13244351230000001"/>
    <n v="68"/>
  </r>
  <r>
    <s v="US-VOT"/>
    <s v="US-VOTIV MUSIC"/>
    <s v="AD SUPPORTED STREAMS"/>
    <s v="SPOTIFY USA INC"/>
    <s v="AD SUPPORTED STREAMS"/>
    <s v="TRACK"/>
    <x v="4"/>
    <x v="5"/>
    <s v="00075679956316"/>
    <s v="ALPINE"/>
    <s v="SOFTSIDES"/>
    <d v="2014-02-18T00:00:00"/>
    <m/>
    <s v="AULI01282640"/>
    <n v="0.1597114567"/>
    <n v="82"/>
  </r>
  <r>
    <s v="US-VOT"/>
    <s v="US-VOTIV MUSIC"/>
    <s v="AD SUPPORTED STREAMS"/>
    <s v="SPOTIFY USA INC"/>
    <s v="AD SUPPORTED STREAMS"/>
    <s v="TRACK"/>
    <x v="4"/>
    <x v="5"/>
    <s v="00075679956316"/>
    <s v="ALPINE"/>
    <s v="SEEING RED"/>
    <d v="2014-02-18T00:00:00"/>
    <m/>
    <s v="AULI01282650"/>
    <n v="0.31163220780000001"/>
    <n v="160"/>
  </r>
  <r>
    <s v="US-VOT"/>
    <s v="US-VOTIV MUSIC"/>
    <s v="AD SUPPORTED STREAMS"/>
    <s v="SPOTIFY USA INC"/>
    <s v="AD SUPPORTED STREAMS"/>
    <s v="TRACK"/>
    <x v="4"/>
    <x v="5"/>
    <s v="00075679956316"/>
    <s v="ALPINE"/>
    <s v="MULTIPLICATION"/>
    <d v="2014-02-18T00:00:00"/>
    <m/>
    <s v="AULI01282700"/>
    <n v="0.14607726809999999"/>
    <n v="75"/>
  </r>
  <r>
    <s v="US-VOT"/>
    <s v="US-VOTIV MUSIC"/>
    <s v="AD SUPPORTED STREAMS"/>
    <s v="SPOTIFY USA INC"/>
    <s v="AD SUPPORTED STREAMS"/>
    <s v="TRACK"/>
    <x v="4"/>
    <x v="5"/>
    <s v="00075679956316"/>
    <s v="ALPINE"/>
    <s v="LOVERS 2"/>
    <d v="2014-02-18T00:00:00"/>
    <m/>
    <s v="AULI01282610"/>
    <n v="0.3544807955"/>
    <n v="182"/>
  </r>
  <r>
    <s v="US-VOT"/>
    <s v="US-VOTIV MUSIC"/>
    <s v="AD SUPPORTED STREAMS"/>
    <s v="SPOTIFY USA INC"/>
    <s v="AD SUPPORTED STREAMS"/>
    <s v="TRACK"/>
    <x v="4"/>
    <x v="5"/>
    <s v="00075679956316"/>
    <s v="ALPINE"/>
    <s v="LOVERS 1"/>
    <d v="2014-02-18T00:00:00"/>
    <m/>
    <s v="AULI01282600"/>
    <n v="0.2084036292"/>
    <n v="107"/>
  </r>
  <r>
    <s v="US-VOT"/>
    <s v="US-VOTIV MUSIC"/>
    <s v="AD SUPPORTED STREAMS"/>
    <s v="SPOTIFY USA INC"/>
    <s v="AD SUPPORTED STREAMS"/>
    <s v="TRACK"/>
    <x v="4"/>
    <x v="5"/>
    <s v="00075679956316"/>
    <s v="ALPINE"/>
    <s v="IN THE WILD"/>
    <d v="2014-02-18T00:00:00"/>
    <m/>
    <s v="AULI01282680"/>
    <n v="0.17529279140000001"/>
    <n v="90"/>
  </r>
  <r>
    <s v="US-VOT"/>
    <s v="US-VOTIV MUSIC"/>
    <s v="AD SUPPORTED STREAMS"/>
    <s v="SPOTIFY USA INC"/>
    <s v="AD SUPPORTED STREAMS"/>
    <s v="TRACK"/>
    <x v="4"/>
    <x v="5"/>
    <s v="00075679956316"/>
    <s v="ALPINE"/>
    <s v="HANDS"/>
    <d v="2014-02-18T00:00:00"/>
    <m/>
    <s v="AULI01282620"/>
    <n v="1.3789703415000001"/>
    <n v="708"/>
  </r>
  <r>
    <s v="US-VOT"/>
    <s v="US-VOTIV MUSIC"/>
    <s v="AD SUPPORTED STREAMS"/>
    <s v="SPOTIFY USA INC"/>
    <s v="AD SUPPORTED STREAMS"/>
    <s v="TRACK"/>
    <x v="4"/>
    <x v="5"/>
    <s v="00075679956316"/>
    <s v="ALPINE"/>
    <s v="GASOLINE"/>
    <d v="2014-02-18T00:00:00"/>
    <m/>
    <s v="AULI01282660"/>
    <n v="4.0317393037000002"/>
    <n v="2070"/>
  </r>
  <r>
    <s v="US-VOT"/>
    <s v="US-VOTIV MUSIC"/>
    <s v="AD SUPPORTED STREAMS"/>
    <s v="SPOTIFY USA INC"/>
    <s v="AD SUPPORTED STREAMS"/>
    <s v="TRACK"/>
    <x v="4"/>
    <x v="5"/>
    <s v="00075679956316"/>
    <s v="ALPINE"/>
    <s v="ALL FOR ONE"/>
    <d v="2014-02-18T00:00:00"/>
    <m/>
    <s v="AULI01283220"/>
    <n v="0.21619425410000001"/>
    <n v="111"/>
  </r>
  <r>
    <s v="US-VOT"/>
    <s v="US-VOTIV MUSIC"/>
    <s v="AD SUPPORTED STREAMS"/>
    <s v="SPOTIFY USA INC"/>
    <s v="AD SUPPORTED STREAMS"/>
    <s v="TRACK"/>
    <x v="13"/>
    <x v="65"/>
    <s v="00851563006752"/>
    <s v="ALLEN TATE"/>
    <s v="YDNF (YOUNG DUMB NUMB FUN)"/>
    <d v="2016-10-28T00:00:00"/>
    <m/>
    <s v="USC5Q1600025"/>
    <n v="0.1110191952"/>
    <n v="57"/>
  </r>
  <r>
    <s v="US-VOT"/>
    <s v="US-VOTIV MUSIC"/>
    <s v="AD SUPPORTED STREAMS"/>
    <s v="SPOTIFY USA INC"/>
    <s v="AD SUPPORTED STREAMS"/>
    <s v="TRACK"/>
    <x v="13"/>
    <x v="65"/>
    <s v="00851563006752"/>
    <s v="ALLEN TATE"/>
    <s v="WRAPPED UP"/>
    <d v="2016-10-28T00:00:00"/>
    <m/>
    <s v="USC5Q1600021"/>
    <n v="0.1655560043"/>
    <n v="85"/>
  </r>
  <r>
    <s v="US-VOT"/>
    <s v="US-VOTIV MUSIC"/>
    <s v="AD SUPPORTED STREAMS"/>
    <s v="SPOTIFY USA INC"/>
    <s v="AD SUPPORTED STREAMS"/>
    <s v="TRACK"/>
    <x v="13"/>
    <x v="65"/>
    <s v="00851563006752"/>
    <s v="ALLEN TATE"/>
    <s v="KEEPING YOU AWAKE"/>
    <d v="2016-10-28T00:00:00"/>
    <m/>
    <s v="USC5Q1600023"/>
    <n v="5.4537250200000012E-2"/>
    <n v="28"/>
  </r>
  <r>
    <s v="US-VOT"/>
    <s v="US-VOTIV MUSIC"/>
    <s v="AD SUPPORTED STREAMS"/>
    <s v="SPOTIFY USA INC"/>
    <s v="AD SUPPORTED STREAMS"/>
    <s v="TRACK"/>
    <x v="13"/>
    <x v="65"/>
    <s v="00851563006752"/>
    <s v="ALLEN TATE"/>
    <s v="I DON'T THINK ABOUT IT"/>
    <d v="2016-10-28T00:00:00"/>
    <m/>
    <s v="USC5Q1600024"/>
    <n v="2.3372337100000001E-2"/>
    <n v="12"/>
  </r>
  <r>
    <s v="US-VOT"/>
    <s v="US-VOTIV MUSIC"/>
    <s v="AD SUPPORTED STREAMS"/>
    <s v="SPOTIFY USA INC"/>
    <s v="AD SUPPORTED STREAMS"/>
    <s v="TRACK"/>
    <x v="13"/>
    <x v="65"/>
    <s v="00851563006752"/>
    <s v="ALLEN TATE"/>
    <s v="DON'T CHOKE"/>
    <d v="2016-10-28T00:00:00"/>
    <m/>
    <s v="USC5Q1600022"/>
    <n v="5.0640192399999992E-2"/>
    <n v="26"/>
  </r>
  <r>
    <s v="US-VOT"/>
    <s v="US-VOTIV MUSIC"/>
    <s v="AD SUPPORTED STREAMS"/>
    <s v="SPOTIFY USA INC"/>
    <s v="AD SUPPORTED STREAMS"/>
    <s v="TRACK"/>
    <x v="13"/>
    <x v="65"/>
    <s v="00851563006752"/>
    <s v="ALLEN TATE"/>
    <s v="CPH"/>
    <d v="2016-10-28T00:00:00"/>
    <m/>
    <s v="USC5Q1600020"/>
    <n v="3.7006228700000011E-2"/>
    <n v="19"/>
  </r>
  <r>
    <s v="US-VOT"/>
    <s v="US-VOTIV MUSIC"/>
    <s v="AD SUPPORTED STREAMS"/>
    <s v="SPOTIFY USA INC"/>
    <s v="AD SUPPORTED STREAMS"/>
    <s v="TRACK"/>
    <x v="13"/>
    <x v="65"/>
    <s v="00851563006752"/>
    <s v="ALLEN TATE"/>
    <s v="BEING ALONE"/>
    <d v="2016-10-28T00:00:00"/>
    <m/>
    <s v="USC5Q1600019"/>
    <n v="5.6483246899999992E-2"/>
    <n v="29"/>
  </r>
  <r>
    <s v="US-VOT"/>
    <s v="US-VOTIV MUSIC"/>
    <s v="AD SUPPORTED STREAMS"/>
    <s v="SPOTIFY USA INC"/>
    <s v="AD SUPPORTED STREAMS"/>
    <s v="TRACK"/>
    <x v="13"/>
    <x v="65"/>
    <s v="00851563006752"/>
    <s v="ALLEN TATE"/>
    <s v="AT EASE"/>
    <d v="2016-10-28T00:00:00"/>
    <m/>
    <s v="USC5Q1600026"/>
    <n v="2.5320047500000008E-2"/>
    <n v="13"/>
  </r>
  <r>
    <s v="US-VOT"/>
    <s v="US-VOTIV MUSIC"/>
    <s v="AD SUPPORTED STREAMS"/>
    <s v="SPOTIFY USA INC"/>
    <s v="AD SUPPORTED STREAMS"/>
    <s v="TRACK"/>
    <x v="13"/>
    <x v="65"/>
    <s v="00851563006752"/>
    <s v="ALLEN TATE"/>
    <s v="ALIENS"/>
    <d v="2016-10-28T00:00:00"/>
    <m/>
    <s v="USC5Q1600018"/>
    <n v="6.6222897100000011E-2"/>
    <n v="34"/>
  </r>
  <r>
    <s v="US-VOT"/>
    <s v="US-VOTIV MUSIC"/>
    <s v="AD SUPPORTED STREAMS"/>
    <s v="SPOTIFY USA INC"/>
    <s v="AD SUPPORTED STREAMS"/>
    <s v="TRACK"/>
    <x v="13"/>
    <x v="66"/>
    <s v="00851857007380"/>
    <s v="ALLEN TATE"/>
    <s v="POLLY"/>
    <d v="2017-08-18T00:00:00"/>
    <m/>
    <s v="USC5Q1700028"/>
    <n v="9.5436766100000001E-2"/>
    <n v="49"/>
  </r>
  <r>
    <s v="US-VOT"/>
    <s v="US-VOTIV MUSIC"/>
    <s v="STREAMS"/>
    <s v="SPOTIFY USA INC"/>
    <s v="PORTABLE SUBSCRIPTIONS"/>
    <s v="TRACK"/>
    <x v="5"/>
    <x v="70"/>
    <s v="00075679955869"/>
    <s v="YOUNG EMPIRES"/>
    <s v="ENTER THROUGH THE SUN"/>
    <d v="2014-02-25T00:00:00"/>
    <m/>
    <s v="CA1C71100092"/>
    <n v="0"/>
    <n v="0"/>
  </r>
  <r>
    <s v="US-VOT"/>
    <s v="US-VOTIV MUSIC"/>
    <s v="STREAMS"/>
    <s v="SPOTIFY USA INC"/>
    <s v="PORTABLE SUBSCRIPTIONS"/>
    <s v="TRACK"/>
    <x v="5"/>
    <x v="70"/>
    <s v="00075679955869"/>
    <s v="YOUNG EMPIRES"/>
    <s v="EARTH PLATES ARE SHIFTING"/>
    <d v="2014-02-25T00:00:00"/>
    <m/>
    <s v="USC5Q1300003"/>
    <n v="0"/>
    <n v="0"/>
  </r>
  <r>
    <s v="US-VOT"/>
    <s v="US-VOTIV MUSIC"/>
    <s v="STREAMS"/>
    <s v="SPOTIFY USA INC"/>
    <s v="PORTABLE SUBSCRIPTIONS"/>
    <s v="TRACK"/>
    <x v="10"/>
    <x v="71"/>
    <s v="00857235002336"/>
    <s v="WHITE ARROWS"/>
    <s v="GOD ALERT PT 2"/>
    <d v="2014-09-16T00:00:00"/>
    <m/>
    <s v="USC5Q1400022"/>
    <n v="0"/>
    <n v="0"/>
  </r>
  <r>
    <s v="US-VOT"/>
    <s v="US-VOTIV MUSIC"/>
    <s v="STREAMS"/>
    <s v="SPOTIFY USA INC"/>
    <s v="PORTABLE SUBSCRIPTIONS"/>
    <s v="TRACK"/>
    <x v="10"/>
    <x v="71"/>
    <s v="00857235002336"/>
    <s v="WHITE ARROWS"/>
    <s v="GOD ALERT PT 1"/>
    <d v="2014-09-16T00:00:00"/>
    <m/>
    <s v="USC5Q1400021"/>
    <n v="0"/>
    <n v="0"/>
  </r>
  <r>
    <s v="US-VOT"/>
    <s v="US-VOTIV MUSIC"/>
    <s v="STREAMS"/>
    <s v="SPOTIFY USA INC"/>
    <s v="PORTABLE SUBSCRIPTIONS"/>
    <s v="TRACK"/>
    <x v="10"/>
    <x v="71"/>
    <s v="00857235002336"/>
    <s v="WHITE ARROWS"/>
    <s v="CAN'T STOP NOW"/>
    <d v="2014-09-16T00:00:00"/>
    <m/>
    <s v="USC5Q1400015"/>
    <n v="0"/>
    <n v="0"/>
  </r>
  <r>
    <s v="US-VOT"/>
    <s v="US-VOTIV MUSIC"/>
    <s v="STREAMS"/>
    <s v="SPOTIFY USA INC"/>
    <s v="PORTABLE SUBSCRIPTIONS"/>
    <s v="TRACK"/>
    <x v="10"/>
    <x v="72"/>
    <s v="00075679962980"/>
    <s v="WHITE ARROWS"/>
    <s v="GET GONE"/>
    <d v="2014-02-25T00:00:00"/>
    <m/>
    <s v="USQY51114673"/>
    <n v="8.1210375000000008E-3"/>
    <n v="2"/>
  </r>
  <r>
    <s v="US-VOT"/>
    <s v="US-VOTIV MUSIC"/>
    <s v="STREAMS"/>
    <s v="SPOTIFY USA INC"/>
    <s v="PORTABLE SUBSCRIPTIONS"/>
    <s v="TRACK"/>
    <x v="10"/>
    <x v="72"/>
    <s v="00075679962980"/>
    <s v="WHITE ARROWS"/>
    <s v="COMING OR GOING"/>
    <d v="2014-02-25T00:00:00"/>
    <m/>
    <s v="USC5Q1200006"/>
    <n v="0"/>
    <n v="0"/>
  </r>
  <r>
    <s v="US-VOT"/>
    <s v="US-VOTIV MUSIC"/>
    <s v="STREAMS"/>
    <s v="SPOTIFY USA INC"/>
    <s v="PORTABLE SUBSCRIPTIONS"/>
    <s v="TRACK"/>
    <x v="7"/>
    <x v="73"/>
    <s v="00075679949424"/>
    <s v="THE SO SO GLOS"/>
    <s v="SON OF AN AMERICAN"/>
    <d v="2014-02-25T00:00:00"/>
    <m/>
    <s v="USC5Q1300069"/>
    <n v="0"/>
    <n v="0"/>
  </r>
  <r>
    <s v="US-VOT"/>
    <s v="US-VOTIV MUSIC"/>
    <s v="STREAMS"/>
    <s v="SPOTIFY USA INC"/>
    <s v="PORTABLE SUBSCRIPTIONS"/>
    <s v="TRACK"/>
    <x v="7"/>
    <x v="73"/>
    <s v="00075679949424"/>
    <s v="THE SO SO GLOS"/>
    <s v="LOST WEEKEND"/>
    <d v="2014-02-25T00:00:00"/>
    <m/>
    <s v="USC5Q1300072"/>
    <n v="0"/>
    <n v="0"/>
  </r>
  <r>
    <s v="US-VOT"/>
    <s v="US-VOTIV MUSIC"/>
    <s v="STREAMS"/>
    <s v="SPOTIFY USA INC"/>
    <s v="PORTABLE SUBSCRIPTIONS"/>
    <s v="TRACK"/>
    <x v="7"/>
    <x v="73"/>
    <s v="00075679949424"/>
    <s v="THE SO SO GLOS"/>
    <s v="ISLAND RIDIN'"/>
    <d v="2014-02-25T00:00:00"/>
    <m/>
    <s v="USC5Q1300078"/>
    <n v="0"/>
    <n v="0"/>
  </r>
  <r>
    <s v="US-VOT"/>
    <s v="US-VOTIV MUSIC"/>
    <s v="STREAMS"/>
    <s v="SPOTIFY USA INC"/>
    <s v="PORTABLE SUBSCRIPTIONS"/>
    <s v="TRACK"/>
    <x v="7"/>
    <x v="73"/>
    <s v="00075679949424"/>
    <s v="THE SO SO GLOS"/>
    <s v="EVERYTHING REVIVAL"/>
    <d v="2014-02-25T00:00:00"/>
    <m/>
    <s v="USC5Q1300077"/>
    <n v="0"/>
    <n v="0"/>
  </r>
  <r>
    <s v="US-VOT"/>
    <s v="US-VOTIV MUSIC"/>
    <s v="STREAMS"/>
    <s v="SPOTIFY USA INC"/>
    <s v="PORTABLE SUBSCRIPTIONS"/>
    <s v="TRACK"/>
    <x v="8"/>
    <x v="10"/>
    <s v="00075679964250"/>
    <s v="IMAGINARY CITIES"/>
    <s v="WHERE'D ALL THE LIVING GO"/>
    <d v="2014-02-25T00:00:00"/>
    <m/>
    <s v="CA2Q71000007"/>
    <n v="4.0605186999999989E-3"/>
    <n v="1"/>
  </r>
  <r>
    <s v="US-VOT"/>
    <s v="US-VOTIV MUSIC"/>
    <s v="STREAMS"/>
    <s v="SPOTIFY USA INC"/>
    <s v="PORTABLE SUBSCRIPTIONS"/>
    <s v="TRACK"/>
    <x v="8"/>
    <x v="10"/>
    <s v="00075679964250"/>
    <s v="IMAGINARY CITIES"/>
    <s v="THAT'S WHERE IT'S AT, SAM"/>
    <d v="2014-02-25T00:00:00"/>
    <m/>
    <s v="CA2Q71000011"/>
    <n v="4.0605186999999989E-3"/>
    <n v="1"/>
  </r>
  <r>
    <s v="US-VOT"/>
    <s v="US-VOTIV MUSIC"/>
    <s v="STREAMS"/>
    <s v="SPOTIFY USA INC"/>
    <s v="PORTABLE SUBSCRIPTIONS"/>
    <s v="TRACK"/>
    <x v="8"/>
    <x v="10"/>
    <s v="00075679964250"/>
    <s v="IMAGINARY CITIES"/>
    <s v="TEMPORARY RESIDENT"/>
    <d v="2014-02-25T00:00:00"/>
    <m/>
    <s v="CAA171230077"/>
    <n v="4.0605186999999989E-3"/>
    <n v="1"/>
  </r>
  <r>
    <s v="US-VOT"/>
    <s v="US-VOTIV MUSIC"/>
    <s v="STREAMS"/>
    <s v="SPOTIFY USA INC"/>
    <s v="PORTABLE SUBSCRIPTIONS"/>
    <s v="TRACK"/>
    <x v="8"/>
    <x v="10"/>
    <s v="00075679964250"/>
    <s v="IMAGINARY CITIES"/>
    <s v="TEMPORARY RESIDENT"/>
    <d v="2014-02-25T00:00:00"/>
    <m/>
    <s v="CA2Q71000008"/>
    <n v="4.0605186999999989E-3"/>
    <n v="1"/>
  </r>
  <r>
    <s v="US-VOT"/>
    <s v="US-VOTIV MUSIC"/>
    <s v="STREAMS"/>
    <s v="SPOTIFY USA INC"/>
    <s v="PORTABLE SUBSCRIPTIONS"/>
    <s v="TRACK"/>
    <x v="8"/>
    <x v="10"/>
    <s v="00075679964250"/>
    <s v="IMAGINARY CITIES"/>
    <s v="SAY YOU"/>
    <d v="2014-02-25T00:00:00"/>
    <m/>
    <s v="CA2Q71000001"/>
    <n v="4.0605186999999989E-3"/>
    <n v="1"/>
  </r>
  <r>
    <s v="US-VOT"/>
    <s v="US-VOTIV MUSIC"/>
    <s v="STREAMS"/>
    <s v="SPOTIFY USA INC"/>
    <s v="PORTABLE SUBSCRIPTIONS"/>
    <s v="TRACK"/>
    <x v="8"/>
    <x v="10"/>
    <s v="00075679964250"/>
    <s v="IMAGINARY CITIES"/>
    <s v="RIDE THIS OUT"/>
    <d v="2014-02-25T00:00:00"/>
    <m/>
    <s v="CA2Q71000006"/>
    <n v="1.2181556200000001E-2"/>
    <n v="3"/>
  </r>
  <r>
    <s v="US-VOT"/>
    <s v="US-VOTIV MUSIC"/>
    <s v="STREAMS"/>
    <s v="SPOTIFY USA INC"/>
    <s v="PORTABLE SUBSCRIPTIONS"/>
    <s v="TRACK"/>
    <x v="8"/>
    <x v="10"/>
    <s v="00075679964250"/>
    <s v="IMAGINARY CITIES"/>
    <s v="PURPLE HEART"/>
    <d v="2014-02-25T00:00:00"/>
    <m/>
    <s v="CA2Q71000005"/>
    <n v="4.0605186999999989E-3"/>
    <n v="1"/>
  </r>
  <r>
    <s v="US-VOT"/>
    <s v="US-VOTIV MUSIC"/>
    <s v="STREAMS"/>
    <s v="SPOTIFY USA INC"/>
    <s v="PORTABLE SUBSCRIPTIONS"/>
    <s v="TRACK"/>
    <x v="8"/>
    <x v="10"/>
    <s v="00075679964250"/>
    <s v="IMAGINARY CITIES"/>
    <s v="MEXICO"/>
    <d v="2014-02-25T00:00:00"/>
    <m/>
    <s v="CAA171230076"/>
    <n v="8.1210375000000008E-3"/>
    <n v="2"/>
  </r>
  <r>
    <s v="US-VOT"/>
    <s v="US-VOTIV MUSIC"/>
    <s v="STREAMS"/>
    <s v="SPOTIFY USA INC"/>
    <s v="PORTABLE SUBSCRIPTIONS"/>
    <s v="TRACK"/>
    <x v="8"/>
    <x v="10"/>
    <s v="00075679964250"/>
    <s v="IMAGINARY CITIES"/>
    <s v="MANITOBA BOSSA NOVA"/>
    <d v="2014-02-25T00:00:00"/>
    <m/>
    <s v="CA2Q71000009"/>
    <n v="4.0605186999999989E-3"/>
    <n v="1"/>
  </r>
  <r>
    <s v="US-VOT"/>
    <s v="US-VOTIV MUSIC"/>
    <s v="STREAMS"/>
    <s v="SPOTIFY USA INC"/>
    <s v="PORTABLE SUBSCRIPTIONS"/>
    <s v="TRACK"/>
    <x v="8"/>
    <x v="10"/>
    <s v="00075679964250"/>
    <s v="IMAGINARY CITIES"/>
    <s v="HUMMINGBIRD"/>
    <d v="2014-02-25T00:00:00"/>
    <m/>
    <s v="CA2Q71000002"/>
    <n v="8.1210375000000008E-3"/>
    <n v="2"/>
  </r>
  <r>
    <s v="US-VOT"/>
    <s v="US-VOTIV MUSIC"/>
    <s v="STREAMS"/>
    <s v="SPOTIFY USA INC"/>
    <s v="PORTABLE SUBSCRIPTIONS"/>
    <s v="TRACK"/>
    <x v="8"/>
    <x v="10"/>
    <s v="00075679964250"/>
    <s v="IMAGINARY CITIES"/>
    <s v="DON'T CRY"/>
    <d v="2014-02-25T00:00:00"/>
    <m/>
    <s v="CA2Q71000004"/>
    <n v="4.0605186999999989E-3"/>
    <n v="1"/>
  </r>
  <r>
    <s v="US-VOT"/>
    <s v="US-VOTIV MUSIC"/>
    <s v="STREAMS"/>
    <s v="SPOTIFY USA INC"/>
    <s v="PORTABLE SUBSCRIPTIONS"/>
    <s v="TRACK"/>
    <x v="8"/>
    <x v="10"/>
    <s v="00075679964250"/>
    <s v="IMAGINARY CITIES"/>
    <s v="CHERRY BLOSSOM TREE"/>
    <d v="2014-02-25T00:00:00"/>
    <m/>
    <s v="CA2Q71000010"/>
    <n v="4.0605186999999989E-3"/>
    <n v="1"/>
  </r>
  <r>
    <s v="US-VOT"/>
    <s v="US-VOTIV MUSIC"/>
    <s v="STREAMS"/>
    <s v="SPOTIFY USA INC"/>
    <s v="PORTABLE SUBSCRIPTIONS"/>
    <s v="TRACK"/>
    <x v="8"/>
    <x v="10"/>
    <s v="00075679964250"/>
    <s v="IMAGINARY CITIES"/>
    <s v="CALM BEFORE THE STORM"/>
    <d v="2014-02-25T00:00:00"/>
    <m/>
    <s v="CA2Q71000003"/>
    <n v="4.0605186999999989E-3"/>
    <n v="1"/>
  </r>
  <r>
    <s v="US-VOT"/>
    <s v="US-VOTIV MUSIC"/>
    <s v="STREAMS"/>
    <s v="SPOTIFY USA INC"/>
    <s v="PORTABLE SUBSCRIPTIONS"/>
    <s v="TRACK"/>
    <x v="20"/>
    <x v="75"/>
    <s v="00859705941404"/>
    <s v="HEY CHAMP"/>
    <s v="SILVER CITY"/>
    <d v="2014-02-25T00:00:00"/>
    <m/>
    <s v="USC5Q1100003"/>
    <n v="6.0907781199999997E-2"/>
    <n v="15"/>
  </r>
  <r>
    <s v="US-VOT"/>
    <s v="US-VOTIV MUSIC"/>
    <s v="STREAMS"/>
    <s v="SPOTIFY USA INC"/>
    <s v="PORTABLE SUBSCRIPTIONS"/>
    <s v="TRACK"/>
    <x v="20"/>
    <x v="75"/>
    <s v="00859705941404"/>
    <s v="HEY CHAMP"/>
    <s v="COLD DUST GIRL"/>
    <d v="2014-02-25T00:00:00"/>
    <m/>
    <s v="USC5Q1100004"/>
    <n v="4.0605186999999989E-3"/>
    <n v="1"/>
  </r>
  <r>
    <s v="US-VOT"/>
    <s v="US-VOTIV MUSIC"/>
    <s v="STREAMS"/>
    <s v="SPOTIFY USA INC"/>
    <s v="PORTABLE SUBSCRIPTIONS"/>
    <s v="TRACK"/>
    <x v="20"/>
    <x v="75"/>
    <s v="00859705941404"/>
    <s v="HEY CHAMP"/>
    <s v="ANYTHING AT ALL"/>
    <d v="2014-02-25T00:00:00"/>
    <m/>
    <s v="USC5Q1100001"/>
    <n v="0"/>
    <n v="0"/>
  </r>
  <r>
    <s v="US-VOT"/>
    <s v="US-VOTIV MUSIC"/>
    <s v="STREAMS"/>
    <s v="SPOTIFY USA INC"/>
    <s v="PORTABLE SUBSCRIPTIONS"/>
    <s v="TRACK"/>
    <x v="11"/>
    <x v="77"/>
    <s v="00857235002329"/>
    <s v="CLOUD CONTROL"/>
    <s v="SCAR"/>
    <d v="2014-05-19T00:00:00"/>
    <m/>
    <s v="AULI01496370"/>
    <n v="0"/>
    <n v="0"/>
  </r>
  <r>
    <s v="US-VOT"/>
    <s v="US-VOTIV MUSIC"/>
    <s v="STREAMS"/>
    <s v="SPOTIFY USA INC"/>
    <s v="PORTABLE SUBSCRIPTIONS"/>
    <s v="TRACK"/>
    <x v="11"/>
    <x v="76"/>
    <s v="00075679965417"/>
    <s v="CLOUD CONTROL"/>
    <s v="THERE'S NOTHING IN THE WATER WE CAN'T FIGHT"/>
    <d v="2014-02-25T00:00:00"/>
    <m/>
    <s v="AULI01070890"/>
    <n v="2.4363112499999999E-2"/>
    <n v="6"/>
  </r>
  <r>
    <s v="US-VOT"/>
    <s v="US-VOTIV MUSIC"/>
    <s v="STREAMS"/>
    <s v="SPOTIFY USA INC"/>
    <s v="PORTABLE SUBSCRIPTIONS"/>
    <s v="TRACK"/>
    <x v="11"/>
    <x v="76"/>
    <s v="00075679965417"/>
    <s v="CLOUD CONTROL"/>
    <s v="THE ROLLING STONES"/>
    <d v="2014-02-25T00:00:00"/>
    <m/>
    <s v="AULI01070920"/>
    <n v="0"/>
    <n v="0"/>
  </r>
  <r>
    <s v="US-VOT"/>
    <s v="US-VOTIV MUSIC"/>
    <s v="STREAMS"/>
    <s v="SPOTIFY USA INC"/>
    <s v="PORTABLE SUBSCRIPTIONS"/>
    <s v="TRACK"/>
    <x v="11"/>
    <x v="76"/>
    <s v="00075679965417"/>
    <s v="CLOUD CONTROL"/>
    <s v="MY FEAR #1"/>
    <d v="2014-02-25T00:00:00"/>
    <m/>
    <s v="AULI01176350"/>
    <n v="0"/>
    <n v="0"/>
  </r>
  <r>
    <s v="US-VOT"/>
    <s v="US-VOTIV MUSIC"/>
    <s v="STREAMS"/>
    <s v="SPOTIFY USA INC"/>
    <s v="PORTABLE SUBSCRIPTIONS"/>
    <s v="TRACK"/>
    <x v="11"/>
    <x v="76"/>
    <s v="00075679965417"/>
    <s v="CLOUD CONTROL"/>
    <s v="JUST FOR NOW"/>
    <d v="2014-02-25T00:00:00"/>
    <m/>
    <s v="AULI01070930"/>
    <n v="4.0605186999999989E-3"/>
    <n v="1"/>
  </r>
  <r>
    <s v="US-VOT"/>
    <s v="US-VOTIV MUSIC"/>
    <s v="STREAMS"/>
    <s v="SPOTIFY USA INC"/>
    <s v="PORTABLE SUBSCRIPTIONS"/>
    <s v="TRACK"/>
    <x v="11"/>
    <x v="76"/>
    <s v="00075679965417"/>
    <s v="CLOUD CONTROL"/>
    <s v="GOLD CANARY"/>
    <d v="2014-02-25T00:00:00"/>
    <m/>
    <s v="AULI01070950"/>
    <n v="4.0605186999999989E-3"/>
    <n v="1"/>
  </r>
  <r>
    <s v="US-VOT"/>
    <s v="US-VOTIV MUSIC"/>
    <s v="PORTABLE SUB STREAMS"/>
    <s v="SPOTIFY USA INC"/>
    <s v="PORTABLE SUBSCRIPTIONS"/>
    <s v="TRACK"/>
    <x v="5"/>
    <x v="70"/>
    <s v="00075679955869"/>
    <s v="YOUNG EMPIRES"/>
    <s v="WHITE DOVES"/>
    <d v="2014-02-25T00:00:00"/>
    <m/>
    <s v="USC5Q1300001"/>
    <n v="2.6473213891"/>
    <n v="574"/>
  </r>
  <r>
    <s v="US-VOT"/>
    <s v="US-VOTIV MUSIC"/>
    <s v="PORTABLE SUB STREAMS"/>
    <s v="SPOTIFY USA INC"/>
    <s v="PORTABLE SUBSCRIPTIONS"/>
    <s v="TRACK"/>
    <x v="5"/>
    <x v="70"/>
    <s v="00075679955869"/>
    <s v="YOUNG EMPIRES"/>
    <s v="WHITE DOVES"/>
    <d v="2014-02-25T00:00:00"/>
    <m/>
    <s v="USC5Q1200051"/>
    <n v="41.355847477300003"/>
    <n v="8309"/>
  </r>
  <r>
    <s v="US-VOT"/>
    <s v="US-VOTIV MUSIC"/>
    <s v="PORTABLE SUB STREAMS"/>
    <s v="SPOTIFY USA INC"/>
    <s v="PORTABLE SUBSCRIPTIONS"/>
    <s v="TRACK"/>
    <x v="5"/>
    <x v="70"/>
    <s v="00075679955869"/>
    <s v="YOUNG EMPIRES"/>
    <s v="WE DON'T SLEEP TONIGHT"/>
    <d v="2014-02-25T00:00:00"/>
    <m/>
    <s v="USC5Q1300004"/>
    <n v="3.2560405392999998"/>
    <n v="630"/>
  </r>
  <r>
    <s v="US-VOT"/>
    <s v="US-VOTIV MUSIC"/>
    <s v="PORTABLE SUB STREAMS"/>
    <s v="SPOTIFY USA INC"/>
    <s v="PORTABLE SUBSCRIPTIONS"/>
    <s v="TRACK"/>
    <x v="5"/>
    <x v="70"/>
    <s v="00075679955869"/>
    <s v="YOUNG EMPIRES"/>
    <s v="WE DON'T SLEEP TONIGHT"/>
    <d v="2014-02-25T00:00:00"/>
    <m/>
    <s v="USC5Q1300002"/>
    <n v="11.8067031864"/>
    <n v="2540"/>
  </r>
  <r>
    <s v="US-VOT"/>
    <s v="US-VOTIV MUSIC"/>
    <s v="PORTABLE SUB STREAMS"/>
    <s v="SPOTIFY USA INC"/>
    <s v="PORTABLE SUBSCRIPTIONS"/>
    <s v="TRACK"/>
    <x v="5"/>
    <x v="70"/>
    <s v="00075679955869"/>
    <s v="YOUNG EMPIRES"/>
    <s v="RAIN OF GOLD"/>
    <d v="2014-02-25T00:00:00"/>
    <m/>
    <s v="CA1C71100091"/>
    <n v="88.228215002200002"/>
    <n v="18730"/>
  </r>
  <r>
    <s v="US-VOT"/>
    <s v="US-VOTIV MUSIC"/>
    <s v="PORTABLE SUB STREAMS"/>
    <s v="SPOTIFY USA INC"/>
    <s v="PORTABLE SUBSCRIPTIONS"/>
    <s v="TRACK"/>
    <x v="5"/>
    <x v="70"/>
    <s v="00075679955869"/>
    <s v="YOUNG EMPIRES"/>
    <s v="ENTER THROUGH THE SUN"/>
    <d v="2014-02-25T00:00:00"/>
    <m/>
    <s v="CA1C71100092"/>
    <n v="21.7041147015"/>
    <n v="4472"/>
  </r>
  <r>
    <s v="US-VOT"/>
    <s v="US-VOTIV MUSIC"/>
    <s v="PORTABLE SUB STREAMS"/>
    <s v="SPOTIFY USA INC"/>
    <s v="PORTABLE SUBSCRIPTIONS"/>
    <s v="TRACK"/>
    <x v="5"/>
    <x v="70"/>
    <s v="00075679955869"/>
    <s v="YOUNG EMPIRES"/>
    <s v="EARTH PLATES ARE SHIFTING"/>
    <d v="2014-02-25T00:00:00"/>
    <m/>
    <s v="USC5Q1300003"/>
    <n v="5.8903583092999998"/>
    <n v="1150"/>
  </r>
  <r>
    <s v="US-VOT"/>
    <s v="US-VOTIV MUSIC"/>
    <s v="PORTABLE SUB STREAMS"/>
    <s v="SPOTIFY USA INC"/>
    <s v="PORTABLE SUBSCRIPTIONS"/>
    <s v="TRACK"/>
    <x v="5"/>
    <x v="70"/>
    <s v="00075679955869"/>
    <s v="YOUNG EMPIRES"/>
    <s v="BEACHES"/>
    <d v="2014-02-25T00:00:00"/>
    <m/>
    <s v="CA1C71100095"/>
    <n v="3.2889432239"/>
    <n v="665"/>
  </r>
  <r>
    <s v="US-VOT"/>
    <s v="US-VOTIV MUSIC"/>
    <s v="PORTABLE SUB STREAMS"/>
    <s v="SPOTIFY USA INC"/>
    <s v="PORTABLE SUBSCRIPTIONS"/>
    <s v="TRACK"/>
    <x v="10"/>
    <x v="71"/>
    <s v="00857235002336"/>
    <s v="WHITE ARROWS"/>
    <s v="SCREAM"/>
    <d v="2014-09-16T00:00:00"/>
    <m/>
    <s v="USC5Q1400016"/>
    <n v="9.2710067628000008"/>
    <n v="1909"/>
  </r>
  <r>
    <s v="US-VOT"/>
    <s v="US-VOTIV MUSIC"/>
    <s v="PORTABLE SUB STREAMS"/>
    <s v="SPOTIFY USA INC"/>
    <s v="PORTABLE SUBSCRIPTIONS"/>
    <s v="TRACK"/>
    <x v="10"/>
    <x v="71"/>
    <s v="00857235002336"/>
    <s v="WHITE ARROWS"/>
    <s v="NOBODY CARES"/>
    <d v="2014-09-16T00:00:00"/>
    <m/>
    <s v="USC5Q1400014"/>
    <n v="31.142760614699998"/>
    <n v="6318"/>
  </r>
  <r>
    <s v="US-VOT"/>
    <s v="US-VOTIV MUSIC"/>
    <s v="PORTABLE SUB STREAMS"/>
    <s v="SPOTIFY USA INC"/>
    <s v="PORTABLE SUBSCRIPTIONS"/>
    <s v="TRACK"/>
    <x v="10"/>
    <x v="71"/>
    <s v="00857235002336"/>
    <s v="WHITE ARROWS"/>
    <s v="GOD ALERT PT 2"/>
    <d v="2014-09-16T00:00:00"/>
    <m/>
    <s v="USC5Q1400022"/>
    <n v="7.7364895754000003"/>
    <n v="1478"/>
  </r>
  <r>
    <s v="US-VOT"/>
    <s v="US-VOTIV MUSIC"/>
    <s v="PORTABLE SUB STREAMS"/>
    <s v="SPOTIFY USA INC"/>
    <s v="PORTABLE SUBSCRIPTIONS"/>
    <s v="TRACK"/>
    <x v="10"/>
    <x v="71"/>
    <s v="00857235002336"/>
    <s v="WHITE ARROWS"/>
    <s v="GOD ALERT PT 1"/>
    <d v="2014-09-16T00:00:00"/>
    <m/>
    <s v="USC5Q1400021"/>
    <n v="3.8567654024000002"/>
    <n v="760"/>
  </r>
  <r>
    <s v="US-VOT"/>
    <s v="US-VOTIV MUSIC"/>
    <s v="PORTABLE SUB STREAMS"/>
    <s v="SPOTIFY USA INC"/>
    <s v="PORTABLE SUBSCRIPTIONS"/>
    <s v="TRACK"/>
    <x v="10"/>
    <x v="71"/>
    <s v="00857235002336"/>
    <s v="WHITE ARROWS"/>
    <s v="GET BY"/>
    <d v="2014-09-16T00:00:00"/>
    <m/>
    <s v="USC5Q1400018"/>
    <n v="3.1698987184999998"/>
    <n v="639"/>
  </r>
  <r>
    <s v="US-VOT"/>
    <s v="US-VOTIV MUSIC"/>
    <s v="PORTABLE SUB STREAMS"/>
    <s v="SPOTIFY USA INC"/>
    <s v="PORTABLE SUBSCRIPTIONS"/>
    <s v="TRACK"/>
    <x v="10"/>
    <x v="71"/>
    <s v="00857235002336"/>
    <s v="WHITE ARROWS"/>
    <s v="DEVIL'S CHIMES"/>
    <d v="2014-09-16T00:00:00"/>
    <m/>
    <s v="USC5Q1400020"/>
    <n v="2.7988061165999998"/>
    <n v="564"/>
  </r>
  <r>
    <s v="US-VOT"/>
    <s v="US-VOTIV MUSIC"/>
    <s v="PORTABLE SUB STREAMS"/>
    <s v="SPOTIFY USA INC"/>
    <s v="PORTABLE SUBSCRIPTIONS"/>
    <s v="TRACK"/>
    <x v="10"/>
    <x v="71"/>
    <s v="00857235002336"/>
    <s v="WHITE ARROWS"/>
    <s v="CHILL WINSTON"/>
    <d v="2014-09-16T00:00:00"/>
    <m/>
    <s v="USC5Q1400019"/>
    <n v="4.8587182826999999"/>
    <n v="977"/>
  </r>
  <r>
    <s v="US-VOT"/>
    <s v="US-VOTIV MUSIC"/>
    <s v="PORTABLE SUB STREAMS"/>
    <s v="SPOTIFY USA INC"/>
    <s v="PORTABLE SUBSCRIPTIONS"/>
    <s v="TRACK"/>
    <x v="10"/>
    <x v="71"/>
    <s v="00857235002336"/>
    <s v="WHITE ARROWS"/>
    <s v="CAN'T STOP NOW"/>
    <d v="2014-09-16T00:00:00"/>
    <m/>
    <s v="USC5Q1400015"/>
    <n v="117.9434099784"/>
    <n v="24139"/>
  </r>
  <r>
    <s v="US-VOT"/>
    <s v="US-VOTIV MUSIC"/>
    <s v="PORTABLE SUB STREAMS"/>
    <s v="SPOTIFY USA INC"/>
    <s v="PORTABLE SUBSCRIPTIONS"/>
    <s v="TRACK"/>
    <x v="10"/>
    <x v="72"/>
    <s v="00075679962980"/>
    <s v="WHITE ARROWS"/>
    <s v="SETTLE DOWN"/>
    <d v="2014-02-25T00:00:00"/>
    <m/>
    <s v="USC5Q1200014"/>
    <n v="2.3053243824999998"/>
    <n v="465"/>
  </r>
  <r>
    <s v="US-VOT"/>
    <s v="US-VOTIV MUSIC"/>
    <s v="PORTABLE SUB STREAMS"/>
    <s v="SPOTIFY USA INC"/>
    <s v="PORTABLE SUBSCRIPTIONS"/>
    <s v="TRACK"/>
    <x v="10"/>
    <x v="72"/>
    <s v="00075679962980"/>
    <s v="WHITE ARROWS"/>
    <s v="SAIL ON"/>
    <d v="2014-02-25T00:00:00"/>
    <m/>
    <s v="USC5Q1200012"/>
    <n v="1.7290317230000001"/>
    <n v="357"/>
  </r>
  <r>
    <s v="US-VOT"/>
    <s v="US-VOTIV MUSIC"/>
    <s v="PORTABLE SUB STREAMS"/>
    <s v="SPOTIFY USA INC"/>
    <s v="PORTABLE SUBSCRIPTIONS"/>
    <s v="TRACK"/>
    <x v="10"/>
    <x v="72"/>
    <s v="00075679962980"/>
    <s v="WHITE ARROWS"/>
    <s v="ROLL FOREVER"/>
    <d v="2014-02-25T00:00:00"/>
    <m/>
    <s v="USC5Q1200008"/>
    <n v="2.7446444368999998"/>
    <n v="569"/>
  </r>
  <r>
    <s v="US-VOT"/>
    <s v="US-VOTIV MUSIC"/>
    <s v="PORTABLE SUB STREAMS"/>
    <s v="SPOTIFY USA INC"/>
    <s v="PORTABLE SUBSCRIPTIONS"/>
    <s v="TRACK"/>
    <x v="10"/>
    <x v="72"/>
    <s v="00075679962980"/>
    <s v="WHITE ARROWS"/>
    <s v="LITTLE BIRDS"/>
    <d v="2014-02-25T00:00:00"/>
    <m/>
    <s v="USC5Q1200011"/>
    <n v="1.9703484249000001"/>
    <n v="407"/>
  </r>
  <r>
    <s v="US-VOT"/>
    <s v="US-VOTIV MUSIC"/>
    <s v="PORTABLE SUB STREAMS"/>
    <s v="SPOTIFY USA INC"/>
    <s v="PORTABLE SUBSCRIPTIONS"/>
    <s v="TRACK"/>
    <x v="10"/>
    <x v="72"/>
    <s v="00075679962980"/>
    <s v="WHITE ARROWS"/>
    <s v="I CAN GO"/>
    <d v="2014-02-25T00:00:00"/>
    <m/>
    <s v="USC5Q1200009"/>
    <n v="7.5513592165999999"/>
    <n v="1575"/>
  </r>
  <r>
    <s v="US-VOT"/>
    <s v="US-VOTIV MUSIC"/>
    <s v="PORTABLE SUB STREAMS"/>
    <s v="SPOTIFY USA INC"/>
    <s v="PORTABLE SUBSCRIPTIONS"/>
    <s v="TRACK"/>
    <x v="10"/>
    <x v="72"/>
    <s v="00075679962980"/>
    <s v="WHITE ARROWS"/>
    <s v="GOLDEN"/>
    <d v="2014-02-25T00:00:00"/>
    <m/>
    <s v="USC5Q1200010"/>
    <n v="1.4182772373000001"/>
    <n v="296"/>
  </r>
  <r>
    <s v="US-VOT"/>
    <s v="US-VOTIV MUSIC"/>
    <s v="PORTABLE SUB STREAMS"/>
    <s v="SPOTIFY USA INC"/>
    <s v="PORTABLE SUBSCRIPTIONS"/>
    <s v="TRACK"/>
    <x v="10"/>
    <x v="72"/>
    <s v="00075679962980"/>
    <s v="WHITE ARROWS"/>
    <s v="GETTING LOST"/>
    <d v="2014-02-25T00:00:00"/>
    <m/>
    <s v="USC5Q1200013"/>
    <n v="1.3932163075999999"/>
    <n v="285"/>
  </r>
  <r>
    <s v="US-VOT"/>
    <s v="US-VOTIV MUSIC"/>
    <s v="PORTABLE SUB STREAMS"/>
    <s v="SPOTIFY USA INC"/>
    <s v="PORTABLE SUBSCRIPTIONS"/>
    <s v="TRACK"/>
    <x v="10"/>
    <x v="72"/>
    <s v="00075679962980"/>
    <s v="WHITE ARROWS"/>
    <s v="GET GONE"/>
    <d v="2014-02-25T00:00:00"/>
    <m/>
    <s v="USQY51114673"/>
    <n v="17.991247552099999"/>
    <n v="3712"/>
  </r>
  <r>
    <s v="US-VOT"/>
    <s v="US-VOTIV MUSIC"/>
    <s v="PORTABLE SUB STREAMS"/>
    <s v="SPOTIFY USA INC"/>
    <s v="PORTABLE SUBSCRIPTIONS"/>
    <s v="TRACK"/>
    <x v="10"/>
    <x v="72"/>
    <s v="00075679962980"/>
    <s v="WHITE ARROWS"/>
    <s v="FIREWORKS OF THE SEA"/>
    <d v="2014-02-25T00:00:00"/>
    <m/>
    <s v="USC5Q1200007"/>
    <n v="3.1134546617000001"/>
    <n v="632"/>
  </r>
  <r>
    <s v="US-VOT"/>
    <s v="US-VOTIV MUSIC"/>
    <s v="PORTABLE SUB STREAMS"/>
    <s v="SPOTIFY USA INC"/>
    <s v="PORTABLE SUBSCRIPTIONS"/>
    <s v="TRACK"/>
    <x v="10"/>
    <x v="72"/>
    <s v="00075679962980"/>
    <s v="WHITE ARROWS"/>
    <s v="COMING OR GOING"/>
    <d v="2014-02-25T00:00:00"/>
    <m/>
    <s v="USC5Q1200006"/>
    <n v="100.02014914510001"/>
    <n v="20021"/>
  </r>
  <r>
    <s v="US-VOT"/>
    <s v="US-VOTIV MUSIC"/>
    <s v="PORTABLE SUB STREAMS"/>
    <s v="SPOTIFY USA INC"/>
    <s v="PORTABLE SUBSCRIPTIONS"/>
    <s v="TRACK"/>
    <x v="7"/>
    <x v="73"/>
    <s v="00075679949424"/>
    <s v="THE SO SO GLOS"/>
    <s v="WRECKING BALL"/>
    <d v="2014-02-25T00:00:00"/>
    <m/>
    <s v="USC5Q1300074"/>
    <n v="3.8889157018999998"/>
    <n v="765"/>
  </r>
  <r>
    <s v="US-VOT"/>
    <s v="US-VOTIV MUSIC"/>
    <s v="PORTABLE SUB STREAMS"/>
    <s v="SPOTIFY USA INC"/>
    <s v="PORTABLE SUBSCRIPTIONS"/>
    <s v="TRACK"/>
    <x v="7"/>
    <x v="73"/>
    <s v="00075679949424"/>
    <s v="THE SO SO GLOS"/>
    <s v="SPEAKEASY"/>
    <d v="2014-02-25T00:00:00"/>
    <m/>
    <s v="USC5Q1300075"/>
    <n v="5.0208530899000001"/>
    <n v="975"/>
  </r>
  <r>
    <s v="US-VOT"/>
    <s v="US-VOTIV MUSIC"/>
    <s v="PORTABLE SUB STREAMS"/>
    <s v="SPOTIFY USA INC"/>
    <s v="PORTABLE SUBSCRIPTIONS"/>
    <s v="TRACK"/>
    <x v="7"/>
    <x v="73"/>
    <s v="00075679949424"/>
    <s v="THE SO SO GLOS"/>
    <s v="SON OF AN AMERICAN"/>
    <d v="2014-02-25T00:00:00"/>
    <m/>
    <s v="USC5Q1300069"/>
    <n v="15.652498226900001"/>
    <n v="3097"/>
  </r>
  <r>
    <s v="US-VOT"/>
    <s v="US-VOTIV MUSIC"/>
    <s v="PORTABLE SUB STREAMS"/>
    <s v="SPOTIFY USA INC"/>
    <s v="PORTABLE SUBSCRIPTIONS"/>
    <s v="TRACK"/>
    <x v="7"/>
    <x v="73"/>
    <s v="00075679949424"/>
    <s v="THE SO SO GLOS"/>
    <s v="LOST WEEKEND"/>
    <d v="2014-02-25T00:00:00"/>
    <m/>
    <s v="USC5Q1300072"/>
    <n v="221.65692445740001"/>
    <n v="44669"/>
  </r>
  <r>
    <s v="US-VOT"/>
    <s v="US-VOTIV MUSIC"/>
    <s v="PORTABLE SUB STREAMS"/>
    <s v="SPOTIFY USA INC"/>
    <s v="PORTABLE SUBSCRIPTIONS"/>
    <s v="TRACK"/>
    <x v="7"/>
    <x v="73"/>
    <s v="00075679949424"/>
    <s v="THE SO SO GLOS"/>
    <s v="ISLAND RIDIN'"/>
    <d v="2014-02-25T00:00:00"/>
    <m/>
    <s v="USC5Q1300078"/>
    <n v="3.4297309773000002"/>
    <n v="677"/>
  </r>
  <r>
    <s v="US-VOT"/>
    <s v="US-VOTIV MUSIC"/>
    <s v="PORTABLE SUB STREAMS"/>
    <s v="SPOTIFY USA INC"/>
    <s v="PORTABLE SUBSCRIPTIONS"/>
    <s v="TRACK"/>
    <x v="7"/>
    <x v="73"/>
    <s v="00075679949424"/>
    <s v="THE SO SO GLOS"/>
    <s v="HOUSE OF GLASS"/>
    <d v="2014-02-25T00:00:00"/>
    <m/>
    <s v="USC5Q1300070"/>
    <n v="4.0729613729"/>
    <n v="794"/>
  </r>
  <r>
    <s v="US-VOT"/>
    <s v="US-VOTIV MUSIC"/>
    <s v="PORTABLE SUB STREAMS"/>
    <s v="SPOTIFY USA INC"/>
    <s v="PORTABLE SUBSCRIPTIONS"/>
    <s v="TRACK"/>
    <x v="7"/>
    <x v="73"/>
    <s v="00075679949424"/>
    <s v="THE SO SO GLOS"/>
    <s v="EVERYTHING REVIVAL"/>
    <d v="2014-02-25T00:00:00"/>
    <m/>
    <s v="USC5Q1300077"/>
    <n v="2.9338820331000002"/>
    <n v="565"/>
  </r>
  <r>
    <s v="US-VOT"/>
    <s v="US-VOTIV MUSIC"/>
    <s v="PORTABLE SUB STREAMS"/>
    <s v="SPOTIFY USA INC"/>
    <s v="PORTABLE SUBSCRIPTIONS"/>
    <s v="TRACK"/>
    <x v="7"/>
    <x v="73"/>
    <s v="00075679949424"/>
    <s v="THE SO SO GLOS"/>
    <s v="DIZZY"/>
    <d v="2014-02-25T00:00:00"/>
    <m/>
    <s v="USC5Q1300079"/>
    <n v="2.5788330221"/>
    <n v="508"/>
  </r>
  <r>
    <s v="US-VOT"/>
    <s v="US-VOTIV MUSIC"/>
    <s v="PORTABLE SUB STREAMS"/>
    <s v="SPOTIFY USA INC"/>
    <s v="PORTABLE SUBSCRIPTIONS"/>
    <s v="TRACK"/>
    <x v="7"/>
    <x v="73"/>
    <s v="00075679949424"/>
    <s v="THE SO SO GLOS"/>
    <s v="DISS TOWN"/>
    <d v="2014-02-25T00:00:00"/>
    <m/>
    <s v="USC5Q1300071"/>
    <n v="9.0205085557000011"/>
    <n v="1770"/>
  </r>
  <r>
    <s v="US-VOT"/>
    <s v="US-VOTIV MUSIC"/>
    <s v="PORTABLE SUB STREAMS"/>
    <s v="SPOTIFY USA INC"/>
    <s v="PORTABLE SUBSCRIPTIONS"/>
    <s v="TRACK"/>
    <x v="7"/>
    <x v="73"/>
    <s v="00075679949424"/>
    <s v="THE SO SO GLOS"/>
    <s v="BLOWOUT"/>
    <d v="2014-02-25T00:00:00"/>
    <m/>
    <s v="USC5Q1300073"/>
    <n v="3.8659919857"/>
    <n v="775"/>
  </r>
  <r>
    <s v="US-VOT"/>
    <s v="US-VOTIV MUSIC"/>
    <s v="PORTABLE SUB STREAMS"/>
    <s v="SPOTIFY USA INC"/>
    <s v="PORTABLE SUBSCRIPTIONS"/>
    <s v="TRACK"/>
    <x v="7"/>
    <x v="73"/>
    <s v="00075679949424"/>
    <s v="THE SO SO GLOS"/>
    <s v="ALL OF THE TIME"/>
    <d v="2014-02-25T00:00:00"/>
    <m/>
    <s v="USC5Q1300076"/>
    <n v="2.9879481324000001"/>
    <n v="609"/>
  </r>
  <r>
    <s v="US-VOT"/>
    <s v="US-VOTIV MUSIC"/>
    <s v="PORTABLE SUB STREAMS"/>
    <s v="SPOTIFY USA INC"/>
    <s v="PORTABLE SUBSCRIPTIONS"/>
    <s v="TRACK"/>
    <x v="17"/>
    <x v="74"/>
    <s v="00857235002176"/>
    <s v="MY GOODNESS"/>
    <s v="SWEET TOOTH"/>
    <d v="2014-06-24T00:00:00"/>
    <m/>
    <s v="USC5Q1400025"/>
    <n v="3.4587013544"/>
    <n v="661"/>
  </r>
  <r>
    <s v="US-VOT"/>
    <s v="US-VOTIV MUSIC"/>
    <s v="PORTABLE SUB STREAMS"/>
    <s v="SPOTIFY USA INC"/>
    <s v="PORTABLE SUBSCRIPTIONS"/>
    <s v="TRACK"/>
    <x v="17"/>
    <x v="74"/>
    <s v="00857235002176"/>
    <s v="MY GOODNESS"/>
    <s v="SHIVER + SHAKE"/>
    <d v="2014-06-24T00:00:00"/>
    <m/>
    <s v="USC5Q1400026"/>
    <n v="5.5899843592999998"/>
    <n v="1056"/>
  </r>
  <r>
    <s v="US-VOT"/>
    <s v="US-VOTIV MUSIC"/>
    <s v="PORTABLE SUB STREAMS"/>
    <s v="SPOTIFY USA INC"/>
    <s v="PORTABLE SUBSCRIPTIONS"/>
    <s v="TRACK"/>
    <x v="17"/>
    <x v="74"/>
    <s v="00857235002176"/>
    <s v="MY GOODNESS"/>
    <s v="SAY YOU'RE GONE"/>
    <d v="2014-06-24T00:00:00"/>
    <m/>
    <s v="USC5Q1300087"/>
    <n v="1.6470000121999999"/>
    <n v="312"/>
  </r>
  <r>
    <s v="US-VOT"/>
    <s v="US-VOTIV MUSIC"/>
    <s v="PORTABLE SUB STREAMS"/>
    <s v="SPOTIFY USA INC"/>
    <s v="PORTABLE SUBSCRIPTIONS"/>
    <s v="TRACK"/>
    <x v="17"/>
    <x v="74"/>
    <s v="00857235002176"/>
    <s v="MY GOODNESS"/>
    <s v="PAY NO MIND"/>
    <d v="2014-06-24T00:00:00"/>
    <m/>
    <s v="USC5Q1300081"/>
    <n v="3.6161026905"/>
    <n v="689"/>
  </r>
  <r>
    <s v="US-VOT"/>
    <s v="US-VOTIV MUSIC"/>
    <s v="PORTABLE SUB STREAMS"/>
    <s v="SPOTIFY USA INC"/>
    <s v="PORTABLE SUBSCRIPTIONS"/>
    <s v="TRACK"/>
    <x v="17"/>
    <x v="74"/>
    <s v="00857235002176"/>
    <s v="MY GOODNESS"/>
    <s v="LOST IN THE SOUL"/>
    <d v="2014-06-24T00:00:00"/>
    <m/>
    <s v="USC5Q1300089"/>
    <n v="2.1447041473000001"/>
    <n v="420"/>
  </r>
  <r>
    <s v="US-VOT"/>
    <s v="US-VOTIV MUSIC"/>
    <s v="PORTABLE SUB STREAMS"/>
    <s v="SPOTIFY USA INC"/>
    <s v="PORTABLE SUBSCRIPTIONS"/>
    <s v="TRACK"/>
    <x v="17"/>
    <x v="74"/>
    <s v="00857235002176"/>
    <s v="MY GOODNESS"/>
    <s v="LETTER TO THE SUN"/>
    <d v="2014-06-24T00:00:00"/>
    <m/>
    <s v="USC5Q1300085"/>
    <n v="1.8374823477"/>
    <n v="352"/>
  </r>
  <r>
    <s v="US-VOT"/>
    <s v="US-VOTIV MUSIC"/>
    <s v="PORTABLE SUB STREAMS"/>
    <s v="SPOTIFY USA INC"/>
    <s v="PORTABLE SUBSCRIPTIONS"/>
    <s v="TRACK"/>
    <x v="17"/>
    <x v="74"/>
    <s v="00857235002176"/>
    <s v="MY GOODNESS"/>
    <s v="HOT SWEAT"/>
    <d v="2014-06-24T00:00:00"/>
    <m/>
    <s v="USC5Q1300090"/>
    <n v="2.0086304448000001"/>
    <n v="376"/>
  </r>
  <r>
    <s v="US-VOT"/>
    <s v="US-VOTIV MUSIC"/>
    <s v="PORTABLE SUB STREAMS"/>
    <s v="SPOTIFY USA INC"/>
    <s v="PORTABLE SUBSCRIPTIONS"/>
    <s v="TRACK"/>
    <x v="17"/>
    <x v="74"/>
    <s v="00857235002176"/>
    <s v="MY GOODNESS"/>
    <s v="HANGIN' ON"/>
    <d v="2014-06-24T00:00:00"/>
    <m/>
    <s v="USC5Q1300082"/>
    <n v="4.2780094927999999"/>
    <n v="811"/>
  </r>
  <r>
    <s v="US-VOT"/>
    <s v="US-VOTIV MUSIC"/>
    <s v="PORTABLE SUB STREAMS"/>
    <s v="SPOTIFY USA INC"/>
    <s v="PORTABLE SUBSCRIPTIONS"/>
    <s v="TRACK"/>
    <x v="17"/>
    <x v="74"/>
    <s v="00857235002176"/>
    <s v="MY GOODNESS"/>
    <s v="C'MON DOLL"/>
    <d v="2014-06-24T00:00:00"/>
    <m/>
    <s v="USC5Q1300088"/>
    <n v="2.8900524130999998"/>
    <n v="553"/>
  </r>
  <r>
    <s v="US-VOT"/>
    <s v="US-VOTIV MUSIC"/>
    <s v="PORTABLE SUB STREAMS"/>
    <s v="SPOTIFY USA INC"/>
    <s v="PORTABLE SUBSCRIPTIONS"/>
    <s v="TRACK"/>
    <x v="17"/>
    <x v="74"/>
    <s v="00857235002176"/>
    <s v="MY GOODNESS"/>
    <s v="BOTTLE"/>
    <d v="2014-06-24T00:00:00"/>
    <m/>
    <s v="USC5Q1300086"/>
    <n v="2.9093842132000001"/>
    <n v="557"/>
  </r>
  <r>
    <s v="US-VOT"/>
    <s v="US-VOTIV MUSIC"/>
    <s v="PORTABLE SUB STREAMS"/>
    <s v="SPOTIFY USA INC"/>
    <s v="PORTABLE SUBSCRIPTIONS"/>
    <s v="TRACK"/>
    <x v="17"/>
    <x v="74"/>
    <s v="00857235002176"/>
    <s v="MY GOODNESS"/>
    <s v="BACK AGAIN"/>
    <d v="2014-06-24T00:00:00"/>
    <m/>
    <s v="USC5Q1300080"/>
    <n v="2.0114237113"/>
    <n v="381"/>
  </r>
  <r>
    <s v="US-VOT"/>
    <s v="US-VOTIV MUSIC"/>
    <s v="PORTABLE SUB STREAMS"/>
    <s v="SPOTIFY USA INC"/>
    <s v="PORTABLE SUBSCRIPTIONS"/>
    <s v="TRACK"/>
    <x v="8"/>
    <x v="10"/>
    <s v="00075679964250"/>
    <s v="IMAGINARY CITIES"/>
    <s v="WHERE'D ALL THE LIVING GO"/>
    <d v="2014-02-25T00:00:00"/>
    <m/>
    <s v="CA2Q71000007"/>
    <n v="14.702315027499999"/>
    <n v="3029"/>
  </r>
  <r>
    <s v="US-VOT"/>
    <s v="US-VOTIV MUSIC"/>
    <s v="PORTABLE SUB STREAMS"/>
    <s v="SPOTIFY USA INC"/>
    <s v="PORTABLE SUBSCRIPTIONS"/>
    <s v="TRACK"/>
    <x v="8"/>
    <x v="10"/>
    <s v="00075679964250"/>
    <s v="IMAGINARY CITIES"/>
    <s v="THAT'S WHERE IT'S AT, SAM"/>
    <d v="2014-02-25T00:00:00"/>
    <m/>
    <s v="CA2Q71000011"/>
    <n v="1.4360905429999999"/>
    <n v="289"/>
  </r>
  <r>
    <s v="US-VOT"/>
    <s v="US-VOTIV MUSIC"/>
    <s v="PORTABLE SUB STREAMS"/>
    <s v="SPOTIFY USA INC"/>
    <s v="PORTABLE SUBSCRIPTIONS"/>
    <s v="TRACK"/>
    <x v="8"/>
    <x v="10"/>
    <s v="00075679964250"/>
    <s v="IMAGINARY CITIES"/>
    <s v="TEMPORARY RESIDENT"/>
    <d v="2014-02-25T00:00:00"/>
    <m/>
    <s v="CAA171230077"/>
    <n v="1.5935235169999999"/>
    <n v="314"/>
  </r>
  <r>
    <s v="US-VOT"/>
    <s v="US-VOTIV MUSIC"/>
    <s v="PORTABLE SUB STREAMS"/>
    <s v="SPOTIFY USA INC"/>
    <s v="PORTABLE SUBSCRIPTIONS"/>
    <s v="TRACK"/>
    <x v="8"/>
    <x v="10"/>
    <s v="00075679964250"/>
    <s v="IMAGINARY CITIES"/>
    <s v="TEMPORARY RESIDENT"/>
    <d v="2014-02-25T00:00:00"/>
    <m/>
    <s v="CA2Q71000008"/>
    <n v="2.9242477780999998"/>
    <n v="606"/>
  </r>
  <r>
    <s v="US-VOT"/>
    <s v="US-VOTIV MUSIC"/>
    <s v="PORTABLE SUB STREAMS"/>
    <s v="SPOTIFY USA INC"/>
    <s v="PORTABLE SUBSCRIPTIONS"/>
    <s v="TRACK"/>
    <x v="8"/>
    <x v="10"/>
    <s v="00075679964250"/>
    <s v="IMAGINARY CITIES"/>
    <s v="SAY YOU"/>
    <d v="2014-02-25T00:00:00"/>
    <m/>
    <s v="CA2Q71000001"/>
    <n v="5.1317452096"/>
    <n v="1026"/>
  </r>
  <r>
    <s v="US-VOT"/>
    <s v="US-VOTIV MUSIC"/>
    <s v="PORTABLE SUB STREAMS"/>
    <s v="SPOTIFY USA INC"/>
    <s v="PORTABLE SUBSCRIPTIONS"/>
    <s v="TRACK"/>
    <x v="8"/>
    <x v="10"/>
    <s v="00075679964250"/>
    <s v="IMAGINARY CITIES"/>
    <s v="RIDE THIS OUT"/>
    <d v="2014-02-25T00:00:00"/>
    <m/>
    <s v="CA2Q71000006"/>
    <n v="186.66538009230001"/>
    <n v="37293"/>
  </r>
  <r>
    <s v="US-VOT"/>
    <s v="US-VOTIV MUSIC"/>
    <s v="PORTABLE SUB STREAMS"/>
    <s v="SPOTIFY USA INC"/>
    <s v="PORTABLE SUBSCRIPTIONS"/>
    <s v="TRACK"/>
    <x v="8"/>
    <x v="10"/>
    <s v="00075679964250"/>
    <s v="IMAGINARY CITIES"/>
    <s v="PURPLE HEART"/>
    <d v="2014-02-25T00:00:00"/>
    <m/>
    <s v="CA2Q71000005"/>
    <n v="1.1270768416000001"/>
    <n v="241"/>
  </r>
  <r>
    <s v="US-VOT"/>
    <s v="US-VOTIV MUSIC"/>
    <s v="PORTABLE SUB STREAMS"/>
    <s v="SPOTIFY USA INC"/>
    <s v="PORTABLE SUBSCRIPTIONS"/>
    <s v="TRACK"/>
    <x v="8"/>
    <x v="10"/>
    <s v="00075679964250"/>
    <s v="IMAGINARY CITIES"/>
    <s v="MEXICO"/>
    <d v="2014-02-25T00:00:00"/>
    <m/>
    <s v="CAA171230076"/>
    <n v="5.0266704048999999"/>
    <n v="1009"/>
  </r>
  <r>
    <s v="US-VOT"/>
    <s v="US-VOTIV MUSIC"/>
    <s v="PORTABLE SUB STREAMS"/>
    <s v="SPOTIFY USA INC"/>
    <s v="PORTABLE SUBSCRIPTIONS"/>
    <s v="TRACK"/>
    <x v="8"/>
    <x v="10"/>
    <s v="00075679964250"/>
    <s v="IMAGINARY CITIES"/>
    <s v="MANITOBA BOSSA NOVA"/>
    <d v="2014-02-25T00:00:00"/>
    <m/>
    <s v="CA2Q71000009"/>
    <n v="1.3616528439"/>
    <n v="287"/>
  </r>
  <r>
    <s v="US-VOT"/>
    <s v="US-VOTIV MUSIC"/>
    <s v="PORTABLE SUB STREAMS"/>
    <s v="SPOTIFY USA INC"/>
    <s v="PORTABLE SUBSCRIPTIONS"/>
    <s v="TRACK"/>
    <x v="8"/>
    <x v="10"/>
    <s v="00075679964250"/>
    <s v="IMAGINARY CITIES"/>
    <s v="HUMMINGBIRD"/>
    <d v="2014-02-25T00:00:00"/>
    <m/>
    <s v="CA2Q71000002"/>
    <n v="6.6965703521000002"/>
    <n v="1344"/>
  </r>
  <r>
    <s v="US-VOT"/>
    <s v="US-VOTIV MUSIC"/>
    <s v="PORTABLE SUB STREAMS"/>
    <s v="SPOTIFY USA INC"/>
    <s v="PORTABLE SUBSCRIPTIONS"/>
    <s v="TRACK"/>
    <x v="8"/>
    <x v="10"/>
    <s v="00075679964250"/>
    <s v="IMAGINARY CITIES"/>
    <s v="DON'T CRY"/>
    <d v="2014-02-25T00:00:00"/>
    <m/>
    <s v="CA2Q71000004"/>
    <n v="1.5251308758"/>
    <n v="311"/>
  </r>
  <r>
    <s v="US-VOT"/>
    <s v="US-VOTIV MUSIC"/>
    <s v="PORTABLE SUB STREAMS"/>
    <s v="SPOTIFY USA INC"/>
    <s v="PORTABLE SUBSCRIPTIONS"/>
    <s v="TRACK"/>
    <x v="8"/>
    <x v="10"/>
    <s v="00075679964250"/>
    <s v="IMAGINARY CITIES"/>
    <s v="CHERRY BLOSSOM TREE"/>
    <d v="2014-02-25T00:00:00"/>
    <m/>
    <s v="CA2Q71000010"/>
    <n v="1.5590104655999999"/>
    <n v="318"/>
  </r>
  <r>
    <s v="US-VOT"/>
    <s v="US-VOTIV MUSIC"/>
    <s v="PORTABLE SUB STREAMS"/>
    <s v="SPOTIFY USA INC"/>
    <s v="PORTABLE SUBSCRIPTIONS"/>
    <s v="TRACK"/>
    <x v="8"/>
    <x v="10"/>
    <s v="00075679964250"/>
    <s v="IMAGINARY CITIES"/>
    <s v="CALM BEFORE THE STORM"/>
    <d v="2014-02-25T00:00:00"/>
    <m/>
    <s v="CA2Q71000003"/>
    <n v="3.7459806766999999"/>
    <n v="721"/>
  </r>
  <r>
    <s v="US-VOT"/>
    <s v="US-VOTIV MUSIC"/>
    <s v="PORTABLE SUB STREAMS"/>
    <s v="SPOTIFY USA INC"/>
    <s v="PORTABLE SUBSCRIPTIONS"/>
    <s v="TRACK"/>
    <x v="20"/>
    <x v="75"/>
    <s v="00859705941404"/>
    <s v="HEY CHAMP"/>
    <s v="STEREODE"/>
    <d v="2014-02-25T00:00:00"/>
    <m/>
    <s v="USC5Q1100002"/>
    <n v="1.0490163761"/>
    <n v="211"/>
  </r>
  <r>
    <s v="US-VOT"/>
    <s v="US-VOTIV MUSIC"/>
    <s v="PORTABLE SUB STREAMS"/>
    <s v="SPOTIFY USA INC"/>
    <s v="PORTABLE SUBSCRIPTIONS"/>
    <s v="TRACK"/>
    <x v="20"/>
    <x v="75"/>
    <s v="00859705941404"/>
    <s v="HEY CHAMP"/>
    <s v="SILVER CITY"/>
    <d v="2014-02-25T00:00:00"/>
    <m/>
    <s v="USC5Q1100003"/>
    <n v="71.940614881300007"/>
    <n v="14126"/>
  </r>
  <r>
    <s v="US-VOT"/>
    <s v="US-VOTIV MUSIC"/>
    <s v="PORTABLE SUB STREAMS"/>
    <s v="SPOTIFY USA INC"/>
    <s v="PORTABLE SUBSCRIPTIONS"/>
    <s v="TRACK"/>
    <x v="20"/>
    <x v="75"/>
    <s v="00859705941404"/>
    <s v="HEY CHAMP"/>
    <s v="COLD DUST GIRL"/>
    <d v="2014-02-25T00:00:00"/>
    <m/>
    <s v="USC5Q1100004"/>
    <n v="20.931698877900001"/>
    <n v="4173"/>
  </r>
  <r>
    <s v="US-VOT"/>
    <s v="US-VOTIV MUSIC"/>
    <s v="PORTABLE SUB STREAMS"/>
    <s v="SPOTIFY USA INC"/>
    <s v="PORTABLE SUBSCRIPTIONS"/>
    <s v="TRACK"/>
    <x v="20"/>
    <x v="75"/>
    <s v="00859705941404"/>
    <s v="HEY CHAMP"/>
    <s v="ANYTHING AT ALL"/>
    <d v="2014-02-25T00:00:00"/>
    <m/>
    <s v="USC5Q1100001"/>
    <n v="4.0687765108000002"/>
    <n v="799"/>
  </r>
  <r>
    <s v="US-VOT"/>
    <s v="US-VOTIV MUSIC"/>
    <s v="PORTABLE SUB STREAMS"/>
    <s v="SPOTIFY USA INC"/>
    <s v="PORTABLE SUBSCRIPTIONS"/>
    <s v="TRACK"/>
    <x v="11"/>
    <x v="57"/>
    <s v="00851857007359"/>
    <s v="CLOUD CONTROL"/>
    <s v="ZONE (THIS IS HOW IT FEELS)"/>
    <d v="1899-12-31T00:00:00"/>
    <m/>
    <s v="AULI01711610"/>
    <n v="5.4540710473000003"/>
    <n v="1187"/>
  </r>
  <r>
    <s v="US-VOT"/>
    <s v="US-VOTIV MUSIC"/>
    <s v="PORTABLE SUB STREAMS"/>
    <s v="SPOTIFY USA INC"/>
    <s v="PORTABLE SUBSCRIPTIONS"/>
    <s v="TRACK"/>
    <x v="11"/>
    <x v="77"/>
    <s v="00857235002329"/>
    <s v="CLOUD CONTROL"/>
    <s v="SCAR"/>
    <d v="2014-05-19T00:00:00"/>
    <m/>
    <s v="AULI01496370"/>
    <n v="4.1500195849999999"/>
    <n v="841"/>
  </r>
  <r>
    <s v="US-VOT"/>
    <s v="US-VOTIV MUSIC"/>
    <s v="PORTABLE SUB STREAMS"/>
    <s v="SPOTIFY USA INC"/>
    <s v="PORTABLE SUBSCRIPTIONS"/>
    <s v="TRACK"/>
    <x v="11"/>
    <x v="77"/>
    <s v="00857235002329"/>
    <s v="CLOUD CONTROL"/>
    <s v="PROMISES"/>
    <d v="2014-05-19T00:00:00"/>
    <m/>
    <s v="AULI01496400"/>
    <n v="1.3393863214999999"/>
    <n v="261"/>
  </r>
  <r>
    <s v="US-VOT"/>
    <s v="US-VOTIV MUSIC"/>
    <s v="PORTABLE SUB STREAMS"/>
    <s v="SPOTIFY USA INC"/>
    <s v="PORTABLE SUBSCRIPTIONS"/>
    <s v="TRACK"/>
    <x v="11"/>
    <x v="77"/>
    <s v="00857235002329"/>
    <s v="CLOUD CONTROL"/>
    <s v="HAPPY BIRTHDAY"/>
    <d v="2014-05-19T00:00:00"/>
    <m/>
    <s v="AULI01496380"/>
    <n v="1.0465542504000001"/>
    <n v="211"/>
  </r>
  <r>
    <s v="US-VOT"/>
    <s v="US-VOTIV MUSIC"/>
    <s v="PORTABLE SUB STREAMS"/>
    <s v="SPOTIFY USA INC"/>
    <s v="PORTABLE SUBSCRIPTIONS"/>
    <s v="TRACK"/>
    <x v="11"/>
    <x v="77"/>
    <s v="00857235002329"/>
    <s v="CLOUD CONTROL"/>
    <s v="GOLD CANARY"/>
    <d v="2014-05-19T00:00:00"/>
    <m/>
    <s v="AULI01496390"/>
    <n v="0.92336343480000005"/>
    <n v="204"/>
  </r>
  <r>
    <s v="US-VOT"/>
    <s v="US-VOTIV MUSIC"/>
    <s v="PORTABLE SUB STREAMS"/>
    <s v="SPOTIFY USA INC"/>
    <s v="PORTABLE SUBSCRIPTIONS"/>
    <s v="TRACK"/>
    <x v="11"/>
    <x v="77"/>
    <s v="00857235002329"/>
    <s v="CLOUD CONTROL"/>
    <s v="DREAM CAVE"/>
    <d v="2014-05-19T00:00:00"/>
    <m/>
    <s v="AULI01496410"/>
    <n v="1.8637579527000001"/>
    <n v="414"/>
  </r>
  <r>
    <s v="US-VOT"/>
    <s v="US-VOTIV MUSIC"/>
    <s v="PORTABLE SUB STREAMS"/>
    <s v="SPOTIFY USA INC"/>
    <s v="PORTABLE SUBSCRIPTIONS"/>
    <s v="TRACK"/>
    <x v="11"/>
    <x v="77"/>
    <s v="00857235002329"/>
    <s v="CLOUD CONTROL"/>
    <s v="DOJO RISING"/>
    <d v="2014-05-19T00:00:00"/>
    <m/>
    <s v="AULI01496360"/>
    <n v="2.0943016618999999"/>
    <n v="414"/>
  </r>
  <r>
    <s v="US-VOT"/>
    <s v="US-VOTIV MUSIC"/>
    <s v="PORTABLE SUB STREAMS"/>
    <s v="SPOTIFY USA INC"/>
    <s v="PORTABLE SUBSCRIPTIONS"/>
    <s v="TRACK"/>
    <x v="11"/>
    <x v="76"/>
    <s v="00075679965417"/>
    <s v="CLOUD CONTROL"/>
    <s v="THIS IS WHAT I SAID"/>
    <d v="2014-02-25T00:00:00"/>
    <m/>
    <s v="AULI01070960"/>
    <n v="5.9435653983000014"/>
    <n v="1164"/>
  </r>
  <r>
    <s v="US-VOT"/>
    <s v="US-VOTIV MUSIC"/>
    <s v="PORTABLE SUB STREAMS"/>
    <s v="SPOTIFY USA INC"/>
    <s v="PORTABLE SUBSCRIPTIONS"/>
    <s v="TRACK"/>
    <x v="11"/>
    <x v="76"/>
    <s v="00075679965417"/>
    <s v="CLOUD CONTROL"/>
    <s v="THERE'S NOTHING IN THE WATER WE CAN'T FIGHT"/>
    <d v="2014-02-25T00:00:00"/>
    <m/>
    <s v="AULI01070890"/>
    <n v="27.572750996900002"/>
    <n v="5593"/>
  </r>
  <r>
    <s v="US-VOT"/>
    <s v="US-VOTIV MUSIC"/>
    <s v="PORTABLE SUB STREAMS"/>
    <s v="SPOTIFY USA INC"/>
    <s v="PORTABLE SUBSCRIPTIONS"/>
    <s v="TRACK"/>
    <x v="11"/>
    <x v="76"/>
    <s v="00075679965417"/>
    <s v="CLOUD CONTROL"/>
    <s v="THE ROLLING STONES"/>
    <d v="2014-02-25T00:00:00"/>
    <m/>
    <s v="AULI01070920"/>
    <n v="5.5041468424"/>
    <n v="1075"/>
  </r>
  <r>
    <s v="US-VOT"/>
    <s v="US-VOTIV MUSIC"/>
    <s v="PORTABLE SUB STREAMS"/>
    <s v="SPOTIFY USA INC"/>
    <s v="PORTABLE SUBSCRIPTIONS"/>
    <s v="TRACK"/>
    <x v="11"/>
    <x v="76"/>
    <s v="00075679965417"/>
    <s v="CLOUD CONTROL"/>
    <s v="MY FEAR #1"/>
    <d v="2014-02-25T00:00:00"/>
    <m/>
    <s v="AULI01176350"/>
    <n v="9.7420087906999999"/>
    <n v="1942"/>
  </r>
  <r>
    <s v="US-VOT"/>
    <s v="US-VOTIV MUSIC"/>
    <s v="PORTABLE SUB STREAMS"/>
    <s v="SPOTIFY USA INC"/>
    <s v="PORTABLE SUBSCRIPTIONS"/>
    <s v="TRACK"/>
    <x v="11"/>
    <x v="76"/>
    <s v="00075679965417"/>
    <s v="CLOUD CONTROL"/>
    <s v="MEDITATION SONG # 2 (WHY, OH WHY)"/>
    <d v="2014-02-25T00:00:00"/>
    <m/>
    <s v="AULI01070880"/>
    <n v="6.5478935197000014"/>
    <n v="1282"/>
  </r>
  <r>
    <s v="US-VOT"/>
    <s v="US-VOTIV MUSIC"/>
    <s v="PORTABLE SUB STREAMS"/>
    <s v="SPOTIFY USA INC"/>
    <s v="PORTABLE SUBSCRIPTIONS"/>
    <s v="TRACK"/>
    <x v="11"/>
    <x v="76"/>
    <s v="00075679965417"/>
    <s v="CLOUD CONTROL"/>
    <s v="JUST FOR NOW"/>
    <d v="2014-02-25T00:00:00"/>
    <m/>
    <s v="AULI01070930"/>
    <n v="61.819374008499999"/>
    <n v="12724"/>
  </r>
  <r>
    <s v="US-VOT"/>
    <s v="US-VOTIV MUSIC"/>
    <s v="PORTABLE SUB STREAMS"/>
    <s v="SPOTIFY USA INC"/>
    <s v="PORTABLE SUBSCRIPTIONS"/>
    <s v="TRACK"/>
    <x v="11"/>
    <x v="76"/>
    <s v="00075679965417"/>
    <s v="CLOUD CONTROL"/>
    <s v="HOLLOW DRUMS"/>
    <d v="2014-02-25T00:00:00"/>
    <m/>
    <s v="AULI01070940"/>
    <n v="3.0789666561"/>
    <n v="592"/>
  </r>
  <r>
    <s v="US-VOT"/>
    <s v="US-VOTIV MUSIC"/>
    <s v="PORTABLE SUB STREAMS"/>
    <s v="SPOTIFY USA INC"/>
    <s v="PORTABLE SUBSCRIPTIONS"/>
    <s v="TRACK"/>
    <x v="11"/>
    <x v="76"/>
    <s v="00075679965417"/>
    <s v="CLOUD CONTROL"/>
    <s v="GOLD CANARY"/>
    <d v="2014-02-25T00:00:00"/>
    <m/>
    <s v="AULI01070950"/>
    <n v="27.266446288899999"/>
    <n v="5428"/>
  </r>
  <r>
    <s v="US-VOT"/>
    <s v="US-VOTIV MUSIC"/>
    <s v="PORTABLE SUB STREAMS"/>
    <s v="SPOTIFY USA INC"/>
    <s v="PORTABLE SUBSCRIPTIONS"/>
    <s v="TRACK"/>
    <x v="11"/>
    <x v="76"/>
    <s v="00075679965417"/>
    <s v="CLOUD CONTROL"/>
    <s v="GHOST STORY"/>
    <d v="2014-02-25T00:00:00"/>
    <m/>
    <s v="AULI01070910"/>
    <n v="6.1065738224000006"/>
    <n v="1202"/>
  </r>
  <r>
    <s v="US-VOT"/>
    <s v="US-VOTIV MUSIC"/>
    <s v="PORTABLE SUB STREAMS"/>
    <s v="SPOTIFY USA INC"/>
    <s v="PORTABLE SUBSCRIPTIONS"/>
    <s v="TRACK"/>
    <x v="11"/>
    <x v="76"/>
    <s v="00075679965417"/>
    <s v="CLOUD CONTROL"/>
    <s v="DEATH CLOUD"/>
    <d v="2014-02-25T00:00:00"/>
    <m/>
    <s v="GBZUZ1000002"/>
    <n v="4.9555067277000013"/>
    <n v="971"/>
  </r>
  <r>
    <s v="US-VOT"/>
    <s v="US-VOTIV MUSIC"/>
    <s v="PORTABLE SUB DEVICE PLAYS"/>
    <s v="SPOTIFY USA INC"/>
    <s v="PORTABLE SUBSCRIPTIONS"/>
    <s v="TRACK"/>
    <x v="5"/>
    <x v="70"/>
    <s v="00075679955869"/>
    <s v="YOUNG EMPIRES"/>
    <s v="WHITE DOVES"/>
    <d v="2014-02-25T00:00:00"/>
    <m/>
    <s v="USC5Q1300001"/>
    <n v="-2.1720671892999999"/>
    <n v="-479"/>
  </r>
  <r>
    <s v="US-VOT"/>
    <s v="US-VOTIV MUSIC"/>
    <s v="PORTABLE SUB DEVICE PLAYS"/>
    <s v="SPOTIFY USA INC"/>
    <s v="PORTABLE SUBSCRIPTIONS"/>
    <s v="TRACK"/>
    <x v="5"/>
    <x v="70"/>
    <s v="00075679955869"/>
    <s v="YOUNG EMPIRES"/>
    <s v="WHITE DOVES"/>
    <d v="2014-02-25T00:00:00"/>
    <m/>
    <s v="USC5Q1200051"/>
    <n v="-33.694200698099998"/>
    <n v="-6722"/>
  </r>
  <r>
    <s v="US-VOT"/>
    <s v="US-VOTIV MUSIC"/>
    <s v="PORTABLE SUB DEVICE PLAYS"/>
    <s v="SPOTIFY USA INC"/>
    <s v="PORTABLE SUBSCRIPTIONS"/>
    <s v="TRACK"/>
    <x v="5"/>
    <x v="70"/>
    <s v="00075679955869"/>
    <s v="YOUNG EMPIRES"/>
    <s v="WE DON'T SLEEP TONIGHT"/>
    <d v="2014-02-25T00:00:00"/>
    <m/>
    <s v="USC5Q1300004"/>
    <n v="-2.596677744"/>
    <n v="-488"/>
  </r>
  <r>
    <s v="US-VOT"/>
    <s v="US-VOTIV MUSIC"/>
    <s v="PORTABLE SUB DEVICE PLAYS"/>
    <s v="SPOTIFY USA INC"/>
    <s v="PORTABLE SUBSCRIPTIONS"/>
    <s v="TRACK"/>
    <x v="5"/>
    <x v="70"/>
    <s v="00075679955869"/>
    <s v="YOUNG EMPIRES"/>
    <s v="WE DON'T SLEEP TONIGHT"/>
    <d v="2014-02-25T00:00:00"/>
    <m/>
    <s v="USC5Q1300002"/>
    <n v="-8.6330204978000005"/>
    <n v="-1839"/>
  </r>
  <r>
    <s v="US-VOT"/>
    <s v="US-VOTIV MUSIC"/>
    <s v="PORTABLE SUB DEVICE PLAYS"/>
    <s v="SPOTIFY USA INC"/>
    <s v="PORTABLE SUBSCRIPTIONS"/>
    <s v="TRACK"/>
    <x v="5"/>
    <x v="70"/>
    <s v="00075679955869"/>
    <s v="YOUNG EMPIRES"/>
    <s v="RAIN OF GOLD"/>
    <d v="2014-02-25T00:00:00"/>
    <m/>
    <s v="CA1C71100091"/>
    <n v="-64.821858809800005"/>
    <n v="-13625"/>
  </r>
  <r>
    <s v="US-VOT"/>
    <s v="US-VOTIV MUSIC"/>
    <s v="PORTABLE SUB DEVICE PLAYS"/>
    <s v="SPOTIFY USA INC"/>
    <s v="PORTABLE SUBSCRIPTIONS"/>
    <s v="TRACK"/>
    <x v="5"/>
    <x v="70"/>
    <s v="00075679955869"/>
    <s v="YOUNG EMPIRES"/>
    <s v="ENTER THROUGH THE SUN"/>
    <d v="2014-02-25T00:00:00"/>
    <m/>
    <s v="CA1C71100092"/>
    <n v="-16.472116651899999"/>
    <n v="-3397"/>
  </r>
  <r>
    <s v="US-VOT"/>
    <s v="US-VOTIV MUSIC"/>
    <s v="PORTABLE SUB DEVICE PLAYS"/>
    <s v="SPOTIFY USA INC"/>
    <s v="PORTABLE SUBSCRIPTIONS"/>
    <s v="TRACK"/>
    <x v="5"/>
    <x v="70"/>
    <s v="00075679955869"/>
    <s v="YOUNG EMPIRES"/>
    <s v="EARTH PLATES ARE SHIFTING"/>
    <d v="2014-02-25T00:00:00"/>
    <m/>
    <s v="USC5Q1300003"/>
    <n v="-4.2383946794999998"/>
    <n v="-818"/>
  </r>
  <r>
    <s v="US-VOT"/>
    <s v="US-VOTIV MUSIC"/>
    <s v="PORTABLE SUB DEVICE PLAYS"/>
    <s v="SPOTIFY USA INC"/>
    <s v="PORTABLE SUBSCRIPTIONS"/>
    <s v="TRACK"/>
    <x v="5"/>
    <x v="70"/>
    <s v="00075679955869"/>
    <s v="YOUNG EMPIRES"/>
    <s v="BEACHES"/>
    <d v="2014-02-25T00:00:00"/>
    <m/>
    <s v="CA1C71100095"/>
    <n v="-2.5676815670000002"/>
    <n v="-524"/>
  </r>
  <r>
    <s v="US-VOT"/>
    <s v="US-VOTIV MUSIC"/>
    <s v="PORTABLE SUB DEVICE PLAYS"/>
    <s v="SPOTIFY USA INC"/>
    <s v="PORTABLE SUBSCRIPTIONS"/>
    <s v="TRACK"/>
    <x v="10"/>
    <x v="71"/>
    <s v="00857235002336"/>
    <s v="WHITE ARROWS"/>
    <s v="SCREAM"/>
    <d v="2014-09-16T00:00:00"/>
    <m/>
    <s v="USC5Q1400016"/>
    <n v="-7.5313532069000004"/>
    <n v="-1554"/>
  </r>
  <r>
    <s v="US-VOT"/>
    <s v="US-VOTIV MUSIC"/>
    <s v="PORTABLE SUB DEVICE PLAYS"/>
    <s v="SPOTIFY USA INC"/>
    <s v="PORTABLE SUBSCRIPTIONS"/>
    <s v="TRACK"/>
    <x v="10"/>
    <x v="71"/>
    <s v="00857235002336"/>
    <s v="WHITE ARROWS"/>
    <s v="NOBODY CARES"/>
    <d v="2014-09-16T00:00:00"/>
    <m/>
    <s v="USC5Q1400014"/>
    <n v="-25.022033254499998"/>
    <n v="-5068"/>
  </r>
  <r>
    <s v="US-VOT"/>
    <s v="US-VOTIV MUSIC"/>
    <s v="PORTABLE SUB DEVICE PLAYS"/>
    <s v="SPOTIFY USA INC"/>
    <s v="PORTABLE SUBSCRIPTIONS"/>
    <s v="TRACK"/>
    <x v="10"/>
    <x v="71"/>
    <s v="00857235002336"/>
    <s v="WHITE ARROWS"/>
    <s v="GOD ALERT PT 2"/>
    <d v="2014-09-16T00:00:00"/>
    <m/>
    <s v="USC5Q1400022"/>
    <n v="-6.0858690222999998"/>
    <n v="-1153"/>
  </r>
  <r>
    <s v="US-VOT"/>
    <s v="US-VOTIV MUSIC"/>
    <s v="PORTABLE SUB DEVICE PLAYS"/>
    <s v="SPOTIFY USA INC"/>
    <s v="PORTABLE SUBSCRIPTIONS"/>
    <s v="TRACK"/>
    <x v="10"/>
    <x v="71"/>
    <s v="00857235002336"/>
    <s v="WHITE ARROWS"/>
    <s v="GOD ALERT PT 1"/>
    <d v="2014-09-16T00:00:00"/>
    <m/>
    <s v="USC5Q1400021"/>
    <n v="-3.1711472059000001"/>
    <n v="-619"/>
  </r>
  <r>
    <s v="US-VOT"/>
    <s v="US-VOTIV MUSIC"/>
    <s v="PORTABLE SUB DEVICE PLAYS"/>
    <s v="SPOTIFY USA INC"/>
    <s v="PORTABLE SUBSCRIPTIONS"/>
    <s v="TRACK"/>
    <x v="10"/>
    <x v="71"/>
    <s v="00857235002336"/>
    <s v="WHITE ARROWS"/>
    <s v="GET BY"/>
    <d v="2014-09-16T00:00:00"/>
    <m/>
    <s v="USC5Q1400018"/>
    <n v="-2.6491994517999999"/>
    <n v="-526"/>
  </r>
  <r>
    <s v="US-VOT"/>
    <s v="US-VOTIV MUSIC"/>
    <s v="PORTABLE SUB DEVICE PLAYS"/>
    <s v="SPOTIFY USA INC"/>
    <s v="PORTABLE SUBSCRIPTIONS"/>
    <s v="TRACK"/>
    <x v="10"/>
    <x v="71"/>
    <s v="00857235002336"/>
    <s v="WHITE ARROWS"/>
    <s v="DEVIL'S CHIMES"/>
    <d v="2014-09-16T00:00:00"/>
    <m/>
    <s v="USC5Q1400020"/>
    <n v="-2.3066565903999998"/>
    <n v="-463"/>
  </r>
  <r>
    <s v="US-VOT"/>
    <s v="US-VOTIV MUSIC"/>
    <s v="PORTABLE SUB DEVICE PLAYS"/>
    <s v="SPOTIFY USA INC"/>
    <s v="PORTABLE SUBSCRIPTIONS"/>
    <s v="TRACK"/>
    <x v="10"/>
    <x v="71"/>
    <s v="00857235002336"/>
    <s v="WHITE ARROWS"/>
    <s v="CHILL WINSTON"/>
    <d v="2014-09-16T00:00:00"/>
    <m/>
    <s v="USC5Q1400019"/>
    <n v="-3.8351613726"/>
    <n v="-780"/>
  </r>
  <r>
    <s v="US-VOT"/>
    <s v="US-VOTIV MUSIC"/>
    <s v="PORTABLE SUB DEVICE PLAYS"/>
    <s v="SPOTIFY USA INC"/>
    <s v="PORTABLE SUBSCRIPTIONS"/>
    <s v="TRACK"/>
    <x v="10"/>
    <x v="71"/>
    <s v="00857235002336"/>
    <s v="WHITE ARROWS"/>
    <s v="CAN'T STOP NOW"/>
    <d v="2014-09-16T00:00:00"/>
    <m/>
    <s v="USC5Q1400015"/>
    <n v="-102.58871629470001"/>
    <n v="-20967"/>
  </r>
  <r>
    <s v="US-VOT"/>
    <s v="US-VOTIV MUSIC"/>
    <s v="PORTABLE SUB DEVICE PLAYS"/>
    <s v="SPOTIFY USA INC"/>
    <s v="PORTABLE SUBSCRIPTIONS"/>
    <s v="TRACK"/>
    <x v="10"/>
    <x v="72"/>
    <s v="00075679962980"/>
    <s v="WHITE ARROWS"/>
    <s v="SETTLE DOWN"/>
    <d v="2014-02-25T00:00:00"/>
    <m/>
    <s v="USC5Q1200014"/>
    <n v="-1.4013732702999999"/>
    <n v="-291"/>
  </r>
  <r>
    <s v="US-VOT"/>
    <s v="US-VOTIV MUSIC"/>
    <s v="PORTABLE SUB DEVICE PLAYS"/>
    <s v="SPOTIFY USA INC"/>
    <s v="PORTABLE SUBSCRIPTIONS"/>
    <s v="TRACK"/>
    <x v="10"/>
    <x v="72"/>
    <s v="00075679962980"/>
    <s v="WHITE ARROWS"/>
    <s v="SAIL ON"/>
    <d v="2014-02-25T00:00:00"/>
    <m/>
    <s v="USC5Q1200012"/>
    <n v="-1.0668943677"/>
    <n v="-222"/>
  </r>
  <r>
    <s v="US-VOT"/>
    <s v="US-VOTIV MUSIC"/>
    <s v="PORTABLE SUB DEVICE PLAYS"/>
    <s v="SPOTIFY USA INC"/>
    <s v="PORTABLE SUBSCRIPTIONS"/>
    <s v="TRACK"/>
    <x v="10"/>
    <x v="72"/>
    <s v="00075679962980"/>
    <s v="WHITE ARROWS"/>
    <s v="ROLL FOREVER"/>
    <d v="2014-02-25T00:00:00"/>
    <m/>
    <s v="USC5Q1200008"/>
    <n v="-1.6262016375999999"/>
    <n v="-340"/>
  </r>
  <r>
    <s v="US-VOT"/>
    <s v="US-VOTIV MUSIC"/>
    <s v="PORTABLE SUB DEVICE PLAYS"/>
    <s v="SPOTIFY USA INC"/>
    <s v="PORTABLE SUBSCRIPTIONS"/>
    <s v="TRACK"/>
    <x v="10"/>
    <x v="72"/>
    <s v="00075679962980"/>
    <s v="WHITE ARROWS"/>
    <s v="LITTLE BIRDS"/>
    <d v="2014-02-25T00:00:00"/>
    <m/>
    <s v="USC5Q1200011"/>
    <n v="-1.0109165470999999"/>
    <n v="-211"/>
  </r>
  <r>
    <s v="US-VOT"/>
    <s v="US-VOTIV MUSIC"/>
    <s v="PORTABLE SUB DEVICE PLAYS"/>
    <s v="SPOTIFY USA INC"/>
    <s v="PORTABLE SUBSCRIPTIONS"/>
    <s v="TRACK"/>
    <x v="10"/>
    <x v="72"/>
    <s v="00075679962980"/>
    <s v="WHITE ARROWS"/>
    <s v="I CAN GO"/>
    <d v="2014-02-25T00:00:00"/>
    <m/>
    <s v="USC5Q1200009"/>
    <n v="-3.6490197083"/>
    <n v="-772"/>
  </r>
  <r>
    <s v="US-VOT"/>
    <s v="US-VOTIV MUSIC"/>
    <s v="PORTABLE SUB DEVICE PLAYS"/>
    <s v="SPOTIFY USA INC"/>
    <s v="PORTABLE SUBSCRIPTIONS"/>
    <s v="TRACK"/>
    <x v="10"/>
    <x v="72"/>
    <s v="00075679962980"/>
    <s v="WHITE ARROWS"/>
    <s v="GOLDEN"/>
    <d v="2014-02-25T00:00:00"/>
    <m/>
    <s v="USC5Q1200010"/>
    <n v="-1.0347599649999999"/>
    <n v="-221"/>
  </r>
  <r>
    <s v="US-VOT"/>
    <s v="US-VOTIV MUSIC"/>
    <s v="PORTABLE SUB DEVICE PLAYS"/>
    <s v="SPOTIFY USA INC"/>
    <s v="PORTABLE SUBSCRIPTIONS"/>
    <s v="TRACK"/>
    <x v="10"/>
    <x v="72"/>
    <s v="00075679962980"/>
    <s v="WHITE ARROWS"/>
    <s v="GETTING LOST"/>
    <d v="2014-02-25T00:00:00"/>
    <m/>
    <s v="USC5Q1200013"/>
    <n v="-0.86826329820000003"/>
    <n v="-187"/>
  </r>
  <r>
    <s v="US-VOT"/>
    <s v="US-VOTIV MUSIC"/>
    <s v="PORTABLE SUB DEVICE PLAYS"/>
    <s v="SPOTIFY USA INC"/>
    <s v="PORTABLE SUBSCRIPTIONS"/>
    <s v="TRACK"/>
    <x v="10"/>
    <x v="72"/>
    <s v="00075679962980"/>
    <s v="WHITE ARROWS"/>
    <s v="GET GONE"/>
    <d v="2014-02-25T00:00:00"/>
    <m/>
    <s v="USQY51114673"/>
    <n v="-7.6114280335000002"/>
    <n v="-1547"/>
  </r>
  <r>
    <s v="US-VOT"/>
    <s v="US-VOTIV MUSIC"/>
    <s v="PORTABLE SUB DEVICE PLAYS"/>
    <s v="SPOTIFY USA INC"/>
    <s v="PORTABLE SUBSCRIPTIONS"/>
    <s v="TRACK"/>
    <x v="10"/>
    <x v="72"/>
    <s v="00075679962980"/>
    <s v="WHITE ARROWS"/>
    <s v="FIREWORKS OF THE SEA"/>
    <d v="2014-02-25T00:00:00"/>
    <m/>
    <s v="USC5Q1200007"/>
    <n v="-1.9267166690999999"/>
    <n v="-393"/>
  </r>
  <r>
    <s v="US-VOT"/>
    <s v="US-VOTIV MUSIC"/>
    <s v="PORTABLE SUB DEVICE PLAYS"/>
    <s v="SPOTIFY USA INC"/>
    <s v="PORTABLE SUBSCRIPTIONS"/>
    <s v="TRACK"/>
    <x v="10"/>
    <x v="72"/>
    <s v="00075679962980"/>
    <s v="WHITE ARROWS"/>
    <s v="COMING OR GOING"/>
    <d v="2014-02-25T00:00:00"/>
    <m/>
    <s v="USC5Q1200006"/>
    <n v="-68.4167355461"/>
    <n v="-13607"/>
  </r>
  <r>
    <s v="US-VOT"/>
    <s v="US-VOTIV MUSIC"/>
    <s v="PORTABLE SUB DEVICE PLAYS"/>
    <s v="SPOTIFY USA INC"/>
    <s v="PORTABLE SUBSCRIPTIONS"/>
    <s v="TRACK"/>
    <x v="7"/>
    <x v="73"/>
    <s v="00075679949424"/>
    <s v="THE SO SO GLOS"/>
    <s v="WRECKING BALL"/>
    <d v="2014-02-25T00:00:00"/>
    <m/>
    <s v="USC5Q1300074"/>
    <n v="-3.0857117083999999"/>
    <n v="-611"/>
  </r>
  <r>
    <s v="US-VOT"/>
    <s v="US-VOTIV MUSIC"/>
    <s v="PORTABLE SUB DEVICE PLAYS"/>
    <s v="SPOTIFY USA INC"/>
    <s v="PORTABLE SUBSCRIPTIONS"/>
    <s v="TRACK"/>
    <x v="7"/>
    <x v="73"/>
    <s v="00075679949424"/>
    <s v="THE SO SO GLOS"/>
    <s v="SPEAKEASY"/>
    <d v="2014-02-25T00:00:00"/>
    <m/>
    <s v="USC5Q1300075"/>
    <n v="-3.7665423697999998"/>
    <n v="-734"/>
  </r>
  <r>
    <s v="US-VOT"/>
    <s v="US-VOTIV MUSIC"/>
    <s v="PORTABLE SUB DEVICE PLAYS"/>
    <s v="SPOTIFY USA INC"/>
    <s v="PORTABLE SUBSCRIPTIONS"/>
    <s v="TRACK"/>
    <x v="7"/>
    <x v="73"/>
    <s v="00075679949424"/>
    <s v="THE SO SO GLOS"/>
    <s v="SON OF AN AMERICAN"/>
    <d v="2014-02-25T00:00:00"/>
    <m/>
    <s v="USC5Q1300069"/>
    <n v="-12.3376411329"/>
    <n v="-2417"/>
  </r>
  <r>
    <s v="US-VOT"/>
    <s v="US-VOTIV MUSIC"/>
    <s v="PORTABLE SUB DEVICE PLAYS"/>
    <s v="SPOTIFY USA INC"/>
    <s v="PORTABLE SUBSCRIPTIONS"/>
    <s v="TRACK"/>
    <x v="7"/>
    <x v="73"/>
    <s v="00075679949424"/>
    <s v="THE SO SO GLOS"/>
    <s v="LOST WEEKEND"/>
    <d v="2014-02-25T00:00:00"/>
    <m/>
    <s v="USC5Q1300072"/>
    <n v="-174.51076691599999"/>
    <n v="-34912"/>
  </r>
  <r>
    <s v="US-VOT"/>
    <s v="US-VOTIV MUSIC"/>
    <s v="PORTABLE SUB DEVICE PLAYS"/>
    <s v="SPOTIFY USA INC"/>
    <s v="PORTABLE SUBSCRIPTIONS"/>
    <s v="TRACK"/>
    <x v="7"/>
    <x v="73"/>
    <s v="00075679949424"/>
    <s v="THE SO SO GLOS"/>
    <s v="ISLAND RIDIN'"/>
    <d v="2014-02-25T00:00:00"/>
    <m/>
    <s v="USC5Q1300078"/>
    <n v="-2.6870769155000001"/>
    <n v="-533"/>
  </r>
  <r>
    <s v="US-VOT"/>
    <s v="US-VOTIV MUSIC"/>
    <s v="PORTABLE SUB DEVICE PLAYS"/>
    <s v="SPOTIFY USA INC"/>
    <s v="PORTABLE SUBSCRIPTIONS"/>
    <s v="TRACK"/>
    <x v="7"/>
    <x v="73"/>
    <s v="00075679949424"/>
    <s v="THE SO SO GLOS"/>
    <s v="HOUSE OF GLASS"/>
    <d v="2014-02-25T00:00:00"/>
    <m/>
    <s v="USC5Q1300070"/>
    <n v="-3.2871283192999998"/>
    <n v="-639"/>
  </r>
  <r>
    <s v="US-VOT"/>
    <s v="US-VOTIV MUSIC"/>
    <s v="PORTABLE SUB DEVICE PLAYS"/>
    <s v="SPOTIFY USA INC"/>
    <s v="PORTABLE SUBSCRIPTIONS"/>
    <s v="TRACK"/>
    <x v="7"/>
    <x v="73"/>
    <s v="00075679949424"/>
    <s v="THE SO SO GLOS"/>
    <s v="EVERYTHING REVIVAL"/>
    <d v="2014-02-25T00:00:00"/>
    <m/>
    <s v="USC5Q1300077"/>
    <n v="-2.4361115123000001"/>
    <n v="-465"/>
  </r>
  <r>
    <s v="US-VOT"/>
    <s v="US-VOTIV MUSIC"/>
    <s v="PORTABLE SUB DEVICE PLAYS"/>
    <s v="SPOTIFY USA INC"/>
    <s v="PORTABLE SUBSCRIPTIONS"/>
    <s v="TRACK"/>
    <x v="7"/>
    <x v="73"/>
    <s v="00075679949424"/>
    <s v="THE SO SO GLOS"/>
    <s v="DIZZY"/>
    <d v="2014-02-25T00:00:00"/>
    <m/>
    <s v="USC5Q1300079"/>
    <n v="-2.0920190056000001"/>
    <n v="-412"/>
  </r>
  <r>
    <s v="US-VOT"/>
    <s v="US-VOTIV MUSIC"/>
    <s v="PORTABLE SUB DEVICE PLAYS"/>
    <s v="SPOTIFY USA INC"/>
    <s v="PORTABLE SUBSCRIPTIONS"/>
    <s v="TRACK"/>
    <x v="7"/>
    <x v="73"/>
    <s v="00075679949424"/>
    <s v="THE SO SO GLOS"/>
    <s v="DISS TOWN"/>
    <d v="2014-02-25T00:00:00"/>
    <m/>
    <s v="USC5Q1300071"/>
    <n v="-7.0561355155000003"/>
    <n v="-1362"/>
  </r>
  <r>
    <s v="US-VOT"/>
    <s v="US-VOTIV MUSIC"/>
    <s v="PORTABLE SUB DEVICE PLAYS"/>
    <s v="SPOTIFY USA INC"/>
    <s v="PORTABLE SUBSCRIPTIONS"/>
    <s v="TRACK"/>
    <x v="7"/>
    <x v="73"/>
    <s v="00075679949424"/>
    <s v="THE SO SO GLOS"/>
    <s v="BLOWOUT"/>
    <d v="2014-02-25T00:00:00"/>
    <m/>
    <s v="USC5Q1300073"/>
    <n v="-3.1964979184"/>
    <n v="-640"/>
  </r>
  <r>
    <s v="US-VOT"/>
    <s v="US-VOTIV MUSIC"/>
    <s v="PORTABLE SUB DEVICE PLAYS"/>
    <s v="SPOTIFY USA INC"/>
    <s v="PORTABLE SUBSCRIPTIONS"/>
    <s v="TRACK"/>
    <x v="7"/>
    <x v="73"/>
    <s v="00075679949424"/>
    <s v="THE SO SO GLOS"/>
    <s v="ALL OF THE TIME"/>
    <d v="2014-02-25T00:00:00"/>
    <m/>
    <s v="USC5Q1300076"/>
    <n v="-2.3613219984999998"/>
    <n v="-481"/>
  </r>
  <r>
    <s v="US-VOT"/>
    <s v="US-VOTIV MUSIC"/>
    <s v="PORTABLE SUB DEVICE PLAYS"/>
    <s v="SPOTIFY USA INC"/>
    <s v="PORTABLE SUBSCRIPTIONS"/>
    <s v="TRACK"/>
    <x v="17"/>
    <x v="74"/>
    <s v="00857235002176"/>
    <s v="MY GOODNESS"/>
    <s v="SWEET TOOTH"/>
    <d v="2014-06-24T00:00:00"/>
    <m/>
    <s v="USC5Q1400025"/>
    <n v="-3.0218840324"/>
    <n v="-571"/>
  </r>
  <r>
    <s v="US-VOT"/>
    <s v="US-VOTIV MUSIC"/>
    <s v="PORTABLE SUB DEVICE PLAYS"/>
    <s v="SPOTIFY USA INC"/>
    <s v="PORTABLE SUBSCRIPTIONS"/>
    <s v="TRACK"/>
    <x v="17"/>
    <x v="74"/>
    <s v="00857235002176"/>
    <s v="MY GOODNESS"/>
    <s v="SHIVER + SHAKE"/>
    <d v="2014-06-24T00:00:00"/>
    <m/>
    <s v="USC5Q1400026"/>
    <n v="-4.9168581183000004"/>
    <n v="-921"/>
  </r>
  <r>
    <s v="US-VOT"/>
    <s v="US-VOTIV MUSIC"/>
    <s v="PORTABLE SUB DEVICE PLAYS"/>
    <s v="SPOTIFY USA INC"/>
    <s v="PORTABLE SUBSCRIPTIONS"/>
    <s v="TRACK"/>
    <x v="17"/>
    <x v="74"/>
    <s v="00857235002176"/>
    <s v="MY GOODNESS"/>
    <s v="SAY YOU'RE GONE"/>
    <d v="2014-06-24T00:00:00"/>
    <m/>
    <s v="USC5Q1300087"/>
    <n v="-1.4585444469"/>
    <n v="-274"/>
  </r>
  <r>
    <s v="US-VOT"/>
    <s v="US-VOTIV MUSIC"/>
    <s v="PORTABLE SUB DEVICE PLAYS"/>
    <s v="SPOTIFY USA INC"/>
    <s v="PORTABLE SUBSCRIPTIONS"/>
    <s v="TRACK"/>
    <x v="17"/>
    <x v="74"/>
    <s v="00857235002176"/>
    <s v="MY GOODNESS"/>
    <s v="PAY NO MIND"/>
    <d v="2014-06-24T00:00:00"/>
    <m/>
    <s v="USC5Q1300081"/>
    <n v="-3.1027195277000001"/>
    <n v="-585"/>
  </r>
  <r>
    <s v="US-VOT"/>
    <s v="US-VOTIV MUSIC"/>
    <s v="PORTABLE SUB DEVICE PLAYS"/>
    <s v="SPOTIFY USA INC"/>
    <s v="PORTABLE SUBSCRIPTIONS"/>
    <s v="TRACK"/>
    <x v="17"/>
    <x v="74"/>
    <s v="00857235002176"/>
    <s v="MY GOODNESS"/>
    <s v="LOST IN THE SOUL"/>
    <d v="2014-06-24T00:00:00"/>
    <m/>
    <s v="USC5Q1300089"/>
    <n v="-1.877637161"/>
    <n v="-366"/>
  </r>
  <r>
    <s v="US-VOT"/>
    <s v="US-VOTIV MUSIC"/>
    <s v="PORTABLE SUB DEVICE PLAYS"/>
    <s v="SPOTIFY USA INC"/>
    <s v="PORTABLE SUBSCRIPTIONS"/>
    <s v="TRACK"/>
    <x v="17"/>
    <x v="74"/>
    <s v="00857235002176"/>
    <s v="MY GOODNESS"/>
    <s v="LETTER TO THE SUN"/>
    <d v="2014-06-24T00:00:00"/>
    <m/>
    <s v="USC5Q1300085"/>
    <n v="-1.6184307137"/>
    <n v="-311"/>
  </r>
  <r>
    <s v="US-VOT"/>
    <s v="US-VOTIV MUSIC"/>
    <s v="PORTABLE SUB DEVICE PLAYS"/>
    <s v="SPOTIFY USA INC"/>
    <s v="PORTABLE SUBSCRIPTIONS"/>
    <s v="TRACK"/>
    <x v="17"/>
    <x v="74"/>
    <s v="00857235002176"/>
    <s v="MY GOODNESS"/>
    <s v="HOT SWEAT"/>
    <d v="2014-06-24T00:00:00"/>
    <m/>
    <s v="USC5Q1300090"/>
    <n v="-1.7115017093"/>
    <n v="-318"/>
  </r>
  <r>
    <s v="US-VOT"/>
    <s v="US-VOTIV MUSIC"/>
    <s v="PORTABLE SUB DEVICE PLAYS"/>
    <s v="SPOTIFY USA INC"/>
    <s v="PORTABLE SUBSCRIPTIONS"/>
    <s v="TRACK"/>
    <x v="17"/>
    <x v="74"/>
    <s v="00857235002176"/>
    <s v="MY GOODNESS"/>
    <s v="HANGIN' ON"/>
    <d v="2014-06-24T00:00:00"/>
    <m/>
    <s v="USC5Q1300082"/>
    <n v="-4.0071046050000003"/>
    <n v="-756"/>
  </r>
  <r>
    <s v="US-VOT"/>
    <s v="US-VOTIV MUSIC"/>
    <s v="PORTABLE SUB DEVICE PLAYS"/>
    <s v="SPOTIFY USA INC"/>
    <s v="PORTABLE SUBSCRIPTIONS"/>
    <s v="TRACK"/>
    <x v="17"/>
    <x v="74"/>
    <s v="00857235002176"/>
    <s v="MY GOODNESS"/>
    <s v="C'MON DOLL"/>
    <d v="2014-06-24T00:00:00"/>
    <m/>
    <s v="USC5Q1300088"/>
    <n v="-2.4186689700000001"/>
    <n v="-461"/>
  </r>
  <r>
    <s v="US-VOT"/>
    <s v="US-VOTIV MUSIC"/>
    <s v="PORTABLE SUB DEVICE PLAYS"/>
    <s v="SPOTIFY USA INC"/>
    <s v="PORTABLE SUBSCRIPTIONS"/>
    <s v="TRACK"/>
    <x v="17"/>
    <x v="74"/>
    <s v="00857235002176"/>
    <s v="MY GOODNESS"/>
    <s v="BOTTLE"/>
    <d v="2014-06-24T00:00:00"/>
    <m/>
    <s v="USC5Q1300086"/>
    <n v="-2.4645651874999999"/>
    <n v="-467"/>
  </r>
  <r>
    <s v="US-VOT"/>
    <s v="US-VOTIV MUSIC"/>
    <s v="PORTABLE SUB DEVICE PLAYS"/>
    <s v="SPOTIFY USA INC"/>
    <s v="PORTABLE SUBSCRIPTIONS"/>
    <s v="TRACK"/>
    <x v="17"/>
    <x v="74"/>
    <s v="00857235002176"/>
    <s v="MY GOODNESS"/>
    <s v="BACK AGAIN"/>
    <d v="2014-06-24T00:00:00"/>
    <m/>
    <s v="USC5Q1300080"/>
    <n v="-1.8191448536999999"/>
    <n v="-343"/>
  </r>
  <r>
    <s v="US-VOT"/>
    <s v="US-VOTIV MUSIC"/>
    <s v="PORTABLE SUB DEVICE PLAYS"/>
    <s v="SPOTIFY USA INC"/>
    <s v="PORTABLE SUBSCRIPTIONS"/>
    <s v="TRACK"/>
    <x v="8"/>
    <x v="10"/>
    <s v="00075679964250"/>
    <s v="IMAGINARY CITIES"/>
    <s v="WHERE'D ALL THE LIVING GO"/>
    <d v="2014-02-25T00:00:00"/>
    <m/>
    <s v="CA2Q71000007"/>
    <n v="-10.411836956"/>
    <n v="-2115"/>
  </r>
  <r>
    <s v="US-VOT"/>
    <s v="US-VOTIV MUSIC"/>
    <s v="PORTABLE SUB DEVICE PLAYS"/>
    <s v="SPOTIFY USA INC"/>
    <s v="PORTABLE SUBSCRIPTIONS"/>
    <s v="TRACK"/>
    <x v="8"/>
    <x v="10"/>
    <s v="00075679964250"/>
    <s v="IMAGINARY CITIES"/>
    <s v="THAT'S WHERE IT'S AT, SAM"/>
    <d v="2014-02-25T00:00:00"/>
    <m/>
    <s v="CA2Q71000011"/>
    <n v="-1.1432553048"/>
    <n v="-229"/>
  </r>
  <r>
    <s v="US-VOT"/>
    <s v="US-VOTIV MUSIC"/>
    <s v="PORTABLE SUB DEVICE PLAYS"/>
    <s v="SPOTIFY USA INC"/>
    <s v="PORTABLE SUBSCRIPTIONS"/>
    <s v="TRACK"/>
    <x v="8"/>
    <x v="10"/>
    <s v="00075679964250"/>
    <s v="IMAGINARY CITIES"/>
    <s v="TEMPORARY RESIDENT"/>
    <d v="2014-02-25T00:00:00"/>
    <m/>
    <s v="CAA171230077"/>
    <n v="-1.2518589854"/>
    <n v="-245"/>
  </r>
  <r>
    <s v="US-VOT"/>
    <s v="US-VOTIV MUSIC"/>
    <s v="PORTABLE SUB DEVICE PLAYS"/>
    <s v="SPOTIFY USA INC"/>
    <s v="PORTABLE SUBSCRIPTIONS"/>
    <s v="TRACK"/>
    <x v="8"/>
    <x v="10"/>
    <s v="00075679964250"/>
    <s v="IMAGINARY CITIES"/>
    <s v="TEMPORARY RESIDENT"/>
    <d v="2014-02-25T00:00:00"/>
    <m/>
    <s v="CA2Q71000008"/>
    <n v="-2.2711845415999998"/>
    <n v="-465"/>
  </r>
  <r>
    <s v="US-VOT"/>
    <s v="US-VOTIV MUSIC"/>
    <s v="PORTABLE SUB DEVICE PLAYS"/>
    <s v="SPOTIFY USA INC"/>
    <s v="PORTABLE SUBSCRIPTIONS"/>
    <s v="TRACK"/>
    <x v="8"/>
    <x v="10"/>
    <s v="00075679964250"/>
    <s v="IMAGINARY CITIES"/>
    <s v="SAY YOU"/>
    <d v="2014-02-25T00:00:00"/>
    <m/>
    <s v="CA2Q71000001"/>
    <n v="-4.1260225453000006"/>
    <n v="-815"/>
  </r>
  <r>
    <s v="US-VOT"/>
    <s v="US-VOTIV MUSIC"/>
    <s v="PORTABLE SUB DEVICE PLAYS"/>
    <s v="SPOTIFY USA INC"/>
    <s v="PORTABLE SUBSCRIPTIONS"/>
    <s v="TRACK"/>
    <x v="8"/>
    <x v="10"/>
    <s v="00075679964250"/>
    <s v="IMAGINARY CITIES"/>
    <s v="RIDE THIS OUT"/>
    <d v="2014-02-25T00:00:00"/>
    <m/>
    <s v="CA2Q71000006"/>
    <n v="-150.40063126179999"/>
    <n v="-29920"/>
  </r>
  <r>
    <s v="US-VOT"/>
    <s v="US-VOTIV MUSIC"/>
    <s v="PORTABLE SUB DEVICE PLAYS"/>
    <s v="SPOTIFY USA INC"/>
    <s v="PORTABLE SUBSCRIPTIONS"/>
    <s v="TRACK"/>
    <x v="8"/>
    <x v="10"/>
    <s v="00075679964250"/>
    <s v="IMAGINARY CITIES"/>
    <s v="PURPLE HEART"/>
    <d v="2014-02-25T00:00:00"/>
    <m/>
    <s v="CA2Q71000005"/>
    <n v="-0.91209389890000003"/>
    <n v="-195"/>
  </r>
  <r>
    <s v="US-VOT"/>
    <s v="US-VOTIV MUSIC"/>
    <s v="PORTABLE SUB DEVICE PLAYS"/>
    <s v="SPOTIFY USA INC"/>
    <s v="PORTABLE SUBSCRIPTIONS"/>
    <s v="TRACK"/>
    <x v="8"/>
    <x v="10"/>
    <s v="00075679964250"/>
    <s v="IMAGINARY CITIES"/>
    <s v="MEXICO"/>
    <d v="2014-02-25T00:00:00"/>
    <m/>
    <s v="CAA171230076"/>
    <n v="-4.0169725517000003"/>
    <n v="-785"/>
  </r>
  <r>
    <s v="US-VOT"/>
    <s v="US-VOTIV MUSIC"/>
    <s v="PORTABLE SUB DEVICE PLAYS"/>
    <s v="SPOTIFY USA INC"/>
    <s v="PORTABLE SUBSCRIPTIONS"/>
    <s v="TRACK"/>
    <x v="8"/>
    <x v="10"/>
    <s v="00075679964250"/>
    <s v="IMAGINARY CITIES"/>
    <s v="MANITOBA BOSSA NOVA"/>
    <d v="2014-02-25T00:00:00"/>
    <m/>
    <s v="CA2Q71000009"/>
    <n v="-1.1231383587999999"/>
    <n v="-231"/>
  </r>
  <r>
    <s v="US-VOT"/>
    <s v="US-VOTIV MUSIC"/>
    <s v="PORTABLE SUB DEVICE PLAYS"/>
    <s v="SPOTIFY USA INC"/>
    <s v="PORTABLE SUBSCRIPTIONS"/>
    <s v="TRACK"/>
    <x v="8"/>
    <x v="10"/>
    <s v="00075679964250"/>
    <s v="IMAGINARY CITIES"/>
    <s v="HUMMINGBIRD"/>
    <d v="2014-02-25T00:00:00"/>
    <m/>
    <s v="CA2Q71000002"/>
    <n v="-5.0185698591000003"/>
    <n v="-1000"/>
  </r>
  <r>
    <s v="US-VOT"/>
    <s v="US-VOTIV MUSIC"/>
    <s v="PORTABLE SUB DEVICE PLAYS"/>
    <s v="SPOTIFY USA INC"/>
    <s v="PORTABLE SUBSCRIPTIONS"/>
    <s v="TRACK"/>
    <x v="8"/>
    <x v="10"/>
    <s v="00075679964250"/>
    <s v="IMAGINARY CITIES"/>
    <s v="DON'T CRY"/>
    <d v="2014-02-25T00:00:00"/>
    <m/>
    <s v="CA2Q71000004"/>
    <n v="-1.3181296744"/>
    <n v="-265"/>
  </r>
  <r>
    <s v="US-VOT"/>
    <s v="US-VOTIV MUSIC"/>
    <s v="PORTABLE SUB DEVICE PLAYS"/>
    <s v="SPOTIFY USA INC"/>
    <s v="PORTABLE SUBSCRIPTIONS"/>
    <s v="TRACK"/>
    <x v="8"/>
    <x v="10"/>
    <s v="00075679964250"/>
    <s v="IMAGINARY CITIES"/>
    <s v="CHERRY BLOSSOM TREE"/>
    <d v="2014-02-25T00:00:00"/>
    <m/>
    <s v="CA2Q71000010"/>
    <n v="-1.2431937293999999"/>
    <n v="-248"/>
  </r>
  <r>
    <s v="US-VOT"/>
    <s v="US-VOTIV MUSIC"/>
    <s v="PORTABLE SUB DEVICE PLAYS"/>
    <s v="SPOTIFY USA INC"/>
    <s v="PORTABLE SUBSCRIPTIONS"/>
    <s v="TRACK"/>
    <x v="8"/>
    <x v="10"/>
    <s v="00075679964250"/>
    <s v="IMAGINARY CITIES"/>
    <s v="CALM BEFORE THE STORM"/>
    <d v="2014-02-25T00:00:00"/>
    <m/>
    <s v="CA2Q71000003"/>
    <n v="-3.0299930739000001"/>
    <n v="-577"/>
  </r>
  <r>
    <s v="US-VOT"/>
    <s v="US-VOTIV MUSIC"/>
    <s v="PORTABLE SUB DEVICE PLAYS"/>
    <s v="SPOTIFY USA INC"/>
    <s v="PORTABLE SUBSCRIPTIONS"/>
    <s v="TRACK"/>
    <x v="20"/>
    <x v="75"/>
    <s v="00859705941404"/>
    <s v="HEY CHAMP"/>
    <s v="STEREODE"/>
    <d v="2014-02-25T00:00:00"/>
    <m/>
    <s v="USC5Q1100002"/>
    <n v="-0.68633041169999998"/>
    <n v="-139"/>
  </r>
  <r>
    <s v="US-VOT"/>
    <s v="US-VOTIV MUSIC"/>
    <s v="PORTABLE SUB DEVICE PLAYS"/>
    <s v="SPOTIFY USA INC"/>
    <s v="PORTABLE SUBSCRIPTIONS"/>
    <s v="TRACK"/>
    <x v="20"/>
    <x v="75"/>
    <s v="00859705941404"/>
    <s v="HEY CHAMP"/>
    <s v="SILVER CITY"/>
    <d v="2014-02-25T00:00:00"/>
    <m/>
    <s v="USC5Q1100003"/>
    <n v="-45.872499467300003"/>
    <n v="-8886"/>
  </r>
  <r>
    <s v="US-VOT"/>
    <s v="US-VOTIV MUSIC"/>
    <s v="PORTABLE SUB DEVICE PLAYS"/>
    <s v="SPOTIFY USA INC"/>
    <s v="PORTABLE SUBSCRIPTIONS"/>
    <s v="TRACK"/>
    <x v="20"/>
    <x v="75"/>
    <s v="00859705941404"/>
    <s v="HEY CHAMP"/>
    <s v="COLD DUST GIRL"/>
    <d v="2014-02-25T00:00:00"/>
    <m/>
    <s v="USC5Q1100004"/>
    <n v="-15.7902495416"/>
    <n v="-3143"/>
  </r>
  <r>
    <s v="US-VOT"/>
    <s v="US-VOTIV MUSIC"/>
    <s v="PORTABLE SUB DEVICE PLAYS"/>
    <s v="SPOTIFY USA INC"/>
    <s v="PORTABLE SUBSCRIPTIONS"/>
    <s v="TRACK"/>
    <x v="20"/>
    <x v="75"/>
    <s v="00859705941404"/>
    <s v="HEY CHAMP"/>
    <s v="ANYTHING AT ALL"/>
    <d v="2014-02-25T00:00:00"/>
    <m/>
    <s v="USC5Q1100001"/>
    <n v="-3.0343584939000001"/>
    <n v="-592"/>
  </r>
  <r>
    <s v="US-VOT"/>
    <s v="US-VOTIV MUSIC"/>
    <s v="PORTABLE SUB DEVICE PLAYS"/>
    <s v="SPOTIFY USA INC"/>
    <s v="PORTABLE SUBSCRIPTIONS"/>
    <s v="TRACK"/>
    <x v="11"/>
    <x v="77"/>
    <s v="00857235002329"/>
    <s v="CLOUD CONTROL"/>
    <s v="SCAR"/>
    <d v="2014-05-19T00:00:00"/>
    <m/>
    <s v="AULI01496370"/>
    <n v="-3.2479803775999998"/>
    <n v="-656"/>
  </r>
  <r>
    <s v="US-VOT"/>
    <s v="US-VOTIV MUSIC"/>
    <s v="PORTABLE SUB DEVICE PLAYS"/>
    <s v="SPOTIFY USA INC"/>
    <s v="PORTABLE SUBSCRIPTIONS"/>
    <s v="TRACK"/>
    <x v="11"/>
    <x v="77"/>
    <s v="00857235002329"/>
    <s v="CLOUD CONTROL"/>
    <s v="PROMISES"/>
    <d v="2014-05-19T00:00:00"/>
    <m/>
    <s v="AULI01496400"/>
    <n v="-0.84727408280000016"/>
    <n v="-169"/>
  </r>
  <r>
    <s v="US-VOT"/>
    <s v="US-VOTIV MUSIC"/>
    <s v="PORTABLE SUB DEVICE PLAYS"/>
    <s v="SPOTIFY USA INC"/>
    <s v="PORTABLE SUBSCRIPTIONS"/>
    <s v="TRACK"/>
    <x v="11"/>
    <x v="77"/>
    <s v="00857235002329"/>
    <s v="CLOUD CONTROL"/>
    <s v="HAPPY BIRTHDAY"/>
    <d v="2014-05-19T00:00:00"/>
    <m/>
    <s v="AULI01496380"/>
    <n v="-0.79720802889999998"/>
    <n v="-157"/>
  </r>
  <r>
    <s v="US-VOT"/>
    <s v="US-VOTIV MUSIC"/>
    <s v="PORTABLE SUB DEVICE PLAYS"/>
    <s v="SPOTIFY USA INC"/>
    <s v="PORTABLE SUBSCRIPTIONS"/>
    <s v="TRACK"/>
    <x v="11"/>
    <x v="77"/>
    <s v="00857235002329"/>
    <s v="CLOUD CONTROL"/>
    <s v="GOLD CANARY"/>
    <d v="2014-05-19T00:00:00"/>
    <m/>
    <s v="AULI01496390"/>
    <n v="-0.773227106"/>
    <n v="-167"/>
  </r>
  <r>
    <s v="US-VOT"/>
    <s v="US-VOTIV MUSIC"/>
    <s v="PORTABLE SUB DEVICE PLAYS"/>
    <s v="SPOTIFY USA INC"/>
    <s v="PORTABLE SUBSCRIPTIONS"/>
    <s v="TRACK"/>
    <x v="11"/>
    <x v="77"/>
    <s v="00857235002329"/>
    <s v="CLOUD CONTROL"/>
    <s v="DREAM CAVE"/>
    <d v="2014-05-19T00:00:00"/>
    <m/>
    <s v="AULI01496410"/>
    <n v="-0.70154943810000003"/>
    <n v="-147"/>
  </r>
  <r>
    <s v="US-VOT"/>
    <s v="US-VOTIV MUSIC"/>
    <s v="PORTABLE SUB DEVICE PLAYS"/>
    <s v="SPOTIFY USA INC"/>
    <s v="PORTABLE SUBSCRIPTIONS"/>
    <s v="TRACK"/>
    <x v="11"/>
    <x v="77"/>
    <s v="00857235002329"/>
    <s v="CLOUD CONTROL"/>
    <s v="DOJO RISING"/>
    <d v="2014-05-19T00:00:00"/>
    <m/>
    <s v="AULI01496360"/>
    <n v="-1.7120156516"/>
    <n v="-333"/>
  </r>
  <r>
    <s v="US-VOT"/>
    <s v="US-VOTIV MUSIC"/>
    <s v="PORTABLE SUB DEVICE PLAYS"/>
    <s v="SPOTIFY USA INC"/>
    <s v="PORTABLE SUBSCRIPTIONS"/>
    <s v="TRACK"/>
    <x v="11"/>
    <x v="76"/>
    <s v="00075679965417"/>
    <s v="CLOUD CONTROL"/>
    <s v="THIS IS WHAT I SAID"/>
    <d v="2014-02-25T00:00:00"/>
    <m/>
    <s v="AULI01070960"/>
    <n v="-4.2609847691000002"/>
    <n v="-835"/>
  </r>
  <r>
    <s v="US-VOT"/>
    <s v="US-VOTIV MUSIC"/>
    <s v="PORTABLE SUB DEVICE PLAYS"/>
    <s v="SPOTIFY USA INC"/>
    <s v="PORTABLE SUBSCRIPTIONS"/>
    <s v="TRACK"/>
    <x v="11"/>
    <x v="76"/>
    <s v="00075679965417"/>
    <s v="CLOUD CONTROL"/>
    <s v="THERE'S NOTHING IN THE WATER WE CAN'T FIGHT"/>
    <d v="2014-02-25T00:00:00"/>
    <m/>
    <s v="AULI01070890"/>
    <n v="-20.313867683000002"/>
    <n v="-4116"/>
  </r>
  <r>
    <s v="US-VOT"/>
    <s v="US-VOTIV MUSIC"/>
    <s v="PORTABLE SUB DEVICE PLAYS"/>
    <s v="SPOTIFY USA INC"/>
    <s v="PORTABLE SUBSCRIPTIONS"/>
    <s v="TRACK"/>
    <x v="11"/>
    <x v="76"/>
    <s v="00075679965417"/>
    <s v="CLOUD CONTROL"/>
    <s v="THE ROLLING STONES"/>
    <d v="2014-02-25T00:00:00"/>
    <m/>
    <s v="AULI01070920"/>
    <n v="-3.867153015"/>
    <n v="-743"/>
  </r>
  <r>
    <s v="US-VOT"/>
    <s v="US-VOTIV MUSIC"/>
    <s v="PORTABLE SUB DEVICE PLAYS"/>
    <s v="SPOTIFY USA INC"/>
    <s v="PORTABLE SUBSCRIPTIONS"/>
    <s v="TRACK"/>
    <x v="11"/>
    <x v="76"/>
    <s v="00075679965417"/>
    <s v="CLOUD CONTROL"/>
    <s v="MY FEAR #1"/>
    <d v="2014-02-25T00:00:00"/>
    <m/>
    <s v="AULI01176350"/>
    <n v="-6.7849709215000003"/>
    <n v="-1329"/>
  </r>
  <r>
    <s v="US-VOT"/>
    <s v="US-VOTIV MUSIC"/>
    <s v="PORTABLE SUB DEVICE PLAYS"/>
    <s v="SPOTIFY USA INC"/>
    <s v="PORTABLE SUBSCRIPTIONS"/>
    <s v="TRACK"/>
    <x v="11"/>
    <x v="76"/>
    <s v="00075679965417"/>
    <s v="CLOUD CONTROL"/>
    <s v="MEDITATION SONG # 2 (WHY, OH WHY)"/>
    <d v="2014-02-25T00:00:00"/>
    <m/>
    <s v="AULI01070880"/>
    <n v="-4.7205816112000001"/>
    <n v="-912"/>
  </r>
  <r>
    <s v="US-VOT"/>
    <s v="US-VOTIV MUSIC"/>
    <s v="PORTABLE SUB DEVICE PLAYS"/>
    <s v="SPOTIFY USA INC"/>
    <s v="PORTABLE SUBSCRIPTIONS"/>
    <s v="TRACK"/>
    <x v="11"/>
    <x v="76"/>
    <s v="00075679965417"/>
    <s v="CLOUD CONTROL"/>
    <s v="JUST FOR NOW"/>
    <d v="2014-02-25T00:00:00"/>
    <m/>
    <s v="AULI01070930"/>
    <n v="-45.097312185600003"/>
    <n v="-9260"/>
  </r>
  <r>
    <s v="US-VOT"/>
    <s v="US-VOTIV MUSIC"/>
    <s v="PORTABLE SUB DEVICE PLAYS"/>
    <s v="SPOTIFY USA INC"/>
    <s v="PORTABLE SUBSCRIPTIONS"/>
    <s v="TRACK"/>
    <x v="11"/>
    <x v="76"/>
    <s v="00075679965417"/>
    <s v="CLOUD CONTROL"/>
    <s v="HOLLOW DRUMS"/>
    <d v="2014-02-25T00:00:00"/>
    <m/>
    <s v="AULI01070940"/>
    <n v="-2.3036212934"/>
    <n v="-438"/>
  </r>
  <r>
    <s v="US-VOT"/>
    <s v="US-VOTIV MUSIC"/>
    <s v="PORTABLE SUB DEVICE PLAYS"/>
    <s v="SPOTIFY USA INC"/>
    <s v="PORTABLE SUBSCRIPTIONS"/>
    <s v="TRACK"/>
    <x v="11"/>
    <x v="76"/>
    <s v="00075679965417"/>
    <s v="CLOUD CONTROL"/>
    <s v="GOLD CANARY"/>
    <d v="2014-02-25T00:00:00"/>
    <m/>
    <s v="AULI01070950"/>
    <n v="-17.227594704000001"/>
    <n v="-3381"/>
  </r>
  <r>
    <s v="US-VOT"/>
    <s v="US-VOTIV MUSIC"/>
    <s v="PORTABLE SUB DEVICE PLAYS"/>
    <s v="SPOTIFY USA INC"/>
    <s v="PORTABLE SUBSCRIPTIONS"/>
    <s v="TRACK"/>
    <x v="11"/>
    <x v="76"/>
    <s v="00075679965417"/>
    <s v="CLOUD CONTROL"/>
    <s v="GHOST STORY"/>
    <d v="2014-02-25T00:00:00"/>
    <m/>
    <s v="AULI01070910"/>
    <n v="-4.5381704601999999"/>
    <n v="-893"/>
  </r>
  <r>
    <s v="US-VOT"/>
    <s v="US-VOTIV MUSIC"/>
    <s v="PORTABLE SUB DEVICE PLAYS"/>
    <s v="SPOTIFY USA INC"/>
    <s v="PORTABLE SUBSCRIPTIONS"/>
    <s v="TRACK"/>
    <x v="11"/>
    <x v="76"/>
    <s v="00075679965417"/>
    <s v="CLOUD CONTROL"/>
    <s v="DEATH CLOUD"/>
    <d v="2014-02-25T00:00:00"/>
    <m/>
    <s v="GBZUZ1000002"/>
    <n v="-3.7896129126"/>
    <n v="-732"/>
  </r>
  <r>
    <s v="US-VOT"/>
    <s v="US-VOTIV MUSIC"/>
    <s v="AD SUPPORTED STREAMS"/>
    <s v="SPOTIFY USA INC"/>
    <s v="AD SUPPORTED STREAMS"/>
    <s v="TRACK"/>
    <x v="5"/>
    <x v="70"/>
    <s v="00075679955869"/>
    <s v="YOUNG EMPIRES"/>
    <s v="WHITE DOVES"/>
    <d v="2014-02-25T00:00:00"/>
    <m/>
    <s v="USC5Q1300001"/>
    <n v="4.2849249400000011E-2"/>
    <n v="22"/>
  </r>
  <r>
    <s v="US-VOT"/>
    <s v="US-VOTIV MUSIC"/>
    <s v="AD SUPPORTED STREAMS"/>
    <s v="SPOTIFY USA INC"/>
    <s v="AD SUPPORTED STREAMS"/>
    <s v="TRACK"/>
    <x v="5"/>
    <x v="70"/>
    <s v="00075679955869"/>
    <s v="YOUNG EMPIRES"/>
    <s v="WHITE DOVES"/>
    <d v="2014-02-25T00:00:00"/>
    <m/>
    <s v="USC5Q1200051"/>
    <n v="0.73817803450000019"/>
    <n v="379"/>
  </r>
  <r>
    <s v="US-VOT"/>
    <s v="US-VOTIV MUSIC"/>
    <s v="AD SUPPORTED STREAMS"/>
    <s v="SPOTIFY USA INC"/>
    <s v="AD SUPPORTED STREAMS"/>
    <s v="TRACK"/>
    <x v="5"/>
    <x v="70"/>
    <s v="00075679955869"/>
    <s v="YOUNG EMPIRES"/>
    <s v="WE DON'T SLEEP TONIGHT"/>
    <d v="2014-02-25T00:00:00"/>
    <m/>
    <s v="USC5Q1300004"/>
    <n v="3.3111028700000003E-2"/>
    <n v="17"/>
  </r>
  <r>
    <s v="US-VOT"/>
    <s v="US-VOTIV MUSIC"/>
    <s v="AD SUPPORTED STREAMS"/>
    <s v="SPOTIFY USA INC"/>
    <s v="AD SUPPORTED STREAMS"/>
    <s v="TRACK"/>
    <x v="5"/>
    <x v="70"/>
    <s v="00075679955869"/>
    <s v="YOUNG EMPIRES"/>
    <s v="WE DON'T SLEEP TONIGHT"/>
    <d v="2014-02-25T00:00:00"/>
    <m/>
    <s v="USC5Q1300002"/>
    <n v="0.30968331830000001"/>
    <n v="159"/>
  </r>
  <r>
    <s v="US-VOT"/>
    <s v="US-VOTIV MUSIC"/>
    <s v="AD SUPPORTED STREAMS"/>
    <s v="SPOTIFY USA INC"/>
    <s v="AD SUPPORTED STREAMS"/>
    <s v="TRACK"/>
    <x v="5"/>
    <x v="70"/>
    <s v="00075679955869"/>
    <s v="YOUNG EMPIRES"/>
    <s v="RAIN OF GOLD"/>
    <d v="2014-02-25T00:00:00"/>
    <m/>
    <s v="CA1C71100091"/>
    <n v="2.8611670179000002"/>
    <n v="1469"/>
  </r>
  <r>
    <s v="US-VOT"/>
    <s v="US-VOTIV MUSIC"/>
    <s v="AD SUPPORTED STREAMS"/>
    <s v="SPOTIFY USA INC"/>
    <s v="AD SUPPORTED STREAMS"/>
    <s v="TRACK"/>
    <x v="5"/>
    <x v="70"/>
    <s v="00075679955869"/>
    <s v="YOUNG EMPIRES"/>
    <s v="ENTER THROUGH THE SUN"/>
    <d v="2014-02-25T00:00:00"/>
    <m/>
    <s v="CA1C71100092"/>
    <n v="0.4596561938"/>
    <n v="236"/>
  </r>
  <r>
    <s v="US-VOT"/>
    <s v="US-VOTIV MUSIC"/>
    <s v="AD SUPPORTED STREAMS"/>
    <s v="SPOTIFY USA INC"/>
    <s v="AD SUPPORTED STREAMS"/>
    <s v="TRACK"/>
    <x v="5"/>
    <x v="70"/>
    <s v="00075679955869"/>
    <s v="YOUNG EMPIRES"/>
    <s v="EARTH PLATES ARE SHIFTING"/>
    <d v="2014-02-25T00:00:00"/>
    <m/>
    <s v="USC5Q1300003"/>
    <n v="0.17334462719999999"/>
    <n v="89"/>
  </r>
  <r>
    <s v="US-VOT"/>
    <s v="US-VOTIV MUSIC"/>
    <s v="AD SUPPORTED STREAMS"/>
    <s v="SPOTIFY USA INC"/>
    <s v="AD SUPPORTED STREAMS"/>
    <s v="TRACK"/>
    <x v="5"/>
    <x v="70"/>
    <s v="00075679955869"/>
    <s v="YOUNG EMPIRES"/>
    <s v="BEACHES"/>
    <d v="2014-02-25T00:00:00"/>
    <m/>
    <s v="CA1C71100095"/>
    <n v="6.4274037399999984E-2"/>
    <n v="33"/>
  </r>
  <r>
    <s v="US-VOT"/>
    <s v="US-VOTIV MUSIC"/>
    <s v="AD SUPPORTED STREAMS"/>
    <s v="SPOTIFY USA INC"/>
    <s v="AD SUPPORTED STREAMS"/>
    <s v="TRACK"/>
    <x v="10"/>
    <x v="71"/>
    <s v="00857235002336"/>
    <s v="WHITE ARROWS"/>
    <s v="SCREAM"/>
    <d v="2014-09-16T00:00:00"/>
    <m/>
    <s v="USC5Q1400016"/>
    <n v="4.67453444E-2"/>
    <n v="24"/>
  </r>
  <r>
    <s v="US-VOT"/>
    <s v="US-VOTIV MUSIC"/>
    <s v="AD SUPPORTED STREAMS"/>
    <s v="SPOTIFY USA INC"/>
    <s v="AD SUPPORTED STREAMS"/>
    <s v="TRACK"/>
    <x v="10"/>
    <x v="71"/>
    <s v="00857235002336"/>
    <s v="WHITE ARROWS"/>
    <s v="NOBODY CARES"/>
    <d v="2014-09-16T00:00:00"/>
    <m/>
    <s v="USC5Q1400014"/>
    <n v="0.37395867910000002"/>
    <n v="192"/>
  </r>
  <r>
    <s v="US-VOT"/>
    <s v="US-VOTIV MUSIC"/>
    <s v="AD SUPPORTED STREAMS"/>
    <s v="SPOTIFY USA INC"/>
    <s v="AD SUPPORTED STREAMS"/>
    <s v="TRACK"/>
    <x v="10"/>
    <x v="71"/>
    <s v="00857235002336"/>
    <s v="WHITE ARROWS"/>
    <s v="GOD ALERT PT 2"/>
    <d v="2014-09-16T00:00:00"/>
    <m/>
    <s v="USC5Q1400022"/>
    <n v="8.3750966500000024E-2"/>
    <n v="43"/>
  </r>
  <r>
    <s v="US-VOT"/>
    <s v="US-VOTIV MUSIC"/>
    <s v="AD SUPPORTED STREAMS"/>
    <s v="SPOTIFY USA INC"/>
    <s v="AD SUPPORTED STREAMS"/>
    <s v="TRACK"/>
    <x v="10"/>
    <x v="71"/>
    <s v="00857235002336"/>
    <s v="WHITE ARROWS"/>
    <s v="GOD ALERT PT 1"/>
    <d v="2014-09-16T00:00:00"/>
    <m/>
    <s v="USC5Q1400021"/>
    <n v="4.8692482099999997E-2"/>
    <n v="25"/>
  </r>
  <r>
    <s v="US-VOT"/>
    <s v="US-VOTIV MUSIC"/>
    <s v="AD SUPPORTED STREAMS"/>
    <s v="SPOTIFY USA INC"/>
    <s v="AD SUPPORTED STREAMS"/>
    <s v="TRACK"/>
    <x v="10"/>
    <x v="71"/>
    <s v="00857235002336"/>
    <s v="WHITE ARROWS"/>
    <s v="GET BY"/>
    <d v="2014-09-16T00:00:00"/>
    <m/>
    <s v="USC5Q1400018"/>
    <n v="3.50585905E-2"/>
    <n v="18"/>
  </r>
  <r>
    <s v="US-VOT"/>
    <s v="US-VOTIV MUSIC"/>
    <s v="AD SUPPORTED STREAMS"/>
    <s v="SPOTIFY USA INC"/>
    <s v="AD SUPPORTED STREAMS"/>
    <s v="TRACK"/>
    <x v="10"/>
    <x v="71"/>
    <s v="00857235002336"/>
    <s v="WHITE ARROWS"/>
    <s v="DEVIL'S CHIMES"/>
    <d v="2014-09-16T00:00:00"/>
    <m/>
    <s v="USC5Q1400020"/>
    <n v="1.3634057E-2"/>
    <n v="7"/>
  </r>
  <r>
    <s v="US-VOT"/>
    <s v="US-VOTIV MUSIC"/>
    <s v="AD SUPPORTED STREAMS"/>
    <s v="SPOTIFY USA INC"/>
    <s v="AD SUPPORTED STREAMS"/>
    <s v="TRACK"/>
    <x v="10"/>
    <x v="71"/>
    <s v="00857235002336"/>
    <s v="WHITE ARROWS"/>
    <s v="CHILL WINSTON"/>
    <d v="2014-09-16T00:00:00"/>
    <m/>
    <s v="USC5Q1400019"/>
    <n v="2.9215629199999999E-2"/>
    <n v="15"/>
  </r>
  <r>
    <s v="US-VOT"/>
    <s v="US-VOTIV MUSIC"/>
    <s v="AD SUPPORTED STREAMS"/>
    <s v="SPOTIFY USA INC"/>
    <s v="AD SUPPORTED STREAMS"/>
    <s v="TRACK"/>
    <x v="10"/>
    <x v="71"/>
    <s v="00857235002336"/>
    <s v="WHITE ARROWS"/>
    <s v="CAN'T STOP NOW"/>
    <d v="2014-09-16T00:00:00"/>
    <m/>
    <s v="USC5Q1400015"/>
    <n v="1.4997292249"/>
    <n v="770"/>
  </r>
  <r>
    <s v="US-VOT"/>
    <s v="US-VOTIV MUSIC"/>
    <s v="AD SUPPORTED STREAMS"/>
    <s v="SPOTIFY USA INC"/>
    <s v="AD SUPPORTED STREAMS"/>
    <s v="TRACK"/>
    <x v="10"/>
    <x v="72"/>
    <s v="00075679962980"/>
    <s v="WHITE ARROWS"/>
    <s v="SETTLE DOWN"/>
    <d v="2014-02-25T00:00:00"/>
    <m/>
    <s v="USC5Q1200014"/>
    <n v="3.7006262599999999E-2"/>
    <n v="19"/>
  </r>
  <r>
    <s v="US-VOT"/>
    <s v="US-VOTIV MUSIC"/>
    <s v="AD SUPPORTED STREAMS"/>
    <s v="SPOTIFY USA INC"/>
    <s v="AD SUPPORTED STREAMS"/>
    <s v="TRACK"/>
    <x v="10"/>
    <x v="72"/>
    <s v="00075679962980"/>
    <s v="WHITE ARROWS"/>
    <s v="SAIL ON"/>
    <d v="2014-02-25T00:00:00"/>
    <m/>
    <s v="USC5Q1200012"/>
    <n v="4.4797019E-2"/>
    <n v="23"/>
  </r>
  <r>
    <s v="US-VOT"/>
    <s v="US-VOTIV MUSIC"/>
    <s v="AD SUPPORTED STREAMS"/>
    <s v="SPOTIFY USA INC"/>
    <s v="AD SUPPORTED STREAMS"/>
    <s v="TRACK"/>
    <x v="10"/>
    <x v="72"/>
    <s v="00075679962980"/>
    <s v="WHITE ARROWS"/>
    <s v="ROLL FOREVER"/>
    <d v="2014-02-25T00:00:00"/>
    <m/>
    <s v="USC5Q1200008"/>
    <n v="7.5960066000000007E-2"/>
    <n v="39"/>
  </r>
  <r>
    <s v="US-VOT"/>
    <s v="US-VOTIV MUSIC"/>
    <s v="AD SUPPORTED STREAMS"/>
    <s v="SPOTIFY USA INC"/>
    <s v="AD SUPPORTED STREAMS"/>
    <s v="TRACK"/>
    <x v="10"/>
    <x v="72"/>
    <s v="00075679962980"/>
    <s v="WHITE ARROWS"/>
    <s v="LITTLE BIRDS"/>
    <d v="2014-02-25T00:00:00"/>
    <m/>
    <s v="USC5Q1200011"/>
    <n v="2.9215493499999998E-2"/>
    <n v="15"/>
  </r>
  <r>
    <s v="US-VOT"/>
    <s v="US-VOTIV MUSIC"/>
    <s v="AD SUPPORTED STREAMS"/>
    <s v="SPOTIFY USA INC"/>
    <s v="AD SUPPORTED STREAMS"/>
    <s v="TRACK"/>
    <x v="10"/>
    <x v="72"/>
    <s v="00075679962980"/>
    <s v="WHITE ARROWS"/>
    <s v="I CAN GO"/>
    <d v="2014-02-25T00:00:00"/>
    <m/>
    <s v="USC5Q1200009"/>
    <n v="0.31357872619999999"/>
    <n v="161"/>
  </r>
  <r>
    <s v="US-VOT"/>
    <s v="US-VOTIV MUSIC"/>
    <s v="AD SUPPORTED STREAMS"/>
    <s v="SPOTIFY USA INC"/>
    <s v="AD SUPPORTED STREAMS"/>
    <s v="TRACK"/>
    <x v="10"/>
    <x v="72"/>
    <s v="00075679962980"/>
    <s v="WHITE ARROWS"/>
    <s v="GOLDEN"/>
    <d v="2014-02-25T00:00:00"/>
    <m/>
    <s v="USC5Q1200010"/>
    <n v="1.36339637E-2"/>
    <n v="7"/>
  </r>
  <r>
    <s v="US-VOT"/>
    <s v="US-VOTIV MUSIC"/>
    <s v="AD SUPPORTED STREAMS"/>
    <s v="SPOTIFY USA INC"/>
    <s v="AD SUPPORTED STREAMS"/>
    <s v="TRACK"/>
    <x v="10"/>
    <x v="72"/>
    <s v="00075679962980"/>
    <s v="WHITE ARROWS"/>
    <s v="GETTING LOST"/>
    <d v="2014-02-25T00:00:00"/>
    <m/>
    <s v="USC5Q1200013"/>
    <n v="1.94770225E-2"/>
    <n v="10"/>
  </r>
  <r>
    <s v="US-VOT"/>
    <s v="US-VOTIV MUSIC"/>
    <s v="AD SUPPORTED STREAMS"/>
    <s v="SPOTIFY USA INC"/>
    <s v="AD SUPPORTED STREAMS"/>
    <s v="TRACK"/>
    <x v="10"/>
    <x v="72"/>
    <s v="00075679962980"/>
    <s v="WHITE ARROWS"/>
    <s v="GET GONE"/>
    <d v="2014-02-25T00:00:00"/>
    <m/>
    <s v="USQY51114673"/>
    <n v="0.52782435800000005"/>
    <n v="271"/>
  </r>
  <r>
    <s v="US-VOT"/>
    <s v="US-VOTIV MUSIC"/>
    <s v="AD SUPPORTED STREAMS"/>
    <s v="SPOTIFY USA INC"/>
    <s v="AD SUPPORTED STREAMS"/>
    <s v="TRACK"/>
    <x v="10"/>
    <x v="72"/>
    <s v="00075679962980"/>
    <s v="WHITE ARROWS"/>
    <s v="FIREWORKS OF THE SEA"/>
    <d v="2014-02-25T00:00:00"/>
    <m/>
    <s v="USC5Q1200007"/>
    <n v="7.4012376899999996E-2"/>
    <n v="38"/>
  </r>
  <r>
    <s v="US-VOT"/>
    <s v="US-VOTIV MUSIC"/>
    <s v="AD SUPPORTED STREAMS"/>
    <s v="SPOTIFY USA INC"/>
    <s v="AD SUPPORTED STREAMS"/>
    <s v="TRACK"/>
    <x v="10"/>
    <x v="72"/>
    <s v="00075679962980"/>
    <s v="WHITE ARROWS"/>
    <s v="COMING OR GOING"/>
    <d v="2014-02-25T00:00:00"/>
    <m/>
    <s v="USC5Q1200006"/>
    <n v="1.5834748854"/>
    <n v="813"/>
  </r>
  <r>
    <s v="US-VOT"/>
    <s v="US-VOTIV MUSIC"/>
    <s v="AD SUPPORTED STREAMS"/>
    <s v="SPOTIFY USA INC"/>
    <s v="AD SUPPORTED STREAMS"/>
    <s v="TRACK"/>
    <x v="7"/>
    <x v="73"/>
    <s v="00075679949424"/>
    <s v="THE SO SO GLOS"/>
    <s v="WRECKING BALL"/>
    <d v="2014-02-25T00:00:00"/>
    <m/>
    <s v="USC5Q1300074"/>
    <n v="2.53202129E-2"/>
    <n v="13"/>
  </r>
  <r>
    <s v="US-VOT"/>
    <s v="US-VOTIV MUSIC"/>
    <s v="AD SUPPORTED STREAMS"/>
    <s v="SPOTIFY USA INC"/>
    <s v="AD SUPPORTED STREAMS"/>
    <s v="TRACK"/>
    <x v="7"/>
    <x v="73"/>
    <s v="00075679949424"/>
    <s v="THE SO SO GLOS"/>
    <s v="SPEAKEASY"/>
    <d v="2014-02-25T00:00:00"/>
    <m/>
    <s v="USC5Q1300075"/>
    <n v="2.7267897700000002E-2"/>
    <n v="14"/>
  </r>
  <r>
    <s v="US-VOT"/>
    <s v="US-VOTIV MUSIC"/>
    <s v="AD SUPPORTED STREAMS"/>
    <s v="SPOTIFY USA INC"/>
    <s v="AD SUPPORTED STREAMS"/>
    <s v="TRACK"/>
    <x v="7"/>
    <x v="73"/>
    <s v="00075679949424"/>
    <s v="THE SO SO GLOS"/>
    <s v="SON OF AN AMERICAN"/>
    <d v="2014-02-25T00:00:00"/>
    <m/>
    <s v="USC5Q1300069"/>
    <n v="0.18697891320000001"/>
    <n v="96"/>
  </r>
  <r>
    <s v="US-VOT"/>
    <s v="US-VOTIV MUSIC"/>
    <s v="AD SUPPORTED STREAMS"/>
    <s v="SPOTIFY USA INC"/>
    <s v="AD SUPPORTED STREAMS"/>
    <s v="TRACK"/>
    <x v="7"/>
    <x v="73"/>
    <s v="00075679949424"/>
    <s v="THE SO SO GLOS"/>
    <s v="LOST WEEKEND"/>
    <d v="2014-02-25T00:00:00"/>
    <m/>
    <s v="USC5Q1300072"/>
    <n v="2.7306722635999998"/>
    <n v="1402"/>
  </r>
  <r>
    <s v="US-VOT"/>
    <s v="US-VOTIV MUSIC"/>
    <s v="AD SUPPORTED STREAMS"/>
    <s v="SPOTIFY USA INC"/>
    <s v="AD SUPPORTED STREAMS"/>
    <s v="TRACK"/>
    <x v="7"/>
    <x v="73"/>
    <s v="00075679949424"/>
    <s v="THE SO SO GLOS"/>
    <s v="ISLAND RIDIN'"/>
    <d v="2014-02-25T00:00:00"/>
    <m/>
    <s v="USC5Q1300078"/>
    <n v="1.3634052799999999E-2"/>
    <n v="7"/>
  </r>
  <r>
    <s v="US-VOT"/>
    <s v="US-VOTIV MUSIC"/>
    <s v="AD SUPPORTED STREAMS"/>
    <s v="SPOTIFY USA INC"/>
    <s v="AD SUPPORTED STREAMS"/>
    <s v="TRACK"/>
    <x v="7"/>
    <x v="73"/>
    <s v="00075679949424"/>
    <s v="THE SO SO GLOS"/>
    <s v="HOUSE OF GLASS"/>
    <d v="2014-02-25T00:00:00"/>
    <m/>
    <s v="USC5Q1300070"/>
    <n v="2.5320242600000001E-2"/>
    <n v="13"/>
  </r>
  <r>
    <s v="US-VOT"/>
    <s v="US-VOTIV MUSIC"/>
    <s v="AD SUPPORTED STREAMS"/>
    <s v="SPOTIFY USA INC"/>
    <s v="AD SUPPORTED STREAMS"/>
    <s v="TRACK"/>
    <x v="7"/>
    <x v="73"/>
    <s v="00075679949424"/>
    <s v="THE SO SO GLOS"/>
    <s v="EVERYTHING REVIVAL"/>
    <d v="2014-02-25T00:00:00"/>
    <m/>
    <s v="USC5Q1300077"/>
    <n v="2.33724984E-2"/>
    <n v="12"/>
  </r>
  <r>
    <s v="US-VOT"/>
    <s v="US-VOTIV MUSIC"/>
    <s v="AD SUPPORTED STREAMS"/>
    <s v="SPOTIFY USA INC"/>
    <s v="AD SUPPORTED STREAMS"/>
    <s v="TRACK"/>
    <x v="7"/>
    <x v="73"/>
    <s v="00075679949424"/>
    <s v="THE SO SO GLOS"/>
    <s v="DIZZY"/>
    <d v="2014-02-25T00:00:00"/>
    <m/>
    <s v="USC5Q1300079"/>
    <n v="1.75293885E-2"/>
    <n v="9"/>
  </r>
  <r>
    <s v="US-VOT"/>
    <s v="US-VOTIV MUSIC"/>
    <s v="AD SUPPORTED STREAMS"/>
    <s v="SPOTIFY USA INC"/>
    <s v="AD SUPPORTED STREAMS"/>
    <s v="TRACK"/>
    <x v="7"/>
    <x v="73"/>
    <s v="00075679949424"/>
    <s v="THE SO SO GLOS"/>
    <s v="DISS TOWN"/>
    <d v="2014-02-25T00:00:00"/>
    <m/>
    <s v="USC5Q1300071"/>
    <n v="0.15386791429999999"/>
    <n v="79"/>
  </r>
  <r>
    <s v="US-VOT"/>
    <s v="US-VOTIV MUSIC"/>
    <s v="AD SUPPORTED STREAMS"/>
    <s v="SPOTIFY USA INC"/>
    <s v="AD SUPPORTED STREAMS"/>
    <s v="TRACK"/>
    <x v="7"/>
    <x v="73"/>
    <s v="00075679949424"/>
    <s v="THE SO SO GLOS"/>
    <s v="BLOWOUT"/>
    <d v="2014-02-25T00:00:00"/>
    <m/>
    <s v="USC5Q1300073"/>
    <n v="2.7267910499999999E-2"/>
    <n v="14"/>
  </r>
  <r>
    <s v="US-VOT"/>
    <s v="US-VOTIV MUSIC"/>
    <s v="AD SUPPORTED STREAMS"/>
    <s v="SPOTIFY USA INC"/>
    <s v="AD SUPPORTED STREAMS"/>
    <s v="TRACK"/>
    <x v="7"/>
    <x v="73"/>
    <s v="00075679949424"/>
    <s v="THE SO SO GLOS"/>
    <s v="ALL OF THE TIME"/>
    <d v="2014-02-25T00:00:00"/>
    <m/>
    <s v="USC5Q1300076"/>
    <n v="1.9477171000000001E-2"/>
    <n v="10"/>
  </r>
  <r>
    <s v="US-VOT"/>
    <s v="US-VOTIV MUSIC"/>
    <s v="AD SUPPORTED STREAMS"/>
    <s v="SPOTIFY USA INC"/>
    <s v="AD SUPPORTED STREAMS"/>
    <s v="TRACK"/>
    <x v="17"/>
    <x v="74"/>
    <s v="00857235002176"/>
    <s v="MY GOODNESS"/>
    <s v="SWEET TOOTH"/>
    <d v="2014-06-24T00:00:00"/>
    <m/>
    <s v="USC5Q1400025"/>
    <n v="2.3372455899999998E-2"/>
    <n v="12"/>
  </r>
  <r>
    <s v="US-VOT"/>
    <s v="US-VOTIV MUSIC"/>
    <s v="AD SUPPORTED STREAMS"/>
    <s v="SPOTIFY USA INC"/>
    <s v="AD SUPPORTED STREAMS"/>
    <s v="TRACK"/>
    <x v="17"/>
    <x v="74"/>
    <s v="00857235002176"/>
    <s v="MY GOODNESS"/>
    <s v="SHIVER + SHAKE"/>
    <d v="2014-06-24T00:00:00"/>
    <m/>
    <s v="USC5Q1400026"/>
    <n v="4.6744903300000001E-2"/>
    <n v="24"/>
  </r>
  <r>
    <s v="US-VOT"/>
    <s v="US-VOTIV MUSIC"/>
    <s v="AD SUPPORTED STREAMS"/>
    <s v="SPOTIFY USA INC"/>
    <s v="AD SUPPORTED STREAMS"/>
    <s v="TRACK"/>
    <x v="17"/>
    <x v="74"/>
    <s v="00857235002176"/>
    <s v="MY GOODNESS"/>
    <s v="SAY YOU'RE GONE"/>
    <d v="2014-06-24T00:00:00"/>
    <m/>
    <s v="USC5Q1300087"/>
    <n v="9.7384922000000006E-3"/>
    <n v="5"/>
  </r>
  <r>
    <s v="US-VOT"/>
    <s v="US-VOTIV MUSIC"/>
    <s v="AD SUPPORTED STREAMS"/>
    <s v="SPOTIFY USA INC"/>
    <s v="AD SUPPORTED STREAMS"/>
    <s v="TRACK"/>
    <x v="17"/>
    <x v="74"/>
    <s v="00857235002176"/>
    <s v="MY GOODNESS"/>
    <s v="PAY NO MIND"/>
    <d v="2014-06-24T00:00:00"/>
    <m/>
    <s v="USC5Q1300081"/>
    <n v="0.13049542450000001"/>
    <n v="67"/>
  </r>
  <r>
    <s v="US-VOT"/>
    <s v="US-VOTIV MUSIC"/>
    <s v="AD SUPPORTED STREAMS"/>
    <s v="SPOTIFY USA INC"/>
    <s v="AD SUPPORTED STREAMS"/>
    <s v="TRACK"/>
    <x v="17"/>
    <x v="74"/>
    <s v="00857235002176"/>
    <s v="MY GOODNESS"/>
    <s v="LOST IN THE SOUL"/>
    <d v="2014-06-24T00:00:00"/>
    <m/>
    <s v="USC5Q1300089"/>
    <n v="7.7908921000000011E-3"/>
    <n v="4"/>
  </r>
  <r>
    <s v="US-VOT"/>
    <s v="US-VOTIV MUSIC"/>
    <s v="AD SUPPORTED STREAMS"/>
    <s v="SPOTIFY USA INC"/>
    <s v="AD SUPPORTED STREAMS"/>
    <s v="TRACK"/>
    <x v="17"/>
    <x v="74"/>
    <s v="00857235002176"/>
    <s v="MY GOODNESS"/>
    <s v="LETTER TO THE SUN"/>
    <d v="2014-06-24T00:00:00"/>
    <m/>
    <s v="USC5Q1300085"/>
    <n v="9.7385388000000017E-3"/>
    <n v="5"/>
  </r>
  <r>
    <s v="US-VOT"/>
    <s v="US-VOTIV MUSIC"/>
    <s v="AD SUPPORTED STREAMS"/>
    <s v="SPOTIFY USA INC"/>
    <s v="AD SUPPORTED STREAMS"/>
    <s v="TRACK"/>
    <x v="17"/>
    <x v="74"/>
    <s v="00857235002176"/>
    <s v="MY GOODNESS"/>
    <s v="HOT SWEAT"/>
    <d v="2014-06-24T00:00:00"/>
    <m/>
    <s v="USC5Q1300090"/>
    <n v="2.14246947E-2"/>
    <n v="11"/>
  </r>
  <r>
    <s v="US-VOT"/>
    <s v="US-VOTIV MUSIC"/>
    <s v="AD SUPPORTED STREAMS"/>
    <s v="SPOTIFY USA INC"/>
    <s v="AD SUPPORTED STREAMS"/>
    <s v="TRACK"/>
    <x v="17"/>
    <x v="74"/>
    <s v="00857235002176"/>
    <s v="MY GOODNESS"/>
    <s v="HANGIN' ON"/>
    <d v="2014-06-24T00:00:00"/>
    <m/>
    <s v="USC5Q1300082"/>
    <n v="1.16864612E-2"/>
    <n v="6"/>
  </r>
  <r>
    <s v="US-VOT"/>
    <s v="US-VOTIV MUSIC"/>
    <s v="AD SUPPORTED STREAMS"/>
    <s v="SPOTIFY USA INC"/>
    <s v="AD SUPPORTED STREAMS"/>
    <s v="TRACK"/>
    <x v="17"/>
    <x v="74"/>
    <s v="00857235002176"/>
    <s v="MY GOODNESS"/>
    <s v="C'MON DOLL"/>
    <d v="2014-06-24T00:00:00"/>
    <m/>
    <s v="USC5Q1300088"/>
    <n v="2.14247711E-2"/>
    <n v="11"/>
  </r>
  <r>
    <s v="US-VOT"/>
    <s v="US-VOTIV MUSIC"/>
    <s v="AD SUPPORTED STREAMS"/>
    <s v="SPOTIFY USA INC"/>
    <s v="AD SUPPORTED STREAMS"/>
    <s v="TRACK"/>
    <x v="17"/>
    <x v="74"/>
    <s v="00857235002176"/>
    <s v="MY GOODNESS"/>
    <s v="BOTTLE"/>
    <d v="2014-06-24T00:00:00"/>
    <m/>
    <s v="USC5Q1300086"/>
    <n v="1.9477047899999999E-2"/>
    <n v="10"/>
  </r>
  <r>
    <s v="US-VOT"/>
    <s v="US-VOTIV MUSIC"/>
    <s v="AD SUPPORTED STREAMS"/>
    <s v="SPOTIFY USA INC"/>
    <s v="AD SUPPORTED STREAMS"/>
    <s v="TRACK"/>
    <x v="17"/>
    <x v="74"/>
    <s v="00857235002176"/>
    <s v="MY GOODNESS"/>
    <s v="BACK AGAIN"/>
    <d v="2014-06-24T00:00:00"/>
    <m/>
    <s v="USC5Q1300080"/>
    <n v="1.5581606099999999E-2"/>
    <n v="8"/>
  </r>
  <r>
    <s v="US-VOT"/>
    <s v="US-VOTIV MUSIC"/>
    <s v="AD SUPPORTED STREAMS"/>
    <s v="SPOTIFY USA INC"/>
    <s v="AD SUPPORTED STREAMS"/>
    <s v="TRACK"/>
    <x v="8"/>
    <x v="10"/>
    <s v="00075679964250"/>
    <s v="IMAGINARY CITIES"/>
    <s v="WHERE'D ALL THE LIVING GO"/>
    <d v="2014-02-25T00:00:00"/>
    <m/>
    <s v="CA2Q71000007"/>
    <n v="0.30773586680000009"/>
    <n v="158"/>
  </r>
  <r>
    <s v="US-VOT"/>
    <s v="US-VOTIV MUSIC"/>
    <s v="AD SUPPORTED STREAMS"/>
    <s v="SPOTIFY USA INC"/>
    <s v="AD SUPPORTED STREAMS"/>
    <s v="TRACK"/>
    <x v="8"/>
    <x v="10"/>
    <s v="00075679964250"/>
    <s v="IMAGINARY CITIES"/>
    <s v="THAT'S WHERE IT'S AT, SAM"/>
    <d v="2014-02-25T00:00:00"/>
    <m/>
    <s v="CA2Q71000011"/>
    <n v="9.7385217999999985E-3"/>
    <n v="5"/>
  </r>
  <r>
    <s v="US-VOT"/>
    <s v="US-VOTIV MUSIC"/>
    <s v="AD SUPPORTED STREAMS"/>
    <s v="SPOTIFY USA INC"/>
    <s v="AD SUPPORTED STREAMS"/>
    <s v="TRACK"/>
    <x v="8"/>
    <x v="10"/>
    <s v="00075679964250"/>
    <s v="IMAGINARY CITIES"/>
    <s v="TEMPORARY RESIDENT"/>
    <d v="2014-02-25T00:00:00"/>
    <m/>
    <s v="CAA171230077"/>
    <n v="1.9476980099999999E-2"/>
    <n v="10"/>
  </r>
  <r>
    <s v="US-VOT"/>
    <s v="US-VOTIV MUSIC"/>
    <s v="AD SUPPORTED STREAMS"/>
    <s v="SPOTIFY USA INC"/>
    <s v="AD SUPPORTED STREAMS"/>
    <s v="TRACK"/>
    <x v="8"/>
    <x v="10"/>
    <s v="00075679964250"/>
    <s v="IMAGINARY CITIES"/>
    <s v="TEMPORARY RESIDENT"/>
    <d v="2014-02-25T00:00:00"/>
    <m/>
    <s v="CA2Q71000008"/>
    <n v="5.6483196000000013E-2"/>
    <n v="29"/>
  </r>
  <r>
    <s v="US-VOT"/>
    <s v="US-VOTIV MUSIC"/>
    <s v="AD SUPPORTED STREAMS"/>
    <s v="SPOTIFY USA INC"/>
    <s v="AD SUPPORTED STREAMS"/>
    <s v="TRACK"/>
    <x v="8"/>
    <x v="10"/>
    <s v="00075679964250"/>
    <s v="IMAGINARY CITIES"/>
    <s v="SAY YOU"/>
    <d v="2014-02-25T00:00:00"/>
    <m/>
    <s v="CA2Q71000001"/>
    <n v="5.6483285100000009E-2"/>
    <n v="29"/>
  </r>
  <r>
    <s v="US-VOT"/>
    <s v="US-VOTIV MUSIC"/>
    <s v="AD SUPPORTED STREAMS"/>
    <s v="SPOTIFY USA INC"/>
    <s v="AD SUPPORTED STREAMS"/>
    <s v="TRACK"/>
    <x v="8"/>
    <x v="10"/>
    <s v="00075679964250"/>
    <s v="IMAGINARY CITIES"/>
    <s v="RIDE THIS OUT"/>
    <d v="2014-02-25T00:00:00"/>
    <m/>
    <s v="CA2Q71000006"/>
    <n v="1.7607211342"/>
    <n v="904"/>
  </r>
  <r>
    <s v="US-VOT"/>
    <s v="US-VOTIV MUSIC"/>
    <s v="AD SUPPORTED STREAMS"/>
    <s v="SPOTIFY USA INC"/>
    <s v="AD SUPPORTED STREAMS"/>
    <s v="TRACK"/>
    <x v="8"/>
    <x v="10"/>
    <s v="00075679964250"/>
    <s v="IMAGINARY CITIES"/>
    <s v="PURPLE HEART"/>
    <d v="2014-02-25T00:00:00"/>
    <m/>
    <s v="CA2Q71000005"/>
    <n v="9.7385430999999984E-3"/>
    <n v="5"/>
  </r>
  <r>
    <s v="US-VOT"/>
    <s v="US-VOTIV MUSIC"/>
    <s v="AD SUPPORTED STREAMS"/>
    <s v="SPOTIFY USA INC"/>
    <s v="AD SUPPORTED STREAMS"/>
    <s v="TRACK"/>
    <x v="8"/>
    <x v="10"/>
    <s v="00075679964250"/>
    <s v="IMAGINARY CITIES"/>
    <s v="MEXICO"/>
    <d v="2014-02-25T00:00:00"/>
    <m/>
    <s v="CAA171230076"/>
    <n v="3.1163322600000001E-2"/>
    <n v="16"/>
  </r>
  <r>
    <s v="US-VOT"/>
    <s v="US-VOTIV MUSIC"/>
    <s v="AD SUPPORTED STREAMS"/>
    <s v="SPOTIFY USA INC"/>
    <s v="AD SUPPORTED STREAMS"/>
    <s v="TRACK"/>
    <x v="8"/>
    <x v="10"/>
    <s v="00075679964250"/>
    <s v="IMAGINARY CITIES"/>
    <s v="MANITOBA BOSSA NOVA"/>
    <d v="2014-02-25T00:00:00"/>
    <m/>
    <s v="CA2Q71000009"/>
    <n v="2.9215451100000001E-2"/>
    <n v="15"/>
  </r>
  <r>
    <s v="US-VOT"/>
    <s v="US-VOTIV MUSIC"/>
    <s v="AD SUPPORTED STREAMS"/>
    <s v="SPOTIFY USA INC"/>
    <s v="AD SUPPORTED STREAMS"/>
    <s v="TRACK"/>
    <x v="8"/>
    <x v="10"/>
    <s v="00075679964250"/>
    <s v="IMAGINARY CITIES"/>
    <s v="HUMMINGBIRD"/>
    <d v="2014-02-25T00:00:00"/>
    <m/>
    <s v="CA2Q71000002"/>
    <n v="0.14607729350000001"/>
    <n v="75"/>
  </r>
  <r>
    <s v="US-VOT"/>
    <s v="US-VOTIV MUSIC"/>
    <s v="AD SUPPORTED STREAMS"/>
    <s v="SPOTIFY USA INC"/>
    <s v="AD SUPPORTED STREAMS"/>
    <s v="TRACK"/>
    <x v="8"/>
    <x v="10"/>
    <s v="00075679964250"/>
    <s v="IMAGINARY CITIES"/>
    <s v="DON'T CRY"/>
    <d v="2014-02-25T00:00:00"/>
    <m/>
    <s v="CA2Q71000004"/>
    <n v="2.1424724400000001E-2"/>
    <n v="11"/>
  </r>
  <r>
    <s v="US-VOT"/>
    <s v="US-VOTIV MUSIC"/>
    <s v="AD SUPPORTED STREAMS"/>
    <s v="SPOTIFY USA INC"/>
    <s v="AD SUPPORTED STREAMS"/>
    <s v="TRACK"/>
    <x v="8"/>
    <x v="10"/>
    <s v="00075679964250"/>
    <s v="IMAGINARY CITIES"/>
    <s v="CHERRY BLOSSOM TREE"/>
    <d v="2014-02-25T00:00:00"/>
    <m/>
    <s v="CA2Q71000010"/>
    <n v="2.7267880800000002E-2"/>
    <n v="14"/>
  </r>
  <r>
    <s v="US-VOT"/>
    <s v="US-VOTIV MUSIC"/>
    <s v="AD SUPPORTED STREAMS"/>
    <s v="SPOTIFY USA INC"/>
    <s v="AD SUPPORTED STREAMS"/>
    <s v="TRACK"/>
    <x v="8"/>
    <x v="10"/>
    <s v="00075679964250"/>
    <s v="IMAGINARY CITIES"/>
    <s v="CALM BEFORE THE STORM"/>
    <d v="2014-02-25T00:00:00"/>
    <m/>
    <s v="CA2Q71000003"/>
    <n v="6.2326310000000003E-2"/>
    <n v="32"/>
  </r>
  <r>
    <s v="US-VOT"/>
    <s v="US-VOTIV MUSIC"/>
    <s v="AD SUPPORTED STREAMS"/>
    <s v="SPOTIFY USA INC"/>
    <s v="AD SUPPORTED STREAMS"/>
    <s v="TRACK"/>
    <x v="20"/>
    <x v="75"/>
    <s v="00859705941404"/>
    <s v="HEY CHAMP"/>
    <s v="STEREODE"/>
    <d v="2014-02-25T00:00:00"/>
    <m/>
    <s v="USC5Q1100002"/>
    <n v="3.5058484500000001E-2"/>
    <n v="18"/>
  </r>
  <r>
    <s v="US-VOT"/>
    <s v="US-VOTIV MUSIC"/>
    <s v="AD SUPPORTED STREAMS"/>
    <s v="SPOTIFY USA INC"/>
    <s v="AD SUPPORTED STREAMS"/>
    <s v="TRACK"/>
    <x v="20"/>
    <x v="75"/>
    <s v="00859705941404"/>
    <s v="HEY CHAMP"/>
    <s v="SILVER CITY"/>
    <d v="2014-02-25T00:00:00"/>
    <m/>
    <s v="USC5Q1100003"/>
    <n v="1.5620498429"/>
    <n v="802"/>
  </r>
  <r>
    <s v="US-VOT"/>
    <s v="US-VOTIV MUSIC"/>
    <s v="AD SUPPORTED STREAMS"/>
    <s v="SPOTIFY USA INC"/>
    <s v="AD SUPPORTED STREAMS"/>
    <s v="TRACK"/>
    <x v="20"/>
    <x v="75"/>
    <s v="00859705941404"/>
    <s v="HEY CHAMP"/>
    <s v="COLD DUST GIRL"/>
    <d v="2014-02-25T00:00:00"/>
    <m/>
    <s v="USC5Q1100004"/>
    <n v="0.51808630700000002"/>
    <n v="266"/>
  </r>
  <r>
    <s v="US-VOT"/>
    <s v="US-VOTIV MUSIC"/>
    <s v="AD SUPPORTED STREAMS"/>
    <s v="SPOTIFY USA INC"/>
    <s v="AD SUPPORTED STREAMS"/>
    <s v="TRACK"/>
    <x v="20"/>
    <x v="75"/>
    <s v="00859705941404"/>
    <s v="HEY CHAMP"/>
    <s v="ANYTHING AT ALL"/>
    <d v="2014-02-25T00:00:00"/>
    <m/>
    <s v="USC5Q1100001"/>
    <n v="6.6221544100000002E-2"/>
    <n v="34"/>
  </r>
  <r>
    <s v="US-VOT"/>
    <s v="US-VOTIV MUSIC"/>
    <s v="AD SUPPORTED STREAMS"/>
    <s v="SPOTIFY USA INC"/>
    <s v="AD SUPPORTED STREAMS"/>
    <s v="TRACK"/>
    <x v="11"/>
    <x v="57"/>
    <s v="00851857007359"/>
    <s v="CLOUD CONTROL"/>
    <s v="ZONE (THIS IS HOW IT FEELS)"/>
    <d v="1899-12-31T00:00:00"/>
    <m/>
    <s v="AULI01711610"/>
    <n v="0.28436260930000001"/>
    <n v="146"/>
  </r>
  <r>
    <s v="US-VOT"/>
    <s v="US-VOTIV MUSIC"/>
    <s v="AD SUPPORTED STREAMS"/>
    <s v="SPOTIFY USA INC"/>
    <s v="AD SUPPORTED STREAMS"/>
    <s v="TRACK"/>
    <x v="11"/>
    <x v="77"/>
    <s v="00857235002329"/>
    <s v="CLOUD CONTROL"/>
    <s v="SCAR"/>
    <d v="2014-05-19T00:00:00"/>
    <m/>
    <s v="AULI01496370"/>
    <n v="5.258783060000001E-2"/>
    <n v="27"/>
  </r>
  <r>
    <s v="US-VOT"/>
    <s v="US-VOTIV MUSIC"/>
    <s v="AD SUPPORTED STREAMS"/>
    <s v="SPOTIFY USA INC"/>
    <s v="AD SUPPORTED STREAMS"/>
    <s v="TRACK"/>
    <x v="11"/>
    <x v="77"/>
    <s v="00857235002329"/>
    <s v="CLOUD CONTROL"/>
    <s v="PROMISES"/>
    <d v="2014-05-19T00:00:00"/>
    <m/>
    <s v="AULI01496400"/>
    <n v="4.6744670000000002E-2"/>
    <n v="24"/>
  </r>
  <r>
    <s v="US-VOT"/>
    <s v="US-VOTIV MUSIC"/>
    <s v="AD SUPPORTED STREAMS"/>
    <s v="SPOTIFY USA INC"/>
    <s v="AD SUPPORTED STREAMS"/>
    <s v="TRACK"/>
    <x v="11"/>
    <x v="77"/>
    <s v="00857235002329"/>
    <s v="CLOUD CONTROL"/>
    <s v="HAPPY BIRTHDAY"/>
    <d v="2014-05-19T00:00:00"/>
    <m/>
    <s v="AULI01496380"/>
    <n v="3.5058514200000002E-2"/>
    <n v="18"/>
  </r>
  <r>
    <s v="US-VOT"/>
    <s v="US-VOTIV MUSIC"/>
    <s v="AD SUPPORTED STREAMS"/>
    <s v="SPOTIFY USA INC"/>
    <s v="AD SUPPORTED STREAMS"/>
    <s v="TRACK"/>
    <x v="11"/>
    <x v="77"/>
    <s v="00857235002329"/>
    <s v="CLOUD CONTROL"/>
    <s v="GOLD CANARY"/>
    <d v="2014-05-19T00:00:00"/>
    <m/>
    <s v="AULI01496390"/>
    <n v="4.0901598400000003E-2"/>
    <n v="21"/>
  </r>
  <r>
    <s v="US-VOT"/>
    <s v="US-VOTIV MUSIC"/>
    <s v="AD SUPPORTED STREAMS"/>
    <s v="SPOTIFY USA INC"/>
    <s v="AD SUPPORTED STREAMS"/>
    <s v="TRACK"/>
    <x v="11"/>
    <x v="77"/>
    <s v="00857235002329"/>
    <s v="CLOUD CONTROL"/>
    <s v="DREAM CAVE"/>
    <d v="2014-05-19T00:00:00"/>
    <m/>
    <s v="AULI01496410"/>
    <n v="6.232620400000001E-2"/>
    <n v="32"/>
  </r>
  <r>
    <s v="US-VOT"/>
    <s v="US-VOTIV MUSIC"/>
    <s v="AD SUPPORTED STREAMS"/>
    <s v="SPOTIFY USA INC"/>
    <s v="AD SUPPORTED STREAMS"/>
    <s v="TRACK"/>
    <x v="11"/>
    <x v="77"/>
    <s v="00857235002329"/>
    <s v="CLOUD CONTROL"/>
    <s v="DOJO RISING"/>
    <d v="2014-05-19T00:00:00"/>
    <m/>
    <s v="AULI01496360"/>
    <n v="3.3110867500000002E-2"/>
    <n v="17"/>
  </r>
  <r>
    <s v="US-VOT"/>
    <s v="US-VOTIV MUSIC"/>
    <s v="AD SUPPORTED STREAMS"/>
    <s v="SPOTIFY USA INC"/>
    <s v="AD SUPPORTED STREAMS"/>
    <s v="TRACK"/>
    <x v="11"/>
    <x v="76"/>
    <s v="00075679965417"/>
    <s v="CLOUD CONTROL"/>
    <s v="THIS IS WHAT I SAID"/>
    <d v="2014-02-25T00:00:00"/>
    <m/>
    <s v="AULI01070960"/>
    <n v="6.6221781600000015E-2"/>
    <n v="34"/>
  </r>
  <r>
    <s v="US-VOT"/>
    <s v="US-VOTIV MUSIC"/>
    <s v="AD SUPPORTED STREAMS"/>
    <s v="SPOTIFY USA INC"/>
    <s v="AD SUPPORTED STREAMS"/>
    <s v="TRACK"/>
    <x v="11"/>
    <x v="76"/>
    <s v="00075679965417"/>
    <s v="CLOUD CONTROL"/>
    <s v="THERE'S NOTHING IN THE WATER WE CAN'T FIGHT"/>
    <d v="2014-02-25T00:00:00"/>
    <m/>
    <s v="AULI01070890"/>
    <n v="0.39343474300000009"/>
    <n v="202"/>
  </r>
  <r>
    <s v="US-VOT"/>
    <s v="US-VOTIV MUSIC"/>
    <s v="AD SUPPORTED STREAMS"/>
    <s v="SPOTIFY USA INC"/>
    <s v="AD SUPPORTED STREAMS"/>
    <s v="TRACK"/>
    <x v="11"/>
    <x v="76"/>
    <s v="00075679965417"/>
    <s v="CLOUD CONTROL"/>
    <s v="THE ROLLING STONES"/>
    <d v="2014-02-25T00:00:00"/>
    <m/>
    <s v="AULI01070920"/>
    <n v="5.2587966299999997E-2"/>
    <n v="27"/>
  </r>
  <r>
    <s v="US-VOT"/>
    <s v="US-VOTIV MUSIC"/>
    <s v="AD SUPPORTED STREAMS"/>
    <s v="SPOTIFY USA INC"/>
    <s v="AD SUPPORTED STREAMS"/>
    <s v="TRACK"/>
    <x v="11"/>
    <x v="76"/>
    <s v="00075679965417"/>
    <s v="CLOUD CONTROL"/>
    <s v="MY FEAR #1"/>
    <d v="2014-02-25T00:00:00"/>
    <m/>
    <s v="AULI01176350"/>
    <n v="0.1266003899"/>
    <n v="65"/>
  </r>
  <r>
    <s v="US-VOT"/>
    <s v="US-VOTIV MUSIC"/>
    <s v="AD SUPPORTED STREAMS"/>
    <s v="SPOTIFY USA INC"/>
    <s v="AD SUPPORTED STREAMS"/>
    <s v="TRACK"/>
    <x v="11"/>
    <x v="76"/>
    <s v="00075679965417"/>
    <s v="CLOUD CONTROL"/>
    <s v="MEDITATION SONG # 2 (WHY, OH WHY)"/>
    <d v="2014-02-25T00:00:00"/>
    <m/>
    <s v="AULI01070880"/>
    <n v="8.5698727799999985E-2"/>
    <n v="44"/>
  </r>
  <r>
    <s v="US-VOT"/>
    <s v="US-VOTIV MUSIC"/>
    <s v="AD SUPPORTED STREAMS"/>
    <s v="SPOTIFY USA INC"/>
    <s v="AD SUPPORTED STREAMS"/>
    <s v="TRACK"/>
    <x v="11"/>
    <x v="76"/>
    <s v="00075679965417"/>
    <s v="CLOUD CONTROL"/>
    <s v="JUST FOR NOW"/>
    <d v="2014-02-25T00:00:00"/>
    <m/>
    <s v="AULI01070930"/>
    <n v="0.63884626779999998"/>
    <n v="328"/>
  </r>
  <r>
    <s v="US-VOT"/>
    <s v="US-VOTIV MUSIC"/>
    <s v="AD SUPPORTED STREAMS"/>
    <s v="SPOTIFY USA INC"/>
    <s v="AD SUPPORTED STREAMS"/>
    <s v="TRACK"/>
    <x v="11"/>
    <x v="76"/>
    <s v="00075679965417"/>
    <s v="CLOUD CONTROL"/>
    <s v="HOLLOW DRUMS"/>
    <d v="2014-02-25T00:00:00"/>
    <m/>
    <s v="AULI01070940"/>
    <n v="5.258782640000001E-2"/>
    <n v="27"/>
  </r>
  <r>
    <s v="US-VOT"/>
    <s v="US-VOTIV MUSIC"/>
    <s v="AD SUPPORTED STREAMS"/>
    <s v="SPOTIFY USA INC"/>
    <s v="AD SUPPORTED STREAMS"/>
    <s v="TRACK"/>
    <x v="11"/>
    <x v="76"/>
    <s v="00075679965417"/>
    <s v="CLOUD CONTROL"/>
    <s v="GOLD CANARY"/>
    <d v="2014-02-25T00:00:00"/>
    <m/>
    <s v="AULI01070950"/>
    <n v="0.56872648660000003"/>
    <n v="292"/>
  </r>
  <r>
    <s v="US-VOT"/>
    <s v="US-VOTIV MUSIC"/>
    <s v="AD SUPPORTED STREAMS"/>
    <s v="SPOTIFY USA INC"/>
    <s v="AD SUPPORTED STREAMS"/>
    <s v="TRACK"/>
    <x v="11"/>
    <x v="76"/>
    <s v="00075679965417"/>
    <s v="CLOUD CONTROL"/>
    <s v="GHOST STORY"/>
    <d v="2014-02-25T00:00:00"/>
    <m/>
    <s v="AULI01070910"/>
    <n v="7.2064908300000008E-2"/>
    <n v="37"/>
  </r>
  <r>
    <s v="US-VOT"/>
    <s v="US-VOTIV MUSIC"/>
    <s v="AD SUPPORTED STREAMS"/>
    <s v="SPOTIFY USA INC"/>
    <s v="AD SUPPORTED STREAMS"/>
    <s v="TRACK"/>
    <x v="11"/>
    <x v="76"/>
    <s v="00075679965417"/>
    <s v="CLOUD CONTROL"/>
    <s v="DEATH CLOUD"/>
    <d v="2014-02-25T00:00:00"/>
    <m/>
    <s v="GBZUZ1000002"/>
    <n v="9.7384819999999983E-2"/>
    <n v="50"/>
  </r>
  <r>
    <s v="US-VOT"/>
    <s v="US-VOTIV MUSIC"/>
    <s v="STREAMS"/>
    <s v="TOUCH TUNES"/>
    <s v="PORTABLE SUBSCRIPTIONS"/>
    <s v="TRACK"/>
    <x v="5"/>
    <x v="6"/>
    <s v="00851563006042"/>
    <s v="YOUNG EMPIRES"/>
    <s v="SUNSHINE"/>
    <d v="2015-09-04T00:00:00"/>
    <m/>
    <s v="USC5Q1500010"/>
    <n v="0.06"/>
    <n v="4"/>
  </r>
  <r>
    <s v="US-VOT"/>
    <s v="US-VOTIV MUSIC"/>
    <s v="STREAMS"/>
    <s v="TOUCH TUNES"/>
    <s v="PORTABLE SUBSCRIPTIONS"/>
    <s v="TRACK"/>
    <x v="6"/>
    <x v="7"/>
    <s v="00075679967336"/>
    <s v="WE ARE AUGUSTINES"/>
    <s v="NEW DRINK FOR THE OLD DRUNK"/>
    <d v="2014-02-18T00:00:00"/>
    <m/>
    <s v="GBW7D1100008"/>
    <n v="0.18"/>
    <n v="12"/>
  </r>
  <r>
    <s v="US-VOT"/>
    <s v="US-VOTIV MUSIC"/>
    <s v="STREAMS"/>
    <s v="TOUCH TUNES"/>
    <s v="PORTABLE SUBSCRIPTIONS"/>
    <s v="TRACK"/>
    <x v="7"/>
    <x v="15"/>
    <s v="00075679946447"/>
    <s v="THE SO SO GLOS"/>
    <s v="IRISH ROSE"/>
    <d v="2014-01-14T00:00:00"/>
    <m/>
    <s v="USC5Q1300107"/>
    <n v="0.03"/>
    <n v="2"/>
  </r>
  <r>
    <s v="US-VOT"/>
    <s v="US-VOTIV MUSIC"/>
    <s v="STREAMS"/>
    <s v="TOUCH TUNES"/>
    <s v="PORTABLE SUBSCRIPTIONS"/>
    <s v="TRACK"/>
    <x v="7"/>
    <x v="16"/>
    <s v="00851563006394"/>
    <s v="THE SO SO GLOS"/>
    <s v="A.D.D. LIFE"/>
    <d v="2016-01-22T00:00:00"/>
    <m/>
    <s v="USC5Q1500019"/>
    <n v="0.13500000000000001"/>
    <n v="9"/>
  </r>
  <r>
    <s v="US-VOT"/>
    <s v="US-VOTIV MUSIC"/>
    <s v="STREAMS"/>
    <s v="TOUCH TUNES"/>
    <s v="PORTABLE SUBSCRIPTIONS"/>
    <s v="TRACK"/>
    <x v="12"/>
    <x v="56"/>
    <s v="00851563006516"/>
    <s v="FENCES"/>
    <s v="PALE PAPER"/>
    <d v="2016-09-09T00:00:00"/>
    <m/>
    <s v="USC5Q1500034"/>
    <n v="0.09"/>
    <n v="6"/>
  </r>
  <r>
    <s v="US-VOT"/>
    <s v="US-VOTIV MUSIC"/>
    <s v="STREAMS"/>
    <s v="TOUCH TUNES"/>
    <s v="PORTABLE SUBSCRIPTIONS"/>
    <s v="TRACK"/>
    <x v="11"/>
    <x v="17"/>
    <s v="00075679950949"/>
    <s v="CLOUD CONTROL"/>
    <s v="SCAR"/>
    <d v="2014-02-18T00:00:00"/>
    <m/>
    <s v="AULI01387010"/>
    <n v="0.03"/>
    <n v="2"/>
  </r>
  <r>
    <s v="US-VOT"/>
    <s v="US-VOTIV MUSIC"/>
    <s v="STREAMS"/>
    <s v="TOUCH TUNES"/>
    <s v="PORTABLE SUBSCRIPTIONS"/>
    <s v="TRACK"/>
    <x v="11"/>
    <x v="17"/>
    <s v="00075679950949"/>
    <s v="CLOUD CONTROL"/>
    <s v="PROMISES"/>
    <d v="2014-02-18T00:00:00"/>
    <m/>
    <s v="AULI01386970"/>
    <n v="0.03"/>
    <n v="2"/>
  </r>
  <r>
    <s v="US-VOT"/>
    <s v="US-VOTIV MUSIC"/>
    <s v="STREAMS"/>
    <s v="TOUCH TUNES"/>
    <s v="PORTABLE SUBSCRIPTIONS"/>
    <s v="TRACK"/>
    <x v="11"/>
    <x v="17"/>
    <s v="00075679950949"/>
    <s v="CLOUD CONTROL"/>
    <s v="HAPPY BIRTHDAY"/>
    <d v="2014-02-18T00:00:00"/>
    <m/>
    <s v="AULI01387020"/>
    <n v="0.28500000000000009"/>
    <n v="19"/>
  </r>
  <r>
    <s v="US-VOT"/>
    <s v="US-VOTIV MUSIC"/>
    <s v="STREAMS"/>
    <s v="TOUCH TUNES"/>
    <s v="PORTABLE SUBSCRIPTIONS"/>
    <s v="TRACK"/>
    <x v="11"/>
    <x v="17"/>
    <s v="00075679950949"/>
    <s v="CLOUD CONTROL"/>
    <s v="DREAM CAVE"/>
    <d v="2014-02-18T00:00:00"/>
    <m/>
    <s v="AULI01387060"/>
    <n v="4.4999999999999998E-2"/>
    <n v="3"/>
  </r>
  <r>
    <s v="US-VOT"/>
    <s v="US-VOTIV MUSIC"/>
    <s v="STREAMS"/>
    <s v="TOUCH TUNES"/>
    <s v="PORTABLE SUBSCRIPTIONS"/>
    <s v="TRACK"/>
    <x v="11"/>
    <x v="17"/>
    <s v="00075679950949"/>
    <s v="CLOUD CONTROL"/>
    <s v="DOJO RISING"/>
    <d v="2014-02-18T00:00:00"/>
    <m/>
    <s v="AULI01387000"/>
    <n v="0.105"/>
    <n v="7"/>
  </r>
  <r>
    <s v="US-VOT"/>
    <s v="US-VOTIV MUSIC"/>
    <s v="STREAMS"/>
    <s v="TOUCH TUNES"/>
    <s v="PORTABLE SUBSCRIPTIONS"/>
    <s v="TRACK"/>
    <x v="2"/>
    <x v="2"/>
    <s v="00075679967251"/>
    <s v="BRITE FUTURES"/>
    <s v="TOO YOUNG TO KILL"/>
    <d v="2014-02-18T00:00:00"/>
    <m/>
    <s v="USC5Q1100010"/>
    <n v="1.4999999999999999E-2"/>
    <n v="1"/>
  </r>
  <r>
    <s v="US-VOT"/>
    <s v="US-VOTIV MUSIC"/>
    <s v="STREAMS"/>
    <s v="TOUCH TUNES"/>
    <s v="PORTABLE SUBSCRIPTIONS"/>
    <s v="TRACK"/>
    <x v="2"/>
    <x v="2"/>
    <s v="00075679967251"/>
    <s v="BRITE FUTURES"/>
    <s v="JAG IN A JUNGLE"/>
    <d v="2014-02-18T00:00:00"/>
    <m/>
    <s v="USC5Q1100011"/>
    <n v="2.9520000000000002E-3"/>
    <n v="8"/>
  </r>
  <r>
    <s v="US-VOT"/>
    <s v="US-VOTIV MUSIC"/>
    <s v="STREAMS"/>
    <s v="TOUCH TUNES"/>
    <s v="PORTABLE SUBSCRIPTIONS"/>
    <s v="TRACK"/>
    <x v="2"/>
    <x v="2"/>
    <s v="00075679967251"/>
    <s v="BRITE FUTURES"/>
    <s v="BLACK WEDDING"/>
    <d v="2014-02-18T00:00:00"/>
    <m/>
    <s v="USC5Q1100017"/>
    <n v="7.4999999999999997E-2"/>
    <n v="5"/>
  </r>
  <r>
    <s v="US-VOT"/>
    <s v="US-VOTIV MUSIC"/>
    <s v="STREAMS"/>
    <s v="TOUCH TUNES"/>
    <s v="PORTABLE SUBSCRIPTIONS"/>
    <s v="TRACK"/>
    <x v="2"/>
    <x v="2"/>
    <s v="00075679967251"/>
    <s v="BRITE FUTURES"/>
    <s v="BEST PARTY EVER (SO FAR)"/>
    <d v="2014-02-18T00:00:00"/>
    <m/>
    <s v="USC5Q1100012"/>
    <n v="4.0590000000000001E-3"/>
    <n v="11"/>
  </r>
  <r>
    <s v="US-VOT"/>
    <s v="US-VOTIV MUSIC"/>
    <s v="STREAMS"/>
    <s v="TOUCH TUNES"/>
    <s v="PORTABLE SUBSCRIPTIONS"/>
    <s v="TRACK"/>
    <x v="4"/>
    <x v="4"/>
    <s v="00851563006141"/>
    <s v="ALPINE"/>
    <s v="FOOLISH"/>
    <d v="2015-04-07T00:00:00"/>
    <m/>
    <s v="AULI01599320"/>
    <n v="0.09"/>
    <n v="6"/>
  </r>
  <r>
    <s v="US-VOT"/>
    <s v="US-VOTIV MUSIC"/>
    <s v="STREAMS"/>
    <s v="TOUCH TUNES"/>
    <s v="PORTABLE SUBSCRIPTIONS"/>
    <s v="TRACK"/>
    <x v="4"/>
    <x v="5"/>
    <s v="00075679956316"/>
    <s v="ALPINE"/>
    <s v="VILLAGES"/>
    <d v="2014-02-18T00:00:00"/>
    <m/>
    <s v="AULI01282630"/>
    <n v="4.4999999999999998E-2"/>
    <n v="3"/>
  </r>
  <r>
    <s v="US-VOT"/>
    <s v="US-VOTIV MUSIC"/>
    <s v="STREAMS"/>
    <s v="TOUCH TUNES"/>
    <s v="PORTABLE SUBSCRIPTIONS"/>
    <s v="TRACK"/>
    <x v="4"/>
    <x v="5"/>
    <s v="00075679956316"/>
    <s v="ALPINE"/>
    <s v="THE VIGOUR"/>
    <d v="2014-02-18T00:00:00"/>
    <m/>
    <s v="AULI01282690"/>
    <n v="4.4999999999999998E-2"/>
    <n v="3"/>
  </r>
  <r>
    <s v="US-VOT"/>
    <s v="US-VOTIV MUSIC"/>
    <s v="STREAMS"/>
    <s v="TOUCH TUNES"/>
    <s v="PORTABLE SUBSCRIPTIONS"/>
    <s v="TRACK"/>
    <x v="4"/>
    <x v="5"/>
    <s v="00075679956316"/>
    <s v="ALPINE"/>
    <s v="LOVERS 2"/>
    <d v="2014-02-18T00:00:00"/>
    <m/>
    <s v="AULI01282610"/>
    <n v="1.4999999999999999E-2"/>
    <n v="1"/>
  </r>
  <r>
    <s v="US-VOT"/>
    <s v="US-VOTIV MUSIC"/>
    <s v="STREAMS"/>
    <s v="TOUCH TUNES"/>
    <s v="PORTABLE SUBSCRIPTIONS"/>
    <s v="TRACK"/>
    <x v="4"/>
    <x v="5"/>
    <s v="00075679956316"/>
    <s v="ALPINE"/>
    <s v="HANDS"/>
    <d v="2014-02-18T00:00:00"/>
    <m/>
    <s v="AULI01282620"/>
    <n v="4.4999999999999998E-2"/>
    <n v="3"/>
  </r>
  <r>
    <s v="US-VOT"/>
    <s v="US-VOTIV MUSIC"/>
    <s v="AD SUPPORTED STREAMS"/>
    <s v="TOUCH TUNES"/>
    <s v="AD SUPPORTED STREAMS"/>
    <s v="TRACK"/>
    <x v="5"/>
    <x v="6"/>
    <s v="00851563006042"/>
    <s v="YOUNG EMPIRES"/>
    <s v="SUNSHINE"/>
    <d v="2015-09-04T00:00:00"/>
    <m/>
    <s v="USC5Q1500010"/>
    <n v="1.6720000000000001E-3"/>
    <n v="4"/>
  </r>
  <r>
    <s v="US-VOT"/>
    <s v="US-VOTIV MUSIC"/>
    <s v="AD SUPPORTED STREAMS"/>
    <s v="TOUCH TUNES"/>
    <s v="AD SUPPORTED STREAMS"/>
    <s v="TRACK"/>
    <x v="6"/>
    <x v="7"/>
    <s v="00075679967336"/>
    <s v="WE ARE AUGUSTINES"/>
    <s v="NEW DRINK FOR THE OLD DRUNK"/>
    <d v="2014-02-18T00:00:00"/>
    <m/>
    <s v="GBW7D1100008"/>
    <n v="5.0159999999999988E-3"/>
    <n v="12"/>
  </r>
  <r>
    <s v="US-VOT"/>
    <s v="US-VOTIV MUSIC"/>
    <s v="AD SUPPORTED STREAMS"/>
    <s v="TOUCH TUNES"/>
    <s v="AD SUPPORTED STREAMS"/>
    <s v="TRACK"/>
    <x v="7"/>
    <x v="15"/>
    <s v="00075679946447"/>
    <s v="THE SO SO GLOS"/>
    <s v="IRISH ROSE"/>
    <d v="2014-01-14T00:00:00"/>
    <m/>
    <s v="USC5Q1300107"/>
    <n v="8.3599999999999994E-4"/>
    <n v="2"/>
  </r>
  <r>
    <s v="US-VOT"/>
    <s v="US-VOTIV MUSIC"/>
    <s v="AD SUPPORTED STREAMS"/>
    <s v="TOUCH TUNES"/>
    <s v="AD SUPPORTED STREAMS"/>
    <s v="TRACK"/>
    <x v="7"/>
    <x v="16"/>
    <s v="00851563006394"/>
    <s v="THE SO SO GLOS"/>
    <s v="A.D.D. LIFE"/>
    <d v="2016-01-22T00:00:00"/>
    <m/>
    <s v="USC5Q1500019"/>
    <n v="3.7620000000000002E-3"/>
    <n v="9"/>
  </r>
  <r>
    <s v="US-VOT"/>
    <s v="US-VOTIV MUSIC"/>
    <s v="AD SUPPORTED STREAMS"/>
    <s v="TOUCH TUNES"/>
    <s v="AD SUPPORTED STREAMS"/>
    <s v="TRACK"/>
    <x v="12"/>
    <x v="56"/>
    <s v="00851563006516"/>
    <s v="FENCES"/>
    <s v="PALE PAPER"/>
    <d v="2016-09-09T00:00:00"/>
    <m/>
    <s v="USC5Q1500034"/>
    <n v="2.5079999999999998E-3"/>
    <n v="6"/>
  </r>
  <r>
    <s v="US-VOT"/>
    <s v="US-VOTIV MUSIC"/>
    <s v="AD SUPPORTED STREAMS"/>
    <s v="TOUCH TUNES"/>
    <s v="AD SUPPORTED STREAMS"/>
    <s v="TRACK"/>
    <x v="11"/>
    <x v="17"/>
    <s v="00075679950949"/>
    <s v="CLOUD CONTROL"/>
    <s v="SCAR"/>
    <d v="2014-02-18T00:00:00"/>
    <m/>
    <s v="AULI01387010"/>
    <n v="8.3599999999999994E-4"/>
    <n v="2"/>
  </r>
  <r>
    <s v="US-VOT"/>
    <s v="US-VOTIV MUSIC"/>
    <s v="AD SUPPORTED STREAMS"/>
    <s v="TOUCH TUNES"/>
    <s v="AD SUPPORTED STREAMS"/>
    <s v="TRACK"/>
    <x v="11"/>
    <x v="17"/>
    <s v="00075679950949"/>
    <s v="CLOUD CONTROL"/>
    <s v="PROMISES"/>
    <d v="2014-02-18T00:00:00"/>
    <m/>
    <s v="AULI01386970"/>
    <n v="8.3599999999999994E-4"/>
    <n v="2"/>
  </r>
  <r>
    <s v="US-VOT"/>
    <s v="US-VOTIV MUSIC"/>
    <s v="AD SUPPORTED STREAMS"/>
    <s v="TOUCH TUNES"/>
    <s v="AD SUPPORTED STREAMS"/>
    <s v="TRACK"/>
    <x v="11"/>
    <x v="17"/>
    <s v="00075679950949"/>
    <s v="CLOUD CONTROL"/>
    <s v="HAPPY BIRTHDAY"/>
    <d v="2014-02-18T00:00:00"/>
    <m/>
    <s v="AULI01387020"/>
    <n v="7.9419999999999994E-3"/>
    <n v="19"/>
  </r>
  <r>
    <s v="US-VOT"/>
    <s v="US-VOTIV MUSIC"/>
    <s v="AD SUPPORTED STREAMS"/>
    <s v="TOUCH TUNES"/>
    <s v="AD SUPPORTED STREAMS"/>
    <s v="TRACK"/>
    <x v="11"/>
    <x v="17"/>
    <s v="00075679950949"/>
    <s v="CLOUD CONTROL"/>
    <s v="DREAM CAVE"/>
    <d v="2014-02-18T00:00:00"/>
    <m/>
    <s v="AULI01387060"/>
    <n v="1.2539999999999999E-3"/>
    <n v="3"/>
  </r>
  <r>
    <s v="US-VOT"/>
    <s v="US-VOTIV MUSIC"/>
    <s v="AD SUPPORTED STREAMS"/>
    <s v="TOUCH TUNES"/>
    <s v="AD SUPPORTED STREAMS"/>
    <s v="TRACK"/>
    <x v="11"/>
    <x v="17"/>
    <s v="00075679950949"/>
    <s v="CLOUD CONTROL"/>
    <s v="DOJO RISING"/>
    <d v="2014-02-18T00:00:00"/>
    <m/>
    <s v="AULI01387000"/>
    <n v="2.9260000000000002E-3"/>
    <n v="7"/>
  </r>
  <r>
    <s v="US-VOT"/>
    <s v="US-VOTIV MUSIC"/>
    <s v="AD SUPPORTED STREAMS"/>
    <s v="TOUCH TUNES"/>
    <s v="AD SUPPORTED STREAMS"/>
    <s v="TRACK"/>
    <x v="2"/>
    <x v="2"/>
    <s v="00075679967251"/>
    <s v="BRITE FUTURES"/>
    <s v="TOO YOUNG TO KILL"/>
    <d v="2014-02-18T00:00:00"/>
    <m/>
    <s v="USC5Q1100010"/>
    <n v="4.1800000000000002E-4"/>
    <n v="1"/>
  </r>
  <r>
    <s v="US-VOT"/>
    <s v="US-VOTIV MUSIC"/>
    <s v="AD SUPPORTED STREAMS"/>
    <s v="TOUCH TUNES"/>
    <s v="AD SUPPORTED STREAMS"/>
    <s v="TRACK"/>
    <x v="2"/>
    <x v="2"/>
    <s v="00075679967251"/>
    <s v="BRITE FUTURES"/>
    <s v="BLACK WEDDING"/>
    <d v="2014-02-18T00:00:00"/>
    <m/>
    <s v="USC5Q1100017"/>
    <n v="2.0899999999999998E-3"/>
    <n v="5"/>
  </r>
  <r>
    <s v="US-VOT"/>
    <s v="US-VOTIV MUSIC"/>
    <s v="AD SUPPORTED STREAMS"/>
    <s v="TOUCH TUNES"/>
    <s v="AD SUPPORTED STREAMS"/>
    <s v="TRACK"/>
    <x v="4"/>
    <x v="4"/>
    <s v="00851563006141"/>
    <s v="ALPINE"/>
    <s v="FOOLISH"/>
    <d v="2015-04-07T00:00:00"/>
    <m/>
    <s v="AULI01599320"/>
    <n v="2.5079999999999998E-3"/>
    <n v="6"/>
  </r>
  <r>
    <s v="US-VOT"/>
    <s v="US-VOTIV MUSIC"/>
    <s v="AD SUPPORTED STREAMS"/>
    <s v="TOUCH TUNES"/>
    <s v="AD SUPPORTED STREAMS"/>
    <s v="TRACK"/>
    <x v="4"/>
    <x v="5"/>
    <s v="00075679956316"/>
    <s v="ALPINE"/>
    <s v="VILLAGES"/>
    <d v="2014-02-18T00:00:00"/>
    <m/>
    <s v="AULI01282630"/>
    <n v="1.2539999999999999E-3"/>
    <n v="3"/>
  </r>
  <r>
    <s v="US-VOT"/>
    <s v="US-VOTIV MUSIC"/>
    <s v="AD SUPPORTED STREAMS"/>
    <s v="TOUCH TUNES"/>
    <s v="AD SUPPORTED STREAMS"/>
    <s v="TRACK"/>
    <x v="4"/>
    <x v="5"/>
    <s v="00075679956316"/>
    <s v="ALPINE"/>
    <s v="THE VIGOUR"/>
    <d v="2014-02-18T00:00:00"/>
    <m/>
    <s v="AULI01282690"/>
    <n v="1.2539999999999999E-3"/>
    <n v="3"/>
  </r>
  <r>
    <s v="US-VOT"/>
    <s v="US-VOTIV MUSIC"/>
    <s v="AD SUPPORTED STREAMS"/>
    <s v="TOUCH TUNES"/>
    <s v="AD SUPPORTED STREAMS"/>
    <s v="TRACK"/>
    <x v="4"/>
    <x v="5"/>
    <s v="00075679956316"/>
    <s v="ALPINE"/>
    <s v="LOVERS 2"/>
    <d v="2014-02-18T00:00:00"/>
    <m/>
    <s v="AULI01282610"/>
    <n v="4.1800000000000002E-4"/>
    <n v="1"/>
  </r>
  <r>
    <s v="US-VOT"/>
    <s v="US-VOTIV MUSIC"/>
    <s v="AD SUPPORTED STREAMS"/>
    <s v="TOUCH TUNES"/>
    <s v="AD SUPPORTED STREAMS"/>
    <s v="TRACK"/>
    <x v="4"/>
    <x v="5"/>
    <s v="00075679956316"/>
    <s v="ALPINE"/>
    <s v="HANDS"/>
    <d v="2014-02-18T00:00:00"/>
    <m/>
    <s v="AULI01282620"/>
    <n v="1.2539999999999999E-3"/>
    <n v="3"/>
  </r>
  <r>
    <s v="US-VOT"/>
    <s v="US-VOTIV MUSIC"/>
    <s v="STREAMS"/>
    <s v="TOUCH TUNES"/>
    <s v="PORTABLE SUBSCRIPTIONS"/>
    <s v="TRACK"/>
    <x v="20"/>
    <x v="75"/>
    <s v="00859705941404"/>
    <s v="HEY CHAMP"/>
    <s v="SILVER CITY"/>
    <d v="2014-02-25T00:00:00"/>
    <m/>
    <s v="USC5Q1100003"/>
    <n v="0.09"/>
    <n v="6"/>
  </r>
  <r>
    <s v="US-VOT"/>
    <s v="US-VOTIV MUSIC"/>
    <s v="STREAMS"/>
    <s v="TOUCH TUNES"/>
    <s v="PORTABLE SUBSCRIPTIONS"/>
    <s v="TRACK"/>
    <x v="20"/>
    <x v="75"/>
    <s v="00859705941404"/>
    <s v="HEY CHAMP"/>
    <s v="COLD DUST GIRL"/>
    <d v="2014-02-25T00:00:00"/>
    <m/>
    <s v="USC5Q1100004"/>
    <n v="0.16500000000000001"/>
    <n v="11"/>
  </r>
  <r>
    <s v="US-VOT"/>
    <s v="US-VOTIV MUSIC"/>
    <s v="STREAMS"/>
    <s v="TOUCH TUNES"/>
    <s v="PORTABLE SUBSCRIPTIONS"/>
    <s v="TRACK"/>
    <x v="20"/>
    <x v="75"/>
    <s v="00859705941404"/>
    <s v="HEY CHAMP"/>
    <s v="ANYTHING AT ALL"/>
    <d v="2014-02-25T00:00:00"/>
    <m/>
    <s v="USC5Q1100001"/>
    <n v="1.4999999999999999E-2"/>
    <n v="1"/>
  </r>
  <r>
    <s v="US-VOT"/>
    <s v="US-VOTIV MUSIC"/>
    <s v="AD SUPPORTED STREAMS"/>
    <s v="TOUCH TUNES"/>
    <s v="AD SUPPORTED STREAMS"/>
    <s v="TRACK"/>
    <x v="20"/>
    <x v="75"/>
    <s v="00859705941404"/>
    <s v="HEY CHAMP"/>
    <s v="SILVER CITY"/>
    <d v="2014-02-25T00:00:00"/>
    <m/>
    <s v="USC5Q1100003"/>
    <n v="2.5079999999999998E-3"/>
    <n v="6"/>
  </r>
  <r>
    <s v="US-VOT"/>
    <s v="US-VOTIV MUSIC"/>
    <s v="AD SUPPORTED STREAMS"/>
    <s v="TOUCH TUNES"/>
    <s v="AD SUPPORTED STREAMS"/>
    <s v="TRACK"/>
    <x v="20"/>
    <x v="75"/>
    <s v="00859705941404"/>
    <s v="HEY CHAMP"/>
    <s v="COLD DUST GIRL"/>
    <d v="2014-02-25T00:00:00"/>
    <m/>
    <s v="USC5Q1100004"/>
    <n v="4.5979999999999988E-3"/>
    <n v="11"/>
  </r>
  <r>
    <s v="US-VOT"/>
    <s v="US-VOTIV MUSIC"/>
    <s v="AD SUPPORTED STREAMS"/>
    <s v="TOUCH TUNES"/>
    <s v="AD SUPPORTED STREAMS"/>
    <s v="TRACK"/>
    <x v="20"/>
    <x v="75"/>
    <s v="00859705941404"/>
    <s v="HEY CHAMP"/>
    <s v="ANYTHING AT ALL"/>
    <d v="2014-02-25T00:00:00"/>
    <m/>
    <s v="USC5Q1100001"/>
    <n v="4.1800000000000002E-4"/>
    <n v="1"/>
  </r>
  <r>
    <s v="US-VOT"/>
    <s v="US-VOTIV MUSIC"/>
    <s v="VIDEO STREAMS"/>
    <s v="VEVO"/>
    <s v="VIDEO STREAMING                         "/>
    <s v="TRACK"/>
    <x v="5"/>
    <x v="78"/>
    <s v="00851857007120"/>
    <s v="YOUNG EMPIRES"/>
    <s v="MERCY"/>
    <d v="1899-12-31T00:00:00"/>
    <m/>
    <s v="CA1C81600038"/>
    <n v="4.0000000000000001E-3"/>
    <n v="1"/>
  </r>
  <r>
    <s v="US-VOT"/>
    <s v="US-VOTIV MUSIC"/>
    <s v="VIDEO STREAMS"/>
    <s v="VEVO"/>
    <s v="VIDEO STREAMING                         "/>
    <s v="TRACK"/>
    <x v="7"/>
    <x v="79"/>
    <s v="00851857007113"/>
    <s v="THE SO SO GLOS"/>
    <s v="MISSIONARY"/>
    <d v="2016-10-31T00:00:00"/>
    <m/>
    <s v="USC5Q1690005"/>
    <n v="4.0000000000000001E-3"/>
    <n v="1"/>
  </r>
  <r>
    <s v="US-VOT"/>
    <s v="US-VOTIV MUSIC"/>
    <s v="VIDEO STREAMS"/>
    <s v="VEVO"/>
    <s v="VIDEO STREAMING                         "/>
    <s v="TRACK"/>
    <x v="7"/>
    <x v="31"/>
    <s v="00851563006653"/>
    <s v="THE SO SO GLOS"/>
    <s v="DANCING INDUSTRY"/>
    <d v="2016-06-17T00:00:00"/>
    <m/>
    <s v="USC5Q1690002"/>
    <n v="4.0000000000000001E-3"/>
    <n v="1"/>
  </r>
  <r>
    <s v="US-VOT"/>
    <s v="US-VOTIV MUSIC"/>
    <s v="VIDEO STREAMS"/>
    <s v="VEVO"/>
    <s v="VIDEO STREAMING                         "/>
    <s v="TRACK"/>
    <x v="12"/>
    <x v="18"/>
    <s v="00851857007007"/>
    <s v="FENCES"/>
    <s v="PALE PAPER"/>
    <d v="2017-03-23T00:00:00"/>
    <m/>
    <s v="USC5Q1690006"/>
    <n v="4.0000000000000001E-3"/>
    <n v="1"/>
  </r>
  <r>
    <s v="US-VOT"/>
    <s v="US-VOTIV MUSIC"/>
    <s v="VIDEO STREAMS"/>
    <s v="VEVO"/>
    <s v="VIDEO STREAMING                         "/>
    <s v="TRACK"/>
    <x v="3"/>
    <x v="80"/>
    <s v="00857235002077"/>
    <s v="AUGUSTINES"/>
    <s v="NOTHING TO LOSE BUT YOUR HEAD"/>
    <d v="2014-01-09T00:00:00"/>
    <m/>
    <s v="USC5Q1390030"/>
    <n v="8.0000000000000002E-3"/>
    <n v="2"/>
  </r>
  <r>
    <s v="US-VOT"/>
    <s v="US-VOTIV MUSIC"/>
    <s v="AD SUPPORTED VIDEO STREAMING (NO CPRT)"/>
    <s v="VEVO"/>
    <s v="AD SUPPORTED VIDEO STREAMING (NO CPRT)"/>
    <s v="TRACK"/>
    <x v="5"/>
    <x v="22"/>
    <s v="00886445451986"/>
    <s v="YOUNG EMPIRES"/>
    <s v="UNCOVER YOUR EYES"/>
    <d v="2015-08-17T00:00:00"/>
    <m/>
    <s v="USC5Q1590010"/>
    <n v="0.71179999999999999"/>
    <n v="178"/>
  </r>
  <r>
    <s v="US-VOT"/>
    <s v="US-VOTIV MUSIC"/>
    <s v="AD SUPPORTED VIDEO STREAMING (NO CPRT)"/>
    <s v="VEVO"/>
    <s v="AD SUPPORTED VIDEO STREAMING (NO CPRT)"/>
    <s v="TRACK"/>
    <x v="5"/>
    <x v="81"/>
    <s v="00886445471434"/>
    <s v="YOUNG EMPIRES"/>
    <s v="THE UNKNOWN"/>
    <d v="2015-09-25T00:00:00"/>
    <m/>
    <s v="USC5Q1590008"/>
    <n v="9.1999999999999985E-2"/>
    <n v="23"/>
  </r>
  <r>
    <s v="US-VOT"/>
    <s v="US-VOTIV MUSIC"/>
    <s v="AD SUPPORTED VIDEO STREAMING (NO CPRT)"/>
    <s v="VEVO"/>
    <s v="AD SUPPORTED VIDEO STREAMING (NO CPRT)"/>
    <s v="TRACK"/>
    <x v="5"/>
    <x v="6"/>
    <s v="00851563006325"/>
    <s v="YOUNG EMPIRES"/>
    <s v="THE GATES"/>
    <d v="2015-08-14T00:00:00"/>
    <m/>
    <s v="CA1C81500015"/>
    <n v="0.31990000000000002"/>
    <n v="80"/>
  </r>
  <r>
    <s v="US-VOT"/>
    <s v="US-VOTIV MUSIC"/>
    <s v="AD SUPPORTED VIDEO STREAMING (NO CPRT)"/>
    <s v="VEVO"/>
    <s v="AD SUPPORTED VIDEO STREAMING (NO CPRT)"/>
    <s v="TRACK"/>
    <x v="5"/>
    <x v="6"/>
    <s v="00851563006202"/>
    <s v="YOUNG EMPIRES"/>
    <s v="THE GATES"/>
    <d v="1899-12-31T00:00:00"/>
    <m/>
    <s v="USC5Q1590002"/>
    <n v="2.0714999999999999"/>
    <n v="518"/>
  </r>
  <r>
    <s v="US-VOT"/>
    <s v="US-VOTIV MUSIC"/>
    <s v="AD SUPPORTED VIDEO STREAMING (NO CPRT)"/>
    <s v="VEVO"/>
    <s v="AD SUPPORTED VIDEO STREAMING (NO CPRT)"/>
    <s v="TRACK"/>
    <x v="5"/>
    <x v="78"/>
    <s v="00886445471403"/>
    <s v="YOUNG EMPIRES"/>
    <s v="MERCY"/>
    <d v="2015-09-09T00:00:00"/>
    <m/>
    <s v="USC5Q1590001"/>
    <n v="0.55590000000000017"/>
    <n v="139"/>
  </r>
  <r>
    <s v="US-VOT"/>
    <s v="US-VOTIV MUSIC"/>
    <s v="AD SUPPORTED VIDEO STREAMING (NO CPRT)"/>
    <s v="VEVO"/>
    <s v="AD SUPPORTED VIDEO STREAMING (NO CPRT)"/>
    <s v="TRACK"/>
    <x v="5"/>
    <x v="78"/>
    <s v="00851857007120"/>
    <s v="YOUNG EMPIRES"/>
    <s v="MERCY"/>
    <d v="1899-12-31T00:00:00"/>
    <m/>
    <s v="CA1C81600038"/>
    <n v="5.1999999999999998E-2"/>
    <n v="13"/>
  </r>
  <r>
    <s v="US-VOT"/>
    <s v="US-VOTIV MUSIC"/>
    <s v="AD SUPPORTED VIDEO STREAMING (NO CPRT)"/>
    <s v="VEVO"/>
    <s v="AD SUPPORTED VIDEO STREAMING (NO CPRT)"/>
    <s v="TRACK"/>
    <x v="5"/>
    <x v="82"/>
    <s v="00886445466829"/>
    <s v="YOUNG EMPIRES"/>
    <s v="NEVER DIE YOUNG"/>
    <d v="2015-09-09T00:00:00"/>
    <m/>
    <s v="USC5Q1590006"/>
    <n v="9.6000000000000002E-2"/>
    <n v="24"/>
  </r>
  <r>
    <s v="US-VOT"/>
    <s v="US-VOTIV MUSIC"/>
    <s v="AD SUPPORTED VIDEO STREAMING (NO CPRT)"/>
    <s v="VEVO"/>
    <s v="AD SUPPORTED VIDEO STREAMING (NO CPRT)"/>
    <s v="TRACK"/>
    <x v="5"/>
    <x v="82"/>
    <s v="00886445466829"/>
    <s v="YOUNG EMPIRES"/>
    <s v="HOUSE LIGHTS"/>
    <d v="2015-09-09T00:00:00"/>
    <m/>
    <s v="USC5Q1590006"/>
    <n v="0.17199999999999999"/>
    <n v="43"/>
  </r>
  <r>
    <s v="US-VOT"/>
    <s v="US-VOTIV MUSIC"/>
    <s v="AD SUPPORTED VIDEO STREAMING (NO CPRT)"/>
    <s v="VEVO"/>
    <s v="AD SUPPORTED VIDEO STREAMING (NO CPRT)"/>
    <s v="TRACK"/>
    <x v="5"/>
    <x v="83"/>
    <s v="00886445471427"/>
    <s v="YOUNG EMPIRES"/>
    <s v="GHOSTS"/>
    <d v="2015-09-25T00:00:00"/>
    <m/>
    <s v="USC5Q1590004"/>
    <n v="0.2399"/>
    <n v="60"/>
  </r>
  <r>
    <s v="US-VOT"/>
    <s v="US-VOTIV MUSIC"/>
    <s v="AD SUPPORTED VIDEO STREAMING (NO CPRT)"/>
    <s v="VEVO"/>
    <s v="AD SUPPORTED VIDEO STREAMING (NO CPRT)"/>
    <s v="TRACK"/>
    <x v="10"/>
    <x v="27"/>
    <s v="00857235002664"/>
    <s v="WHITE ARROWS"/>
    <s v="WE CAN'T EVER DIE"/>
    <d v="2014-10-10T00:00:00"/>
    <m/>
    <s v="USC5Q1490016"/>
    <n v="0.21990000000000001"/>
    <n v="55"/>
  </r>
  <r>
    <s v="US-VOT"/>
    <s v="US-VOTIV MUSIC"/>
    <s v="AD SUPPORTED VIDEO STREAMING (NO CPRT)"/>
    <s v="VEVO"/>
    <s v="AD SUPPORTED VIDEO STREAMING (NO CPRT)"/>
    <s v="TRACK"/>
    <x v="7"/>
    <x v="79"/>
    <s v="00851857007113"/>
    <s v="THE SO SO GLOS"/>
    <s v="MISSIONARY"/>
    <d v="2016-10-31T00:00:00"/>
    <m/>
    <s v="USC5Q1690005"/>
    <n v="0.108"/>
    <n v="27"/>
  </r>
  <r>
    <s v="US-VOT"/>
    <s v="US-VOTIV MUSIC"/>
    <s v="AD SUPPORTED VIDEO STREAMING (NO CPRT)"/>
    <s v="VEVO"/>
    <s v="AD SUPPORTED VIDEO STREAMING (NO CPRT)"/>
    <s v="TRACK"/>
    <x v="7"/>
    <x v="31"/>
    <s v="00851563006653"/>
    <s v="THE SO SO GLOS"/>
    <s v="DANCING INDUSTRY"/>
    <d v="2016-06-17T00:00:00"/>
    <m/>
    <s v="USC5Q1690002"/>
    <n v="0.152"/>
    <n v="38"/>
  </r>
  <r>
    <s v="US-VOT"/>
    <s v="US-VOTIV MUSIC"/>
    <s v="AD SUPPORTED VIDEO STREAMING (NO CPRT)"/>
    <s v="VEVO"/>
    <s v="AD SUPPORTED VIDEO STREAMING (NO CPRT)"/>
    <s v="TRACK"/>
    <x v="17"/>
    <x v="37"/>
    <s v="00851857007335"/>
    <s v="MY GOODNESS"/>
    <s v="ISLANDS"/>
    <d v="2017-06-02T00:00:00"/>
    <m/>
    <s v="USC5Q1790001"/>
    <n v="6.4000000000000001E-2"/>
    <n v="16"/>
  </r>
  <r>
    <s v="US-VOT"/>
    <s v="US-VOTIV MUSIC"/>
    <s v="AD SUPPORTED VIDEO STREAMING (NO CPRT)"/>
    <s v="VEVO"/>
    <s v="AD SUPPORTED VIDEO STREAMING (NO CPRT)"/>
    <s v="TRACK"/>
    <x v="19"/>
    <x v="84"/>
    <s v="00851563006806"/>
    <s v="KAYE"/>
    <s v="UUU"/>
    <d v="2016-08-22T00:00:00"/>
    <m/>
    <s v="USC5Q1690004"/>
    <n v="0.71179999999999999"/>
    <n v="178"/>
  </r>
  <r>
    <s v="US-VOT"/>
    <s v="US-VOTIV MUSIC"/>
    <s v="AD SUPPORTED VIDEO STREAMING (NO CPRT)"/>
    <s v="VEVO"/>
    <s v="AD SUPPORTED VIDEO STREAMING (NO CPRT)"/>
    <s v="TRACK"/>
    <x v="19"/>
    <x v="46"/>
    <s v="00851563006660"/>
    <s v="KAYE"/>
    <s v="HONEY (OFFICIAL VIDEO)"/>
    <d v="2016-07-11T00:00:00"/>
    <m/>
    <s v="USC5Q1690003"/>
    <n v="0.97570000000000001"/>
    <n v="244"/>
  </r>
  <r>
    <s v="US-VOT"/>
    <s v="US-VOTIV MUSIC"/>
    <s v="AD SUPPORTED VIDEO STREAMING (NO CPRT)"/>
    <s v="VEVO"/>
    <s v="AD SUPPORTED VIDEO STREAMING (NO CPRT)"/>
    <s v="TRACK"/>
    <x v="19"/>
    <x v="47"/>
    <s v="00851857007427"/>
    <s v="KAYE"/>
    <s v="CHESHIRE KITTEN"/>
    <d v="2017-08-18T00:00:00"/>
    <m/>
    <s v="USC5Q1790002"/>
    <n v="0.188"/>
    <n v="47"/>
  </r>
  <r>
    <s v="US-VOT"/>
    <s v="US-VOTIV MUSIC"/>
    <s v="AD SUPPORTED VIDEO STREAMING (NO CPRT)"/>
    <s v="VEVO"/>
    <s v="AD SUPPORTED VIDEO STREAMING (NO CPRT)"/>
    <s v="TRACK"/>
    <x v="0"/>
    <x v="55"/>
    <s v="00851563006523"/>
    <s v="GLINT"/>
    <s v="DAYDREAMERS"/>
    <d v="2016-04-01T00:00:00"/>
    <m/>
    <s v="USC5Q1690001"/>
    <n v="0.152"/>
    <n v="38"/>
  </r>
  <r>
    <s v="US-VOT"/>
    <s v="US-VOTIV MUSIC"/>
    <s v="AD SUPPORTED VIDEO STREAMING (NO CPRT)"/>
    <s v="VEVO"/>
    <s v="AD SUPPORTED VIDEO STREAMING (NO CPRT)"/>
    <s v="TRACK"/>
    <x v="12"/>
    <x v="18"/>
    <s v="00851857007007"/>
    <s v="FENCES"/>
    <s v="PALE PAPER"/>
    <d v="2017-03-23T00:00:00"/>
    <m/>
    <s v="USC5Q1690006"/>
    <n v="0.46389999999999998"/>
    <n v="116"/>
  </r>
  <r>
    <s v="US-VOT"/>
    <s v="US-VOTIV MUSIC"/>
    <s v="AD SUPPORTED VIDEO STREAMING (NO CPRT)"/>
    <s v="VEVO"/>
    <s v="AD SUPPORTED VIDEO STREAMING (NO CPRT)"/>
    <s v="TRACK"/>
    <x v="12"/>
    <x v="19"/>
    <s v="00851857007014"/>
    <s v="FENCES"/>
    <s v="BUFFALO FEET"/>
    <d v="2016-09-29T00:00:00"/>
    <m/>
    <s v="USC5Q1690007"/>
    <n v="0.75980000000000003"/>
    <n v="190"/>
  </r>
  <r>
    <s v="US-VOT"/>
    <s v="US-VOTIV MUSIC"/>
    <s v="AD SUPPORTED VIDEO STREAMING (NO CPRT)"/>
    <s v="VEVO"/>
    <s v="AD SUPPORTED VIDEO STREAMING (NO CPRT)"/>
    <s v="TRACK"/>
    <x v="3"/>
    <x v="80"/>
    <s v="00857235002077"/>
    <s v="AUGUSTINES"/>
    <s v="NOTHING TO LOSE BUT YOUR HEAD"/>
    <d v="2014-01-09T00:00:00"/>
    <m/>
    <s v="USC5Q1390030"/>
    <n v="0.73580000000000001"/>
    <n v="184"/>
  </r>
  <r>
    <s v="US-VOT"/>
    <s v="US-VOTIV MUSIC"/>
    <s v="AD SUPPORTED VIDEO STREAMING (NO CPRT)"/>
    <s v="VEVO"/>
    <s v="AD SUPPORTED VIDEO STREAMING (NO CPRT)"/>
    <s v="TRACK"/>
    <x v="13"/>
    <x v="21"/>
    <s v="00851857007137"/>
    <s v="ALLEN TATE"/>
    <s v="DON'T CHOKE"/>
    <d v="2016-10-28T00:00:00"/>
    <m/>
    <s v="USC5Q1690008"/>
    <n v="9.1999999999999985E-2"/>
    <n v="23"/>
  </r>
  <r>
    <s v="US-VOT"/>
    <s v="US-VOTIV MUSIC"/>
    <s v="AD SUPPORTED VIDEO STREAMING (NO CPRT)"/>
    <s v="VEVO"/>
    <s v="AD SUPPORTED VIDEO STREAMING (NO CPRT)"/>
    <s v="TRACK"/>
    <x v="22"/>
    <x v="23"/>
    <s v="00851563006226"/>
    <s v="YOUNG EMPIRES"/>
    <s v="SUNSHINE"/>
    <d v="2015-06-08T00:00:00"/>
    <m/>
    <s v="USC5Q1590009"/>
    <n v="0.83180000000000021"/>
    <n v="208"/>
  </r>
  <r>
    <s v="US-VOT"/>
    <s v="US-VOTIV MUSIC"/>
    <s v="AD SUPPORTED VIDEO STREAMING (NO CPRT)"/>
    <s v="VEVO"/>
    <s v="AD SUPPORTED VIDEO STREAMING (NO CPRT)"/>
    <s v="TRACK"/>
    <x v="17"/>
    <x v="38"/>
    <s v="00857235002305"/>
    <s v="MY GOODNESS"/>
    <s v="COLD FEET KILLER"/>
    <d v="2014-05-08T00:00:00"/>
    <m/>
    <s v="USC5Q1390001"/>
    <n v="0.3039"/>
    <n v="76"/>
  </r>
  <r>
    <s v="US-VOT"/>
    <s v="US-VOTIV MUSIC"/>
    <s v="AD SUPPORTED VIDEO STREAMING (NO CPRT)"/>
    <s v="VEVO"/>
    <s v="AD SUPPORTED VIDEO STREAMING (NO CPRT)"/>
    <s v="TRACK"/>
    <x v="3"/>
    <x v="67"/>
    <s v="00857235002596"/>
    <s v="AUGUSTINES"/>
    <s v="WEARY EYES"/>
    <d v="2014-08-19T00:00:00"/>
    <m/>
    <s v="USC5Q1490013"/>
    <n v="1.0237000000000001"/>
    <n v="256"/>
  </r>
  <r>
    <s v="US-VOT"/>
    <s v="US-VOTIV MUSIC"/>
    <s v="AD SUPPORTED VIDEO STREAMING (NO CPRT)"/>
    <s v="VEVO"/>
    <s v="AD SUPPORTED VIDEO STREAMING (NO CPRT)"/>
    <s v="TRACK"/>
    <x v="3"/>
    <x v="68"/>
    <s v="00857235002169"/>
    <s v="AUGUSTINES"/>
    <s v="NOW YOU ARE FREE"/>
    <d v="2014-05-02T00:00:00"/>
    <m/>
    <s v="USC5Q1490001"/>
    <n v="0.16"/>
    <n v="40"/>
  </r>
  <r>
    <s v="US-VOT"/>
    <s v="US-VOTIV MUSIC"/>
    <s v="USER GENERATED STREAMS (UMG AUDIO / USER VIDEO)"/>
    <s v="YOU TUBE"/>
    <s v="USER GENERATED STREAMS                  "/>
    <s v="TRACK"/>
    <x v="5"/>
    <x v="22"/>
    <s v="00851563006080"/>
    <s v="YOUNG EMPIRES"/>
    <s v="UNCOVER YOUR EYES"/>
    <d v="2015-08-14T00:00:00"/>
    <m/>
    <s v="USC5Q1500013"/>
    <n v="4.7600000000000002E-4"/>
    <n v="13"/>
  </r>
  <r>
    <s v="US-VOT"/>
    <s v="US-VOTIV MUSIC"/>
    <s v="USER GENERATED STREAMS (UMG AUDIO / USER VIDEO)"/>
    <s v="YOU TUBE"/>
    <s v="USER GENERATED STREAMS                  "/>
    <s v="TRACK"/>
    <x v="5"/>
    <x v="6"/>
    <s v="00886445833065"/>
    <s v="YOUNG EMPIRES"/>
    <s v="THE GATES"/>
    <d v="2016-05-04T00:00:00"/>
    <m/>
    <s v="CA1C71600191"/>
    <n v="0"/>
    <n v="2"/>
  </r>
  <r>
    <s v="US-VOT"/>
    <s v="US-VOTIV MUSIC"/>
    <s v="USER GENERATED STREAMS (UMG AUDIO / USER VIDEO)"/>
    <s v="YOU TUBE"/>
    <s v="USER GENERATED STREAMS                  "/>
    <s v="TRACK"/>
    <x v="5"/>
    <x v="6"/>
    <s v="00851563006585"/>
    <s v="YOUNG EMPIRES"/>
    <s v="THE GATES"/>
    <d v="2016-04-22T00:00:00"/>
    <m/>
    <s v="CA1C71600189"/>
    <n v="3.2135999999999998E-2"/>
    <n v="12"/>
  </r>
  <r>
    <s v="US-VOT"/>
    <s v="US-VOTIV MUSIC"/>
    <s v="USER GENERATED STREAMS (UMG AUDIO / USER VIDEO)"/>
    <s v="YOU TUBE"/>
    <s v="USER GENERATED STREAMS                  "/>
    <s v="TRACK"/>
    <x v="5"/>
    <x v="6"/>
    <s v="00851563006066"/>
    <s v="YOUNG EMPIRES"/>
    <s v="THE GATES"/>
    <d v="2015-03-31T00:00:00"/>
    <m/>
    <s v="USC5Q1500004"/>
    <n v="0.72975000000000001"/>
    <n v="634"/>
  </r>
  <r>
    <s v="US-VOT"/>
    <s v="US-VOTIV MUSIC"/>
    <s v="USER GENERATED STREAMS (UMG AUDIO / USER VIDEO)"/>
    <s v="YOU TUBE"/>
    <s v="USER GENERATED STREAMS                  "/>
    <s v="TRACK"/>
    <x v="5"/>
    <x v="6"/>
    <s v="00851563006042"/>
    <s v="YOUNG EMPIRES"/>
    <s v="SUNSHINE"/>
    <d v="2015-09-04T00:00:00"/>
    <m/>
    <s v="USC5Q1500010"/>
    <n v="0.93053200000000003"/>
    <n v="426"/>
  </r>
  <r>
    <s v="US-VOT"/>
    <s v="US-VOTIV MUSIC"/>
    <s v="USER GENERATED STREAMS (UMG AUDIO / USER VIDEO)"/>
    <s v="YOU TUBE"/>
    <s v="USER GENERATED STREAMS                  "/>
    <s v="TRACK"/>
    <x v="5"/>
    <x v="6"/>
    <s v="00851563006042"/>
    <s v="YOUNG EMPIRES"/>
    <s v="MERCY"/>
    <d v="2015-09-04T00:00:00"/>
    <m/>
    <s v="USC5Q1500003"/>
    <n v="0"/>
    <n v="2"/>
  </r>
  <r>
    <s v="US-VOT"/>
    <s v="US-VOTIV MUSIC"/>
    <s v="USER GENERATED STREAMS (UMG AUDIO / USER VIDEO)"/>
    <s v="YOU TUBE"/>
    <s v="USER GENERATED STREAMS                  "/>
    <s v="TRACK"/>
    <x v="5"/>
    <x v="6"/>
    <s v="00851563006042"/>
    <s v="YOUNG EMPIRES"/>
    <s v="HOUSE LIGHTS"/>
    <d v="2015-09-04T00:00:00"/>
    <m/>
    <s v="USC5Q1500008"/>
    <n v="0"/>
    <n v="1"/>
  </r>
  <r>
    <s v="US-VOT"/>
    <s v="US-VOTIV MUSIC"/>
    <s v="USER GENERATED STREAMS (UMG AUDIO / USER VIDEO)"/>
    <s v="YOU TUBE"/>
    <s v="USER GENERATED STREAMS                  "/>
    <s v="TRACK"/>
    <x v="5"/>
    <x v="11"/>
    <s v="00857235002947"/>
    <s v="YOUNG EMPIRES"/>
    <s v="SO CRUEL"/>
    <d v="2015-02-24T00:00:00"/>
    <m/>
    <s v="USC5Q1500001"/>
    <n v="5.1547280000000004"/>
    <n v="1829"/>
  </r>
  <r>
    <s v="US-VOT"/>
    <s v="US-VOTIV MUSIC"/>
    <s v="USER GENERATED STREAMS (UMG AUDIO / USER VIDEO)"/>
    <s v="YOU TUBE"/>
    <s v="USER GENERATED STREAMS                  "/>
    <s v="TRACK"/>
    <x v="5"/>
    <x v="11"/>
    <s v="00851563006547"/>
    <s v="YOUNG EMPIRES"/>
    <s v="SO CRUEL"/>
    <d v="2016-04-15T00:00:00"/>
    <m/>
    <s v="CA1C71600185"/>
    <n v="0"/>
    <n v="2"/>
  </r>
  <r>
    <s v="US-VOT"/>
    <s v="US-VOTIV MUSIC"/>
    <s v="USER GENERATED STREAMS (UMG AUDIO / USER VIDEO)"/>
    <s v="YOU TUBE"/>
    <s v="USER GENERATED STREAMS                  "/>
    <s v="TRACK"/>
    <x v="9"/>
    <x v="25"/>
    <s v="00857235002282"/>
    <s v="YOUNG BUFFALO"/>
    <s v="SYKIA"/>
    <d v="2014-07-08T00:00:00"/>
    <m/>
    <s v="USC5Q1400006"/>
    <n v="0"/>
    <n v="4"/>
  </r>
  <r>
    <s v="US-VOT"/>
    <s v="US-VOTIV MUSIC"/>
    <s v="USER GENERATED STREAMS (UMG AUDIO / USER VIDEO)"/>
    <s v="YOU TUBE"/>
    <s v="USER GENERATED STREAMS                  "/>
    <s v="TRACK"/>
    <x v="9"/>
    <x v="26"/>
    <s v="00857235002619"/>
    <s v="YOUNG BUFFALO"/>
    <s v="MY PLACE"/>
    <d v="2014-10-21T00:00:00"/>
    <m/>
    <s v="USC5Q1400005"/>
    <n v="0"/>
    <n v="20"/>
  </r>
  <r>
    <s v="US-VOT"/>
    <s v="US-VOTIV MUSIC"/>
    <s v="USER GENERATED STREAMS (UMG AUDIO / USER VIDEO)"/>
    <s v="YOU TUBE"/>
    <s v="USER GENERATED STREAMS                  "/>
    <s v="TRACK"/>
    <x v="9"/>
    <x v="12"/>
    <s v="00857235002190"/>
    <s v="YOUNG BUFFALO"/>
    <s v="SUMMERTIME BLONDES"/>
    <d v="2015-03-03T00:00:00"/>
    <m/>
    <s v="USC5Q1400008"/>
    <n v="0"/>
    <n v="8"/>
  </r>
  <r>
    <s v="US-VOT"/>
    <s v="US-VOTIV MUSIC"/>
    <s v="USER GENERATED STREAMS (UMG AUDIO / USER VIDEO)"/>
    <s v="YOU TUBE"/>
    <s v="USER GENERATED STREAMS                  "/>
    <s v="TRACK"/>
    <x v="9"/>
    <x v="12"/>
    <s v="00857235002190"/>
    <s v="YOUNG BUFFALO"/>
    <s v="PILL"/>
    <d v="2015-03-03T00:00:00"/>
    <m/>
    <s v="USC5Q1400009"/>
    <n v="0"/>
    <n v="4"/>
  </r>
  <r>
    <s v="US-VOT"/>
    <s v="US-VOTIV MUSIC"/>
    <s v="USER GENERATED STREAMS (UMG AUDIO / USER VIDEO)"/>
    <s v="YOU TUBE"/>
    <s v="USER GENERATED STREAMS                  "/>
    <s v="TRACK"/>
    <x v="9"/>
    <x v="12"/>
    <s v="00857235002190"/>
    <s v="YOUNG BUFFALO"/>
    <s v="OLD SOUL"/>
    <d v="2015-03-03T00:00:00"/>
    <m/>
    <s v="USC5Q1400010"/>
    <n v="0"/>
    <n v="7"/>
  </r>
  <r>
    <s v="US-VOT"/>
    <s v="US-VOTIV MUSIC"/>
    <s v="USER GENERATED STREAMS (UMG AUDIO / USER VIDEO)"/>
    <s v="YOU TUBE"/>
    <s v="USER GENERATED STREAMS                  "/>
    <s v="TRACK"/>
    <x v="9"/>
    <x v="12"/>
    <s v="00857235002190"/>
    <s v="YOUNG BUFFALO"/>
    <s v="NO IDEA"/>
    <d v="2015-03-03T00:00:00"/>
    <m/>
    <s v="USC5Q1400002"/>
    <n v="0"/>
    <n v="1"/>
  </r>
  <r>
    <s v="US-VOT"/>
    <s v="US-VOTIV MUSIC"/>
    <s v="USER GENERATED STREAMS (UMG AUDIO / USER VIDEO)"/>
    <s v="YOU TUBE"/>
    <s v="USER GENERATED STREAMS                  "/>
    <s v="TRACK"/>
    <x v="9"/>
    <x v="12"/>
    <s v="00857235002190"/>
    <s v="YOUNG BUFFALO"/>
    <s v="MAN IN YOUR DREAMS"/>
    <d v="2015-03-03T00:00:00"/>
    <m/>
    <s v="USC5Q1400001"/>
    <n v="0"/>
    <n v="3"/>
  </r>
  <r>
    <s v="US-VOT"/>
    <s v="US-VOTIV MUSIC"/>
    <s v="USER GENERATED STREAMS (UMG AUDIO / USER VIDEO)"/>
    <s v="YOU TUBE"/>
    <s v="USER GENERATED STREAMS                  "/>
    <s v="TRACK"/>
    <x v="9"/>
    <x v="12"/>
    <s v="00857235002190"/>
    <s v="YOUNG BUFFALO"/>
    <s v="GUILT"/>
    <d v="2015-03-03T00:00:00"/>
    <m/>
    <s v="USC5Q1400003"/>
    <n v="0"/>
    <n v="1"/>
  </r>
  <r>
    <s v="US-VOT"/>
    <s v="US-VOTIV MUSIC"/>
    <s v="USER GENERATED STREAMS (UMG AUDIO / USER VIDEO)"/>
    <s v="YOU TUBE"/>
    <s v="USER GENERATED STREAMS                  "/>
    <s v="TRACK"/>
    <x v="10"/>
    <x v="27"/>
    <s v="00857235002725"/>
    <s v="WHITE ARROWS"/>
    <s v="WE CAN'T EVER DIE"/>
    <d v="2014-12-02T00:00:00"/>
    <m/>
    <s v="USC5Q1400074"/>
    <n v="0"/>
    <n v="27"/>
  </r>
  <r>
    <s v="US-VOT"/>
    <s v="US-VOTIV MUSIC"/>
    <s v="USER GENERATED STREAMS (UMG AUDIO / USER VIDEO)"/>
    <s v="YOU TUBE"/>
    <s v="USER GENERATED STREAMS                  "/>
    <s v="TRACK"/>
    <x v="10"/>
    <x v="27"/>
    <s v="00857235002541"/>
    <s v="WHITE ARROWS"/>
    <s v="WE CAN'T EVER DIE"/>
    <d v="2014-07-22T00:00:00"/>
    <m/>
    <s v="USC5Q1400048"/>
    <n v="6.4819999999999999E-3"/>
    <n v="7"/>
  </r>
  <r>
    <s v="US-VOT"/>
    <s v="US-VOTIV MUSIC"/>
    <s v="USER GENERATED STREAMS (UMG AUDIO / USER VIDEO)"/>
    <s v="YOU TUBE"/>
    <s v="USER GENERATED STREAMS                  "/>
    <s v="TRACK"/>
    <x v="10"/>
    <x v="28"/>
    <s v="00857235002374"/>
    <s v="WHITE ARROWS"/>
    <s v="LEAVE IT ALONE"/>
    <d v="2014-06-10T00:00:00"/>
    <m/>
    <s v="USC5Q1400017"/>
    <n v="0"/>
    <n v="1"/>
  </r>
  <r>
    <s v="US-VOT"/>
    <s v="US-VOTIV MUSIC"/>
    <s v="USER GENERATED STREAMS (UMG AUDIO / USER VIDEO)"/>
    <s v="YOU TUBE"/>
    <s v="USER GENERATED STREAMS                  "/>
    <s v="TRACK"/>
    <x v="10"/>
    <x v="13"/>
    <s v="00857235002411"/>
    <s v="WHITE ARROWS"/>
    <s v="I WANT A TASTE"/>
    <d v="2014-06-24T00:00:00"/>
    <m/>
    <s v="USC5Q1400034"/>
    <n v="0"/>
    <n v="3"/>
  </r>
  <r>
    <s v="US-VOT"/>
    <s v="US-VOTIV MUSIC"/>
    <s v="USER GENERATED STREAMS (UMG AUDIO / USER VIDEO)"/>
    <s v="YOU TUBE"/>
    <s v="USER GENERATED STREAMS                  "/>
    <s v="TRACK"/>
    <x v="6"/>
    <x v="7"/>
    <s v="00075679967336"/>
    <s v="WE ARE AUGUSTINES"/>
    <s v="THE INSTRUMENTAL"/>
    <d v="2014-02-18T00:00:00"/>
    <m/>
    <s v="GBW7D1100012"/>
    <n v="0"/>
    <n v="45"/>
  </r>
  <r>
    <s v="US-VOT"/>
    <s v="US-VOTIV MUSIC"/>
    <s v="USER GENERATED STREAMS (UMG AUDIO / USER VIDEO)"/>
    <s v="YOU TUBE"/>
    <s v="USER GENERATED STREAMS                  "/>
    <s v="TRACK"/>
    <x v="6"/>
    <x v="7"/>
    <s v="00075679967336"/>
    <s v="WE ARE AUGUSTINES"/>
    <s v="STRANGE DAYS"/>
    <d v="2014-02-18T00:00:00"/>
    <m/>
    <s v="GBW7D1100010"/>
    <n v="0"/>
    <n v="31"/>
  </r>
  <r>
    <s v="US-VOT"/>
    <s v="US-VOTIV MUSIC"/>
    <s v="USER GENERATED STREAMS (UMG AUDIO / USER VIDEO)"/>
    <s v="YOU TUBE"/>
    <s v="USER GENERATED STREAMS                  "/>
    <s v="TRACK"/>
    <x v="6"/>
    <x v="7"/>
    <s v="00075679967336"/>
    <s v="WE ARE AUGUSTINES"/>
    <s v="PHILADELPHIA (THE CITY OF BROTHERLY LOVE)"/>
    <d v="2014-02-18T00:00:00"/>
    <m/>
    <s v="GBW7D1100007"/>
    <n v="0"/>
    <n v="17"/>
  </r>
  <r>
    <s v="US-VOT"/>
    <s v="US-VOTIV MUSIC"/>
    <s v="USER GENERATED STREAMS (UMG AUDIO / USER VIDEO)"/>
    <s v="YOU TUBE"/>
    <s v="USER GENERATED STREAMS                  "/>
    <s v="TRACK"/>
    <x v="6"/>
    <x v="7"/>
    <s v="00075679967336"/>
    <s v="WE ARE AUGUSTINES"/>
    <s v="PATTON STATE HOSPITAL"/>
    <d v="2014-02-18T00:00:00"/>
    <m/>
    <s v="GBW7D1100009"/>
    <n v="0"/>
    <n v="1"/>
  </r>
  <r>
    <s v="US-VOT"/>
    <s v="US-VOTIV MUSIC"/>
    <s v="USER GENERATED STREAMS (UMG AUDIO / USER VIDEO)"/>
    <s v="YOU TUBE"/>
    <s v="USER GENERATED STREAMS                  "/>
    <s v="TRACK"/>
    <x v="6"/>
    <x v="7"/>
    <s v="00075679967336"/>
    <s v="WE ARE AUGUSTINES"/>
    <s v="NEW DRINK FOR THE OLD DRUNK"/>
    <d v="2014-02-18T00:00:00"/>
    <m/>
    <s v="GBW7D1100008"/>
    <n v="0"/>
    <n v="16"/>
  </r>
  <r>
    <s v="US-VOT"/>
    <s v="US-VOTIV MUSIC"/>
    <s v="USER GENERATED STREAMS (UMG AUDIO / USER VIDEO)"/>
    <s v="YOU TUBE"/>
    <s v="USER GENERATED STREAMS                  "/>
    <s v="TRACK"/>
    <x v="6"/>
    <x v="7"/>
    <s v="00075679967336"/>
    <s v="WE ARE AUGUSTINES"/>
    <s v="JUAREZ"/>
    <d v="2014-02-18T00:00:00"/>
    <m/>
    <s v="GBW7D1100006"/>
    <n v="0"/>
    <n v="1"/>
  </r>
  <r>
    <s v="US-VOT"/>
    <s v="US-VOTIV MUSIC"/>
    <s v="USER GENERATED STREAMS (UMG AUDIO / USER VIDEO)"/>
    <s v="YOU TUBE"/>
    <s v="USER GENERATED STREAMS                  "/>
    <s v="TRACK"/>
    <x v="6"/>
    <x v="7"/>
    <s v="00075679967336"/>
    <s v="WE ARE AUGUSTINES"/>
    <s v="HEADLONG INTO THE ABYSS"/>
    <d v="2014-02-18T00:00:00"/>
    <m/>
    <s v="GBW7D1100003"/>
    <n v="2.4369999999999999E-3"/>
    <n v="133"/>
  </r>
  <r>
    <s v="US-VOT"/>
    <s v="US-VOTIV MUSIC"/>
    <s v="USER GENERATED STREAMS (UMG AUDIO / USER VIDEO)"/>
    <s v="YOU TUBE"/>
    <s v="USER GENERATED STREAMS                  "/>
    <s v="TRACK"/>
    <x v="6"/>
    <x v="7"/>
    <s v="00075679967336"/>
    <s v="WE ARE AUGUSTINES"/>
    <s v="EAST LOS ANGELES"/>
    <d v="2014-02-18T00:00:00"/>
    <m/>
    <s v="GBW7D1100005"/>
    <n v="2.8600000000000001E-4"/>
    <n v="18"/>
  </r>
  <r>
    <s v="US-VOT"/>
    <s v="US-VOTIV MUSIC"/>
    <s v="USER GENERATED STREAMS (UMG AUDIO / USER VIDEO)"/>
    <s v="YOU TUBE"/>
    <s v="USER GENERATED STREAMS                  "/>
    <s v="TRACK"/>
    <x v="6"/>
    <x v="7"/>
    <s v="00075679967336"/>
    <s v="WE ARE AUGUSTINES"/>
    <s v="CHAPEL SONG"/>
    <d v="2014-02-18T00:00:00"/>
    <m/>
    <s v="GBW7D1100014"/>
    <n v="1.0706009999999999"/>
    <n v="1580"/>
  </r>
  <r>
    <s v="US-VOT"/>
    <s v="US-VOTIV MUSIC"/>
    <s v="USER GENERATED STREAMS (UMG AUDIO / USER VIDEO)"/>
    <s v="YOU TUBE"/>
    <s v="USER GENERATED STREAMS                  "/>
    <s v="TRACK"/>
    <x v="6"/>
    <x v="7"/>
    <s v="00075679967336"/>
    <s v="WE ARE AUGUSTINES"/>
    <s v="BOOK OF JAMES"/>
    <d v="2014-02-18T00:00:00"/>
    <m/>
    <s v="GBW7D1100004"/>
    <n v="0"/>
    <n v="19"/>
  </r>
  <r>
    <s v="US-VOT"/>
    <s v="US-VOTIV MUSIC"/>
    <s v="USER GENERATED STREAMS (UMG AUDIO / USER VIDEO)"/>
    <s v="YOU TUBE"/>
    <s v="USER GENERATED STREAMS                  "/>
    <s v="TRACK"/>
    <x v="6"/>
    <x v="7"/>
    <s v="00075679967336"/>
    <s v="WE ARE AUGUSTINES"/>
    <s v="BARREL OF LEAVES"/>
    <d v="2014-02-18T00:00:00"/>
    <m/>
    <s v="GBW7D1100011"/>
    <n v="0"/>
    <n v="4"/>
  </r>
  <r>
    <s v="US-VOT"/>
    <s v="US-VOTIV MUSIC"/>
    <s v="USER GENERATED STREAMS (UMG AUDIO / USER VIDEO)"/>
    <s v="YOU TUBE"/>
    <s v="USER GENERATED STREAMS                  "/>
    <s v="TRACK"/>
    <x v="6"/>
    <x v="7"/>
    <s v="00075679967336"/>
    <s v="WE ARE AUGUSTINES"/>
    <s v="AUGUSTINE"/>
    <d v="2014-02-18T00:00:00"/>
    <m/>
    <s v="GBW7D1100002"/>
    <n v="0"/>
    <n v="31"/>
  </r>
  <r>
    <s v="US-VOT"/>
    <s v="US-VOTIV MUSIC"/>
    <s v="USER GENERATED STREAMS (UMG AUDIO / USER VIDEO)"/>
    <s v="YOU TUBE"/>
    <s v="USER GENERATED STREAMS                  "/>
    <s v="TRACK"/>
    <x v="7"/>
    <x v="14"/>
    <s v="00075679946430"/>
    <s v="THE SO SO GLOS"/>
    <s v="MY BLOCK"/>
    <d v="2014-01-14T00:00:00"/>
    <m/>
    <s v="USC5Q1300117"/>
    <n v="0"/>
    <n v="67"/>
  </r>
  <r>
    <s v="US-VOT"/>
    <s v="US-VOTIV MUSIC"/>
    <s v="USER GENERATED STREAMS (UMG AUDIO / USER VIDEO)"/>
    <s v="YOU TUBE"/>
    <s v="USER GENERATED STREAMS                  "/>
    <s v="TRACK"/>
    <x v="7"/>
    <x v="15"/>
    <s v="00075679946447"/>
    <s v="THE SO SO GLOS"/>
    <s v="WE GOT THE DAYS"/>
    <d v="2014-01-14T00:00:00"/>
    <m/>
    <s v="USC5Q1300099"/>
    <n v="1.2715000000000001E-2"/>
    <n v="12"/>
  </r>
  <r>
    <s v="US-VOT"/>
    <s v="US-VOTIV MUSIC"/>
    <s v="USER GENERATED STREAMS (UMG AUDIO / USER VIDEO)"/>
    <s v="YOU TUBE"/>
    <s v="USER GENERATED STREAMS                  "/>
    <s v="TRACK"/>
    <x v="7"/>
    <x v="15"/>
    <s v="00075679946447"/>
    <s v="THE SO SO GLOS"/>
    <s v="MOLD BABY (&amp; THE QUEEN MIDAS)"/>
    <d v="2014-01-14T00:00:00"/>
    <m/>
    <s v="USC5Q1300110"/>
    <n v="0"/>
    <n v="546"/>
  </r>
  <r>
    <s v="US-VOT"/>
    <s v="US-VOTIV MUSIC"/>
    <s v="USER GENERATED STREAMS (UMG AUDIO / USER VIDEO)"/>
    <s v="YOU TUBE"/>
    <s v="USER GENERATED STREAMS                  "/>
    <s v="TRACK"/>
    <x v="7"/>
    <x v="8"/>
    <s v="00811790020006"/>
    <s v="THE SO SO GLOS"/>
    <s v="NEW STANCE"/>
    <d v="2014-01-14T00:00:00"/>
    <m/>
    <s v="USC5Q1300113"/>
    <n v="1.8988000000000001E-2"/>
    <n v="25"/>
  </r>
  <r>
    <s v="US-VOT"/>
    <s v="US-VOTIV MUSIC"/>
    <s v="USER GENERATED STREAMS (UMG AUDIO / USER VIDEO)"/>
    <s v="YOU TUBE"/>
    <s v="USER GENERATED STREAMS                  "/>
    <s v="TRACK"/>
    <x v="7"/>
    <x v="8"/>
    <s v="00811790020006"/>
    <s v="THE SO SO GLOS"/>
    <s v="LINDY HOP"/>
    <d v="2014-01-14T00:00:00"/>
    <m/>
    <s v="USC5Q1300115"/>
    <n v="0"/>
    <n v="1"/>
  </r>
  <r>
    <s v="US-VOT"/>
    <s v="US-VOTIV MUSIC"/>
    <s v="USER GENERATED STREAMS (UMG AUDIO / USER VIDEO)"/>
    <s v="YOU TUBE"/>
    <s v="USER GENERATED STREAMS                  "/>
    <s v="TRACK"/>
    <x v="7"/>
    <x v="8"/>
    <s v="00811790020006"/>
    <s v="THE SO SO GLOS"/>
    <s v="FRED ASTAIRE"/>
    <d v="2014-01-14T00:00:00"/>
    <m/>
    <s v="USC5Q1300111"/>
    <n v="0"/>
    <n v="13"/>
  </r>
  <r>
    <s v="US-VOT"/>
    <s v="US-VOTIV MUSIC"/>
    <s v="USER GENERATED STREAMS (UMG AUDIO / USER VIDEO)"/>
    <s v="YOU TUBE"/>
    <s v="USER GENERATED STREAMS                  "/>
    <s v="TRACK"/>
    <x v="7"/>
    <x v="31"/>
    <s v="00851563006479"/>
    <s v="THE SO SO GLOS"/>
    <s v="DANCING INDUSTRY"/>
    <d v="2016-03-11T00:00:00"/>
    <m/>
    <s v="USC5Q1500018"/>
    <n v="0"/>
    <n v="2"/>
  </r>
  <r>
    <s v="US-VOT"/>
    <s v="US-VOTIV MUSIC"/>
    <s v="USER GENERATED STREAMS (UMG AUDIO / USER VIDEO)"/>
    <s v="YOU TUBE"/>
    <s v="USER GENERATED STREAMS                  "/>
    <s v="TRACK"/>
    <x v="7"/>
    <x v="16"/>
    <s v="00851563006394"/>
    <s v="THE SO SO GLOS"/>
    <s v="A.D.D. LIFE"/>
    <d v="2016-01-22T00:00:00"/>
    <m/>
    <s v="USC5Q1500019"/>
    <n v="0"/>
    <n v="59"/>
  </r>
  <r>
    <s v="US-VOT"/>
    <s v="US-VOTIV MUSIC"/>
    <s v="USER GENERATED STREAMS (UMG AUDIO / USER VIDEO)"/>
    <s v="YOU TUBE"/>
    <s v="USER GENERATED STREAMS                  "/>
    <s v="TRACK"/>
    <x v="15"/>
    <x v="34"/>
    <s v="00851857007229"/>
    <s v="SIMON DOOM"/>
    <s v="I FEEL UNLOVED"/>
    <d v="2017-05-19T00:00:00"/>
    <m/>
    <s v="USC5Q1700017"/>
    <n v="0"/>
    <n v="1"/>
  </r>
  <r>
    <s v="US-VOT"/>
    <s v="US-VOTIV MUSIC"/>
    <s v="USER GENERATED STREAMS (UMG AUDIO / USER VIDEO)"/>
    <s v="YOU TUBE"/>
    <s v="USER GENERATED STREAMS                  "/>
    <s v="TRACK"/>
    <x v="16"/>
    <x v="35"/>
    <s v="00851857007205"/>
    <s v="PATRICK HIGGINS"/>
    <s v="SPECTRE"/>
    <d v="2017-02-24T00:00:00"/>
    <m/>
    <s v="USC5Q1700014"/>
    <n v="7.5478900000000007"/>
    <n v="9636"/>
  </r>
  <r>
    <s v="US-VOT"/>
    <s v="US-VOTIV MUSIC"/>
    <s v="USER GENERATED STREAMS (UMG AUDIO / USER VIDEO)"/>
    <s v="YOU TUBE"/>
    <s v="USER GENERATED STREAMS                  "/>
    <s v="TRACK"/>
    <x v="16"/>
    <x v="35"/>
    <s v="00851857007205"/>
    <s v="PATRICK HIGGINS"/>
    <s v="SAYING HI TO OLD FRIENDS"/>
    <d v="2017-02-24T00:00:00"/>
    <m/>
    <s v="USC5Q1700005"/>
    <n v="0.347464"/>
    <n v="2410"/>
  </r>
  <r>
    <s v="US-VOT"/>
    <s v="US-VOTIV MUSIC"/>
    <s v="USER GENERATED STREAMS (UMG AUDIO / USER VIDEO)"/>
    <s v="YOU TUBE"/>
    <s v="USER GENERATED STREAMS                  "/>
    <s v="TRACK"/>
    <x v="16"/>
    <x v="35"/>
    <s v="00851857007205"/>
    <s v="PATRICK HIGGINS"/>
    <s v="I WISH YOU WERE A GIRL"/>
    <d v="2017-02-24T00:00:00"/>
    <m/>
    <s v="USC5Q1700009"/>
    <n v="0.347464"/>
    <n v="2410"/>
  </r>
  <r>
    <s v="US-VOT"/>
    <s v="US-VOTIV MUSIC"/>
    <s v="USER GENERATED STREAMS (UMG AUDIO / USER VIDEO)"/>
    <s v="YOU TUBE"/>
    <s v="USER GENERATED STREAMS                  "/>
    <s v="TRACK"/>
    <x v="16"/>
    <x v="35"/>
    <s v="00851857007205"/>
    <s v="PATRICK HIGGINS"/>
    <s v="HARD BEING HAPPY"/>
    <d v="2017-02-24T00:00:00"/>
    <m/>
    <s v="USC5Q1700006"/>
    <n v="0.347464"/>
    <n v="2410"/>
  </r>
  <r>
    <s v="US-VOT"/>
    <s v="US-VOTIV MUSIC"/>
    <s v="USER GENERATED STREAMS (UMG AUDIO / USER VIDEO)"/>
    <s v="YOU TUBE"/>
    <s v="USER GENERATED STREAMS                  "/>
    <s v="TRACK"/>
    <x v="16"/>
    <x v="35"/>
    <s v="00851857007205"/>
    <s v="PATRICK HIGGINS"/>
    <s v="FUN FEXY FINE"/>
    <d v="2017-02-24T00:00:00"/>
    <m/>
    <s v="USC5Q1700008"/>
    <n v="0.347464"/>
    <n v="2410"/>
  </r>
  <r>
    <s v="US-VOT"/>
    <s v="US-VOTIV MUSIC"/>
    <s v="USER GENERATED STREAMS (UMG AUDIO / USER VIDEO)"/>
    <s v="YOU TUBE"/>
    <s v="USER GENERATED STREAMS                  "/>
    <s v="TRACK"/>
    <x v="16"/>
    <x v="35"/>
    <s v="00851857007205"/>
    <s v="PATRICK HIGGINS"/>
    <s v="DREAMS IMITATE ART"/>
    <d v="2017-02-24T00:00:00"/>
    <m/>
    <s v="USC5Q1700011"/>
    <n v="0.347464"/>
    <n v="2410"/>
  </r>
  <r>
    <s v="US-VOT"/>
    <s v="US-VOTIV MUSIC"/>
    <s v="USER GENERATED STREAMS (UMG AUDIO / USER VIDEO)"/>
    <s v="YOU TUBE"/>
    <s v="USER GENERATED STREAMS                  "/>
    <s v="TRACK"/>
    <x v="16"/>
    <x v="35"/>
    <s v="00851857007205"/>
    <s v="PATRICK HIGGINS"/>
    <s v="BOYS THEME"/>
    <d v="2017-02-24T00:00:00"/>
    <m/>
    <s v="USC5Q1700015"/>
    <n v="0.347464"/>
    <n v="2410"/>
  </r>
  <r>
    <s v="US-VOT"/>
    <s v="US-VOTIV MUSIC"/>
    <s v="USER GENERATED STREAMS (UMG AUDIO / USER VIDEO)"/>
    <s v="YOU TUBE"/>
    <s v="USER GENERATED STREAMS                  "/>
    <s v="TRACK"/>
    <x v="16"/>
    <x v="35"/>
    <s v="00851857007205"/>
    <s v="PATRICK HIGGINS"/>
    <s v="BOYS THEME"/>
    <d v="2017-02-24T00:00:00"/>
    <m/>
    <s v="USC5Q1700004"/>
    <n v="0.112752"/>
    <n v="971"/>
  </r>
  <r>
    <s v="US-VOT"/>
    <s v="US-VOTIV MUSIC"/>
    <s v="USER GENERATED STREAMS (UMG AUDIO / USER VIDEO)"/>
    <s v="YOU TUBE"/>
    <s v="USER GENERATED STREAMS                  "/>
    <s v="TRACK"/>
    <x v="16"/>
    <x v="35"/>
    <s v="00851857007205"/>
    <s v="PATRICK HIGGINS"/>
    <s v="AS YOU ARE"/>
    <d v="2017-02-24T00:00:00"/>
    <m/>
    <s v="USC5Q1700001"/>
    <n v="0.347464"/>
    <n v="2410"/>
  </r>
  <r>
    <s v="US-VOT"/>
    <s v="US-VOTIV MUSIC"/>
    <s v="USER GENERATED STREAMS (UMG AUDIO / USER VIDEO)"/>
    <s v="YOU TUBE"/>
    <s v="USER GENERATED STREAMS                  "/>
    <s v="TRACK"/>
    <x v="16"/>
    <x v="35"/>
    <s v="00851857007205"/>
    <s v="PATRICK HIGGINS"/>
    <s v="ALL THE THINGS YOU WERE BY NOW"/>
    <d v="2017-02-24T00:00:00"/>
    <m/>
    <s v="USC5Q1700010"/>
    <n v="0.347464"/>
    <n v="2410"/>
  </r>
  <r>
    <s v="US-VOT"/>
    <s v="US-VOTIV MUSIC"/>
    <s v="USER GENERATED STREAMS (UMG AUDIO / USER VIDEO)"/>
    <s v="YOU TUBE"/>
    <s v="USER GENERATED STREAMS                  "/>
    <s v="TRACK"/>
    <x v="16"/>
    <x v="35"/>
    <s v="00851857007205"/>
    <s v="MILES JORIS-PEYRAFITTE"/>
    <s v="OH BOY, TRAILER HOMES"/>
    <d v="2017-02-24T00:00:00"/>
    <m/>
    <s v="USC5Q1700007"/>
    <n v="0.347464"/>
    <n v="2410"/>
  </r>
  <r>
    <s v="US-VOT"/>
    <s v="US-VOTIV MUSIC"/>
    <s v="USER GENERATED STREAMS (UMG AUDIO / USER VIDEO)"/>
    <s v="YOU TUBE"/>
    <s v="USER GENERATED STREAMS                  "/>
    <s v="TRACK"/>
    <x v="16"/>
    <x v="35"/>
    <s v="00851857007205"/>
    <s v="KEVIN REILLY"/>
    <s v="APPALACHIAN MOON"/>
    <d v="2017-02-24T00:00:00"/>
    <m/>
    <s v="USC5Q1700016"/>
    <n v="0.82020800000000005"/>
    <n v="2556"/>
  </r>
  <r>
    <s v="US-VOT"/>
    <s v="US-VOTIV MUSIC"/>
    <s v="USER GENERATED STREAMS (UMG AUDIO / USER VIDEO)"/>
    <s v="YOU TUBE"/>
    <s v="USER GENERATED STREAMS                  "/>
    <s v="TRACK"/>
    <x v="17"/>
    <x v="37"/>
    <s v="00851857007069"/>
    <s v="MY GOODNESS"/>
    <s v="ISLANDS"/>
    <d v="2016-09-14T00:00:00"/>
    <m/>
    <s v="USC5Q1600046"/>
    <n v="9.715799999999998E-2"/>
    <n v="102"/>
  </r>
  <r>
    <s v="US-VOT"/>
    <s v="US-VOTIV MUSIC"/>
    <s v="USER GENERATED STREAMS (UMG AUDIO / USER VIDEO)"/>
    <s v="YOU TUBE"/>
    <s v="USER GENERATED STREAMS                  "/>
    <s v="TRACK"/>
    <x v="17"/>
    <x v="38"/>
    <s v="00857235002237"/>
    <s v="MY GOODNESS"/>
    <s v="COLD FEET KILLER"/>
    <d v="2014-04-15T00:00:00"/>
    <m/>
    <s v="USC5Q1300084"/>
    <n v="0"/>
    <n v="85"/>
  </r>
  <r>
    <s v="US-VOT"/>
    <s v="US-VOTIV MUSIC"/>
    <s v="USER GENERATED STREAMS (UMG AUDIO / USER VIDEO)"/>
    <s v="YOU TUBE"/>
    <s v="USER GENERATED STREAMS                  "/>
    <s v="TRACK"/>
    <x v="17"/>
    <x v="39"/>
    <s v="00857235002060"/>
    <s v="MY GOODNESS"/>
    <s v="CHECK YOUR BONES"/>
    <d v="2014-01-21T00:00:00"/>
    <m/>
    <s v="USC5Q1300083"/>
    <n v="0"/>
    <n v="83"/>
  </r>
  <r>
    <s v="US-VOT"/>
    <s v="US-VOTIV MUSIC"/>
    <s v="USER GENERATED STREAMS (UMG AUDIO / USER VIDEO)"/>
    <s v="YOU TUBE"/>
    <s v="USER GENERATED STREAMS                  "/>
    <s v="TRACK"/>
    <x v="18"/>
    <x v="41"/>
    <s v="00857235002923"/>
    <s v="KUROMA"/>
    <s v="LOVE IS ON THE WAY"/>
    <d v="2015-01-27T00:00:00"/>
    <m/>
    <s v="USC5Q1400038"/>
    <n v="0"/>
    <n v="15"/>
  </r>
  <r>
    <s v="US-VOT"/>
    <s v="US-VOTIV MUSIC"/>
    <s v="USER GENERATED STREAMS (UMG AUDIO / USER VIDEO)"/>
    <s v="YOU TUBE"/>
    <s v="USER GENERATED STREAMS                  "/>
    <s v="TRACK"/>
    <x v="18"/>
    <x v="42"/>
    <s v="00857235002459"/>
    <s v="KUROMA"/>
    <s v="RUNNING PEOPLE"/>
    <d v="2015-04-07T00:00:00"/>
    <m/>
    <s v="USC5Q1400037"/>
    <n v="7.1512999999999993E-2"/>
    <n v="21"/>
  </r>
  <r>
    <s v="US-VOT"/>
    <s v="US-VOTIV MUSIC"/>
    <s v="USER GENERATED STREAMS (UMG AUDIO / USER VIDEO)"/>
    <s v="YOU TUBE"/>
    <s v="USER GENERATED STREAMS                  "/>
    <s v="TRACK"/>
    <x v="18"/>
    <x v="42"/>
    <s v="00857235002459"/>
    <s v="KUROMA"/>
    <s v="CASE LOGIC"/>
    <d v="2015-04-07T00:00:00"/>
    <m/>
    <s v="USC5Q1400043"/>
    <n v="0"/>
    <n v="1"/>
  </r>
  <r>
    <s v="US-VOT"/>
    <s v="US-VOTIV MUSIC"/>
    <s v="USER GENERATED STREAMS (UMG AUDIO / USER VIDEO)"/>
    <s v="YOU TUBE"/>
    <s v="USER GENERATED STREAMS                  "/>
    <s v="TRACK"/>
    <x v="18"/>
    <x v="43"/>
    <s v="00851563006721"/>
    <s v="KUROMA"/>
    <s v="A DAY WITH NO DISASTER"/>
    <d v="2016-07-27T00:00:00"/>
    <m/>
    <s v="USC5Q1600001"/>
    <n v="0"/>
    <n v="5"/>
  </r>
  <r>
    <s v="US-VOT"/>
    <s v="US-VOTIV MUSIC"/>
    <s v="USER GENERATED STREAMS (UMG AUDIO / USER VIDEO)"/>
    <s v="YOU TUBE"/>
    <s v="USER GENERATED STREAMS                  "/>
    <s v="TRACK"/>
    <x v="18"/>
    <x v="44"/>
    <s v="00857235002800"/>
    <s v="KUROMA"/>
    <s v="20+CENTURIES"/>
    <d v="2014-12-15T00:00:00"/>
    <m/>
    <s v="USC5Q1400036"/>
    <n v="0"/>
    <n v="8"/>
  </r>
  <r>
    <s v="US-VOT"/>
    <s v="US-VOTIV MUSIC"/>
    <s v="USER GENERATED STREAMS (UMG AUDIO / USER VIDEO)"/>
    <s v="YOU TUBE"/>
    <s v="USER GENERATED STREAMS                  "/>
    <s v="TRACK"/>
    <x v="18"/>
    <x v="44"/>
    <s v="00851563006332"/>
    <s v="KUROMA"/>
    <s v="GONNA GET COOL"/>
    <d v="2015-10-30T00:00:00"/>
    <m/>
    <s v="USC5Q1500014"/>
    <n v="0"/>
    <n v="9"/>
  </r>
  <r>
    <s v="US-VOT"/>
    <s v="US-VOTIV MUSIC"/>
    <s v="USER GENERATED STREAMS (UMG AUDIO / USER VIDEO)"/>
    <s v="YOU TUBE"/>
    <s v="USER GENERATED STREAMS                  "/>
    <s v="TRACK"/>
    <x v="19"/>
    <x v="45"/>
    <s v="00851857007175"/>
    <s v="KAYE"/>
    <s v="PARAKEETER"/>
    <d v="1899-12-31T00:00:00"/>
    <m/>
    <s v="USC5Q1600052"/>
    <n v="0"/>
    <n v="7"/>
  </r>
  <r>
    <s v="US-VOT"/>
    <s v="US-VOTIV MUSIC"/>
    <s v="USER GENERATED STREAMS (UMG AUDIO / USER VIDEO)"/>
    <s v="YOU TUBE"/>
    <s v="USER GENERATED STREAMS                  "/>
    <s v="TRACK"/>
    <x v="19"/>
    <x v="46"/>
    <s v="00851563006622"/>
    <s v="KAYE"/>
    <s v="UUU"/>
    <d v="2016-08-19T00:00:00"/>
    <m/>
    <s v="USC5Q1600013"/>
    <n v="0"/>
    <n v="21"/>
  </r>
  <r>
    <s v="US-VOT"/>
    <s v="US-VOTIV MUSIC"/>
    <s v="USER GENERATED STREAMS (UMG AUDIO / USER VIDEO)"/>
    <s v="YOU TUBE"/>
    <s v="USER GENERATED STREAMS                  "/>
    <s v="TRACK"/>
    <x v="19"/>
    <x v="46"/>
    <s v="00851563006622"/>
    <s v="KAYE"/>
    <s v="HONEY"/>
    <d v="2016-08-19T00:00:00"/>
    <m/>
    <s v="USC5Q1600014"/>
    <n v="0"/>
    <n v="101"/>
  </r>
  <r>
    <s v="US-VOT"/>
    <s v="US-VOTIV MUSIC"/>
    <s v="USER GENERATED STREAMS (UMG AUDIO / USER VIDEO)"/>
    <s v="YOU TUBE"/>
    <s v="USER GENERATED STREAMS                  "/>
    <s v="TRACK"/>
    <x v="8"/>
    <x v="50"/>
    <s v="00857235002084"/>
    <s v="IMAGINARY CITIES"/>
    <s v="ALL THE TIME"/>
    <d v="2014-02-25T00:00:00"/>
    <m/>
    <s v="CA2Q71200018"/>
    <n v="1.8100000000000001E-4"/>
    <n v="9"/>
  </r>
  <r>
    <s v="US-VOT"/>
    <s v="US-VOTIV MUSIC"/>
    <s v="USER GENERATED STREAMS (UMG AUDIO / USER VIDEO)"/>
    <s v="YOU TUBE"/>
    <s v="USER GENERATED STREAMS                  "/>
    <s v="TRACK"/>
    <x v="8"/>
    <x v="50"/>
    <s v="00857235002084"/>
    <s v="IMAGINARY CITIES"/>
    <s v="A WAY WITH YOUR WORDS"/>
    <d v="2014-02-25T00:00:00"/>
    <m/>
    <s v="CA2Q71200025"/>
    <n v="0"/>
    <n v="2"/>
  </r>
  <r>
    <s v="US-VOT"/>
    <s v="US-VOTIV MUSIC"/>
    <s v="USER GENERATED STREAMS (UMG AUDIO / USER VIDEO)"/>
    <s v="YOU TUBE"/>
    <s v="USER GENERATED STREAMS                  "/>
    <s v="TRACK"/>
    <x v="8"/>
    <x v="50"/>
    <s v="00857235002084"/>
    <s v="IMAGINARY CITIES"/>
    <s v="9 AND 10"/>
    <d v="2014-02-25T00:00:00"/>
    <m/>
    <s v="CA2Q71200024"/>
    <n v="0"/>
    <n v="4"/>
  </r>
  <r>
    <s v="US-VOT"/>
    <s v="US-VOTIV MUSIC"/>
    <s v="USER GENERATED STREAMS (UMG AUDIO / USER VIDEO)"/>
    <s v="YOU TUBE"/>
    <s v="USER GENERATED STREAMS                  "/>
    <s v="TRACK"/>
    <x v="0"/>
    <x v="52"/>
    <s v="00851563006127"/>
    <s v="GLINT"/>
    <s v="JUNKY"/>
    <d v="2016-03-11T00:00:00"/>
    <m/>
    <s v="USC5Q1400056"/>
    <n v="0"/>
    <n v="3"/>
  </r>
  <r>
    <s v="US-VOT"/>
    <s v="US-VOTIV MUSIC"/>
    <s v="USER GENERATED STREAMS (UMG AUDIO / USER VIDEO)"/>
    <s v="YOU TUBE"/>
    <s v="USER GENERATED STREAMS                  "/>
    <s v="TRACK"/>
    <x v="0"/>
    <x v="52"/>
    <s v="00851563006127"/>
    <s v="GLINT"/>
    <s v="FAR FROM HERE"/>
    <d v="2016-03-11T00:00:00"/>
    <m/>
    <s v="USC5Q1400090"/>
    <n v="0"/>
    <n v="2"/>
  </r>
  <r>
    <s v="US-VOT"/>
    <s v="US-VOTIV MUSIC"/>
    <s v="USER GENERATED STREAMS (UMG AUDIO / USER VIDEO)"/>
    <s v="YOU TUBE"/>
    <s v="USER GENERATED STREAMS                  "/>
    <s v="TRACK"/>
    <x v="0"/>
    <x v="53"/>
    <s v="00851563006257"/>
    <s v="GLINT"/>
    <s v="WHILE YOU SLEEP"/>
    <d v="2015-07-24T00:00:00"/>
    <m/>
    <s v="USC5Q1400060"/>
    <n v="0"/>
    <n v="7"/>
  </r>
  <r>
    <s v="US-VOT"/>
    <s v="US-VOTIV MUSIC"/>
    <s v="USER GENERATED STREAMS (UMG AUDIO / USER VIDEO)"/>
    <s v="YOU TUBE"/>
    <s v="USER GENERATED STREAMS                  "/>
    <s v="TRACK"/>
    <x v="0"/>
    <x v="85"/>
    <s v="00851563006424"/>
    <s v="GLINT"/>
    <s v="GIRL CRUSH"/>
    <d v="2015-12-01T00:00:00"/>
    <m/>
    <s v="USC5Q1500031"/>
    <n v="3.9490000000000003E-3"/>
    <n v="8"/>
  </r>
  <r>
    <s v="US-VOT"/>
    <s v="US-VOTIV MUSIC"/>
    <s v="USER GENERATED STREAMS (UMG AUDIO / USER VIDEO)"/>
    <s v="YOU TUBE"/>
    <s v="USER GENERATED STREAMS                  "/>
    <s v="TRACK"/>
    <x v="0"/>
    <x v="55"/>
    <s v="00851563006523"/>
    <s v="GLINT"/>
    <s v="DAYDREAMERS"/>
    <d v="2016-04-01T00:00:00"/>
    <m/>
    <s v="USC5Q1690001"/>
    <n v="0"/>
    <n v="6"/>
  </r>
  <r>
    <s v="US-VOT"/>
    <s v="US-VOTIV MUSIC"/>
    <s v="USER GENERATED STREAMS (UMG AUDIO / USER VIDEO)"/>
    <s v="YOU TUBE"/>
    <s v="USER GENERATED STREAMS                  "/>
    <s v="TRACK"/>
    <x v="12"/>
    <x v="56"/>
    <s v="00851563006516"/>
    <s v="FENCES"/>
    <s v="PALE PAPER"/>
    <d v="2016-09-09T00:00:00"/>
    <m/>
    <s v="USC5Q1500034"/>
    <n v="0"/>
    <n v="3"/>
  </r>
  <r>
    <s v="US-VOT"/>
    <s v="US-VOTIV MUSIC"/>
    <s v="USER GENERATED STREAMS (UMG AUDIO / USER VIDEO)"/>
    <s v="YOU TUBE"/>
    <s v="USER GENERATED STREAMS                  "/>
    <s v="TRACK"/>
    <x v="12"/>
    <x v="56"/>
    <s v="00851563006516"/>
    <s v="FENCES"/>
    <s v="LIKE A FEATHER"/>
    <d v="2016-09-09T00:00:00"/>
    <m/>
    <s v="USC5Q1500036"/>
    <n v="0"/>
    <n v="9"/>
  </r>
  <r>
    <s v="US-VOT"/>
    <s v="US-VOTIV MUSIC"/>
    <s v="USER GENERATED STREAMS (UMG AUDIO / USER VIDEO)"/>
    <s v="YOU TUBE"/>
    <s v="USER GENERATED STREAMS                  "/>
    <s v="TRACK"/>
    <x v="12"/>
    <x v="56"/>
    <s v="00851563006516"/>
    <s v="FENCES"/>
    <s v="HUNTING SEASON"/>
    <d v="2016-09-09T00:00:00"/>
    <m/>
    <s v="USC5Q1500032"/>
    <n v="0"/>
    <n v="2"/>
  </r>
  <r>
    <s v="US-VOT"/>
    <s v="US-VOTIV MUSIC"/>
    <s v="USER GENERATED STREAMS (UMG AUDIO / USER VIDEO)"/>
    <s v="YOU TUBE"/>
    <s v="USER GENERATED STREAMS                  "/>
    <s v="TRACK"/>
    <x v="12"/>
    <x v="56"/>
    <s v="00851563006516"/>
    <s v="FENCES"/>
    <s v="BUFFALO FEET"/>
    <d v="2016-09-09T00:00:00"/>
    <m/>
    <s v="USC5Q1500037"/>
    <n v="0"/>
    <n v="21"/>
  </r>
  <r>
    <s v="US-VOT"/>
    <s v="US-VOTIV MUSIC"/>
    <s v="USER GENERATED STREAMS (UMG AUDIO / USER VIDEO)"/>
    <s v="YOU TUBE"/>
    <s v="USER GENERATED STREAMS                  "/>
    <s v="TRACK"/>
    <x v="11"/>
    <x v="57"/>
    <s v="00851857007359"/>
    <s v="CLOUD CONTROL"/>
    <s v="TREETOPS"/>
    <d v="2017-09-01T00:00:00"/>
    <m/>
    <s v="AULI01711620"/>
    <n v="1.3887999999999999E-2"/>
    <n v="20"/>
  </r>
  <r>
    <s v="US-VOT"/>
    <s v="US-VOTIV MUSIC"/>
    <s v="USER GENERATED STREAMS (UMG AUDIO / USER VIDEO)"/>
    <s v="YOU TUBE"/>
    <s v="USER GENERATED STREAMS                  "/>
    <s v="TRACK"/>
    <x v="11"/>
    <x v="57"/>
    <s v="00851857007359"/>
    <s v="CLOUD CONTROL"/>
    <s v="PANOPTICON"/>
    <d v="2017-09-01T00:00:00"/>
    <m/>
    <s v="AULI01711640"/>
    <n v="0"/>
    <n v="8"/>
  </r>
  <r>
    <s v="US-VOT"/>
    <s v="US-VOTIV MUSIC"/>
    <s v="USER GENERATED STREAMS (UMG AUDIO / USER VIDEO)"/>
    <s v="YOU TUBE"/>
    <s v="USER GENERATED STREAMS                  "/>
    <s v="TRACK"/>
    <x v="11"/>
    <x v="57"/>
    <s v="00851857007359"/>
    <s v="CLOUD CONTROL"/>
    <s v="LIGHTS ON THE CHROME"/>
    <d v="2017-09-01T00:00:00"/>
    <m/>
    <s v="AULI01711600"/>
    <n v="0"/>
    <n v="2"/>
  </r>
  <r>
    <s v="US-VOT"/>
    <s v="US-VOTIV MUSIC"/>
    <s v="USER GENERATED STREAMS (UMG AUDIO / USER VIDEO)"/>
    <s v="YOU TUBE"/>
    <s v="USER GENERATED STREAMS                  "/>
    <s v="TRACK"/>
    <x v="11"/>
    <x v="57"/>
    <s v="00851857007359"/>
    <s v="CLOUD CONTROL"/>
    <s v="LACUNA"/>
    <d v="2017-09-01T00:00:00"/>
    <m/>
    <s v="AULI01711670"/>
    <n v="0"/>
    <n v="1"/>
  </r>
  <r>
    <s v="US-VOT"/>
    <s v="US-VOTIV MUSIC"/>
    <s v="USER GENERATED STREAMS (UMG AUDIO / USER VIDEO)"/>
    <s v="YOU TUBE"/>
    <s v="USER GENERATED STREAMS                  "/>
    <s v="TRACK"/>
    <x v="11"/>
    <x v="57"/>
    <s v="00851857007359"/>
    <s v="CLOUD CONTROL"/>
    <s v="GOLDFISH"/>
    <d v="2017-09-01T00:00:00"/>
    <m/>
    <s v="AULI01711650"/>
    <n v="0"/>
    <n v="2"/>
  </r>
  <r>
    <s v="US-VOT"/>
    <s v="US-VOTIV MUSIC"/>
    <s v="USER GENERATED STREAMS (UMG AUDIO / USER VIDEO)"/>
    <s v="YOU TUBE"/>
    <s v="USER GENERATED STREAMS                  "/>
    <s v="TRACK"/>
    <x v="11"/>
    <x v="57"/>
    <s v="00851857007359"/>
    <s v="CLOUD CONTROL"/>
    <s v="FIND ME IN THE WATER"/>
    <d v="2017-09-01T00:00:00"/>
    <m/>
    <s v="AULI01711690"/>
    <n v="0"/>
    <n v="2"/>
  </r>
  <r>
    <s v="US-VOT"/>
    <s v="US-VOTIV MUSIC"/>
    <s v="USER GENERATED STREAMS (UMG AUDIO / USER VIDEO)"/>
    <s v="YOU TUBE"/>
    <s v="USER GENERATED STREAMS                  "/>
    <s v="TRACK"/>
    <x v="11"/>
    <x v="58"/>
    <s v="00851857007328"/>
    <s v="CLOUD CONTROL"/>
    <s v="RAINBOW CITY"/>
    <d v="2017-05-12T00:00:00"/>
    <m/>
    <s v="AULI01710600"/>
    <n v="0"/>
    <n v="120"/>
  </r>
  <r>
    <s v="US-VOT"/>
    <s v="US-VOTIV MUSIC"/>
    <s v="USER GENERATED STREAMS (UMG AUDIO / USER VIDEO)"/>
    <s v="YOU TUBE"/>
    <s v="USER GENERATED STREAMS                  "/>
    <s v="TRACK"/>
    <x v="11"/>
    <x v="17"/>
    <s v="00075679950949"/>
    <s v="CLOUD CONTROL"/>
    <s v="DOJO RISING"/>
    <d v="2014-02-18T00:00:00"/>
    <m/>
    <s v="AULI01387000"/>
    <n v="0"/>
    <n v="1"/>
  </r>
  <r>
    <s v="US-VOT"/>
    <s v="US-VOTIV MUSIC"/>
    <s v="USER GENERATED STREAMS (UMG AUDIO / USER VIDEO)"/>
    <s v="YOU TUBE"/>
    <s v="USER GENERATED STREAMS                  "/>
    <s v="TRACK"/>
    <x v="21"/>
    <x v="60"/>
    <s v="00851857007526"/>
    <s v="CLINT MANSELL"/>
    <s v="RITUAL"/>
    <d v="2018-07-27T00:00:00"/>
    <m/>
    <s v="USC5Q1800009"/>
    <n v="0.17450199999999999"/>
    <n v="35"/>
  </r>
  <r>
    <s v="US-VOT"/>
    <s v="US-VOTIV MUSIC"/>
    <s v="USER GENERATED STREAMS (UMG AUDIO / USER VIDEO)"/>
    <s v="YOU TUBE"/>
    <s v="USER GENERATED STREAMS                  "/>
    <s v="TRACK"/>
    <x v="21"/>
    <x v="60"/>
    <s v="00851857007526"/>
    <s v="CLINT MANSELL"/>
    <s v="LET THERE BE DARK"/>
    <d v="2018-07-27T00:00:00"/>
    <m/>
    <s v="USC5Q1800015"/>
    <n v="0"/>
    <n v="2"/>
  </r>
  <r>
    <s v="US-VOT"/>
    <s v="US-VOTIV MUSIC"/>
    <s v="USER GENERATED STREAMS (UMG AUDIO / USER VIDEO)"/>
    <s v="YOU TUBE"/>
    <s v="USER GENERATED STREAMS                  "/>
    <s v="TRACK"/>
    <x v="21"/>
    <x v="60"/>
    <s v="00851857007526"/>
    <s v="CLINT MANSELL"/>
    <s v="DIRGE"/>
    <d v="2018-07-27T00:00:00"/>
    <m/>
    <s v="USC5Q1800012"/>
    <n v="0"/>
    <n v="135"/>
  </r>
  <r>
    <s v="US-VOT"/>
    <s v="US-VOTIV MUSIC"/>
    <s v="USER GENERATED STREAMS (UMG AUDIO / USER VIDEO)"/>
    <s v="YOU TUBE"/>
    <s v="USER GENERATED STREAMS                  "/>
    <s v="TRACK"/>
    <x v="1"/>
    <x v="61"/>
    <s v="00851857007434"/>
    <s v="CHAPPO"/>
    <s v="WHITE NOISE"/>
    <d v="2017-11-03T00:00:00"/>
    <m/>
    <s v="USC5Q1700030"/>
    <n v="0"/>
    <n v="4"/>
  </r>
  <r>
    <s v="US-VOT"/>
    <s v="US-VOTIV MUSIC"/>
    <s v="USER GENERATED STREAMS (UMG AUDIO / USER VIDEO)"/>
    <s v="YOU TUBE"/>
    <s v="USER GENERATED STREAMS                  "/>
    <s v="TRACK"/>
    <x v="1"/>
    <x v="62"/>
    <s v="00857235002909"/>
    <s v="CHAPPO"/>
    <s v="HANG ON"/>
    <d v="2015-02-17T00:00:00"/>
    <m/>
    <s v="USC5Q1400083"/>
    <n v="0"/>
    <n v="56"/>
  </r>
  <r>
    <s v="US-VOT"/>
    <s v="US-VOTIV MUSIC"/>
    <s v="USER GENERATED STREAMS (UMG AUDIO / USER VIDEO)"/>
    <s v="YOU TUBE"/>
    <s v="USER GENERATED STREAMS                  "/>
    <s v="TRACK"/>
    <x v="1"/>
    <x v="63"/>
    <s v="00857235002749"/>
    <s v="CHAPPO"/>
    <s v="MAD MAGIC"/>
    <d v="2015-05-12T00:00:00"/>
    <m/>
    <s v="USC5Q1400085"/>
    <n v="0"/>
    <n v="8"/>
  </r>
  <r>
    <s v="US-VOT"/>
    <s v="US-VOTIV MUSIC"/>
    <s v="USER GENERATED STREAMS (UMG AUDIO / USER VIDEO)"/>
    <s v="YOU TUBE"/>
    <s v="USER GENERATED STREAMS                  "/>
    <s v="TRACK"/>
    <x v="1"/>
    <x v="63"/>
    <s v="00857235002749"/>
    <s v="CHAPPO"/>
    <s v="GHETTO WEEKEND"/>
    <d v="2015-05-12T00:00:00"/>
    <m/>
    <s v="USC5Q1400089"/>
    <n v="0"/>
    <n v="153"/>
  </r>
  <r>
    <s v="US-VOT"/>
    <s v="US-VOTIV MUSIC"/>
    <s v="USER GENERATED STREAMS (UMG AUDIO / USER VIDEO)"/>
    <s v="YOU TUBE"/>
    <s v="USER GENERATED STREAMS                  "/>
    <s v="TRACK"/>
    <x v="1"/>
    <x v="1"/>
    <s v="00851857007397"/>
    <s v="CHAPPO"/>
    <s v="FEEDBACK LOOP"/>
    <d v="2018-02-23T00:00:00"/>
    <m/>
    <s v="USC5Q1700038"/>
    <n v="0"/>
    <n v="1"/>
  </r>
  <r>
    <s v="US-VOT"/>
    <s v="US-VOTIV MUSIC"/>
    <s v="USER GENERATED STREAMS (UMG AUDIO / USER VIDEO)"/>
    <s v="YOU TUBE"/>
    <s v="USER GENERATED STREAMS                  "/>
    <s v="TRACK"/>
    <x v="1"/>
    <x v="1"/>
    <s v="00851857007397"/>
    <s v="CHAPPO"/>
    <s v="CRY ON ME"/>
    <d v="2018-02-23T00:00:00"/>
    <m/>
    <s v="USC5Q1700032"/>
    <n v="4.7500000000000001E-2"/>
    <n v="421"/>
  </r>
  <r>
    <s v="US-VOT"/>
    <s v="US-VOTIV MUSIC"/>
    <s v="USER GENERATED STREAMS (UMG AUDIO / USER VIDEO)"/>
    <s v="YOU TUBE"/>
    <s v="USER GENERATED STREAMS                  "/>
    <s v="TRACK"/>
    <x v="1"/>
    <x v="64"/>
    <s v="00857235002732"/>
    <s v="CHAPPO"/>
    <s v="I'M NOT READY"/>
    <d v="2014-12-09T00:00:00"/>
    <m/>
    <s v="USC5Q1400078"/>
    <n v="0"/>
    <n v="22"/>
  </r>
  <r>
    <s v="US-VOT"/>
    <s v="US-VOTIV MUSIC"/>
    <s v="USER GENERATED STREAMS (UMG AUDIO / USER VIDEO)"/>
    <s v="YOU TUBE"/>
    <s v="USER GENERATED STREAMS                  "/>
    <s v="TRACK"/>
    <x v="1"/>
    <x v="64"/>
    <s v="00857235002732"/>
    <s v="CHAPPO"/>
    <s v="I DON'T NEED THE SUN"/>
    <d v="2014-12-09T00:00:00"/>
    <m/>
    <s v="USC5Q1400079"/>
    <n v="0"/>
    <n v="33"/>
  </r>
  <r>
    <s v="US-VOT"/>
    <s v="US-VOTIV MUSIC"/>
    <s v="USER GENERATED STREAMS (UMG AUDIO / USER VIDEO)"/>
    <s v="YOU TUBE"/>
    <s v="USER GENERATED STREAMS                  "/>
    <s v="TRACK"/>
    <x v="1"/>
    <x v="64"/>
    <s v="00857235002732"/>
    <s v="CHAPPO"/>
    <s v="CELEBRATE"/>
    <d v="2014-12-09T00:00:00"/>
    <m/>
    <s v="USC5Q1400080"/>
    <n v="0"/>
    <n v="7"/>
  </r>
  <r>
    <s v="US-VOT"/>
    <s v="US-VOTIV MUSIC"/>
    <s v="USER GENERATED STREAMS (UMG AUDIO / USER VIDEO)"/>
    <s v="YOU TUBE"/>
    <s v="USER GENERATED STREAMS                  "/>
    <s v="TRACK"/>
    <x v="2"/>
    <x v="2"/>
    <s v="00075679967251"/>
    <s v="BRITE FUTURES"/>
    <s v="TOO YOUNG TO KILL"/>
    <d v="2014-02-18T00:00:00"/>
    <m/>
    <s v="USC5Q1100010"/>
    <n v="0"/>
    <n v="61"/>
  </r>
  <r>
    <s v="US-VOT"/>
    <s v="US-VOTIV MUSIC"/>
    <s v="USER GENERATED STREAMS (UMG AUDIO / USER VIDEO)"/>
    <s v="YOU TUBE"/>
    <s v="USER GENERATED STREAMS                  "/>
    <s v="TRACK"/>
    <x v="3"/>
    <x v="3"/>
    <s v="00602537659876"/>
    <s v="AUGUSTINES"/>
    <s v="WEARY EYES"/>
    <d v="2014-02-04T00:00:00"/>
    <m/>
    <s v="USC5Q1300055"/>
    <n v="0"/>
    <n v="7"/>
  </r>
  <r>
    <s v="US-VOT"/>
    <s v="US-VOTIV MUSIC"/>
    <s v="USER GENERATED STREAMS (UMG AUDIO / USER VIDEO)"/>
    <s v="YOU TUBE"/>
    <s v="USER GENERATED STREAMS                  "/>
    <s v="TRACK"/>
    <x v="3"/>
    <x v="3"/>
    <s v="00602537659876"/>
    <s v="AUGUSTINES"/>
    <s v="WALKABOUT"/>
    <d v="2014-02-04T00:00:00"/>
    <m/>
    <s v="USC5Q1300057"/>
    <n v="2.4132250000000002"/>
    <n v="1569"/>
  </r>
  <r>
    <s v="US-VOT"/>
    <s v="US-VOTIV MUSIC"/>
    <s v="USER GENERATED STREAMS (UMG AUDIO / USER VIDEO)"/>
    <s v="YOU TUBE"/>
    <s v="USER GENERATED STREAMS                  "/>
    <s v="TRACK"/>
    <x v="3"/>
    <x v="3"/>
    <s v="00602537659876"/>
    <s v="AUGUSTINES"/>
    <s v="THIS AIN'T ME"/>
    <d v="2014-02-04T00:00:00"/>
    <m/>
    <s v="USC5Q1300059"/>
    <n v="5.0813999999999998E-2"/>
    <n v="14"/>
  </r>
  <r>
    <s v="US-VOT"/>
    <s v="US-VOTIV MUSIC"/>
    <s v="USER GENERATED STREAMS (UMG AUDIO / USER VIDEO)"/>
    <s v="YOU TUBE"/>
    <s v="USER GENERATED STREAMS                  "/>
    <s v="TRACK"/>
    <x v="3"/>
    <x v="3"/>
    <s v="00602537659876"/>
    <s v="AUGUSTINES"/>
    <s v="THE AVENUE"/>
    <d v="2014-02-04T00:00:00"/>
    <m/>
    <s v="USC5Q1300061"/>
    <n v="1.5977000000000002E-2"/>
    <n v="12"/>
  </r>
  <r>
    <s v="US-VOT"/>
    <s v="US-VOTIV MUSIC"/>
    <s v="USER GENERATED STREAMS (UMG AUDIO / USER VIDEO)"/>
    <s v="YOU TUBE"/>
    <s v="USER GENERATED STREAMS                  "/>
    <s v="TRACK"/>
    <x v="3"/>
    <x v="3"/>
    <s v="00602537659876"/>
    <s v="AUGUSTINES"/>
    <s v="NOW YOU ARE FREE"/>
    <d v="2014-02-04T00:00:00"/>
    <m/>
    <s v="USC5Q1300060"/>
    <n v="4.347899999999999E-2"/>
    <n v="50"/>
  </r>
  <r>
    <s v="US-VOT"/>
    <s v="US-VOTIV MUSIC"/>
    <s v="USER GENERATED STREAMS (UMG AUDIO / USER VIDEO)"/>
    <s v="YOU TUBE"/>
    <s v="USER GENERATED STREAMS                  "/>
    <s v="TRACK"/>
    <x v="3"/>
    <x v="3"/>
    <s v="00602537659876"/>
    <s v="AUGUSTINES"/>
    <s v="KID YOU'RE ON YOUR OWN"/>
    <d v="2014-02-04T00:00:00"/>
    <m/>
    <s v="USC5Q1300058"/>
    <n v="0"/>
    <n v="29"/>
  </r>
  <r>
    <s v="US-VOT"/>
    <s v="US-VOTIV MUSIC"/>
    <s v="USER GENERATED STREAMS (UMG AUDIO / USER VIDEO)"/>
    <s v="YOU TUBE"/>
    <s v="USER GENERATED STREAMS                  "/>
    <s v="TRACK"/>
    <x v="3"/>
    <x v="3"/>
    <s v="00602537659876"/>
    <s v="AUGUSTINES"/>
    <s v="INTRO (I TOUCH IMAGINARY HANDS)"/>
    <d v="2014-02-04T00:00:00"/>
    <m/>
    <s v="USC5Q1300052"/>
    <n v="0"/>
    <n v="15"/>
  </r>
  <r>
    <s v="US-VOT"/>
    <s v="US-VOTIV MUSIC"/>
    <s v="USER GENERATED STREAMS (UMG AUDIO / USER VIDEO)"/>
    <s v="YOU TUBE"/>
    <s v="USER GENERATED STREAMS                  "/>
    <s v="TRACK"/>
    <x v="3"/>
    <x v="3"/>
    <s v="00602537659876"/>
    <s v="AUGUSTINES"/>
    <s v="HOLD ONTO ANYTHING"/>
    <d v="2014-02-04T00:00:00"/>
    <m/>
    <s v="USC5Q1300063"/>
    <n v="0"/>
    <n v="2"/>
  </r>
  <r>
    <s v="US-VOT"/>
    <s v="US-VOTIV MUSIC"/>
    <s v="USER GENERATED STREAMS (UMG AUDIO / USER VIDEO)"/>
    <s v="YOU TUBE"/>
    <s v="USER GENERATED STREAMS                  "/>
    <s v="TRACK"/>
    <x v="3"/>
    <x v="3"/>
    <s v="00602537659876"/>
    <s v="AUGUSTINES"/>
    <s v="HIGHWAY 1 INTERLUDE"/>
    <d v="2014-02-04T00:00:00"/>
    <m/>
    <s v="USC5Q1300062"/>
    <n v="0"/>
    <n v="29"/>
  </r>
  <r>
    <s v="US-VOT"/>
    <s v="US-VOTIV MUSIC"/>
    <s v="USER GENERATED STREAMS (UMG AUDIO / USER VIDEO)"/>
    <s v="YOU TUBE"/>
    <s v="USER GENERATED STREAMS                  "/>
    <s v="TRACK"/>
    <x v="3"/>
    <x v="3"/>
    <s v="00602537659876"/>
    <s v="AUGUSTINES"/>
    <s v="DON'T YOU LOOK BACK"/>
    <d v="2014-02-04T00:00:00"/>
    <m/>
    <s v="USC5Q1300056"/>
    <n v="0"/>
    <n v="125"/>
  </r>
  <r>
    <s v="US-VOT"/>
    <s v="US-VOTIV MUSIC"/>
    <s v="USER GENERATED STREAMS (UMG AUDIO / USER VIDEO)"/>
    <s v="YOU TUBE"/>
    <s v="USER GENERATED STREAMS                  "/>
    <s v="TRACK"/>
    <x v="4"/>
    <x v="9"/>
    <s v="00851563006028"/>
    <s v="ALPINE"/>
    <s v="UP FOR AIR"/>
    <d v="2015-06-16T00:00:00"/>
    <m/>
    <s v="AULI01599370"/>
    <n v="6.3174999999999995E-2"/>
    <n v="94"/>
  </r>
  <r>
    <s v="US-VOT"/>
    <s v="US-VOTIV MUSIC"/>
    <s v="USER GENERATED STREAMS (UMG AUDIO / USER VIDEO)"/>
    <s v="YOU TUBE"/>
    <s v="USER GENERATED STREAMS                  "/>
    <s v="TRACK"/>
    <x v="4"/>
    <x v="9"/>
    <s v="00851563006028"/>
    <s v="ALPINE"/>
    <s v="SHOT FOX"/>
    <d v="2015-06-16T00:00:00"/>
    <m/>
    <s v="AULI01599340"/>
    <n v="0"/>
    <n v="27"/>
  </r>
  <r>
    <s v="US-VOT"/>
    <s v="US-VOTIV MUSIC"/>
    <s v="USER GENERATED STREAMS (UMG AUDIO / USER VIDEO)"/>
    <s v="YOU TUBE"/>
    <s v="USER GENERATED STREAMS                  "/>
    <s v="TRACK"/>
    <x v="4"/>
    <x v="9"/>
    <s v="00851563006028"/>
    <s v="ALPINE"/>
    <s v="NEED NOT BE"/>
    <d v="2015-06-16T00:00:00"/>
    <m/>
    <s v="AULI01599390"/>
    <n v="0"/>
    <n v="38"/>
  </r>
  <r>
    <s v="US-VOT"/>
    <s v="US-VOTIV MUSIC"/>
    <s v="USER GENERATED STREAMS (UMG AUDIO / USER VIDEO)"/>
    <s v="YOU TUBE"/>
    <s v="USER GENERATED STREAMS                  "/>
    <s v="TRACK"/>
    <x v="4"/>
    <x v="9"/>
    <s v="00851563006028"/>
    <s v="ALPINE"/>
    <s v="MUCH MORE"/>
    <d v="2015-06-16T00:00:00"/>
    <m/>
    <s v="AULI01599380"/>
    <n v="0"/>
    <n v="10"/>
  </r>
  <r>
    <s v="US-VOT"/>
    <s v="US-VOTIV MUSIC"/>
    <s v="USER GENERATED STREAMS (UMG AUDIO / USER VIDEO)"/>
    <s v="YOU TUBE"/>
    <s v="USER GENERATED STREAMS                  "/>
    <s v="TRACK"/>
    <x v="4"/>
    <x v="9"/>
    <s v="00851563006028"/>
    <s v="ALPINE"/>
    <s v="JELLYFISH"/>
    <d v="2015-06-16T00:00:00"/>
    <m/>
    <s v="AULI01599360"/>
    <n v="0"/>
    <n v="8"/>
  </r>
  <r>
    <s v="US-VOT"/>
    <s v="US-VOTIV MUSIC"/>
    <s v="USER GENERATED STREAMS (UMG AUDIO / USER VIDEO)"/>
    <s v="YOU TUBE"/>
    <s v="USER GENERATED STREAMS                  "/>
    <s v="TRACK"/>
    <x v="4"/>
    <x v="9"/>
    <s v="00851563006028"/>
    <s v="ALPINE"/>
    <s v="DAMN BABY"/>
    <d v="2015-06-16T00:00:00"/>
    <m/>
    <s v="AULI01599350"/>
    <n v="1.8141999999999998E-2"/>
    <n v="58"/>
  </r>
  <r>
    <s v="US-VOT"/>
    <s v="US-VOTIV MUSIC"/>
    <s v="USER GENERATED STREAMS (UMG AUDIO / USER VIDEO)"/>
    <s v="YOU TUBE"/>
    <s v="USER GENERATED STREAMS                  "/>
    <s v="TRACK"/>
    <x v="4"/>
    <x v="9"/>
    <s v="00851563006028"/>
    <s v="ALPINE"/>
    <s v="CRUNCHES"/>
    <d v="2015-06-16T00:00:00"/>
    <m/>
    <s v="AULI01599330"/>
    <n v="0"/>
    <n v="62"/>
  </r>
  <r>
    <s v="US-VOT"/>
    <s v="US-VOTIV MUSIC"/>
    <s v="USER GENERATED STREAMS (UMG AUDIO / USER VIDEO)"/>
    <s v="YOU TUBE"/>
    <s v="USER GENERATED STREAMS                  "/>
    <s v="TRACK"/>
    <x v="4"/>
    <x v="9"/>
    <s v="00851563006028"/>
    <s v="ALPINE"/>
    <s v="COME ON"/>
    <d v="2015-06-16T00:00:00"/>
    <m/>
    <s v="AULI01599310"/>
    <n v="0"/>
    <n v="1"/>
  </r>
  <r>
    <s v="US-VOT"/>
    <s v="US-VOTIV MUSIC"/>
    <s v="USER GENERATED STREAMS (UMG AUDIO / USER VIDEO)"/>
    <s v="YOU TUBE"/>
    <s v="USER GENERATED STREAMS                  "/>
    <s v="TRACK"/>
    <x v="4"/>
    <x v="4"/>
    <s v="00851563006141"/>
    <s v="ALPINE"/>
    <s v="FOOLISH"/>
    <d v="2015-04-07T00:00:00"/>
    <m/>
    <s v="AULI01599320"/>
    <n v="5.5409999999999999E-3"/>
    <n v="201"/>
  </r>
  <r>
    <s v="US-VOT"/>
    <s v="US-VOTIV MUSIC"/>
    <s v="USER GENERATED STREAMS (UMG AUDIO / USER VIDEO)"/>
    <s v="YOU TUBE"/>
    <s v="USER GENERATED STREAMS                  "/>
    <s v="TRACK"/>
    <x v="13"/>
    <x v="65"/>
    <s v="00851563006752"/>
    <s v="ALLEN TATE"/>
    <s v="YDNF (YOUNG DUMB NUMB FUN)"/>
    <d v="2016-10-28T00:00:00"/>
    <m/>
    <s v="USC5Q1600025"/>
    <n v="0"/>
    <n v="4"/>
  </r>
  <r>
    <s v="US-VOT"/>
    <s v="US-VOTIV MUSIC"/>
    <s v="USER GENERATED STREAMS (UMG AUDIO / USER VIDEO)"/>
    <s v="YOU TUBE"/>
    <s v="USER GENERATED STREAMS                  "/>
    <s v="TRACK"/>
    <x v="13"/>
    <x v="65"/>
    <s v="00851563006752"/>
    <s v="ALLEN TATE"/>
    <s v="WRAPPED UP"/>
    <d v="2016-10-28T00:00:00"/>
    <m/>
    <s v="USC5Q1600021"/>
    <n v="0"/>
    <n v="5"/>
  </r>
  <r>
    <s v="US-VOT"/>
    <s v="US-VOTIV MUSIC"/>
    <s v="SUB USER GENERATED STREAMS (UMG AUDIO)"/>
    <s v="YOU TUBE"/>
    <s v="USER GENERATED STREAMS"/>
    <s v="TRACK"/>
    <x v="5"/>
    <x v="22"/>
    <s v="00851563006080"/>
    <s v="YOUNG EMPIRES"/>
    <s v="UNCOVER YOUR EYES"/>
    <d v="2015-08-14T00:00:00"/>
    <m/>
    <s v="USC5Q1500013"/>
    <n v="7.4699999999999994E-4"/>
    <n v="1"/>
  </r>
  <r>
    <s v="US-VOT"/>
    <s v="US-VOTIV MUSIC"/>
    <s v="SUB USER GENERATED STREAMS (UMG AUDIO)"/>
    <s v="YOU TUBE"/>
    <s v="USER GENERATED STREAMS"/>
    <s v="TRACK"/>
    <x v="5"/>
    <x v="6"/>
    <s v="00851563006585"/>
    <s v="YOUNG EMPIRES"/>
    <s v="THE GATES"/>
    <d v="2016-04-22T00:00:00"/>
    <m/>
    <s v="CA1C71600189"/>
    <n v="3.1815999999999997E-2"/>
    <n v="2"/>
  </r>
  <r>
    <s v="US-VOT"/>
    <s v="US-VOTIV MUSIC"/>
    <s v="SUB USER GENERATED STREAMS (UMG AUDIO)"/>
    <s v="YOU TUBE"/>
    <s v="USER GENERATED STREAMS"/>
    <s v="TRACK"/>
    <x v="5"/>
    <x v="6"/>
    <s v="00851563006066"/>
    <s v="YOUNG EMPIRES"/>
    <s v="THE GATES"/>
    <d v="2015-03-31T00:00:00"/>
    <m/>
    <s v="USC5Q1500004"/>
    <n v="0.21204799999999999"/>
    <n v="28"/>
  </r>
  <r>
    <s v="US-VOT"/>
    <s v="US-VOTIV MUSIC"/>
    <s v="SUB USER GENERATED STREAMS (UMG AUDIO)"/>
    <s v="YOU TUBE"/>
    <s v="USER GENERATED STREAMS"/>
    <s v="TRACK"/>
    <x v="5"/>
    <x v="6"/>
    <s v="00851563006042"/>
    <s v="YOUNG EMPIRES"/>
    <s v="SUNSHINE"/>
    <d v="2015-09-04T00:00:00"/>
    <m/>
    <s v="USC5Q1500010"/>
    <n v="0.59827799999999998"/>
    <n v="43"/>
  </r>
  <r>
    <s v="US-VOT"/>
    <s v="US-VOTIV MUSIC"/>
    <s v="SUB USER GENERATED STREAMS (UMG AUDIO)"/>
    <s v="YOU TUBE"/>
    <s v="USER GENERATED STREAMS"/>
    <s v="TRACK"/>
    <x v="5"/>
    <x v="11"/>
    <s v="00857235002947"/>
    <s v="YOUNG EMPIRES"/>
    <s v="SO CRUEL"/>
    <d v="2015-02-24T00:00:00"/>
    <m/>
    <s v="USC5Q1500001"/>
    <n v="3.4668359999999998"/>
    <n v="247"/>
  </r>
  <r>
    <s v="US-VOT"/>
    <s v="US-VOTIV MUSIC"/>
    <s v="SUB USER GENERATED STREAMS (UMG AUDIO)"/>
    <s v="YOU TUBE"/>
    <s v="USER GENERATED STREAMS"/>
    <s v="TRACK"/>
    <x v="9"/>
    <x v="26"/>
    <s v="00857235002619"/>
    <s v="YOUNG BUFFALO"/>
    <s v="MY PLACE"/>
    <d v="2014-10-21T00:00:00"/>
    <m/>
    <s v="USC5Q1400005"/>
    <n v="1.5275E-2"/>
    <n v="1"/>
  </r>
  <r>
    <s v="US-VOT"/>
    <s v="US-VOTIV MUSIC"/>
    <s v="SUB USER GENERATED STREAMS (UMG AUDIO)"/>
    <s v="YOU TUBE"/>
    <s v="USER GENERATED STREAMS"/>
    <s v="TRACK"/>
    <x v="9"/>
    <x v="12"/>
    <s v="00857235002190"/>
    <s v="YOUNG BUFFALO"/>
    <s v="OLD SOUL"/>
    <d v="2015-03-03T00:00:00"/>
    <m/>
    <s v="USC5Q1400010"/>
    <n v="7.9542000000000002E-2"/>
    <n v="5"/>
  </r>
  <r>
    <s v="US-VOT"/>
    <s v="US-VOTIV MUSIC"/>
    <s v="SUB USER GENERATED STREAMS (UMG AUDIO)"/>
    <s v="YOU TUBE"/>
    <s v="USER GENERATED STREAMS"/>
    <s v="TRACK"/>
    <x v="9"/>
    <x v="12"/>
    <s v="00857235002190"/>
    <s v="YOUNG BUFFALO"/>
    <s v="NO IDEA"/>
    <d v="2015-03-03T00:00:00"/>
    <m/>
    <s v="USC5Q1400002"/>
    <n v="1.5481999999999999E-2"/>
    <n v="1"/>
  </r>
  <r>
    <s v="US-VOT"/>
    <s v="US-VOTIV MUSIC"/>
    <s v="SUB USER GENERATED STREAMS (UMG AUDIO)"/>
    <s v="YOU TUBE"/>
    <s v="USER GENERATED STREAMS"/>
    <s v="TRACK"/>
    <x v="9"/>
    <x v="12"/>
    <s v="00857235002190"/>
    <s v="YOUNG BUFFALO"/>
    <s v="GUILT"/>
    <d v="2015-03-03T00:00:00"/>
    <m/>
    <s v="USC5Q1400003"/>
    <n v="9.3743000000000007E-2"/>
    <n v="6"/>
  </r>
  <r>
    <s v="US-VOT"/>
    <s v="US-VOTIV MUSIC"/>
    <s v="SUB USER GENERATED STREAMS (UMG AUDIO)"/>
    <s v="YOU TUBE"/>
    <s v="USER GENERATED STREAMS"/>
    <s v="TRACK"/>
    <x v="10"/>
    <x v="27"/>
    <s v="00857235002725"/>
    <s v="WHITE ARROWS"/>
    <s v="WE CAN'T EVER DIE"/>
    <d v="2014-12-02T00:00:00"/>
    <m/>
    <s v="USC5Q1400074"/>
    <n v="0.168658"/>
    <n v="11"/>
  </r>
  <r>
    <s v="US-VOT"/>
    <s v="US-VOTIV MUSIC"/>
    <s v="SUB USER GENERATED STREAMS (UMG AUDIO)"/>
    <s v="YOU TUBE"/>
    <s v="USER GENERATED STREAMS"/>
    <s v="TRACK"/>
    <x v="6"/>
    <x v="7"/>
    <s v="00075679967336"/>
    <s v="WE ARE AUGUSTINES"/>
    <s v="THE INSTRUMENTAL"/>
    <d v="2014-02-18T00:00:00"/>
    <m/>
    <s v="GBW7D1100012"/>
    <n v="3.9140000000000001E-2"/>
    <n v="4"/>
  </r>
  <r>
    <s v="US-VOT"/>
    <s v="US-VOTIV MUSIC"/>
    <s v="SUB USER GENERATED STREAMS (UMG AUDIO)"/>
    <s v="YOU TUBE"/>
    <s v="USER GENERATED STREAMS"/>
    <s v="TRACK"/>
    <x v="6"/>
    <x v="7"/>
    <s v="00075679967336"/>
    <s v="WE ARE AUGUSTINES"/>
    <s v="STRANGE DAYS"/>
    <d v="2014-02-18T00:00:00"/>
    <m/>
    <s v="GBW7D1100010"/>
    <n v="0.160688"/>
    <n v="11"/>
  </r>
  <r>
    <s v="US-VOT"/>
    <s v="US-VOTIV MUSIC"/>
    <s v="SUB USER GENERATED STREAMS (UMG AUDIO)"/>
    <s v="YOU TUBE"/>
    <s v="USER GENERATED STREAMS"/>
    <s v="TRACK"/>
    <x v="6"/>
    <x v="7"/>
    <s v="00075679967336"/>
    <s v="WE ARE AUGUSTINES"/>
    <s v="PHILADELPHIA (THE CITY OF BROTHERLY LOVE)"/>
    <d v="2014-02-18T00:00:00"/>
    <m/>
    <s v="GBW7D1100007"/>
    <n v="2.3649E-2"/>
    <n v="2"/>
  </r>
  <r>
    <s v="US-VOT"/>
    <s v="US-VOTIV MUSIC"/>
    <s v="SUB USER GENERATED STREAMS (UMG AUDIO)"/>
    <s v="YOU TUBE"/>
    <s v="USER GENERATED STREAMS"/>
    <s v="TRACK"/>
    <x v="6"/>
    <x v="7"/>
    <s v="00075679967336"/>
    <s v="WE ARE AUGUSTINES"/>
    <s v="NEW DRINK FOR THE OLD DRUNK"/>
    <d v="2014-02-18T00:00:00"/>
    <m/>
    <s v="GBW7D1100008"/>
    <n v="5.2082999999999997E-2"/>
    <n v="4"/>
  </r>
  <r>
    <s v="US-VOT"/>
    <s v="US-VOTIV MUSIC"/>
    <s v="SUB USER GENERATED STREAMS (UMG AUDIO)"/>
    <s v="YOU TUBE"/>
    <s v="USER GENERATED STREAMS"/>
    <s v="TRACK"/>
    <x v="6"/>
    <x v="7"/>
    <s v="00075679967336"/>
    <s v="WE ARE AUGUSTINES"/>
    <s v="HEADLONG INTO THE ABYSS"/>
    <d v="2014-02-18T00:00:00"/>
    <m/>
    <s v="GBW7D1100003"/>
    <n v="0.29983900000000002"/>
    <n v="23"/>
  </r>
  <r>
    <s v="US-VOT"/>
    <s v="US-VOTIV MUSIC"/>
    <s v="SUB USER GENERATED STREAMS (UMG AUDIO)"/>
    <s v="YOU TUBE"/>
    <s v="USER GENERATED STREAMS"/>
    <s v="TRACK"/>
    <x v="6"/>
    <x v="7"/>
    <s v="00075679967336"/>
    <s v="WE ARE AUGUSTINES"/>
    <s v="EAST LOS ANGELES"/>
    <d v="2014-02-18T00:00:00"/>
    <m/>
    <s v="GBW7D1100005"/>
    <n v="5.2110000000000004E-3"/>
    <n v="1"/>
  </r>
  <r>
    <s v="US-VOT"/>
    <s v="US-VOTIV MUSIC"/>
    <s v="SUB USER GENERATED STREAMS (UMG AUDIO)"/>
    <s v="YOU TUBE"/>
    <s v="USER GENERATED STREAMS"/>
    <s v="TRACK"/>
    <x v="6"/>
    <x v="7"/>
    <s v="00075679967336"/>
    <s v="WE ARE AUGUSTINES"/>
    <s v="CHAPEL SONG"/>
    <d v="2014-02-18T00:00:00"/>
    <m/>
    <s v="GBW7D1100014"/>
    <n v="1.9827079999999999"/>
    <n v="175"/>
  </r>
  <r>
    <s v="US-VOT"/>
    <s v="US-VOTIV MUSIC"/>
    <s v="SUB USER GENERATED STREAMS (UMG AUDIO)"/>
    <s v="YOU TUBE"/>
    <s v="USER GENERATED STREAMS"/>
    <s v="TRACK"/>
    <x v="6"/>
    <x v="7"/>
    <s v="00075679967336"/>
    <s v="WE ARE AUGUSTINES"/>
    <s v="BOOK OF JAMES"/>
    <d v="2014-02-18T00:00:00"/>
    <m/>
    <s v="GBW7D1100004"/>
    <n v="1.4264000000000001E-2"/>
    <n v="2"/>
  </r>
  <r>
    <s v="US-VOT"/>
    <s v="US-VOTIV MUSIC"/>
    <s v="SUB USER GENERATED STREAMS (UMG AUDIO)"/>
    <s v="YOU TUBE"/>
    <s v="USER GENERATED STREAMS"/>
    <s v="TRACK"/>
    <x v="6"/>
    <x v="7"/>
    <s v="00075679967336"/>
    <s v="WE ARE AUGUSTINES"/>
    <s v="AUGUSTINE"/>
    <d v="2014-02-18T00:00:00"/>
    <m/>
    <s v="GBW7D1100002"/>
    <n v="6.7136000000000001E-2"/>
    <n v="5"/>
  </r>
  <r>
    <s v="US-VOT"/>
    <s v="US-VOTIV MUSIC"/>
    <s v="SUB USER GENERATED STREAMS (UMG AUDIO)"/>
    <s v="YOU TUBE"/>
    <s v="USER GENERATED STREAMS"/>
    <s v="TRACK"/>
    <x v="7"/>
    <x v="14"/>
    <s v="00075679946430"/>
    <s v="THE SO SO GLOS"/>
    <s v="MY BLOCK"/>
    <d v="2014-01-14T00:00:00"/>
    <m/>
    <s v="USC5Q1300117"/>
    <n v="0.33778599999999998"/>
    <n v="36"/>
  </r>
  <r>
    <s v="US-VOT"/>
    <s v="US-VOTIV MUSIC"/>
    <s v="SUB USER GENERATED STREAMS (UMG AUDIO)"/>
    <s v="YOU TUBE"/>
    <s v="USER GENERATED STREAMS"/>
    <s v="TRACK"/>
    <x v="7"/>
    <x v="15"/>
    <s v="00075679946447"/>
    <s v="THE SO SO GLOS"/>
    <s v="WE GOT THE DAYS"/>
    <d v="2014-01-14T00:00:00"/>
    <m/>
    <s v="USC5Q1300099"/>
    <n v="9.3963000000000005E-2"/>
    <n v="6"/>
  </r>
  <r>
    <s v="US-VOT"/>
    <s v="US-VOTIV MUSIC"/>
    <s v="SUB USER GENERATED STREAMS (UMG AUDIO)"/>
    <s v="YOU TUBE"/>
    <s v="USER GENERATED STREAMS"/>
    <s v="TRACK"/>
    <x v="7"/>
    <x v="15"/>
    <s v="00075679946447"/>
    <s v="THE SO SO GLOS"/>
    <s v="MOLD BABY (&amp; THE QUEEN MIDAS)"/>
    <d v="2014-01-14T00:00:00"/>
    <m/>
    <s v="USC5Q1300110"/>
    <n v="1.9092999999999999E-2"/>
    <n v="5"/>
  </r>
  <r>
    <s v="US-VOT"/>
    <s v="US-VOTIV MUSIC"/>
    <s v="SUB USER GENERATED STREAMS (UMG AUDIO)"/>
    <s v="YOU TUBE"/>
    <s v="USER GENERATED STREAMS"/>
    <s v="TRACK"/>
    <x v="7"/>
    <x v="8"/>
    <s v="00811790020006"/>
    <s v="THE SO SO GLOS"/>
    <s v="NEW STANCE"/>
    <d v="2014-01-14T00:00:00"/>
    <m/>
    <s v="USC5Q1300113"/>
    <n v="6.8257999999999985E-2"/>
    <n v="5"/>
  </r>
  <r>
    <s v="US-VOT"/>
    <s v="US-VOTIV MUSIC"/>
    <s v="SUB USER GENERATED STREAMS (UMG AUDIO)"/>
    <s v="YOU TUBE"/>
    <s v="USER GENERATED STREAMS"/>
    <s v="TRACK"/>
    <x v="7"/>
    <x v="8"/>
    <s v="00811790020006"/>
    <s v="THE SO SO GLOS"/>
    <s v="LIVE LIKE TV"/>
    <d v="2014-01-14T00:00:00"/>
    <m/>
    <s v="USC5Q1300112"/>
    <n v="3.0550000000000001E-2"/>
    <n v="2"/>
  </r>
  <r>
    <s v="US-VOT"/>
    <s v="US-VOTIV MUSIC"/>
    <s v="SUB USER GENERATED STREAMS (UMG AUDIO)"/>
    <s v="YOU TUBE"/>
    <s v="USER GENERATED STREAMS"/>
    <s v="TRACK"/>
    <x v="7"/>
    <x v="8"/>
    <s v="00811790020006"/>
    <s v="THE SO SO GLOS"/>
    <s v="FRED ASTAIRE"/>
    <d v="2014-01-14T00:00:00"/>
    <m/>
    <s v="USC5Q1300111"/>
    <n v="1.5481999999999999E-2"/>
    <n v="1"/>
  </r>
  <r>
    <s v="US-VOT"/>
    <s v="US-VOTIV MUSIC"/>
    <s v="SUB USER GENERATED STREAMS (UMG AUDIO)"/>
    <s v="YOU TUBE"/>
    <s v="USER GENERATED STREAMS"/>
    <s v="TRACK"/>
    <x v="7"/>
    <x v="30"/>
    <s v="00851563006356"/>
    <s v="THE SO SO GLOS"/>
    <s v="MISSIONARY"/>
    <d v="2016-05-20T00:00:00"/>
    <m/>
    <s v="USC5Q1500029"/>
    <n v="1.5275E-2"/>
    <n v="1"/>
  </r>
  <r>
    <s v="US-VOT"/>
    <s v="US-VOTIV MUSIC"/>
    <s v="SUB USER GENERATED STREAMS (UMG AUDIO)"/>
    <s v="YOU TUBE"/>
    <s v="USER GENERATED STREAMS"/>
    <s v="TRACK"/>
    <x v="7"/>
    <x v="31"/>
    <s v="00851563006479"/>
    <s v="THE SO SO GLOS"/>
    <s v="DANCING INDUSTRY"/>
    <d v="2016-03-11T00:00:00"/>
    <m/>
    <s v="USC5Q1500018"/>
    <n v="1.0322E-2"/>
    <n v="2"/>
  </r>
  <r>
    <s v="US-VOT"/>
    <s v="US-VOTIV MUSIC"/>
    <s v="SUB USER GENERATED STREAMS (UMG AUDIO)"/>
    <s v="YOU TUBE"/>
    <s v="USER GENERATED STREAMS"/>
    <s v="TRACK"/>
    <x v="7"/>
    <x v="16"/>
    <s v="00851563006394"/>
    <s v="THE SO SO GLOS"/>
    <s v="A.D.D. LIFE"/>
    <d v="2016-01-22T00:00:00"/>
    <m/>
    <s v="USC5Q1500019"/>
    <n v="0.24024499999999999"/>
    <n v="25"/>
  </r>
  <r>
    <s v="US-VOT"/>
    <s v="US-VOTIV MUSIC"/>
    <s v="SUB USER GENERATED STREAMS (UMG AUDIO)"/>
    <s v="YOU TUBE"/>
    <s v="USER GENERATED STREAMS"/>
    <s v="TRACK"/>
    <x v="15"/>
    <x v="34"/>
    <s v="00851857007229"/>
    <s v="SIMON DOOM"/>
    <s v="I FEEL UNLOVED"/>
    <d v="2017-05-19T00:00:00"/>
    <m/>
    <s v="USC5Q1700017"/>
    <n v="4.7298E-2"/>
    <n v="3"/>
  </r>
  <r>
    <s v="US-VOT"/>
    <s v="US-VOTIV MUSIC"/>
    <s v="SUB USER GENERATED STREAMS (UMG AUDIO)"/>
    <s v="YOU TUBE"/>
    <s v="USER GENERATED STREAMS"/>
    <s v="TRACK"/>
    <x v="16"/>
    <x v="35"/>
    <s v="00851857007205"/>
    <s v="PATRICK HIGGINS"/>
    <s v="SPECTRE"/>
    <d v="2017-02-24T00:00:00"/>
    <m/>
    <s v="USC5Q1700014"/>
    <n v="5.414968"/>
    <n v="502"/>
  </r>
  <r>
    <s v="US-VOT"/>
    <s v="US-VOTIV MUSIC"/>
    <s v="SUB USER GENERATED STREAMS (UMG AUDIO)"/>
    <s v="YOU TUBE"/>
    <s v="USER GENERATED STREAMS"/>
    <s v="TRACK"/>
    <x v="16"/>
    <x v="35"/>
    <s v="00851857007205"/>
    <s v="PATRICK HIGGINS"/>
    <s v="SAYING HI TO OLD FRIENDS"/>
    <d v="2017-02-24T00:00:00"/>
    <m/>
    <s v="USC5Q1700005"/>
    <n v="9.2677999999999996E-2"/>
    <n v="71"/>
  </r>
  <r>
    <s v="US-VOT"/>
    <s v="US-VOTIV MUSIC"/>
    <s v="SUB USER GENERATED STREAMS (UMG AUDIO)"/>
    <s v="YOU TUBE"/>
    <s v="USER GENERATED STREAMS"/>
    <s v="TRACK"/>
    <x v="16"/>
    <x v="35"/>
    <s v="00851857007205"/>
    <s v="PATRICK HIGGINS"/>
    <s v="I WISH YOU WERE A GIRL"/>
    <d v="2017-02-24T00:00:00"/>
    <m/>
    <s v="USC5Q1700009"/>
    <n v="9.2677999999999996E-2"/>
    <n v="71"/>
  </r>
  <r>
    <s v="US-VOT"/>
    <s v="US-VOTIV MUSIC"/>
    <s v="SUB USER GENERATED STREAMS (UMG AUDIO)"/>
    <s v="YOU TUBE"/>
    <s v="USER GENERATED STREAMS"/>
    <s v="TRACK"/>
    <x v="16"/>
    <x v="35"/>
    <s v="00851857007205"/>
    <s v="PATRICK HIGGINS"/>
    <s v="HARD BEING HAPPY"/>
    <d v="2017-02-24T00:00:00"/>
    <m/>
    <s v="USC5Q1700006"/>
    <n v="9.2677999999999996E-2"/>
    <n v="71"/>
  </r>
  <r>
    <s v="US-VOT"/>
    <s v="US-VOTIV MUSIC"/>
    <s v="SUB USER GENERATED STREAMS (UMG AUDIO)"/>
    <s v="YOU TUBE"/>
    <s v="USER GENERATED STREAMS"/>
    <s v="TRACK"/>
    <x v="16"/>
    <x v="35"/>
    <s v="00851857007205"/>
    <s v="PATRICK HIGGINS"/>
    <s v="FUN FEXY FINE"/>
    <d v="2017-02-24T00:00:00"/>
    <m/>
    <s v="USC5Q1700008"/>
    <n v="9.2677999999999996E-2"/>
    <n v="71"/>
  </r>
  <r>
    <s v="US-VOT"/>
    <s v="US-VOTIV MUSIC"/>
    <s v="SUB USER GENERATED STREAMS (UMG AUDIO)"/>
    <s v="YOU TUBE"/>
    <s v="USER GENERATED STREAMS"/>
    <s v="TRACK"/>
    <x v="16"/>
    <x v="35"/>
    <s v="00851857007205"/>
    <s v="PATRICK HIGGINS"/>
    <s v="DREAMS IMITATE ART"/>
    <d v="2017-02-24T00:00:00"/>
    <m/>
    <s v="USC5Q1700011"/>
    <n v="9.2677999999999996E-2"/>
    <n v="71"/>
  </r>
  <r>
    <s v="US-VOT"/>
    <s v="US-VOTIV MUSIC"/>
    <s v="SUB USER GENERATED STREAMS (UMG AUDIO)"/>
    <s v="YOU TUBE"/>
    <s v="USER GENERATED STREAMS"/>
    <s v="TRACK"/>
    <x v="16"/>
    <x v="35"/>
    <s v="00851857007205"/>
    <s v="PATRICK HIGGINS"/>
    <s v="BOYS THEME"/>
    <d v="2017-02-24T00:00:00"/>
    <m/>
    <s v="USC5Q1700015"/>
    <n v="9.2677999999999996E-2"/>
    <n v="71"/>
  </r>
  <r>
    <s v="US-VOT"/>
    <s v="US-VOTIV MUSIC"/>
    <s v="SUB USER GENERATED STREAMS (UMG AUDIO)"/>
    <s v="YOU TUBE"/>
    <s v="USER GENERATED STREAMS"/>
    <s v="TRACK"/>
    <x v="16"/>
    <x v="35"/>
    <s v="00851857007205"/>
    <s v="PATRICK HIGGINS"/>
    <s v="BOYS THEME"/>
    <d v="2017-02-24T00:00:00"/>
    <m/>
    <s v="USC5Q1700004"/>
    <n v="4.7511999999999999E-2"/>
    <n v="31"/>
  </r>
  <r>
    <s v="US-VOT"/>
    <s v="US-VOTIV MUSIC"/>
    <s v="SUB USER GENERATED STREAMS (UMG AUDIO)"/>
    <s v="YOU TUBE"/>
    <s v="USER GENERATED STREAMS"/>
    <s v="TRACK"/>
    <x v="16"/>
    <x v="35"/>
    <s v="00851857007205"/>
    <s v="PATRICK HIGGINS"/>
    <s v="AS YOU ARE"/>
    <d v="2017-02-24T00:00:00"/>
    <m/>
    <s v="USC5Q1700001"/>
    <n v="9.2677999999999996E-2"/>
    <n v="71"/>
  </r>
  <r>
    <s v="US-VOT"/>
    <s v="US-VOTIV MUSIC"/>
    <s v="SUB USER GENERATED STREAMS (UMG AUDIO)"/>
    <s v="YOU TUBE"/>
    <s v="USER GENERATED STREAMS"/>
    <s v="TRACK"/>
    <x v="16"/>
    <x v="35"/>
    <s v="00851857007205"/>
    <s v="PATRICK HIGGINS"/>
    <s v="ALL THE THINGS YOU WERE BY NOW"/>
    <d v="2017-02-24T00:00:00"/>
    <m/>
    <s v="USC5Q1700010"/>
    <n v="9.2677999999999996E-2"/>
    <n v="71"/>
  </r>
  <r>
    <s v="US-VOT"/>
    <s v="US-VOTIV MUSIC"/>
    <s v="SUB USER GENERATED STREAMS (UMG AUDIO)"/>
    <s v="YOU TUBE"/>
    <s v="USER GENERATED STREAMS"/>
    <s v="TRACK"/>
    <x v="16"/>
    <x v="35"/>
    <s v="00851857007205"/>
    <s v="MILES JORIS-PEYRAFITTE"/>
    <s v="OH BOY, TRAILER HOMES"/>
    <d v="2017-02-24T00:00:00"/>
    <m/>
    <s v="USC5Q1700007"/>
    <n v="9.2677999999999996E-2"/>
    <n v="71"/>
  </r>
  <r>
    <s v="US-VOT"/>
    <s v="US-VOTIV MUSIC"/>
    <s v="SUB USER GENERATED STREAMS (UMG AUDIO)"/>
    <s v="YOU TUBE"/>
    <s v="USER GENERATED STREAMS"/>
    <s v="TRACK"/>
    <x v="16"/>
    <x v="35"/>
    <s v="00851857007205"/>
    <s v="KEVIN REILLY"/>
    <s v="APPALACHIAN MOON"/>
    <d v="2017-02-24T00:00:00"/>
    <m/>
    <s v="USC5Q1700016"/>
    <n v="0.163382"/>
    <n v="76"/>
  </r>
  <r>
    <s v="US-VOT"/>
    <s v="US-VOTIV MUSIC"/>
    <s v="SUB USER GENERATED STREAMS (UMG AUDIO)"/>
    <s v="YOU TUBE"/>
    <s v="USER GENERATED STREAMS"/>
    <s v="TRACK"/>
    <x v="17"/>
    <x v="37"/>
    <s v="00851857007069"/>
    <s v="MY GOODNESS"/>
    <s v="ISLANDS"/>
    <d v="2016-09-14T00:00:00"/>
    <m/>
    <s v="USC5Q1600046"/>
    <n v="0.14995"/>
    <n v="12"/>
  </r>
  <r>
    <s v="US-VOT"/>
    <s v="US-VOTIV MUSIC"/>
    <s v="SUB USER GENERATED STREAMS (UMG AUDIO)"/>
    <s v="YOU TUBE"/>
    <s v="USER GENERATED STREAMS"/>
    <s v="TRACK"/>
    <x v="17"/>
    <x v="38"/>
    <s v="00857235002237"/>
    <s v="MY GOODNESS"/>
    <s v="COLD FEET KILLER"/>
    <d v="2014-04-15T00:00:00"/>
    <m/>
    <s v="USC5Q1300084"/>
    <n v="1.8373E-2"/>
    <n v="3"/>
  </r>
  <r>
    <s v="US-VOT"/>
    <s v="US-VOTIV MUSIC"/>
    <s v="SUB USER GENERATED STREAMS (UMG AUDIO)"/>
    <s v="YOU TUBE"/>
    <s v="USER GENERATED STREAMS"/>
    <s v="TRACK"/>
    <x v="17"/>
    <x v="39"/>
    <s v="00857235002060"/>
    <s v="MY GOODNESS"/>
    <s v="CHECK YOUR BONES"/>
    <d v="2014-01-21T00:00:00"/>
    <m/>
    <s v="USC5Q1300083"/>
    <n v="4.7298E-2"/>
    <n v="3"/>
  </r>
  <r>
    <s v="US-VOT"/>
    <s v="US-VOTIV MUSIC"/>
    <s v="SUB USER GENERATED STREAMS (UMG AUDIO)"/>
    <s v="YOU TUBE"/>
    <s v="USER GENERATED STREAMS"/>
    <s v="TRACK"/>
    <x v="18"/>
    <x v="41"/>
    <s v="00857235002923"/>
    <s v="KUROMA"/>
    <s v="LOVE IS ON THE WAY"/>
    <d v="2015-01-27T00:00:00"/>
    <m/>
    <s v="USC5Q1400038"/>
    <n v="1.5275E-2"/>
    <n v="1"/>
  </r>
  <r>
    <s v="US-VOT"/>
    <s v="US-VOTIV MUSIC"/>
    <s v="SUB USER GENERATED STREAMS (UMG AUDIO)"/>
    <s v="YOU TUBE"/>
    <s v="USER GENERATED STREAMS"/>
    <s v="TRACK"/>
    <x v="18"/>
    <x v="44"/>
    <s v="00857235002800"/>
    <s v="KUROMA"/>
    <s v="20+CENTURIES"/>
    <d v="2014-12-15T00:00:00"/>
    <m/>
    <s v="USC5Q1400036"/>
    <n v="5.2110000000000004E-3"/>
    <n v="1"/>
  </r>
  <r>
    <s v="US-VOT"/>
    <s v="US-VOTIV MUSIC"/>
    <s v="SUB USER GENERATED STREAMS (UMG AUDIO)"/>
    <s v="YOU TUBE"/>
    <s v="USER GENERATED STREAMS"/>
    <s v="TRACK"/>
    <x v="19"/>
    <x v="45"/>
    <s v="00851857007175"/>
    <s v="KAYE"/>
    <s v="PARAKEETER"/>
    <d v="1899-12-31T00:00:00"/>
    <m/>
    <s v="USC5Q1600052"/>
    <n v="1.5275E-2"/>
    <n v="1"/>
  </r>
  <r>
    <s v="US-VOT"/>
    <s v="US-VOTIV MUSIC"/>
    <s v="SUB USER GENERATED STREAMS (UMG AUDIO)"/>
    <s v="YOU TUBE"/>
    <s v="USER GENERATED STREAMS"/>
    <s v="TRACK"/>
    <x v="19"/>
    <x v="46"/>
    <s v="00851563006622"/>
    <s v="KAYE"/>
    <s v="UUU"/>
    <d v="2016-08-19T00:00:00"/>
    <m/>
    <s v="USC5Q1600013"/>
    <n v="1.5275E-2"/>
    <n v="1"/>
  </r>
  <r>
    <s v="US-VOT"/>
    <s v="US-VOTIV MUSIC"/>
    <s v="SUB USER GENERATED STREAMS (UMG AUDIO)"/>
    <s v="YOU TUBE"/>
    <s v="USER GENERATED STREAMS"/>
    <s v="TRACK"/>
    <x v="19"/>
    <x v="46"/>
    <s v="00851563006622"/>
    <s v="KAYE"/>
    <s v="HONEY"/>
    <d v="2016-08-19T00:00:00"/>
    <m/>
    <s v="USC5Q1600014"/>
    <n v="1.5278999999999999E-2"/>
    <n v="1"/>
  </r>
  <r>
    <s v="US-VOT"/>
    <s v="US-VOTIV MUSIC"/>
    <s v="SUB USER GENERATED STREAMS (UMG AUDIO)"/>
    <s v="YOU TUBE"/>
    <s v="USER GENERATED STREAMS"/>
    <s v="TRACK"/>
    <x v="8"/>
    <x v="50"/>
    <s v="00857235002084"/>
    <s v="IMAGINARY CITIES"/>
    <s v="ALL THE TIME"/>
    <d v="2014-02-25T00:00:00"/>
    <m/>
    <s v="CA2Q71200018"/>
    <n v="1.2558E-2"/>
    <n v="4"/>
  </r>
  <r>
    <s v="US-VOT"/>
    <s v="US-VOTIV MUSIC"/>
    <s v="SUB USER GENERATED STREAMS (UMG AUDIO)"/>
    <s v="YOU TUBE"/>
    <s v="USER GENERATED STREAMS"/>
    <s v="TRACK"/>
    <x v="20"/>
    <x v="51"/>
    <s v="00075679965448"/>
    <s v="HEY CHAMP"/>
    <s v="COLD DUST GIRL"/>
    <d v="2014-02-18T00:00:00"/>
    <m/>
    <s v="USC5Q1000003"/>
    <n v="6.2354E-2"/>
    <n v="4"/>
  </r>
  <r>
    <s v="US-VOT"/>
    <s v="US-VOTIV MUSIC"/>
    <s v="SUB USER GENERATED STREAMS (UMG AUDIO)"/>
    <s v="YOU TUBE"/>
    <s v="USER GENERATED STREAMS"/>
    <s v="TRACK"/>
    <x v="0"/>
    <x v="53"/>
    <s v="00851563006257"/>
    <s v="GLINT"/>
    <s v="WHILE YOU SLEEP"/>
    <d v="2015-07-24T00:00:00"/>
    <m/>
    <s v="USC5Q1400060"/>
    <n v="1.7604000000000002E-2"/>
    <n v="2"/>
  </r>
  <r>
    <s v="US-VOT"/>
    <s v="US-VOTIV MUSIC"/>
    <s v="SUB USER GENERATED STREAMS (UMG AUDIO)"/>
    <s v="YOU TUBE"/>
    <s v="USER GENERATED STREAMS"/>
    <s v="TRACK"/>
    <x v="11"/>
    <x v="57"/>
    <s v="00851857007359"/>
    <s v="CLOUD CONTROL"/>
    <s v="TREETOPS"/>
    <d v="2017-09-01T00:00:00"/>
    <m/>
    <s v="AULI01711620"/>
    <n v="3.1390000000000001E-2"/>
    <n v="2"/>
  </r>
  <r>
    <s v="US-VOT"/>
    <s v="US-VOTIV MUSIC"/>
    <s v="SUB USER GENERATED STREAMS (UMG AUDIO)"/>
    <s v="YOU TUBE"/>
    <s v="USER GENERATED STREAMS"/>
    <s v="TRACK"/>
    <x v="11"/>
    <x v="57"/>
    <s v="00851857007359"/>
    <s v="CLOUD CONTROL"/>
    <s v="PANOPTICON"/>
    <d v="2017-09-01T00:00:00"/>
    <m/>
    <s v="AULI01711640"/>
    <n v="1.0606000000000001E-2"/>
    <n v="2"/>
  </r>
  <r>
    <s v="US-VOT"/>
    <s v="US-VOTIV MUSIC"/>
    <s v="SUB USER GENERATED STREAMS (UMG AUDIO)"/>
    <s v="YOU TUBE"/>
    <s v="USER GENERATED STREAMS"/>
    <s v="TRACK"/>
    <x v="11"/>
    <x v="58"/>
    <s v="00851857007328"/>
    <s v="CLOUD CONTROL"/>
    <s v="RAINBOW CITY"/>
    <d v="2017-05-12T00:00:00"/>
    <m/>
    <s v="AULI01710600"/>
    <n v="5.5905999999999997E-2"/>
    <n v="11"/>
  </r>
  <r>
    <s v="US-VOT"/>
    <s v="US-VOTIV MUSIC"/>
    <s v="SUB USER GENERATED STREAMS (UMG AUDIO)"/>
    <s v="YOU TUBE"/>
    <s v="USER GENERATED STREAMS"/>
    <s v="TRACK"/>
    <x v="11"/>
    <x v="17"/>
    <s v="00075679950949"/>
    <s v="CLOUD CONTROL"/>
    <s v="DREAM CAVE"/>
    <d v="2014-02-18T00:00:00"/>
    <m/>
    <s v="AULI01387060"/>
    <n v="1.5907999999999999E-2"/>
    <n v="1"/>
  </r>
  <r>
    <s v="US-VOT"/>
    <s v="US-VOTIV MUSIC"/>
    <s v="SUB USER GENERATED STREAMS (UMG AUDIO)"/>
    <s v="YOU TUBE"/>
    <s v="USER GENERATED STREAMS"/>
    <s v="TRACK"/>
    <x v="21"/>
    <x v="60"/>
    <s v="00851857007526"/>
    <s v="CLINT MANSELL"/>
    <s v="RITUAL"/>
    <d v="2018-07-27T00:00:00"/>
    <m/>
    <s v="USC5Q1800009"/>
    <n v="5.5259999999999997E-2"/>
    <n v="4"/>
  </r>
  <r>
    <s v="US-VOT"/>
    <s v="US-VOTIV MUSIC"/>
    <s v="SUB USER GENERATED STREAMS (UMG AUDIO)"/>
    <s v="YOU TUBE"/>
    <s v="USER GENERATED STREAMS"/>
    <s v="TRACK"/>
    <x v="21"/>
    <x v="60"/>
    <s v="00851857007526"/>
    <s v="CLINT MANSELL"/>
    <s v="DIRGE"/>
    <d v="2018-07-27T00:00:00"/>
    <m/>
    <s v="USC5Q1800012"/>
    <n v="3.1182999999999999E-2"/>
    <n v="2"/>
  </r>
  <r>
    <s v="US-VOT"/>
    <s v="US-VOTIV MUSIC"/>
    <s v="SUB USER GENERATED STREAMS (UMG AUDIO)"/>
    <s v="YOU TUBE"/>
    <s v="USER GENERATED STREAMS"/>
    <s v="TRACK"/>
    <x v="1"/>
    <x v="62"/>
    <s v="00857235002909"/>
    <s v="CHAPPO"/>
    <s v="HANG ON"/>
    <d v="2015-02-17T00:00:00"/>
    <m/>
    <s v="USC5Q1400083"/>
    <n v="0.101706"/>
    <n v="7"/>
  </r>
  <r>
    <s v="US-VOT"/>
    <s v="US-VOTIV MUSIC"/>
    <s v="SUB USER GENERATED STREAMS (UMG AUDIO)"/>
    <s v="YOU TUBE"/>
    <s v="USER GENERATED STREAMS"/>
    <s v="TRACK"/>
    <x v="1"/>
    <x v="63"/>
    <s v="00857235002749"/>
    <s v="CHAPPO"/>
    <s v="MAD MAGIC"/>
    <d v="2015-05-12T00:00:00"/>
    <m/>
    <s v="USC5Q1400085"/>
    <n v="1.5481999999999999E-2"/>
    <n v="1"/>
  </r>
  <r>
    <s v="US-VOT"/>
    <s v="US-VOTIV MUSIC"/>
    <s v="SUB USER GENERATED STREAMS (UMG AUDIO)"/>
    <s v="YOU TUBE"/>
    <s v="USER GENERATED STREAMS"/>
    <s v="TRACK"/>
    <x v="1"/>
    <x v="63"/>
    <s v="00857235002749"/>
    <s v="CHAPPO"/>
    <s v="GHETTO WEEKEND"/>
    <d v="2015-05-12T00:00:00"/>
    <m/>
    <s v="USC5Q1400089"/>
    <n v="0.221276"/>
    <n v="16"/>
  </r>
  <r>
    <s v="US-VOT"/>
    <s v="US-VOTIV MUSIC"/>
    <s v="SUB USER GENERATED STREAMS (UMG AUDIO)"/>
    <s v="YOU TUBE"/>
    <s v="USER GENERATED STREAMS"/>
    <s v="TRACK"/>
    <x v="1"/>
    <x v="1"/>
    <s v="00851857007397"/>
    <s v="CHAPPO"/>
    <s v="CRY ON ME"/>
    <d v="2018-02-23T00:00:00"/>
    <m/>
    <s v="USC5Q1700032"/>
    <n v="0.68459400000000004"/>
    <n v="224"/>
  </r>
  <r>
    <s v="US-VOT"/>
    <s v="US-VOTIV MUSIC"/>
    <s v="SUB USER GENERATED STREAMS (UMG AUDIO)"/>
    <s v="YOU TUBE"/>
    <s v="USER GENERATED STREAMS"/>
    <s v="TRACK"/>
    <x v="1"/>
    <x v="64"/>
    <s v="00857235002732"/>
    <s v="CHAPPO"/>
    <s v="I'M NOT READY"/>
    <d v="2014-12-09T00:00:00"/>
    <m/>
    <s v="USC5Q1400078"/>
    <n v="3.0757E-2"/>
    <n v="2"/>
  </r>
  <r>
    <s v="US-VOT"/>
    <s v="US-VOTIV MUSIC"/>
    <s v="SUB USER GENERATED STREAMS (UMG AUDIO)"/>
    <s v="YOU TUBE"/>
    <s v="USER GENERATED STREAMS"/>
    <s v="TRACK"/>
    <x v="2"/>
    <x v="2"/>
    <s v="00075679967251"/>
    <s v="BRITE FUTURES"/>
    <s v="TOO YOUNG TO KILL"/>
    <d v="2014-02-18T00:00:00"/>
    <m/>
    <s v="USC5Q1100010"/>
    <n v="2.2738999999999999E-2"/>
    <n v="3"/>
  </r>
  <r>
    <s v="US-VOT"/>
    <s v="US-VOTIV MUSIC"/>
    <s v="SUB USER GENERATED STREAMS (UMG AUDIO)"/>
    <s v="YOU TUBE"/>
    <s v="USER GENERATED STREAMS"/>
    <s v="TRACK"/>
    <x v="2"/>
    <x v="2"/>
    <s v="00075679967251"/>
    <s v="BRITE FUTURES"/>
    <s v="JAG IN A JUNGLE"/>
    <d v="2014-02-18T00:00:00"/>
    <m/>
    <s v="USC5Q1100011"/>
    <n v="0.124087"/>
    <n v="8"/>
  </r>
  <r>
    <s v="US-VOT"/>
    <s v="US-VOTIV MUSIC"/>
    <s v="SUB USER GENERATED STREAMS (UMG AUDIO)"/>
    <s v="YOU TUBE"/>
    <s v="USER GENERATED STREAMS"/>
    <s v="TRACK"/>
    <x v="3"/>
    <x v="3"/>
    <s v="00602537659876"/>
    <s v="AUGUSTINES"/>
    <s v="WEARY EYES"/>
    <d v="2014-02-04T00:00:00"/>
    <m/>
    <s v="USC5Q1300055"/>
    <n v="1.5907999999999999E-2"/>
    <n v="1"/>
  </r>
  <r>
    <s v="US-VOT"/>
    <s v="US-VOTIV MUSIC"/>
    <s v="SUB USER GENERATED STREAMS (UMG AUDIO)"/>
    <s v="YOU TUBE"/>
    <s v="USER GENERATED STREAMS"/>
    <s v="TRACK"/>
    <x v="3"/>
    <x v="3"/>
    <s v="00602537659876"/>
    <s v="AUGUSTINES"/>
    <s v="WALKABOUT"/>
    <d v="2014-02-04T00:00:00"/>
    <m/>
    <s v="USC5Q1300057"/>
    <n v="3.3730120000000001"/>
    <n v="274"/>
  </r>
  <r>
    <s v="US-VOT"/>
    <s v="US-VOTIV MUSIC"/>
    <s v="SUB USER GENERATED STREAMS (UMG AUDIO)"/>
    <s v="YOU TUBE"/>
    <s v="USER GENERATED STREAMS"/>
    <s v="TRACK"/>
    <x v="3"/>
    <x v="3"/>
    <s v="00602537659876"/>
    <s v="AUGUSTINES"/>
    <s v="THIS AIN'T ME"/>
    <d v="2014-02-04T00:00:00"/>
    <m/>
    <s v="USC5Q1300059"/>
    <n v="2.0753000000000001E-2"/>
    <n v="2"/>
  </r>
  <r>
    <s v="US-VOT"/>
    <s v="US-VOTIV MUSIC"/>
    <s v="SUB USER GENERATED STREAMS (UMG AUDIO)"/>
    <s v="YOU TUBE"/>
    <s v="USER GENERATED STREAMS"/>
    <s v="TRACK"/>
    <x v="3"/>
    <x v="3"/>
    <s v="00602537659876"/>
    <s v="AUGUSTINES"/>
    <s v="NOW YOU ARE FREE"/>
    <d v="2014-02-04T00:00:00"/>
    <m/>
    <s v="USC5Q1300060"/>
    <n v="0.123247"/>
    <n v="8"/>
  </r>
  <r>
    <s v="US-VOT"/>
    <s v="US-VOTIV MUSIC"/>
    <s v="SUB USER GENERATED STREAMS (UMG AUDIO)"/>
    <s v="YOU TUBE"/>
    <s v="USER GENERATED STREAMS"/>
    <s v="TRACK"/>
    <x v="3"/>
    <x v="3"/>
    <s v="00602537659876"/>
    <s v="AUGUSTINES"/>
    <s v="HIGHWAY 1 INTERLUDE"/>
    <d v="2014-02-04T00:00:00"/>
    <m/>
    <s v="USC5Q1300062"/>
    <n v="1.1171E-2"/>
    <n v="2"/>
  </r>
  <r>
    <s v="US-VOT"/>
    <s v="US-VOTIV MUSIC"/>
    <s v="SUB USER GENERATED STREAMS (UMG AUDIO)"/>
    <s v="YOU TUBE"/>
    <s v="USER GENERATED STREAMS"/>
    <s v="TRACK"/>
    <x v="3"/>
    <x v="3"/>
    <s v="00602537659876"/>
    <s v="AUGUSTINES"/>
    <s v="DON'T YOU LOOK BACK"/>
    <d v="2014-02-04T00:00:00"/>
    <m/>
    <s v="USC5Q1300056"/>
    <n v="0.18512500000000001"/>
    <n v="15"/>
  </r>
  <r>
    <s v="US-VOT"/>
    <s v="US-VOTIV MUSIC"/>
    <s v="SUB USER GENERATED STREAMS (UMG AUDIO)"/>
    <s v="YOU TUBE"/>
    <s v="USER GENERATED STREAMS"/>
    <s v="TRACK"/>
    <x v="4"/>
    <x v="9"/>
    <s v="00851563006028"/>
    <s v="ALPINE"/>
    <s v="UP FOR AIR"/>
    <d v="2015-06-16T00:00:00"/>
    <m/>
    <s v="AULI01599370"/>
    <n v="7.9505999999999993E-2"/>
    <n v="6"/>
  </r>
  <r>
    <s v="US-VOT"/>
    <s v="US-VOTIV MUSIC"/>
    <s v="SUB USER GENERATED STREAMS (UMG AUDIO)"/>
    <s v="YOU TUBE"/>
    <s v="USER GENERATED STREAMS"/>
    <s v="TRACK"/>
    <x v="4"/>
    <x v="9"/>
    <s v="00851563006028"/>
    <s v="ALPINE"/>
    <s v="SHOT FOX"/>
    <d v="2015-06-16T00:00:00"/>
    <m/>
    <s v="AULI01599340"/>
    <n v="8.9609999999999985E-3"/>
    <n v="1"/>
  </r>
  <r>
    <s v="US-VOT"/>
    <s v="US-VOTIV MUSIC"/>
    <s v="SUB USER GENERATED STREAMS (UMG AUDIO)"/>
    <s v="YOU TUBE"/>
    <s v="USER GENERATED STREAMS"/>
    <s v="TRACK"/>
    <x v="4"/>
    <x v="9"/>
    <s v="00851563006028"/>
    <s v="ALPINE"/>
    <s v="NEED NOT BE"/>
    <d v="2015-06-16T00:00:00"/>
    <m/>
    <s v="AULI01599390"/>
    <n v="7.639E-3"/>
    <n v="1"/>
  </r>
  <r>
    <s v="US-VOT"/>
    <s v="US-VOTIV MUSIC"/>
    <s v="SUB USER GENERATED STREAMS (UMG AUDIO)"/>
    <s v="YOU TUBE"/>
    <s v="USER GENERATED STREAMS"/>
    <s v="TRACK"/>
    <x v="4"/>
    <x v="9"/>
    <s v="00851563006028"/>
    <s v="ALPINE"/>
    <s v="MUCH MORE"/>
    <d v="2015-06-16T00:00:00"/>
    <m/>
    <s v="AULI01599380"/>
    <n v="1.5275E-2"/>
    <n v="1"/>
  </r>
  <r>
    <s v="US-VOT"/>
    <s v="US-VOTIV MUSIC"/>
    <s v="SUB USER GENERATED STREAMS (UMG AUDIO)"/>
    <s v="YOU TUBE"/>
    <s v="USER GENERATED STREAMS"/>
    <s v="TRACK"/>
    <x v="4"/>
    <x v="9"/>
    <s v="00851563006028"/>
    <s v="ALPINE"/>
    <s v="JELLYFISH"/>
    <d v="2015-06-16T00:00:00"/>
    <m/>
    <s v="AULI01599360"/>
    <n v="1.5275E-2"/>
    <n v="1"/>
  </r>
  <r>
    <s v="US-VOT"/>
    <s v="US-VOTIV MUSIC"/>
    <s v="SUB USER GENERATED STREAMS (UMG AUDIO)"/>
    <s v="YOU TUBE"/>
    <s v="USER GENERATED STREAMS"/>
    <s v="TRACK"/>
    <x v="4"/>
    <x v="9"/>
    <s v="00851563006028"/>
    <s v="ALPINE"/>
    <s v="DAMN BABY"/>
    <d v="2015-06-16T00:00:00"/>
    <m/>
    <s v="AULI01599350"/>
    <n v="0.20023099999999999"/>
    <n v="13"/>
  </r>
  <r>
    <s v="US-VOT"/>
    <s v="US-VOTIV MUSIC"/>
    <s v="SUB USER GENERATED STREAMS (UMG AUDIO)"/>
    <s v="YOU TUBE"/>
    <s v="USER GENERATED STREAMS"/>
    <s v="TRACK"/>
    <x v="4"/>
    <x v="9"/>
    <s v="00851563006028"/>
    <s v="ALPINE"/>
    <s v="CRUNCHES"/>
    <d v="2015-06-16T00:00:00"/>
    <m/>
    <s v="AULI01599330"/>
    <n v="8.2343999999999987E-2"/>
    <n v="6"/>
  </r>
  <r>
    <s v="US-VOT"/>
    <s v="US-VOTIV MUSIC"/>
    <s v="SUB USER GENERATED STREAMS (UMG AUDIO)"/>
    <s v="YOU TUBE"/>
    <s v="USER GENERATED STREAMS"/>
    <s v="TRACK"/>
    <x v="4"/>
    <x v="86"/>
    <s v="00075679948946"/>
    <s v="ALPINE"/>
    <s v="HANDS"/>
    <d v="2014-02-18T00:00:00"/>
    <m/>
    <s v="USC5Q1300095"/>
    <n v="4.6871999999999997E-2"/>
    <n v="3"/>
  </r>
  <r>
    <s v="US-VOT"/>
    <s v="US-VOTIV MUSIC"/>
    <s v="SUB USER GENERATED STREAMS (UMG AUDIO)"/>
    <s v="YOU TUBE"/>
    <s v="USER GENERATED STREAMS"/>
    <s v="TRACK"/>
    <x v="4"/>
    <x v="4"/>
    <s v="00851563006141"/>
    <s v="ALPINE"/>
    <s v="FOOLISH"/>
    <d v="2015-04-07T00:00:00"/>
    <m/>
    <s v="AULI01599320"/>
    <n v="0.24541099999999999"/>
    <n v="18"/>
  </r>
  <r>
    <s v="US-VOT"/>
    <s v="US-VOTIV MUSIC"/>
    <s v="SUB USER GENERATED STREAMS (UMG AUDIO)"/>
    <s v="YOU TUBE"/>
    <s v="USER GENERATED STREAMS"/>
    <s v="TRACK"/>
    <x v="4"/>
    <x v="5"/>
    <s v="00075679956316"/>
    <s v="ALPINE"/>
    <s v="SOFTSIDES"/>
    <d v="2014-02-18T00:00:00"/>
    <m/>
    <s v="AULI01282640"/>
    <n v="6.1732999999999989E-2"/>
    <n v="4"/>
  </r>
  <r>
    <s v="US-VOT"/>
    <s v="US-VOTIV MUSIC"/>
    <s v="SUB USER GENERATED STREAMS (UMG AUDIO)"/>
    <s v="YOU TUBE"/>
    <s v="USER GENERATED STREAMS"/>
    <s v="TRACK"/>
    <x v="4"/>
    <x v="5"/>
    <s v="00075679956316"/>
    <s v="ALPINE"/>
    <s v="IN THE WILD"/>
    <d v="2014-02-18T00:00:00"/>
    <m/>
    <s v="AULI01282680"/>
    <n v="3.1182999999999999E-2"/>
    <n v="2"/>
  </r>
  <r>
    <s v="US-VOT"/>
    <s v="US-VOTIV MUSIC"/>
    <s v="SUB USER GENERATED STREAMS (UMG AUDIO)"/>
    <s v="YOU TUBE"/>
    <s v="USER GENERATED STREAMS"/>
    <s v="TRACK"/>
    <x v="4"/>
    <x v="5"/>
    <s v="00075679956316"/>
    <s v="ALPINE"/>
    <s v="HANDS"/>
    <d v="2014-02-18T00:00:00"/>
    <m/>
    <s v="AULI01282620"/>
    <n v="5.5210000000000009E-2"/>
    <n v="4"/>
  </r>
  <r>
    <s v="US-VOT"/>
    <s v="US-VOTIV MUSIC"/>
    <s v="SUB USER GENERATED STREAMS (UMG AUDIO)"/>
    <s v="YOU TUBE"/>
    <s v="USER GENERATED STREAMS"/>
    <s v="TRACK"/>
    <x v="4"/>
    <x v="5"/>
    <s v="00075679956316"/>
    <s v="ALPINE"/>
    <s v="GASOLINE"/>
    <d v="2014-02-18T00:00:00"/>
    <m/>
    <s v="AULI01282660"/>
    <n v="5.9689999999999986E-3"/>
    <n v="1"/>
  </r>
  <r>
    <s v="US-VOT"/>
    <s v="US-VOTIV MUSIC"/>
    <s v="SUB USER GENERATED STREAMS (UMG AUDIO)"/>
    <s v="YOU TUBE"/>
    <s v="USER GENERATED STREAMS"/>
    <s v="TRACK"/>
    <x v="13"/>
    <x v="65"/>
    <s v="00851563006752"/>
    <s v="ALLEN TATE"/>
    <s v="WRAPPED UP"/>
    <d v="2016-10-28T00:00:00"/>
    <m/>
    <s v="USC5Q1600021"/>
    <n v="1.5907999999999999E-2"/>
    <n v="1"/>
  </r>
  <r>
    <s v="US-VOT"/>
    <s v="US-VOTIV MUSIC"/>
    <s v="PORTABLE SUB VIDEO DVC PLAYS"/>
    <s v="YOU TUBE"/>
    <s v="SUB USER GENERATED STREAMS (UMG VIDEO)"/>
    <s v="TRACK"/>
    <x v="5"/>
    <x v="22"/>
    <s v="00886445621143"/>
    <s v="YOUNG EMPIRES"/>
    <s v="UNCOVER YOUR EYES"/>
    <d v="1899-12-31T00:00:00"/>
    <m/>
    <s v="CA1C81500017"/>
    <n v="5.9689999999999986E-3"/>
    <n v="1"/>
  </r>
  <r>
    <s v="US-VOT"/>
    <s v="US-VOTIV MUSIC"/>
    <s v="PORTABLE SUB VIDEO DVC PLAYS"/>
    <s v="YOU TUBE"/>
    <s v="SUB USER GENERATED STREAMS (UMG VIDEO)"/>
    <s v="TRACK"/>
    <x v="5"/>
    <x v="6"/>
    <s v="00851563006325"/>
    <s v="YOUNG EMPIRES"/>
    <s v="THE GATES"/>
    <d v="2015-08-14T00:00:00"/>
    <m/>
    <s v="CA1C81500015"/>
    <n v="0.26438600000000001"/>
    <n v="20"/>
  </r>
  <r>
    <s v="US-VOT"/>
    <s v="US-VOTIV MUSIC"/>
    <s v="PORTABLE SUB VIDEO DVC PLAYS"/>
    <s v="YOU TUBE"/>
    <s v="SUB USER GENERATED STREAMS (UMG VIDEO)"/>
    <s v="TRACK"/>
    <x v="5"/>
    <x v="78"/>
    <s v="00851857007120"/>
    <s v="YOUNG EMPIRES"/>
    <s v="MERCY"/>
    <d v="1899-12-31T00:00:00"/>
    <m/>
    <s v="CA1C81600038"/>
    <n v="1.1937E-2"/>
    <n v="2"/>
  </r>
  <r>
    <s v="US-VOT"/>
    <s v="US-VOTIV MUSIC"/>
    <s v="PORTABLE SUB VIDEO DVC PLAYS"/>
    <s v="YOU TUBE"/>
    <s v="SUB USER GENERATED STREAMS (UMG VIDEO)"/>
    <s v="TRACK"/>
    <x v="10"/>
    <x v="27"/>
    <s v="00857235002664"/>
    <s v="WHITE ARROWS"/>
    <s v="WE CAN'T EVER DIE"/>
    <d v="2014-10-10T00:00:00"/>
    <m/>
    <s v="USC5Q1490016"/>
    <n v="8.2350000000000007E-2"/>
    <n v="7"/>
  </r>
  <r>
    <s v="US-VOT"/>
    <s v="US-VOTIV MUSIC"/>
    <s v="PORTABLE SUB VIDEO DVC PLAYS"/>
    <s v="YOU TUBE"/>
    <s v="SUB USER GENERATED STREAMS (UMG VIDEO)"/>
    <s v="TRACK"/>
    <x v="7"/>
    <x v="79"/>
    <s v="00851857007113"/>
    <s v="THE SO SO GLOS"/>
    <s v="MISSIONARY"/>
    <d v="2016-10-31T00:00:00"/>
    <m/>
    <s v="USC5Q1690005"/>
    <n v="1.1447000000000001E-2"/>
    <n v="2"/>
  </r>
  <r>
    <s v="US-VOT"/>
    <s v="US-VOTIV MUSIC"/>
    <s v="PORTABLE SUB VIDEO DVC PLAYS"/>
    <s v="YOU TUBE"/>
    <s v="SUB USER GENERATED STREAMS (UMG VIDEO)"/>
    <s v="TRACK"/>
    <x v="7"/>
    <x v="31"/>
    <s v="00851563006653"/>
    <s v="THE SO SO GLOS"/>
    <s v="DANCING INDUSTRY"/>
    <d v="2016-06-17T00:00:00"/>
    <m/>
    <s v="USC5Q1690002"/>
    <n v="0.26538899999999999"/>
    <n v="33"/>
  </r>
  <r>
    <s v="US-VOT"/>
    <s v="US-VOTIV MUSIC"/>
    <s v="PORTABLE SUB VIDEO DVC PLAYS"/>
    <s v="YOU TUBE"/>
    <s v="SUB USER GENERATED STREAMS (UMG VIDEO)"/>
    <s v="TRACK"/>
    <x v="17"/>
    <x v="37"/>
    <s v="00851857007335"/>
    <s v="MY GOODNESS"/>
    <s v="ISLANDS"/>
    <d v="2017-06-02T00:00:00"/>
    <m/>
    <s v="USC5Q1790001"/>
    <n v="4.6664999999999998E-2"/>
    <n v="3"/>
  </r>
  <r>
    <s v="US-VOT"/>
    <s v="US-VOTIV MUSIC"/>
    <s v="PORTABLE SUB VIDEO DVC PLAYS"/>
    <s v="YOU TUBE"/>
    <s v="SUB USER GENERATED STREAMS (UMG VIDEO)"/>
    <s v="TRACK"/>
    <x v="19"/>
    <x v="84"/>
    <s v="00851563006806"/>
    <s v="KAYE"/>
    <s v="UUU"/>
    <d v="2016-08-22T00:00:00"/>
    <m/>
    <s v="USC5Q1690004"/>
    <n v="8.6430999999999994E-2"/>
    <n v="6"/>
  </r>
  <r>
    <s v="US-VOT"/>
    <s v="US-VOTIV MUSIC"/>
    <s v="PORTABLE SUB VIDEO DVC PLAYS"/>
    <s v="YOU TUBE"/>
    <s v="SUB USER GENERATED STREAMS (UMG VIDEO)"/>
    <s v="TRACK"/>
    <x v="19"/>
    <x v="46"/>
    <s v="00851563006660"/>
    <s v="KAYE"/>
    <s v="HONEY (OFFICIAL VIDEO)"/>
    <d v="2016-07-11T00:00:00"/>
    <m/>
    <s v="USC5Q1690003"/>
    <n v="0.154004"/>
    <n v="10"/>
  </r>
  <r>
    <s v="US-VOT"/>
    <s v="US-VOTIV MUSIC"/>
    <s v="PORTABLE SUB VIDEO DVC PLAYS"/>
    <s v="YOU TUBE"/>
    <s v="SUB USER GENERATED STREAMS (UMG VIDEO)"/>
    <s v="TRACK"/>
    <x v="12"/>
    <x v="18"/>
    <s v="00851857007007"/>
    <s v="FENCES"/>
    <s v="PALE PAPER"/>
    <d v="2017-03-23T00:00:00"/>
    <m/>
    <s v="USC5Q1690006"/>
    <n v="0.30095499999999997"/>
    <n v="22"/>
  </r>
  <r>
    <s v="US-VOT"/>
    <s v="US-VOTIV MUSIC"/>
    <s v="PORTABLE SUB VIDEO DVC PLAYS"/>
    <s v="YOU TUBE"/>
    <s v="SUB USER GENERATED STREAMS (UMG VIDEO)"/>
    <s v="TRACK"/>
    <x v="12"/>
    <x v="19"/>
    <s v="00851857007014"/>
    <s v="FENCES"/>
    <s v="BUFFALO FEET"/>
    <d v="2016-09-29T00:00:00"/>
    <m/>
    <s v="USC5Q1690007"/>
    <n v="0.457731"/>
    <n v="31"/>
  </r>
  <r>
    <s v="US-VOT"/>
    <s v="US-VOTIV MUSIC"/>
    <s v="PORTABLE SUB VIDEO DVC PLAYS"/>
    <s v="YOU TUBE"/>
    <s v="SUB USER GENERATED STREAMS (UMG VIDEO)"/>
    <s v="TRACK"/>
    <x v="3"/>
    <x v="80"/>
    <s v="00857235002077"/>
    <s v="AUGUSTINES"/>
    <s v="NOTHING TO LOSE BUT YOUR HEAD"/>
    <d v="2014-01-09T00:00:00"/>
    <m/>
    <s v="USC5Q1390030"/>
    <n v="0.63859299999999997"/>
    <n v="49"/>
  </r>
  <r>
    <s v="US-VOT"/>
    <s v="US-VOTIV MUSIC"/>
    <s v="PORTABLE SUB VIDEO DVC PLAYS"/>
    <s v="YOU TUBE"/>
    <s v="SUB USER GENERATED STREAMS (UMG VIDEO)"/>
    <s v="TRACK"/>
    <x v="13"/>
    <x v="21"/>
    <s v="00851857007137"/>
    <s v="ALLEN TATE"/>
    <s v="DON'T CHOKE"/>
    <d v="2016-10-28T00:00:00"/>
    <m/>
    <s v="USC5Q1690008"/>
    <n v="0.200045"/>
    <n v="13"/>
  </r>
  <r>
    <s v="US-VOT"/>
    <s v="US-VOTIV MUSIC"/>
    <s v="PORTABLE SUB VIDEO DVC PLAYS"/>
    <s v="YOU TUBE"/>
    <s v="SUB USER GENERATED STREAMS (UMG VIDEO)"/>
    <s v="TRACK"/>
    <x v="22"/>
    <x v="23"/>
    <s v="00851563006226"/>
    <s v="YOUNG EMPIRES"/>
    <s v="SUNSHINE"/>
    <d v="2015-06-08T00:00:00"/>
    <m/>
    <s v="USC5Q1590009"/>
    <n v="9.4182000000000016E-2"/>
    <n v="6"/>
  </r>
  <r>
    <s v="US-VOT"/>
    <s v="US-VOTIV MUSIC"/>
    <s v="PORTABLE SUB STREAMS"/>
    <s v="YOU TUBE"/>
    <s v="PORTABLE SUBSCRIPTIONS"/>
    <s v="TRACK"/>
    <x v="5"/>
    <x v="22"/>
    <s v="00851563006080"/>
    <s v="YOUNG EMPIRES"/>
    <s v="UNCOVER YOUR EYES"/>
    <d v="2015-08-14T00:00:00"/>
    <m/>
    <s v="USC5Q1500013"/>
    <n v="7.2166999999999995E-2"/>
    <n v="5"/>
  </r>
  <r>
    <s v="US-VOT"/>
    <s v="US-VOTIV MUSIC"/>
    <s v="PORTABLE SUB STREAMS"/>
    <s v="YOU TUBE"/>
    <s v="PORTABLE SUBSCRIPTIONS"/>
    <s v="TRACK"/>
    <x v="5"/>
    <x v="6"/>
    <s v="00851563006585"/>
    <s v="YOUNG EMPIRES"/>
    <s v="THE GATES"/>
    <d v="2016-04-22T00:00:00"/>
    <m/>
    <s v="CA1C71600189"/>
    <n v="0.12304"/>
    <n v="8"/>
  </r>
  <r>
    <s v="US-VOT"/>
    <s v="US-VOTIV MUSIC"/>
    <s v="PORTABLE SUB STREAMS"/>
    <s v="YOU TUBE"/>
    <s v="PORTABLE SUBSCRIPTIONS"/>
    <s v="TRACK"/>
    <x v="5"/>
    <x v="6"/>
    <s v="00851563006066"/>
    <s v="YOUNG EMPIRES"/>
    <s v="THE GATES"/>
    <d v="2015-03-31T00:00:00"/>
    <m/>
    <s v="USC5Q1500004"/>
    <n v="1.5681350000000001"/>
    <n v="108"/>
  </r>
  <r>
    <s v="US-VOT"/>
    <s v="US-VOTIV MUSIC"/>
    <s v="PORTABLE SUB STREAMS"/>
    <s v="YOU TUBE"/>
    <s v="PORTABLE SUBSCRIPTIONS"/>
    <s v="TRACK"/>
    <x v="5"/>
    <x v="6"/>
    <s v="00851563006042"/>
    <s v="YOUNG EMPIRES"/>
    <s v="SUNSHINE"/>
    <d v="2015-09-04T00:00:00"/>
    <m/>
    <s v="USC5Q1500010"/>
    <n v="0.20738400000000001"/>
    <n v="17"/>
  </r>
  <r>
    <s v="US-VOT"/>
    <s v="US-VOTIV MUSIC"/>
    <s v="PORTABLE SUB STREAMS"/>
    <s v="YOU TUBE"/>
    <s v="PORTABLE SUBSCRIPTIONS"/>
    <s v="TRACK"/>
    <x v="5"/>
    <x v="6"/>
    <s v="00851563006042"/>
    <s v="YOUNG EMPIRES"/>
    <s v="MERCY"/>
    <d v="2015-09-04T00:00:00"/>
    <m/>
    <s v="USC5Q1500003"/>
    <n v="0.47146399999999999"/>
    <n v="31"/>
  </r>
  <r>
    <s v="US-VOT"/>
    <s v="US-VOTIV MUSIC"/>
    <s v="PORTABLE SUB STREAMS"/>
    <s v="YOU TUBE"/>
    <s v="PORTABLE SUBSCRIPTIONS"/>
    <s v="TRACK"/>
    <x v="5"/>
    <x v="6"/>
    <s v="00851563006042"/>
    <s v="YOUNG EMPIRES"/>
    <s v="GHOSTS"/>
    <d v="2015-09-04T00:00:00"/>
    <m/>
    <s v="USC5Q1500005"/>
    <n v="1.5481999999999999E-2"/>
    <n v="1"/>
  </r>
  <r>
    <s v="US-VOT"/>
    <s v="US-VOTIV MUSIC"/>
    <s v="PORTABLE SUB STREAMS"/>
    <s v="YOU TUBE"/>
    <s v="PORTABLE SUBSCRIPTIONS"/>
    <s v="TRACK"/>
    <x v="5"/>
    <x v="11"/>
    <s v="00857235002947"/>
    <s v="YOUNG EMPIRES"/>
    <s v="SO CRUEL"/>
    <d v="2015-02-24T00:00:00"/>
    <m/>
    <s v="USC5Q1500001"/>
    <n v="0.36659399999999998"/>
    <n v="24"/>
  </r>
  <r>
    <s v="US-VOT"/>
    <s v="US-VOTIV MUSIC"/>
    <s v="PORTABLE SUB STREAMS"/>
    <s v="YOU TUBE"/>
    <s v="PORTABLE SUBSCRIPTIONS"/>
    <s v="TRACK"/>
    <x v="9"/>
    <x v="24"/>
    <s v="00075679958464"/>
    <s v="YOUNG BUFFALO"/>
    <s v="UPSTAIRS"/>
    <d v="2014-02-25T00:00:00"/>
    <m/>
    <s v="USC5Q1200048"/>
    <n v="8.5979000000000014E-2"/>
    <n v="6"/>
  </r>
  <r>
    <s v="US-VOT"/>
    <s v="US-VOTIV MUSIC"/>
    <s v="PORTABLE SUB STREAMS"/>
    <s v="YOU TUBE"/>
    <s v="PORTABLE SUBSCRIPTIONS"/>
    <s v="TRACK"/>
    <x v="9"/>
    <x v="25"/>
    <s v="00857235002282"/>
    <s v="YOUNG BUFFALO"/>
    <s v="SYKIA"/>
    <d v="2014-07-08T00:00:00"/>
    <m/>
    <s v="USC5Q1400006"/>
    <n v="0.21826999999999999"/>
    <n v="14"/>
  </r>
  <r>
    <s v="US-VOT"/>
    <s v="US-VOTIV MUSIC"/>
    <s v="PORTABLE SUB STREAMS"/>
    <s v="YOU TUBE"/>
    <s v="PORTABLE SUBSCRIPTIONS"/>
    <s v="TRACK"/>
    <x v="9"/>
    <x v="26"/>
    <s v="00857235002619"/>
    <s v="YOUNG BUFFALO"/>
    <s v="MY PLACE"/>
    <d v="2014-10-21T00:00:00"/>
    <m/>
    <s v="USC5Q1400005"/>
    <n v="3.3048000000000001E-2"/>
    <n v="3"/>
  </r>
  <r>
    <s v="US-VOT"/>
    <s v="US-VOTIV MUSIC"/>
    <s v="PORTABLE SUB STREAMS"/>
    <s v="YOU TUBE"/>
    <s v="PORTABLE SUBSCRIPTIONS"/>
    <s v="TRACK"/>
    <x v="9"/>
    <x v="12"/>
    <s v="00857235002190"/>
    <s v="YOUNG BUFFALO"/>
    <s v="SUMMERTIME BLONDES"/>
    <d v="2015-03-03T00:00:00"/>
    <m/>
    <s v="USC5Q1400008"/>
    <n v="4.7091000000000001E-2"/>
    <n v="3"/>
  </r>
  <r>
    <s v="US-VOT"/>
    <s v="US-VOTIV MUSIC"/>
    <s v="PORTABLE SUB STREAMS"/>
    <s v="YOU TUBE"/>
    <s v="PORTABLE SUBSCRIPTIONS"/>
    <s v="TRACK"/>
    <x v="9"/>
    <x v="12"/>
    <s v="00857235002190"/>
    <s v="YOUNG BUFFALO"/>
    <s v="NO IDEA"/>
    <d v="2015-03-03T00:00:00"/>
    <m/>
    <s v="USC5Q1400002"/>
    <n v="4.5824999999999998E-2"/>
    <n v="3"/>
  </r>
  <r>
    <s v="US-VOT"/>
    <s v="US-VOTIV MUSIC"/>
    <s v="PORTABLE SUB STREAMS"/>
    <s v="YOU TUBE"/>
    <s v="PORTABLE SUBSCRIPTIONS"/>
    <s v="TRACK"/>
    <x v="9"/>
    <x v="12"/>
    <s v="00857235002190"/>
    <s v="YOUNG BUFFALO"/>
    <s v="MAN IN YOUR DREAMS"/>
    <d v="2015-03-03T00:00:00"/>
    <m/>
    <s v="USC5Q1400001"/>
    <n v="1.5275E-2"/>
    <n v="1"/>
  </r>
  <r>
    <s v="US-VOT"/>
    <s v="US-VOTIV MUSIC"/>
    <s v="PORTABLE SUB STREAMS"/>
    <s v="YOU TUBE"/>
    <s v="PORTABLE SUBSCRIPTIONS"/>
    <s v="TRACK"/>
    <x v="10"/>
    <x v="27"/>
    <s v="00857235002725"/>
    <s v="WHITE ARROWS"/>
    <s v="WE CAN'T EVER DIE"/>
    <d v="2014-12-02T00:00:00"/>
    <m/>
    <s v="USC5Q1400074"/>
    <n v="3.0757E-2"/>
    <n v="2"/>
  </r>
  <r>
    <s v="US-VOT"/>
    <s v="US-VOTIV MUSIC"/>
    <s v="PORTABLE SUB STREAMS"/>
    <s v="YOU TUBE"/>
    <s v="PORTABLE SUBSCRIPTIONS"/>
    <s v="TRACK"/>
    <x v="10"/>
    <x v="27"/>
    <s v="00857235002541"/>
    <s v="WHITE ARROWS"/>
    <s v="WE CAN'T EVER DIE"/>
    <d v="2014-07-22T00:00:00"/>
    <m/>
    <s v="USC5Q1400048"/>
    <n v="7.6374999999999985E-2"/>
    <n v="5"/>
  </r>
  <r>
    <s v="US-VOT"/>
    <s v="US-VOTIV MUSIC"/>
    <s v="PORTABLE SUB STREAMS"/>
    <s v="YOU TUBE"/>
    <s v="PORTABLE SUBSCRIPTIONS"/>
    <s v="TRACK"/>
    <x v="10"/>
    <x v="28"/>
    <s v="00857235002374"/>
    <s v="WHITE ARROWS"/>
    <s v="LEAVE IT ALONE"/>
    <d v="2014-06-10T00:00:00"/>
    <m/>
    <s v="USC5Q1400017"/>
    <n v="3.1182999999999999E-2"/>
    <n v="2"/>
  </r>
  <r>
    <s v="US-VOT"/>
    <s v="US-VOTIV MUSIC"/>
    <s v="PORTABLE SUB STREAMS"/>
    <s v="YOU TUBE"/>
    <s v="PORTABLE SUBSCRIPTIONS"/>
    <s v="TRACK"/>
    <x v="10"/>
    <x v="13"/>
    <s v="00857235002411"/>
    <s v="WHITE ARROWS"/>
    <s v="I WANT A TASTE"/>
    <d v="2014-06-24T00:00:00"/>
    <m/>
    <s v="USC5Q1400034"/>
    <n v="0.15484400000000001"/>
    <n v="10"/>
  </r>
  <r>
    <s v="US-VOT"/>
    <s v="US-VOTIV MUSIC"/>
    <s v="PORTABLE SUB STREAMS"/>
    <s v="YOU TUBE"/>
    <s v="PORTABLE SUBSCRIPTIONS"/>
    <s v="TRACK"/>
    <x v="6"/>
    <x v="7"/>
    <s v="00075679967336"/>
    <s v="WE ARE AUGUSTINES"/>
    <s v="THE INSTRUMENTAL"/>
    <d v="2014-02-18T00:00:00"/>
    <m/>
    <s v="GBW7D1100012"/>
    <n v="4.7298E-2"/>
    <n v="3"/>
  </r>
  <r>
    <s v="US-VOT"/>
    <s v="US-VOTIV MUSIC"/>
    <s v="PORTABLE SUB STREAMS"/>
    <s v="YOU TUBE"/>
    <s v="PORTABLE SUBSCRIPTIONS"/>
    <s v="TRACK"/>
    <x v="6"/>
    <x v="7"/>
    <s v="00075679967336"/>
    <s v="WE ARE AUGUSTINES"/>
    <s v="STRANGE DAYS"/>
    <d v="2014-02-18T00:00:00"/>
    <m/>
    <s v="GBW7D1100010"/>
    <n v="0.139788"/>
    <n v="9"/>
  </r>
  <r>
    <s v="US-VOT"/>
    <s v="US-VOTIV MUSIC"/>
    <s v="PORTABLE SUB STREAMS"/>
    <s v="YOU TUBE"/>
    <s v="PORTABLE SUBSCRIPTIONS"/>
    <s v="TRACK"/>
    <x v="6"/>
    <x v="7"/>
    <s v="00075679967336"/>
    <s v="WE ARE AUGUSTINES"/>
    <s v="PHILADELPHIA (THE CITY OF BROTHERLY LOVE)"/>
    <d v="2014-02-18T00:00:00"/>
    <m/>
    <s v="GBW7D1100007"/>
    <n v="0.53625400000000001"/>
    <n v="36"/>
  </r>
  <r>
    <s v="US-VOT"/>
    <s v="US-VOTIV MUSIC"/>
    <s v="PORTABLE SUB STREAMS"/>
    <s v="YOU TUBE"/>
    <s v="PORTABLE SUBSCRIPTIONS"/>
    <s v="TRACK"/>
    <x v="6"/>
    <x v="7"/>
    <s v="00075679967336"/>
    <s v="WE ARE AUGUSTINES"/>
    <s v="PATTON STATE HOSPITAL"/>
    <d v="2014-02-18T00:00:00"/>
    <m/>
    <s v="GBW7D1100009"/>
    <n v="0.20277300000000001"/>
    <n v="13"/>
  </r>
  <r>
    <s v="US-VOT"/>
    <s v="US-VOTIV MUSIC"/>
    <s v="PORTABLE SUB STREAMS"/>
    <s v="YOU TUBE"/>
    <s v="PORTABLE SUBSCRIPTIONS"/>
    <s v="TRACK"/>
    <x v="6"/>
    <x v="7"/>
    <s v="00075679967336"/>
    <s v="WE ARE AUGUSTINES"/>
    <s v="NEW DRINK FOR THE OLD DRUNK"/>
    <d v="2014-02-18T00:00:00"/>
    <m/>
    <s v="GBW7D1100008"/>
    <n v="0.12366000000000001"/>
    <n v="8"/>
  </r>
  <r>
    <s v="US-VOT"/>
    <s v="US-VOTIV MUSIC"/>
    <s v="PORTABLE SUB STREAMS"/>
    <s v="YOU TUBE"/>
    <s v="PORTABLE SUBSCRIPTIONS"/>
    <s v="TRACK"/>
    <x v="6"/>
    <x v="7"/>
    <s v="00075679967336"/>
    <s v="WE ARE AUGUSTINES"/>
    <s v="JUAREZ"/>
    <d v="2014-02-18T00:00:00"/>
    <m/>
    <s v="GBW7D1100006"/>
    <n v="0.102503"/>
    <n v="7"/>
  </r>
  <r>
    <s v="US-VOT"/>
    <s v="US-VOTIV MUSIC"/>
    <s v="PORTABLE SUB STREAMS"/>
    <s v="YOU TUBE"/>
    <s v="PORTABLE SUBSCRIPTIONS"/>
    <s v="TRACK"/>
    <x v="6"/>
    <x v="7"/>
    <s v="00075679967336"/>
    <s v="WE ARE AUGUSTINES"/>
    <s v="HEADLONG INTO THE ABYSS"/>
    <d v="2014-02-18T00:00:00"/>
    <m/>
    <s v="GBW7D1100003"/>
    <n v="0.13247500000000001"/>
    <n v="9"/>
  </r>
  <r>
    <s v="US-VOT"/>
    <s v="US-VOTIV MUSIC"/>
    <s v="PORTABLE SUB STREAMS"/>
    <s v="YOU TUBE"/>
    <s v="PORTABLE SUBSCRIPTIONS"/>
    <s v="TRACK"/>
    <x v="6"/>
    <x v="7"/>
    <s v="00075679967336"/>
    <s v="WE ARE AUGUSTINES"/>
    <s v="EAST LOS ANGELES"/>
    <d v="2014-02-18T00:00:00"/>
    <m/>
    <s v="GBW7D1100005"/>
    <n v="0.66229700000000002"/>
    <n v="57"/>
  </r>
  <r>
    <s v="US-VOT"/>
    <s v="US-VOTIV MUSIC"/>
    <s v="PORTABLE SUB STREAMS"/>
    <s v="YOU TUBE"/>
    <s v="PORTABLE SUBSCRIPTIONS"/>
    <s v="TRACK"/>
    <x v="6"/>
    <x v="7"/>
    <s v="00075679967336"/>
    <s v="WE ARE AUGUSTINES"/>
    <s v="CHAPEL SONG"/>
    <d v="2014-02-18T00:00:00"/>
    <m/>
    <s v="GBW7D1100014"/>
    <n v="0.25092199999999998"/>
    <n v="21"/>
  </r>
  <r>
    <s v="US-VOT"/>
    <s v="US-VOTIV MUSIC"/>
    <s v="PORTABLE SUB STREAMS"/>
    <s v="YOU TUBE"/>
    <s v="PORTABLE SUBSCRIPTIONS"/>
    <s v="TRACK"/>
    <x v="6"/>
    <x v="7"/>
    <s v="00075679967336"/>
    <s v="WE ARE AUGUSTINES"/>
    <s v="BOOK OF JAMES"/>
    <d v="2014-02-18T00:00:00"/>
    <m/>
    <s v="GBW7D1100004"/>
    <n v="1.0605579999999999"/>
    <n v="71"/>
  </r>
  <r>
    <s v="US-VOT"/>
    <s v="US-VOTIV MUSIC"/>
    <s v="PORTABLE SUB STREAMS"/>
    <s v="YOU TUBE"/>
    <s v="PORTABLE SUBSCRIPTIONS"/>
    <s v="TRACK"/>
    <x v="6"/>
    <x v="7"/>
    <s v="00075679967336"/>
    <s v="WE ARE AUGUSTINES"/>
    <s v="BARREL OF LEAVES"/>
    <d v="2014-02-18T00:00:00"/>
    <m/>
    <s v="GBW7D1100011"/>
    <n v="0.27725"/>
    <n v="18"/>
  </r>
  <r>
    <s v="US-VOT"/>
    <s v="US-VOTIV MUSIC"/>
    <s v="PORTABLE SUB STREAMS"/>
    <s v="YOU TUBE"/>
    <s v="PORTABLE SUBSCRIPTIONS"/>
    <s v="TRACK"/>
    <x v="6"/>
    <x v="7"/>
    <s v="00075679967336"/>
    <s v="WE ARE AUGUSTINES"/>
    <s v="AUGUSTINE"/>
    <d v="2014-02-18T00:00:00"/>
    <m/>
    <s v="GBW7D1100002"/>
    <n v="0.25719399999999998"/>
    <n v="17"/>
  </r>
  <r>
    <s v="US-VOT"/>
    <s v="US-VOTIV MUSIC"/>
    <s v="PORTABLE SUB STREAMS"/>
    <s v="YOU TUBE"/>
    <s v="PORTABLE SUBSCRIPTIONS"/>
    <s v="TRACK"/>
    <x v="7"/>
    <x v="14"/>
    <s v="00075679946430"/>
    <s v="THE SO SO GLOS"/>
    <s v="THROW YOUR HANDS UP"/>
    <d v="2014-01-14T00:00:00"/>
    <m/>
    <s v="USC5Q1300118"/>
    <n v="1.5481999999999999E-2"/>
    <n v="1"/>
  </r>
  <r>
    <s v="US-VOT"/>
    <s v="US-VOTIV MUSIC"/>
    <s v="PORTABLE SUB STREAMS"/>
    <s v="YOU TUBE"/>
    <s v="PORTABLE SUBSCRIPTIONS"/>
    <s v="TRACK"/>
    <x v="7"/>
    <x v="14"/>
    <s v="00075679946430"/>
    <s v="THE SO SO GLOS"/>
    <s v="MY BLOCK"/>
    <d v="2014-01-14T00:00:00"/>
    <m/>
    <s v="USC5Q1300117"/>
    <n v="4.6238000000000001E-2"/>
    <n v="3"/>
  </r>
  <r>
    <s v="US-VOT"/>
    <s v="US-VOTIV MUSIC"/>
    <s v="PORTABLE SUB STREAMS"/>
    <s v="YOU TUBE"/>
    <s v="PORTABLE SUBSCRIPTIONS"/>
    <s v="TRACK"/>
    <x v="7"/>
    <x v="14"/>
    <s v="00075679946430"/>
    <s v="THE SO SO GLOS"/>
    <s v="LOVE OR EMPIRE"/>
    <d v="2014-01-14T00:00:00"/>
    <m/>
    <s v="USC5Q1300120"/>
    <n v="3.0963999999999998E-2"/>
    <n v="2"/>
  </r>
  <r>
    <s v="US-VOT"/>
    <s v="US-VOTIV MUSIC"/>
    <s v="PORTABLE SUB STREAMS"/>
    <s v="YOU TUBE"/>
    <s v="PORTABLE SUBSCRIPTIONS"/>
    <s v="TRACK"/>
    <x v="7"/>
    <x v="14"/>
    <s v="00075679946430"/>
    <s v="THE SO SO GLOS"/>
    <s v="ISLAND LOOPS"/>
    <d v="2014-01-14T00:00:00"/>
    <m/>
    <s v="USC5Q1300123"/>
    <n v="1.7604000000000002E-2"/>
    <n v="2"/>
  </r>
  <r>
    <s v="US-VOT"/>
    <s v="US-VOTIV MUSIC"/>
    <s v="PORTABLE SUB STREAMS"/>
    <s v="YOU TUBE"/>
    <s v="PORTABLE SUBSCRIPTIONS"/>
    <s v="TRACK"/>
    <x v="7"/>
    <x v="14"/>
    <s v="00075679946430"/>
    <s v="THE SO SO GLOS"/>
    <s v="EXECUTION"/>
    <d v="2014-01-14T00:00:00"/>
    <m/>
    <s v="USC5Q1300122"/>
    <n v="6.4120999999999997E-2"/>
    <n v="5"/>
  </r>
  <r>
    <s v="US-VOT"/>
    <s v="US-VOTIV MUSIC"/>
    <s v="PORTABLE SUB STREAMS"/>
    <s v="YOU TUBE"/>
    <s v="PORTABLE SUBSCRIPTIONS"/>
    <s v="TRACK"/>
    <x v="7"/>
    <x v="15"/>
    <s v="00075679946447"/>
    <s v="THE SO SO GLOS"/>
    <s v="WE GOT THE DAYS"/>
    <d v="2014-01-14T00:00:00"/>
    <m/>
    <s v="USC5Q1300099"/>
    <n v="3.0963999999999998E-2"/>
    <n v="2"/>
  </r>
  <r>
    <s v="US-VOT"/>
    <s v="US-VOTIV MUSIC"/>
    <s v="PORTABLE SUB STREAMS"/>
    <s v="YOU TUBE"/>
    <s v="PORTABLE SUBSCRIPTIONS"/>
    <s v="TRACK"/>
    <x v="7"/>
    <x v="15"/>
    <s v="00075679946447"/>
    <s v="THE SO SO GLOS"/>
    <s v="THE DEAD, THE GONE &amp; THE COSMOS"/>
    <d v="2014-01-14T00:00:00"/>
    <m/>
    <s v="USC5Q1300103"/>
    <n v="3.6726000000000002E-2"/>
    <n v="3"/>
  </r>
  <r>
    <s v="US-VOT"/>
    <s v="US-VOTIV MUSIC"/>
    <s v="PORTABLE SUB STREAMS"/>
    <s v="YOU TUBE"/>
    <s v="PORTABLE SUBSCRIPTIONS"/>
    <s v="TRACK"/>
    <x v="7"/>
    <x v="15"/>
    <s v="00075679946447"/>
    <s v="THE SO SO GLOS"/>
    <s v="SEVENTEEN"/>
    <d v="2014-01-14T00:00:00"/>
    <m/>
    <s v="USC5Q1300106"/>
    <n v="1.5481999999999999E-2"/>
    <n v="1"/>
  </r>
  <r>
    <s v="US-VOT"/>
    <s v="US-VOTIV MUSIC"/>
    <s v="PORTABLE SUB STREAMS"/>
    <s v="YOU TUBE"/>
    <s v="PORTABLE SUBSCRIPTIONS"/>
    <s v="TRACK"/>
    <x v="7"/>
    <x v="15"/>
    <s v="00075679946447"/>
    <s v="THE SO SO GLOS"/>
    <s v="MOLD BABY (&amp; THE QUEEN MIDAS)"/>
    <d v="2014-01-14T00:00:00"/>
    <m/>
    <s v="USC5Q1300110"/>
    <n v="0.45005499999999998"/>
    <n v="30"/>
  </r>
  <r>
    <s v="US-VOT"/>
    <s v="US-VOTIV MUSIC"/>
    <s v="PORTABLE SUB STREAMS"/>
    <s v="YOU TUBE"/>
    <s v="PORTABLE SUBSCRIPTIONS"/>
    <s v="TRACK"/>
    <x v="7"/>
    <x v="15"/>
    <s v="00075679946447"/>
    <s v="THE SO SO GLOS"/>
    <s v="IRISH ROSE"/>
    <d v="2014-01-14T00:00:00"/>
    <m/>
    <s v="USC5Q1300107"/>
    <n v="6.192799999999999E-2"/>
    <n v="4"/>
  </r>
  <r>
    <s v="US-VOT"/>
    <s v="US-VOTIV MUSIC"/>
    <s v="PORTABLE SUB STREAMS"/>
    <s v="YOU TUBE"/>
    <s v="PORTABLE SUBSCRIPTIONS"/>
    <s v="TRACK"/>
    <x v="7"/>
    <x v="15"/>
    <s v="00075679946447"/>
    <s v="THE SO SO GLOS"/>
    <s v="BLACK AND BLUE"/>
    <d v="2014-01-14T00:00:00"/>
    <m/>
    <s v="USC5Q1300101"/>
    <n v="3.0550000000000001E-2"/>
    <n v="2"/>
  </r>
  <r>
    <s v="US-VOT"/>
    <s v="US-VOTIV MUSIC"/>
    <s v="PORTABLE SUB STREAMS"/>
    <s v="YOU TUBE"/>
    <s v="PORTABLE SUBSCRIPTIONS"/>
    <s v="TRACK"/>
    <x v="7"/>
    <x v="8"/>
    <s v="00811790020006"/>
    <s v="THE SO SO GLOS"/>
    <s v="NEW STANCE"/>
    <d v="2014-01-14T00:00:00"/>
    <m/>
    <s v="USC5Q1300113"/>
    <n v="3.0963999999999998E-2"/>
    <n v="2"/>
  </r>
  <r>
    <s v="US-VOT"/>
    <s v="US-VOTIV MUSIC"/>
    <s v="PORTABLE SUB STREAMS"/>
    <s v="YOU TUBE"/>
    <s v="PORTABLE SUBSCRIPTIONS"/>
    <s v="TRACK"/>
    <x v="7"/>
    <x v="8"/>
    <s v="00811790020006"/>
    <s v="THE SO SO GLOS"/>
    <s v="LINDY HOP"/>
    <d v="2014-01-14T00:00:00"/>
    <m/>
    <s v="USC5Q1300115"/>
    <n v="1.5481999999999999E-2"/>
    <n v="1"/>
  </r>
  <r>
    <s v="US-VOT"/>
    <s v="US-VOTIV MUSIC"/>
    <s v="PORTABLE SUB STREAMS"/>
    <s v="YOU TUBE"/>
    <s v="PORTABLE SUBSCRIPTIONS"/>
    <s v="TRACK"/>
    <x v="7"/>
    <x v="30"/>
    <s v="00851563006356"/>
    <s v="THE SO SO GLOS"/>
    <s v="SUNNY SIDE"/>
    <d v="2016-05-20T00:00:00"/>
    <m/>
    <s v="USC5Q1500023"/>
    <n v="4.6239000000000002E-2"/>
    <n v="3"/>
  </r>
  <r>
    <s v="US-VOT"/>
    <s v="US-VOTIV MUSIC"/>
    <s v="PORTABLE SUB STREAMS"/>
    <s v="YOU TUBE"/>
    <s v="PORTABLE SUBSCRIPTIONS"/>
    <s v="TRACK"/>
    <x v="7"/>
    <x v="30"/>
    <s v="00851563006356"/>
    <s v="THE SO SO GLOS"/>
    <s v="MISSIONARY"/>
    <d v="2016-05-20T00:00:00"/>
    <m/>
    <s v="USC5Q1500029"/>
    <n v="7.7409000000000006E-2"/>
    <n v="5"/>
  </r>
  <r>
    <s v="US-VOT"/>
    <s v="US-VOTIV MUSIC"/>
    <s v="PORTABLE SUB STREAMS"/>
    <s v="YOU TUBE"/>
    <s v="PORTABLE SUBSCRIPTIONS"/>
    <s v="TRACK"/>
    <x v="7"/>
    <x v="30"/>
    <s v="00851563006356"/>
    <s v="THE SO SO GLOS"/>
    <s v="MAGAZINE"/>
    <d v="2016-05-20T00:00:00"/>
    <m/>
    <s v="USC5Q1500022"/>
    <n v="1.5275E-2"/>
    <n v="1"/>
  </r>
  <r>
    <s v="US-VOT"/>
    <s v="US-VOTIV MUSIC"/>
    <s v="PORTABLE SUB STREAMS"/>
    <s v="YOU TUBE"/>
    <s v="PORTABLE SUBSCRIPTIONS"/>
    <s v="TRACK"/>
    <x v="7"/>
    <x v="30"/>
    <s v="00851563006356"/>
    <s v="THE SO SO GLOS"/>
    <s v="KINGS COUNTY II: BALLAD OF A SO SO GLO"/>
    <d v="2016-05-20T00:00:00"/>
    <m/>
    <s v="USC5Q1500024"/>
    <n v="3.0757E-2"/>
    <n v="2"/>
  </r>
  <r>
    <s v="US-VOT"/>
    <s v="US-VOTIV MUSIC"/>
    <s v="PORTABLE SUB STREAMS"/>
    <s v="YOU TUBE"/>
    <s v="PORTABLE SUBSCRIPTIONS"/>
    <s v="TRACK"/>
    <x v="7"/>
    <x v="30"/>
    <s v="00851563006356"/>
    <s v="THE SO SO GLOS"/>
    <s v="INPATIENT"/>
    <d v="2016-05-20T00:00:00"/>
    <m/>
    <s v="USC5Q1500027"/>
    <n v="3.0757E-2"/>
    <n v="2"/>
  </r>
  <r>
    <s v="US-VOT"/>
    <s v="US-VOTIV MUSIC"/>
    <s v="PORTABLE SUB STREAMS"/>
    <s v="YOU TUBE"/>
    <s v="PORTABLE SUBSCRIPTIONS"/>
    <s v="TRACK"/>
    <x v="7"/>
    <x v="30"/>
    <s v="00851563006356"/>
    <s v="THE SO SO GLOS"/>
    <s v="GOING OUT SWINGIN'"/>
    <d v="2016-05-20T00:00:00"/>
    <m/>
    <s v="USC5Q1500020"/>
    <n v="3.0757E-2"/>
    <n v="2"/>
  </r>
  <r>
    <s v="US-VOT"/>
    <s v="US-VOTIV MUSIC"/>
    <s v="PORTABLE SUB STREAMS"/>
    <s v="YOU TUBE"/>
    <s v="PORTABLE SUBSCRIPTIONS"/>
    <s v="TRACK"/>
    <x v="7"/>
    <x v="30"/>
    <s v="00851563006356"/>
    <s v="THE SO SO GLOS"/>
    <s v="FOOL ON THE STREET"/>
    <d v="2016-05-20T00:00:00"/>
    <m/>
    <s v="USC5Q1500025"/>
    <n v="3.0757E-2"/>
    <n v="2"/>
  </r>
  <r>
    <s v="US-VOT"/>
    <s v="US-VOTIV MUSIC"/>
    <s v="PORTABLE SUB STREAMS"/>
    <s v="YOU TUBE"/>
    <s v="PORTABLE SUBSCRIPTIONS"/>
    <s v="TRACK"/>
    <x v="7"/>
    <x v="30"/>
    <s v="00851563006356"/>
    <s v="THE SO SO GLOS"/>
    <s v="DOWN THE TUBES"/>
    <d v="2016-05-20T00:00:00"/>
    <m/>
    <s v="USC5Q1500028"/>
    <n v="3.0757E-2"/>
    <n v="2"/>
  </r>
  <r>
    <s v="US-VOT"/>
    <s v="US-VOTIV MUSIC"/>
    <s v="PORTABLE SUB STREAMS"/>
    <s v="YOU TUBE"/>
    <s v="PORTABLE SUBSCRIPTIONS"/>
    <s v="TRACK"/>
    <x v="7"/>
    <x v="30"/>
    <s v="00851563006356"/>
    <s v="THE SO SO GLOS"/>
    <s v="DEVIL'S DOING HANDSTANDS"/>
    <d v="2016-05-20T00:00:00"/>
    <m/>
    <s v="USC5Q1500021"/>
    <n v="3.0757E-2"/>
    <n v="2"/>
  </r>
  <r>
    <s v="US-VOT"/>
    <s v="US-VOTIV MUSIC"/>
    <s v="PORTABLE SUB STREAMS"/>
    <s v="YOU TUBE"/>
    <s v="PORTABLE SUBSCRIPTIONS"/>
    <s v="TRACK"/>
    <x v="7"/>
    <x v="30"/>
    <s v="00851563006356"/>
    <s v="THE SO SO GLOS"/>
    <s v="CADAVER (CAREER SUICIDE)"/>
    <d v="2016-05-20T00:00:00"/>
    <m/>
    <s v="USC5Q1500026"/>
    <n v="4.603199999999999E-2"/>
    <n v="3"/>
  </r>
  <r>
    <s v="US-VOT"/>
    <s v="US-VOTIV MUSIC"/>
    <s v="PORTABLE SUB STREAMS"/>
    <s v="YOU TUBE"/>
    <s v="PORTABLE SUBSCRIPTIONS"/>
    <s v="TRACK"/>
    <x v="7"/>
    <x v="31"/>
    <s v="00851563006479"/>
    <s v="THE SO SO GLOS"/>
    <s v="DANCING INDUSTRY"/>
    <d v="2016-03-11T00:00:00"/>
    <m/>
    <s v="USC5Q1500018"/>
    <n v="0.139983"/>
    <n v="9"/>
  </r>
  <r>
    <s v="US-VOT"/>
    <s v="US-VOTIV MUSIC"/>
    <s v="PORTABLE SUB STREAMS"/>
    <s v="YOU TUBE"/>
    <s v="PORTABLE SUBSCRIPTIONS"/>
    <s v="TRACK"/>
    <x v="7"/>
    <x v="32"/>
    <s v="00857235002961"/>
    <s v="THE SO SO GLOS"/>
    <s v="BLACK AND BLUE"/>
    <d v="2015-03-03T00:00:00"/>
    <m/>
    <s v="USC5Q1500002"/>
    <n v="1.5275E-2"/>
    <n v="1"/>
  </r>
  <r>
    <s v="US-VOT"/>
    <s v="US-VOTIV MUSIC"/>
    <s v="PORTABLE SUB STREAMS"/>
    <s v="YOU TUBE"/>
    <s v="PORTABLE SUBSCRIPTIONS"/>
    <s v="TRACK"/>
    <x v="7"/>
    <x v="16"/>
    <s v="00851563006394"/>
    <s v="THE SO SO GLOS"/>
    <s v="A.D.D. LIFE"/>
    <d v="2016-01-22T00:00:00"/>
    <m/>
    <s v="USC5Q1500019"/>
    <n v="6.1514000000000013E-2"/>
    <n v="4"/>
  </r>
  <r>
    <s v="US-VOT"/>
    <s v="US-VOTIV MUSIC"/>
    <s v="PORTABLE SUB STREAMS"/>
    <s v="YOU TUBE"/>
    <s v="PORTABLE SUBSCRIPTIONS"/>
    <s v="TRACK"/>
    <x v="16"/>
    <x v="35"/>
    <s v="00851857007205"/>
    <s v="PATRICK HIGGINS"/>
    <s v="SPECTRE"/>
    <d v="2017-02-24T00:00:00"/>
    <m/>
    <s v="USC5Q1700014"/>
    <n v="0.77921200000000002"/>
    <n v="51"/>
  </r>
  <r>
    <s v="US-VOT"/>
    <s v="US-VOTIV MUSIC"/>
    <s v="PORTABLE SUB STREAMS"/>
    <s v="YOU TUBE"/>
    <s v="PORTABLE SUBSCRIPTIONS"/>
    <s v="TRACK"/>
    <x v="16"/>
    <x v="35"/>
    <s v="00851857007205"/>
    <s v="KEVIN REILLY"/>
    <s v="APPALACHIAN MOON"/>
    <d v="2017-02-24T00:00:00"/>
    <m/>
    <s v="USC5Q1700016"/>
    <n v="0.33614100000000002"/>
    <n v="22"/>
  </r>
  <r>
    <s v="US-VOT"/>
    <s v="US-VOTIV MUSIC"/>
    <s v="PORTABLE SUB STREAMS"/>
    <s v="YOU TUBE"/>
    <s v="PORTABLE SUBSCRIPTIONS"/>
    <s v="TRACK"/>
    <x v="17"/>
    <x v="36"/>
    <s v="00851857007267"/>
    <s v="MY GOODNESS"/>
    <s v="SCAVENGERS"/>
    <d v="2017-06-02T00:00:00"/>
    <m/>
    <s v="USC5Q1600041"/>
    <n v="9.3755999999999992E-2"/>
    <n v="6"/>
  </r>
  <r>
    <s v="US-VOT"/>
    <s v="US-VOTIV MUSIC"/>
    <s v="PORTABLE SUB STREAMS"/>
    <s v="YOU TUBE"/>
    <s v="PORTABLE SUBSCRIPTIONS"/>
    <s v="TRACK"/>
    <x v="17"/>
    <x v="36"/>
    <s v="00851857007236"/>
    <s v="MY GOODNESS"/>
    <s v="WHITE WITCHES"/>
    <d v="2017-06-02T00:00:00"/>
    <m/>
    <s v="USC5Q1600040"/>
    <n v="3.1390000000000001E-2"/>
    <n v="2"/>
  </r>
  <r>
    <s v="US-VOT"/>
    <s v="US-VOTIV MUSIC"/>
    <s v="PORTABLE SUB STREAMS"/>
    <s v="YOU TUBE"/>
    <s v="PORTABLE SUBSCRIPTIONS"/>
    <s v="TRACK"/>
    <x v="17"/>
    <x v="36"/>
    <s v="00851857007236"/>
    <s v="MY GOODNESS"/>
    <s v="SWIM"/>
    <d v="2017-06-02T00:00:00"/>
    <m/>
    <s v="USC5Q1600039"/>
    <n v="6.2365999999999998E-2"/>
    <n v="4"/>
  </r>
  <r>
    <s v="US-VOT"/>
    <s v="US-VOTIV MUSIC"/>
    <s v="PORTABLE SUB STREAMS"/>
    <s v="YOU TUBE"/>
    <s v="PORTABLE SUBSCRIPTIONS"/>
    <s v="TRACK"/>
    <x v="17"/>
    <x v="36"/>
    <s v="00851857007236"/>
    <s v="MY GOODNESS"/>
    <s v="SILVER LINING"/>
    <d v="2017-06-02T00:00:00"/>
    <m/>
    <s v="USC5Q1600036"/>
    <n v="1.5907999999999999E-2"/>
    <n v="1"/>
  </r>
  <r>
    <s v="US-VOT"/>
    <s v="US-VOTIV MUSIC"/>
    <s v="PORTABLE SUB STREAMS"/>
    <s v="YOU TUBE"/>
    <s v="PORTABLE SUBSCRIPTIONS"/>
    <s v="TRACK"/>
    <x v="17"/>
    <x v="36"/>
    <s v="00851857007236"/>
    <s v="MY GOODNESS"/>
    <s v="HAUNT"/>
    <d v="2017-06-02T00:00:00"/>
    <m/>
    <s v="USC5Q1600038"/>
    <n v="1.5907999999999999E-2"/>
    <n v="1"/>
  </r>
  <r>
    <s v="US-VOT"/>
    <s v="US-VOTIV MUSIC"/>
    <s v="PORTABLE SUB STREAMS"/>
    <s v="YOU TUBE"/>
    <s v="PORTABLE SUBSCRIPTIONS"/>
    <s v="TRACK"/>
    <x v="17"/>
    <x v="36"/>
    <s v="00851857007236"/>
    <s v="MY GOODNESS"/>
    <s v="ELEVATORS"/>
    <d v="2017-06-02T00:00:00"/>
    <m/>
    <s v="USC5Q1600037"/>
    <n v="4.6457999999999999E-2"/>
    <n v="3"/>
  </r>
  <r>
    <s v="US-VOT"/>
    <s v="US-VOTIV MUSIC"/>
    <s v="PORTABLE SUB STREAMS"/>
    <s v="YOU TUBE"/>
    <s v="PORTABLE SUBSCRIPTIONS"/>
    <s v="TRACK"/>
    <x v="17"/>
    <x v="37"/>
    <s v="00851857007069"/>
    <s v="MY GOODNESS"/>
    <s v="ISLANDS"/>
    <d v="2016-09-14T00:00:00"/>
    <m/>
    <s v="USC5Q1600046"/>
    <n v="1.5275E-2"/>
    <n v="1"/>
  </r>
  <r>
    <s v="US-VOT"/>
    <s v="US-VOTIV MUSIC"/>
    <s v="PORTABLE SUB STREAMS"/>
    <s v="YOU TUBE"/>
    <s v="PORTABLE SUBSCRIPTIONS"/>
    <s v="TRACK"/>
    <x v="17"/>
    <x v="38"/>
    <s v="00857235002237"/>
    <s v="MY GOODNESS"/>
    <s v="COLD FEET KILLER"/>
    <d v="2014-04-15T00:00:00"/>
    <m/>
    <s v="USC5Q1300084"/>
    <n v="0.107184"/>
    <n v="8"/>
  </r>
  <r>
    <s v="US-VOT"/>
    <s v="US-VOTIV MUSIC"/>
    <s v="PORTABLE SUB STREAMS"/>
    <s v="YOU TUBE"/>
    <s v="PORTABLE SUBSCRIPTIONS"/>
    <s v="TRACK"/>
    <x v="17"/>
    <x v="39"/>
    <s v="00857235002060"/>
    <s v="MY GOODNESS"/>
    <s v="CHECK YOUR BONES"/>
    <d v="2014-01-21T00:00:00"/>
    <m/>
    <s v="USC5Q1300083"/>
    <n v="0.35320099999999999"/>
    <n v="38"/>
  </r>
  <r>
    <s v="US-VOT"/>
    <s v="US-VOTIV MUSIC"/>
    <s v="PORTABLE SUB STREAMS"/>
    <s v="YOU TUBE"/>
    <s v="PORTABLE SUBSCRIPTIONS"/>
    <s v="TRACK"/>
    <x v="19"/>
    <x v="46"/>
    <s v="00851563006622"/>
    <s v="KAYE"/>
    <s v="UUU"/>
    <d v="2016-08-19T00:00:00"/>
    <m/>
    <s v="USC5Q1600013"/>
    <n v="7.0539000000000004E-2"/>
    <n v="6"/>
  </r>
  <r>
    <s v="US-VOT"/>
    <s v="US-VOTIV MUSIC"/>
    <s v="PORTABLE SUB STREAMS"/>
    <s v="YOU TUBE"/>
    <s v="PORTABLE SUBSCRIPTIONS"/>
    <s v="TRACK"/>
    <x v="19"/>
    <x v="46"/>
    <s v="00851563006622"/>
    <s v="KAYE"/>
    <s v="PORCELAIN"/>
    <d v="2016-08-19T00:00:00"/>
    <m/>
    <s v="USC5Q1600017"/>
    <n v="7.4321999999999999E-2"/>
    <n v="6"/>
  </r>
  <r>
    <s v="US-VOT"/>
    <s v="US-VOTIV MUSIC"/>
    <s v="PORTABLE SUB STREAMS"/>
    <s v="YOU TUBE"/>
    <s v="PORTABLE SUBSCRIPTIONS"/>
    <s v="TRACK"/>
    <x v="19"/>
    <x v="46"/>
    <s v="00851563006622"/>
    <s v="KAYE"/>
    <s v="HONEY"/>
    <d v="2016-08-19T00:00:00"/>
    <m/>
    <s v="USC5Q1600014"/>
    <n v="0.39263599999999999"/>
    <n v="27"/>
  </r>
  <r>
    <s v="US-VOT"/>
    <s v="US-VOTIV MUSIC"/>
    <s v="PORTABLE SUB STREAMS"/>
    <s v="YOU TUBE"/>
    <s v="PORTABLE SUBSCRIPTIONS"/>
    <s v="TRACK"/>
    <x v="19"/>
    <x v="46"/>
    <s v="00851563006622"/>
    <s v="KAYE"/>
    <s v="CARRY YOU"/>
    <d v="2016-08-19T00:00:00"/>
    <m/>
    <s v="USC5Q1600015"/>
    <n v="0.14795800000000001"/>
    <n v="10"/>
  </r>
  <r>
    <s v="US-VOT"/>
    <s v="US-VOTIV MUSIC"/>
    <s v="PORTABLE SUB STREAMS"/>
    <s v="YOU TUBE"/>
    <s v="PORTABLE SUBSCRIPTIONS"/>
    <s v="TRACK"/>
    <x v="19"/>
    <x v="46"/>
    <s v="00851563006622"/>
    <s v="KAYE"/>
    <s v="ARMIES"/>
    <d v="2016-08-19T00:00:00"/>
    <m/>
    <s v="USC5Q1600016"/>
    <n v="5.2110000000000004E-3"/>
    <n v="1"/>
  </r>
  <r>
    <s v="US-VOT"/>
    <s v="US-VOTIV MUSIC"/>
    <s v="PORTABLE SUB STREAMS"/>
    <s v="YOU TUBE"/>
    <s v="PORTABLE SUBSCRIPTIONS"/>
    <s v="TRACK"/>
    <x v="19"/>
    <x v="47"/>
    <s v="00851857007342"/>
    <s v="KAYE"/>
    <s v="CHESHIRE KITTEN"/>
    <d v="2017-07-28T00:00:00"/>
    <m/>
    <s v="USC5Q1700027"/>
    <n v="4.9578999999999998E-2"/>
    <n v="4"/>
  </r>
  <r>
    <s v="US-VOT"/>
    <s v="US-VOTIV MUSIC"/>
    <s v="PORTABLE SUB STREAMS"/>
    <s v="YOU TUBE"/>
    <s v="PORTABLE SUBSCRIPTIONS"/>
    <s v="TRACK"/>
    <x v="8"/>
    <x v="50"/>
    <s v="00857235002084"/>
    <s v="IMAGINARY CITIES"/>
    <s v="BELLS OF COLOGNE"/>
    <d v="2014-02-25T00:00:00"/>
    <m/>
    <s v="CA2Q71200019"/>
    <n v="0.14630899999999999"/>
    <n v="12"/>
  </r>
  <r>
    <s v="US-VOT"/>
    <s v="US-VOTIV MUSIC"/>
    <s v="PORTABLE SUB STREAMS"/>
    <s v="YOU TUBE"/>
    <s v="PORTABLE SUBSCRIPTIONS"/>
    <s v="TRACK"/>
    <x v="20"/>
    <x v="51"/>
    <s v="00075679965448"/>
    <s v="HEY CHAMP"/>
    <s v="SHAKE"/>
    <d v="2014-02-18T00:00:00"/>
    <m/>
    <s v="USC5Q1000001"/>
    <n v="0.15907499999999999"/>
    <n v="17"/>
  </r>
  <r>
    <s v="US-VOT"/>
    <s v="US-VOTIV MUSIC"/>
    <s v="PORTABLE SUB STREAMS"/>
    <s v="YOU TUBE"/>
    <s v="PORTABLE SUBSCRIPTIONS"/>
    <s v="TRACK"/>
    <x v="20"/>
    <x v="51"/>
    <s v="00075679965448"/>
    <s v="HEY CHAMP"/>
    <s v="NEVEREST"/>
    <d v="2014-02-18T00:00:00"/>
    <m/>
    <s v="USC5Q1000006"/>
    <n v="1.5275E-2"/>
    <n v="1"/>
  </r>
  <r>
    <s v="US-VOT"/>
    <s v="US-VOTIV MUSIC"/>
    <s v="PORTABLE SUB STREAMS"/>
    <s v="YOU TUBE"/>
    <s v="PORTABLE SUBSCRIPTIONS"/>
    <s v="TRACK"/>
    <x v="20"/>
    <x v="51"/>
    <s v="00075679965448"/>
    <s v="HEY CHAMP"/>
    <s v="COLD DUST GIRL"/>
    <d v="2014-02-18T00:00:00"/>
    <m/>
    <s v="USC5Q1000003"/>
    <n v="0.28146700000000002"/>
    <n v="27"/>
  </r>
  <r>
    <s v="US-VOT"/>
    <s v="US-VOTIV MUSIC"/>
    <s v="PORTABLE SUB STREAMS"/>
    <s v="YOU TUBE"/>
    <s v="PORTABLE SUBSCRIPTIONS"/>
    <s v="TRACK"/>
    <x v="0"/>
    <x v="54"/>
    <s v="00851563006264"/>
    <s v="GLINT"/>
    <s v="GUIDED"/>
    <d v="2015-10-30T00:00:00"/>
    <m/>
    <s v="USC5Q1400052"/>
    <n v="1.5275E-2"/>
    <n v="1"/>
  </r>
  <r>
    <s v="US-VOT"/>
    <s v="US-VOTIV MUSIC"/>
    <s v="PORTABLE SUB STREAMS"/>
    <s v="YOU TUBE"/>
    <s v="PORTABLE SUBSCRIPTIONS"/>
    <s v="TRACK"/>
    <x v="0"/>
    <x v="55"/>
    <s v="00851563006431"/>
    <s v="GLINT"/>
    <s v="DAYDREAMERS"/>
    <d v="2016-01-15T00:00:00"/>
    <m/>
    <s v="USC5Q1400050"/>
    <n v="4.7091000000000001E-2"/>
    <n v="3"/>
  </r>
  <r>
    <s v="US-VOT"/>
    <s v="US-VOTIV MUSIC"/>
    <s v="PORTABLE SUB STREAMS"/>
    <s v="YOU TUBE"/>
    <s v="PORTABLE SUBSCRIPTIONS"/>
    <s v="TRACK"/>
    <x v="12"/>
    <x v="56"/>
    <s v="00851563006516"/>
    <s v="FENCES"/>
    <s v="THE FOUNTAIN"/>
    <d v="2016-09-09T00:00:00"/>
    <m/>
    <s v="USC5Q1500033"/>
    <n v="0.30469600000000002"/>
    <n v="24"/>
  </r>
  <r>
    <s v="US-VOT"/>
    <s v="US-VOTIV MUSIC"/>
    <s v="PORTABLE SUB STREAMS"/>
    <s v="YOU TUBE"/>
    <s v="PORTABLE SUBSCRIPTIONS"/>
    <s v="TRACK"/>
    <x v="12"/>
    <x v="56"/>
    <s v="00851563006516"/>
    <s v="FENCES"/>
    <s v="PALE PAPER"/>
    <d v="2016-09-09T00:00:00"/>
    <m/>
    <s v="USC5Q1500034"/>
    <n v="0.463976"/>
    <n v="38"/>
  </r>
  <r>
    <s v="US-VOT"/>
    <s v="US-VOTIV MUSIC"/>
    <s v="PORTABLE SUB STREAMS"/>
    <s v="YOU TUBE"/>
    <s v="PORTABLE SUBSCRIPTIONS"/>
    <s v="TRACK"/>
    <x v="12"/>
    <x v="56"/>
    <s v="00851563006516"/>
    <s v="FENCES"/>
    <s v="LIKE A FEATHER"/>
    <d v="2016-09-09T00:00:00"/>
    <m/>
    <s v="USC5Q1500036"/>
    <n v="0.232325"/>
    <n v="18"/>
  </r>
  <r>
    <s v="US-VOT"/>
    <s v="US-VOTIV MUSIC"/>
    <s v="PORTABLE SUB STREAMS"/>
    <s v="YOU TUBE"/>
    <s v="PORTABLE SUBSCRIPTIONS"/>
    <s v="TRACK"/>
    <x v="12"/>
    <x v="56"/>
    <s v="00851563006516"/>
    <s v="FENCES"/>
    <s v="HUNTING SEASON"/>
    <d v="2016-09-09T00:00:00"/>
    <m/>
    <s v="USC5Q1500032"/>
    <n v="0.32200800000000002"/>
    <n v="27"/>
  </r>
  <r>
    <s v="US-VOT"/>
    <s v="US-VOTIV MUSIC"/>
    <s v="PORTABLE SUB STREAMS"/>
    <s v="YOU TUBE"/>
    <s v="PORTABLE SUBSCRIPTIONS"/>
    <s v="TRACK"/>
    <x v="12"/>
    <x v="56"/>
    <s v="00851563006516"/>
    <s v="FENCES"/>
    <s v="CEDAR WESLEY"/>
    <d v="2016-09-09T00:00:00"/>
    <m/>
    <s v="USC5Q1500035"/>
    <n v="0.367475"/>
    <n v="28"/>
  </r>
  <r>
    <s v="US-VOT"/>
    <s v="US-VOTIV MUSIC"/>
    <s v="PORTABLE SUB STREAMS"/>
    <s v="YOU TUBE"/>
    <s v="PORTABLE SUBSCRIPTIONS"/>
    <s v="TRACK"/>
    <x v="12"/>
    <x v="56"/>
    <s v="00851563006516"/>
    <s v="FENCES"/>
    <s v="BUFFALO FEET"/>
    <d v="2016-09-09T00:00:00"/>
    <m/>
    <s v="USC5Q1500037"/>
    <n v="0.45875199999999999"/>
    <n v="39"/>
  </r>
  <r>
    <s v="US-VOT"/>
    <s v="US-VOTIV MUSIC"/>
    <s v="PORTABLE SUB STREAMS"/>
    <s v="YOU TUBE"/>
    <s v="PORTABLE SUBSCRIPTIONS"/>
    <s v="TRACK"/>
    <x v="11"/>
    <x v="57"/>
    <s v="00851857007359"/>
    <s v="CLOUD CONTROL"/>
    <s v="TREETOPS"/>
    <d v="2017-09-01T00:00:00"/>
    <m/>
    <s v="AULI01711620"/>
    <n v="0.3973000000000001"/>
    <n v="33"/>
  </r>
  <r>
    <s v="US-VOT"/>
    <s v="US-VOTIV MUSIC"/>
    <s v="PORTABLE SUB STREAMS"/>
    <s v="YOU TUBE"/>
    <s v="PORTABLE SUBSCRIPTIONS"/>
    <s v="TRACK"/>
    <x v="11"/>
    <x v="57"/>
    <s v="00851857007359"/>
    <s v="CLOUD CONTROL"/>
    <s v="SUMMER RAVE"/>
    <d v="2017-09-01T00:00:00"/>
    <m/>
    <s v="AULI01711680"/>
    <n v="1.1180000000000001E-2"/>
    <n v="2"/>
  </r>
  <r>
    <s v="US-VOT"/>
    <s v="US-VOTIV MUSIC"/>
    <s v="PORTABLE SUB STREAMS"/>
    <s v="YOU TUBE"/>
    <s v="PORTABLE SUBSCRIPTIONS"/>
    <s v="TRACK"/>
    <x v="11"/>
    <x v="57"/>
    <s v="00851857007359"/>
    <s v="CLOUD CONTROL"/>
    <s v="PANOPTICON"/>
    <d v="2017-09-01T00:00:00"/>
    <m/>
    <s v="AULI01711640"/>
    <n v="1.364484"/>
    <n v="115"/>
  </r>
  <r>
    <s v="US-VOT"/>
    <s v="US-VOTIV MUSIC"/>
    <s v="PORTABLE SUB STREAMS"/>
    <s v="YOU TUBE"/>
    <s v="PORTABLE SUBSCRIPTIONS"/>
    <s v="TRACK"/>
    <x v="11"/>
    <x v="57"/>
    <s v="00851857007359"/>
    <s v="CLOUD CONTROL"/>
    <s v="MUM'S SPAGHETTI"/>
    <d v="2017-09-01T00:00:00"/>
    <m/>
    <s v="AULI01711660"/>
    <n v="4.1937000000000002E-2"/>
    <n v="4"/>
  </r>
  <r>
    <s v="US-VOT"/>
    <s v="US-VOTIV MUSIC"/>
    <s v="PORTABLE SUB STREAMS"/>
    <s v="YOU TUBE"/>
    <s v="PORTABLE SUBSCRIPTIONS"/>
    <s v="TRACK"/>
    <x v="11"/>
    <x v="57"/>
    <s v="00851857007359"/>
    <s v="CLOUD CONTROL"/>
    <s v="LIGHTS ON THE CHROME"/>
    <d v="2017-09-01T00:00:00"/>
    <m/>
    <s v="AULI01711600"/>
    <n v="3.3056000000000002E-2"/>
    <n v="4"/>
  </r>
  <r>
    <s v="US-VOT"/>
    <s v="US-VOTIV MUSIC"/>
    <s v="PORTABLE SUB STREAMS"/>
    <s v="YOU TUBE"/>
    <s v="PORTABLE SUBSCRIPTIONS"/>
    <s v="TRACK"/>
    <x v="11"/>
    <x v="57"/>
    <s v="00851857007359"/>
    <s v="CLOUD CONTROL"/>
    <s v="LACUNA"/>
    <d v="2017-09-01T00:00:00"/>
    <m/>
    <s v="AULI01711670"/>
    <n v="1.1180000000000001E-2"/>
    <n v="2"/>
  </r>
  <r>
    <s v="US-VOT"/>
    <s v="US-VOTIV MUSIC"/>
    <s v="PORTABLE SUB STREAMS"/>
    <s v="YOU TUBE"/>
    <s v="PORTABLE SUBSCRIPTIONS"/>
    <s v="TRACK"/>
    <x v="11"/>
    <x v="57"/>
    <s v="00851857007359"/>
    <s v="CLOUD CONTROL"/>
    <s v="GOLDFISH"/>
    <d v="2017-09-01T00:00:00"/>
    <m/>
    <s v="AULI01711650"/>
    <n v="1.7148E-2"/>
    <n v="3"/>
  </r>
  <r>
    <s v="US-VOT"/>
    <s v="US-VOTIV MUSIC"/>
    <s v="PORTABLE SUB STREAMS"/>
    <s v="YOU TUBE"/>
    <s v="PORTABLE SUBSCRIPTIONS"/>
    <s v="TRACK"/>
    <x v="11"/>
    <x v="57"/>
    <s v="00851857007359"/>
    <s v="CLOUD CONTROL"/>
    <s v="FIND ME IN THE WATER"/>
    <d v="2017-09-01T00:00:00"/>
    <m/>
    <s v="AULI01711690"/>
    <n v="4.2140999999999991E-2"/>
    <n v="4"/>
  </r>
  <r>
    <s v="US-VOT"/>
    <s v="US-VOTIV MUSIC"/>
    <s v="PORTABLE SUB STREAMS"/>
    <s v="YOU TUBE"/>
    <s v="PORTABLE SUBSCRIPTIONS"/>
    <s v="TRACK"/>
    <x v="11"/>
    <x v="58"/>
    <s v="00851857007328"/>
    <s v="CLOUD CONTROL"/>
    <s v="RAINBOW CITY"/>
    <d v="2017-05-12T00:00:00"/>
    <m/>
    <s v="AULI01710600"/>
    <n v="0.12947700000000001"/>
    <n v="13"/>
  </r>
  <r>
    <s v="US-VOT"/>
    <s v="US-VOTIV MUSIC"/>
    <s v="PORTABLE SUB STREAMS"/>
    <s v="YOU TUBE"/>
    <s v="PORTABLE SUBSCRIPTIONS"/>
    <s v="TRACK"/>
    <x v="11"/>
    <x v="59"/>
    <s v="09341004058309"/>
    <s v="CLOUD CONTROL"/>
    <s v="PANOPTICON"/>
    <d v="2018-04-20T00:00:00"/>
    <m/>
    <s v="AULI01816580"/>
    <n v="3.0757E-2"/>
    <n v="2"/>
  </r>
  <r>
    <s v="US-VOT"/>
    <s v="US-VOTIV MUSIC"/>
    <s v="PORTABLE SUB STREAMS"/>
    <s v="YOU TUBE"/>
    <s v="PORTABLE SUBSCRIPTIONS"/>
    <s v="TRACK"/>
    <x v="11"/>
    <x v="17"/>
    <s v="00075679950949"/>
    <s v="CLOUD CONTROL"/>
    <s v="TOMBSTONE"/>
    <d v="2014-02-18T00:00:00"/>
    <m/>
    <s v="AULI01387050"/>
    <n v="9.7589999999999996E-2"/>
    <n v="9"/>
  </r>
  <r>
    <s v="US-VOT"/>
    <s v="US-VOTIV MUSIC"/>
    <s v="PORTABLE SUB STREAMS"/>
    <s v="YOU TUBE"/>
    <s v="PORTABLE SUBSCRIPTIONS"/>
    <s v="TRACK"/>
    <x v="11"/>
    <x v="17"/>
    <s v="00075679950949"/>
    <s v="CLOUD CONTROL"/>
    <s v="THE SMOKE, THE FEELING"/>
    <d v="2014-02-18T00:00:00"/>
    <m/>
    <s v="AULI01387040"/>
    <n v="0.103558"/>
    <n v="10"/>
  </r>
  <r>
    <s v="US-VOT"/>
    <s v="US-VOTIV MUSIC"/>
    <s v="PORTABLE SUB STREAMS"/>
    <s v="YOU TUBE"/>
    <s v="PORTABLE SUBSCRIPTIONS"/>
    <s v="TRACK"/>
    <x v="11"/>
    <x v="17"/>
    <s v="00075679950949"/>
    <s v="CLOUD CONTROL"/>
    <s v="SCREAM RAVE"/>
    <d v="2014-02-18T00:00:00"/>
    <m/>
    <s v="AULI01386960"/>
    <n v="0.13039200000000001"/>
    <n v="12"/>
  </r>
  <r>
    <s v="US-VOT"/>
    <s v="US-VOTIV MUSIC"/>
    <s v="PORTABLE SUB STREAMS"/>
    <s v="YOU TUBE"/>
    <s v="PORTABLE SUBSCRIPTIONS"/>
    <s v="TRACK"/>
    <x v="11"/>
    <x v="17"/>
    <s v="00075679950949"/>
    <s v="CLOUD CONTROL"/>
    <s v="SCAR"/>
    <d v="2014-02-18T00:00:00"/>
    <m/>
    <s v="AULI01387010"/>
    <n v="0.48116999999999999"/>
    <n v="43"/>
  </r>
  <r>
    <s v="US-VOT"/>
    <s v="US-VOTIV MUSIC"/>
    <s v="PORTABLE SUB STREAMS"/>
    <s v="YOU TUBE"/>
    <s v="PORTABLE SUBSCRIPTIONS"/>
    <s v="TRACK"/>
    <x v="11"/>
    <x v="17"/>
    <s v="00075679950949"/>
    <s v="CLOUD CONTROL"/>
    <s v="PROMISES"/>
    <d v="2014-02-18T00:00:00"/>
    <m/>
    <s v="AULI01386970"/>
    <n v="0.33147300000000002"/>
    <n v="27"/>
  </r>
  <r>
    <s v="US-VOT"/>
    <s v="US-VOTIV MUSIC"/>
    <s v="PORTABLE SUB STREAMS"/>
    <s v="YOU TUBE"/>
    <s v="PORTABLE SUBSCRIPTIONS"/>
    <s v="TRACK"/>
    <x v="11"/>
    <x v="17"/>
    <s v="00075679950949"/>
    <s v="CLOUD CONTROL"/>
    <s v="MOONRABBIT"/>
    <d v="2014-02-18T00:00:00"/>
    <m/>
    <s v="AULI01386980"/>
    <n v="5.215199999999999E-2"/>
    <n v="6"/>
  </r>
  <r>
    <s v="US-VOT"/>
    <s v="US-VOTIV MUSIC"/>
    <s v="PORTABLE SUB STREAMS"/>
    <s v="YOU TUBE"/>
    <s v="PORTABLE SUBSCRIPTIONS"/>
    <s v="TRACK"/>
    <x v="11"/>
    <x v="17"/>
    <s v="00075679950949"/>
    <s v="CLOUD CONTROL"/>
    <s v="ISLAND LIVING"/>
    <d v="2014-02-18T00:00:00"/>
    <m/>
    <s v="AULI01386990"/>
    <n v="0.106353"/>
    <n v="10"/>
  </r>
  <r>
    <s v="US-VOT"/>
    <s v="US-VOTIV MUSIC"/>
    <s v="PORTABLE SUB STREAMS"/>
    <s v="YOU TUBE"/>
    <s v="PORTABLE SUBSCRIPTIONS"/>
    <s v="TRACK"/>
    <x v="11"/>
    <x v="17"/>
    <s v="00075679950949"/>
    <s v="CLOUD CONTROL"/>
    <s v="ICE AGE HEATWAVE"/>
    <d v="2014-02-18T00:00:00"/>
    <m/>
    <s v="AULI01387030"/>
    <n v="0.25603900000000002"/>
    <n v="19"/>
  </r>
  <r>
    <s v="US-VOT"/>
    <s v="US-VOTIV MUSIC"/>
    <s v="PORTABLE SUB STREAMS"/>
    <s v="YOU TUBE"/>
    <s v="PORTABLE SUBSCRIPTIONS"/>
    <s v="TRACK"/>
    <x v="11"/>
    <x v="17"/>
    <s v="00075679950949"/>
    <s v="CLOUD CONTROL"/>
    <s v="HAPPY BIRTHDAY"/>
    <d v="2014-02-18T00:00:00"/>
    <m/>
    <s v="AULI01387020"/>
    <n v="0.13711100000000001"/>
    <n v="12"/>
  </r>
  <r>
    <s v="US-VOT"/>
    <s v="US-VOTIV MUSIC"/>
    <s v="PORTABLE SUB STREAMS"/>
    <s v="YOU TUBE"/>
    <s v="PORTABLE SUBSCRIPTIONS"/>
    <s v="TRACK"/>
    <x v="11"/>
    <x v="17"/>
    <s v="00075679950949"/>
    <s v="CLOUD CONTROL"/>
    <s v="DREAM CAVE"/>
    <d v="2014-02-18T00:00:00"/>
    <m/>
    <s v="AULI01387060"/>
    <n v="0.67491500000000004"/>
    <n v="60"/>
  </r>
  <r>
    <s v="US-VOT"/>
    <s v="US-VOTIV MUSIC"/>
    <s v="PORTABLE SUB STREAMS"/>
    <s v="YOU TUBE"/>
    <s v="PORTABLE SUBSCRIPTIONS"/>
    <s v="TRACK"/>
    <x v="11"/>
    <x v="17"/>
    <s v="00075679950949"/>
    <s v="CLOUD CONTROL"/>
    <s v="DOJO RISING"/>
    <d v="2014-02-18T00:00:00"/>
    <m/>
    <s v="AULI01387000"/>
    <n v="0.58767000000000003"/>
    <n v="44"/>
  </r>
  <r>
    <s v="US-VOT"/>
    <s v="US-VOTIV MUSIC"/>
    <s v="PORTABLE SUB STREAMS"/>
    <s v="YOU TUBE"/>
    <s v="PORTABLE SUBSCRIPTIONS"/>
    <s v="TRACK"/>
    <x v="21"/>
    <x v="60"/>
    <s v="00851857007526"/>
    <s v="CLINT MANSELL"/>
    <s v="WHEN GUNS ARE NO MORE"/>
    <d v="2018-07-27T00:00:00"/>
    <m/>
    <s v="USC5Q1800011"/>
    <n v="2.4246E-2"/>
    <n v="2"/>
  </r>
  <r>
    <s v="US-VOT"/>
    <s v="US-VOTIV MUSIC"/>
    <s v="PORTABLE SUB STREAMS"/>
    <s v="YOU TUBE"/>
    <s v="PORTABLE SUBSCRIPTIONS"/>
    <s v="TRACK"/>
    <x v="21"/>
    <x v="60"/>
    <s v="00851857007526"/>
    <s v="CLINT MANSELL"/>
    <s v="STILL"/>
    <d v="2018-07-27T00:00:00"/>
    <m/>
    <s v="USC5Q1800013"/>
    <n v="1.5275E-2"/>
    <n v="1"/>
  </r>
  <r>
    <s v="US-VOT"/>
    <s v="US-VOTIV MUSIC"/>
    <s v="PORTABLE SUB STREAMS"/>
    <s v="YOU TUBE"/>
    <s v="PORTABLE SUBSCRIPTIONS"/>
    <s v="TRACK"/>
    <x v="21"/>
    <x v="60"/>
    <s v="00851857007526"/>
    <s v="CLINT MANSELL"/>
    <s v="MAMA"/>
    <d v="2018-07-27T00:00:00"/>
    <m/>
    <s v="USC5Q1800014"/>
    <n v="3.1815999999999997E-2"/>
    <n v="2"/>
  </r>
  <r>
    <s v="US-VOT"/>
    <s v="US-VOTIV MUSIC"/>
    <s v="PORTABLE SUB STREAMS"/>
    <s v="YOU TUBE"/>
    <s v="PORTABLE SUBSCRIPTIONS"/>
    <s v="TRACK"/>
    <x v="21"/>
    <x v="60"/>
    <s v="00851857007526"/>
    <s v="CLINT MANSELL"/>
    <s v="DIRGE"/>
    <d v="2018-07-27T00:00:00"/>
    <m/>
    <s v="USC5Q1800012"/>
    <n v="1.5481999999999999E-2"/>
    <n v="1"/>
  </r>
  <r>
    <s v="US-VOT"/>
    <s v="US-VOTIV MUSIC"/>
    <s v="PORTABLE SUB STREAMS"/>
    <s v="YOU TUBE"/>
    <s v="PORTABLE SUBSCRIPTIONS"/>
    <s v="TRACK"/>
    <x v="1"/>
    <x v="61"/>
    <s v="00851857007434"/>
    <s v="CHAPPO"/>
    <s v="WHITE NOISE"/>
    <d v="2017-11-03T00:00:00"/>
    <m/>
    <s v="USC5Q1700030"/>
    <n v="1.1180000000000001E-2"/>
    <n v="2"/>
  </r>
  <r>
    <s v="US-VOT"/>
    <s v="US-VOTIV MUSIC"/>
    <s v="PORTABLE SUB STREAMS"/>
    <s v="YOU TUBE"/>
    <s v="PORTABLE SUBSCRIPTIONS"/>
    <s v="TRACK"/>
    <x v="1"/>
    <x v="62"/>
    <s v="00857235002909"/>
    <s v="CHAPPO"/>
    <s v="HANG ON"/>
    <d v="2015-02-17T00:00:00"/>
    <m/>
    <s v="USC5Q1400083"/>
    <n v="0.160052"/>
    <n v="11"/>
  </r>
  <r>
    <s v="US-VOT"/>
    <s v="US-VOTIV MUSIC"/>
    <s v="PORTABLE SUB STREAMS"/>
    <s v="YOU TUBE"/>
    <s v="PORTABLE SUBSCRIPTIONS"/>
    <s v="TRACK"/>
    <x v="1"/>
    <x v="63"/>
    <s v="00857235002749"/>
    <s v="CHAPPO"/>
    <s v="SOMETHING'S RINGING"/>
    <d v="2015-05-12T00:00:00"/>
    <m/>
    <s v="USC5Q1400087"/>
    <n v="5.2110000000000004E-3"/>
    <n v="1"/>
  </r>
  <r>
    <s v="US-VOT"/>
    <s v="US-VOTIV MUSIC"/>
    <s v="PORTABLE SUB STREAMS"/>
    <s v="YOU TUBE"/>
    <s v="PORTABLE SUBSCRIPTIONS"/>
    <s v="TRACK"/>
    <x v="1"/>
    <x v="63"/>
    <s v="00857235002749"/>
    <s v="CHAPPO"/>
    <s v="RUN ME INTO THE GROUND"/>
    <d v="2015-05-12T00:00:00"/>
    <m/>
    <s v="USC5Q1400084"/>
    <n v="5.2110000000000004E-3"/>
    <n v="1"/>
  </r>
  <r>
    <s v="US-VOT"/>
    <s v="US-VOTIV MUSIC"/>
    <s v="PORTABLE SUB STREAMS"/>
    <s v="YOU TUBE"/>
    <s v="PORTABLE SUBSCRIPTIONS"/>
    <s v="TRACK"/>
    <x v="1"/>
    <x v="63"/>
    <s v="00857235002749"/>
    <s v="CHAPPO"/>
    <s v="ORANGE AFTERNOON"/>
    <d v="2015-05-12T00:00:00"/>
    <m/>
    <s v="USC5Q1400088"/>
    <n v="1.1180000000000001E-2"/>
    <n v="2"/>
  </r>
  <r>
    <s v="US-VOT"/>
    <s v="US-VOTIV MUSIC"/>
    <s v="PORTABLE SUB STREAMS"/>
    <s v="YOU TUBE"/>
    <s v="PORTABLE SUBSCRIPTIONS"/>
    <s v="TRACK"/>
    <x v="1"/>
    <x v="63"/>
    <s v="00857235002749"/>
    <s v="CHAPPO"/>
    <s v="MAD MAGIC"/>
    <d v="2015-05-12T00:00:00"/>
    <m/>
    <s v="USC5Q1400085"/>
    <n v="5.2110000000000004E-3"/>
    <n v="1"/>
  </r>
  <r>
    <s v="US-VOT"/>
    <s v="US-VOTIV MUSIC"/>
    <s v="PORTABLE SUB STREAMS"/>
    <s v="YOU TUBE"/>
    <s v="PORTABLE SUBSCRIPTIONS"/>
    <s v="TRACK"/>
    <x v="1"/>
    <x v="63"/>
    <s v="00857235002749"/>
    <s v="CHAPPO"/>
    <s v="HEY OH"/>
    <d v="2015-05-12T00:00:00"/>
    <m/>
    <s v="USC5Q1400086"/>
    <n v="5.2110000000000004E-3"/>
    <n v="1"/>
  </r>
  <r>
    <s v="US-VOT"/>
    <s v="US-VOTIV MUSIC"/>
    <s v="PORTABLE SUB STREAMS"/>
    <s v="YOU TUBE"/>
    <s v="PORTABLE SUBSCRIPTIONS"/>
    <s v="TRACK"/>
    <x v="1"/>
    <x v="63"/>
    <s v="00857235002749"/>
    <s v="CHAPPO"/>
    <s v="HELLO"/>
    <d v="2015-05-12T00:00:00"/>
    <m/>
    <s v="USC5Q1400082"/>
    <n v="5.2110000000000004E-3"/>
    <n v="1"/>
  </r>
  <r>
    <s v="US-VOT"/>
    <s v="US-VOTIV MUSIC"/>
    <s v="PORTABLE SUB STREAMS"/>
    <s v="YOU TUBE"/>
    <s v="PORTABLE SUBSCRIPTIONS"/>
    <s v="TRACK"/>
    <x v="1"/>
    <x v="63"/>
    <s v="00857235002749"/>
    <s v="CHAPPO"/>
    <s v="GHETTO WEEKEND"/>
    <d v="2015-05-12T00:00:00"/>
    <m/>
    <s v="USC5Q1400089"/>
    <n v="5.2110000000000004E-3"/>
    <n v="1"/>
  </r>
  <r>
    <s v="US-VOT"/>
    <s v="US-VOTIV MUSIC"/>
    <s v="PORTABLE SUB STREAMS"/>
    <s v="YOU TUBE"/>
    <s v="PORTABLE SUBSCRIPTIONS"/>
    <s v="TRACK"/>
    <x v="1"/>
    <x v="1"/>
    <s v="00851857007397"/>
    <s v="CHAPPO"/>
    <s v="SUCCESS"/>
    <d v="2018-02-23T00:00:00"/>
    <m/>
    <s v="USC5Q1700031"/>
    <n v="5.2110000000000004E-3"/>
    <n v="1"/>
  </r>
  <r>
    <s v="US-VOT"/>
    <s v="US-VOTIV MUSIC"/>
    <s v="PORTABLE SUB STREAMS"/>
    <s v="YOU TUBE"/>
    <s v="PORTABLE SUBSCRIPTIONS"/>
    <s v="TRACK"/>
    <x v="1"/>
    <x v="1"/>
    <s v="00851857007397"/>
    <s v="CHAPPO"/>
    <s v="OUTRAGEOUS"/>
    <d v="2018-02-23T00:00:00"/>
    <m/>
    <s v="USC5Q1700037"/>
    <n v="1.1180000000000001E-2"/>
    <n v="2"/>
  </r>
  <r>
    <s v="US-VOT"/>
    <s v="US-VOTIV MUSIC"/>
    <s v="PORTABLE SUB STREAMS"/>
    <s v="YOU TUBE"/>
    <s v="PORTABLE SUBSCRIPTIONS"/>
    <s v="TRACK"/>
    <x v="1"/>
    <x v="1"/>
    <s v="00851857007397"/>
    <s v="CHAPPO"/>
    <s v="MASQUERADE"/>
    <d v="2018-02-23T00:00:00"/>
    <m/>
    <s v="USC5Q1700035"/>
    <n v="5.2110000000000004E-3"/>
    <n v="1"/>
  </r>
  <r>
    <s v="US-VOT"/>
    <s v="US-VOTIV MUSIC"/>
    <s v="PORTABLE SUB STREAMS"/>
    <s v="YOU TUBE"/>
    <s v="PORTABLE SUBSCRIPTIONS"/>
    <s v="TRACK"/>
    <x v="1"/>
    <x v="1"/>
    <s v="00851857007397"/>
    <s v="CHAPPO"/>
    <s v="LIVE MY LIFE"/>
    <d v="2018-02-23T00:00:00"/>
    <m/>
    <s v="USC5Q1700033"/>
    <n v="2.0693E-2"/>
    <n v="2"/>
  </r>
  <r>
    <s v="US-VOT"/>
    <s v="US-VOTIV MUSIC"/>
    <s v="PORTABLE SUB STREAMS"/>
    <s v="YOU TUBE"/>
    <s v="PORTABLE SUBSCRIPTIONS"/>
    <s v="TRACK"/>
    <x v="1"/>
    <x v="1"/>
    <s v="00851857007397"/>
    <s v="CHAPPO"/>
    <s v="GET BACK"/>
    <d v="2018-02-23T00:00:00"/>
    <m/>
    <s v="USC5Q1700034"/>
    <n v="5.2110000000000004E-3"/>
    <n v="1"/>
  </r>
  <r>
    <s v="US-VOT"/>
    <s v="US-VOTIV MUSIC"/>
    <s v="PORTABLE SUB STREAMS"/>
    <s v="YOU TUBE"/>
    <s v="PORTABLE SUBSCRIPTIONS"/>
    <s v="TRACK"/>
    <x v="1"/>
    <x v="1"/>
    <s v="00851857007397"/>
    <s v="CHAPPO"/>
    <s v="FEEDBACK LOOP"/>
    <d v="2018-02-23T00:00:00"/>
    <m/>
    <s v="USC5Q1700038"/>
    <n v="5.2110000000000004E-3"/>
    <n v="1"/>
  </r>
  <r>
    <s v="US-VOT"/>
    <s v="US-VOTIV MUSIC"/>
    <s v="PORTABLE SUB STREAMS"/>
    <s v="YOU TUBE"/>
    <s v="PORTABLE SUBSCRIPTIONS"/>
    <s v="TRACK"/>
    <x v="1"/>
    <x v="1"/>
    <s v="00851857007397"/>
    <s v="CHAPPO"/>
    <s v="CRY ON ME"/>
    <d v="2018-02-23T00:00:00"/>
    <m/>
    <s v="USC5Q1700032"/>
    <n v="0.18565000000000001"/>
    <n v="20"/>
  </r>
  <r>
    <s v="US-VOT"/>
    <s v="US-VOTIV MUSIC"/>
    <s v="PORTABLE SUB STREAMS"/>
    <s v="YOU TUBE"/>
    <s v="PORTABLE SUBSCRIPTIONS"/>
    <s v="TRACK"/>
    <x v="1"/>
    <x v="1"/>
    <s v="00851857007397"/>
    <s v="CHAPPO"/>
    <s v="CHANGES"/>
    <d v="2018-02-23T00:00:00"/>
    <m/>
    <s v="USC5Q1700036"/>
    <n v="5.2110000000000004E-3"/>
    <n v="1"/>
  </r>
  <r>
    <s v="US-VOT"/>
    <s v="US-VOTIV MUSIC"/>
    <s v="PORTABLE SUB STREAMS"/>
    <s v="YOU TUBE"/>
    <s v="PORTABLE SUBSCRIPTIONS"/>
    <s v="TRACK"/>
    <x v="1"/>
    <x v="1"/>
    <s v="00851857007397"/>
    <s v="CHAPPO"/>
    <s v="AMERICAN DREAM"/>
    <d v="2018-02-23T00:00:00"/>
    <m/>
    <s v="USC5Q1700029"/>
    <n v="5.2110000000000004E-3"/>
    <n v="1"/>
  </r>
  <r>
    <s v="US-VOT"/>
    <s v="US-VOTIV MUSIC"/>
    <s v="PORTABLE SUB STREAMS"/>
    <s v="YOU TUBE"/>
    <s v="PORTABLE SUBSCRIPTIONS"/>
    <s v="TRACK"/>
    <x v="1"/>
    <x v="64"/>
    <s v="00857235002732"/>
    <s v="CHAPPO"/>
    <s v="I'M NOT READY"/>
    <d v="2014-12-09T00:00:00"/>
    <m/>
    <s v="USC5Q1400078"/>
    <n v="5.2110000000000004E-3"/>
    <n v="1"/>
  </r>
  <r>
    <s v="US-VOT"/>
    <s v="US-VOTIV MUSIC"/>
    <s v="PORTABLE SUB STREAMS"/>
    <s v="YOU TUBE"/>
    <s v="PORTABLE SUBSCRIPTIONS"/>
    <s v="TRACK"/>
    <x v="1"/>
    <x v="64"/>
    <s v="00857235002732"/>
    <s v="CHAPPO"/>
    <s v="I DON'T NEED THE SUN"/>
    <d v="2014-12-09T00:00:00"/>
    <m/>
    <s v="USC5Q1400079"/>
    <n v="2.1118999999999999E-2"/>
    <n v="2"/>
  </r>
  <r>
    <s v="US-VOT"/>
    <s v="US-VOTIV MUSIC"/>
    <s v="PORTABLE SUB STREAMS"/>
    <s v="YOU TUBE"/>
    <s v="PORTABLE SUBSCRIPTIONS"/>
    <s v="TRACK"/>
    <x v="2"/>
    <x v="2"/>
    <s v="00075679967251"/>
    <s v="BRITE FUTURES"/>
    <s v="TOO YOUNG TO KILL"/>
    <d v="2014-02-18T00:00:00"/>
    <m/>
    <s v="USC5Q1100010"/>
    <n v="0.10578899999999999"/>
    <n v="8"/>
  </r>
  <r>
    <s v="US-VOT"/>
    <s v="US-VOTIV MUSIC"/>
    <s v="PORTABLE SUB STREAMS"/>
    <s v="YOU TUBE"/>
    <s v="PORTABLE SUBSCRIPTIONS"/>
    <s v="TRACK"/>
    <x v="2"/>
    <x v="2"/>
    <s v="00075679967251"/>
    <s v="BRITE FUTURES"/>
    <s v="KISSED HER SISTER"/>
    <d v="2014-02-18T00:00:00"/>
    <m/>
    <s v="USC5Q1100009"/>
    <n v="1.5907999999999999E-2"/>
    <n v="1"/>
  </r>
  <r>
    <s v="US-VOT"/>
    <s v="US-VOTIV MUSIC"/>
    <s v="PORTABLE SUB STREAMS"/>
    <s v="YOU TUBE"/>
    <s v="PORTABLE SUBSCRIPTIONS"/>
    <s v="TRACK"/>
    <x v="2"/>
    <x v="2"/>
    <s v="00075679967251"/>
    <s v="BRITE FUTURES"/>
    <s v="JAG IN A JUNGLE"/>
    <d v="2014-02-18T00:00:00"/>
    <m/>
    <s v="USC5Q1100011"/>
    <n v="2.4442999999999999E-2"/>
    <n v="2"/>
  </r>
  <r>
    <s v="US-VOT"/>
    <s v="US-VOTIV MUSIC"/>
    <s v="PORTABLE SUB STREAMS"/>
    <s v="YOU TUBE"/>
    <s v="PORTABLE SUBSCRIPTIONS"/>
    <s v="TRACK"/>
    <x v="2"/>
    <x v="2"/>
    <s v="00075679967251"/>
    <s v="BRITE FUTURES"/>
    <s v="COSMIC HORN"/>
    <d v="2014-02-18T00:00:00"/>
    <m/>
    <s v="USC5Q1100015"/>
    <n v="1.5481999999999999E-2"/>
    <n v="1"/>
  </r>
  <r>
    <s v="US-VOT"/>
    <s v="US-VOTIV MUSIC"/>
    <s v="PORTABLE SUB STREAMS"/>
    <s v="YOU TUBE"/>
    <s v="PORTABLE SUBSCRIPTIONS"/>
    <s v="TRACK"/>
    <x v="2"/>
    <x v="2"/>
    <s v="00075679967251"/>
    <s v="BRITE FUTURES"/>
    <s v="BEST PARTY EVER (SO FAR)"/>
    <d v="2014-02-18T00:00:00"/>
    <m/>
    <s v="USC5Q1100012"/>
    <n v="2.096000000000001E-2"/>
    <n v="2"/>
  </r>
  <r>
    <s v="US-VOT"/>
    <s v="US-VOTIV MUSIC"/>
    <s v="PORTABLE SUB STREAMS"/>
    <s v="YOU TUBE"/>
    <s v="PORTABLE SUBSCRIPTIONS"/>
    <s v="TRACK"/>
    <x v="2"/>
    <x v="2"/>
    <s v="00075679967251"/>
    <s v="BRITE FUTURES"/>
    <s v="BABY RAIN"/>
    <d v="2014-02-18T00:00:00"/>
    <m/>
    <s v="USC5Q1100008"/>
    <n v="3.1815999999999997E-2"/>
    <n v="2"/>
  </r>
  <r>
    <s v="US-VOT"/>
    <s v="US-VOTIV MUSIC"/>
    <s v="PORTABLE SUB STREAMS"/>
    <s v="YOU TUBE"/>
    <s v="PORTABLE SUBSCRIPTIONS"/>
    <s v="TRACK"/>
    <x v="3"/>
    <x v="3"/>
    <s v="00602537659876"/>
    <s v="AUGUSTINES"/>
    <s v="WEARY EYES"/>
    <d v="2014-02-04T00:00:00"/>
    <m/>
    <s v="USC5Q1300055"/>
    <n v="1.147167"/>
    <n v="78"/>
  </r>
  <r>
    <s v="US-VOT"/>
    <s v="US-VOTIV MUSIC"/>
    <s v="PORTABLE SUB STREAMS"/>
    <s v="YOU TUBE"/>
    <s v="PORTABLE SUBSCRIPTIONS"/>
    <s v="TRACK"/>
    <x v="3"/>
    <x v="3"/>
    <s v="00602537659876"/>
    <s v="AUGUSTINES"/>
    <s v="WALKABOUT"/>
    <d v="2014-02-04T00:00:00"/>
    <m/>
    <s v="USC5Q1300057"/>
    <n v="2.982996"/>
    <n v="216"/>
  </r>
  <r>
    <s v="US-VOT"/>
    <s v="US-VOTIV MUSIC"/>
    <s v="PORTABLE SUB STREAMS"/>
    <s v="YOU TUBE"/>
    <s v="PORTABLE SUBSCRIPTIONS"/>
    <s v="TRACK"/>
    <x v="3"/>
    <x v="3"/>
    <s v="00602537659876"/>
    <s v="AUGUSTINES"/>
    <s v="THIS AIN'T ME"/>
    <d v="2014-02-04T00:00:00"/>
    <m/>
    <s v="USC5Q1300059"/>
    <n v="0.57892900000000003"/>
    <n v="38"/>
  </r>
  <r>
    <s v="US-VOT"/>
    <s v="US-VOTIV MUSIC"/>
    <s v="PORTABLE SUB STREAMS"/>
    <s v="YOU TUBE"/>
    <s v="PORTABLE SUBSCRIPTIONS"/>
    <s v="TRACK"/>
    <x v="3"/>
    <x v="3"/>
    <s v="00602537659876"/>
    <s v="AUGUSTINES"/>
    <s v="THE AVENUE"/>
    <d v="2014-02-04T00:00:00"/>
    <m/>
    <s v="USC5Q1300061"/>
    <n v="0.61616199999999999"/>
    <n v="40"/>
  </r>
  <r>
    <s v="US-VOT"/>
    <s v="US-VOTIV MUSIC"/>
    <s v="PORTABLE SUB STREAMS"/>
    <s v="YOU TUBE"/>
    <s v="PORTABLE SUBSCRIPTIONS"/>
    <s v="TRACK"/>
    <x v="3"/>
    <x v="3"/>
    <s v="00602537659876"/>
    <s v="AUGUSTINES"/>
    <s v="NOW YOU ARE FREE"/>
    <d v="2014-02-04T00:00:00"/>
    <m/>
    <s v="USC5Q1300060"/>
    <n v="9.2685000000000003E-2"/>
    <n v="6"/>
  </r>
  <r>
    <s v="US-VOT"/>
    <s v="US-VOTIV MUSIC"/>
    <s v="PORTABLE SUB STREAMS"/>
    <s v="YOU TUBE"/>
    <s v="PORTABLE SUBSCRIPTIONS"/>
    <s v="TRACK"/>
    <x v="3"/>
    <x v="3"/>
    <s v="00602537659876"/>
    <s v="AUGUSTINES"/>
    <s v="NOTHING TO LOSE BUT YOUR HEAD"/>
    <d v="2014-02-04T00:00:00"/>
    <m/>
    <s v="USC5Q1300054"/>
    <n v="0.49133100000000002"/>
    <n v="42"/>
  </r>
  <r>
    <s v="US-VOT"/>
    <s v="US-VOTIV MUSIC"/>
    <s v="PORTABLE SUB STREAMS"/>
    <s v="YOU TUBE"/>
    <s v="PORTABLE SUBSCRIPTIONS"/>
    <s v="TRACK"/>
    <x v="3"/>
    <x v="3"/>
    <s v="00602537659876"/>
    <s v="AUGUSTINES"/>
    <s v="KID YOU'RE ON YOUR OWN"/>
    <d v="2014-02-04T00:00:00"/>
    <m/>
    <s v="USC5Q1300058"/>
    <n v="7.6158999999999991E-2"/>
    <n v="6"/>
  </r>
  <r>
    <s v="US-VOT"/>
    <s v="US-VOTIV MUSIC"/>
    <s v="PORTABLE SUB STREAMS"/>
    <s v="YOU TUBE"/>
    <s v="PORTABLE SUBSCRIPTIONS"/>
    <s v="TRACK"/>
    <x v="3"/>
    <x v="3"/>
    <s v="00602537659876"/>
    <s v="AUGUSTINES"/>
    <s v="INTRO (I TOUCH IMAGINARY HANDS)"/>
    <d v="2014-02-04T00:00:00"/>
    <m/>
    <s v="USC5Q1300052"/>
    <n v="6.0678000000000003E-2"/>
    <n v="5"/>
  </r>
  <r>
    <s v="US-VOT"/>
    <s v="US-VOTIV MUSIC"/>
    <s v="PORTABLE SUB STREAMS"/>
    <s v="YOU TUBE"/>
    <s v="PORTABLE SUBSCRIPTIONS"/>
    <s v="TRACK"/>
    <x v="3"/>
    <x v="3"/>
    <s v="00602537659876"/>
    <s v="AUGUSTINES"/>
    <s v="HOLD ONTO ANYTHING"/>
    <d v="2014-02-04T00:00:00"/>
    <m/>
    <s v="USC5Q1300063"/>
    <n v="3.0960999999999999E-2"/>
    <n v="2"/>
  </r>
  <r>
    <s v="US-VOT"/>
    <s v="US-VOTIV MUSIC"/>
    <s v="PORTABLE SUB STREAMS"/>
    <s v="YOU TUBE"/>
    <s v="PORTABLE SUBSCRIPTIONS"/>
    <s v="TRACK"/>
    <x v="3"/>
    <x v="3"/>
    <s v="00602537659876"/>
    <s v="AUGUSTINES"/>
    <s v="HIGHWAY 1 INTERLUDE"/>
    <d v="2014-02-04T00:00:00"/>
    <m/>
    <s v="USC5Q1300062"/>
    <n v="3.0757E-2"/>
    <n v="2"/>
  </r>
  <r>
    <s v="US-VOT"/>
    <s v="US-VOTIV MUSIC"/>
    <s v="PORTABLE SUB STREAMS"/>
    <s v="YOU TUBE"/>
    <s v="PORTABLE SUBSCRIPTIONS"/>
    <s v="TRACK"/>
    <x v="3"/>
    <x v="3"/>
    <s v="00602537659876"/>
    <s v="AUGUSTINES"/>
    <s v="DON'T YOU LOOK BACK"/>
    <d v="2014-02-04T00:00:00"/>
    <m/>
    <s v="USC5Q1300056"/>
    <n v="0.54129000000000005"/>
    <n v="37"/>
  </r>
  <r>
    <s v="US-VOT"/>
    <s v="US-VOTIV MUSIC"/>
    <s v="PORTABLE SUB STREAMS"/>
    <s v="YOU TUBE"/>
    <s v="PORTABLE SUBSCRIPTIONS"/>
    <s v="TRACK"/>
    <x v="3"/>
    <x v="3"/>
    <s v="00602537659876"/>
    <s v="AUGUSTINES"/>
    <s v="CRUEL CITY"/>
    <d v="2014-02-04T00:00:00"/>
    <m/>
    <s v="USC5Q1300053"/>
    <n v="0.92559800000000003"/>
    <n v="65"/>
  </r>
  <r>
    <s v="US-VOT"/>
    <s v="US-VOTIV MUSIC"/>
    <s v="PORTABLE SUB STREAMS"/>
    <s v="YOU TUBE"/>
    <s v="PORTABLE SUBSCRIPTIONS"/>
    <s v="TRACK"/>
    <x v="4"/>
    <x v="9"/>
    <s v="00851563006028"/>
    <s v="ALPINE"/>
    <s v="UP FOR AIR"/>
    <d v="2015-06-16T00:00:00"/>
    <m/>
    <s v="AULI01599370"/>
    <n v="0.14915999999999999"/>
    <n v="10"/>
  </r>
  <r>
    <s v="US-VOT"/>
    <s v="US-VOTIV MUSIC"/>
    <s v="PORTABLE SUB STREAMS"/>
    <s v="YOU TUBE"/>
    <s v="PORTABLE SUBSCRIPTIONS"/>
    <s v="TRACK"/>
    <x v="4"/>
    <x v="9"/>
    <s v="00851563006028"/>
    <s v="ALPINE"/>
    <s v="STANDING NOT SLEEPING"/>
    <d v="2015-06-16T00:00:00"/>
    <m/>
    <s v="AULI01599400"/>
    <n v="0.12492399999999999"/>
    <n v="8"/>
  </r>
  <r>
    <s v="US-VOT"/>
    <s v="US-VOTIV MUSIC"/>
    <s v="PORTABLE SUB STREAMS"/>
    <s v="YOU TUBE"/>
    <s v="PORTABLE SUBSCRIPTIONS"/>
    <s v="TRACK"/>
    <x v="4"/>
    <x v="9"/>
    <s v="00851563006028"/>
    <s v="ALPINE"/>
    <s v="SHOT FOX"/>
    <d v="2015-06-16T00:00:00"/>
    <m/>
    <s v="AULI01599340"/>
    <n v="0.27930100000000002"/>
    <n v="19"/>
  </r>
  <r>
    <s v="US-VOT"/>
    <s v="US-VOTIV MUSIC"/>
    <s v="PORTABLE SUB STREAMS"/>
    <s v="YOU TUBE"/>
    <s v="PORTABLE SUBSCRIPTIONS"/>
    <s v="TRACK"/>
    <x v="4"/>
    <x v="9"/>
    <s v="00851563006028"/>
    <s v="ALPINE"/>
    <s v="NEED NOT BE"/>
    <d v="2015-06-16T00:00:00"/>
    <m/>
    <s v="AULI01599390"/>
    <n v="0.155474"/>
    <n v="10"/>
  </r>
  <r>
    <s v="US-VOT"/>
    <s v="US-VOTIV MUSIC"/>
    <s v="PORTABLE SUB STREAMS"/>
    <s v="YOU TUBE"/>
    <s v="PORTABLE SUBSCRIPTIONS"/>
    <s v="TRACK"/>
    <x v="4"/>
    <x v="9"/>
    <s v="00851563006028"/>
    <s v="ALPINE"/>
    <s v="MUCH MORE"/>
    <d v="2015-06-16T00:00:00"/>
    <m/>
    <s v="AULI01599380"/>
    <n v="0.13325200000000001"/>
    <n v="9"/>
  </r>
  <r>
    <s v="US-VOT"/>
    <s v="US-VOTIV MUSIC"/>
    <s v="PORTABLE SUB STREAMS"/>
    <s v="YOU TUBE"/>
    <s v="PORTABLE SUBSCRIPTIONS"/>
    <s v="TRACK"/>
    <x v="4"/>
    <x v="9"/>
    <s v="00851563006028"/>
    <s v="ALPINE"/>
    <s v="JELLYFISH"/>
    <d v="2015-06-16T00:00:00"/>
    <m/>
    <s v="AULI01599360"/>
    <n v="0.14895600000000001"/>
    <n v="10"/>
  </r>
  <r>
    <s v="US-VOT"/>
    <s v="US-VOTIV MUSIC"/>
    <s v="PORTABLE SUB STREAMS"/>
    <s v="YOU TUBE"/>
    <s v="PORTABLE SUBSCRIPTIONS"/>
    <s v="TRACK"/>
    <x v="4"/>
    <x v="9"/>
    <s v="00851563006028"/>
    <s v="ALPINE"/>
    <s v="DAMN BABY"/>
    <d v="2015-06-16T00:00:00"/>
    <m/>
    <s v="AULI01599350"/>
    <n v="0.79718500000000003"/>
    <n v="58"/>
  </r>
  <r>
    <s v="US-VOT"/>
    <s v="US-VOTIV MUSIC"/>
    <s v="PORTABLE SUB STREAMS"/>
    <s v="YOU TUBE"/>
    <s v="PORTABLE SUBSCRIPTIONS"/>
    <s v="TRACK"/>
    <x v="4"/>
    <x v="9"/>
    <s v="00851563006028"/>
    <s v="ALPINE"/>
    <s v="CRUNCHES"/>
    <d v="2015-06-16T00:00:00"/>
    <m/>
    <s v="AULI01599330"/>
    <n v="0.13494800000000001"/>
    <n v="9"/>
  </r>
  <r>
    <s v="US-VOT"/>
    <s v="US-VOTIV MUSIC"/>
    <s v="PORTABLE SUB STREAMS"/>
    <s v="YOU TUBE"/>
    <s v="PORTABLE SUBSCRIPTIONS"/>
    <s v="TRACK"/>
    <x v="4"/>
    <x v="9"/>
    <s v="00851563006028"/>
    <s v="ALPINE"/>
    <s v="COME ON"/>
    <d v="2015-06-16T00:00:00"/>
    <m/>
    <s v="AULI01599310"/>
    <n v="0.101232"/>
    <n v="7"/>
  </r>
  <r>
    <s v="US-VOT"/>
    <s v="US-VOTIV MUSIC"/>
    <s v="PORTABLE SUB STREAMS"/>
    <s v="YOU TUBE"/>
    <s v="PORTABLE SUBSCRIPTIONS"/>
    <s v="TRACK"/>
    <x v="4"/>
    <x v="4"/>
    <s v="00851563006141"/>
    <s v="ALPINE"/>
    <s v="FOOLISH"/>
    <d v="2015-04-07T00:00:00"/>
    <m/>
    <s v="AULI01599320"/>
    <n v="2.1252789999999999"/>
    <n v="174"/>
  </r>
  <r>
    <s v="US-VOT"/>
    <s v="US-VOTIV MUSIC"/>
    <s v="PORTABLE SUB STREAMS"/>
    <s v="YOU TUBE"/>
    <s v="PORTABLE SUBSCRIPTIONS"/>
    <s v="TRACK"/>
    <x v="4"/>
    <x v="5"/>
    <s v="00075679956316"/>
    <s v="ALPINE"/>
    <s v="VILLAGES"/>
    <d v="2014-02-18T00:00:00"/>
    <m/>
    <s v="AULI01282630"/>
    <n v="4.6125449999999999"/>
    <n v="364"/>
  </r>
  <r>
    <s v="US-VOT"/>
    <s v="US-VOTIV MUSIC"/>
    <s v="PORTABLE SUB STREAMS"/>
    <s v="YOU TUBE"/>
    <s v="PORTABLE SUBSCRIPTIONS"/>
    <s v="TRACK"/>
    <x v="4"/>
    <x v="5"/>
    <s v="00075679956316"/>
    <s v="ALPINE"/>
    <s v="TOO SAFE"/>
    <d v="2014-02-18T00:00:00"/>
    <m/>
    <s v="AULI01282670"/>
    <n v="0.236682"/>
    <n v="16"/>
  </r>
  <r>
    <s v="US-VOT"/>
    <s v="US-VOTIV MUSIC"/>
    <s v="PORTABLE SUB STREAMS"/>
    <s v="YOU TUBE"/>
    <s v="PORTABLE SUBSCRIPTIONS"/>
    <s v="TRACK"/>
    <x v="4"/>
    <x v="5"/>
    <s v="00075679956316"/>
    <s v="ALPINE"/>
    <s v="THE VIGOUR"/>
    <d v="2014-02-18T00:00:00"/>
    <m/>
    <s v="AULI01282690"/>
    <n v="0.12934300000000001"/>
    <n v="9"/>
  </r>
  <r>
    <s v="US-VOT"/>
    <s v="US-VOTIV MUSIC"/>
    <s v="PORTABLE SUB STREAMS"/>
    <s v="YOU TUBE"/>
    <s v="PORTABLE SUBSCRIPTIONS"/>
    <s v="TRACK"/>
    <x v="4"/>
    <x v="5"/>
    <s v="00075679956316"/>
    <s v="ALPINE"/>
    <s v="SOFTSIDES"/>
    <d v="2014-02-18T00:00:00"/>
    <m/>
    <s v="AULI01282640"/>
    <n v="0.160103"/>
    <n v="11"/>
  </r>
  <r>
    <s v="US-VOT"/>
    <s v="US-VOTIV MUSIC"/>
    <s v="PORTABLE SUB STREAMS"/>
    <s v="YOU TUBE"/>
    <s v="PORTABLE SUBSCRIPTIONS"/>
    <s v="TRACK"/>
    <x v="4"/>
    <x v="5"/>
    <s v="00075679956316"/>
    <s v="ALPINE"/>
    <s v="SEEING RED"/>
    <d v="2014-02-18T00:00:00"/>
    <m/>
    <s v="AULI01282650"/>
    <n v="0.46803499999999998"/>
    <n v="41"/>
  </r>
  <r>
    <s v="US-VOT"/>
    <s v="US-VOTIV MUSIC"/>
    <s v="PORTABLE SUB STREAMS"/>
    <s v="YOU TUBE"/>
    <s v="PORTABLE SUBSCRIPTIONS"/>
    <s v="TRACK"/>
    <x v="4"/>
    <x v="5"/>
    <s v="00075679956316"/>
    <s v="ALPINE"/>
    <s v="MULTIPLICATION"/>
    <d v="2014-02-18T00:00:00"/>
    <m/>
    <s v="AULI01282700"/>
    <n v="0.20238700000000001"/>
    <n v="15"/>
  </r>
  <r>
    <s v="US-VOT"/>
    <s v="US-VOTIV MUSIC"/>
    <s v="PORTABLE SUB STREAMS"/>
    <s v="YOU TUBE"/>
    <s v="PORTABLE SUBSCRIPTIONS"/>
    <s v="TRACK"/>
    <x v="4"/>
    <x v="5"/>
    <s v="00075679956316"/>
    <s v="ALPINE"/>
    <s v="LOVERS 2"/>
    <d v="2014-02-18T00:00:00"/>
    <m/>
    <s v="AULI01282610"/>
    <n v="0.46893699999999999"/>
    <n v="42"/>
  </r>
  <r>
    <s v="US-VOT"/>
    <s v="US-VOTIV MUSIC"/>
    <s v="PORTABLE SUB STREAMS"/>
    <s v="YOU TUBE"/>
    <s v="PORTABLE SUBSCRIPTIONS"/>
    <s v="TRACK"/>
    <x v="4"/>
    <x v="5"/>
    <s v="00075679956316"/>
    <s v="ALPINE"/>
    <s v="LOVERS 1"/>
    <d v="2014-02-18T00:00:00"/>
    <m/>
    <s v="AULI01282600"/>
    <n v="0.15003900000000001"/>
    <n v="11"/>
  </r>
  <r>
    <s v="US-VOT"/>
    <s v="US-VOTIV MUSIC"/>
    <s v="PORTABLE SUB STREAMS"/>
    <s v="YOU TUBE"/>
    <s v="PORTABLE SUBSCRIPTIONS"/>
    <s v="TRACK"/>
    <x v="4"/>
    <x v="5"/>
    <s v="00075679956316"/>
    <s v="ALPINE"/>
    <s v="IN THE WILD"/>
    <d v="2014-02-18T00:00:00"/>
    <m/>
    <s v="AULI01282680"/>
    <n v="0.124553"/>
    <n v="10"/>
  </r>
  <r>
    <s v="US-VOT"/>
    <s v="US-VOTIV MUSIC"/>
    <s v="PORTABLE SUB STREAMS"/>
    <s v="YOU TUBE"/>
    <s v="PORTABLE SUBSCRIPTIONS"/>
    <s v="TRACK"/>
    <x v="4"/>
    <x v="5"/>
    <s v="00075679956316"/>
    <s v="ALPINE"/>
    <s v="HANDS"/>
    <d v="2014-02-18T00:00:00"/>
    <m/>
    <s v="AULI01282620"/>
    <n v="3.8529909999999998"/>
    <n v="304"/>
  </r>
  <r>
    <s v="US-VOT"/>
    <s v="US-VOTIV MUSIC"/>
    <s v="PORTABLE SUB STREAMS"/>
    <s v="YOU TUBE"/>
    <s v="PORTABLE SUBSCRIPTIONS"/>
    <s v="TRACK"/>
    <x v="4"/>
    <x v="5"/>
    <s v="00075679956316"/>
    <s v="ALPINE"/>
    <s v="GASOLINE"/>
    <d v="2014-02-18T00:00:00"/>
    <m/>
    <s v="AULI01282660"/>
    <n v="2.6984520000000001"/>
    <n v="215"/>
  </r>
  <r>
    <s v="US-VOT"/>
    <s v="US-VOTIV MUSIC"/>
    <s v="PORTABLE SUB STREAMS"/>
    <s v="YOU TUBE"/>
    <s v="PORTABLE SUBSCRIPTIONS"/>
    <s v="TRACK"/>
    <x v="4"/>
    <x v="5"/>
    <s v="00075679956316"/>
    <s v="ALPINE"/>
    <s v="ALL FOR ONE"/>
    <d v="2014-02-18T00:00:00"/>
    <m/>
    <s v="AULI01283220"/>
    <n v="0.26722600000000002"/>
    <n v="19"/>
  </r>
  <r>
    <s v="US-VOT"/>
    <s v="US-VOTIV MUSIC"/>
    <s v="PORTABLE SUB STREAMS"/>
    <s v="YOU TUBE"/>
    <s v="PORTABLE SUBSCRIPTIONS"/>
    <s v="TRACK"/>
    <x v="13"/>
    <x v="65"/>
    <s v="00851563006752"/>
    <s v="ALLEN TATE"/>
    <s v="YDNF (YOUNG DUMB NUMB FUN)"/>
    <d v="2016-10-28T00:00:00"/>
    <m/>
    <s v="USC5Q1600025"/>
    <n v="0.103561"/>
    <n v="34"/>
  </r>
  <r>
    <s v="US-VOT"/>
    <s v="US-VOTIV MUSIC"/>
    <s v="PORTABLE SUB STREAMS"/>
    <s v="YOU TUBE"/>
    <s v="PORTABLE SUBSCRIPTIONS"/>
    <s v="TRACK"/>
    <x v="13"/>
    <x v="65"/>
    <s v="00851563006752"/>
    <s v="ALLEN TATE"/>
    <s v="WRAPPED UP"/>
    <d v="2016-10-28T00:00:00"/>
    <m/>
    <s v="USC5Q1600021"/>
    <n v="5.2139999999999999E-3"/>
    <n v="2"/>
  </r>
  <r>
    <s v="US-VOT"/>
    <s v="US-VOTIV MUSIC"/>
    <s v="PORTABLE SUB STREAMS"/>
    <s v="YOU TUBE"/>
    <s v="PORTABLE SUBSCRIPTIONS"/>
    <s v="TRACK"/>
    <x v="13"/>
    <x v="65"/>
    <s v="00851563006752"/>
    <s v="ALLEN TATE"/>
    <s v="DON'T CHOKE"/>
    <d v="2016-10-28T00:00:00"/>
    <m/>
    <s v="USC5Q1600022"/>
    <n v="3.9549000000000001E-2"/>
    <n v="15"/>
  </r>
  <r>
    <s v="US-VOT"/>
    <s v="US-VOTIV MUSIC"/>
    <s v="PORTABLE SUB STREAMS"/>
    <s v="YOU TUBE"/>
    <s v="PORTABLE SUBSCRIPTIONS"/>
    <s v="TRACK"/>
    <x v="13"/>
    <x v="65"/>
    <s v="00851563006752"/>
    <s v="ALLEN TATE"/>
    <s v="CPH"/>
    <d v="2016-10-28T00:00:00"/>
    <m/>
    <s v="USC5Q1600020"/>
    <n v="1.5275E-2"/>
    <n v="1"/>
  </r>
  <r>
    <s v="US-VOT"/>
    <s v="US-VOTIV MUSIC"/>
    <s v="PORTABLE SUB STREAMS"/>
    <s v="YOU TUBE"/>
    <s v="PORTABLE SUBSCRIPTIONS"/>
    <s v="TRACK"/>
    <x v="13"/>
    <x v="65"/>
    <s v="00851563006752"/>
    <s v="ALLEN TATE"/>
    <s v="BEING ALONE"/>
    <d v="2016-10-28T00:00:00"/>
    <m/>
    <s v="USC5Q1600019"/>
    <n v="0.25698100000000001"/>
    <n v="87"/>
  </r>
  <r>
    <s v="US-VOT"/>
    <s v="US-VOTIV MUSIC"/>
    <s v="PORTABLE SUB STREAMS"/>
    <s v="YOU TUBE"/>
    <s v="PORTABLE SUBSCRIPTIONS"/>
    <s v="TRACK"/>
    <x v="13"/>
    <x v="65"/>
    <s v="00851563006752"/>
    <s v="ALLEN TATE"/>
    <s v="ALIENS"/>
    <d v="2016-10-28T00:00:00"/>
    <m/>
    <s v="USC5Q1600018"/>
    <n v="2.6069999999999999E-3"/>
    <n v="1"/>
  </r>
  <r>
    <s v="US-VOT"/>
    <s v="US-VOTIV MUSIC"/>
    <s v="PORTABLE SUB STREAMS"/>
    <s v="YOU TUBE"/>
    <s v="PORTABLE SUBSCRIPTIONS"/>
    <s v="TRACK"/>
    <x v="13"/>
    <x v="66"/>
    <s v="00851857007380"/>
    <s v="ALLEN TATE"/>
    <s v="POLLY"/>
    <d v="2017-08-18T00:00:00"/>
    <m/>
    <s v="USC5Q1700028"/>
    <n v="3.9366999999999999E-2"/>
    <n v="15"/>
  </r>
  <r>
    <s v="US-VOT"/>
    <s v="US-VOTIV MUSIC"/>
    <s v="AD SUPPORTED STREAMS"/>
    <s v="YOU TUBE"/>
    <s v="AD SUPPORTED STREAMS"/>
    <s v="TRACK"/>
    <x v="5"/>
    <x v="22"/>
    <s v="00851563006080"/>
    <s v="YOUNG EMPIRES"/>
    <s v="UNCOVER YOUR EYES"/>
    <d v="2015-08-14T00:00:00"/>
    <m/>
    <s v="USC5Q1500013"/>
    <n v="0"/>
    <n v="3"/>
  </r>
  <r>
    <s v="US-VOT"/>
    <s v="US-VOTIV MUSIC"/>
    <s v="AD SUPPORTED STREAMS"/>
    <s v="YOU TUBE"/>
    <s v="AD SUPPORTED STREAMS"/>
    <s v="TRACK"/>
    <x v="5"/>
    <x v="6"/>
    <s v="00851563006066"/>
    <s v="YOUNG EMPIRES"/>
    <s v="THE GATES"/>
    <d v="2015-03-31T00:00:00"/>
    <m/>
    <s v="USC5Q1500004"/>
    <n v="5.2055999999999998E-2"/>
    <n v="3"/>
  </r>
  <r>
    <s v="US-VOT"/>
    <s v="US-VOTIV MUSIC"/>
    <s v="AD SUPPORTED STREAMS"/>
    <s v="YOU TUBE"/>
    <s v="AD SUPPORTED STREAMS"/>
    <s v="TRACK"/>
    <x v="5"/>
    <x v="6"/>
    <s v="00851563006042"/>
    <s v="YOUNG EMPIRES"/>
    <s v="SUNSHINE"/>
    <d v="2015-09-04T00:00:00"/>
    <m/>
    <s v="USC5Q1500010"/>
    <n v="2.5503000000000001E-2"/>
    <n v="11"/>
  </r>
  <r>
    <s v="US-VOT"/>
    <s v="US-VOTIV MUSIC"/>
    <s v="AD SUPPORTED STREAMS"/>
    <s v="YOU TUBE"/>
    <s v="AD SUPPORTED STREAMS"/>
    <s v="TRACK"/>
    <x v="5"/>
    <x v="6"/>
    <s v="00851563006042"/>
    <s v="YOUNG EMPIRES"/>
    <s v="MERCY"/>
    <d v="2015-09-04T00:00:00"/>
    <m/>
    <s v="USC5Q1500003"/>
    <n v="0.19897899999999999"/>
    <n v="23"/>
  </r>
  <r>
    <s v="US-VOT"/>
    <s v="US-VOTIV MUSIC"/>
    <s v="AD SUPPORTED STREAMS"/>
    <s v="YOU TUBE"/>
    <s v="AD SUPPORTED STREAMS"/>
    <s v="TRACK"/>
    <x v="5"/>
    <x v="6"/>
    <s v="00851563006042"/>
    <s v="YOUNG EMPIRES"/>
    <s v="GHOSTS"/>
    <d v="2015-09-04T00:00:00"/>
    <m/>
    <s v="USC5Q1500005"/>
    <n v="0"/>
    <n v="7"/>
  </r>
  <r>
    <s v="US-VOT"/>
    <s v="US-VOTIV MUSIC"/>
    <s v="AD SUPPORTED STREAMS"/>
    <s v="YOU TUBE"/>
    <s v="AD SUPPORTED STREAMS"/>
    <s v="TRACK"/>
    <x v="5"/>
    <x v="11"/>
    <s v="00857235002947"/>
    <s v="YOUNG EMPIRES"/>
    <s v="SO CRUEL"/>
    <d v="2015-02-24T00:00:00"/>
    <m/>
    <s v="USC5Q1500001"/>
    <n v="0"/>
    <n v="1"/>
  </r>
  <r>
    <s v="US-VOT"/>
    <s v="US-VOTIV MUSIC"/>
    <s v="AD SUPPORTED STREAMS"/>
    <s v="YOU TUBE"/>
    <s v="AD SUPPORTED STREAMS"/>
    <s v="TRACK"/>
    <x v="9"/>
    <x v="24"/>
    <s v="00075679958464"/>
    <s v="YOUNG BUFFALO"/>
    <s v="THE PRIZE"/>
    <d v="2014-02-25T00:00:00"/>
    <m/>
    <s v="USC5Q1200050"/>
    <n v="2.0996000000000001E-2"/>
    <n v="5"/>
  </r>
  <r>
    <s v="US-VOT"/>
    <s v="US-VOTIV MUSIC"/>
    <s v="AD SUPPORTED STREAMS"/>
    <s v="YOU TUBE"/>
    <s v="AD SUPPORTED STREAMS"/>
    <s v="TRACK"/>
    <x v="9"/>
    <x v="24"/>
    <s v="00075679958464"/>
    <s v="YOUNG BUFFALO"/>
    <s v="HOLD ME BACK"/>
    <d v="2014-02-25T00:00:00"/>
    <m/>
    <s v="USC5Q1200047"/>
    <n v="0"/>
    <n v="1"/>
  </r>
  <r>
    <s v="US-VOT"/>
    <s v="US-VOTIV MUSIC"/>
    <s v="AD SUPPORTED STREAMS"/>
    <s v="YOU TUBE"/>
    <s v="AD SUPPORTED STREAMS"/>
    <s v="TRACK"/>
    <x v="9"/>
    <x v="25"/>
    <s v="00857235002282"/>
    <s v="YOUNG BUFFALO"/>
    <s v="SYKIA"/>
    <d v="2014-07-08T00:00:00"/>
    <m/>
    <s v="USC5Q1400006"/>
    <n v="2.7299999999999998E-3"/>
    <n v="10"/>
  </r>
  <r>
    <s v="US-VOT"/>
    <s v="US-VOTIV MUSIC"/>
    <s v="AD SUPPORTED STREAMS"/>
    <s v="YOU TUBE"/>
    <s v="AD SUPPORTED STREAMS"/>
    <s v="TRACK"/>
    <x v="9"/>
    <x v="26"/>
    <s v="00857235002619"/>
    <s v="YOUNG BUFFALO"/>
    <s v="MY PLACE"/>
    <d v="2014-10-21T00:00:00"/>
    <m/>
    <s v="USC5Q1400005"/>
    <n v="0"/>
    <n v="6"/>
  </r>
  <r>
    <s v="US-VOT"/>
    <s v="US-VOTIV MUSIC"/>
    <s v="AD SUPPORTED STREAMS"/>
    <s v="YOU TUBE"/>
    <s v="AD SUPPORTED STREAMS"/>
    <s v="TRACK"/>
    <x v="9"/>
    <x v="12"/>
    <s v="00857235002190"/>
    <s v="YOUNG BUFFALO"/>
    <s v="SUMMERTIME BLONDES"/>
    <d v="2015-03-03T00:00:00"/>
    <m/>
    <s v="USC5Q1400008"/>
    <n v="9.810000000000001E-3"/>
    <n v="3"/>
  </r>
  <r>
    <s v="US-VOT"/>
    <s v="US-VOTIV MUSIC"/>
    <s v="AD SUPPORTED STREAMS"/>
    <s v="YOU TUBE"/>
    <s v="AD SUPPORTED STREAMS"/>
    <s v="TRACK"/>
    <x v="9"/>
    <x v="12"/>
    <s v="00857235002190"/>
    <s v="YOUNG BUFFALO"/>
    <s v="PILL"/>
    <d v="2015-03-03T00:00:00"/>
    <m/>
    <s v="USC5Q1400009"/>
    <n v="4.7719999999999993E-3"/>
    <n v="1"/>
  </r>
  <r>
    <s v="US-VOT"/>
    <s v="US-VOTIV MUSIC"/>
    <s v="AD SUPPORTED STREAMS"/>
    <s v="YOU TUBE"/>
    <s v="AD SUPPORTED STREAMS"/>
    <s v="TRACK"/>
    <x v="9"/>
    <x v="12"/>
    <s v="00857235002190"/>
    <s v="YOUNG BUFFALO"/>
    <s v="MAN IN YOUR DREAMS"/>
    <d v="2015-03-03T00:00:00"/>
    <m/>
    <s v="USC5Q1400001"/>
    <n v="6.5830000000000003E-3"/>
    <n v="1"/>
  </r>
  <r>
    <s v="US-VOT"/>
    <s v="US-VOTIV MUSIC"/>
    <s v="AD SUPPORTED STREAMS"/>
    <s v="YOU TUBE"/>
    <s v="AD SUPPORTED STREAMS"/>
    <s v="TRACK"/>
    <x v="9"/>
    <x v="12"/>
    <s v="00857235002190"/>
    <s v="YOUNG BUFFALO"/>
    <s v="GUILT"/>
    <d v="2015-03-03T00:00:00"/>
    <m/>
    <s v="USC5Q1400003"/>
    <n v="2.5562999999999999E-2"/>
    <n v="1"/>
  </r>
  <r>
    <s v="US-VOT"/>
    <s v="US-VOTIV MUSIC"/>
    <s v="AD SUPPORTED STREAMS"/>
    <s v="YOU TUBE"/>
    <s v="AD SUPPORTED STREAMS"/>
    <s v="TRACK"/>
    <x v="9"/>
    <x v="12"/>
    <s v="00857235002190"/>
    <s v="YOUNG BUFFALO"/>
    <s v="CLIFF DIVER"/>
    <d v="2015-03-03T00:00:00"/>
    <m/>
    <s v="USC5Q1400004"/>
    <n v="8.010999999999999E-3"/>
    <n v="1"/>
  </r>
  <r>
    <s v="US-VOT"/>
    <s v="US-VOTIV MUSIC"/>
    <s v="AD SUPPORTED STREAMS"/>
    <s v="YOU TUBE"/>
    <s v="AD SUPPORTED STREAMS"/>
    <s v="TRACK"/>
    <x v="9"/>
    <x v="12"/>
    <s v="00857235002190"/>
    <s v="YOUNG BUFFALO"/>
    <s v="BLACK EYE"/>
    <d v="2015-03-03T00:00:00"/>
    <m/>
    <s v="USC5Q1400007"/>
    <n v="1.1695000000000001E-2"/>
    <n v="1"/>
  </r>
  <r>
    <s v="US-VOT"/>
    <s v="US-VOTIV MUSIC"/>
    <s v="AD SUPPORTED STREAMS"/>
    <s v="YOU TUBE"/>
    <s v="AD SUPPORTED STREAMS"/>
    <s v="TRACK"/>
    <x v="9"/>
    <x v="12"/>
    <s v="00857235002190"/>
    <s v="YOUNG BUFFALO"/>
    <s v="BEAT BACK"/>
    <d v="2015-03-03T00:00:00"/>
    <m/>
    <s v="USC5Q1400011"/>
    <n v="1.5841999999999998E-2"/>
    <n v="2"/>
  </r>
  <r>
    <s v="US-VOT"/>
    <s v="US-VOTIV MUSIC"/>
    <s v="AD SUPPORTED STREAMS"/>
    <s v="YOU TUBE"/>
    <s v="AD SUPPORTED STREAMS"/>
    <s v="TRACK"/>
    <x v="10"/>
    <x v="27"/>
    <s v="00857235002725"/>
    <s v="WHITE ARROWS"/>
    <s v="WE CAN'T EVER DIE"/>
    <d v="2014-12-02T00:00:00"/>
    <m/>
    <s v="USC5Q1400074"/>
    <n v="0"/>
    <n v="3"/>
  </r>
  <r>
    <s v="US-VOT"/>
    <s v="US-VOTIV MUSIC"/>
    <s v="AD SUPPORTED STREAMS"/>
    <s v="YOU TUBE"/>
    <s v="AD SUPPORTED STREAMS"/>
    <s v="TRACK"/>
    <x v="10"/>
    <x v="27"/>
    <s v="00857235002541"/>
    <s v="WHITE ARROWS"/>
    <s v="WE CAN'T EVER DIE"/>
    <d v="2014-07-22T00:00:00"/>
    <m/>
    <s v="USC5Q1400048"/>
    <n v="2.4260000000000002E-3"/>
    <n v="1"/>
  </r>
  <r>
    <s v="US-VOT"/>
    <s v="US-VOTIV MUSIC"/>
    <s v="AD SUPPORTED STREAMS"/>
    <s v="YOU TUBE"/>
    <s v="AD SUPPORTED STREAMS"/>
    <s v="TRACK"/>
    <x v="10"/>
    <x v="28"/>
    <s v="00857235002374"/>
    <s v="WHITE ARROWS"/>
    <s v="LEAVE IT ALONE"/>
    <d v="2014-06-10T00:00:00"/>
    <m/>
    <s v="USC5Q1400017"/>
    <n v="0"/>
    <n v="1"/>
  </r>
  <r>
    <s v="US-VOT"/>
    <s v="US-VOTIV MUSIC"/>
    <s v="AD SUPPORTED STREAMS"/>
    <s v="YOU TUBE"/>
    <s v="AD SUPPORTED STREAMS"/>
    <s v="TRACK"/>
    <x v="10"/>
    <x v="13"/>
    <s v="00857235002411"/>
    <s v="WHITE ARROWS"/>
    <s v="I WANT A TASTE"/>
    <d v="2014-06-24T00:00:00"/>
    <m/>
    <s v="USC5Q1400034"/>
    <n v="9.9750000000000005E-2"/>
    <n v="31"/>
  </r>
  <r>
    <s v="US-VOT"/>
    <s v="US-VOTIV MUSIC"/>
    <s v="AD SUPPORTED STREAMS"/>
    <s v="YOU TUBE"/>
    <s v="AD SUPPORTED STREAMS"/>
    <s v="TRACK"/>
    <x v="6"/>
    <x v="7"/>
    <s v="00075679967336"/>
    <s v="WE ARE AUGUSTINES"/>
    <s v="THE INSTRUMENTAL"/>
    <d v="2014-02-18T00:00:00"/>
    <m/>
    <s v="GBW7D1100012"/>
    <n v="0"/>
    <n v="1"/>
  </r>
  <r>
    <s v="US-VOT"/>
    <s v="US-VOTIV MUSIC"/>
    <s v="AD SUPPORTED STREAMS"/>
    <s v="YOU TUBE"/>
    <s v="AD SUPPORTED STREAMS"/>
    <s v="TRACK"/>
    <x v="6"/>
    <x v="7"/>
    <s v="00075679967336"/>
    <s v="WE ARE AUGUSTINES"/>
    <s v="STRANGE DAYS"/>
    <d v="2014-02-18T00:00:00"/>
    <m/>
    <s v="GBW7D1100010"/>
    <n v="2.6918999999999998E-2"/>
    <n v="6"/>
  </r>
  <r>
    <s v="US-VOT"/>
    <s v="US-VOTIV MUSIC"/>
    <s v="AD SUPPORTED STREAMS"/>
    <s v="YOU TUBE"/>
    <s v="AD SUPPORTED STREAMS"/>
    <s v="TRACK"/>
    <x v="6"/>
    <x v="7"/>
    <s v="00075679967336"/>
    <s v="WE ARE AUGUSTINES"/>
    <s v="PHILADELPHIA (THE CITY OF BROTHERLY LOVE)"/>
    <d v="2014-02-18T00:00:00"/>
    <m/>
    <s v="GBW7D1100007"/>
    <n v="3.1819999999999999E-3"/>
    <n v="4"/>
  </r>
  <r>
    <s v="US-VOT"/>
    <s v="US-VOTIV MUSIC"/>
    <s v="AD SUPPORTED STREAMS"/>
    <s v="YOU TUBE"/>
    <s v="AD SUPPORTED STREAMS"/>
    <s v="TRACK"/>
    <x v="6"/>
    <x v="7"/>
    <s v="00075679967336"/>
    <s v="WE ARE AUGUSTINES"/>
    <s v="PATTON STATE HOSPITAL"/>
    <d v="2014-02-18T00:00:00"/>
    <m/>
    <s v="GBW7D1100009"/>
    <n v="4.2079999999999999E-3"/>
    <n v="15"/>
  </r>
  <r>
    <s v="US-VOT"/>
    <s v="US-VOTIV MUSIC"/>
    <s v="AD SUPPORTED STREAMS"/>
    <s v="YOU TUBE"/>
    <s v="AD SUPPORTED STREAMS"/>
    <s v="TRACK"/>
    <x v="6"/>
    <x v="7"/>
    <s v="00075679967336"/>
    <s v="WE ARE AUGUSTINES"/>
    <s v="NEW DRINK FOR THE OLD DRUNK"/>
    <d v="2014-02-18T00:00:00"/>
    <m/>
    <s v="GBW7D1100008"/>
    <n v="8.1667999999999991E-2"/>
    <n v="1"/>
  </r>
  <r>
    <s v="US-VOT"/>
    <s v="US-VOTIV MUSIC"/>
    <s v="AD SUPPORTED STREAMS"/>
    <s v="YOU TUBE"/>
    <s v="AD SUPPORTED STREAMS"/>
    <s v="TRACK"/>
    <x v="6"/>
    <x v="7"/>
    <s v="00075679967336"/>
    <s v="WE ARE AUGUSTINES"/>
    <s v="JUAREZ"/>
    <d v="2014-02-18T00:00:00"/>
    <m/>
    <s v="GBW7D1100006"/>
    <n v="3.2780999999999998E-2"/>
    <n v="2"/>
  </r>
  <r>
    <s v="US-VOT"/>
    <s v="US-VOTIV MUSIC"/>
    <s v="AD SUPPORTED STREAMS"/>
    <s v="YOU TUBE"/>
    <s v="AD SUPPORTED STREAMS"/>
    <s v="TRACK"/>
    <x v="6"/>
    <x v="7"/>
    <s v="00075679967336"/>
    <s v="WE ARE AUGUSTINES"/>
    <s v="HEADLONG INTO THE ABYSS"/>
    <d v="2014-02-18T00:00:00"/>
    <m/>
    <s v="GBW7D1100003"/>
    <n v="5.3359999999999987E-3"/>
    <n v="3"/>
  </r>
  <r>
    <s v="US-VOT"/>
    <s v="US-VOTIV MUSIC"/>
    <s v="AD SUPPORTED STREAMS"/>
    <s v="YOU TUBE"/>
    <s v="AD SUPPORTED STREAMS"/>
    <s v="TRACK"/>
    <x v="6"/>
    <x v="7"/>
    <s v="00075679967336"/>
    <s v="WE ARE AUGUSTINES"/>
    <s v="EAST LOS ANGELES"/>
    <d v="2014-02-18T00:00:00"/>
    <m/>
    <s v="GBW7D1100005"/>
    <n v="0"/>
    <n v="3"/>
  </r>
  <r>
    <s v="US-VOT"/>
    <s v="US-VOTIV MUSIC"/>
    <s v="AD SUPPORTED STREAMS"/>
    <s v="YOU TUBE"/>
    <s v="AD SUPPORTED STREAMS"/>
    <s v="TRACK"/>
    <x v="6"/>
    <x v="7"/>
    <s v="00075679967336"/>
    <s v="WE ARE AUGUSTINES"/>
    <s v="CHAPEL SONG"/>
    <d v="2014-02-18T00:00:00"/>
    <m/>
    <s v="GBW7D1100014"/>
    <n v="0"/>
    <n v="9"/>
  </r>
  <r>
    <s v="US-VOT"/>
    <s v="US-VOTIV MUSIC"/>
    <s v="AD SUPPORTED STREAMS"/>
    <s v="YOU TUBE"/>
    <s v="AD SUPPORTED STREAMS"/>
    <s v="TRACK"/>
    <x v="6"/>
    <x v="7"/>
    <s v="00075679967336"/>
    <s v="WE ARE AUGUSTINES"/>
    <s v="BOOK OF JAMES"/>
    <d v="2014-02-18T00:00:00"/>
    <m/>
    <s v="GBW7D1100004"/>
    <n v="3.1340000000000001E-3"/>
    <n v="6"/>
  </r>
  <r>
    <s v="US-VOT"/>
    <s v="US-VOTIV MUSIC"/>
    <s v="AD SUPPORTED STREAMS"/>
    <s v="YOU TUBE"/>
    <s v="AD SUPPORTED STREAMS"/>
    <s v="TRACK"/>
    <x v="6"/>
    <x v="7"/>
    <s v="00075679967336"/>
    <s v="WE ARE AUGUSTINES"/>
    <s v="BARREL OF LEAVES"/>
    <d v="2014-02-18T00:00:00"/>
    <m/>
    <s v="GBW7D1100011"/>
    <n v="0"/>
    <n v="4"/>
  </r>
  <r>
    <s v="US-VOT"/>
    <s v="US-VOTIV MUSIC"/>
    <s v="AD SUPPORTED STREAMS"/>
    <s v="YOU TUBE"/>
    <s v="AD SUPPORTED STREAMS"/>
    <s v="TRACK"/>
    <x v="6"/>
    <x v="7"/>
    <s v="00075679967336"/>
    <s v="WE ARE AUGUSTINES"/>
    <s v="AUGUSTINE"/>
    <d v="2014-02-18T00:00:00"/>
    <m/>
    <s v="GBW7D1100002"/>
    <n v="0"/>
    <n v="2"/>
  </r>
  <r>
    <s v="US-VOT"/>
    <s v="US-VOTIV MUSIC"/>
    <s v="AD SUPPORTED STREAMS"/>
    <s v="YOU TUBE"/>
    <s v="AD SUPPORTED STREAMS"/>
    <s v="TRACK"/>
    <x v="14"/>
    <x v="29"/>
    <s v="00851857007519"/>
    <s v="TIM OXTON"/>
    <s v="FREE IN DEED"/>
    <d v="2018-05-09T00:00:00"/>
    <m/>
    <s v="USC5Q1800005"/>
    <n v="3.2710000000000009E-3"/>
    <n v="1"/>
  </r>
  <r>
    <s v="US-VOT"/>
    <s v="US-VOTIV MUSIC"/>
    <s v="AD SUPPORTED STREAMS"/>
    <s v="YOU TUBE"/>
    <s v="AD SUPPORTED STREAMS"/>
    <s v="TRACK"/>
    <x v="14"/>
    <x v="29"/>
    <s v="00851857007502"/>
    <s v="TIM OXTON"/>
    <s v="HOTEL/I DON'T WANT TO WAKE UP"/>
    <d v="2018-05-18T00:00:00"/>
    <m/>
    <s v="USC5Q1800004"/>
    <n v="0"/>
    <n v="1"/>
  </r>
  <r>
    <s v="US-VOT"/>
    <s v="US-VOTIV MUSIC"/>
    <s v="AD SUPPORTED STREAMS"/>
    <s v="YOU TUBE"/>
    <s v="AD SUPPORTED STREAMS"/>
    <s v="TRACK"/>
    <x v="7"/>
    <x v="14"/>
    <s v="00075679946430"/>
    <s v="THE SO SO GLOS"/>
    <s v="UNDERNEATH THE UNIVERSE"/>
    <d v="2014-01-14T00:00:00"/>
    <m/>
    <s v="USC5Q1300124"/>
    <n v="0"/>
    <n v="1"/>
  </r>
  <r>
    <s v="US-VOT"/>
    <s v="US-VOTIV MUSIC"/>
    <s v="AD SUPPORTED STREAMS"/>
    <s v="YOU TUBE"/>
    <s v="AD SUPPORTED STREAMS"/>
    <s v="TRACK"/>
    <x v="7"/>
    <x v="14"/>
    <s v="00075679946430"/>
    <s v="THE SO SO GLOS"/>
    <s v="THERE'S A WAR"/>
    <d v="2014-01-14T00:00:00"/>
    <m/>
    <s v="USC5Q1300121"/>
    <n v="0"/>
    <n v="1"/>
  </r>
  <r>
    <s v="US-VOT"/>
    <s v="US-VOTIV MUSIC"/>
    <s v="AD SUPPORTED STREAMS"/>
    <s v="YOU TUBE"/>
    <s v="AD SUPPORTED STREAMS"/>
    <s v="TRACK"/>
    <x v="7"/>
    <x v="14"/>
    <s v="00075679946430"/>
    <s v="THE SO SO GLOS"/>
    <s v="MY BLOCK"/>
    <d v="2014-01-14T00:00:00"/>
    <m/>
    <s v="USC5Q1300117"/>
    <n v="2.784E-3"/>
    <n v="6"/>
  </r>
  <r>
    <s v="US-VOT"/>
    <s v="US-VOTIV MUSIC"/>
    <s v="AD SUPPORTED STREAMS"/>
    <s v="YOU TUBE"/>
    <s v="AD SUPPORTED STREAMS"/>
    <s v="TRACK"/>
    <x v="7"/>
    <x v="14"/>
    <s v="00075679946430"/>
    <s v="THE SO SO GLOS"/>
    <s v="ISLAND LOOPS"/>
    <d v="2014-01-14T00:00:00"/>
    <m/>
    <s v="USC5Q1300123"/>
    <n v="0"/>
    <n v="2"/>
  </r>
  <r>
    <s v="US-VOT"/>
    <s v="US-VOTIV MUSIC"/>
    <s v="AD SUPPORTED STREAMS"/>
    <s v="YOU TUBE"/>
    <s v="AD SUPPORTED STREAMS"/>
    <s v="TRACK"/>
    <x v="7"/>
    <x v="14"/>
    <s v="00075679946430"/>
    <s v="THE SO SO GLOS"/>
    <s v="EXECUTION"/>
    <d v="2014-01-14T00:00:00"/>
    <m/>
    <s v="USC5Q1300122"/>
    <n v="0"/>
    <n v="2"/>
  </r>
  <r>
    <s v="US-VOT"/>
    <s v="US-VOTIV MUSIC"/>
    <s v="AD SUPPORTED STREAMS"/>
    <s v="YOU TUBE"/>
    <s v="AD SUPPORTED STREAMS"/>
    <s v="TRACK"/>
    <x v="7"/>
    <x v="15"/>
    <s v="00075679946447"/>
    <s v="THE SO SO GLOS"/>
    <s v="THE FISTICUFFS"/>
    <d v="2014-01-14T00:00:00"/>
    <m/>
    <s v="USC5Q1300097"/>
    <n v="4.7730000000000003E-3"/>
    <n v="3"/>
  </r>
  <r>
    <s v="US-VOT"/>
    <s v="US-VOTIV MUSIC"/>
    <s v="AD SUPPORTED STREAMS"/>
    <s v="YOU TUBE"/>
    <s v="AD SUPPORTED STREAMS"/>
    <s v="TRACK"/>
    <x v="7"/>
    <x v="15"/>
    <s v="00075679946447"/>
    <s v="THE SO SO GLOS"/>
    <s v="RUSKIE KILLS FEMME"/>
    <d v="2014-01-14T00:00:00"/>
    <m/>
    <s v="USC5Q1300109"/>
    <n v="0"/>
    <n v="1"/>
  </r>
  <r>
    <s v="US-VOT"/>
    <s v="US-VOTIV MUSIC"/>
    <s v="AD SUPPORTED STREAMS"/>
    <s v="YOU TUBE"/>
    <s v="AD SUPPORTED STREAMS"/>
    <s v="TRACK"/>
    <x v="7"/>
    <x v="15"/>
    <s v="00075679946447"/>
    <s v="THE SO SO GLOS"/>
    <s v="MOLD BABY (&amp; THE QUEEN MIDAS)"/>
    <d v="2014-01-14T00:00:00"/>
    <m/>
    <s v="USC5Q1300110"/>
    <n v="0.34299499999999999"/>
    <n v="130"/>
  </r>
  <r>
    <s v="US-VOT"/>
    <s v="US-VOTIV MUSIC"/>
    <s v="AD SUPPORTED STREAMS"/>
    <s v="YOU TUBE"/>
    <s v="AD SUPPORTED STREAMS"/>
    <s v="TRACK"/>
    <x v="7"/>
    <x v="15"/>
    <s v="00075679946447"/>
    <s v="THE SO SO GLOS"/>
    <s v="JUNKIE STORY"/>
    <d v="2014-01-14T00:00:00"/>
    <m/>
    <s v="USC5Q1300105"/>
    <n v="0"/>
    <n v="1"/>
  </r>
  <r>
    <s v="US-VOT"/>
    <s v="US-VOTIV MUSIC"/>
    <s v="AD SUPPORTED STREAMS"/>
    <s v="YOU TUBE"/>
    <s v="AD SUPPORTED STREAMS"/>
    <s v="TRACK"/>
    <x v="7"/>
    <x v="15"/>
    <s v="00075679946447"/>
    <s v="THE SO SO GLOS"/>
    <s v="BLACK AND BLUE"/>
    <d v="2014-01-14T00:00:00"/>
    <m/>
    <s v="USC5Q1300101"/>
    <n v="0"/>
    <n v="1"/>
  </r>
  <r>
    <s v="US-VOT"/>
    <s v="US-VOTIV MUSIC"/>
    <s v="AD SUPPORTED STREAMS"/>
    <s v="YOU TUBE"/>
    <s v="AD SUPPORTED STREAMS"/>
    <s v="TRACK"/>
    <x v="7"/>
    <x v="8"/>
    <s v="00811790020006"/>
    <s v="THE SO SO GLOS"/>
    <s v="LIVE LIKE TV"/>
    <d v="2014-01-14T00:00:00"/>
    <m/>
    <s v="USC5Q1300112"/>
    <n v="0"/>
    <n v="1"/>
  </r>
  <r>
    <s v="US-VOT"/>
    <s v="US-VOTIV MUSIC"/>
    <s v="AD SUPPORTED STREAMS"/>
    <s v="YOU TUBE"/>
    <s v="AD SUPPORTED STREAMS"/>
    <s v="TRACK"/>
    <x v="7"/>
    <x v="8"/>
    <s v="00811790020006"/>
    <s v="THE SO SO GLOS"/>
    <s v="FRED ASTAIRE"/>
    <d v="2014-01-14T00:00:00"/>
    <m/>
    <s v="USC5Q1300111"/>
    <n v="0"/>
    <n v="1"/>
  </r>
  <r>
    <s v="US-VOT"/>
    <s v="US-VOTIV MUSIC"/>
    <s v="AD SUPPORTED STREAMS"/>
    <s v="YOU TUBE"/>
    <s v="AD SUPPORTED STREAMS"/>
    <s v="TRACK"/>
    <x v="7"/>
    <x v="30"/>
    <s v="00851563006356"/>
    <s v="THE SO SO GLOS"/>
    <s v="SUNNY SIDE"/>
    <d v="2016-05-20T00:00:00"/>
    <m/>
    <s v="USC5Q1500023"/>
    <n v="0"/>
    <n v="2"/>
  </r>
  <r>
    <s v="US-VOT"/>
    <s v="US-VOTIV MUSIC"/>
    <s v="AD SUPPORTED STREAMS"/>
    <s v="YOU TUBE"/>
    <s v="AD SUPPORTED STREAMS"/>
    <s v="TRACK"/>
    <x v="7"/>
    <x v="30"/>
    <s v="00851563006356"/>
    <s v="THE SO SO GLOS"/>
    <s v="MISSIONARY"/>
    <d v="2016-05-20T00:00:00"/>
    <m/>
    <s v="USC5Q1500029"/>
    <n v="0"/>
    <n v="1"/>
  </r>
  <r>
    <s v="US-VOT"/>
    <s v="US-VOTIV MUSIC"/>
    <s v="AD SUPPORTED STREAMS"/>
    <s v="YOU TUBE"/>
    <s v="AD SUPPORTED STREAMS"/>
    <s v="TRACK"/>
    <x v="7"/>
    <x v="30"/>
    <s v="00851563006356"/>
    <s v="THE SO SO GLOS"/>
    <s v="MAGAZINE"/>
    <d v="2016-05-20T00:00:00"/>
    <m/>
    <s v="USC5Q1500022"/>
    <n v="4.778000000000001E-3"/>
    <n v="1"/>
  </r>
  <r>
    <s v="US-VOT"/>
    <s v="US-VOTIV MUSIC"/>
    <s v="AD SUPPORTED STREAMS"/>
    <s v="YOU TUBE"/>
    <s v="AD SUPPORTED STREAMS"/>
    <s v="TRACK"/>
    <x v="7"/>
    <x v="30"/>
    <s v="00851563006356"/>
    <s v="THE SO SO GLOS"/>
    <s v="KINGS COUNTY II: BALLAD OF A SO SO GLO"/>
    <d v="2016-05-20T00:00:00"/>
    <m/>
    <s v="USC5Q1500024"/>
    <n v="0"/>
    <n v="4"/>
  </r>
  <r>
    <s v="US-VOT"/>
    <s v="US-VOTIV MUSIC"/>
    <s v="AD SUPPORTED STREAMS"/>
    <s v="YOU TUBE"/>
    <s v="AD SUPPORTED STREAMS"/>
    <s v="TRACK"/>
    <x v="7"/>
    <x v="30"/>
    <s v="00851563006356"/>
    <s v="THE SO SO GLOS"/>
    <s v="INPATIENT"/>
    <d v="2016-05-20T00:00:00"/>
    <m/>
    <s v="USC5Q1500027"/>
    <n v="2.6668000000000001E-2"/>
    <n v="10"/>
  </r>
  <r>
    <s v="US-VOT"/>
    <s v="US-VOTIV MUSIC"/>
    <s v="AD SUPPORTED STREAMS"/>
    <s v="YOU TUBE"/>
    <s v="AD SUPPORTED STREAMS"/>
    <s v="TRACK"/>
    <x v="7"/>
    <x v="30"/>
    <s v="00851563006356"/>
    <s v="THE SO SO GLOS"/>
    <s v="GOING OUT SWINGIN'"/>
    <d v="2016-05-20T00:00:00"/>
    <m/>
    <s v="USC5Q1500020"/>
    <n v="2.3488999999999999E-2"/>
    <n v="7"/>
  </r>
  <r>
    <s v="US-VOT"/>
    <s v="US-VOTIV MUSIC"/>
    <s v="AD SUPPORTED STREAMS"/>
    <s v="YOU TUBE"/>
    <s v="AD SUPPORTED STREAMS"/>
    <s v="TRACK"/>
    <x v="7"/>
    <x v="30"/>
    <s v="00851563006356"/>
    <s v="THE SO SO GLOS"/>
    <s v="FOOL ON THE STREET"/>
    <d v="2016-05-20T00:00:00"/>
    <m/>
    <s v="USC5Q1500025"/>
    <n v="9.3169999999999972E-3"/>
    <n v="4"/>
  </r>
  <r>
    <s v="US-VOT"/>
    <s v="US-VOTIV MUSIC"/>
    <s v="AD SUPPORTED STREAMS"/>
    <s v="YOU TUBE"/>
    <s v="AD SUPPORTED STREAMS"/>
    <s v="TRACK"/>
    <x v="7"/>
    <x v="30"/>
    <s v="00851563006356"/>
    <s v="THE SO SO GLOS"/>
    <s v="DOWN THE TUBES"/>
    <d v="2016-05-20T00:00:00"/>
    <m/>
    <s v="USC5Q1500028"/>
    <n v="1.4711999999999999E-2"/>
    <n v="5"/>
  </r>
  <r>
    <s v="US-VOT"/>
    <s v="US-VOTIV MUSIC"/>
    <s v="AD SUPPORTED STREAMS"/>
    <s v="YOU TUBE"/>
    <s v="AD SUPPORTED STREAMS"/>
    <s v="TRACK"/>
    <x v="7"/>
    <x v="30"/>
    <s v="00851563006356"/>
    <s v="THE SO SO GLOS"/>
    <s v="DEVIL'S DOING HANDSTANDS"/>
    <d v="2016-05-20T00:00:00"/>
    <m/>
    <s v="USC5Q1500021"/>
    <n v="1.1126E-2"/>
    <n v="3"/>
  </r>
  <r>
    <s v="US-VOT"/>
    <s v="US-VOTIV MUSIC"/>
    <s v="AD SUPPORTED STREAMS"/>
    <s v="YOU TUBE"/>
    <s v="AD SUPPORTED STREAMS"/>
    <s v="TRACK"/>
    <x v="7"/>
    <x v="30"/>
    <s v="00851563006356"/>
    <s v="THE SO SO GLOS"/>
    <s v="CADAVER (CAREER SUICIDE)"/>
    <d v="2016-05-20T00:00:00"/>
    <m/>
    <s v="USC5Q1500026"/>
    <n v="2.6675000000000001E-2"/>
    <n v="7"/>
  </r>
  <r>
    <s v="US-VOT"/>
    <s v="US-VOTIV MUSIC"/>
    <s v="AD SUPPORTED STREAMS"/>
    <s v="YOU TUBE"/>
    <s v="AD SUPPORTED STREAMS"/>
    <s v="TRACK"/>
    <x v="7"/>
    <x v="31"/>
    <s v="00851563006479"/>
    <s v="THE SO SO GLOS"/>
    <s v="DANCING INDUSTRY"/>
    <d v="2016-03-11T00:00:00"/>
    <m/>
    <s v="USC5Q1500018"/>
    <n v="9.9839999999999998E-3"/>
    <n v="5"/>
  </r>
  <r>
    <s v="US-VOT"/>
    <s v="US-VOTIV MUSIC"/>
    <s v="AD SUPPORTED STREAMS"/>
    <s v="YOU TUBE"/>
    <s v="AD SUPPORTED STREAMS"/>
    <s v="TRACK"/>
    <x v="7"/>
    <x v="32"/>
    <s v="00857235002961"/>
    <s v="THE SO SO GLOS"/>
    <s v="BLACK AND BLUE"/>
    <d v="2015-03-03T00:00:00"/>
    <m/>
    <s v="USC5Q1500002"/>
    <n v="0"/>
    <n v="1"/>
  </r>
  <r>
    <s v="US-VOT"/>
    <s v="US-VOTIV MUSIC"/>
    <s v="AD SUPPORTED STREAMS"/>
    <s v="YOU TUBE"/>
    <s v="AD SUPPORTED STREAMS"/>
    <s v="TRACK"/>
    <x v="7"/>
    <x v="16"/>
    <s v="00851563006394"/>
    <s v="THE SO SO GLOS"/>
    <s v="A.D.D. LIFE"/>
    <d v="2016-01-22T00:00:00"/>
    <m/>
    <s v="USC5Q1500019"/>
    <n v="0.14761099999999999"/>
    <n v="34"/>
  </r>
  <r>
    <s v="US-VOT"/>
    <s v="US-VOTIV MUSIC"/>
    <s v="AD SUPPORTED STREAMS"/>
    <s v="YOU TUBE"/>
    <s v="AD SUPPORTED STREAMS"/>
    <s v="TRACK"/>
    <x v="15"/>
    <x v="33"/>
    <s v="00851857007489"/>
    <s v="SIMON DOOM"/>
    <s v="LUCIFER THE LIGHT BEARER"/>
    <d v="2018-01-30T00:00:00"/>
    <m/>
    <s v="USC5Q1700049"/>
    <n v="8.5959999999999995E-3"/>
    <n v="2"/>
  </r>
  <r>
    <s v="US-VOT"/>
    <s v="US-VOTIV MUSIC"/>
    <s v="AD SUPPORTED STREAMS"/>
    <s v="YOU TUBE"/>
    <s v="AD SUPPORTED STREAMS"/>
    <s v="TRACK"/>
    <x v="15"/>
    <x v="34"/>
    <s v="00851857007229"/>
    <s v="SIMON DOOM"/>
    <s v="YOU CAN'T BE REAL"/>
    <d v="2017-05-19T00:00:00"/>
    <m/>
    <s v="USC5Q1700024"/>
    <n v="3.3517999999999999E-2"/>
    <n v="2"/>
  </r>
  <r>
    <s v="US-VOT"/>
    <s v="US-VOTIV MUSIC"/>
    <s v="AD SUPPORTED STREAMS"/>
    <s v="YOU TUBE"/>
    <s v="AD SUPPORTED STREAMS"/>
    <s v="TRACK"/>
    <x v="15"/>
    <x v="34"/>
    <s v="00851857007229"/>
    <s v="SIMON DOOM"/>
    <s v="THE GENTS OF YORE"/>
    <d v="2017-05-19T00:00:00"/>
    <m/>
    <s v="USC5Q1700025"/>
    <n v="4.3900000000000007E-3"/>
    <n v="2"/>
  </r>
  <r>
    <s v="US-VOT"/>
    <s v="US-VOTIV MUSIC"/>
    <s v="AD SUPPORTED STREAMS"/>
    <s v="YOU TUBE"/>
    <s v="AD SUPPORTED STREAMS"/>
    <s v="TRACK"/>
    <x v="15"/>
    <x v="34"/>
    <s v="00851857007229"/>
    <s v="SIMON DOOM"/>
    <s v="SISTINE CHAPEL"/>
    <d v="2017-05-19T00:00:00"/>
    <m/>
    <s v="USC5Q1700022"/>
    <n v="9.2219999999999993E-3"/>
    <n v="1"/>
  </r>
  <r>
    <s v="US-VOT"/>
    <s v="US-VOTIV MUSIC"/>
    <s v="AD SUPPORTED STREAMS"/>
    <s v="YOU TUBE"/>
    <s v="AD SUPPORTED STREAMS"/>
    <s v="TRACK"/>
    <x v="15"/>
    <x v="34"/>
    <s v="00851857007229"/>
    <s v="SIMON DOOM"/>
    <s v="MY MOM WAS BORN IN LONDON"/>
    <d v="2017-05-19T00:00:00"/>
    <m/>
    <s v="USC5Q1700026"/>
    <n v="0"/>
    <n v="1"/>
  </r>
  <r>
    <s v="US-VOT"/>
    <s v="US-VOTIV MUSIC"/>
    <s v="AD SUPPORTED STREAMS"/>
    <s v="YOU TUBE"/>
    <s v="AD SUPPORTED STREAMS"/>
    <s v="TRACK"/>
    <x v="15"/>
    <x v="34"/>
    <s v="00851857007229"/>
    <s v="SIMON DOOM"/>
    <s v="I FEEL UNLOVED"/>
    <d v="2017-05-19T00:00:00"/>
    <m/>
    <s v="USC5Q1700017"/>
    <n v="0"/>
    <n v="1"/>
  </r>
  <r>
    <s v="US-VOT"/>
    <s v="US-VOTIV MUSIC"/>
    <s v="AD SUPPORTED STREAMS"/>
    <s v="YOU TUBE"/>
    <s v="AD SUPPORTED STREAMS"/>
    <s v="TRACK"/>
    <x v="15"/>
    <x v="34"/>
    <s v="00851857007229"/>
    <s v="SIMON DOOM"/>
    <s v="GRAY'S PLACENTA"/>
    <d v="2017-05-19T00:00:00"/>
    <m/>
    <s v="USC5Q1700019"/>
    <n v="4.8500000000000001E-3"/>
    <n v="2"/>
  </r>
  <r>
    <s v="US-VOT"/>
    <s v="US-VOTIV MUSIC"/>
    <s v="AD SUPPORTED STREAMS"/>
    <s v="YOU TUBE"/>
    <s v="AD SUPPORTED STREAMS"/>
    <s v="TRACK"/>
    <x v="15"/>
    <x v="34"/>
    <s v="00851857007229"/>
    <s v="SIMON DOOM"/>
    <s v="ENTER THE ARENA"/>
    <d v="2017-05-19T00:00:00"/>
    <m/>
    <s v="USC5Q1700020"/>
    <n v="1.2725E-2"/>
    <n v="3"/>
  </r>
  <r>
    <s v="US-VOT"/>
    <s v="US-VOTIV MUSIC"/>
    <s v="AD SUPPORTED STREAMS"/>
    <s v="YOU TUBE"/>
    <s v="AD SUPPORTED STREAMS"/>
    <s v="TRACK"/>
    <x v="15"/>
    <x v="34"/>
    <s v="00851857007229"/>
    <s v="SIMON DOOM"/>
    <s v="BABYMAN"/>
    <d v="2017-05-19T00:00:00"/>
    <m/>
    <s v="USC5Q1700023"/>
    <n v="0"/>
    <n v="1"/>
  </r>
  <r>
    <s v="US-VOT"/>
    <s v="US-VOTIV MUSIC"/>
    <s v="AD SUPPORTED STREAMS"/>
    <s v="YOU TUBE"/>
    <s v="AD SUPPORTED STREAMS"/>
    <s v="TRACK"/>
    <x v="16"/>
    <x v="35"/>
    <s v="00851857007205"/>
    <s v="PATRICK HIGGINS"/>
    <s v="SPECTRE"/>
    <d v="2017-02-24T00:00:00"/>
    <m/>
    <s v="USC5Q1700014"/>
    <n v="0.42114499999999999"/>
    <n v="154"/>
  </r>
  <r>
    <s v="US-VOT"/>
    <s v="US-VOTIV MUSIC"/>
    <s v="AD SUPPORTED STREAMS"/>
    <s v="YOU TUBE"/>
    <s v="AD SUPPORTED STREAMS"/>
    <s v="TRACK"/>
    <x v="16"/>
    <x v="35"/>
    <s v="00851857007205"/>
    <s v="PATRICK HIGGINS"/>
    <s v="SPECTRE"/>
    <d v="2017-02-24T00:00:00"/>
    <m/>
    <s v="USC5Q1700012"/>
    <n v="3.653E-3"/>
    <n v="4"/>
  </r>
  <r>
    <s v="US-VOT"/>
    <s v="US-VOTIV MUSIC"/>
    <s v="AD SUPPORTED STREAMS"/>
    <s v="YOU TUBE"/>
    <s v="AD SUPPORTED STREAMS"/>
    <s v="TRACK"/>
    <x v="16"/>
    <x v="35"/>
    <s v="00851857007205"/>
    <s v="PATRICK HIGGINS"/>
    <s v="SAYING HI TO OLD FRIENDS"/>
    <d v="2017-02-24T00:00:00"/>
    <m/>
    <s v="USC5Q1700005"/>
    <n v="4.4948999999999989E-2"/>
    <n v="12"/>
  </r>
  <r>
    <s v="US-VOT"/>
    <s v="US-VOTIV MUSIC"/>
    <s v="AD SUPPORTED STREAMS"/>
    <s v="YOU TUBE"/>
    <s v="AD SUPPORTED STREAMS"/>
    <s v="TRACK"/>
    <x v="16"/>
    <x v="35"/>
    <s v="00851857007205"/>
    <s v="PATRICK HIGGINS"/>
    <s v="I WISH YOU WERE A GIRL"/>
    <d v="2017-02-24T00:00:00"/>
    <m/>
    <s v="USC5Q1700009"/>
    <n v="2.3656E-2"/>
    <n v="9"/>
  </r>
  <r>
    <s v="US-VOT"/>
    <s v="US-VOTIV MUSIC"/>
    <s v="AD SUPPORTED STREAMS"/>
    <s v="YOU TUBE"/>
    <s v="AD SUPPORTED STREAMS"/>
    <s v="TRACK"/>
    <x v="16"/>
    <x v="35"/>
    <s v="00851857007205"/>
    <s v="PATRICK HIGGINS"/>
    <s v="HARD BEING HAPPY"/>
    <d v="2017-02-24T00:00:00"/>
    <m/>
    <s v="USC5Q1700006"/>
    <n v="0"/>
    <n v="3"/>
  </r>
  <r>
    <s v="US-VOT"/>
    <s v="US-VOTIV MUSIC"/>
    <s v="AD SUPPORTED STREAMS"/>
    <s v="YOU TUBE"/>
    <s v="AD SUPPORTED STREAMS"/>
    <s v="TRACK"/>
    <x v="16"/>
    <x v="35"/>
    <s v="00851857007205"/>
    <s v="PATRICK HIGGINS"/>
    <s v="FUN FEXY FINE"/>
    <d v="2017-02-24T00:00:00"/>
    <m/>
    <s v="USC5Q1700008"/>
    <n v="0"/>
    <n v="4"/>
  </r>
  <r>
    <s v="US-VOT"/>
    <s v="US-VOTIV MUSIC"/>
    <s v="AD SUPPORTED STREAMS"/>
    <s v="YOU TUBE"/>
    <s v="AD SUPPORTED STREAMS"/>
    <s v="TRACK"/>
    <x v="16"/>
    <x v="35"/>
    <s v="00851857007205"/>
    <s v="PATRICK HIGGINS"/>
    <s v="DREAMS IMITATE ART"/>
    <d v="2017-02-24T00:00:00"/>
    <m/>
    <s v="USC5Q1700013"/>
    <n v="5.9979999999999999E-3"/>
    <n v="2"/>
  </r>
  <r>
    <s v="US-VOT"/>
    <s v="US-VOTIV MUSIC"/>
    <s v="AD SUPPORTED STREAMS"/>
    <s v="YOU TUBE"/>
    <s v="AD SUPPORTED STREAMS"/>
    <s v="TRACK"/>
    <x v="16"/>
    <x v="35"/>
    <s v="00851857007205"/>
    <s v="PATRICK HIGGINS"/>
    <s v="DREAMS IMITATE ART"/>
    <d v="2017-02-24T00:00:00"/>
    <m/>
    <s v="USC5Q1700011"/>
    <n v="8.5349999999999992E-3"/>
    <n v="1"/>
  </r>
  <r>
    <s v="US-VOT"/>
    <s v="US-VOTIV MUSIC"/>
    <s v="AD SUPPORTED STREAMS"/>
    <s v="YOU TUBE"/>
    <s v="AD SUPPORTED STREAMS"/>
    <s v="TRACK"/>
    <x v="16"/>
    <x v="35"/>
    <s v="00851857007205"/>
    <s v="PATRICK HIGGINS"/>
    <s v="BOYS THEME"/>
    <d v="2017-02-24T00:00:00"/>
    <m/>
    <s v="USC5Q1700015"/>
    <n v="0"/>
    <n v="1"/>
  </r>
  <r>
    <s v="US-VOT"/>
    <s v="US-VOTIV MUSIC"/>
    <s v="AD SUPPORTED STREAMS"/>
    <s v="YOU TUBE"/>
    <s v="AD SUPPORTED STREAMS"/>
    <s v="TRACK"/>
    <x v="16"/>
    <x v="35"/>
    <s v="00851857007205"/>
    <s v="PATRICK HIGGINS"/>
    <s v="BOYS THEME"/>
    <d v="2017-02-24T00:00:00"/>
    <m/>
    <s v="USC5Q1700004"/>
    <n v="8.8839999999999995E-3"/>
    <n v="5"/>
  </r>
  <r>
    <s v="US-VOT"/>
    <s v="US-VOTIV MUSIC"/>
    <s v="AD SUPPORTED STREAMS"/>
    <s v="YOU TUBE"/>
    <s v="AD SUPPORTED STREAMS"/>
    <s v="TRACK"/>
    <x v="16"/>
    <x v="35"/>
    <s v="00851857007205"/>
    <s v="PATRICK HIGGINS"/>
    <s v="BOYS THEME"/>
    <d v="2017-02-24T00:00:00"/>
    <m/>
    <s v="USC5Q1700003"/>
    <n v="0"/>
    <n v="4"/>
  </r>
  <r>
    <s v="US-VOT"/>
    <s v="US-VOTIV MUSIC"/>
    <s v="AD SUPPORTED STREAMS"/>
    <s v="YOU TUBE"/>
    <s v="AD SUPPORTED STREAMS"/>
    <s v="TRACK"/>
    <x v="16"/>
    <x v="35"/>
    <s v="00851857007205"/>
    <s v="PATRICK HIGGINS"/>
    <s v="AS YOU ARE"/>
    <d v="2017-02-24T00:00:00"/>
    <m/>
    <s v="USC5Q1700001"/>
    <n v="3.1459000000000001E-2"/>
    <n v="4"/>
  </r>
  <r>
    <s v="US-VOT"/>
    <s v="US-VOTIV MUSIC"/>
    <s v="AD SUPPORTED STREAMS"/>
    <s v="YOU TUBE"/>
    <s v="AD SUPPORTED STREAMS"/>
    <s v="TRACK"/>
    <x v="16"/>
    <x v="35"/>
    <s v="00851857007205"/>
    <s v="PATRICK HIGGINS"/>
    <s v="ALL THE THINGS YOU WERE BY NOW"/>
    <d v="2017-02-24T00:00:00"/>
    <m/>
    <s v="USC5Q1700010"/>
    <n v="1.1789000000000001E-2"/>
    <n v="1"/>
  </r>
  <r>
    <s v="US-VOT"/>
    <s v="US-VOTIV MUSIC"/>
    <s v="AD SUPPORTED STREAMS"/>
    <s v="YOU TUBE"/>
    <s v="AD SUPPORTED STREAMS"/>
    <s v="TRACK"/>
    <x v="16"/>
    <x v="35"/>
    <s v="00851857007205"/>
    <s v="PATRICK HIGGINS"/>
    <s v="ALL THE THINGS YOU WERE BY NOW"/>
    <d v="2017-02-24T00:00:00"/>
    <m/>
    <s v="USC5Q1700002"/>
    <n v="5.8250000000000003E-3"/>
    <n v="3"/>
  </r>
  <r>
    <s v="US-VOT"/>
    <s v="US-VOTIV MUSIC"/>
    <s v="AD SUPPORTED STREAMS"/>
    <s v="YOU TUBE"/>
    <s v="AD SUPPORTED STREAMS"/>
    <s v="TRACK"/>
    <x v="16"/>
    <x v="35"/>
    <s v="00851857007205"/>
    <s v="MILES JORIS-PEYRAFITTE"/>
    <s v="OH BOY, TRAILER HOMES"/>
    <d v="2017-02-24T00:00:00"/>
    <m/>
    <s v="USC5Q1700007"/>
    <n v="1.7541000000000001E-2"/>
    <n v="3"/>
  </r>
  <r>
    <s v="US-VOT"/>
    <s v="US-VOTIV MUSIC"/>
    <s v="AD SUPPORTED STREAMS"/>
    <s v="YOU TUBE"/>
    <s v="AD SUPPORTED STREAMS"/>
    <s v="TRACK"/>
    <x v="16"/>
    <x v="35"/>
    <s v="00851857007205"/>
    <s v="KEVIN REILLY"/>
    <s v="APPALACHIAN MOON"/>
    <d v="2017-02-24T00:00:00"/>
    <m/>
    <s v="USC5Q1700016"/>
    <n v="0.41532799999999997"/>
    <n v="150"/>
  </r>
  <r>
    <s v="US-VOT"/>
    <s v="US-VOTIV MUSIC"/>
    <s v="AD SUPPORTED STREAMS"/>
    <s v="YOU TUBE"/>
    <s v="AD SUPPORTED STREAMS"/>
    <s v="TRACK"/>
    <x v="17"/>
    <x v="36"/>
    <s v="00851857007267"/>
    <s v="MY GOODNESS"/>
    <s v="SCAVENGERS"/>
    <d v="2017-06-02T00:00:00"/>
    <m/>
    <s v="USC5Q1600041"/>
    <n v="6.45E-3"/>
    <n v="8"/>
  </r>
  <r>
    <s v="US-VOT"/>
    <s v="US-VOTIV MUSIC"/>
    <s v="AD SUPPORTED STREAMS"/>
    <s v="YOU TUBE"/>
    <s v="AD SUPPORTED STREAMS"/>
    <s v="TRACK"/>
    <x v="17"/>
    <x v="36"/>
    <s v="00851857007236"/>
    <s v="MY GOODNESS"/>
    <s v="WHITE WITCHES"/>
    <d v="2017-06-02T00:00:00"/>
    <m/>
    <s v="USC5Q1600040"/>
    <n v="0"/>
    <n v="3"/>
  </r>
  <r>
    <s v="US-VOT"/>
    <s v="US-VOTIV MUSIC"/>
    <s v="AD SUPPORTED STREAMS"/>
    <s v="YOU TUBE"/>
    <s v="AD SUPPORTED STREAMS"/>
    <s v="TRACK"/>
    <x v="17"/>
    <x v="36"/>
    <s v="00851857007236"/>
    <s v="MY GOODNESS"/>
    <s v="SWIM"/>
    <d v="2017-06-02T00:00:00"/>
    <m/>
    <s v="USC5Q1600039"/>
    <n v="1.0711E-2"/>
    <n v="4"/>
  </r>
  <r>
    <s v="US-VOT"/>
    <s v="US-VOTIV MUSIC"/>
    <s v="AD SUPPORTED STREAMS"/>
    <s v="YOU TUBE"/>
    <s v="AD SUPPORTED STREAMS"/>
    <s v="TRACK"/>
    <x v="17"/>
    <x v="36"/>
    <s v="00851857007236"/>
    <s v="MY GOODNESS"/>
    <s v="SILVER LINING"/>
    <d v="2017-06-02T00:00:00"/>
    <m/>
    <s v="USC5Q1600036"/>
    <n v="2.8473999999999999E-2"/>
    <n v="4"/>
  </r>
  <r>
    <s v="US-VOT"/>
    <s v="US-VOTIV MUSIC"/>
    <s v="AD SUPPORTED STREAMS"/>
    <s v="YOU TUBE"/>
    <s v="AD SUPPORTED STREAMS"/>
    <s v="TRACK"/>
    <x v="17"/>
    <x v="36"/>
    <s v="00851857007236"/>
    <s v="MY GOODNESS"/>
    <s v="LAZY LOVE"/>
    <d v="2017-06-02T00:00:00"/>
    <m/>
    <s v="USC5Q1600043"/>
    <n v="4.7450000000000001E-3"/>
    <n v="3"/>
  </r>
  <r>
    <s v="US-VOT"/>
    <s v="US-VOTIV MUSIC"/>
    <s v="AD SUPPORTED STREAMS"/>
    <s v="YOU TUBE"/>
    <s v="AD SUPPORTED STREAMS"/>
    <s v="TRACK"/>
    <x v="17"/>
    <x v="36"/>
    <s v="00851857007236"/>
    <s v="MY GOODNESS"/>
    <s v="HAUNT"/>
    <d v="2017-06-02T00:00:00"/>
    <m/>
    <s v="USC5Q1600038"/>
    <n v="0"/>
    <n v="4"/>
  </r>
  <r>
    <s v="US-VOT"/>
    <s v="US-VOTIV MUSIC"/>
    <s v="AD SUPPORTED STREAMS"/>
    <s v="YOU TUBE"/>
    <s v="AD SUPPORTED STREAMS"/>
    <s v="TRACK"/>
    <x v="17"/>
    <x v="36"/>
    <s v="00851857007236"/>
    <s v="MY GOODNESS"/>
    <s v="GHOST TOWN"/>
    <d v="2017-06-02T00:00:00"/>
    <m/>
    <s v="USC5Q1600042"/>
    <n v="0"/>
    <n v="4"/>
  </r>
  <r>
    <s v="US-VOT"/>
    <s v="US-VOTIV MUSIC"/>
    <s v="AD SUPPORTED STREAMS"/>
    <s v="YOU TUBE"/>
    <s v="AD SUPPORTED STREAMS"/>
    <s v="TRACK"/>
    <x v="17"/>
    <x v="36"/>
    <s v="00851857007236"/>
    <s v="MY GOODNESS"/>
    <s v="ELEVATORS"/>
    <d v="2017-06-02T00:00:00"/>
    <m/>
    <s v="USC5Q1600037"/>
    <n v="0"/>
    <n v="4"/>
  </r>
  <r>
    <s v="US-VOT"/>
    <s v="US-VOTIV MUSIC"/>
    <s v="AD SUPPORTED STREAMS"/>
    <s v="YOU TUBE"/>
    <s v="AD SUPPORTED STREAMS"/>
    <s v="TRACK"/>
    <x v="17"/>
    <x v="36"/>
    <s v="00851857007236"/>
    <s v="MY GOODNESS"/>
    <s v="CUT TEETH"/>
    <d v="2017-06-02T00:00:00"/>
    <m/>
    <s v="USC5Q1600045"/>
    <n v="1.2636E-2"/>
    <n v="9"/>
  </r>
  <r>
    <s v="US-VOT"/>
    <s v="US-VOTIV MUSIC"/>
    <s v="AD SUPPORTED STREAMS"/>
    <s v="YOU TUBE"/>
    <s v="AD SUPPORTED STREAMS"/>
    <s v="TRACK"/>
    <x v="17"/>
    <x v="36"/>
    <s v="00851857007236"/>
    <s v="MY GOODNESS"/>
    <s v="ALRIGHT"/>
    <d v="2017-06-02T00:00:00"/>
    <m/>
    <s v="USC5Q1600044"/>
    <n v="4.6259999999999999E-3"/>
    <n v="2"/>
  </r>
  <r>
    <s v="US-VOT"/>
    <s v="US-VOTIV MUSIC"/>
    <s v="AD SUPPORTED STREAMS"/>
    <s v="YOU TUBE"/>
    <s v="AD SUPPORTED STREAMS"/>
    <s v="TRACK"/>
    <x v="17"/>
    <x v="37"/>
    <s v="00851857007069"/>
    <s v="MY GOODNESS"/>
    <s v="ISLANDS"/>
    <d v="2016-09-14T00:00:00"/>
    <m/>
    <s v="USC5Q1600046"/>
    <n v="1.5145E-2"/>
    <n v="7"/>
  </r>
  <r>
    <s v="US-VOT"/>
    <s v="US-VOTIV MUSIC"/>
    <s v="AD SUPPORTED STREAMS"/>
    <s v="YOU TUBE"/>
    <s v="AD SUPPORTED STREAMS"/>
    <s v="TRACK"/>
    <x v="17"/>
    <x v="37"/>
    <s v="00851857007052"/>
    <s v="MY GOODNESS"/>
    <s v="YOU DON'T KNOW HOW IT FEELS"/>
    <d v="2016-11-04T00:00:00"/>
    <m/>
    <s v="USC5Q1600047"/>
    <n v="0"/>
    <n v="2"/>
  </r>
  <r>
    <s v="US-VOT"/>
    <s v="US-VOTIV MUSIC"/>
    <s v="AD SUPPORTED STREAMS"/>
    <s v="YOU TUBE"/>
    <s v="AD SUPPORTED STREAMS"/>
    <s v="TRACK"/>
    <x v="17"/>
    <x v="37"/>
    <s v="00851857007052"/>
    <s v="MY GOODNESS"/>
    <s v="NEW BLOOD"/>
    <d v="2016-11-04T00:00:00"/>
    <m/>
    <s v="USC5Q1600048"/>
    <n v="0"/>
    <n v="6"/>
  </r>
  <r>
    <s v="US-VOT"/>
    <s v="US-VOTIV MUSIC"/>
    <s v="AD SUPPORTED STREAMS"/>
    <s v="YOU TUBE"/>
    <s v="AD SUPPORTED STREAMS"/>
    <s v="TRACK"/>
    <x v="17"/>
    <x v="38"/>
    <s v="00857235002237"/>
    <s v="MY GOODNESS"/>
    <s v="COLD FEET KILLER"/>
    <d v="2014-04-15T00:00:00"/>
    <m/>
    <s v="USC5Q1300084"/>
    <n v="7.4248999999999996E-2"/>
    <n v="14"/>
  </r>
  <r>
    <s v="US-VOT"/>
    <s v="US-VOTIV MUSIC"/>
    <s v="AD SUPPORTED STREAMS"/>
    <s v="YOU TUBE"/>
    <s v="AD SUPPORTED STREAMS"/>
    <s v="TRACK"/>
    <x v="17"/>
    <x v="39"/>
    <s v="00857235002060"/>
    <s v="MY GOODNESS"/>
    <s v="CHECK YOUR BONES"/>
    <d v="2014-01-21T00:00:00"/>
    <m/>
    <s v="USC5Q1300083"/>
    <n v="3.1122E-2"/>
    <n v="21"/>
  </r>
  <r>
    <s v="US-VOT"/>
    <s v="US-VOTIV MUSIC"/>
    <s v="AD SUPPORTED STREAMS"/>
    <s v="YOU TUBE"/>
    <s v="AD SUPPORTED STREAMS"/>
    <s v="TRACK"/>
    <x v="18"/>
    <x v="40"/>
    <s v="00851563006615"/>
    <s v="KUROMA"/>
    <s v="UPRISING"/>
    <d v="2016-10-14T00:00:00"/>
    <m/>
    <s v="USC5Q1600006"/>
    <n v="0"/>
    <n v="1"/>
  </r>
  <r>
    <s v="US-VOT"/>
    <s v="US-VOTIV MUSIC"/>
    <s v="AD SUPPORTED STREAMS"/>
    <s v="YOU TUBE"/>
    <s v="AD SUPPORTED STREAMS"/>
    <s v="TRACK"/>
    <x v="18"/>
    <x v="40"/>
    <s v="00851563006615"/>
    <s v="KUROMA"/>
    <s v="THE SUN IS TOO HIGH"/>
    <d v="2016-10-14T00:00:00"/>
    <m/>
    <s v="USC5Q1600009"/>
    <n v="0"/>
    <n v="1"/>
  </r>
  <r>
    <s v="US-VOT"/>
    <s v="US-VOTIV MUSIC"/>
    <s v="AD SUPPORTED STREAMS"/>
    <s v="YOU TUBE"/>
    <s v="AD SUPPORTED STREAMS"/>
    <s v="TRACK"/>
    <x v="18"/>
    <x v="40"/>
    <s v="00851563006615"/>
    <s v="KUROMA"/>
    <s v="THE ISLAND IN ME"/>
    <d v="2016-10-14T00:00:00"/>
    <m/>
    <s v="USC5Q1600012"/>
    <n v="0"/>
    <n v="1"/>
  </r>
  <r>
    <s v="US-VOT"/>
    <s v="US-VOTIV MUSIC"/>
    <s v="AD SUPPORTED STREAMS"/>
    <s v="YOU TUBE"/>
    <s v="AD SUPPORTED STREAMS"/>
    <s v="TRACK"/>
    <x v="18"/>
    <x v="40"/>
    <s v="00851563006615"/>
    <s v="KUROMA"/>
    <s v="TENNESSEE WALKER"/>
    <d v="2016-10-14T00:00:00"/>
    <m/>
    <s v="USC5Q1600011"/>
    <n v="8.2869999999999992E-3"/>
    <n v="1"/>
  </r>
  <r>
    <s v="US-VOT"/>
    <s v="US-VOTIV MUSIC"/>
    <s v="AD SUPPORTED STREAMS"/>
    <s v="YOU TUBE"/>
    <s v="AD SUPPORTED STREAMS"/>
    <s v="TRACK"/>
    <x v="18"/>
    <x v="40"/>
    <s v="00851563006615"/>
    <s v="KUROMA"/>
    <s v="PERFECT GIRL"/>
    <d v="2016-10-14T00:00:00"/>
    <m/>
    <s v="USC5Q1600005"/>
    <n v="3.3249999999999998E-3"/>
    <n v="1"/>
  </r>
  <r>
    <s v="US-VOT"/>
    <s v="US-VOTIV MUSIC"/>
    <s v="AD SUPPORTED STREAMS"/>
    <s v="YOU TUBE"/>
    <s v="AD SUPPORTED STREAMS"/>
    <s v="TRACK"/>
    <x v="18"/>
    <x v="40"/>
    <s v="00851563006615"/>
    <s v="KUROMA"/>
    <s v="LUCKY MAN"/>
    <d v="2016-10-14T00:00:00"/>
    <m/>
    <s v="USC5Q1600003"/>
    <n v="2.8399999999999991E-4"/>
    <n v="2"/>
  </r>
  <r>
    <s v="US-VOT"/>
    <s v="US-VOTIV MUSIC"/>
    <s v="AD SUPPORTED STREAMS"/>
    <s v="YOU TUBE"/>
    <s v="AD SUPPORTED STREAMS"/>
    <s v="TRACK"/>
    <x v="18"/>
    <x v="40"/>
    <s v="00851563006615"/>
    <s v="KUROMA"/>
    <s v="IN A CALIFORNIA WAY"/>
    <d v="2016-10-14T00:00:00"/>
    <m/>
    <s v="USC5Q1600008"/>
    <n v="1.0211E-2"/>
    <n v="2"/>
  </r>
  <r>
    <s v="US-VOT"/>
    <s v="US-VOTIV MUSIC"/>
    <s v="AD SUPPORTED STREAMS"/>
    <s v="YOU TUBE"/>
    <s v="AD SUPPORTED STREAMS"/>
    <s v="TRACK"/>
    <x v="18"/>
    <x v="40"/>
    <s v="00851563006615"/>
    <s v="KUROMA"/>
    <s v="I'M THE KIND"/>
    <d v="2016-10-14T00:00:00"/>
    <m/>
    <s v="USC5Q1600004"/>
    <n v="5.927E-3"/>
    <n v="1"/>
  </r>
  <r>
    <s v="US-VOT"/>
    <s v="US-VOTIV MUSIC"/>
    <s v="AD SUPPORTED STREAMS"/>
    <s v="YOU TUBE"/>
    <s v="AD SUPPORTED STREAMS"/>
    <s v="TRACK"/>
    <x v="18"/>
    <x v="40"/>
    <s v="00851563006615"/>
    <s v="KUROMA"/>
    <s v="I WANT THE KINGDOM"/>
    <d v="2016-10-14T00:00:00"/>
    <m/>
    <s v="USC5Q1600010"/>
    <n v="0"/>
    <n v="1"/>
  </r>
  <r>
    <s v="US-VOT"/>
    <s v="US-VOTIV MUSIC"/>
    <s v="AD SUPPORTED STREAMS"/>
    <s v="YOU TUBE"/>
    <s v="AD SUPPORTED STREAMS"/>
    <s v="TRACK"/>
    <x v="18"/>
    <x v="40"/>
    <s v="00851563006615"/>
    <s v="KUROMA"/>
    <s v="I DON'T KNOW WHAT I SHOULD DO"/>
    <d v="2016-10-14T00:00:00"/>
    <m/>
    <s v="USC5Q1600007"/>
    <n v="0"/>
    <n v="2"/>
  </r>
  <r>
    <s v="US-VOT"/>
    <s v="US-VOTIV MUSIC"/>
    <s v="AD SUPPORTED STREAMS"/>
    <s v="YOU TUBE"/>
    <s v="AD SUPPORTED STREAMS"/>
    <s v="TRACK"/>
    <x v="18"/>
    <x v="40"/>
    <s v="00851563006615"/>
    <s v="KUROMA"/>
    <s v="A CURSE OF MINE"/>
    <d v="2016-10-14T00:00:00"/>
    <m/>
    <s v="USC5Q1600002"/>
    <n v="2.2709E-2"/>
    <n v="4"/>
  </r>
  <r>
    <s v="US-VOT"/>
    <s v="US-VOTIV MUSIC"/>
    <s v="AD SUPPORTED STREAMS"/>
    <s v="YOU TUBE"/>
    <s v="AD SUPPORTED STREAMS"/>
    <s v="TRACK"/>
    <x v="18"/>
    <x v="41"/>
    <s v="00857235002923"/>
    <s v="KUROMA"/>
    <s v="LOVE IS ON THE WAY"/>
    <d v="2015-01-27T00:00:00"/>
    <m/>
    <s v="USC5Q1400038"/>
    <n v="0"/>
    <n v="1"/>
  </r>
  <r>
    <s v="US-VOT"/>
    <s v="US-VOTIV MUSIC"/>
    <s v="AD SUPPORTED STREAMS"/>
    <s v="YOU TUBE"/>
    <s v="AD SUPPORTED STREAMS"/>
    <s v="TRACK"/>
    <x v="18"/>
    <x v="42"/>
    <s v="00857235002459"/>
    <s v="KUROMA"/>
    <s v="RUNNING PEOPLE"/>
    <d v="2015-04-07T00:00:00"/>
    <m/>
    <s v="USC5Q1400037"/>
    <n v="4.311999999999999E-3"/>
    <n v="2"/>
  </r>
  <r>
    <s v="US-VOT"/>
    <s v="US-VOTIV MUSIC"/>
    <s v="AD SUPPORTED STREAMS"/>
    <s v="YOU TUBE"/>
    <s v="AD SUPPORTED STREAMS"/>
    <s v="TRACK"/>
    <x v="18"/>
    <x v="42"/>
    <s v="00857235002459"/>
    <s v="KUROMA"/>
    <s v="PASSIONATE PEOPLE"/>
    <d v="2015-04-07T00:00:00"/>
    <m/>
    <s v="USC5Q1400040"/>
    <n v="8.6620000000000013E-3"/>
    <n v="4"/>
  </r>
  <r>
    <s v="US-VOT"/>
    <s v="US-VOTIV MUSIC"/>
    <s v="AD SUPPORTED STREAMS"/>
    <s v="YOU TUBE"/>
    <s v="AD SUPPORTED STREAMS"/>
    <s v="TRACK"/>
    <x v="18"/>
    <x v="42"/>
    <s v="00857235002459"/>
    <s v="KUROMA"/>
    <s v="EVAN MANN"/>
    <d v="2015-04-07T00:00:00"/>
    <m/>
    <s v="USC5Q1400042"/>
    <n v="6.045E-3"/>
    <n v="4"/>
  </r>
  <r>
    <s v="US-VOT"/>
    <s v="US-VOTIV MUSIC"/>
    <s v="AD SUPPORTED STREAMS"/>
    <s v="YOU TUBE"/>
    <s v="AD SUPPORTED STREAMS"/>
    <s v="TRACK"/>
    <x v="18"/>
    <x v="42"/>
    <s v="00857235002459"/>
    <s v="KUROMA"/>
    <s v="CASE LOGIC"/>
    <d v="2015-04-07T00:00:00"/>
    <m/>
    <s v="USC5Q1400043"/>
    <n v="0"/>
    <n v="1"/>
  </r>
  <r>
    <s v="US-VOT"/>
    <s v="US-VOTIV MUSIC"/>
    <s v="AD SUPPORTED STREAMS"/>
    <s v="YOU TUBE"/>
    <s v="AD SUPPORTED STREAMS"/>
    <s v="TRACK"/>
    <x v="18"/>
    <x v="42"/>
    <s v="00857235002459"/>
    <s v="KUROMA"/>
    <s v="BIG BAD MONEY"/>
    <d v="2015-04-07T00:00:00"/>
    <m/>
    <s v="USC5Q1400039"/>
    <n v="0"/>
    <n v="1"/>
  </r>
  <r>
    <s v="US-VOT"/>
    <s v="US-VOTIV MUSIC"/>
    <s v="AD SUPPORTED STREAMS"/>
    <s v="YOU TUBE"/>
    <s v="AD SUPPORTED STREAMS"/>
    <s v="TRACK"/>
    <x v="18"/>
    <x v="43"/>
    <s v="00851563006721"/>
    <s v="KUROMA"/>
    <s v="A DAY WITH NO DISASTER"/>
    <d v="2016-07-27T00:00:00"/>
    <m/>
    <s v="USC5Q1600001"/>
    <n v="4.0130000000000001E-3"/>
    <n v="1"/>
  </r>
  <r>
    <s v="US-VOT"/>
    <s v="US-VOTIV MUSIC"/>
    <s v="AD SUPPORTED STREAMS"/>
    <s v="YOU TUBE"/>
    <s v="AD SUPPORTED STREAMS"/>
    <s v="TRACK"/>
    <x v="18"/>
    <x v="44"/>
    <s v="00857235002800"/>
    <s v="KUROMA"/>
    <s v="20+CENTURIES"/>
    <d v="2014-12-15T00:00:00"/>
    <m/>
    <s v="USC5Q1400036"/>
    <n v="4.1370000000000001E-3"/>
    <n v="1"/>
  </r>
  <r>
    <s v="US-VOT"/>
    <s v="US-VOTIV MUSIC"/>
    <s v="AD SUPPORTED STREAMS"/>
    <s v="YOU TUBE"/>
    <s v="AD SUPPORTED STREAMS"/>
    <s v="TRACK"/>
    <x v="18"/>
    <x v="44"/>
    <s v="00851563006332"/>
    <s v="KUROMA"/>
    <s v="DIVINE HAMMER"/>
    <d v="2015-10-30T00:00:00"/>
    <m/>
    <s v="USC5Q1500016"/>
    <n v="0"/>
    <n v="1"/>
  </r>
  <r>
    <s v="US-VOT"/>
    <s v="US-VOTIV MUSIC"/>
    <s v="AD SUPPORTED STREAMS"/>
    <s v="YOU TUBE"/>
    <s v="AD SUPPORTED STREAMS"/>
    <s v="TRACK"/>
    <x v="19"/>
    <x v="45"/>
    <s v="00851857007175"/>
    <s v="KAYE"/>
    <s v="PARAKEETER"/>
    <d v="1899-12-31T00:00:00"/>
    <m/>
    <s v="USC5Q1600052"/>
    <n v="0"/>
    <n v="2"/>
  </r>
  <r>
    <s v="US-VOT"/>
    <s v="US-VOTIV MUSIC"/>
    <s v="AD SUPPORTED STREAMS"/>
    <s v="YOU TUBE"/>
    <s v="AD SUPPORTED STREAMS"/>
    <s v="TRACK"/>
    <x v="19"/>
    <x v="46"/>
    <s v="00851563006622"/>
    <s v="KAYE"/>
    <s v="UUU"/>
    <d v="2016-08-19T00:00:00"/>
    <m/>
    <s v="USC5Q1600013"/>
    <n v="1.1048000000000001E-2"/>
    <n v="22"/>
  </r>
  <r>
    <s v="US-VOT"/>
    <s v="US-VOTIV MUSIC"/>
    <s v="AD SUPPORTED STREAMS"/>
    <s v="YOU TUBE"/>
    <s v="AD SUPPORTED STREAMS"/>
    <s v="TRACK"/>
    <x v="19"/>
    <x v="46"/>
    <s v="00851563006622"/>
    <s v="KAYE"/>
    <s v="PORCELAIN"/>
    <d v="2016-08-19T00:00:00"/>
    <m/>
    <s v="USC5Q1600017"/>
    <n v="0"/>
    <n v="9"/>
  </r>
  <r>
    <s v="US-VOT"/>
    <s v="US-VOTIV MUSIC"/>
    <s v="AD SUPPORTED STREAMS"/>
    <s v="YOU TUBE"/>
    <s v="AD SUPPORTED STREAMS"/>
    <s v="TRACK"/>
    <x v="19"/>
    <x v="46"/>
    <s v="00851563006622"/>
    <s v="KAYE"/>
    <s v="HONEY"/>
    <d v="2016-08-19T00:00:00"/>
    <m/>
    <s v="USC5Q1600014"/>
    <n v="2.8475E-2"/>
    <n v="6"/>
  </r>
  <r>
    <s v="US-VOT"/>
    <s v="US-VOTIV MUSIC"/>
    <s v="AD SUPPORTED STREAMS"/>
    <s v="YOU TUBE"/>
    <s v="AD SUPPORTED STREAMS"/>
    <s v="TRACK"/>
    <x v="19"/>
    <x v="46"/>
    <s v="00851563006622"/>
    <s v="KAYE"/>
    <s v="CARRY YOU"/>
    <d v="2016-08-19T00:00:00"/>
    <m/>
    <s v="USC5Q1600015"/>
    <n v="0"/>
    <n v="2"/>
  </r>
  <r>
    <s v="US-VOT"/>
    <s v="US-VOTIV MUSIC"/>
    <s v="AD SUPPORTED STREAMS"/>
    <s v="YOU TUBE"/>
    <s v="AD SUPPORTED STREAMS"/>
    <s v="TRACK"/>
    <x v="19"/>
    <x v="46"/>
    <s v="00851563006622"/>
    <s v="KAYE"/>
    <s v="ARMIES"/>
    <d v="2016-08-19T00:00:00"/>
    <m/>
    <s v="USC5Q1600016"/>
    <n v="0"/>
    <n v="5"/>
  </r>
  <r>
    <s v="US-VOT"/>
    <s v="US-VOTIV MUSIC"/>
    <s v="AD SUPPORTED STREAMS"/>
    <s v="YOU TUBE"/>
    <s v="AD SUPPORTED STREAMS"/>
    <s v="TRACK"/>
    <x v="19"/>
    <x v="47"/>
    <s v="00851857007342"/>
    <s v="KAYE"/>
    <s v="CHESHIRE KITTEN"/>
    <d v="2017-07-28T00:00:00"/>
    <m/>
    <s v="USC5Q1700027"/>
    <n v="0"/>
    <n v="3"/>
  </r>
  <r>
    <s v="US-VOT"/>
    <s v="US-VOTIV MUSIC"/>
    <s v="AD SUPPORTED STREAMS"/>
    <s v="YOU TUBE"/>
    <s v="AD SUPPORTED STREAMS"/>
    <s v="TRACK"/>
    <x v="19"/>
    <x v="48"/>
    <s v="00851857007441"/>
    <s v="KAYE"/>
    <s v="BAMBOO"/>
    <d v="2017-09-20T00:00:00"/>
    <m/>
    <s v="USC5Q1700040"/>
    <n v="0"/>
    <n v="1"/>
  </r>
  <r>
    <s v="US-VOT"/>
    <s v="US-VOTIV MUSIC"/>
    <s v="AD SUPPORTED STREAMS"/>
    <s v="YOU TUBE"/>
    <s v="AD SUPPORTED STREAMS"/>
    <s v="TRACK"/>
    <x v="8"/>
    <x v="49"/>
    <s v="00851563006745"/>
    <s v="IMAGINARY CITIES"/>
    <s v="SET MY HEART ON FIRE"/>
    <d v="2016-08-12T00:00:00"/>
    <m/>
    <s v="USC5Q1600027"/>
    <n v="2.879E-3"/>
    <n v="1"/>
  </r>
  <r>
    <s v="US-VOT"/>
    <s v="US-VOTIV MUSIC"/>
    <s v="AD SUPPORTED STREAMS"/>
    <s v="YOU TUBE"/>
    <s v="AD SUPPORTED STREAMS"/>
    <s v="TRACK"/>
    <x v="8"/>
    <x v="50"/>
    <s v="00857235002084"/>
    <s v="IMAGINARY CITIES"/>
    <s v="WHO'S WATCHING YOU"/>
    <d v="2014-02-25T00:00:00"/>
    <m/>
    <s v="CA2Q71200026"/>
    <n v="5.1489999999999999E-3"/>
    <n v="1"/>
  </r>
  <r>
    <s v="US-VOT"/>
    <s v="US-VOTIV MUSIC"/>
    <s v="AD SUPPORTED STREAMS"/>
    <s v="YOU TUBE"/>
    <s v="AD SUPPORTED STREAMS"/>
    <s v="TRACK"/>
    <x v="8"/>
    <x v="50"/>
    <s v="00857235002084"/>
    <s v="IMAGINARY CITIES"/>
    <s v="ALL THE TIME"/>
    <d v="2014-02-25T00:00:00"/>
    <m/>
    <s v="CA2Q71200018"/>
    <n v="0"/>
    <n v="1"/>
  </r>
  <r>
    <s v="US-VOT"/>
    <s v="US-VOTIV MUSIC"/>
    <s v="AD SUPPORTED STREAMS"/>
    <s v="YOU TUBE"/>
    <s v="AD SUPPORTED STREAMS"/>
    <s v="TRACK"/>
    <x v="20"/>
    <x v="51"/>
    <s v="00075679965448"/>
    <s v="HEY CHAMP"/>
    <s v="WORD=WAR"/>
    <d v="2014-02-18T00:00:00"/>
    <m/>
    <s v="USC5Q1000002"/>
    <n v="2.7255999999999999E-2"/>
    <n v="3"/>
  </r>
  <r>
    <s v="US-VOT"/>
    <s v="US-VOTIV MUSIC"/>
    <s v="AD SUPPORTED STREAMS"/>
    <s v="YOU TUBE"/>
    <s v="AD SUPPORTED STREAMS"/>
    <s v="TRACK"/>
    <x v="20"/>
    <x v="51"/>
    <s v="00075679965448"/>
    <s v="HEY CHAMP"/>
    <s v="STEAMPUNK CAMELOT"/>
    <d v="2014-02-18T00:00:00"/>
    <m/>
    <s v="USC5Q1000010"/>
    <n v="1.7694999999999999E-2"/>
    <n v="2"/>
  </r>
  <r>
    <s v="US-VOT"/>
    <s v="US-VOTIV MUSIC"/>
    <s v="AD SUPPORTED STREAMS"/>
    <s v="YOU TUBE"/>
    <s v="AD SUPPORTED STREAMS"/>
    <s v="TRACK"/>
    <x v="20"/>
    <x v="51"/>
    <s v="00075679965448"/>
    <s v="HEY CHAMP"/>
    <s v="STAR"/>
    <d v="2014-02-18T00:00:00"/>
    <m/>
    <s v="USC5Q1000007"/>
    <n v="2.7810000000000001E-3"/>
    <n v="3"/>
  </r>
  <r>
    <s v="US-VOT"/>
    <s v="US-VOTIV MUSIC"/>
    <s v="AD SUPPORTED STREAMS"/>
    <s v="YOU TUBE"/>
    <s v="AD SUPPORTED STREAMS"/>
    <s v="TRACK"/>
    <x v="20"/>
    <x v="51"/>
    <s v="00075679965448"/>
    <s v="HEY CHAMP"/>
    <s v="SO AMERICAN"/>
    <d v="2014-02-18T00:00:00"/>
    <m/>
    <s v="USC5Q1000008"/>
    <n v="1.3741E-2"/>
    <n v="2"/>
  </r>
  <r>
    <s v="US-VOT"/>
    <s v="US-VOTIV MUSIC"/>
    <s v="AD SUPPORTED STREAMS"/>
    <s v="YOU TUBE"/>
    <s v="AD SUPPORTED STREAMS"/>
    <s v="TRACK"/>
    <x v="20"/>
    <x v="51"/>
    <s v="00075679965448"/>
    <s v="HEY CHAMP"/>
    <s v="SHAKE"/>
    <d v="2014-02-18T00:00:00"/>
    <m/>
    <s v="USC5Q1000001"/>
    <n v="7.7549999999999997E-3"/>
    <n v="3"/>
  </r>
  <r>
    <s v="US-VOT"/>
    <s v="US-VOTIV MUSIC"/>
    <s v="AD SUPPORTED STREAMS"/>
    <s v="YOU TUBE"/>
    <s v="AD SUPPORTED STREAMS"/>
    <s v="TRACK"/>
    <x v="20"/>
    <x v="51"/>
    <s v="00075679965448"/>
    <s v="HEY CHAMP"/>
    <s v="NO FUTURE"/>
    <d v="2014-02-18T00:00:00"/>
    <m/>
    <s v="USC5Q1000005"/>
    <n v="0"/>
    <n v="2"/>
  </r>
  <r>
    <s v="US-VOT"/>
    <s v="US-VOTIV MUSIC"/>
    <s v="AD SUPPORTED STREAMS"/>
    <s v="YOU TUBE"/>
    <s v="AD SUPPORTED STREAMS"/>
    <s v="TRACK"/>
    <x v="20"/>
    <x v="51"/>
    <s v="00075679965448"/>
    <s v="HEY CHAMP"/>
    <s v="NEVEREST"/>
    <d v="2014-02-18T00:00:00"/>
    <m/>
    <s v="USC5Q1000006"/>
    <n v="0"/>
    <n v="1"/>
  </r>
  <r>
    <s v="US-VOT"/>
    <s v="US-VOTIV MUSIC"/>
    <s v="AD SUPPORTED STREAMS"/>
    <s v="YOU TUBE"/>
    <s v="AD SUPPORTED STREAMS"/>
    <s v="TRACK"/>
    <x v="20"/>
    <x v="51"/>
    <s v="00075679965448"/>
    <s v="HEY CHAMP"/>
    <s v="COLD DUST GIRL"/>
    <d v="2014-02-18T00:00:00"/>
    <m/>
    <s v="USC5Q1000003"/>
    <n v="2.3400000000000001E-3"/>
    <n v="3"/>
  </r>
  <r>
    <s v="US-VOT"/>
    <s v="US-VOTIV MUSIC"/>
    <s v="AD SUPPORTED STREAMS"/>
    <s v="YOU TUBE"/>
    <s v="AD SUPPORTED STREAMS"/>
    <s v="TRACK"/>
    <x v="20"/>
    <x v="51"/>
    <s v="00075679965448"/>
    <s v="HEY CHAMP"/>
    <s v="ARTIFICIAL MAN"/>
    <d v="2014-02-18T00:00:00"/>
    <m/>
    <s v="USC5Q1000004"/>
    <n v="7.8390000000000005E-3"/>
    <n v="2"/>
  </r>
  <r>
    <s v="US-VOT"/>
    <s v="US-VOTIV MUSIC"/>
    <s v="AD SUPPORTED STREAMS"/>
    <s v="YOU TUBE"/>
    <s v="AD SUPPORTED STREAMS"/>
    <s v="TRACK"/>
    <x v="0"/>
    <x v="52"/>
    <s v="00851563006127"/>
    <s v="GLINT"/>
    <s v="THE HANDS ON THE CLOCK"/>
    <d v="2016-03-11T00:00:00"/>
    <m/>
    <s v="USC5Q1400057"/>
    <n v="0"/>
    <n v="1"/>
  </r>
  <r>
    <s v="US-VOT"/>
    <s v="US-VOTIV MUSIC"/>
    <s v="AD SUPPORTED STREAMS"/>
    <s v="YOU TUBE"/>
    <s v="AD SUPPORTED STREAMS"/>
    <s v="TRACK"/>
    <x v="0"/>
    <x v="52"/>
    <s v="00851563006127"/>
    <s v="GLINT"/>
    <s v="SOLDIERS IN THE DARK"/>
    <d v="2016-03-11T00:00:00"/>
    <m/>
    <s v="USC5Q1400055"/>
    <n v="6.0825999999999998E-2"/>
    <n v="14"/>
  </r>
  <r>
    <s v="US-VOT"/>
    <s v="US-VOTIV MUSIC"/>
    <s v="AD SUPPORTED STREAMS"/>
    <s v="YOU TUBE"/>
    <s v="AD SUPPORTED STREAMS"/>
    <s v="TRACK"/>
    <x v="0"/>
    <x v="52"/>
    <s v="00851563006127"/>
    <s v="GLINT"/>
    <s v="SIT BACK, LET GO"/>
    <d v="2016-03-11T00:00:00"/>
    <m/>
    <s v="USC5Q1400053"/>
    <n v="0"/>
    <n v="1"/>
  </r>
  <r>
    <s v="US-VOT"/>
    <s v="US-VOTIV MUSIC"/>
    <s v="AD SUPPORTED STREAMS"/>
    <s v="YOU TUBE"/>
    <s v="AD SUPPORTED STREAMS"/>
    <s v="TRACK"/>
    <x v="0"/>
    <x v="52"/>
    <s v="00851563006127"/>
    <s v="GLINT"/>
    <s v="JUNKY"/>
    <d v="2016-03-11T00:00:00"/>
    <m/>
    <s v="USC5Q1400056"/>
    <n v="0"/>
    <n v="2"/>
  </r>
  <r>
    <s v="US-VOT"/>
    <s v="US-VOTIV MUSIC"/>
    <s v="AD SUPPORTED STREAMS"/>
    <s v="YOU TUBE"/>
    <s v="AD SUPPORTED STREAMS"/>
    <s v="TRACK"/>
    <x v="0"/>
    <x v="52"/>
    <s v="00851563006127"/>
    <s v="GLINT"/>
    <s v="INTRO"/>
    <d v="2016-03-11T00:00:00"/>
    <m/>
    <s v="USC5Q1400049"/>
    <n v="0"/>
    <n v="2"/>
  </r>
  <r>
    <s v="US-VOT"/>
    <s v="US-VOTIV MUSIC"/>
    <s v="AD SUPPORTED STREAMS"/>
    <s v="YOU TUBE"/>
    <s v="AD SUPPORTED STREAMS"/>
    <s v="TRACK"/>
    <x v="0"/>
    <x v="52"/>
    <s v="00851563006127"/>
    <s v="GLINT"/>
    <s v="GET OUT THE WAY"/>
    <d v="2016-03-11T00:00:00"/>
    <m/>
    <s v="USC5Q1400091"/>
    <n v="0"/>
    <n v="3"/>
  </r>
  <r>
    <s v="US-VOT"/>
    <s v="US-VOTIV MUSIC"/>
    <s v="AD SUPPORTED STREAMS"/>
    <s v="YOU TUBE"/>
    <s v="AD SUPPORTED STREAMS"/>
    <s v="TRACK"/>
    <x v="0"/>
    <x v="52"/>
    <s v="00851563006127"/>
    <s v="GLINT"/>
    <s v="FAR FROM HERE"/>
    <d v="2016-03-11T00:00:00"/>
    <m/>
    <s v="USC5Q1400090"/>
    <n v="0"/>
    <n v="1"/>
  </r>
  <r>
    <s v="US-VOT"/>
    <s v="US-VOTIV MUSIC"/>
    <s v="AD SUPPORTED STREAMS"/>
    <s v="YOU TUBE"/>
    <s v="AD SUPPORTED STREAMS"/>
    <s v="TRACK"/>
    <x v="0"/>
    <x v="52"/>
    <s v="00851563006127"/>
    <s v="GLINT"/>
    <s v="DEBTS &amp; COLLECTIONS"/>
    <d v="2016-03-11T00:00:00"/>
    <m/>
    <s v="USC5Q1400054"/>
    <n v="0"/>
    <n v="1"/>
  </r>
  <r>
    <s v="US-VOT"/>
    <s v="US-VOTIV MUSIC"/>
    <s v="AD SUPPORTED STREAMS"/>
    <s v="YOU TUBE"/>
    <s v="AD SUPPORTED STREAMS"/>
    <s v="TRACK"/>
    <x v="0"/>
    <x v="52"/>
    <s v="00851563006127"/>
    <s v="GLINT"/>
    <s v="BREATHE"/>
    <d v="2016-03-11T00:00:00"/>
    <m/>
    <s v="USC5Q1400051"/>
    <n v="2.9250000000000001E-3"/>
    <n v="2"/>
  </r>
  <r>
    <s v="US-VOT"/>
    <s v="US-VOTIV MUSIC"/>
    <s v="AD SUPPORTED STREAMS"/>
    <s v="YOU TUBE"/>
    <s v="AD SUPPORTED STREAMS"/>
    <s v="TRACK"/>
    <x v="0"/>
    <x v="53"/>
    <s v="00851563006301"/>
    <s v="GLINT"/>
    <s v="THE PLACES I FOUND"/>
    <d v="2015-08-21T00:00:00"/>
    <m/>
    <s v="USC5Q1500012"/>
    <n v="0"/>
    <n v="1"/>
  </r>
  <r>
    <s v="US-VOT"/>
    <s v="US-VOTIV MUSIC"/>
    <s v="AD SUPPORTED STREAMS"/>
    <s v="YOU TUBE"/>
    <s v="AD SUPPORTED STREAMS"/>
    <s v="TRACK"/>
    <x v="0"/>
    <x v="53"/>
    <s v="00851563006257"/>
    <s v="GLINT"/>
    <s v="WHILE YOU SLEEP"/>
    <d v="2015-07-24T00:00:00"/>
    <m/>
    <s v="USC5Q1400060"/>
    <n v="0"/>
    <n v="5"/>
  </r>
  <r>
    <s v="US-VOT"/>
    <s v="US-VOTIV MUSIC"/>
    <s v="AD SUPPORTED STREAMS"/>
    <s v="YOU TUBE"/>
    <s v="AD SUPPORTED STREAMS"/>
    <s v="TRACK"/>
    <x v="0"/>
    <x v="53"/>
    <s v="00851563006257"/>
    <s v="GLINT"/>
    <s v="HOLD STILL"/>
    <d v="2015-07-24T00:00:00"/>
    <m/>
    <s v="USC5Q1400094"/>
    <n v="0"/>
    <n v="3"/>
  </r>
  <r>
    <s v="US-VOT"/>
    <s v="US-VOTIV MUSIC"/>
    <s v="AD SUPPORTED STREAMS"/>
    <s v="YOU TUBE"/>
    <s v="AD SUPPORTED STREAMS"/>
    <s v="TRACK"/>
    <x v="0"/>
    <x v="53"/>
    <s v="00851563006257"/>
    <s v="GLINT"/>
    <s v="ALL IS WELL"/>
    <d v="2015-07-24T00:00:00"/>
    <m/>
    <s v="USC5Q1400059"/>
    <n v="0"/>
    <n v="3"/>
  </r>
  <r>
    <s v="US-VOT"/>
    <s v="US-VOTIV MUSIC"/>
    <s v="AD SUPPORTED STREAMS"/>
    <s v="YOU TUBE"/>
    <s v="AD SUPPORTED STREAMS"/>
    <s v="TRACK"/>
    <x v="0"/>
    <x v="54"/>
    <s v="00851563006264"/>
    <s v="GLINT"/>
    <s v="THE TRUTH LIES IN US"/>
    <d v="2015-10-30T00:00:00"/>
    <m/>
    <s v="USC5Q1400098"/>
    <n v="0"/>
    <n v="2"/>
  </r>
  <r>
    <s v="US-VOT"/>
    <s v="US-VOTIV MUSIC"/>
    <s v="AD SUPPORTED STREAMS"/>
    <s v="YOU TUBE"/>
    <s v="AD SUPPORTED STREAMS"/>
    <s v="TRACK"/>
    <x v="0"/>
    <x v="54"/>
    <s v="00851563006264"/>
    <s v="GLINT"/>
    <s v="GUIDED"/>
    <d v="2015-10-30T00:00:00"/>
    <m/>
    <s v="USC5Q1400052"/>
    <n v="1.6671999999999999E-2"/>
    <n v="13"/>
  </r>
  <r>
    <s v="US-VOT"/>
    <s v="US-VOTIV MUSIC"/>
    <s v="AD SUPPORTED STREAMS"/>
    <s v="YOU TUBE"/>
    <s v="AD SUPPORTED STREAMS"/>
    <s v="TRACK"/>
    <x v="0"/>
    <x v="55"/>
    <s v="00851563006431"/>
    <s v="GLINT"/>
    <s v="DAYDREAMERS"/>
    <d v="2016-01-15T00:00:00"/>
    <m/>
    <s v="USC5Q1400050"/>
    <n v="5.3148999999999988E-2"/>
    <n v="10"/>
  </r>
  <r>
    <s v="US-VOT"/>
    <s v="US-VOTIV MUSIC"/>
    <s v="AD SUPPORTED STREAMS"/>
    <s v="YOU TUBE"/>
    <s v="AD SUPPORTED STREAMS"/>
    <s v="TRACK"/>
    <x v="12"/>
    <x v="56"/>
    <s v="00851563006516"/>
    <s v="FENCES"/>
    <s v="THE FOUNTAIN"/>
    <d v="2016-09-09T00:00:00"/>
    <m/>
    <s v="USC5Q1500033"/>
    <n v="1.3656E-2"/>
    <n v="8"/>
  </r>
  <r>
    <s v="US-VOT"/>
    <s v="US-VOTIV MUSIC"/>
    <s v="AD SUPPORTED STREAMS"/>
    <s v="YOU TUBE"/>
    <s v="AD SUPPORTED STREAMS"/>
    <s v="TRACK"/>
    <x v="12"/>
    <x v="56"/>
    <s v="00851563006516"/>
    <s v="FENCES"/>
    <s v="PALE PAPER"/>
    <d v="2016-09-09T00:00:00"/>
    <m/>
    <s v="USC5Q1500034"/>
    <n v="0"/>
    <n v="6"/>
  </r>
  <r>
    <s v="US-VOT"/>
    <s v="US-VOTIV MUSIC"/>
    <s v="AD SUPPORTED STREAMS"/>
    <s v="YOU TUBE"/>
    <s v="AD SUPPORTED STREAMS"/>
    <s v="TRACK"/>
    <x v="12"/>
    <x v="56"/>
    <s v="00851563006516"/>
    <s v="FENCES"/>
    <s v="LIKE A FEATHER"/>
    <d v="2016-09-09T00:00:00"/>
    <m/>
    <s v="USC5Q1500036"/>
    <n v="3.8110000000000002E-3"/>
    <n v="3"/>
  </r>
  <r>
    <s v="US-VOT"/>
    <s v="US-VOTIV MUSIC"/>
    <s v="AD SUPPORTED STREAMS"/>
    <s v="YOU TUBE"/>
    <s v="AD SUPPORTED STREAMS"/>
    <s v="TRACK"/>
    <x v="12"/>
    <x v="56"/>
    <s v="00851563006516"/>
    <s v="FENCES"/>
    <s v="HUNTING SEASON"/>
    <d v="2016-09-09T00:00:00"/>
    <m/>
    <s v="USC5Q1500032"/>
    <n v="7.9200999999999994E-2"/>
    <n v="21"/>
  </r>
  <r>
    <s v="US-VOT"/>
    <s v="US-VOTIV MUSIC"/>
    <s v="AD SUPPORTED STREAMS"/>
    <s v="YOU TUBE"/>
    <s v="AD SUPPORTED STREAMS"/>
    <s v="TRACK"/>
    <x v="12"/>
    <x v="56"/>
    <s v="00851563006516"/>
    <s v="FENCES"/>
    <s v="CEDAR WESLEY"/>
    <d v="2016-09-09T00:00:00"/>
    <m/>
    <s v="USC5Q1500035"/>
    <n v="4.6647000000000001E-2"/>
    <n v="26"/>
  </r>
  <r>
    <s v="US-VOT"/>
    <s v="US-VOTIV MUSIC"/>
    <s v="AD SUPPORTED STREAMS"/>
    <s v="YOU TUBE"/>
    <s v="AD SUPPORTED STREAMS"/>
    <s v="TRACK"/>
    <x v="12"/>
    <x v="56"/>
    <s v="00851563006516"/>
    <s v="FENCES"/>
    <s v="BUFFALO FEET"/>
    <d v="2016-09-09T00:00:00"/>
    <m/>
    <s v="USC5Q1500037"/>
    <n v="0"/>
    <n v="11"/>
  </r>
  <r>
    <s v="US-VOT"/>
    <s v="US-VOTIV MUSIC"/>
    <s v="AD SUPPORTED STREAMS"/>
    <s v="YOU TUBE"/>
    <s v="AD SUPPORTED STREAMS"/>
    <s v="TRACK"/>
    <x v="11"/>
    <x v="57"/>
    <s v="00851857007359"/>
    <s v="CLOUD CONTROL"/>
    <s v="TREETOPS"/>
    <d v="2017-09-01T00:00:00"/>
    <m/>
    <s v="AULI01711620"/>
    <n v="1.0862999999999999E-2"/>
    <n v="8"/>
  </r>
  <r>
    <s v="US-VOT"/>
    <s v="US-VOTIV MUSIC"/>
    <s v="AD SUPPORTED STREAMS"/>
    <s v="YOU TUBE"/>
    <s v="AD SUPPORTED STREAMS"/>
    <s v="TRACK"/>
    <x v="11"/>
    <x v="57"/>
    <s v="00851857007359"/>
    <s v="CLOUD CONTROL"/>
    <s v="SUMMER RAVE"/>
    <d v="2017-09-01T00:00:00"/>
    <m/>
    <s v="AULI01711680"/>
    <n v="0"/>
    <n v="1"/>
  </r>
  <r>
    <s v="US-VOT"/>
    <s v="US-VOTIV MUSIC"/>
    <s v="AD SUPPORTED STREAMS"/>
    <s v="YOU TUBE"/>
    <s v="AD SUPPORTED STREAMS"/>
    <s v="TRACK"/>
    <x v="11"/>
    <x v="57"/>
    <s v="00851857007359"/>
    <s v="CLOUD CONTROL"/>
    <s v="PANOPTICON"/>
    <d v="2017-09-01T00:00:00"/>
    <m/>
    <s v="AULI01711640"/>
    <n v="0.147952"/>
    <n v="59"/>
  </r>
  <r>
    <s v="US-VOT"/>
    <s v="US-VOTIV MUSIC"/>
    <s v="AD SUPPORTED STREAMS"/>
    <s v="YOU TUBE"/>
    <s v="AD SUPPORTED STREAMS"/>
    <s v="TRACK"/>
    <x v="11"/>
    <x v="57"/>
    <s v="00851857007359"/>
    <s v="CLOUD CONTROL"/>
    <s v="MUM'S SPAGHETTI"/>
    <d v="2017-09-01T00:00:00"/>
    <m/>
    <s v="AULI01711660"/>
    <n v="7.7790000000000026E-2"/>
    <n v="31"/>
  </r>
  <r>
    <s v="US-VOT"/>
    <s v="US-VOTIV MUSIC"/>
    <s v="AD SUPPORTED STREAMS"/>
    <s v="YOU TUBE"/>
    <s v="AD SUPPORTED STREAMS"/>
    <s v="TRACK"/>
    <x v="11"/>
    <x v="57"/>
    <s v="00851857007359"/>
    <s v="CLOUD CONTROL"/>
    <s v="LIGHTS ON THE CHROME"/>
    <d v="2017-09-01T00:00:00"/>
    <m/>
    <s v="AULI01711600"/>
    <n v="1.3613999999999999E-2"/>
    <n v="4"/>
  </r>
  <r>
    <s v="US-VOT"/>
    <s v="US-VOTIV MUSIC"/>
    <s v="AD SUPPORTED STREAMS"/>
    <s v="YOU TUBE"/>
    <s v="AD SUPPORTED STREAMS"/>
    <s v="TRACK"/>
    <x v="11"/>
    <x v="57"/>
    <s v="00851857007359"/>
    <s v="CLOUD CONTROL"/>
    <s v="GOLDFISH"/>
    <d v="2017-09-01T00:00:00"/>
    <m/>
    <s v="AULI01711650"/>
    <n v="6.7176E-2"/>
    <n v="4"/>
  </r>
  <r>
    <s v="US-VOT"/>
    <s v="US-VOTIV MUSIC"/>
    <s v="AD SUPPORTED STREAMS"/>
    <s v="YOU TUBE"/>
    <s v="AD SUPPORTED STREAMS"/>
    <s v="TRACK"/>
    <x v="11"/>
    <x v="57"/>
    <s v="00851857007359"/>
    <s v="CLOUD CONTROL"/>
    <s v="FIND ME IN THE WATER"/>
    <d v="2017-09-01T00:00:00"/>
    <m/>
    <s v="AULI01711690"/>
    <n v="3.0630000000000002E-3"/>
    <n v="4"/>
  </r>
  <r>
    <s v="US-VOT"/>
    <s v="US-VOTIV MUSIC"/>
    <s v="AD SUPPORTED STREAMS"/>
    <s v="YOU TUBE"/>
    <s v="AD SUPPORTED STREAMS"/>
    <s v="TRACK"/>
    <x v="11"/>
    <x v="58"/>
    <s v="00851857007328"/>
    <s v="CLOUD CONTROL"/>
    <s v="RAINBOW CITY"/>
    <d v="2017-05-12T00:00:00"/>
    <m/>
    <s v="AULI01710600"/>
    <n v="0"/>
    <n v="4"/>
  </r>
  <r>
    <s v="US-VOT"/>
    <s v="US-VOTIV MUSIC"/>
    <s v="AD SUPPORTED STREAMS"/>
    <s v="YOU TUBE"/>
    <s v="AD SUPPORTED STREAMS"/>
    <s v="TRACK"/>
    <x v="11"/>
    <x v="59"/>
    <s v="09341004058309"/>
    <s v="CLOUD CONTROL"/>
    <s v="PANOPTICON"/>
    <d v="2018-04-20T00:00:00"/>
    <m/>
    <s v="AULI01816580"/>
    <n v="3.0193000000000001E-2"/>
    <n v="13"/>
  </r>
  <r>
    <s v="US-VOT"/>
    <s v="US-VOTIV MUSIC"/>
    <s v="AD SUPPORTED STREAMS"/>
    <s v="YOU TUBE"/>
    <s v="AD SUPPORTED STREAMS"/>
    <s v="TRACK"/>
    <x v="11"/>
    <x v="17"/>
    <s v="00075679950949"/>
    <s v="CLOUD CONTROL"/>
    <s v="TOMBSTONE"/>
    <d v="2014-02-18T00:00:00"/>
    <m/>
    <s v="AULI01387050"/>
    <n v="5.3539999999999994E-3"/>
    <n v="4"/>
  </r>
  <r>
    <s v="US-VOT"/>
    <s v="US-VOTIV MUSIC"/>
    <s v="AD SUPPORTED STREAMS"/>
    <s v="YOU TUBE"/>
    <s v="AD SUPPORTED STREAMS"/>
    <s v="TRACK"/>
    <x v="11"/>
    <x v="17"/>
    <s v="00075679950949"/>
    <s v="CLOUD CONTROL"/>
    <s v="THE SMOKE, THE FEELING"/>
    <d v="2014-02-18T00:00:00"/>
    <m/>
    <s v="AULI01387040"/>
    <n v="0"/>
    <n v="15"/>
  </r>
  <r>
    <s v="US-VOT"/>
    <s v="US-VOTIV MUSIC"/>
    <s v="AD SUPPORTED STREAMS"/>
    <s v="YOU TUBE"/>
    <s v="AD SUPPORTED STREAMS"/>
    <s v="TRACK"/>
    <x v="11"/>
    <x v="17"/>
    <s v="00075679950949"/>
    <s v="CLOUD CONTROL"/>
    <s v="SCREAM RAVE"/>
    <d v="2014-02-18T00:00:00"/>
    <m/>
    <s v="AULI01386960"/>
    <n v="0.121966"/>
    <n v="18"/>
  </r>
  <r>
    <s v="US-VOT"/>
    <s v="US-VOTIV MUSIC"/>
    <s v="AD SUPPORTED STREAMS"/>
    <s v="YOU TUBE"/>
    <s v="AD SUPPORTED STREAMS"/>
    <s v="TRACK"/>
    <x v="11"/>
    <x v="17"/>
    <s v="00075679950949"/>
    <s v="CLOUD CONTROL"/>
    <s v="SCAR"/>
    <d v="2014-02-18T00:00:00"/>
    <m/>
    <s v="AULI01387010"/>
    <n v="5.9209999999999992E-3"/>
    <n v="6"/>
  </r>
  <r>
    <s v="US-VOT"/>
    <s v="US-VOTIV MUSIC"/>
    <s v="AD SUPPORTED STREAMS"/>
    <s v="YOU TUBE"/>
    <s v="AD SUPPORTED STREAMS"/>
    <s v="TRACK"/>
    <x v="11"/>
    <x v="17"/>
    <s v="00075679950949"/>
    <s v="CLOUD CONTROL"/>
    <s v="PROMISES"/>
    <d v="2014-02-18T00:00:00"/>
    <m/>
    <s v="AULI01386970"/>
    <n v="2.2929999999999999E-3"/>
    <n v="9"/>
  </r>
  <r>
    <s v="US-VOT"/>
    <s v="US-VOTIV MUSIC"/>
    <s v="AD SUPPORTED STREAMS"/>
    <s v="YOU TUBE"/>
    <s v="AD SUPPORTED STREAMS"/>
    <s v="TRACK"/>
    <x v="11"/>
    <x v="17"/>
    <s v="00075679950949"/>
    <s v="CLOUD CONTROL"/>
    <s v="MOONRABBIT"/>
    <d v="2014-02-18T00:00:00"/>
    <m/>
    <s v="AULI01386980"/>
    <n v="1.9580000000000001E-3"/>
    <n v="3"/>
  </r>
  <r>
    <s v="US-VOT"/>
    <s v="US-VOTIV MUSIC"/>
    <s v="AD SUPPORTED STREAMS"/>
    <s v="YOU TUBE"/>
    <s v="AD SUPPORTED STREAMS"/>
    <s v="TRACK"/>
    <x v="11"/>
    <x v="17"/>
    <s v="00075679950949"/>
    <s v="CLOUD CONTROL"/>
    <s v="ISLAND LIVING"/>
    <d v="2014-02-18T00:00:00"/>
    <m/>
    <s v="AULI01386990"/>
    <n v="5.1276999999999989E-2"/>
    <n v="12"/>
  </r>
  <r>
    <s v="US-VOT"/>
    <s v="US-VOTIV MUSIC"/>
    <s v="AD SUPPORTED STREAMS"/>
    <s v="YOU TUBE"/>
    <s v="AD SUPPORTED STREAMS"/>
    <s v="TRACK"/>
    <x v="11"/>
    <x v="17"/>
    <s v="00075679950949"/>
    <s v="CLOUD CONTROL"/>
    <s v="ICE AGE HEATWAVE"/>
    <d v="2014-02-18T00:00:00"/>
    <m/>
    <s v="AULI01387030"/>
    <n v="2.6669000000000002E-2"/>
    <n v="9"/>
  </r>
  <r>
    <s v="US-VOT"/>
    <s v="US-VOTIV MUSIC"/>
    <s v="AD SUPPORTED STREAMS"/>
    <s v="YOU TUBE"/>
    <s v="AD SUPPORTED STREAMS"/>
    <s v="TRACK"/>
    <x v="11"/>
    <x v="17"/>
    <s v="00075679950949"/>
    <s v="CLOUD CONTROL"/>
    <s v="HAPPY BIRTHDAY"/>
    <d v="2014-02-18T00:00:00"/>
    <m/>
    <s v="AULI01387020"/>
    <n v="3.0779999999999998E-2"/>
    <n v="9"/>
  </r>
  <r>
    <s v="US-VOT"/>
    <s v="US-VOTIV MUSIC"/>
    <s v="AD SUPPORTED STREAMS"/>
    <s v="YOU TUBE"/>
    <s v="AD SUPPORTED STREAMS"/>
    <s v="TRACK"/>
    <x v="11"/>
    <x v="17"/>
    <s v="00075679950949"/>
    <s v="CLOUD CONTROL"/>
    <s v="DREAM CAVE"/>
    <d v="2014-02-18T00:00:00"/>
    <m/>
    <s v="AULI01387060"/>
    <n v="0.63961000000000001"/>
    <n v="171"/>
  </r>
  <r>
    <s v="US-VOT"/>
    <s v="US-VOTIV MUSIC"/>
    <s v="AD SUPPORTED STREAMS"/>
    <s v="YOU TUBE"/>
    <s v="AD SUPPORTED STREAMS"/>
    <s v="TRACK"/>
    <x v="11"/>
    <x v="17"/>
    <s v="00075679950949"/>
    <s v="CLOUD CONTROL"/>
    <s v="DOJO RISING"/>
    <d v="2014-02-18T00:00:00"/>
    <m/>
    <s v="AULI01387000"/>
    <n v="9.3740999999999991E-2"/>
    <n v="14"/>
  </r>
  <r>
    <s v="US-VOT"/>
    <s v="US-VOTIV MUSIC"/>
    <s v="AD SUPPORTED STREAMS"/>
    <s v="YOU TUBE"/>
    <s v="AD SUPPORTED STREAMS"/>
    <s v="TRACK"/>
    <x v="21"/>
    <x v="60"/>
    <s v="00851857007526"/>
    <s v="CLINT MANSELL"/>
    <s v="WHEN GUNS ARE NO MORE"/>
    <d v="2018-07-27T00:00:00"/>
    <m/>
    <s v="USC5Q1800011"/>
    <n v="1.2075000000000001E-2"/>
    <n v="3"/>
  </r>
  <r>
    <s v="US-VOT"/>
    <s v="US-VOTIV MUSIC"/>
    <s v="AD SUPPORTED STREAMS"/>
    <s v="YOU TUBE"/>
    <s v="AD SUPPORTED STREAMS"/>
    <s v="TRACK"/>
    <x v="21"/>
    <x v="60"/>
    <s v="00851857007526"/>
    <s v="CLINT MANSELL"/>
    <s v="THEY'RE HERE"/>
    <d v="2018-07-27T00:00:00"/>
    <m/>
    <s v="USC5Q1800010"/>
    <n v="6.1420000000000008E-3"/>
    <n v="5"/>
  </r>
  <r>
    <s v="US-VOT"/>
    <s v="US-VOTIV MUSIC"/>
    <s v="AD SUPPORTED STREAMS"/>
    <s v="YOU TUBE"/>
    <s v="AD SUPPORTED STREAMS"/>
    <s v="TRACK"/>
    <x v="21"/>
    <x v="60"/>
    <s v="00851857007526"/>
    <s v="CLINT MANSELL"/>
    <s v="STILL"/>
    <d v="2018-07-27T00:00:00"/>
    <m/>
    <s v="USC5Q1800013"/>
    <n v="7.6319999999999999E-3"/>
    <n v="3"/>
  </r>
  <r>
    <s v="US-VOT"/>
    <s v="US-VOTIV MUSIC"/>
    <s v="AD SUPPORTED STREAMS"/>
    <s v="YOU TUBE"/>
    <s v="AD SUPPORTED STREAMS"/>
    <s v="TRACK"/>
    <x v="21"/>
    <x v="60"/>
    <s v="00851857007526"/>
    <s v="CLINT MANSELL"/>
    <s v="MAMA"/>
    <d v="2018-07-27T00:00:00"/>
    <m/>
    <s v="USC5Q1800014"/>
    <n v="6.0329999999999993E-3"/>
    <n v="1"/>
  </r>
  <r>
    <s v="US-VOT"/>
    <s v="US-VOTIV MUSIC"/>
    <s v="AD SUPPORTED STREAMS"/>
    <s v="YOU TUBE"/>
    <s v="AD SUPPORTED STREAMS"/>
    <s v="TRACK"/>
    <x v="21"/>
    <x v="60"/>
    <s v="00851857007526"/>
    <s v="CLINT MANSELL"/>
    <s v="LET THERE BE DARK"/>
    <d v="2018-07-27T00:00:00"/>
    <m/>
    <s v="USC5Q1800015"/>
    <n v="0"/>
    <n v="1"/>
  </r>
  <r>
    <s v="US-VOT"/>
    <s v="US-VOTIV MUSIC"/>
    <s v="AD SUPPORTED STREAMS"/>
    <s v="YOU TUBE"/>
    <s v="AD SUPPORTED STREAMS"/>
    <s v="TRACK"/>
    <x v="21"/>
    <x v="60"/>
    <s v="00851857007526"/>
    <s v="CLINT MANSELL"/>
    <s v="DIRGE"/>
    <d v="2018-07-27T00:00:00"/>
    <m/>
    <s v="USC5Q1800012"/>
    <n v="1.7807E-2"/>
    <n v="8"/>
  </r>
  <r>
    <s v="US-VOT"/>
    <s v="US-VOTIV MUSIC"/>
    <s v="AD SUPPORTED STREAMS"/>
    <s v="YOU TUBE"/>
    <s v="AD SUPPORTED STREAMS"/>
    <s v="TRACK"/>
    <x v="1"/>
    <x v="61"/>
    <s v="00851857007434"/>
    <s v="CHAPPO"/>
    <s v="WHITE NOISE"/>
    <d v="2017-11-03T00:00:00"/>
    <m/>
    <s v="USC5Q1700030"/>
    <n v="1.665E-3"/>
    <n v="4"/>
  </r>
  <r>
    <s v="US-VOT"/>
    <s v="US-VOTIV MUSIC"/>
    <s v="AD SUPPORTED STREAMS"/>
    <s v="YOU TUBE"/>
    <s v="AD SUPPORTED STREAMS"/>
    <s v="TRACK"/>
    <x v="1"/>
    <x v="62"/>
    <s v="00857235002909"/>
    <s v="CHAPPO"/>
    <s v="HANG ON"/>
    <d v="2015-02-17T00:00:00"/>
    <m/>
    <s v="USC5Q1400083"/>
    <n v="0"/>
    <n v="3"/>
  </r>
  <r>
    <s v="US-VOT"/>
    <s v="US-VOTIV MUSIC"/>
    <s v="AD SUPPORTED STREAMS"/>
    <s v="YOU TUBE"/>
    <s v="AD SUPPORTED STREAMS"/>
    <s v="TRACK"/>
    <x v="1"/>
    <x v="63"/>
    <s v="00857235002749"/>
    <s v="CHAPPO"/>
    <s v="RUN ME INTO THE GROUND"/>
    <d v="2015-05-12T00:00:00"/>
    <m/>
    <s v="USC5Q1400084"/>
    <n v="0"/>
    <n v="3"/>
  </r>
  <r>
    <s v="US-VOT"/>
    <s v="US-VOTIV MUSIC"/>
    <s v="AD SUPPORTED STREAMS"/>
    <s v="YOU TUBE"/>
    <s v="AD SUPPORTED STREAMS"/>
    <s v="TRACK"/>
    <x v="1"/>
    <x v="63"/>
    <s v="00857235002749"/>
    <s v="CHAPPO"/>
    <s v="ORANGE AFTERNOON"/>
    <d v="2015-05-12T00:00:00"/>
    <m/>
    <s v="USC5Q1400088"/>
    <n v="0"/>
    <n v="1"/>
  </r>
  <r>
    <s v="US-VOT"/>
    <s v="US-VOTIV MUSIC"/>
    <s v="AD SUPPORTED STREAMS"/>
    <s v="YOU TUBE"/>
    <s v="AD SUPPORTED STREAMS"/>
    <s v="TRACK"/>
    <x v="1"/>
    <x v="63"/>
    <s v="00857235002749"/>
    <s v="CHAPPO"/>
    <s v="MAD MAGIC"/>
    <d v="2015-05-12T00:00:00"/>
    <m/>
    <s v="USC5Q1400085"/>
    <n v="0"/>
    <n v="4"/>
  </r>
  <r>
    <s v="US-VOT"/>
    <s v="US-VOTIV MUSIC"/>
    <s v="AD SUPPORTED STREAMS"/>
    <s v="YOU TUBE"/>
    <s v="AD SUPPORTED STREAMS"/>
    <s v="TRACK"/>
    <x v="1"/>
    <x v="63"/>
    <s v="00857235002749"/>
    <s v="CHAPPO"/>
    <s v="HEY OH"/>
    <d v="2015-05-12T00:00:00"/>
    <m/>
    <s v="USC5Q1400086"/>
    <n v="3.7569999999999999E-3"/>
    <n v="1"/>
  </r>
  <r>
    <s v="US-VOT"/>
    <s v="US-VOTIV MUSIC"/>
    <s v="AD SUPPORTED STREAMS"/>
    <s v="YOU TUBE"/>
    <s v="AD SUPPORTED STREAMS"/>
    <s v="TRACK"/>
    <x v="1"/>
    <x v="63"/>
    <s v="00857235002749"/>
    <s v="CHAPPO"/>
    <s v="GHETTO WEEKEND"/>
    <d v="2015-05-12T00:00:00"/>
    <m/>
    <s v="USC5Q1400089"/>
    <n v="9.4889999999999992E-3"/>
    <n v="1"/>
  </r>
  <r>
    <s v="US-VOT"/>
    <s v="US-VOTIV MUSIC"/>
    <s v="AD SUPPORTED STREAMS"/>
    <s v="YOU TUBE"/>
    <s v="AD SUPPORTED STREAMS"/>
    <s v="TRACK"/>
    <x v="1"/>
    <x v="1"/>
    <s v="00851857007397"/>
    <s v="CHAPPO"/>
    <s v="SUCCESS"/>
    <d v="2018-02-23T00:00:00"/>
    <m/>
    <s v="USC5Q1700031"/>
    <n v="4.0140000000000002E-3"/>
    <n v="12"/>
  </r>
  <r>
    <s v="US-VOT"/>
    <s v="US-VOTIV MUSIC"/>
    <s v="AD SUPPORTED STREAMS"/>
    <s v="YOU TUBE"/>
    <s v="AD SUPPORTED STREAMS"/>
    <s v="TRACK"/>
    <x v="1"/>
    <x v="1"/>
    <s v="00851857007397"/>
    <s v="CHAPPO"/>
    <s v="OUTRAGEOUS"/>
    <d v="2018-02-23T00:00:00"/>
    <m/>
    <s v="USC5Q1700037"/>
    <n v="0"/>
    <n v="2"/>
  </r>
  <r>
    <s v="US-VOT"/>
    <s v="US-VOTIV MUSIC"/>
    <s v="AD SUPPORTED STREAMS"/>
    <s v="YOU TUBE"/>
    <s v="AD SUPPORTED STREAMS"/>
    <s v="TRACK"/>
    <x v="1"/>
    <x v="1"/>
    <s v="00851857007397"/>
    <s v="CHAPPO"/>
    <s v="MASQUERADE"/>
    <d v="2018-02-23T00:00:00"/>
    <m/>
    <s v="USC5Q1700035"/>
    <n v="2.3419999999999999E-3"/>
    <n v="2"/>
  </r>
  <r>
    <s v="US-VOT"/>
    <s v="US-VOTIV MUSIC"/>
    <s v="AD SUPPORTED STREAMS"/>
    <s v="YOU TUBE"/>
    <s v="AD SUPPORTED STREAMS"/>
    <s v="TRACK"/>
    <x v="1"/>
    <x v="1"/>
    <s v="00851857007397"/>
    <s v="CHAPPO"/>
    <s v="GET BACK"/>
    <d v="2018-02-23T00:00:00"/>
    <m/>
    <s v="USC5Q1700034"/>
    <n v="0.17627499999999999"/>
    <n v="29"/>
  </r>
  <r>
    <s v="US-VOT"/>
    <s v="US-VOTIV MUSIC"/>
    <s v="AD SUPPORTED STREAMS"/>
    <s v="YOU TUBE"/>
    <s v="AD SUPPORTED STREAMS"/>
    <s v="TRACK"/>
    <x v="1"/>
    <x v="1"/>
    <s v="00851857007397"/>
    <s v="CHAPPO"/>
    <s v="FEEDBACK LOOP"/>
    <d v="2018-02-23T00:00:00"/>
    <m/>
    <s v="USC5Q1700038"/>
    <n v="0"/>
    <n v="3"/>
  </r>
  <r>
    <s v="US-VOT"/>
    <s v="US-VOTIV MUSIC"/>
    <s v="AD SUPPORTED STREAMS"/>
    <s v="YOU TUBE"/>
    <s v="AD SUPPORTED STREAMS"/>
    <s v="TRACK"/>
    <x v="1"/>
    <x v="1"/>
    <s v="00851857007397"/>
    <s v="CHAPPO"/>
    <s v="CRY ON ME"/>
    <d v="2018-02-23T00:00:00"/>
    <m/>
    <s v="USC5Q1700032"/>
    <n v="0.106104"/>
    <n v="51"/>
  </r>
  <r>
    <s v="US-VOT"/>
    <s v="US-VOTIV MUSIC"/>
    <s v="AD SUPPORTED STREAMS"/>
    <s v="YOU TUBE"/>
    <s v="AD SUPPORTED STREAMS"/>
    <s v="TRACK"/>
    <x v="1"/>
    <x v="1"/>
    <s v="00851857007397"/>
    <s v="CHAPPO"/>
    <s v="CHANGES"/>
    <d v="2018-02-23T00:00:00"/>
    <m/>
    <s v="USC5Q1700036"/>
    <n v="1.9109999999999999E-3"/>
    <n v="6"/>
  </r>
  <r>
    <s v="US-VOT"/>
    <s v="US-VOTIV MUSIC"/>
    <s v="AD SUPPORTED STREAMS"/>
    <s v="YOU TUBE"/>
    <s v="AD SUPPORTED STREAMS"/>
    <s v="TRACK"/>
    <x v="1"/>
    <x v="1"/>
    <s v="00851857007397"/>
    <s v="CHAPPO"/>
    <s v="AMERICAN DREAM"/>
    <d v="2018-02-23T00:00:00"/>
    <m/>
    <s v="USC5Q1700029"/>
    <n v="1.6386000000000001E-2"/>
    <n v="8"/>
  </r>
  <r>
    <s v="US-VOT"/>
    <s v="US-VOTIV MUSIC"/>
    <s v="AD SUPPORTED STREAMS"/>
    <s v="YOU TUBE"/>
    <s v="AD SUPPORTED STREAMS"/>
    <s v="TRACK"/>
    <x v="1"/>
    <x v="64"/>
    <s v="00857235002732"/>
    <s v="CHAPPO"/>
    <s v="I'M NOT READY"/>
    <d v="2014-12-09T00:00:00"/>
    <m/>
    <s v="USC5Q1400078"/>
    <n v="0"/>
    <n v="1"/>
  </r>
  <r>
    <s v="US-VOT"/>
    <s v="US-VOTIV MUSIC"/>
    <s v="AD SUPPORTED STREAMS"/>
    <s v="YOU TUBE"/>
    <s v="AD SUPPORTED STREAMS"/>
    <s v="TRACK"/>
    <x v="1"/>
    <x v="64"/>
    <s v="00857235002732"/>
    <s v="CHAPPO"/>
    <s v="I DON'T NEED THE SUN"/>
    <d v="2014-12-09T00:00:00"/>
    <m/>
    <s v="USC5Q1400079"/>
    <n v="1.3677E-2"/>
    <n v="1"/>
  </r>
  <r>
    <s v="US-VOT"/>
    <s v="US-VOTIV MUSIC"/>
    <s v="AD SUPPORTED STREAMS"/>
    <s v="YOU TUBE"/>
    <s v="AD SUPPORTED STREAMS"/>
    <s v="TRACK"/>
    <x v="2"/>
    <x v="2"/>
    <s v="00075679967251"/>
    <s v="BRITE FUTURES"/>
    <s v="WINTERLUDE"/>
    <d v="2014-02-18T00:00:00"/>
    <m/>
    <s v="USC5Q1100013"/>
    <n v="0"/>
    <n v="1"/>
  </r>
  <r>
    <s v="US-VOT"/>
    <s v="US-VOTIV MUSIC"/>
    <s v="AD SUPPORTED STREAMS"/>
    <s v="YOU TUBE"/>
    <s v="AD SUPPORTED STREAMS"/>
    <s v="TRACK"/>
    <x v="2"/>
    <x v="2"/>
    <s v="00075679967251"/>
    <s v="BRITE FUTURES"/>
    <s v="TEST OF TIME"/>
    <d v="2014-02-18T00:00:00"/>
    <m/>
    <s v="USC5Q1100016"/>
    <n v="1.9970000000000001E-3"/>
    <n v="2"/>
  </r>
  <r>
    <s v="US-VOT"/>
    <s v="US-VOTIV MUSIC"/>
    <s v="AD SUPPORTED STREAMS"/>
    <s v="YOU TUBE"/>
    <s v="AD SUPPORTED STREAMS"/>
    <s v="TRACK"/>
    <x v="2"/>
    <x v="2"/>
    <s v="00075679967251"/>
    <s v="BRITE FUTURES"/>
    <s v="TELL IT TO ME"/>
    <d v="2014-02-18T00:00:00"/>
    <m/>
    <s v="USC5Q1100014"/>
    <n v="0"/>
    <n v="1"/>
  </r>
  <r>
    <s v="US-VOT"/>
    <s v="US-VOTIV MUSIC"/>
    <s v="AD SUPPORTED STREAMS"/>
    <s v="YOU TUBE"/>
    <s v="AD SUPPORTED STREAMS"/>
    <s v="TRACK"/>
    <x v="2"/>
    <x v="2"/>
    <s v="00075679967251"/>
    <s v="BRITE FUTURES"/>
    <s v="KISSED HER SISTER"/>
    <d v="2014-02-18T00:00:00"/>
    <m/>
    <s v="USC5Q1100009"/>
    <n v="2.2116E-2"/>
    <n v="10"/>
  </r>
  <r>
    <s v="US-VOT"/>
    <s v="US-VOTIV MUSIC"/>
    <s v="AD SUPPORTED STREAMS"/>
    <s v="YOU TUBE"/>
    <s v="AD SUPPORTED STREAMS"/>
    <s v="TRACK"/>
    <x v="2"/>
    <x v="2"/>
    <s v="00075679967251"/>
    <s v="BRITE FUTURES"/>
    <s v="JAG IN A JUNGLE"/>
    <d v="2014-02-18T00:00:00"/>
    <m/>
    <s v="USC5Q1100011"/>
    <n v="8.8015999999999983E-2"/>
    <n v="91"/>
  </r>
  <r>
    <s v="US-VOT"/>
    <s v="US-VOTIV MUSIC"/>
    <s v="AD SUPPORTED STREAMS"/>
    <s v="YOU TUBE"/>
    <s v="AD SUPPORTED STREAMS"/>
    <s v="TRACK"/>
    <x v="2"/>
    <x v="2"/>
    <s v="00075679967251"/>
    <s v="BRITE FUTURES"/>
    <s v="COSMIC HORN"/>
    <d v="2014-02-18T00:00:00"/>
    <m/>
    <s v="USC5Q1100015"/>
    <n v="3.5633999999999999E-2"/>
    <n v="4"/>
  </r>
  <r>
    <s v="US-VOT"/>
    <s v="US-VOTIV MUSIC"/>
    <s v="AD SUPPORTED STREAMS"/>
    <s v="YOU TUBE"/>
    <s v="AD SUPPORTED STREAMS"/>
    <s v="TRACK"/>
    <x v="2"/>
    <x v="2"/>
    <s v="00075679967251"/>
    <s v="BRITE FUTURES"/>
    <s v="BEST PARTY EVER (SO FAR)"/>
    <d v="2014-02-18T00:00:00"/>
    <m/>
    <s v="USC5Q1100012"/>
    <n v="3.2674000000000002E-2"/>
    <n v="28"/>
  </r>
  <r>
    <s v="US-VOT"/>
    <s v="US-VOTIV MUSIC"/>
    <s v="AD SUPPORTED STREAMS"/>
    <s v="YOU TUBE"/>
    <s v="AD SUPPORTED STREAMS"/>
    <s v="TRACK"/>
    <x v="2"/>
    <x v="2"/>
    <s v="00075679967251"/>
    <s v="BRITE FUTURES"/>
    <s v="BABY RAIN"/>
    <d v="2014-02-18T00:00:00"/>
    <m/>
    <s v="USC5Q1100008"/>
    <n v="1.6206999999999999E-2"/>
    <n v="13"/>
  </r>
  <r>
    <s v="US-VOT"/>
    <s v="US-VOTIV MUSIC"/>
    <s v="AD SUPPORTED STREAMS"/>
    <s v="YOU TUBE"/>
    <s v="AD SUPPORTED STREAMS"/>
    <s v="TRACK"/>
    <x v="3"/>
    <x v="3"/>
    <s v="00602537659876"/>
    <s v="AUGUSTINES"/>
    <s v="WEARY EYES"/>
    <d v="2014-02-04T00:00:00"/>
    <m/>
    <s v="USC5Q1300055"/>
    <n v="4.0800000000000003E-3"/>
    <n v="5"/>
  </r>
  <r>
    <s v="US-VOT"/>
    <s v="US-VOTIV MUSIC"/>
    <s v="AD SUPPORTED STREAMS"/>
    <s v="YOU TUBE"/>
    <s v="AD SUPPORTED STREAMS"/>
    <s v="TRACK"/>
    <x v="3"/>
    <x v="3"/>
    <s v="00602537659876"/>
    <s v="AUGUSTINES"/>
    <s v="WALKABOUT"/>
    <d v="2014-02-04T00:00:00"/>
    <m/>
    <s v="USC5Q1300057"/>
    <n v="0.233596"/>
    <n v="124"/>
  </r>
  <r>
    <s v="US-VOT"/>
    <s v="US-VOTIV MUSIC"/>
    <s v="AD SUPPORTED STREAMS"/>
    <s v="YOU TUBE"/>
    <s v="AD SUPPORTED STREAMS"/>
    <s v="TRACK"/>
    <x v="3"/>
    <x v="3"/>
    <s v="00602537659876"/>
    <s v="AUGUSTINES"/>
    <s v="THIS AIN'T ME"/>
    <d v="2014-02-04T00:00:00"/>
    <m/>
    <s v="USC5Q1300059"/>
    <n v="0.18556500000000001"/>
    <n v="30"/>
  </r>
  <r>
    <s v="US-VOT"/>
    <s v="US-VOTIV MUSIC"/>
    <s v="AD SUPPORTED STREAMS"/>
    <s v="YOU TUBE"/>
    <s v="AD SUPPORTED STREAMS"/>
    <s v="TRACK"/>
    <x v="3"/>
    <x v="3"/>
    <s v="00602537659876"/>
    <s v="AUGUSTINES"/>
    <s v="THE AVENUE"/>
    <d v="2014-02-04T00:00:00"/>
    <m/>
    <s v="USC5Q1300061"/>
    <n v="5.0874000000000003E-2"/>
    <n v="12"/>
  </r>
  <r>
    <s v="US-VOT"/>
    <s v="US-VOTIV MUSIC"/>
    <s v="AD SUPPORTED STREAMS"/>
    <s v="YOU TUBE"/>
    <s v="AD SUPPORTED STREAMS"/>
    <s v="TRACK"/>
    <x v="3"/>
    <x v="3"/>
    <s v="00602537659876"/>
    <s v="AUGUSTINES"/>
    <s v="NOW YOU ARE FREE"/>
    <d v="2014-02-04T00:00:00"/>
    <m/>
    <s v="USC5Q1300060"/>
    <n v="3.009E-3"/>
    <n v="3"/>
  </r>
  <r>
    <s v="US-VOT"/>
    <s v="US-VOTIV MUSIC"/>
    <s v="AD SUPPORTED STREAMS"/>
    <s v="YOU TUBE"/>
    <s v="AD SUPPORTED STREAMS"/>
    <s v="TRACK"/>
    <x v="3"/>
    <x v="3"/>
    <s v="00602537659876"/>
    <s v="AUGUSTINES"/>
    <s v="NOTHING TO LOSE BUT YOUR HEAD"/>
    <d v="2014-02-04T00:00:00"/>
    <m/>
    <s v="USC5Q1300054"/>
    <n v="3.1340000000000001E-3"/>
    <n v="2"/>
  </r>
  <r>
    <s v="US-VOT"/>
    <s v="US-VOTIV MUSIC"/>
    <s v="AD SUPPORTED STREAMS"/>
    <s v="YOU TUBE"/>
    <s v="AD SUPPORTED STREAMS"/>
    <s v="TRACK"/>
    <x v="3"/>
    <x v="3"/>
    <s v="00602537659876"/>
    <s v="AUGUSTINES"/>
    <s v="KID YOU'RE ON YOUR OWN"/>
    <d v="2014-02-04T00:00:00"/>
    <m/>
    <s v="USC5Q1300058"/>
    <n v="9.6353999999999995E-2"/>
    <n v="40"/>
  </r>
  <r>
    <s v="US-VOT"/>
    <s v="US-VOTIV MUSIC"/>
    <s v="AD SUPPORTED STREAMS"/>
    <s v="YOU TUBE"/>
    <s v="AD SUPPORTED STREAMS"/>
    <s v="TRACK"/>
    <x v="3"/>
    <x v="3"/>
    <s v="00602537659876"/>
    <s v="AUGUSTINES"/>
    <s v="INTRO (I TOUCH IMAGINARY HANDS)"/>
    <d v="2014-02-04T00:00:00"/>
    <m/>
    <s v="USC5Q1300052"/>
    <n v="8.6760999999999977E-2"/>
    <n v="15"/>
  </r>
  <r>
    <s v="US-VOT"/>
    <s v="US-VOTIV MUSIC"/>
    <s v="AD SUPPORTED STREAMS"/>
    <s v="YOU TUBE"/>
    <s v="AD SUPPORTED STREAMS"/>
    <s v="TRACK"/>
    <x v="3"/>
    <x v="3"/>
    <s v="00602537659876"/>
    <s v="AUGUSTINES"/>
    <s v="HOLD ONTO ANYTHING"/>
    <d v="2014-02-04T00:00:00"/>
    <m/>
    <s v="USC5Q1300063"/>
    <n v="5.4506999999999993E-2"/>
    <n v="13"/>
  </r>
  <r>
    <s v="US-VOT"/>
    <s v="US-VOTIV MUSIC"/>
    <s v="AD SUPPORTED STREAMS"/>
    <s v="YOU TUBE"/>
    <s v="AD SUPPORTED STREAMS"/>
    <s v="TRACK"/>
    <x v="3"/>
    <x v="3"/>
    <s v="00602537659876"/>
    <s v="AUGUSTINES"/>
    <s v="HIGHWAY 1 INTERLUDE"/>
    <d v="2014-02-04T00:00:00"/>
    <m/>
    <s v="USC5Q1300062"/>
    <n v="4.8222999999999988E-2"/>
    <n v="9"/>
  </r>
  <r>
    <s v="US-VOT"/>
    <s v="US-VOTIV MUSIC"/>
    <s v="AD SUPPORTED STREAMS"/>
    <s v="YOU TUBE"/>
    <s v="AD SUPPORTED STREAMS"/>
    <s v="TRACK"/>
    <x v="3"/>
    <x v="3"/>
    <s v="00602537659876"/>
    <s v="AUGUSTINES"/>
    <s v="DON'T YOU LOOK BACK"/>
    <d v="2014-02-04T00:00:00"/>
    <m/>
    <s v="USC5Q1300056"/>
    <n v="0.22275"/>
    <n v="27"/>
  </r>
  <r>
    <s v="US-VOT"/>
    <s v="US-VOTIV MUSIC"/>
    <s v="AD SUPPORTED STREAMS"/>
    <s v="YOU TUBE"/>
    <s v="AD SUPPORTED STREAMS"/>
    <s v="TRACK"/>
    <x v="3"/>
    <x v="3"/>
    <s v="00602537659876"/>
    <s v="AUGUSTINES"/>
    <s v="CRUEL CITY"/>
    <d v="2014-02-04T00:00:00"/>
    <m/>
    <s v="USC5Q1300053"/>
    <n v="1.9709000000000001E-2"/>
    <n v="14"/>
  </r>
  <r>
    <s v="US-VOT"/>
    <s v="US-VOTIV MUSIC"/>
    <s v="AD SUPPORTED STREAMS"/>
    <s v="YOU TUBE"/>
    <s v="AD SUPPORTED STREAMS"/>
    <s v="TRACK"/>
    <x v="4"/>
    <x v="9"/>
    <s v="00851563006028"/>
    <s v="ALPINE"/>
    <s v="UP FOR AIR"/>
    <d v="2015-06-16T00:00:00"/>
    <m/>
    <s v="AULI01599370"/>
    <n v="2.1264000000000002E-2"/>
    <n v="9"/>
  </r>
  <r>
    <s v="US-VOT"/>
    <s v="US-VOTIV MUSIC"/>
    <s v="AD SUPPORTED STREAMS"/>
    <s v="YOU TUBE"/>
    <s v="AD SUPPORTED STREAMS"/>
    <s v="TRACK"/>
    <x v="4"/>
    <x v="9"/>
    <s v="00851563006028"/>
    <s v="ALPINE"/>
    <s v="STANDING NOT SLEEPING"/>
    <d v="2015-06-16T00:00:00"/>
    <m/>
    <s v="AULI01599400"/>
    <n v="4.7450000000000001E-3"/>
    <n v="6"/>
  </r>
  <r>
    <s v="US-VOT"/>
    <s v="US-VOTIV MUSIC"/>
    <s v="AD SUPPORTED STREAMS"/>
    <s v="YOU TUBE"/>
    <s v="AD SUPPORTED STREAMS"/>
    <s v="TRACK"/>
    <x v="4"/>
    <x v="9"/>
    <s v="00851563006028"/>
    <s v="ALPINE"/>
    <s v="SHOT FOX"/>
    <d v="2015-06-16T00:00:00"/>
    <m/>
    <s v="AULI01599340"/>
    <n v="9.4989999999999988E-3"/>
    <n v="5"/>
  </r>
  <r>
    <s v="US-VOT"/>
    <s v="US-VOTIV MUSIC"/>
    <s v="AD SUPPORTED STREAMS"/>
    <s v="YOU TUBE"/>
    <s v="AD SUPPORTED STREAMS"/>
    <s v="TRACK"/>
    <x v="4"/>
    <x v="9"/>
    <s v="00851563006028"/>
    <s v="ALPINE"/>
    <s v="NEED NOT BE"/>
    <d v="2015-06-16T00:00:00"/>
    <m/>
    <s v="AULI01599390"/>
    <n v="4.2488999999999999E-2"/>
    <n v="8"/>
  </r>
  <r>
    <s v="US-VOT"/>
    <s v="US-VOTIV MUSIC"/>
    <s v="AD SUPPORTED STREAMS"/>
    <s v="YOU TUBE"/>
    <s v="AD SUPPORTED STREAMS"/>
    <s v="TRACK"/>
    <x v="4"/>
    <x v="9"/>
    <s v="00851563006028"/>
    <s v="ALPINE"/>
    <s v="MUCH MORE"/>
    <d v="2015-06-16T00:00:00"/>
    <m/>
    <s v="AULI01599380"/>
    <n v="1.2633999999999999E-2"/>
    <n v="7"/>
  </r>
  <r>
    <s v="US-VOT"/>
    <s v="US-VOTIV MUSIC"/>
    <s v="AD SUPPORTED STREAMS"/>
    <s v="YOU TUBE"/>
    <s v="AD SUPPORTED STREAMS"/>
    <s v="TRACK"/>
    <x v="4"/>
    <x v="9"/>
    <s v="00851563006028"/>
    <s v="ALPINE"/>
    <s v="JELLYFISH"/>
    <d v="2015-06-16T00:00:00"/>
    <m/>
    <s v="AULI01599360"/>
    <n v="0.100576"/>
    <n v="37"/>
  </r>
  <r>
    <s v="US-VOT"/>
    <s v="US-VOTIV MUSIC"/>
    <s v="AD SUPPORTED STREAMS"/>
    <s v="YOU TUBE"/>
    <s v="AD SUPPORTED STREAMS"/>
    <s v="TRACK"/>
    <x v="4"/>
    <x v="9"/>
    <s v="00851563006028"/>
    <s v="ALPINE"/>
    <s v="DAMN BABY"/>
    <d v="2015-06-16T00:00:00"/>
    <m/>
    <s v="AULI01599350"/>
    <n v="0.167353"/>
    <n v="24"/>
  </r>
  <r>
    <s v="US-VOT"/>
    <s v="US-VOTIV MUSIC"/>
    <s v="AD SUPPORTED STREAMS"/>
    <s v="YOU TUBE"/>
    <s v="AD SUPPORTED STREAMS"/>
    <s v="TRACK"/>
    <x v="4"/>
    <x v="9"/>
    <s v="00851563006028"/>
    <s v="ALPINE"/>
    <s v="CRUNCHES"/>
    <d v="2015-06-16T00:00:00"/>
    <m/>
    <s v="AULI01599330"/>
    <n v="0"/>
    <n v="5"/>
  </r>
  <r>
    <s v="US-VOT"/>
    <s v="US-VOTIV MUSIC"/>
    <s v="AD SUPPORTED STREAMS"/>
    <s v="YOU TUBE"/>
    <s v="AD SUPPORTED STREAMS"/>
    <s v="TRACK"/>
    <x v="4"/>
    <x v="9"/>
    <s v="00851563006028"/>
    <s v="ALPINE"/>
    <s v="COME ON"/>
    <d v="2015-06-16T00:00:00"/>
    <m/>
    <s v="AULI01599310"/>
    <n v="3.7061999999999998E-2"/>
    <n v="14"/>
  </r>
  <r>
    <s v="US-VOT"/>
    <s v="US-VOTIV MUSIC"/>
    <s v="AD SUPPORTED STREAMS"/>
    <s v="YOU TUBE"/>
    <s v="AD SUPPORTED STREAMS"/>
    <s v="TRACK"/>
    <x v="4"/>
    <x v="4"/>
    <s v="00851563006141"/>
    <s v="ALPINE"/>
    <s v="FOOLISH"/>
    <d v="2015-04-07T00:00:00"/>
    <m/>
    <s v="AULI01599320"/>
    <n v="0.43589099999999997"/>
    <n v="142"/>
  </r>
  <r>
    <s v="US-VOT"/>
    <s v="US-VOTIV MUSIC"/>
    <s v="AD SUPPORTED STREAMS"/>
    <s v="YOU TUBE"/>
    <s v="AD SUPPORTED STREAMS"/>
    <s v="TRACK"/>
    <x v="4"/>
    <x v="5"/>
    <s v="00075679956316"/>
    <s v="ALPINE"/>
    <s v="VILLAGES"/>
    <d v="2014-02-18T00:00:00"/>
    <m/>
    <s v="AULI01282630"/>
    <n v="0.18178800000000001"/>
    <n v="24"/>
  </r>
  <r>
    <s v="US-VOT"/>
    <s v="US-VOTIV MUSIC"/>
    <s v="AD SUPPORTED STREAMS"/>
    <s v="YOU TUBE"/>
    <s v="AD SUPPORTED STREAMS"/>
    <s v="TRACK"/>
    <x v="4"/>
    <x v="5"/>
    <s v="00075679956316"/>
    <s v="ALPINE"/>
    <s v="TOO SAFE"/>
    <d v="2014-02-18T00:00:00"/>
    <m/>
    <s v="AULI01282670"/>
    <n v="1.6805E-2"/>
    <n v="16"/>
  </r>
  <r>
    <s v="US-VOT"/>
    <s v="US-VOTIV MUSIC"/>
    <s v="AD SUPPORTED STREAMS"/>
    <s v="YOU TUBE"/>
    <s v="AD SUPPORTED STREAMS"/>
    <s v="TRACK"/>
    <x v="4"/>
    <x v="5"/>
    <s v="00075679956316"/>
    <s v="ALPINE"/>
    <s v="THE VIGOUR"/>
    <d v="2014-02-18T00:00:00"/>
    <m/>
    <s v="AULI01282690"/>
    <n v="0"/>
    <n v="3"/>
  </r>
  <r>
    <s v="US-VOT"/>
    <s v="US-VOTIV MUSIC"/>
    <s v="AD SUPPORTED STREAMS"/>
    <s v="YOU TUBE"/>
    <s v="AD SUPPORTED STREAMS"/>
    <s v="TRACK"/>
    <x v="4"/>
    <x v="5"/>
    <s v="00075679956316"/>
    <s v="ALPINE"/>
    <s v="SOFTSIDES"/>
    <d v="2014-02-18T00:00:00"/>
    <m/>
    <s v="AULI01282640"/>
    <n v="3.2303999999999999E-2"/>
    <n v="8"/>
  </r>
  <r>
    <s v="US-VOT"/>
    <s v="US-VOTIV MUSIC"/>
    <s v="AD SUPPORTED STREAMS"/>
    <s v="YOU TUBE"/>
    <s v="AD SUPPORTED STREAMS"/>
    <s v="TRACK"/>
    <x v="4"/>
    <x v="5"/>
    <s v="00075679956316"/>
    <s v="ALPINE"/>
    <s v="SEEING RED"/>
    <d v="2014-02-18T00:00:00"/>
    <m/>
    <s v="AULI01282650"/>
    <n v="0.108561"/>
    <n v="34"/>
  </r>
  <r>
    <s v="US-VOT"/>
    <s v="US-VOTIV MUSIC"/>
    <s v="AD SUPPORTED STREAMS"/>
    <s v="YOU TUBE"/>
    <s v="AD SUPPORTED STREAMS"/>
    <s v="TRACK"/>
    <x v="4"/>
    <x v="5"/>
    <s v="00075679956316"/>
    <s v="ALPINE"/>
    <s v="MULTIPLICATION"/>
    <d v="2014-02-18T00:00:00"/>
    <m/>
    <s v="AULI01282700"/>
    <n v="0.13220999999999999"/>
    <n v="13"/>
  </r>
  <r>
    <s v="US-VOT"/>
    <s v="US-VOTIV MUSIC"/>
    <s v="AD SUPPORTED STREAMS"/>
    <s v="YOU TUBE"/>
    <s v="AD SUPPORTED STREAMS"/>
    <s v="TRACK"/>
    <x v="4"/>
    <x v="5"/>
    <s v="00075679956316"/>
    <s v="ALPINE"/>
    <s v="LOVERS 2"/>
    <d v="2014-02-18T00:00:00"/>
    <m/>
    <s v="AULI01282610"/>
    <n v="6.9340000000000001E-3"/>
    <n v="8"/>
  </r>
  <r>
    <s v="US-VOT"/>
    <s v="US-VOTIV MUSIC"/>
    <s v="AD SUPPORTED STREAMS"/>
    <s v="YOU TUBE"/>
    <s v="AD SUPPORTED STREAMS"/>
    <s v="TRACK"/>
    <x v="4"/>
    <x v="5"/>
    <s v="00075679956316"/>
    <s v="ALPINE"/>
    <s v="LOVERS 1"/>
    <d v="2014-02-18T00:00:00"/>
    <m/>
    <s v="AULI01282600"/>
    <n v="5.6582E-2"/>
    <n v="22"/>
  </r>
  <r>
    <s v="US-VOT"/>
    <s v="US-VOTIV MUSIC"/>
    <s v="AD SUPPORTED STREAMS"/>
    <s v="YOU TUBE"/>
    <s v="AD SUPPORTED STREAMS"/>
    <s v="TRACK"/>
    <x v="4"/>
    <x v="5"/>
    <s v="00075679956316"/>
    <s v="ALPINE"/>
    <s v="IN THE WILD"/>
    <d v="2014-02-18T00:00:00"/>
    <m/>
    <s v="AULI01282680"/>
    <n v="1.4966E-2"/>
    <n v="6"/>
  </r>
  <r>
    <s v="US-VOT"/>
    <s v="US-VOTIV MUSIC"/>
    <s v="AD SUPPORTED STREAMS"/>
    <s v="YOU TUBE"/>
    <s v="AD SUPPORTED STREAMS"/>
    <s v="TRACK"/>
    <x v="4"/>
    <x v="5"/>
    <s v="00075679956316"/>
    <s v="ALPINE"/>
    <s v="HANDS"/>
    <d v="2014-02-18T00:00:00"/>
    <m/>
    <s v="AULI01282620"/>
    <n v="5.6273999999999998E-2"/>
    <n v="32"/>
  </r>
  <r>
    <s v="US-VOT"/>
    <s v="US-VOTIV MUSIC"/>
    <s v="AD SUPPORTED STREAMS"/>
    <s v="YOU TUBE"/>
    <s v="AD SUPPORTED STREAMS"/>
    <s v="TRACK"/>
    <x v="4"/>
    <x v="5"/>
    <s v="00075679956316"/>
    <s v="ALPINE"/>
    <s v="GASOLINE"/>
    <d v="2014-02-18T00:00:00"/>
    <m/>
    <s v="AULI01282660"/>
    <n v="0.41213899999999998"/>
    <n v="134"/>
  </r>
  <r>
    <s v="US-VOT"/>
    <s v="US-VOTIV MUSIC"/>
    <s v="AD SUPPORTED STREAMS"/>
    <s v="YOU TUBE"/>
    <s v="AD SUPPORTED STREAMS"/>
    <s v="TRACK"/>
    <x v="4"/>
    <x v="5"/>
    <s v="00075679956316"/>
    <s v="ALPINE"/>
    <s v="ALL FOR ONE"/>
    <d v="2014-02-18T00:00:00"/>
    <m/>
    <s v="AULI01283220"/>
    <n v="9.7289999999999998E-3"/>
    <n v="7"/>
  </r>
  <r>
    <s v="US-VOT"/>
    <s v="US-VOTIV MUSIC"/>
    <s v="AD SUPPORTED STREAMS"/>
    <s v="YOU TUBE"/>
    <s v="AD SUPPORTED STREAMS"/>
    <s v="TRACK"/>
    <x v="13"/>
    <x v="65"/>
    <s v="00851563006752"/>
    <s v="ALLEN TATE"/>
    <s v="KEEPING YOU AWAKE"/>
    <d v="2016-10-28T00:00:00"/>
    <m/>
    <s v="USC5Q1600023"/>
    <n v="0"/>
    <n v="4"/>
  </r>
  <r>
    <s v="US-VOT"/>
    <s v="US-VOTIV MUSIC"/>
    <s v="AD SUPPORTED STREAMS"/>
    <s v="YOU TUBE"/>
    <s v="AD SUPPORTED STREAMS"/>
    <s v="TRACK"/>
    <x v="13"/>
    <x v="65"/>
    <s v="00851563006752"/>
    <s v="ALLEN TATE"/>
    <s v="I DON'T THINK ABOUT IT"/>
    <d v="2016-10-28T00:00:00"/>
    <m/>
    <s v="USC5Q1600024"/>
    <n v="0"/>
    <n v="1"/>
  </r>
  <r>
    <s v="US-VOT"/>
    <s v="US-VOTIV MUSIC"/>
    <s v="AD SUPPORTED STREAMS"/>
    <s v="YOU TUBE"/>
    <s v="AD SUPPORTED STREAMS"/>
    <s v="TRACK"/>
    <x v="13"/>
    <x v="65"/>
    <s v="00851563006752"/>
    <s v="ALLEN TATE"/>
    <s v="ALIENS"/>
    <d v="2016-10-28T00:00:00"/>
    <m/>
    <s v="USC5Q1600018"/>
    <n v="7.7269999999999986E-3"/>
    <n v="1"/>
  </r>
  <r>
    <s v="US-VOT"/>
    <s v="US-VOTIV MUSIC"/>
    <s v="AD SUPPORTED STREAMS"/>
    <s v="YOU TUBE"/>
    <s v="AD SUPPORTED STREAMS"/>
    <s v="TRACK"/>
    <x v="13"/>
    <x v="66"/>
    <s v="00851857007380"/>
    <s v="ALLEN TATE"/>
    <s v="POLLY"/>
    <d v="2017-08-18T00:00:00"/>
    <m/>
    <s v="USC5Q1700028"/>
    <n v="2.3172999999999999E-2"/>
    <n v="13"/>
  </r>
  <r>
    <s v="US-VOT"/>
    <s v="US-VOTIV MUSIC"/>
    <s v="USER GENERATED STREAMS (UMG AUDIO / USER VIDEO)"/>
    <s v="YOU TUBE"/>
    <s v="USER GENERATED STREAMS                  "/>
    <s v="TRACK"/>
    <x v="5"/>
    <x v="70"/>
    <s v="00075679955869"/>
    <s v="YOUNG EMPIRES"/>
    <s v="WHITE DOVES"/>
    <d v="2014-02-25T00:00:00"/>
    <m/>
    <s v="USC5Q1200051"/>
    <n v="2.44848"/>
    <n v="1161"/>
  </r>
  <r>
    <s v="US-VOT"/>
    <s v="US-VOTIV MUSIC"/>
    <s v="USER GENERATED STREAMS (UMG AUDIO / USER VIDEO)"/>
    <s v="YOU TUBE"/>
    <s v="USER GENERATED STREAMS                  "/>
    <s v="TRACK"/>
    <x v="10"/>
    <x v="71"/>
    <s v="00857235002336"/>
    <s v="WHITE ARROWS"/>
    <s v="SCREAM"/>
    <d v="2014-09-16T00:00:00"/>
    <m/>
    <s v="USC5Q1400016"/>
    <n v="0"/>
    <n v="3"/>
  </r>
  <r>
    <s v="US-VOT"/>
    <s v="US-VOTIV MUSIC"/>
    <s v="USER GENERATED STREAMS (UMG AUDIO / USER VIDEO)"/>
    <s v="YOU TUBE"/>
    <s v="USER GENERATED STREAMS                  "/>
    <s v="TRACK"/>
    <x v="10"/>
    <x v="71"/>
    <s v="00857235002336"/>
    <s v="WHITE ARROWS"/>
    <s v="NOBODY CARES"/>
    <d v="2014-09-16T00:00:00"/>
    <m/>
    <s v="USC5Q1400014"/>
    <n v="0"/>
    <n v="1"/>
  </r>
  <r>
    <s v="US-VOT"/>
    <s v="US-VOTIV MUSIC"/>
    <s v="USER GENERATED STREAMS (UMG AUDIO / USER VIDEO)"/>
    <s v="YOU TUBE"/>
    <s v="USER GENERATED STREAMS                  "/>
    <s v="TRACK"/>
    <x v="10"/>
    <x v="71"/>
    <s v="00857235002336"/>
    <s v="WHITE ARROWS"/>
    <s v="GOD ALERT PT 2"/>
    <d v="2014-09-16T00:00:00"/>
    <m/>
    <s v="USC5Q1400022"/>
    <n v="0"/>
    <n v="16"/>
  </r>
  <r>
    <s v="US-VOT"/>
    <s v="US-VOTIV MUSIC"/>
    <s v="USER GENERATED STREAMS (UMG AUDIO / USER VIDEO)"/>
    <s v="YOU TUBE"/>
    <s v="USER GENERATED STREAMS                  "/>
    <s v="TRACK"/>
    <x v="10"/>
    <x v="71"/>
    <s v="00857235002336"/>
    <s v="WHITE ARROWS"/>
    <s v="CHILL WINSTON"/>
    <d v="2014-09-16T00:00:00"/>
    <m/>
    <s v="USC5Q1400019"/>
    <n v="0"/>
    <n v="1"/>
  </r>
  <r>
    <s v="US-VOT"/>
    <s v="US-VOTIV MUSIC"/>
    <s v="USER GENERATED STREAMS (UMG AUDIO / USER VIDEO)"/>
    <s v="YOU TUBE"/>
    <s v="USER GENERATED STREAMS                  "/>
    <s v="TRACK"/>
    <x v="10"/>
    <x v="71"/>
    <s v="00857235002336"/>
    <s v="WHITE ARROWS"/>
    <s v="CAN'T STOP NOW"/>
    <d v="2014-09-16T00:00:00"/>
    <m/>
    <s v="USC5Q1400015"/>
    <n v="0"/>
    <n v="2"/>
  </r>
  <r>
    <s v="US-VOT"/>
    <s v="US-VOTIV MUSIC"/>
    <s v="USER GENERATED STREAMS (UMG AUDIO / USER VIDEO)"/>
    <s v="YOU TUBE"/>
    <s v="USER GENERATED STREAMS                  "/>
    <s v="TRACK"/>
    <x v="10"/>
    <x v="72"/>
    <s v="00075679962980"/>
    <s v="WHITE ARROWS"/>
    <s v="SETTLE DOWN"/>
    <d v="2014-02-25T00:00:00"/>
    <m/>
    <s v="USC5Q1200014"/>
    <n v="0"/>
    <n v="3"/>
  </r>
  <r>
    <s v="US-VOT"/>
    <s v="US-VOTIV MUSIC"/>
    <s v="USER GENERATED STREAMS (UMG AUDIO / USER VIDEO)"/>
    <s v="YOU TUBE"/>
    <s v="USER GENERATED STREAMS                  "/>
    <s v="TRACK"/>
    <x v="10"/>
    <x v="72"/>
    <s v="00075679962980"/>
    <s v="WHITE ARROWS"/>
    <s v="ROLL FOREVER"/>
    <d v="2014-02-25T00:00:00"/>
    <m/>
    <s v="USC5Q1200008"/>
    <n v="0"/>
    <n v="1"/>
  </r>
  <r>
    <s v="US-VOT"/>
    <s v="US-VOTIV MUSIC"/>
    <s v="USER GENERATED STREAMS (UMG AUDIO / USER VIDEO)"/>
    <s v="YOU TUBE"/>
    <s v="USER GENERATED STREAMS                  "/>
    <s v="TRACK"/>
    <x v="10"/>
    <x v="72"/>
    <s v="00075679962980"/>
    <s v="WHITE ARROWS"/>
    <s v="GET GONE"/>
    <d v="2014-02-25T00:00:00"/>
    <m/>
    <s v="USQY51114673"/>
    <n v="9.0063000000000004E-2"/>
    <n v="128"/>
  </r>
  <r>
    <s v="US-VOT"/>
    <s v="US-VOTIV MUSIC"/>
    <s v="USER GENERATED STREAMS (UMG AUDIO / USER VIDEO)"/>
    <s v="YOU TUBE"/>
    <s v="USER GENERATED STREAMS                  "/>
    <s v="TRACK"/>
    <x v="10"/>
    <x v="72"/>
    <s v="00075679962980"/>
    <s v="WHITE ARROWS"/>
    <s v="FIREWORKS OF THE SEA"/>
    <d v="2014-02-25T00:00:00"/>
    <m/>
    <s v="USC5Q1200007"/>
    <n v="0"/>
    <n v="232"/>
  </r>
  <r>
    <s v="US-VOT"/>
    <s v="US-VOTIV MUSIC"/>
    <s v="USER GENERATED STREAMS (UMG AUDIO / USER VIDEO)"/>
    <s v="YOU TUBE"/>
    <s v="USER GENERATED STREAMS                  "/>
    <s v="TRACK"/>
    <x v="10"/>
    <x v="72"/>
    <s v="00075679962980"/>
    <s v="WHITE ARROWS"/>
    <s v="COMING OR GOING"/>
    <d v="2014-02-25T00:00:00"/>
    <m/>
    <s v="USC5Q1200006"/>
    <n v="0.284551"/>
    <n v="320"/>
  </r>
  <r>
    <s v="US-VOT"/>
    <s v="US-VOTIV MUSIC"/>
    <s v="USER GENERATED STREAMS (UMG AUDIO / USER VIDEO)"/>
    <s v="YOU TUBE"/>
    <s v="USER GENERATED STREAMS                  "/>
    <s v="TRACK"/>
    <x v="17"/>
    <x v="74"/>
    <s v="00857235002176"/>
    <s v="MY GOODNESS"/>
    <s v="SWEET TOOTH"/>
    <d v="2014-06-24T00:00:00"/>
    <m/>
    <s v="USC5Q1400025"/>
    <n v="0"/>
    <n v="1"/>
  </r>
  <r>
    <s v="US-VOT"/>
    <s v="US-VOTIV MUSIC"/>
    <s v="USER GENERATED STREAMS (UMG AUDIO / USER VIDEO)"/>
    <s v="YOU TUBE"/>
    <s v="USER GENERATED STREAMS                  "/>
    <s v="TRACK"/>
    <x v="17"/>
    <x v="74"/>
    <s v="00857235002176"/>
    <s v="MY GOODNESS"/>
    <s v="SAY YOU'RE GONE"/>
    <d v="2014-06-24T00:00:00"/>
    <m/>
    <s v="USC5Q1300087"/>
    <n v="0"/>
    <n v="16"/>
  </r>
  <r>
    <s v="US-VOT"/>
    <s v="US-VOTIV MUSIC"/>
    <s v="USER GENERATED STREAMS (UMG AUDIO / USER VIDEO)"/>
    <s v="YOU TUBE"/>
    <s v="USER GENERATED STREAMS                  "/>
    <s v="TRACK"/>
    <x v="17"/>
    <x v="74"/>
    <s v="00857235002176"/>
    <s v="MY GOODNESS"/>
    <s v="PAY NO MIND"/>
    <d v="2014-06-24T00:00:00"/>
    <m/>
    <s v="USC5Q1300081"/>
    <n v="0"/>
    <n v="28"/>
  </r>
  <r>
    <s v="US-VOT"/>
    <s v="US-VOTIV MUSIC"/>
    <s v="USER GENERATED STREAMS (UMG AUDIO / USER VIDEO)"/>
    <s v="YOU TUBE"/>
    <s v="USER GENERATED STREAMS                  "/>
    <s v="TRACK"/>
    <x v="17"/>
    <x v="74"/>
    <s v="00857235002176"/>
    <s v="MY GOODNESS"/>
    <s v="LOST IN THE SOUL"/>
    <d v="2014-06-24T00:00:00"/>
    <m/>
    <s v="USC5Q1300089"/>
    <n v="0"/>
    <n v="3"/>
  </r>
  <r>
    <s v="US-VOT"/>
    <s v="US-VOTIV MUSIC"/>
    <s v="USER GENERATED STREAMS (UMG AUDIO / USER VIDEO)"/>
    <s v="YOU TUBE"/>
    <s v="USER GENERATED STREAMS                  "/>
    <s v="TRACK"/>
    <x v="17"/>
    <x v="74"/>
    <s v="00857235002176"/>
    <s v="MY GOODNESS"/>
    <s v="BOTTLE"/>
    <d v="2014-06-24T00:00:00"/>
    <m/>
    <s v="USC5Q1300086"/>
    <n v="0"/>
    <n v="16"/>
  </r>
  <r>
    <s v="US-VOT"/>
    <s v="US-VOTIV MUSIC"/>
    <s v="SUB USER GENERATED STREAMS (UMG AUDIO)"/>
    <s v="YOU TUBE"/>
    <s v="USER GENERATED STREAMS"/>
    <s v="TRACK"/>
    <x v="5"/>
    <x v="70"/>
    <s v="00075679955869"/>
    <s v="YOUNG EMPIRES"/>
    <s v="WHITE DOVES"/>
    <d v="2014-02-25T00:00:00"/>
    <m/>
    <s v="USC5Q1200051"/>
    <n v="1.6835420000000001"/>
    <n v="170"/>
  </r>
  <r>
    <s v="US-VOT"/>
    <s v="US-VOTIV MUSIC"/>
    <s v="SUB USER GENERATED STREAMS (UMG AUDIO)"/>
    <s v="YOU TUBE"/>
    <s v="USER GENERATED STREAMS"/>
    <s v="TRACK"/>
    <x v="10"/>
    <x v="71"/>
    <s v="00857235002336"/>
    <s v="WHITE ARROWS"/>
    <s v="SCREAM"/>
    <d v="2014-09-16T00:00:00"/>
    <m/>
    <s v="USC5Q1400016"/>
    <n v="3.0969999999999999E-3"/>
    <n v="1"/>
  </r>
  <r>
    <s v="US-VOT"/>
    <s v="US-VOTIV MUSIC"/>
    <s v="SUB USER GENERATED STREAMS (UMG AUDIO)"/>
    <s v="YOU TUBE"/>
    <s v="USER GENERATED STREAMS"/>
    <s v="TRACK"/>
    <x v="10"/>
    <x v="72"/>
    <s v="00075679962980"/>
    <s v="WHITE ARROWS"/>
    <s v="SETTLE DOWN"/>
    <d v="2014-02-25T00:00:00"/>
    <m/>
    <s v="USC5Q1200014"/>
    <n v="1.5275E-2"/>
    <n v="1"/>
  </r>
  <r>
    <s v="US-VOT"/>
    <s v="US-VOTIV MUSIC"/>
    <s v="SUB USER GENERATED STREAMS (UMG AUDIO)"/>
    <s v="YOU TUBE"/>
    <s v="USER GENERATED STREAMS"/>
    <s v="TRACK"/>
    <x v="10"/>
    <x v="72"/>
    <s v="00075679962980"/>
    <s v="WHITE ARROWS"/>
    <s v="GET GONE"/>
    <d v="2014-02-25T00:00:00"/>
    <m/>
    <s v="USQY51114673"/>
    <n v="0.35884100000000002"/>
    <n v="24"/>
  </r>
  <r>
    <s v="US-VOT"/>
    <s v="US-VOTIV MUSIC"/>
    <s v="SUB USER GENERATED STREAMS (UMG AUDIO)"/>
    <s v="YOU TUBE"/>
    <s v="USER GENERATED STREAMS"/>
    <s v="TRACK"/>
    <x v="10"/>
    <x v="72"/>
    <s v="00075679962980"/>
    <s v="WHITE ARROWS"/>
    <s v="FIREWORKS OF THE SEA"/>
    <d v="2014-02-25T00:00:00"/>
    <m/>
    <s v="USC5Q1200007"/>
    <n v="0.24493699999999999"/>
    <n v="33"/>
  </r>
  <r>
    <s v="US-VOT"/>
    <s v="US-VOTIV MUSIC"/>
    <s v="SUB USER GENERATED STREAMS (UMG AUDIO)"/>
    <s v="YOU TUBE"/>
    <s v="USER GENERATED STREAMS"/>
    <s v="TRACK"/>
    <x v="10"/>
    <x v="72"/>
    <s v="00075679962980"/>
    <s v="WHITE ARROWS"/>
    <s v="COMING OR GOING"/>
    <d v="2014-02-25T00:00:00"/>
    <m/>
    <s v="USC5Q1200006"/>
    <n v="0.56466899999999998"/>
    <n v="38"/>
  </r>
  <r>
    <s v="US-VOT"/>
    <s v="US-VOTIV MUSIC"/>
    <s v="SUB USER GENERATED STREAMS (UMG AUDIO)"/>
    <s v="YOU TUBE"/>
    <s v="USER GENERATED STREAMS"/>
    <s v="TRACK"/>
    <x v="17"/>
    <x v="74"/>
    <s v="00857235002176"/>
    <s v="MY GOODNESS"/>
    <s v="SWEET TOOTH"/>
    <d v="2014-06-24T00:00:00"/>
    <m/>
    <s v="USC5Q1400025"/>
    <n v="3.0963999999999998E-2"/>
    <n v="2"/>
  </r>
  <r>
    <s v="US-VOT"/>
    <s v="US-VOTIV MUSIC"/>
    <s v="SUB USER GENERATED STREAMS (UMG AUDIO)"/>
    <s v="YOU TUBE"/>
    <s v="USER GENERATED STREAMS"/>
    <s v="TRACK"/>
    <x v="17"/>
    <x v="74"/>
    <s v="00857235002176"/>
    <s v="MY GOODNESS"/>
    <s v="SAY YOU'RE GONE"/>
    <d v="2014-06-24T00:00:00"/>
    <m/>
    <s v="USC5Q1300087"/>
    <n v="5.5363000000000002E-2"/>
    <n v="5"/>
  </r>
  <r>
    <s v="US-VOT"/>
    <s v="US-VOTIV MUSIC"/>
    <s v="SUB USER GENERATED STREAMS (UMG AUDIO)"/>
    <s v="YOU TUBE"/>
    <s v="USER GENERATED STREAMS"/>
    <s v="TRACK"/>
    <x v="17"/>
    <x v="74"/>
    <s v="00857235002176"/>
    <s v="MY GOODNESS"/>
    <s v="PAY NO MIND"/>
    <d v="2014-06-24T00:00:00"/>
    <m/>
    <s v="USC5Q1300081"/>
    <n v="3.1185999999999998E-2"/>
    <n v="3"/>
  </r>
  <r>
    <s v="US-VOT"/>
    <s v="US-VOTIV MUSIC"/>
    <s v="SUB USER GENERATED STREAMS (UMG AUDIO)"/>
    <s v="YOU TUBE"/>
    <s v="USER GENERATED STREAMS"/>
    <s v="TRACK"/>
    <x v="17"/>
    <x v="74"/>
    <s v="00857235002176"/>
    <s v="MY GOODNESS"/>
    <s v="BOTTLE"/>
    <d v="2014-06-24T00:00:00"/>
    <m/>
    <s v="USC5Q1300086"/>
    <n v="5.5363000000000002E-2"/>
    <n v="5"/>
  </r>
  <r>
    <s v="US-VOT"/>
    <s v="US-VOTIV MUSIC"/>
    <s v="SUB USER GENERATED STREAMS (UMG AUDIO)"/>
    <s v="YOU TUBE"/>
    <s v="USER GENERATED STREAMS"/>
    <s v="TRACK"/>
    <x v="8"/>
    <x v="10"/>
    <s v="00075679964250"/>
    <s v="IMAGINARY CITIES"/>
    <s v="TEMPORARY RESIDENT"/>
    <d v="2014-02-25T00:00:00"/>
    <m/>
    <s v="CA2Q71000008"/>
    <n v="4.6239000000000002E-2"/>
    <n v="3"/>
  </r>
  <r>
    <s v="US-VOT"/>
    <s v="US-VOTIV MUSIC"/>
    <s v="SUB USER GENERATED STREAMS (UMG AUDIO)"/>
    <s v="YOU TUBE"/>
    <s v="USER GENERATED STREAMS"/>
    <s v="TRACK"/>
    <x v="8"/>
    <x v="10"/>
    <s v="00075679964250"/>
    <s v="IMAGINARY CITIES"/>
    <s v="RIDE THIS OUT"/>
    <d v="2014-02-25T00:00:00"/>
    <m/>
    <s v="CA2Q71000006"/>
    <n v="3.0757E-2"/>
    <n v="2"/>
  </r>
  <r>
    <s v="US-VOT"/>
    <s v="US-VOTIV MUSIC"/>
    <s v="SUB USER GENERATED STREAMS (UMG AUDIO)"/>
    <s v="YOU TUBE"/>
    <s v="USER GENERATED STREAMS"/>
    <s v="TRACK"/>
    <x v="8"/>
    <x v="10"/>
    <s v="00075679964250"/>
    <s v="IMAGINARY CITIES"/>
    <s v="HUMMINGBIRD"/>
    <d v="2014-02-25T00:00:00"/>
    <m/>
    <s v="CA2Q71000002"/>
    <n v="0"/>
    <n v="1"/>
  </r>
  <r>
    <s v="US-VOT"/>
    <s v="US-VOTIV MUSIC"/>
    <s v="SUB USER GENERATED STREAMS (UMG AUDIO)"/>
    <s v="YOU TUBE"/>
    <s v="USER GENERATED STREAMS"/>
    <s v="TRACK"/>
    <x v="20"/>
    <x v="75"/>
    <s v="00859705941404"/>
    <s v="HEY CHAMP"/>
    <s v="COLD DUST GIRL"/>
    <d v="2014-02-25T00:00:00"/>
    <m/>
    <s v="USC5Q1100004"/>
    <n v="3.1390000000000001E-2"/>
    <n v="2"/>
  </r>
  <r>
    <s v="US-VOT"/>
    <s v="US-VOTIV MUSIC"/>
    <s v="SUB USER GENERATED STREAMS (UMG AUDIO)"/>
    <s v="YOU TUBE"/>
    <s v="USER GENERATED STREAMS"/>
    <s v="TRACK"/>
    <x v="11"/>
    <x v="76"/>
    <s v="00075679965417"/>
    <s v="CLOUD CONTROL"/>
    <s v="JUST FOR NOW"/>
    <d v="2014-02-25T00:00:00"/>
    <m/>
    <s v="AULI01070930"/>
    <n v="3.0963999999999998E-2"/>
    <n v="2"/>
  </r>
  <r>
    <s v="US-VOT"/>
    <s v="US-VOTIV MUSIC"/>
    <s v="PORTABLE SUB VIDEO DVC PLAYS"/>
    <s v="YOU TUBE"/>
    <s v="SUB USER GENERATED STREAMS (UMG VIDEO)"/>
    <s v="TRACK"/>
    <x v="17"/>
    <x v="38"/>
    <s v="00857235002305"/>
    <s v="MY GOODNESS"/>
    <s v="COLD FEET KILLER"/>
    <d v="2014-05-08T00:00:00"/>
    <m/>
    <s v="USC5Q1390001"/>
    <n v="0.24879499999999999"/>
    <n v="16"/>
  </r>
  <r>
    <s v="US-VOT"/>
    <s v="US-VOTIV MUSIC"/>
    <s v="PORTABLE SUB VIDEO DVC PLAYS"/>
    <s v="YOU TUBE"/>
    <s v="SUB USER GENERATED STREAMS (UMG VIDEO)"/>
    <s v="TRACK"/>
    <x v="3"/>
    <x v="67"/>
    <s v="00857235002596"/>
    <s v="AUGUSTINES"/>
    <s v="WEARY EYES"/>
    <d v="2014-08-19T00:00:00"/>
    <m/>
    <s v="USC5Q1490013"/>
    <n v="2.0634610000000002"/>
    <n v="187"/>
  </r>
  <r>
    <s v="US-VOT"/>
    <s v="US-VOTIV MUSIC"/>
    <s v="PORTABLE SUB VIDEO DVC PLAYS"/>
    <s v="YOU TUBE"/>
    <s v="SUB USER GENERATED STREAMS (UMG VIDEO)"/>
    <s v="TRACK"/>
    <x v="3"/>
    <x v="68"/>
    <s v="00857235002169"/>
    <s v="AUGUSTINES"/>
    <s v="NOW YOU ARE FREE"/>
    <d v="2014-05-02T00:00:00"/>
    <m/>
    <s v="USC5Q1490001"/>
    <n v="0.32361299999999998"/>
    <n v="33"/>
  </r>
  <r>
    <s v="US-VOT"/>
    <s v="US-VOTIV MUSIC"/>
    <s v="PORTABLE SUB STREAMS"/>
    <s v="YOU TUBE"/>
    <s v="PORTABLE SUBSCRIPTIONS"/>
    <s v="TRACK"/>
    <x v="5"/>
    <x v="70"/>
    <s v="00075679955869"/>
    <s v="YOUNG EMPIRES"/>
    <s v="WHITE DOVES"/>
    <d v="2014-02-25T00:00:00"/>
    <m/>
    <s v="USC5Q1200051"/>
    <n v="0.18528"/>
    <n v="15"/>
  </r>
  <r>
    <s v="US-VOT"/>
    <s v="US-VOTIV MUSIC"/>
    <s v="PORTABLE SUB STREAMS"/>
    <s v="YOU TUBE"/>
    <s v="PORTABLE SUBSCRIPTIONS"/>
    <s v="TRACK"/>
    <x v="5"/>
    <x v="70"/>
    <s v="00075679955869"/>
    <s v="YOUNG EMPIRES"/>
    <s v="WE DON'T SLEEP TONIGHT"/>
    <d v="2014-02-25T00:00:00"/>
    <m/>
    <s v="USC5Q1300002"/>
    <n v="8.6590000000000014E-2"/>
    <n v="6"/>
  </r>
  <r>
    <s v="US-VOT"/>
    <s v="US-VOTIV MUSIC"/>
    <s v="PORTABLE SUB STREAMS"/>
    <s v="YOU TUBE"/>
    <s v="PORTABLE SUBSCRIPTIONS"/>
    <s v="TRACK"/>
    <x v="5"/>
    <x v="70"/>
    <s v="00075679955869"/>
    <s v="YOUNG EMPIRES"/>
    <s v="RAIN OF GOLD"/>
    <d v="2014-02-25T00:00:00"/>
    <m/>
    <s v="CA1C71100091"/>
    <n v="1.349888"/>
    <n v="117"/>
  </r>
  <r>
    <s v="US-VOT"/>
    <s v="US-VOTIV MUSIC"/>
    <s v="PORTABLE SUB STREAMS"/>
    <s v="YOU TUBE"/>
    <s v="PORTABLE SUBSCRIPTIONS"/>
    <s v="TRACK"/>
    <x v="5"/>
    <x v="70"/>
    <s v="00075679955869"/>
    <s v="YOUNG EMPIRES"/>
    <s v="ENTER THROUGH THE SUN"/>
    <d v="2014-02-25T00:00:00"/>
    <m/>
    <s v="CA1C71100092"/>
    <n v="0.17885300000000001"/>
    <n v="12"/>
  </r>
  <r>
    <s v="US-VOT"/>
    <s v="US-VOTIV MUSIC"/>
    <s v="PORTABLE SUB STREAMS"/>
    <s v="YOU TUBE"/>
    <s v="PORTABLE SUBSCRIPTIONS"/>
    <s v="TRACK"/>
    <x v="10"/>
    <x v="71"/>
    <s v="00857235002336"/>
    <s v="WHITE ARROWS"/>
    <s v="SCREAM"/>
    <d v="2014-09-16T00:00:00"/>
    <m/>
    <s v="USC5Q1400016"/>
    <n v="0.14254"/>
    <n v="9"/>
  </r>
  <r>
    <s v="US-VOT"/>
    <s v="US-VOTIV MUSIC"/>
    <s v="PORTABLE SUB STREAMS"/>
    <s v="YOU TUBE"/>
    <s v="PORTABLE SUBSCRIPTIONS"/>
    <s v="TRACK"/>
    <x v="10"/>
    <x v="71"/>
    <s v="00857235002336"/>
    <s v="WHITE ARROWS"/>
    <s v="NOBODY CARES"/>
    <d v="2014-09-16T00:00:00"/>
    <m/>
    <s v="USC5Q1400014"/>
    <n v="0.70130899999999996"/>
    <n v="51"/>
  </r>
  <r>
    <s v="US-VOT"/>
    <s v="US-VOTIV MUSIC"/>
    <s v="PORTABLE SUB STREAMS"/>
    <s v="YOU TUBE"/>
    <s v="PORTABLE SUBSCRIPTIONS"/>
    <s v="TRACK"/>
    <x v="10"/>
    <x v="71"/>
    <s v="00857235002336"/>
    <s v="WHITE ARROWS"/>
    <s v="GOD ALERT PT 2"/>
    <d v="2014-09-16T00:00:00"/>
    <m/>
    <s v="USC5Q1400022"/>
    <n v="0.24615899999999999"/>
    <n v="16"/>
  </r>
  <r>
    <s v="US-VOT"/>
    <s v="US-VOTIV MUSIC"/>
    <s v="PORTABLE SUB STREAMS"/>
    <s v="YOU TUBE"/>
    <s v="PORTABLE SUBSCRIPTIONS"/>
    <s v="TRACK"/>
    <x v="10"/>
    <x v="71"/>
    <s v="00857235002336"/>
    <s v="WHITE ARROWS"/>
    <s v="GOD ALERT PT 1"/>
    <d v="2014-09-16T00:00:00"/>
    <m/>
    <s v="USC5Q1400021"/>
    <n v="3.1182999999999999E-2"/>
    <n v="2"/>
  </r>
  <r>
    <s v="US-VOT"/>
    <s v="US-VOTIV MUSIC"/>
    <s v="PORTABLE SUB STREAMS"/>
    <s v="YOU TUBE"/>
    <s v="PORTABLE SUBSCRIPTIONS"/>
    <s v="TRACK"/>
    <x v="10"/>
    <x v="71"/>
    <s v="00857235002336"/>
    <s v="WHITE ARROWS"/>
    <s v="GET BY"/>
    <d v="2014-09-16T00:00:00"/>
    <m/>
    <s v="USC5Q1400018"/>
    <n v="0.19089999999999999"/>
    <n v="12"/>
  </r>
  <r>
    <s v="US-VOT"/>
    <s v="US-VOTIV MUSIC"/>
    <s v="PORTABLE SUB STREAMS"/>
    <s v="YOU TUBE"/>
    <s v="PORTABLE SUBSCRIPTIONS"/>
    <s v="TRACK"/>
    <x v="10"/>
    <x v="71"/>
    <s v="00857235002336"/>
    <s v="WHITE ARROWS"/>
    <s v="DEVIL'S CHIMES"/>
    <d v="2014-09-16T00:00:00"/>
    <m/>
    <s v="USC5Q1400020"/>
    <n v="0.17499200000000001"/>
    <n v="11"/>
  </r>
  <r>
    <s v="US-VOT"/>
    <s v="US-VOTIV MUSIC"/>
    <s v="PORTABLE SUB STREAMS"/>
    <s v="YOU TUBE"/>
    <s v="PORTABLE SUBSCRIPTIONS"/>
    <s v="TRACK"/>
    <x v="10"/>
    <x v="71"/>
    <s v="00857235002336"/>
    <s v="WHITE ARROWS"/>
    <s v="CHILL WINSTON"/>
    <d v="2014-09-16T00:00:00"/>
    <m/>
    <s v="USC5Q1400019"/>
    <n v="6.3632999999999995E-2"/>
    <n v="4"/>
  </r>
  <r>
    <s v="US-VOT"/>
    <s v="US-VOTIV MUSIC"/>
    <s v="PORTABLE SUB STREAMS"/>
    <s v="YOU TUBE"/>
    <s v="PORTABLE SUBSCRIPTIONS"/>
    <s v="TRACK"/>
    <x v="10"/>
    <x v="71"/>
    <s v="00857235002336"/>
    <s v="WHITE ARROWS"/>
    <s v="CAN'T STOP NOW"/>
    <d v="2014-09-16T00:00:00"/>
    <m/>
    <s v="USC5Q1400015"/>
    <n v="7.8273999999999996E-2"/>
    <n v="5"/>
  </r>
  <r>
    <s v="US-VOT"/>
    <s v="US-VOTIV MUSIC"/>
    <s v="PORTABLE SUB STREAMS"/>
    <s v="YOU TUBE"/>
    <s v="PORTABLE SUBSCRIPTIONS"/>
    <s v="TRACK"/>
    <x v="10"/>
    <x v="72"/>
    <s v="00075679962980"/>
    <s v="WHITE ARROWS"/>
    <s v="SETTLE DOWN"/>
    <d v="2014-02-25T00:00:00"/>
    <m/>
    <s v="USC5Q1200014"/>
    <n v="3.5761000000000001E-2"/>
    <n v="3"/>
  </r>
  <r>
    <s v="US-VOT"/>
    <s v="US-VOTIV MUSIC"/>
    <s v="PORTABLE SUB STREAMS"/>
    <s v="YOU TUBE"/>
    <s v="PORTABLE SUBSCRIPTIONS"/>
    <s v="TRACK"/>
    <x v="10"/>
    <x v="72"/>
    <s v="00075679962980"/>
    <s v="WHITE ARROWS"/>
    <s v="SAIL ON"/>
    <d v="2014-02-25T00:00:00"/>
    <m/>
    <s v="USC5Q1200012"/>
    <n v="6.1732999999999989E-2"/>
    <n v="4"/>
  </r>
  <r>
    <s v="US-VOT"/>
    <s v="US-VOTIV MUSIC"/>
    <s v="PORTABLE SUB STREAMS"/>
    <s v="YOU TUBE"/>
    <s v="PORTABLE SUBSCRIPTIONS"/>
    <s v="TRACK"/>
    <x v="10"/>
    <x v="72"/>
    <s v="00075679962980"/>
    <s v="WHITE ARROWS"/>
    <s v="ROLL FOREVER"/>
    <d v="2014-02-25T00:00:00"/>
    <m/>
    <s v="USC5Q1200008"/>
    <n v="8.7964000000000001E-2"/>
    <n v="7"/>
  </r>
  <r>
    <s v="US-VOT"/>
    <s v="US-VOTIV MUSIC"/>
    <s v="PORTABLE SUB STREAMS"/>
    <s v="YOU TUBE"/>
    <s v="PORTABLE SUBSCRIPTIONS"/>
    <s v="TRACK"/>
    <x v="10"/>
    <x v="72"/>
    <s v="00075679962980"/>
    <s v="WHITE ARROWS"/>
    <s v="LITTLE BIRDS"/>
    <d v="2014-02-25T00:00:00"/>
    <m/>
    <s v="USC5Q1200011"/>
    <n v="3.0550000000000001E-2"/>
    <n v="2"/>
  </r>
  <r>
    <s v="US-VOT"/>
    <s v="US-VOTIV MUSIC"/>
    <s v="PORTABLE SUB STREAMS"/>
    <s v="YOU TUBE"/>
    <s v="PORTABLE SUBSCRIPTIONS"/>
    <s v="TRACK"/>
    <x v="10"/>
    <x v="72"/>
    <s v="00075679962980"/>
    <s v="WHITE ARROWS"/>
    <s v="I CAN GO"/>
    <d v="2014-02-25T00:00:00"/>
    <m/>
    <s v="USC5Q1200009"/>
    <n v="0.124824"/>
    <n v="12"/>
  </r>
  <r>
    <s v="US-VOT"/>
    <s v="US-VOTIV MUSIC"/>
    <s v="PORTABLE SUB STREAMS"/>
    <s v="YOU TUBE"/>
    <s v="PORTABLE SUBSCRIPTIONS"/>
    <s v="TRACK"/>
    <x v="10"/>
    <x v="72"/>
    <s v="00075679962980"/>
    <s v="WHITE ARROWS"/>
    <s v="GOLDEN"/>
    <d v="2014-02-25T00:00:00"/>
    <m/>
    <s v="USC5Q1200010"/>
    <n v="1.5275E-2"/>
    <n v="1"/>
  </r>
  <r>
    <s v="US-VOT"/>
    <s v="US-VOTIV MUSIC"/>
    <s v="PORTABLE SUB STREAMS"/>
    <s v="YOU TUBE"/>
    <s v="PORTABLE SUBSCRIPTIONS"/>
    <s v="TRACK"/>
    <x v="10"/>
    <x v="72"/>
    <s v="00075679962980"/>
    <s v="WHITE ARROWS"/>
    <s v="GET GONE"/>
    <d v="2014-02-25T00:00:00"/>
    <m/>
    <s v="USQY51114673"/>
    <n v="0.19219700000000001"/>
    <n v="16"/>
  </r>
  <r>
    <s v="US-VOT"/>
    <s v="US-VOTIV MUSIC"/>
    <s v="PORTABLE SUB STREAMS"/>
    <s v="YOU TUBE"/>
    <s v="PORTABLE SUBSCRIPTIONS"/>
    <s v="TRACK"/>
    <x v="10"/>
    <x v="72"/>
    <s v="00075679962980"/>
    <s v="WHITE ARROWS"/>
    <s v="FIREWORKS OF THE SEA"/>
    <d v="2014-02-25T00:00:00"/>
    <m/>
    <s v="USC5Q1200007"/>
    <n v="6.7211000000000007E-2"/>
    <n v="5"/>
  </r>
  <r>
    <s v="US-VOT"/>
    <s v="US-VOTIV MUSIC"/>
    <s v="PORTABLE SUB STREAMS"/>
    <s v="YOU TUBE"/>
    <s v="PORTABLE SUBSCRIPTIONS"/>
    <s v="TRACK"/>
    <x v="10"/>
    <x v="72"/>
    <s v="00075679962980"/>
    <s v="WHITE ARROWS"/>
    <s v="COMING OR GOING"/>
    <d v="2014-02-25T00:00:00"/>
    <m/>
    <s v="USC5Q1200006"/>
    <n v="1.5619860000000001"/>
    <n v="128"/>
  </r>
  <r>
    <s v="US-VOT"/>
    <s v="US-VOTIV MUSIC"/>
    <s v="PORTABLE SUB STREAMS"/>
    <s v="YOU TUBE"/>
    <s v="PORTABLE SUBSCRIPTIONS"/>
    <s v="TRACK"/>
    <x v="7"/>
    <x v="73"/>
    <s v="00075679949424"/>
    <s v="THE SO SO GLOS"/>
    <s v="WRECKING BALL"/>
    <d v="2014-02-25T00:00:00"/>
    <m/>
    <s v="USC5Q1300074"/>
    <n v="5.2634000000000007E-2"/>
    <n v="4"/>
  </r>
  <r>
    <s v="US-VOT"/>
    <s v="US-VOTIV MUSIC"/>
    <s v="PORTABLE SUB STREAMS"/>
    <s v="YOU TUBE"/>
    <s v="PORTABLE SUBSCRIPTIONS"/>
    <s v="TRACK"/>
    <x v="7"/>
    <x v="73"/>
    <s v="00075679949424"/>
    <s v="THE SO SO GLOS"/>
    <s v="SPEAKEASY"/>
    <d v="2014-02-25T00:00:00"/>
    <m/>
    <s v="USC5Q1300075"/>
    <n v="3.0963999999999998E-2"/>
    <n v="2"/>
  </r>
  <r>
    <s v="US-VOT"/>
    <s v="US-VOTIV MUSIC"/>
    <s v="PORTABLE SUB STREAMS"/>
    <s v="YOU TUBE"/>
    <s v="PORTABLE SUBSCRIPTIONS"/>
    <s v="TRACK"/>
    <x v="7"/>
    <x v="73"/>
    <s v="00075679949424"/>
    <s v="THE SO SO GLOS"/>
    <s v="SON OF AN AMERICAN"/>
    <d v="2014-02-25T00:00:00"/>
    <m/>
    <s v="USC5Q1300069"/>
    <n v="0.31704900000000003"/>
    <n v="25"/>
  </r>
  <r>
    <s v="US-VOT"/>
    <s v="US-VOTIV MUSIC"/>
    <s v="PORTABLE SUB STREAMS"/>
    <s v="YOU TUBE"/>
    <s v="PORTABLE SUBSCRIPTIONS"/>
    <s v="TRACK"/>
    <x v="7"/>
    <x v="73"/>
    <s v="00075679949424"/>
    <s v="THE SO SO GLOS"/>
    <s v="LOST WEEKEND"/>
    <d v="2014-02-25T00:00:00"/>
    <m/>
    <s v="USC5Q1300072"/>
    <n v="0.46932099999999999"/>
    <n v="34"/>
  </r>
  <r>
    <s v="US-VOT"/>
    <s v="US-VOTIV MUSIC"/>
    <s v="PORTABLE SUB STREAMS"/>
    <s v="YOU TUBE"/>
    <s v="PORTABLE SUBSCRIPTIONS"/>
    <s v="TRACK"/>
    <x v="7"/>
    <x v="73"/>
    <s v="00075679949424"/>
    <s v="THE SO SO GLOS"/>
    <s v="ISLAND RIDIN'"/>
    <d v="2014-02-25T00:00:00"/>
    <m/>
    <s v="USC5Q1300078"/>
    <n v="4.6239000000000002E-2"/>
    <n v="3"/>
  </r>
  <r>
    <s v="US-VOT"/>
    <s v="US-VOTIV MUSIC"/>
    <s v="PORTABLE SUB STREAMS"/>
    <s v="YOU TUBE"/>
    <s v="PORTABLE SUBSCRIPTIONS"/>
    <s v="TRACK"/>
    <x v="7"/>
    <x v="73"/>
    <s v="00075679949424"/>
    <s v="THE SO SO GLOS"/>
    <s v="HOUSE OF GLASS"/>
    <d v="2014-02-25T00:00:00"/>
    <m/>
    <s v="USC5Q1300070"/>
    <n v="4.6239000000000002E-2"/>
    <n v="3"/>
  </r>
  <r>
    <s v="US-VOT"/>
    <s v="US-VOTIV MUSIC"/>
    <s v="PORTABLE SUB STREAMS"/>
    <s v="YOU TUBE"/>
    <s v="PORTABLE SUBSCRIPTIONS"/>
    <s v="TRACK"/>
    <x v="7"/>
    <x v="73"/>
    <s v="00075679949424"/>
    <s v="THE SO SO GLOS"/>
    <s v="EVERYTHING REVIVAL"/>
    <d v="2014-02-25T00:00:00"/>
    <m/>
    <s v="USC5Q1300077"/>
    <n v="3.0757E-2"/>
    <n v="2"/>
  </r>
  <r>
    <s v="US-VOT"/>
    <s v="US-VOTIV MUSIC"/>
    <s v="PORTABLE SUB STREAMS"/>
    <s v="YOU TUBE"/>
    <s v="PORTABLE SUBSCRIPTIONS"/>
    <s v="TRACK"/>
    <x v="7"/>
    <x v="73"/>
    <s v="00075679949424"/>
    <s v="THE SO SO GLOS"/>
    <s v="DIZZY"/>
    <d v="2014-02-25T00:00:00"/>
    <m/>
    <s v="USC5Q1300079"/>
    <n v="3.1390000000000001E-2"/>
    <n v="2"/>
  </r>
  <r>
    <s v="US-VOT"/>
    <s v="US-VOTIV MUSIC"/>
    <s v="PORTABLE SUB STREAMS"/>
    <s v="YOU TUBE"/>
    <s v="PORTABLE SUBSCRIPTIONS"/>
    <s v="TRACK"/>
    <x v="7"/>
    <x v="73"/>
    <s v="00075679949424"/>
    <s v="THE SO SO GLOS"/>
    <s v="DISS TOWN"/>
    <d v="2014-02-25T00:00:00"/>
    <m/>
    <s v="USC5Q1300071"/>
    <n v="4.6239000000000002E-2"/>
    <n v="3"/>
  </r>
  <r>
    <s v="US-VOT"/>
    <s v="US-VOTIV MUSIC"/>
    <s v="PORTABLE SUB STREAMS"/>
    <s v="YOU TUBE"/>
    <s v="PORTABLE SUBSCRIPTIONS"/>
    <s v="TRACK"/>
    <x v="7"/>
    <x v="73"/>
    <s v="00075679949424"/>
    <s v="THE SO SO GLOS"/>
    <s v="BLOWOUT"/>
    <d v="2014-02-25T00:00:00"/>
    <m/>
    <s v="USC5Q1300073"/>
    <n v="3.0963999999999998E-2"/>
    <n v="2"/>
  </r>
  <r>
    <s v="US-VOT"/>
    <s v="US-VOTIV MUSIC"/>
    <s v="PORTABLE SUB STREAMS"/>
    <s v="YOU TUBE"/>
    <s v="PORTABLE SUBSCRIPTIONS"/>
    <s v="TRACK"/>
    <x v="7"/>
    <x v="73"/>
    <s v="00075679949424"/>
    <s v="THE SO SO GLOS"/>
    <s v="ALL OF THE TIME"/>
    <d v="2014-02-25T00:00:00"/>
    <m/>
    <s v="USC5Q1300076"/>
    <n v="0.12472"/>
    <n v="8"/>
  </r>
  <r>
    <s v="US-VOT"/>
    <s v="US-VOTIV MUSIC"/>
    <s v="PORTABLE SUB STREAMS"/>
    <s v="YOU TUBE"/>
    <s v="PORTABLE SUBSCRIPTIONS"/>
    <s v="TRACK"/>
    <x v="17"/>
    <x v="74"/>
    <s v="00857235002176"/>
    <s v="MY GOODNESS"/>
    <s v="SWEET TOOTH"/>
    <d v="2014-06-24T00:00:00"/>
    <m/>
    <s v="USC5Q1400025"/>
    <n v="1.5481999999999999E-2"/>
    <n v="1"/>
  </r>
  <r>
    <s v="US-VOT"/>
    <s v="US-VOTIV MUSIC"/>
    <s v="PORTABLE SUB STREAMS"/>
    <s v="YOU TUBE"/>
    <s v="PORTABLE SUBSCRIPTIONS"/>
    <s v="TRACK"/>
    <x v="17"/>
    <x v="74"/>
    <s v="00857235002176"/>
    <s v="MY GOODNESS"/>
    <s v="SHIVER + SHAKE"/>
    <d v="2014-06-24T00:00:00"/>
    <m/>
    <s v="USC5Q1400026"/>
    <n v="5.2110000000000004E-3"/>
    <n v="1"/>
  </r>
  <r>
    <s v="US-VOT"/>
    <s v="US-VOTIV MUSIC"/>
    <s v="PORTABLE SUB STREAMS"/>
    <s v="YOU TUBE"/>
    <s v="PORTABLE SUBSCRIPTIONS"/>
    <s v="TRACK"/>
    <x v="17"/>
    <x v="74"/>
    <s v="00857235002176"/>
    <s v="MY GOODNESS"/>
    <s v="PAY NO MIND"/>
    <d v="2014-06-24T00:00:00"/>
    <m/>
    <s v="USC5Q1300081"/>
    <n v="1.5481999999999999E-2"/>
    <n v="1"/>
  </r>
  <r>
    <s v="US-VOT"/>
    <s v="US-VOTIV MUSIC"/>
    <s v="PORTABLE SUB STREAMS"/>
    <s v="YOU TUBE"/>
    <s v="PORTABLE SUBSCRIPTIONS"/>
    <s v="TRACK"/>
    <x v="17"/>
    <x v="74"/>
    <s v="00857235002176"/>
    <s v="MY GOODNESS"/>
    <s v="C'MON DOLL"/>
    <d v="2014-06-24T00:00:00"/>
    <m/>
    <s v="USC5Q1300088"/>
    <n v="6.2365999999999998E-2"/>
    <n v="4"/>
  </r>
  <r>
    <s v="US-VOT"/>
    <s v="US-VOTIV MUSIC"/>
    <s v="PORTABLE SUB STREAMS"/>
    <s v="YOU TUBE"/>
    <s v="PORTABLE SUBSCRIPTIONS"/>
    <s v="TRACK"/>
    <x v="17"/>
    <x v="74"/>
    <s v="00857235002176"/>
    <s v="MY GOODNESS"/>
    <s v="BOTTLE"/>
    <d v="2014-06-24T00:00:00"/>
    <m/>
    <s v="USC5Q1300086"/>
    <n v="2.4671999999999999E-2"/>
    <n v="2"/>
  </r>
  <r>
    <s v="US-VOT"/>
    <s v="US-VOTIV MUSIC"/>
    <s v="PORTABLE SUB STREAMS"/>
    <s v="YOU TUBE"/>
    <s v="PORTABLE SUBSCRIPTIONS"/>
    <s v="TRACK"/>
    <x v="17"/>
    <x v="74"/>
    <s v="00857235002176"/>
    <s v="MY GOODNESS"/>
    <s v="BACK AGAIN"/>
    <d v="2014-06-24T00:00:00"/>
    <m/>
    <s v="USC5Q1300080"/>
    <n v="1.5481999999999999E-2"/>
    <n v="1"/>
  </r>
  <r>
    <s v="US-VOT"/>
    <s v="US-VOTIV MUSIC"/>
    <s v="PORTABLE SUB STREAMS"/>
    <s v="YOU TUBE"/>
    <s v="PORTABLE SUBSCRIPTIONS"/>
    <s v="TRACK"/>
    <x v="8"/>
    <x v="10"/>
    <s v="00075679964250"/>
    <s v="IMAGINARY CITIES"/>
    <s v="WHERE'D ALL THE LIVING GO"/>
    <d v="2014-02-25T00:00:00"/>
    <m/>
    <s v="CA2Q71000007"/>
    <n v="0.17443700000000001"/>
    <n v="16"/>
  </r>
  <r>
    <s v="US-VOT"/>
    <s v="US-VOTIV MUSIC"/>
    <s v="PORTABLE SUB STREAMS"/>
    <s v="YOU TUBE"/>
    <s v="PORTABLE SUBSCRIPTIONS"/>
    <s v="TRACK"/>
    <x v="8"/>
    <x v="10"/>
    <s v="00075679964250"/>
    <s v="IMAGINARY CITIES"/>
    <s v="THAT'S WHERE IT'S AT, SAM"/>
    <d v="2014-02-25T00:00:00"/>
    <m/>
    <s v="CA2Q71000011"/>
    <n v="1.5275E-2"/>
    <n v="1"/>
  </r>
  <r>
    <s v="US-VOT"/>
    <s v="US-VOTIV MUSIC"/>
    <s v="PORTABLE SUB STREAMS"/>
    <s v="YOU TUBE"/>
    <s v="PORTABLE SUBSCRIPTIONS"/>
    <s v="TRACK"/>
    <x v="8"/>
    <x v="10"/>
    <s v="00075679964250"/>
    <s v="IMAGINARY CITIES"/>
    <s v="TEMPORARY RESIDENT"/>
    <d v="2014-02-25T00:00:00"/>
    <m/>
    <s v="CAA171230077"/>
    <n v="1.5481999999999999E-2"/>
    <n v="1"/>
  </r>
  <r>
    <s v="US-VOT"/>
    <s v="US-VOTIV MUSIC"/>
    <s v="PORTABLE SUB STREAMS"/>
    <s v="YOU TUBE"/>
    <s v="PORTABLE SUBSCRIPTIONS"/>
    <s v="TRACK"/>
    <x v="8"/>
    <x v="10"/>
    <s v="00075679964250"/>
    <s v="IMAGINARY CITIES"/>
    <s v="TEMPORARY RESIDENT"/>
    <d v="2014-02-25T00:00:00"/>
    <m/>
    <s v="CA2Q71000008"/>
    <n v="3.1390000000000001E-2"/>
    <n v="2"/>
  </r>
  <r>
    <s v="US-VOT"/>
    <s v="US-VOTIV MUSIC"/>
    <s v="PORTABLE SUB STREAMS"/>
    <s v="YOU TUBE"/>
    <s v="PORTABLE SUBSCRIPTIONS"/>
    <s v="TRACK"/>
    <x v="8"/>
    <x v="10"/>
    <s v="00075679964250"/>
    <s v="IMAGINARY CITIES"/>
    <s v="SAY YOU"/>
    <d v="2014-02-25T00:00:00"/>
    <m/>
    <s v="CA2Q71000001"/>
    <n v="2.096000000000001E-2"/>
    <n v="2"/>
  </r>
  <r>
    <s v="US-VOT"/>
    <s v="US-VOTIV MUSIC"/>
    <s v="PORTABLE SUB STREAMS"/>
    <s v="YOU TUBE"/>
    <s v="PORTABLE SUBSCRIPTIONS"/>
    <s v="TRACK"/>
    <x v="8"/>
    <x v="10"/>
    <s v="00075679964250"/>
    <s v="IMAGINARY CITIES"/>
    <s v="RIDE THIS OUT"/>
    <d v="2014-02-25T00:00:00"/>
    <m/>
    <s v="CA2Q71000006"/>
    <n v="0.68308000000000002"/>
    <n v="53"/>
  </r>
  <r>
    <s v="US-VOT"/>
    <s v="US-VOTIV MUSIC"/>
    <s v="PORTABLE SUB STREAMS"/>
    <s v="YOU TUBE"/>
    <s v="PORTABLE SUBSCRIPTIONS"/>
    <s v="TRACK"/>
    <x v="8"/>
    <x v="10"/>
    <s v="00075679964250"/>
    <s v="IMAGINARY CITIES"/>
    <s v="PURPLE HEART"/>
    <d v="2014-02-25T00:00:00"/>
    <m/>
    <s v="CA2Q71000005"/>
    <n v="0.10308100000000001"/>
    <n v="8"/>
  </r>
  <r>
    <s v="US-VOT"/>
    <s v="US-VOTIV MUSIC"/>
    <s v="PORTABLE SUB STREAMS"/>
    <s v="YOU TUBE"/>
    <s v="PORTABLE SUBSCRIPTIONS"/>
    <s v="TRACK"/>
    <x v="8"/>
    <x v="10"/>
    <s v="00075679964250"/>
    <s v="IMAGINARY CITIES"/>
    <s v="MEXICO"/>
    <d v="2014-02-25T00:00:00"/>
    <m/>
    <s v="CAA171230076"/>
    <n v="1.5275E-2"/>
    <n v="1"/>
  </r>
  <r>
    <s v="US-VOT"/>
    <s v="US-VOTIV MUSIC"/>
    <s v="PORTABLE SUB STREAMS"/>
    <s v="YOU TUBE"/>
    <s v="PORTABLE SUBSCRIPTIONS"/>
    <s v="TRACK"/>
    <x v="8"/>
    <x v="10"/>
    <s v="00075679964250"/>
    <s v="IMAGINARY CITIES"/>
    <s v="CALM BEFORE THE STORM"/>
    <d v="2014-02-25T00:00:00"/>
    <m/>
    <s v="CA2Q71000003"/>
    <n v="4.6446000000000001E-2"/>
    <n v="3"/>
  </r>
  <r>
    <s v="US-VOT"/>
    <s v="US-VOTIV MUSIC"/>
    <s v="PORTABLE SUB STREAMS"/>
    <s v="YOU TUBE"/>
    <s v="PORTABLE SUBSCRIPTIONS"/>
    <s v="TRACK"/>
    <x v="20"/>
    <x v="75"/>
    <s v="00859705941404"/>
    <s v="HEY CHAMP"/>
    <s v="STEREODE"/>
    <d v="2014-02-25T00:00:00"/>
    <m/>
    <s v="USC5Q1100002"/>
    <n v="8.8020000000000008E-3"/>
    <n v="1"/>
  </r>
  <r>
    <s v="US-VOT"/>
    <s v="US-VOTIV MUSIC"/>
    <s v="PORTABLE SUB STREAMS"/>
    <s v="YOU TUBE"/>
    <s v="PORTABLE SUBSCRIPTIONS"/>
    <s v="TRACK"/>
    <x v="20"/>
    <x v="75"/>
    <s v="00859705941404"/>
    <s v="HEY CHAMP"/>
    <s v="SILVER CITY"/>
    <d v="2014-02-25T00:00:00"/>
    <m/>
    <s v="USC5Q1100003"/>
    <n v="4.0191999999999999E-2"/>
    <n v="3"/>
  </r>
  <r>
    <s v="US-VOT"/>
    <s v="US-VOTIV MUSIC"/>
    <s v="PORTABLE SUB STREAMS"/>
    <s v="YOU TUBE"/>
    <s v="PORTABLE SUBSCRIPTIONS"/>
    <s v="TRACK"/>
    <x v="20"/>
    <x v="75"/>
    <s v="00859705941404"/>
    <s v="HEY CHAMP"/>
    <s v="COLD DUST GIRL"/>
    <d v="2014-02-25T00:00:00"/>
    <m/>
    <s v="USC5Q1100004"/>
    <n v="1.2219150000000001"/>
    <n v="82"/>
  </r>
  <r>
    <s v="US-VOT"/>
    <s v="US-VOTIV MUSIC"/>
    <s v="PORTABLE SUB STREAMS"/>
    <s v="YOU TUBE"/>
    <s v="PORTABLE SUBSCRIPTIONS"/>
    <s v="TRACK"/>
    <x v="20"/>
    <x v="75"/>
    <s v="00859705941404"/>
    <s v="HEY CHAMP"/>
    <s v="ANYTHING AT ALL"/>
    <d v="2014-02-25T00:00:00"/>
    <m/>
    <s v="USC5Q1100001"/>
    <n v="1.7763000000000001E-2"/>
    <n v="2"/>
  </r>
  <r>
    <s v="US-VOT"/>
    <s v="US-VOTIV MUSIC"/>
    <s v="PORTABLE SUB STREAMS"/>
    <s v="YOU TUBE"/>
    <s v="PORTABLE SUBSCRIPTIONS"/>
    <s v="TRACK"/>
    <x v="11"/>
    <x v="57"/>
    <s v="00851857007359"/>
    <s v="CLOUD CONTROL"/>
    <s v="ZONE (THIS IS HOW IT FEELS)"/>
    <d v="1899-12-31T00:00:00"/>
    <m/>
    <s v="AULI01711610"/>
    <n v="2.6454999999999999E-2"/>
    <n v="3"/>
  </r>
  <r>
    <s v="US-VOT"/>
    <s v="US-VOTIV MUSIC"/>
    <s v="PORTABLE SUB STREAMS"/>
    <s v="YOU TUBE"/>
    <s v="PORTABLE SUBSCRIPTIONS"/>
    <s v="TRACK"/>
    <x v="11"/>
    <x v="76"/>
    <s v="00075679965417"/>
    <s v="CLOUD CONTROL"/>
    <s v="THIS IS WHAT I SAID"/>
    <d v="2014-02-25T00:00:00"/>
    <m/>
    <s v="AULI01070960"/>
    <n v="0.13759199999999999"/>
    <n v="11"/>
  </r>
  <r>
    <s v="US-VOT"/>
    <s v="US-VOTIV MUSIC"/>
    <s v="PORTABLE SUB STREAMS"/>
    <s v="YOU TUBE"/>
    <s v="PORTABLE SUBSCRIPTIONS"/>
    <s v="TRACK"/>
    <x v="11"/>
    <x v="76"/>
    <s v="00075679965417"/>
    <s v="CLOUD CONTROL"/>
    <s v="THERE'S NOTHING IN THE WATER WE CAN'T FIGHT"/>
    <d v="2014-02-25T00:00:00"/>
    <m/>
    <s v="AULI01070890"/>
    <n v="0.24370900000000001"/>
    <n v="19"/>
  </r>
  <r>
    <s v="US-VOT"/>
    <s v="US-VOTIV MUSIC"/>
    <s v="PORTABLE SUB STREAMS"/>
    <s v="YOU TUBE"/>
    <s v="PORTABLE SUBSCRIPTIONS"/>
    <s v="TRACK"/>
    <x v="11"/>
    <x v="76"/>
    <s v="00075679965417"/>
    <s v="CLOUD CONTROL"/>
    <s v="THE ROLLING STONES"/>
    <d v="2014-02-25T00:00:00"/>
    <m/>
    <s v="AULI01070920"/>
    <n v="1.3975E-2"/>
    <n v="2"/>
  </r>
  <r>
    <s v="US-VOT"/>
    <s v="US-VOTIV MUSIC"/>
    <s v="PORTABLE SUB STREAMS"/>
    <s v="YOU TUBE"/>
    <s v="PORTABLE SUBSCRIPTIONS"/>
    <s v="TRACK"/>
    <x v="11"/>
    <x v="76"/>
    <s v="00075679965417"/>
    <s v="CLOUD CONTROL"/>
    <s v="MY FEAR #1"/>
    <d v="2014-02-25T00:00:00"/>
    <m/>
    <s v="AULI01176350"/>
    <n v="0.106669"/>
    <n v="8"/>
  </r>
  <r>
    <s v="US-VOT"/>
    <s v="US-VOTIV MUSIC"/>
    <s v="PORTABLE SUB STREAMS"/>
    <s v="YOU TUBE"/>
    <s v="PORTABLE SUBSCRIPTIONS"/>
    <s v="TRACK"/>
    <x v="11"/>
    <x v="76"/>
    <s v="00075679965417"/>
    <s v="CLOUD CONTROL"/>
    <s v="MEDITATION SONG # 2 (WHY, OH WHY)"/>
    <d v="2014-02-25T00:00:00"/>
    <m/>
    <s v="AULI01070880"/>
    <n v="5.9110999999999997E-2"/>
    <n v="6"/>
  </r>
  <r>
    <s v="US-VOT"/>
    <s v="US-VOTIV MUSIC"/>
    <s v="PORTABLE SUB STREAMS"/>
    <s v="YOU TUBE"/>
    <s v="PORTABLE SUBSCRIPTIONS"/>
    <s v="TRACK"/>
    <x v="11"/>
    <x v="76"/>
    <s v="00075679965417"/>
    <s v="CLOUD CONTROL"/>
    <s v="JUST FOR NOW"/>
    <d v="2014-02-25T00:00:00"/>
    <m/>
    <s v="AULI01070930"/>
    <n v="1.162347"/>
    <n v="77"/>
  </r>
  <r>
    <s v="US-VOT"/>
    <s v="US-VOTIV MUSIC"/>
    <s v="PORTABLE SUB STREAMS"/>
    <s v="YOU TUBE"/>
    <s v="PORTABLE SUBSCRIPTIONS"/>
    <s v="TRACK"/>
    <x v="11"/>
    <x v="76"/>
    <s v="00075679965417"/>
    <s v="CLOUD CONTROL"/>
    <s v="HOLLOW DRUMS"/>
    <d v="2014-02-25T00:00:00"/>
    <m/>
    <s v="AULI01070940"/>
    <n v="1.3975E-2"/>
    <n v="2"/>
  </r>
  <r>
    <s v="US-VOT"/>
    <s v="US-VOTIV MUSIC"/>
    <s v="PORTABLE SUB STREAMS"/>
    <s v="YOU TUBE"/>
    <s v="PORTABLE SUBSCRIPTIONS"/>
    <s v="TRACK"/>
    <x v="11"/>
    <x v="76"/>
    <s v="00075679965417"/>
    <s v="CLOUD CONTROL"/>
    <s v="GOLD CANARY"/>
    <d v="2014-02-25T00:00:00"/>
    <m/>
    <s v="AULI01070950"/>
    <n v="9.6404999999999991E-2"/>
    <n v="9"/>
  </r>
  <r>
    <s v="US-VOT"/>
    <s v="US-VOTIV MUSIC"/>
    <s v="PORTABLE SUB STREAMS"/>
    <s v="YOU TUBE"/>
    <s v="PORTABLE SUBSCRIPTIONS"/>
    <s v="TRACK"/>
    <x v="11"/>
    <x v="76"/>
    <s v="00075679965417"/>
    <s v="CLOUD CONTROL"/>
    <s v="GHOST STORY"/>
    <d v="2014-02-25T00:00:00"/>
    <m/>
    <s v="AULI01070910"/>
    <n v="2.2936000000000002E-2"/>
    <n v="3"/>
  </r>
  <r>
    <s v="US-VOT"/>
    <s v="US-VOTIV MUSIC"/>
    <s v="PORTABLE SUB STREAMS"/>
    <s v="YOU TUBE"/>
    <s v="PORTABLE SUBSCRIPTIONS"/>
    <s v="TRACK"/>
    <x v="11"/>
    <x v="76"/>
    <s v="00075679965417"/>
    <s v="CLOUD CONTROL"/>
    <s v="DEATH CLOUD"/>
    <d v="2014-02-25T00:00:00"/>
    <m/>
    <s v="GBZUZ1000002"/>
    <n v="3.8418000000000001E-2"/>
    <n v="4"/>
  </r>
  <r>
    <s v="US-VOT"/>
    <s v="US-VOTIV MUSIC"/>
    <s v="AD SUPPORTED STREAMS"/>
    <s v="YOU TUBE"/>
    <s v="AD SUPPORTED STREAMS"/>
    <s v="TRACK"/>
    <x v="5"/>
    <x v="70"/>
    <s v="00075679955869"/>
    <s v="YOUNG EMPIRES"/>
    <s v="WHITE DOVES"/>
    <d v="2014-02-25T00:00:00"/>
    <m/>
    <s v="USC5Q1200051"/>
    <n v="3.9030000000000009E-2"/>
    <n v="7"/>
  </r>
  <r>
    <s v="US-VOT"/>
    <s v="US-VOTIV MUSIC"/>
    <s v="AD SUPPORTED STREAMS"/>
    <s v="YOU TUBE"/>
    <s v="AD SUPPORTED STREAMS"/>
    <s v="TRACK"/>
    <x v="5"/>
    <x v="70"/>
    <s v="00075679955869"/>
    <s v="YOUNG EMPIRES"/>
    <s v="RAIN OF GOLD"/>
    <d v="2014-02-25T00:00:00"/>
    <m/>
    <s v="CA1C71100091"/>
    <n v="4.1655999999999999E-2"/>
    <n v="45"/>
  </r>
  <r>
    <s v="US-VOT"/>
    <s v="US-VOTIV MUSIC"/>
    <s v="AD SUPPORTED STREAMS"/>
    <s v="YOU TUBE"/>
    <s v="AD SUPPORTED STREAMS"/>
    <s v="TRACK"/>
    <x v="5"/>
    <x v="70"/>
    <s v="00075679955869"/>
    <s v="YOUNG EMPIRES"/>
    <s v="ENTER THROUGH THE SUN"/>
    <d v="2014-02-25T00:00:00"/>
    <m/>
    <s v="CA1C71100092"/>
    <n v="0"/>
    <n v="3"/>
  </r>
  <r>
    <s v="US-VOT"/>
    <s v="US-VOTIV MUSIC"/>
    <s v="AD SUPPORTED STREAMS"/>
    <s v="YOU TUBE"/>
    <s v="AD SUPPORTED STREAMS"/>
    <s v="TRACK"/>
    <x v="5"/>
    <x v="70"/>
    <s v="00075679955869"/>
    <s v="YOUNG EMPIRES"/>
    <s v="EARTH PLATES ARE SHIFTING"/>
    <d v="2014-02-25T00:00:00"/>
    <m/>
    <s v="USC5Q1300003"/>
    <n v="7.6689999999999987E-3"/>
    <n v="2"/>
  </r>
  <r>
    <s v="US-VOT"/>
    <s v="US-VOTIV MUSIC"/>
    <s v="AD SUPPORTED STREAMS"/>
    <s v="YOU TUBE"/>
    <s v="AD SUPPORTED STREAMS"/>
    <s v="TRACK"/>
    <x v="10"/>
    <x v="71"/>
    <s v="00857235002336"/>
    <s v="WHITE ARROWS"/>
    <s v="SCREAM"/>
    <d v="2014-09-16T00:00:00"/>
    <m/>
    <s v="USC5Q1400016"/>
    <n v="1.6445000000000001E-2"/>
    <n v="3"/>
  </r>
  <r>
    <s v="US-VOT"/>
    <s v="US-VOTIV MUSIC"/>
    <s v="AD SUPPORTED STREAMS"/>
    <s v="YOU TUBE"/>
    <s v="AD SUPPORTED STREAMS"/>
    <s v="TRACK"/>
    <x v="10"/>
    <x v="71"/>
    <s v="00857235002336"/>
    <s v="WHITE ARROWS"/>
    <s v="NOBODY CARES"/>
    <d v="2014-09-16T00:00:00"/>
    <m/>
    <s v="USC5Q1400014"/>
    <n v="9.9308999999999995E-2"/>
    <n v="14"/>
  </r>
  <r>
    <s v="US-VOT"/>
    <s v="US-VOTIV MUSIC"/>
    <s v="AD SUPPORTED STREAMS"/>
    <s v="YOU TUBE"/>
    <s v="AD SUPPORTED STREAMS"/>
    <s v="TRACK"/>
    <x v="10"/>
    <x v="71"/>
    <s v="00857235002336"/>
    <s v="WHITE ARROWS"/>
    <s v="GOD ALERT PT 2"/>
    <d v="2014-09-16T00:00:00"/>
    <m/>
    <s v="USC5Q1400022"/>
    <n v="2.7309E-2"/>
    <n v="16"/>
  </r>
  <r>
    <s v="US-VOT"/>
    <s v="US-VOTIV MUSIC"/>
    <s v="AD SUPPORTED STREAMS"/>
    <s v="YOU TUBE"/>
    <s v="AD SUPPORTED STREAMS"/>
    <s v="TRACK"/>
    <x v="10"/>
    <x v="71"/>
    <s v="00857235002336"/>
    <s v="WHITE ARROWS"/>
    <s v="GOD ALERT PT 1"/>
    <d v="2014-09-16T00:00:00"/>
    <m/>
    <s v="USC5Q1400021"/>
    <n v="0"/>
    <n v="9"/>
  </r>
  <r>
    <s v="US-VOT"/>
    <s v="US-VOTIV MUSIC"/>
    <s v="AD SUPPORTED STREAMS"/>
    <s v="YOU TUBE"/>
    <s v="AD SUPPORTED STREAMS"/>
    <s v="TRACK"/>
    <x v="10"/>
    <x v="71"/>
    <s v="00857235002336"/>
    <s v="WHITE ARROWS"/>
    <s v="GET BY"/>
    <d v="2014-09-16T00:00:00"/>
    <m/>
    <s v="USC5Q1400018"/>
    <n v="4.0857999999999998E-2"/>
    <n v="5"/>
  </r>
  <r>
    <s v="US-VOT"/>
    <s v="US-VOTIV MUSIC"/>
    <s v="AD SUPPORTED STREAMS"/>
    <s v="YOU TUBE"/>
    <s v="AD SUPPORTED STREAMS"/>
    <s v="TRACK"/>
    <x v="10"/>
    <x v="71"/>
    <s v="00857235002336"/>
    <s v="WHITE ARROWS"/>
    <s v="DEVIL'S CHIMES"/>
    <d v="2014-09-16T00:00:00"/>
    <m/>
    <s v="USC5Q1400020"/>
    <n v="2.4691999999999999E-2"/>
    <n v="3"/>
  </r>
  <r>
    <s v="US-VOT"/>
    <s v="US-VOTIV MUSIC"/>
    <s v="AD SUPPORTED STREAMS"/>
    <s v="YOU TUBE"/>
    <s v="AD SUPPORTED STREAMS"/>
    <s v="TRACK"/>
    <x v="10"/>
    <x v="71"/>
    <s v="00857235002336"/>
    <s v="WHITE ARROWS"/>
    <s v="CAN'T STOP NOW"/>
    <d v="2014-09-16T00:00:00"/>
    <m/>
    <s v="USC5Q1400015"/>
    <n v="6.5520000000000009E-2"/>
    <n v="12"/>
  </r>
  <r>
    <s v="US-VOT"/>
    <s v="US-VOTIV MUSIC"/>
    <s v="AD SUPPORTED STREAMS"/>
    <s v="YOU TUBE"/>
    <s v="AD SUPPORTED STREAMS"/>
    <s v="TRACK"/>
    <x v="10"/>
    <x v="72"/>
    <s v="00075679962980"/>
    <s v="WHITE ARROWS"/>
    <s v="SETTLE DOWN"/>
    <d v="2014-02-25T00:00:00"/>
    <m/>
    <s v="USC5Q1200014"/>
    <n v="0"/>
    <n v="6"/>
  </r>
  <r>
    <s v="US-VOT"/>
    <s v="US-VOTIV MUSIC"/>
    <s v="AD SUPPORTED STREAMS"/>
    <s v="YOU TUBE"/>
    <s v="AD SUPPORTED STREAMS"/>
    <s v="TRACK"/>
    <x v="10"/>
    <x v="72"/>
    <s v="00075679962980"/>
    <s v="WHITE ARROWS"/>
    <s v="ROLL FOREVER"/>
    <d v="2014-02-25T00:00:00"/>
    <m/>
    <s v="USC5Q1200008"/>
    <n v="0"/>
    <n v="1"/>
  </r>
  <r>
    <s v="US-VOT"/>
    <s v="US-VOTIV MUSIC"/>
    <s v="AD SUPPORTED STREAMS"/>
    <s v="YOU TUBE"/>
    <s v="AD SUPPORTED STREAMS"/>
    <s v="TRACK"/>
    <x v="10"/>
    <x v="72"/>
    <s v="00075679962980"/>
    <s v="WHITE ARROWS"/>
    <s v="LITTLE BIRDS"/>
    <d v="2014-02-25T00:00:00"/>
    <m/>
    <s v="USC5Q1200011"/>
    <n v="0"/>
    <n v="2"/>
  </r>
  <r>
    <s v="US-VOT"/>
    <s v="US-VOTIV MUSIC"/>
    <s v="AD SUPPORTED STREAMS"/>
    <s v="YOU TUBE"/>
    <s v="AD SUPPORTED STREAMS"/>
    <s v="TRACK"/>
    <x v="10"/>
    <x v="72"/>
    <s v="00075679962980"/>
    <s v="WHITE ARROWS"/>
    <s v="I CAN GO"/>
    <d v="2014-02-25T00:00:00"/>
    <m/>
    <s v="USC5Q1200009"/>
    <n v="0"/>
    <n v="1"/>
  </r>
  <r>
    <s v="US-VOT"/>
    <s v="US-VOTIV MUSIC"/>
    <s v="AD SUPPORTED STREAMS"/>
    <s v="YOU TUBE"/>
    <s v="AD SUPPORTED STREAMS"/>
    <s v="TRACK"/>
    <x v="10"/>
    <x v="72"/>
    <s v="00075679962980"/>
    <s v="WHITE ARROWS"/>
    <s v="GET GONE"/>
    <d v="2014-02-25T00:00:00"/>
    <m/>
    <s v="USQY51114673"/>
    <n v="0"/>
    <n v="2"/>
  </r>
  <r>
    <s v="US-VOT"/>
    <s v="US-VOTIV MUSIC"/>
    <s v="AD SUPPORTED STREAMS"/>
    <s v="YOU TUBE"/>
    <s v="AD SUPPORTED STREAMS"/>
    <s v="TRACK"/>
    <x v="10"/>
    <x v="72"/>
    <s v="00075679962980"/>
    <s v="WHITE ARROWS"/>
    <s v="COMING OR GOING"/>
    <d v="2014-02-25T00:00:00"/>
    <m/>
    <s v="USC5Q1200006"/>
    <n v="5.3960000000000001E-2"/>
    <n v="13"/>
  </r>
  <r>
    <s v="US-VOT"/>
    <s v="US-VOTIV MUSIC"/>
    <s v="AD SUPPORTED STREAMS"/>
    <s v="YOU TUBE"/>
    <s v="AD SUPPORTED STREAMS"/>
    <s v="TRACK"/>
    <x v="7"/>
    <x v="73"/>
    <s v="00075679949424"/>
    <s v="THE SO SO GLOS"/>
    <s v="WRECKING BALL"/>
    <d v="2014-02-25T00:00:00"/>
    <m/>
    <s v="USC5Q1300074"/>
    <n v="8.8700000000000011E-3"/>
    <n v="10"/>
  </r>
  <r>
    <s v="US-VOT"/>
    <s v="US-VOTIV MUSIC"/>
    <s v="AD SUPPORTED STREAMS"/>
    <s v="YOU TUBE"/>
    <s v="AD SUPPORTED STREAMS"/>
    <s v="TRACK"/>
    <x v="7"/>
    <x v="73"/>
    <s v="00075679949424"/>
    <s v="THE SO SO GLOS"/>
    <s v="SPEAKEASY"/>
    <d v="2014-02-25T00:00:00"/>
    <m/>
    <s v="USC5Q1300075"/>
    <n v="2.6166999999999999E-2"/>
    <n v="9"/>
  </r>
  <r>
    <s v="US-VOT"/>
    <s v="US-VOTIV MUSIC"/>
    <s v="AD SUPPORTED STREAMS"/>
    <s v="YOU TUBE"/>
    <s v="AD SUPPORTED STREAMS"/>
    <s v="TRACK"/>
    <x v="7"/>
    <x v="73"/>
    <s v="00075679949424"/>
    <s v="THE SO SO GLOS"/>
    <s v="SON OF AN AMERICAN"/>
    <d v="2014-02-25T00:00:00"/>
    <m/>
    <s v="USC5Q1300069"/>
    <n v="1.9286000000000001E-2"/>
    <n v="12"/>
  </r>
  <r>
    <s v="US-VOT"/>
    <s v="US-VOTIV MUSIC"/>
    <s v="AD SUPPORTED STREAMS"/>
    <s v="YOU TUBE"/>
    <s v="AD SUPPORTED STREAMS"/>
    <s v="TRACK"/>
    <x v="7"/>
    <x v="73"/>
    <s v="00075679949424"/>
    <s v="THE SO SO GLOS"/>
    <s v="LOST WEEKEND"/>
    <d v="2014-02-25T00:00:00"/>
    <m/>
    <s v="USC5Q1300072"/>
    <n v="2.2827E-2"/>
    <n v="32"/>
  </r>
  <r>
    <s v="US-VOT"/>
    <s v="US-VOTIV MUSIC"/>
    <s v="AD SUPPORTED STREAMS"/>
    <s v="YOU TUBE"/>
    <s v="AD SUPPORTED STREAMS"/>
    <s v="TRACK"/>
    <x v="7"/>
    <x v="73"/>
    <s v="00075679949424"/>
    <s v="THE SO SO GLOS"/>
    <s v="ISLAND RIDIN'"/>
    <d v="2014-02-25T00:00:00"/>
    <m/>
    <s v="USC5Q1300078"/>
    <n v="7.8710000000000013E-3"/>
    <n v="15"/>
  </r>
  <r>
    <s v="US-VOT"/>
    <s v="US-VOTIV MUSIC"/>
    <s v="AD SUPPORTED STREAMS"/>
    <s v="YOU TUBE"/>
    <s v="AD SUPPORTED STREAMS"/>
    <s v="TRACK"/>
    <x v="7"/>
    <x v="73"/>
    <s v="00075679949424"/>
    <s v="THE SO SO GLOS"/>
    <s v="HOUSE OF GLASS"/>
    <d v="2014-02-25T00:00:00"/>
    <m/>
    <s v="USC5Q1300070"/>
    <n v="4.4729999999999987E-3"/>
    <n v="5"/>
  </r>
  <r>
    <s v="US-VOT"/>
    <s v="US-VOTIV MUSIC"/>
    <s v="AD SUPPORTED STREAMS"/>
    <s v="YOU TUBE"/>
    <s v="AD SUPPORTED STREAMS"/>
    <s v="TRACK"/>
    <x v="7"/>
    <x v="73"/>
    <s v="00075679949424"/>
    <s v="THE SO SO GLOS"/>
    <s v="EVERYTHING REVIVAL"/>
    <d v="2014-02-25T00:00:00"/>
    <m/>
    <s v="USC5Q1300077"/>
    <n v="1.3298000000000001E-2"/>
    <n v="5"/>
  </r>
  <r>
    <s v="US-VOT"/>
    <s v="US-VOTIV MUSIC"/>
    <s v="AD SUPPORTED STREAMS"/>
    <s v="YOU TUBE"/>
    <s v="AD SUPPORTED STREAMS"/>
    <s v="TRACK"/>
    <x v="7"/>
    <x v="73"/>
    <s v="00075679949424"/>
    <s v="THE SO SO GLOS"/>
    <s v="DIZZY"/>
    <d v="2014-02-25T00:00:00"/>
    <m/>
    <s v="USC5Q1300079"/>
    <n v="1.0997E-2"/>
    <n v="7"/>
  </r>
  <r>
    <s v="US-VOT"/>
    <s v="US-VOTIV MUSIC"/>
    <s v="AD SUPPORTED STREAMS"/>
    <s v="YOU TUBE"/>
    <s v="AD SUPPORTED STREAMS"/>
    <s v="TRACK"/>
    <x v="7"/>
    <x v="73"/>
    <s v="00075679949424"/>
    <s v="THE SO SO GLOS"/>
    <s v="DISS TOWN"/>
    <d v="2014-02-25T00:00:00"/>
    <m/>
    <s v="USC5Q1300071"/>
    <n v="6.8969999999999986E-3"/>
    <n v="4"/>
  </r>
  <r>
    <s v="US-VOT"/>
    <s v="US-VOTIV MUSIC"/>
    <s v="AD SUPPORTED STREAMS"/>
    <s v="YOU TUBE"/>
    <s v="AD SUPPORTED STREAMS"/>
    <s v="TRACK"/>
    <x v="7"/>
    <x v="73"/>
    <s v="00075679949424"/>
    <s v="THE SO SO GLOS"/>
    <s v="BLOWOUT"/>
    <d v="2014-02-25T00:00:00"/>
    <m/>
    <s v="USC5Q1300073"/>
    <n v="2.3425999999999999E-2"/>
    <n v="2"/>
  </r>
  <r>
    <s v="US-VOT"/>
    <s v="US-VOTIV MUSIC"/>
    <s v="AD SUPPORTED STREAMS"/>
    <s v="YOU TUBE"/>
    <s v="AD SUPPORTED STREAMS"/>
    <s v="TRACK"/>
    <x v="7"/>
    <x v="73"/>
    <s v="00075679949424"/>
    <s v="THE SO SO GLOS"/>
    <s v="ALL OF THE TIME"/>
    <d v="2014-02-25T00:00:00"/>
    <m/>
    <s v="USC5Q1300076"/>
    <n v="5.9552000000000008E-2"/>
    <n v="12"/>
  </r>
  <r>
    <s v="US-VOT"/>
    <s v="US-VOTIV MUSIC"/>
    <s v="AD SUPPORTED STREAMS"/>
    <s v="YOU TUBE"/>
    <s v="AD SUPPORTED STREAMS"/>
    <s v="TRACK"/>
    <x v="17"/>
    <x v="74"/>
    <s v="00857235002176"/>
    <s v="MY GOODNESS"/>
    <s v="SWEET TOOTH"/>
    <d v="2014-06-24T00:00:00"/>
    <m/>
    <s v="USC5Q1400025"/>
    <n v="0.10087599999999999"/>
    <n v="19"/>
  </r>
  <r>
    <s v="US-VOT"/>
    <s v="US-VOTIV MUSIC"/>
    <s v="AD SUPPORTED STREAMS"/>
    <s v="YOU TUBE"/>
    <s v="AD SUPPORTED STREAMS"/>
    <s v="TRACK"/>
    <x v="17"/>
    <x v="74"/>
    <s v="00857235002176"/>
    <s v="MY GOODNESS"/>
    <s v="SHIVER + SHAKE"/>
    <d v="2014-06-24T00:00:00"/>
    <m/>
    <s v="USC5Q1400026"/>
    <n v="1.1596E-2"/>
    <n v="23"/>
  </r>
  <r>
    <s v="US-VOT"/>
    <s v="US-VOTIV MUSIC"/>
    <s v="AD SUPPORTED STREAMS"/>
    <s v="YOU TUBE"/>
    <s v="AD SUPPORTED STREAMS"/>
    <s v="TRACK"/>
    <x v="17"/>
    <x v="74"/>
    <s v="00857235002176"/>
    <s v="MY GOODNESS"/>
    <s v="SAY YOU'RE GONE"/>
    <d v="2014-06-24T00:00:00"/>
    <m/>
    <s v="USC5Q1300087"/>
    <n v="1.3649999999999999E-3"/>
    <n v="11"/>
  </r>
  <r>
    <s v="US-VOT"/>
    <s v="US-VOTIV MUSIC"/>
    <s v="AD SUPPORTED STREAMS"/>
    <s v="YOU TUBE"/>
    <s v="AD SUPPORTED STREAMS"/>
    <s v="TRACK"/>
    <x v="17"/>
    <x v="74"/>
    <s v="00857235002176"/>
    <s v="MY GOODNESS"/>
    <s v="PAY NO MIND"/>
    <d v="2014-06-24T00:00:00"/>
    <m/>
    <s v="USC5Q1300081"/>
    <n v="3.9889000000000001E-2"/>
    <n v="17"/>
  </r>
  <r>
    <s v="US-VOT"/>
    <s v="US-VOTIV MUSIC"/>
    <s v="AD SUPPORTED STREAMS"/>
    <s v="YOU TUBE"/>
    <s v="AD SUPPORTED STREAMS"/>
    <s v="TRACK"/>
    <x v="17"/>
    <x v="74"/>
    <s v="00857235002176"/>
    <s v="MY GOODNESS"/>
    <s v="LOST IN THE SOUL"/>
    <d v="2014-06-24T00:00:00"/>
    <m/>
    <s v="USC5Q1300089"/>
    <n v="0"/>
    <n v="7"/>
  </r>
  <r>
    <s v="US-VOT"/>
    <s v="US-VOTIV MUSIC"/>
    <s v="AD SUPPORTED STREAMS"/>
    <s v="YOU TUBE"/>
    <s v="AD SUPPORTED STREAMS"/>
    <s v="TRACK"/>
    <x v="17"/>
    <x v="74"/>
    <s v="00857235002176"/>
    <s v="MY GOODNESS"/>
    <s v="LETTER TO THE SUN"/>
    <d v="2014-06-24T00:00:00"/>
    <m/>
    <s v="USC5Q1300085"/>
    <n v="2.1930000000000002E-2"/>
    <n v="12"/>
  </r>
  <r>
    <s v="US-VOT"/>
    <s v="US-VOTIV MUSIC"/>
    <s v="AD SUPPORTED STREAMS"/>
    <s v="YOU TUBE"/>
    <s v="AD SUPPORTED STREAMS"/>
    <s v="TRACK"/>
    <x v="17"/>
    <x v="74"/>
    <s v="00857235002176"/>
    <s v="MY GOODNESS"/>
    <s v="HOT SWEAT"/>
    <d v="2014-06-24T00:00:00"/>
    <m/>
    <s v="USC5Q1300090"/>
    <n v="0"/>
    <n v="7"/>
  </r>
  <r>
    <s v="US-VOT"/>
    <s v="US-VOTIV MUSIC"/>
    <s v="AD SUPPORTED STREAMS"/>
    <s v="YOU TUBE"/>
    <s v="AD SUPPORTED STREAMS"/>
    <s v="TRACK"/>
    <x v="17"/>
    <x v="74"/>
    <s v="00857235002176"/>
    <s v="MY GOODNESS"/>
    <s v="HANGIN' ON"/>
    <d v="2014-06-24T00:00:00"/>
    <m/>
    <s v="USC5Q1300082"/>
    <n v="4.8237000000000002E-2"/>
    <n v="16"/>
  </r>
  <r>
    <s v="US-VOT"/>
    <s v="US-VOTIV MUSIC"/>
    <s v="AD SUPPORTED STREAMS"/>
    <s v="YOU TUBE"/>
    <s v="AD SUPPORTED STREAMS"/>
    <s v="TRACK"/>
    <x v="17"/>
    <x v="74"/>
    <s v="00857235002176"/>
    <s v="MY GOODNESS"/>
    <s v="C'MON DOLL"/>
    <d v="2014-06-24T00:00:00"/>
    <m/>
    <s v="USC5Q1300088"/>
    <n v="0"/>
    <n v="11"/>
  </r>
  <r>
    <s v="US-VOT"/>
    <s v="US-VOTIV MUSIC"/>
    <s v="AD SUPPORTED STREAMS"/>
    <s v="YOU TUBE"/>
    <s v="AD SUPPORTED STREAMS"/>
    <s v="TRACK"/>
    <x v="17"/>
    <x v="74"/>
    <s v="00857235002176"/>
    <s v="MY GOODNESS"/>
    <s v="BOTTLE"/>
    <d v="2014-06-24T00:00:00"/>
    <m/>
    <s v="USC5Q1300086"/>
    <n v="3.0970999999999999E-2"/>
    <n v="14"/>
  </r>
  <r>
    <s v="US-VOT"/>
    <s v="US-VOTIV MUSIC"/>
    <s v="AD SUPPORTED STREAMS"/>
    <s v="YOU TUBE"/>
    <s v="AD SUPPORTED STREAMS"/>
    <s v="TRACK"/>
    <x v="17"/>
    <x v="74"/>
    <s v="00857235002176"/>
    <s v="MY GOODNESS"/>
    <s v="BACK AGAIN"/>
    <d v="2014-06-24T00:00:00"/>
    <m/>
    <s v="USC5Q1300080"/>
    <n v="6.7554000000000003E-2"/>
    <n v="17"/>
  </r>
  <r>
    <s v="US-VOT"/>
    <s v="US-VOTIV MUSIC"/>
    <s v="AD SUPPORTED STREAMS"/>
    <s v="YOU TUBE"/>
    <s v="AD SUPPORTED STREAMS"/>
    <s v="TRACK"/>
    <x v="8"/>
    <x v="10"/>
    <s v="00075679964250"/>
    <s v="IMAGINARY CITIES"/>
    <s v="SAY YOU"/>
    <d v="2014-02-25T00:00:00"/>
    <m/>
    <s v="CA2Q71000001"/>
    <n v="1.5063999999999999E-2"/>
    <n v="3"/>
  </r>
  <r>
    <s v="US-VOT"/>
    <s v="US-VOTIV MUSIC"/>
    <s v="AD SUPPORTED STREAMS"/>
    <s v="YOU TUBE"/>
    <s v="AD SUPPORTED STREAMS"/>
    <s v="TRACK"/>
    <x v="8"/>
    <x v="10"/>
    <s v="00075679964250"/>
    <s v="IMAGINARY CITIES"/>
    <s v="RIDE THIS OUT"/>
    <d v="2014-02-25T00:00:00"/>
    <m/>
    <s v="CA2Q71000006"/>
    <n v="5.0540000000000002E-2"/>
    <n v="40"/>
  </r>
  <r>
    <s v="US-VOT"/>
    <s v="US-VOTIV MUSIC"/>
    <s v="AD SUPPORTED STREAMS"/>
    <s v="YOU TUBE"/>
    <s v="AD SUPPORTED STREAMS"/>
    <s v="TRACK"/>
    <x v="8"/>
    <x v="10"/>
    <s v="00075679964250"/>
    <s v="IMAGINARY CITIES"/>
    <s v="MEXICO"/>
    <d v="2014-02-25T00:00:00"/>
    <m/>
    <s v="CAA171230076"/>
    <n v="6.228E-3"/>
    <n v="2"/>
  </r>
  <r>
    <s v="US-VOT"/>
    <s v="US-VOTIV MUSIC"/>
    <s v="AD SUPPORTED STREAMS"/>
    <s v="YOU TUBE"/>
    <s v="AD SUPPORTED STREAMS"/>
    <s v="TRACK"/>
    <x v="8"/>
    <x v="10"/>
    <s v="00075679964250"/>
    <s v="IMAGINARY CITIES"/>
    <s v="MANITOBA BOSSA NOVA"/>
    <d v="2014-02-25T00:00:00"/>
    <m/>
    <s v="CA2Q71000009"/>
    <n v="0"/>
    <n v="1"/>
  </r>
  <r>
    <s v="US-VOT"/>
    <s v="US-VOTIV MUSIC"/>
    <s v="AD SUPPORTED STREAMS"/>
    <s v="YOU TUBE"/>
    <s v="AD SUPPORTED STREAMS"/>
    <s v="TRACK"/>
    <x v="8"/>
    <x v="10"/>
    <s v="00075679964250"/>
    <s v="IMAGINARY CITIES"/>
    <s v="DON'T CRY"/>
    <d v="2014-02-25T00:00:00"/>
    <m/>
    <s v="CA2Q71000004"/>
    <n v="8.6679999999999986E-3"/>
    <n v="3"/>
  </r>
  <r>
    <s v="US-VOT"/>
    <s v="US-VOTIV MUSIC"/>
    <s v="AD SUPPORTED STREAMS"/>
    <s v="YOU TUBE"/>
    <s v="AD SUPPORTED STREAMS"/>
    <s v="TRACK"/>
    <x v="8"/>
    <x v="10"/>
    <s v="00075679964250"/>
    <s v="IMAGINARY CITIES"/>
    <s v="CALM BEFORE THE STORM"/>
    <d v="2014-02-25T00:00:00"/>
    <m/>
    <s v="CA2Q71000003"/>
    <n v="2.6919999999999999E-3"/>
    <n v="1"/>
  </r>
  <r>
    <s v="US-VOT"/>
    <s v="US-VOTIV MUSIC"/>
    <s v="AD SUPPORTED STREAMS"/>
    <s v="YOU TUBE"/>
    <s v="AD SUPPORTED STREAMS"/>
    <s v="TRACK"/>
    <x v="20"/>
    <x v="75"/>
    <s v="00859705941404"/>
    <s v="HEY CHAMP"/>
    <s v="STEREODE"/>
    <d v="2014-02-25T00:00:00"/>
    <m/>
    <s v="USC5Q1100002"/>
    <n v="0"/>
    <n v="1"/>
  </r>
  <r>
    <s v="US-VOT"/>
    <s v="US-VOTIV MUSIC"/>
    <s v="AD SUPPORTED STREAMS"/>
    <s v="YOU TUBE"/>
    <s v="AD SUPPORTED STREAMS"/>
    <s v="TRACK"/>
    <x v="20"/>
    <x v="75"/>
    <s v="00859705941404"/>
    <s v="HEY CHAMP"/>
    <s v="SILVER CITY"/>
    <d v="2014-02-25T00:00:00"/>
    <m/>
    <s v="USC5Q1100003"/>
    <n v="0.22781399999999999"/>
    <n v="67"/>
  </r>
  <r>
    <s v="US-VOT"/>
    <s v="US-VOTIV MUSIC"/>
    <s v="AD SUPPORTED STREAMS"/>
    <s v="YOU TUBE"/>
    <s v="AD SUPPORTED STREAMS"/>
    <s v="TRACK"/>
    <x v="20"/>
    <x v="75"/>
    <s v="00859705941404"/>
    <s v="HEY CHAMP"/>
    <s v="COLD DUST GIRL"/>
    <d v="2014-02-25T00:00:00"/>
    <m/>
    <s v="USC5Q1100004"/>
    <n v="0.28305900000000001"/>
    <n v="86"/>
  </r>
  <r>
    <s v="US-VOT"/>
    <s v="US-VOTIV MUSIC"/>
    <s v="AD SUPPORTED STREAMS"/>
    <s v="YOU TUBE"/>
    <s v="AD SUPPORTED STREAMS"/>
    <s v="TRACK"/>
    <x v="20"/>
    <x v="75"/>
    <s v="00859705941404"/>
    <s v="HEY CHAMP"/>
    <s v="ANYTHING AT ALL"/>
    <d v="2014-02-25T00:00:00"/>
    <m/>
    <s v="USC5Q1100001"/>
    <n v="0"/>
    <n v="3"/>
  </r>
  <r>
    <s v="US-VOT"/>
    <s v="US-VOTIV MUSIC"/>
    <s v="AD SUPPORTED STREAMS"/>
    <s v="YOU TUBE"/>
    <s v="AD SUPPORTED STREAMS"/>
    <s v="TRACK"/>
    <x v="11"/>
    <x v="57"/>
    <s v="00851857007359"/>
    <s v="CLOUD CONTROL"/>
    <s v="ZONE (THIS IS HOW IT FEELS)"/>
    <d v="1899-12-31T00:00:00"/>
    <m/>
    <s v="AULI01711610"/>
    <n v="0"/>
    <n v="1"/>
  </r>
  <r>
    <s v="US-VOT"/>
    <s v="US-VOTIV MUSIC"/>
    <s v="AD SUPPORTED STREAMS"/>
    <s v="YOU TUBE"/>
    <s v="AD SUPPORTED STREAMS"/>
    <s v="TRACK"/>
    <x v="11"/>
    <x v="76"/>
    <s v="00075679965417"/>
    <s v="CLOUD CONTROL"/>
    <s v="THIS IS WHAT I SAID"/>
    <d v="2014-02-25T00:00:00"/>
    <m/>
    <s v="AULI01070960"/>
    <n v="0"/>
    <n v="3"/>
  </r>
  <r>
    <s v="US-VOT"/>
    <s v="US-VOTIV MUSIC"/>
    <s v="AD SUPPORTED STREAMS"/>
    <s v="YOU TUBE"/>
    <s v="AD SUPPORTED STREAMS"/>
    <s v="TRACK"/>
    <x v="11"/>
    <x v="76"/>
    <s v="00075679965417"/>
    <s v="CLOUD CONTROL"/>
    <s v="THERE'S NOTHING IN THE WATER WE CAN'T FIGHT"/>
    <d v="2014-02-25T00:00:00"/>
    <m/>
    <s v="AULI01070890"/>
    <n v="0"/>
    <n v="4"/>
  </r>
  <r>
    <s v="US-VOT"/>
    <s v="US-VOTIV MUSIC"/>
    <s v="AD SUPPORTED STREAMS"/>
    <s v="YOU TUBE"/>
    <s v="AD SUPPORTED STREAMS"/>
    <s v="TRACK"/>
    <x v="11"/>
    <x v="76"/>
    <s v="00075679965417"/>
    <s v="CLOUD CONTROL"/>
    <s v="THE ROLLING STONES"/>
    <d v="2014-02-25T00:00:00"/>
    <m/>
    <s v="AULI01070920"/>
    <n v="2.8378000000000011E-2"/>
    <n v="10"/>
  </r>
  <r>
    <s v="US-VOT"/>
    <s v="US-VOTIV MUSIC"/>
    <s v="AD SUPPORTED STREAMS"/>
    <s v="YOU TUBE"/>
    <s v="AD SUPPORTED STREAMS"/>
    <s v="TRACK"/>
    <x v="11"/>
    <x v="76"/>
    <s v="00075679965417"/>
    <s v="CLOUD CONTROL"/>
    <s v="MY FEAR #1"/>
    <d v="2014-02-25T00:00:00"/>
    <m/>
    <s v="AULI01176350"/>
    <n v="5.6470000000000001E-3"/>
    <n v="6"/>
  </r>
  <r>
    <s v="US-VOT"/>
    <s v="US-VOTIV MUSIC"/>
    <s v="AD SUPPORTED STREAMS"/>
    <s v="YOU TUBE"/>
    <s v="AD SUPPORTED STREAMS"/>
    <s v="TRACK"/>
    <x v="11"/>
    <x v="76"/>
    <s v="00075679965417"/>
    <s v="CLOUD CONTROL"/>
    <s v="MEDITATION SONG # 2 (WHY, OH WHY)"/>
    <d v="2014-02-25T00:00:00"/>
    <m/>
    <s v="AULI01070880"/>
    <n v="0"/>
    <n v="1"/>
  </r>
  <r>
    <s v="US-VOT"/>
    <s v="US-VOTIV MUSIC"/>
    <s v="AD SUPPORTED STREAMS"/>
    <s v="YOU TUBE"/>
    <s v="AD SUPPORTED STREAMS"/>
    <s v="TRACK"/>
    <x v="11"/>
    <x v="76"/>
    <s v="00075679965417"/>
    <s v="CLOUD CONTROL"/>
    <s v="JUST FOR NOW"/>
    <d v="2014-02-25T00:00:00"/>
    <m/>
    <s v="AULI01070930"/>
    <n v="5.6596E-2"/>
    <n v="16"/>
  </r>
  <r>
    <s v="US-VOT"/>
    <s v="US-VOTIV MUSIC"/>
    <s v="AD SUPPORTED STREAMS"/>
    <s v="YOU TUBE"/>
    <s v="AD SUPPORTED STREAMS"/>
    <s v="TRACK"/>
    <x v="11"/>
    <x v="76"/>
    <s v="00075679965417"/>
    <s v="CLOUD CONTROL"/>
    <s v="HOLLOW DRUMS"/>
    <d v="2014-02-25T00:00:00"/>
    <m/>
    <s v="AULI01070940"/>
    <n v="0"/>
    <n v="3"/>
  </r>
  <r>
    <s v="US-VOT"/>
    <s v="US-VOTIV MUSIC"/>
    <s v="AD SUPPORTED STREAMS"/>
    <s v="YOU TUBE"/>
    <s v="AD SUPPORTED STREAMS"/>
    <s v="TRACK"/>
    <x v="11"/>
    <x v="76"/>
    <s v="00075679965417"/>
    <s v="CLOUD CONTROL"/>
    <s v="GOLD CANARY"/>
    <d v="2014-02-25T00:00:00"/>
    <m/>
    <s v="AULI01070950"/>
    <n v="0"/>
    <n v="5"/>
  </r>
  <r>
    <s v="US-VOT"/>
    <s v="US-VOTIV MUSIC"/>
    <s v="AD SUPPORTED STREAMS"/>
    <s v="YOU TUBE"/>
    <s v="AD SUPPORTED STREAMS"/>
    <s v="TRACK"/>
    <x v="11"/>
    <x v="76"/>
    <s v="00075679965417"/>
    <s v="CLOUD CONTROL"/>
    <s v="GHOST STORY"/>
    <d v="2014-02-25T00:00:00"/>
    <m/>
    <s v="AULI01070910"/>
    <n v="3.2606999999999997E-2"/>
    <n v="6"/>
  </r>
  <r>
    <s v="US-VOT"/>
    <s v="US-VOTIV MUSIC"/>
    <s v="AD SUPPORTED STREAMS"/>
    <s v="YOU TUBE"/>
    <s v="AD SUPPORTED STREAMS"/>
    <s v="TRACK"/>
    <x v="11"/>
    <x v="76"/>
    <s v="00075679965417"/>
    <s v="CLOUD CONTROL"/>
    <s v="DEATH CLOUD"/>
    <d v="2014-02-25T00:00:00"/>
    <m/>
    <s v="GBZUZ1000002"/>
    <n v="0"/>
    <n v="5"/>
  </r>
  <r>
    <s v="US-VOT"/>
    <s v="US-VOTIV MUSIC"/>
    <s v="PORTABLE SUB STREAMS"/>
    <s v="NEUROTIC / AMPLIFIED"/>
    <s v="PORTABLE SUBSCRIPTIONS"/>
    <s v="TRACK"/>
    <x v="15"/>
    <x v="33"/>
    <s v="00851857007489"/>
    <s v="SIMON DOOM"/>
    <s v="LUCIFER THE LIGHT BEARER"/>
    <d v="2018-01-30T00:00:00"/>
    <m/>
    <s v="USC5Q1700049"/>
    <n v="1.64E-3"/>
    <n v="1"/>
  </r>
  <r>
    <s v="US-VOT"/>
    <s v="US-VOTIV MUSIC"/>
    <s v="PORTABLE SUB STREAMS"/>
    <s v="NEUROTIC / AMPLIFIED"/>
    <s v="PORTABLE SUBSCRIPTIONS"/>
    <s v="TRACK"/>
    <x v="17"/>
    <x v="36"/>
    <s v="00851857007267"/>
    <s v="MY GOODNESS"/>
    <s v="SCAVENGERS"/>
    <d v="2017-06-02T00:00:00"/>
    <m/>
    <s v="USC5Q1600041"/>
    <n v="4.9200000000000008E-3"/>
    <n v="3"/>
  </r>
  <r>
    <s v="US-VOT"/>
    <s v="US-VOTIV MUSIC"/>
    <s v="PORTABLE SUB STREAMS"/>
    <s v="NEUROTIC / AMPLIFIED"/>
    <s v="PORTABLE SUBSCRIPTIONS"/>
    <s v="TRACK"/>
    <x v="19"/>
    <x v="46"/>
    <s v="00851563006622"/>
    <s v="KAYE"/>
    <s v="UUU"/>
    <d v="2016-08-19T00:00:00"/>
    <m/>
    <s v="USC5Q1600013"/>
    <n v="1.64E-3"/>
    <n v="1"/>
  </r>
  <r>
    <s v="US-VOT"/>
    <s v="US-VOTIV MUSIC"/>
    <s v="PORTABLE SUB STREAMS"/>
    <s v="NEUROTIC / AMPLIFIED"/>
    <s v="PORTABLE SUBSCRIPTIONS"/>
    <s v="TRACK"/>
    <x v="19"/>
    <x v="46"/>
    <s v="00851563006622"/>
    <s v="KAYE"/>
    <s v="HONEY"/>
    <d v="2016-08-19T00:00:00"/>
    <m/>
    <s v="USC5Q1600014"/>
    <n v="3.7719999999999997E-2"/>
    <n v="23"/>
  </r>
  <r>
    <s v="US-VOT"/>
    <s v="US-VOTIV MUSIC"/>
    <s v="PORTABLE SUB STREAMS"/>
    <s v="NEUROTIC / AMPLIFIED"/>
    <s v="PORTABLE SUBSCRIPTIONS"/>
    <s v="TRACK"/>
    <x v="19"/>
    <x v="47"/>
    <s v="00851857007342"/>
    <s v="KAYE"/>
    <s v="CHESHIRE KITTEN"/>
    <d v="2017-07-28T00:00:00"/>
    <m/>
    <s v="USC5Q1700027"/>
    <n v="1.0471630000000001"/>
    <n v="611"/>
  </r>
  <r>
    <s v="US-VOT"/>
    <s v="US-VOTIV MUSIC"/>
    <s v="PORTABLE SUB STREAMS"/>
    <s v="NEUROTIC / AMPLIFIED"/>
    <s v="PORTABLE SUBSCRIPTIONS"/>
    <s v="TRACK"/>
    <x v="0"/>
    <x v="53"/>
    <s v="00851563006257"/>
    <s v="GLINT"/>
    <s v="WHILE YOU SLEEP"/>
    <d v="2015-07-24T00:00:00"/>
    <m/>
    <s v="USC5Q1400060"/>
    <n v="4.2639999999999997E-2"/>
    <n v="26"/>
  </r>
  <r>
    <s v="US-VOT"/>
    <s v="US-VOTIV MUSIC"/>
    <s v="PORTABLE SUB STREAMS"/>
    <s v="NEUROTIC / AMPLIFIED"/>
    <s v="PORTABLE SUBSCRIPTIONS"/>
    <s v="TRACK"/>
    <x v="1"/>
    <x v="63"/>
    <s v="00857235002749"/>
    <s v="CHAPPO"/>
    <s v="HELLO"/>
    <d v="2015-05-12T00:00:00"/>
    <m/>
    <s v="USC5Q1400082"/>
    <n v="1.64E-3"/>
    <n v="1"/>
  </r>
  <r>
    <s v="US-VOT"/>
    <s v="US-VOTIV MUSIC"/>
    <s v="PORTABLE SUB STREAMS"/>
    <s v="NEUROTIC / AMPLIFIED"/>
    <s v="PORTABLE SUBSCRIPTIONS"/>
    <s v="TRACK"/>
    <x v="4"/>
    <x v="5"/>
    <s v="00075679956316"/>
    <s v="ALPINE"/>
    <s v="SEEING RED"/>
    <d v="2014-02-18T00:00:00"/>
    <m/>
    <s v="AULI01282650"/>
    <n v="1.8090000000000001E-3"/>
    <n v="1"/>
  </r>
  <r>
    <s v="US-VOT"/>
    <s v="US-VOTIV MUSIC"/>
    <s v="PORTABLE SUB STREAMS"/>
    <s v="NEUROTIC / AMPLIFIED"/>
    <s v="PORTABLE SUBSCRIPTIONS"/>
    <s v="TRACK"/>
    <x v="4"/>
    <x v="5"/>
    <s v="00075679956316"/>
    <s v="ALPINE"/>
    <s v="LOVERS 1"/>
    <d v="2014-02-18T00:00:00"/>
    <m/>
    <s v="AULI01282600"/>
    <n v="1.8089999999999998E-2"/>
    <n v="10"/>
  </r>
  <r>
    <s v="US-VOT"/>
    <s v="US-VOTIV MUSIC"/>
    <s v="PORTABLE SUB STREAMS"/>
    <s v="NEUROTIC / AMPLIFIED"/>
    <s v="PORTABLE SUBSCRIPTIONS"/>
    <s v="TRACK"/>
    <x v="13"/>
    <x v="65"/>
    <s v="00851563006752"/>
    <s v="ALLEN TATE"/>
    <s v="I DON'T THINK ABOUT IT"/>
    <d v="2016-10-28T00:00:00"/>
    <m/>
    <s v="USC5Q1600024"/>
    <n v="3.6179999999999997E-2"/>
    <n v="20"/>
  </r>
  <r>
    <s v="US-VOT"/>
    <s v="US-VOTIV MUSIC"/>
    <s v="PERMANENT DOWNLOADS"/>
    <s v="NEUROTIC / AMPLIFIED"/>
    <s v="DIGITAL PERMANENT DOWNLOAD              "/>
    <s v="TRACK"/>
    <x v="5"/>
    <x v="6"/>
    <s v="00851563006042"/>
    <s v="YOUNG EMPIRES"/>
    <s v="HOUSE LIGHTS"/>
    <d v="2015-09-04T00:00:00"/>
    <m/>
    <s v="USC5Q1500008"/>
    <n v="0.91"/>
    <n v="1"/>
  </r>
  <r>
    <s v="US-VOT"/>
    <s v="US-VOTIV MUSIC"/>
    <s v="PORTABLE SUB STREAMS"/>
    <s v="NEUROTIC / AMPLIFIED"/>
    <s v="PORTABLE SUBSCRIPTIONS"/>
    <s v="TRACK"/>
    <x v="17"/>
    <x v="74"/>
    <s v="00857235002176"/>
    <s v="MY GOODNESS"/>
    <s v="BOTTLE"/>
    <d v="2014-06-24T00:00:00"/>
    <m/>
    <s v="USC5Q1300086"/>
    <n v="1.8089999999999998E-2"/>
    <n v="10"/>
  </r>
  <r>
    <s v="US-VOT"/>
    <s v="US-VOTIV MUSIC"/>
    <s v="PORTABLE SUB STREAMS"/>
    <s v="NEUROTIC / AMPLIFIED"/>
    <s v="PORTABLE SUBSCRIPTIONS"/>
    <s v="TRACK"/>
    <x v="8"/>
    <x v="10"/>
    <s v="00075679964250"/>
    <s v="IMAGINARY CITIES"/>
    <s v="SAY YOU"/>
    <d v="2014-02-25T00:00:00"/>
    <m/>
    <s v="CA2Q71000001"/>
    <n v="3.6180000000000001E-3"/>
    <n v="2"/>
  </r>
  <r>
    <s v="US-VOT"/>
    <s v="US-VOTIV MUSIC"/>
    <s v="PORTABLE SUB STREAMS"/>
    <s v="NEUROTIC / AMPLIFIED"/>
    <s v="PORTABLE SUBSCRIPTIONS"/>
    <s v="TRACK"/>
    <x v="8"/>
    <x v="10"/>
    <s v="00075679964250"/>
    <s v="IMAGINARY CITIES"/>
    <s v="RIDE THIS OUT"/>
    <d v="2014-02-25T00:00:00"/>
    <m/>
    <s v="CA2Q71000006"/>
    <n v="3.6180000000000001E-3"/>
    <n v="2"/>
  </r>
  <r>
    <s v="US-VOT"/>
    <s v="US-VOTIV MUSIC"/>
    <s v="PERMANENT DOWNLOADS"/>
    <s v="NEUROTIC / AMPLIFIED"/>
    <s v="DIGITAL PERMANENT DOWNLOAD              "/>
    <s v="TRACK"/>
    <x v="5"/>
    <x v="70"/>
    <s v="00075679955869"/>
    <s v="YOUNG EMPIRES"/>
    <s v="WE DON'T SLEEP TONIGHT"/>
    <d v="2014-02-25T00:00:00"/>
    <m/>
    <s v="USC5Q1300002"/>
    <n v="0.91"/>
    <n v="1"/>
  </r>
  <r>
    <s v="US-VOT"/>
    <s v="US-VOTIV MUSIC"/>
    <s v="PERMANENT DOWNLOADS"/>
    <s v="NEUROTIC / AMPLIFIED"/>
    <s v="DIGITAL PERMANENT DOWNLOAD              "/>
    <s v="TRACK"/>
    <x v="20"/>
    <x v="75"/>
    <s v="00859705941404"/>
    <s v="HEY CHAMP"/>
    <s v="ANYTHING AT ALL"/>
    <d v="2014-02-25T00:00:00"/>
    <m/>
    <s v="USC5Q1100001"/>
    <n v="0.91"/>
    <n v="1"/>
  </r>
  <r>
    <s v="US-VOT"/>
    <s v="US-VOTIV MUSIC"/>
    <s v="Programmed Streaming (SoundExchange administered)"/>
    <s v="Pandora"/>
    <s v="Programmed Streaming (SoundExchange admi"/>
    <s v="TRACK"/>
    <x v="5"/>
    <x v="22"/>
    <s v="00851563006080"/>
    <s v="YOUNG EMPIRES"/>
    <s v="UNCOVER YOUR EYES"/>
    <d v="2015-08-14T00:00:00"/>
    <m/>
    <s v="USC5Q1500013"/>
    <n v="2.52E-2"/>
    <n v="14"/>
  </r>
  <r>
    <s v="US-VOT"/>
    <s v="US-VOTIV MUSIC"/>
    <s v="Programmed Streaming (SoundExchange administered)"/>
    <s v="Pandora"/>
    <s v="Programmed Streaming (SoundExchange admi"/>
    <s v="TRACK"/>
    <x v="5"/>
    <x v="6"/>
    <s v="00851563006066"/>
    <s v="YOUNG EMPIRES"/>
    <s v="THE GATES"/>
    <d v="2015-03-31T00:00:00"/>
    <m/>
    <s v="USC5Q1500004"/>
    <n v="0.56159999999999999"/>
    <n v="312"/>
  </r>
  <r>
    <s v="US-VOT"/>
    <s v="US-VOTIV MUSIC"/>
    <s v="Programmed Streaming (SoundExchange administered)"/>
    <s v="Pandora"/>
    <s v="Programmed Streaming (SoundExchange admi"/>
    <s v="TRACK"/>
    <x v="5"/>
    <x v="6"/>
    <s v="00851563006042"/>
    <s v="YOUNG EMPIRES"/>
    <s v="THE UNKNOWN"/>
    <d v="2015-09-04T00:00:00"/>
    <m/>
    <s v="USC5Q1500009"/>
    <n v="1.8E-3"/>
    <n v="1"/>
  </r>
  <r>
    <s v="US-VOT"/>
    <s v="US-VOTIV MUSIC"/>
    <s v="Programmed Streaming (SoundExchange administered)"/>
    <s v="Pandora"/>
    <s v="Programmed Streaming (SoundExchange admi"/>
    <s v="TRACK"/>
    <x v="5"/>
    <x v="6"/>
    <s v="00851563006042"/>
    <s v="YOUNG EMPIRES"/>
    <s v="SUNSHINE"/>
    <d v="2015-09-04T00:00:00"/>
    <m/>
    <s v="USC5Q1500010"/>
    <n v="4.8599999999999997E-2"/>
    <n v="27"/>
  </r>
  <r>
    <s v="US-VOT"/>
    <s v="US-VOTIV MUSIC"/>
    <s v="Programmed Streaming (SoundExchange administered)"/>
    <s v="Pandora"/>
    <s v="Programmed Streaming (SoundExchange admi"/>
    <s v="TRACK"/>
    <x v="5"/>
    <x v="6"/>
    <s v="00851563006042"/>
    <s v="YOUNG EMPIRES"/>
    <s v="STRANGLEHOLD"/>
    <d v="2015-09-04T00:00:00"/>
    <m/>
    <s v="USC5Q1500006"/>
    <n v="0.27179999999999999"/>
    <n v="151"/>
  </r>
  <r>
    <s v="US-VOT"/>
    <s v="US-VOTIV MUSIC"/>
    <s v="Programmed Streaming (SoundExchange administered)"/>
    <s v="Pandora"/>
    <s v="Programmed Streaming (SoundExchange admi"/>
    <s v="TRACK"/>
    <x v="5"/>
    <x v="6"/>
    <s v="00851563006042"/>
    <s v="YOUNG EMPIRES"/>
    <s v="NEVER DIE YOUNG"/>
    <d v="2015-09-04T00:00:00"/>
    <m/>
    <s v="USC5Q1500007"/>
    <n v="2.3400000000000001E-2"/>
    <n v="13"/>
  </r>
  <r>
    <s v="US-VOT"/>
    <s v="US-VOTIV MUSIC"/>
    <s v="Programmed Streaming (SoundExchange administered)"/>
    <s v="Pandora"/>
    <s v="Programmed Streaming (SoundExchange admi"/>
    <s v="TRACK"/>
    <x v="5"/>
    <x v="6"/>
    <s v="00851563006042"/>
    <s v="YOUNG EMPIRES"/>
    <s v="MERCY"/>
    <d v="2015-09-04T00:00:00"/>
    <m/>
    <s v="USC5Q1500003"/>
    <n v="0.90900000000000003"/>
    <n v="505"/>
  </r>
  <r>
    <s v="US-VOT"/>
    <s v="US-VOTIV MUSIC"/>
    <s v="Programmed Streaming (SoundExchange administered)"/>
    <s v="Pandora"/>
    <s v="Programmed Streaming (SoundExchange admi"/>
    <s v="TRACK"/>
    <x v="5"/>
    <x v="6"/>
    <s v="00851563006042"/>
    <s v="YOUNG EMPIRES"/>
    <s v="HOUSE LIGHTS"/>
    <d v="2015-09-04T00:00:00"/>
    <m/>
    <s v="USC5Q1500008"/>
    <n v="2.3400000000000001E-2"/>
    <n v="13"/>
  </r>
  <r>
    <s v="US-VOT"/>
    <s v="US-VOTIV MUSIC"/>
    <s v="Programmed Streaming (SoundExchange administered)"/>
    <s v="Pandora"/>
    <s v="Programmed Streaming (SoundExchange admi"/>
    <s v="TRACK"/>
    <x v="5"/>
    <x v="6"/>
    <s v="00851563006042"/>
    <s v="YOUNG EMPIRES"/>
    <s v="GHOSTS"/>
    <d v="2015-09-04T00:00:00"/>
    <m/>
    <s v="USC5Q1500005"/>
    <n v="0.4482000000000001"/>
    <n v="249"/>
  </r>
  <r>
    <s v="US-VOT"/>
    <s v="US-VOTIV MUSIC"/>
    <s v="Programmed Streaming (SoundExchange administered)"/>
    <s v="Pandora"/>
    <s v="Programmed Streaming (SoundExchange admi"/>
    <s v="TRACK"/>
    <x v="5"/>
    <x v="11"/>
    <s v="00857235002947"/>
    <s v="YOUNG EMPIRES"/>
    <s v="SO CRUEL"/>
    <d v="2015-02-24T00:00:00"/>
    <m/>
    <s v="USC5Q1500001"/>
    <n v="0.126"/>
    <n v="70"/>
  </r>
  <r>
    <s v="US-VOT"/>
    <s v="US-VOTIV MUSIC"/>
    <s v="Programmed Streaming (SoundExchange administered)"/>
    <s v="Pandora"/>
    <s v="Programmed Streaming (SoundExchange admi"/>
    <s v="TRACK"/>
    <x v="9"/>
    <x v="24"/>
    <s v="00075679958464"/>
    <s v="YOUNG BUFFALO"/>
    <s v="THE PRIZE"/>
    <d v="2014-02-25T00:00:00"/>
    <m/>
    <s v="USC5Q1200050"/>
    <n v="1.8E-3"/>
    <n v="1"/>
  </r>
  <r>
    <s v="US-VOT"/>
    <s v="US-VOTIV MUSIC"/>
    <s v="Programmed Streaming (SoundExchange administered)"/>
    <s v="Pandora"/>
    <s v="Programmed Streaming (SoundExchange admi"/>
    <s v="TRACK"/>
    <x v="9"/>
    <x v="24"/>
    <s v="00075679958464"/>
    <s v="YOUNG BUFFALO"/>
    <s v="NATURE BOY"/>
    <d v="2014-02-25T00:00:00"/>
    <m/>
    <s v="USC5Q1200049"/>
    <n v="3.6000000000000012E-3"/>
    <n v="2"/>
  </r>
  <r>
    <s v="US-VOT"/>
    <s v="US-VOTIV MUSIC"/>
    <s v="Programmed Streaming (SoundExchange administered)"/>
    <s v="Pandora"/>
    <s v="Programmed Streaming (SoundExchange admi"/>
    <s v="TRACK"/>
    <x v="9"/>
    <x v="26"/>
    <s v="00857235002619"/>
    <s v="YOUNG BUFFALO"/>
    <s v="MY PLACE"/>
    <d v="2014-10-21T00:00:00"/>
    <m/>
    <s v="USC5Q1400005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9"/>
    <x v="12"/>
    <s v="00857235002190"/>
    <s v="YOUNG BUFFALO"/>
    <s v="SUMMERTIME BLONDES"/>
    <d v="2015-03-03T00:00:00"/>
    <m/>
    <s v="USC5Q1400008"/>
    <n v="1.8E-3"/>
    <n v="1"/>
  </r>
  <r>
    <s v="US-VOT"/>
    <s v="US-VOTIV MUSIC"/>
    <s v="Programmed Streaming (SoundExchange administered)"/>
    <s v="Pandora"/>
    <s v="Programmed Streaming (SoundExchange admi"/>
    <s v="TRACK"/>
    <x v="9"/>
    <x v="12"/>
    <s v="00857235002190"/>
    <s v="YOUNG BUFFALO"/>
    <s v="PILL"/>
    <d v="2015-03-03T00:00:00"/>
    <m/>
    <s v="USC5Q1400009"/>
    <n v="1.8E-3"/>
    <n v="1"/>
  </r>
  <r>
    <s v="US-VOT"/>
    <s v="US-VOTIV MUSIC"/>
    <s v="Programmed Streaming (SoundExchange administered)"/>
    <s v="Pandora"/>
    <s v="Programmed Streaming (SoundExchange admi"/>
    <s v="TRACK"/>
    <x v="9"/>
    <x v="12"/>
    <s v="00857235002190"/>
    <s v="YOUNG BUFFALO"/>
    <s v="OLD SOUL"/>
    <d v="2015-03-03T00:00:00"/>
    <m/>
    <s v="USC5Q1400010"/>
    <n v="1.8E-3"/>
    <n v="1"/>
  </r>
  <r>
    <s v="US-VOT"/>
    <s v="US-VOTIV MUSIC"/>
    <s v="Programmed Streaming (SoundExchange administered)"/>
    <s v="Pandora"/>
    <s v="Programmed Streaming (SoundExchange admi"/>
    <s v="TRACK"/>
    <x v="9"/>
    <x v="12"/>
    <s v="00857235002190"/>
    <s v="YOUNG BUFFALO"/>
    <s v="NO IDEA"/>
    <d v="2015-03-03T00:00:00"/>
    <m/>
    <s v="USC5Q1400002"/>
    <n v="1.8E-3"/>
    <n v="1"/>
  </r>
  <r>
    <s v="US-VOT"/>
    <s v="US-VOTIV MUSIC"/>
    <s v="Programmed Streaming (SoundExchange administered)"/>
    <s v="Pandora"/>
    <s v="Programmed Streaming (SoundExchange admi"/>
    <s v="TRACK"/>
    <x v="9"/>
    <x v="12"/>
    <s v="00857235002190"/>
    <s v="YOUNG BUFFALO"/>
    <s v="GUILT"/>
    <d v="2015-03-03T00:00:00"/>
    <m/>
    <s v="USC5Q1400003"/>
    <n v="1.6199999999999999E-2"/>
    <n v="9"/>
  </r>
  <r>
    <s v="US-VOT"/>
    <s v="US-VOTIV MUSIC"/>
    <s v="Programmed Streaming (SoundExchange administered)"/>
    <s v="Pandora"/>
    <s v="Programmed Streaming (SoundExchange admi"/>
    <s v="TRACK"/>
    <x v="9"/>
    <x v="12"/>
    <s v="00857235002190"/>
    <s v="YOUNG BUFFALO"/>
    <s v="CLIFF DIVER"/>
    <d v="2015-03-03T00:00:00"/>
    <m/>
    <s v="USC5Q1400004"/>
    <n v="1.0800000000000001E-2"/>
    <n v="6"/>
  </r>
  <r>
    <s v="US-VOT"/>
    <s v="US-VOTIV MUSIC"/>
    <s v="Programmed Streaming (SoundExchange administered)"/>
    <s v="Pandora"/>
    <s v="Programmed Streaming (SoundExchange admi"/>
    <s v="TRACK"/>
    <x v="9"/>
    <x v="12"/>
    <s v="00857235002190"/>
    <s v="YOUNG BUFFALO"/>
    <s v="BLACK EYE"/>
    <d v="2015-03-03T00:00:00"/>
    <m/>
    <s v="USC5Q1400007"/>
    <n v="1.0800000000000001E-2"/>
    <n v="6"/>
  </r>
  <r>
    <s v="US-VOT"/>
    <s v="US-VOTIV MUSIC"/>
    <s v="Programmed Streaming (SoundExchange administered)"/>
    <s v="Pandora"/>
    <s v="Programmed Streaming (SoundExchange admi"/>
    <s v="TRACK"/>
    <x v="9"/>
    <x v="12"/>
    <s v="00857235002190"/>
    <s v="YOUNG BUFFALO"/>
    <s v="BEAT BACK"/>
    <d v="2015-03-03T00:00:00"/>
    <m/>
    <s v="USC5Q1400011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10"/>
    <x v="27"/>
    <s v="00857235002541"/>
    <s v="WHITE ARROWS"/>
    <s v="WE CAN'T EVER DIE"/>
    <d v="2014-07-22T00:00:00"/>
    <m/>
    <s v="USC5Q1400048"/>
    <n v="6.4799999999999996E-2"/>
    <n v="36"/>
  </r>
  <r>
    <s v="US-VOT"/>
    <s v="US-VOTIV MUSIC"/>
    <s v="Programmed Streaming (SoundExchange administered)"/>
    <s v="Pandora"/>
    <s v="Programmed Streaming (SoundExchange admi"/>
    <s v="TRACK"/>
    <x v="10"/>
    <x v="28"/>
    <s v="00857235002374"/>
    <s v="WHITE ARROWS"/>
    <s v="LEAVE IT ALONE"/>
    <d v="2014-06-10T00:00:00"/>
    <m/>
    <s v="USC5Q1400017"/>
    <n v="0.1512"/>
    <n v="84"/>
  </r>
  <r>
    <s v="US-VOT"/>
    <s v="US-VOTIV MUSIC"/>
    <s v="Programmed Streaming (SoundExchange administered)"/>
    <s v="Pandora"/>
    <s v="Programmed Streaming (SoundExchange admi"/>
    <s v="TRACK"/>
    <x v="10"/>
    <x v="13"/>
    <s v="00857235002411"/>
    <s v="WHITE ARROWS"/>
    <s v="I WANT A TASTE"/>
    <d v="2014-06-24T00:00:00"/>
    <m/>
    <s v="USC5Q1400034"/>
    <n v="2.8799999999999999E-2"/>
    <n v="16"/>
  </r>
  <r>
    <s v="US-VOT"/>
    <s v="US-VOTIV MUSIC"/>
    <s v="Programmed Streaming (SoundExchange administered)"/>
    <s v="Pandora"/>
    <s v="Programmed Streaming (SoundExchange admi"/>
    <s v="TRACK"/>
    <x v="6"/>
    <x v="7"/>
    <s v="00075679967336"/>
    <s v="WE ARE AUGUSTINES"/>
    <s v="THE INSTRUMENTAL"/>
    <d v="2014-02-18T00:00:00"/>
    <m/>
    <s v="GBW7D1100012"/>
    <n v="3.6000000000000012E-3"/>
    <n v="2"/>
  </r>
  <r>
    <s v="US-VOT"/>
    <s v="US-VOTIV MUSIC"/>
    <s v="Programmed Streaming (SoundExchange administered)"/>
    <s v="Pandora"/>
    <s v="Programmed Streaming (SoundExchange admi"/>
    <s v="TRACK"/>
    <x v="6"/>
    <x v="7"/>
    <s v="00075679967336"/>
    <s v="WE ARE AUGUSTINES"/>
    <s v="STRANGE DAYS"/>
    <d v="2014-02-18T00:00:00"/>
    <m/>
    <s v="GBW7D1100010"/>
    <n v="0.34200000000000008"/>
    <n v="190"/>
  </r>
  <r>
    <s v="US-VOT"/>
    <s v="US-VOTIV MUSIC"/>
    <s v="Programmed Streaming (SoundExchange administered)"/>
    <s v="Pandora"/>
    <s v="Programmed Streaming (SoundExchange admi"/>
    <s v="TRACK"/>
    <x v="6"/>
    <x v="7"/>
    <s v="00075679967336"/>
    <s v="WE ARE AUGUSTINES"/>
    <s v="PHILADELPHIA (THE CITY OF BROTHERLY LOVE)"/>
    <d v="2014-02-18T00:00:00"/>
    <m/>
    <s v="GBW7D1100007"/>
    <n v="0.20880000000000001"/>
    <n v="116"/>
  </r>
  <r>
    <s v="US-VOT"/>
    <s v="US-VOTIV MUSIC"/>
    <s v="Programmed Streaming (SoundExchange administered)"/>
    <s v="Pandora"/>
    <s v="Programmed Streaming (SoundExchange admi"/>
    <s v="TRACK"/>
    <x v="6"/>
    <x v="7"/>
    <s v="00075679967336"/>
    <s v="WE ARE AUGUSTINES"/>
    <s v="PATTON STATE HOSPITAL"/>
    <d v="2014-02-18T00:00:00"/>
    <m/>
    <s v="GBW7D1100009"/>
    <n v="0.23760000000000001"/>
    <n v="132"/>
  </r>
  <r>
    <s v="US-VOT"/>
    <s v="US-VOTIV MUSIC"/>
    <s v="Programmed Streaming (SoundExchange administered)"/>
    <s v="Pandora"/>
    <s v="Programmed Streaming (SoundExchange admi"/>
    <s v="TRACK"/>
    <x v="6"/>
    <x v="7"/>
    <s v="00075679967336"/>
    <s v="WE ARE AUGUSTINES"/>
    <s v="NEW DRINK FOR THE OLD DRUNK"/>
    <d v="2014-02-18T00:00:00"/>
    <m/>
    <s v="GBW7D1100008"/>
    <n v="0.35639999999999999"/>
    <n v="198"/>
  </r>
  <r>
    <s v="US-VOT"/>
    <s v="US-VOTIV MUSIC"/>
    <s v="Programmed Streaming (SoundExchange administered)"/>
    <s v="Pandora"/>
    <s v="Programmed Streaming (SoundExchange admi"/>
    <s v="TRACK"/>
    <x v="6"/>
    <x v="7"/>
    <s v="00075679967336"/>
    <s v="WE ARE AUGUSTINES"/>
    <s v="JUAREZ"/>
    <d v="2014-02-18T00:00:00"/>
    <m/>
    <s v="GBW7D1100006"/>
    <n v="8.8200000000000001E-2"/>
    <n v="49"/>
  </r>
  <r>
    <s v="US-VOT"/>
    <s v="US-VOTIV MUSIC"/>
    <s v="Programmed Streaming (SoundExchange administered)"/>
    <s v="Pandora"/>
    <s v="Programmed Streaming (SoundExchange admi"/>
    <s v="TRACK"/>
    <x v="6"/>
    <x v="7"/>
    <s v="00075679967336"/>
    <s v="WE ARE AUGUSTINES"/>
    <s v="HEADLONG INTO THE ABYSS"/>
    <d v="2014-02-18T00:00:00"/>
    <m/>
    <s v="GBW7D1100003"/>
    <n v="0.29520000000000002"/>
    <n v="164"/>
  </r>
  <r>
    <s v="US-VOT"/>
    <s v="US-VOTIV MUSIC"/>
    <s v="Programmed Streaming (SoundExchange administered)"/>
    <s v="Pandora"/>
    <s v="Programmed Streaming (SoundExchange admi"/>
    <s v="TRACK"/>
    <x v="6"/>
    <x v="7"/>
    <s v="00075679967336"/>
    <s v="WE ARE AUGUSTINES"/>
    <s v="EAST LOS ANGELES"/>
    <d v="2014-02-18T00:00:00"/>
    <m/>
    <s v="GBW7D1100005"/>
    <n v="0.14760000000000001"/>
    <n v="82"/>
  </r>
  <r>
    <s v="US-VOT"/>
    <s v="US-VOTIV MUSIC"/>
    <s v="Programmed Streaming (SoundExchange administered)"/>
    <s v="Pandora"/>
    <s v="Programmed Streaming (SoundExchange admi"/>
    <s v="TRACK"/>
    <x v="6"/>
    <x v="7"/>
    <s v="00075679967336"/>
    <s v="WE ARE AUGUSTINES"/>
    <s v="CHAPEL SONG"/>
    <d v="2014-02-18T00:00:00"/>
    <m/>
    <s v="GBW7D1100014"/>
    <n v="0.33119999999999999"/>
    <n v="184"/>
  </r>
  <r>
    <s v="US-VOT"/>
    <s v="US-VOTIV MUSIC"/>
    <s v="Programmed Streaming (SoundExchange administered)"/>
    <s v="Pandora"/>
    <s v="Programmed Streaming (SoundExchange admi"/>
    <s v="TRACK"/>
    <x v="6"/>
    <x v="7"/>
    <s v="00075679967336"/>
    <s v="WE ARE AUGUSTINES"/>
    <s v="BOOK OF JAMES"/>
    <d v="2014-02-18T00:00:00"/>
    <m/>
    <s v="GBW7D1100004"/>
    <n v="0.2898"/>
    <n v="161"/>
  </r>
  <r>
    <s v="US-VOT"/>
    <s v="US-VOTIV MUSIC"/>
    <s v="Programmed Streaming (SoundExchange administered)"/>
    <s v="Pandora"/>
    <s v="Programmed Streaming (SoundExchange admi"/>
    <s v="TRACK"/>
    <x v="6"/>
    <x v="7"/>
    <s v="00075679967336"/>
    <s v="WE ARE AUGUSTINES"/>
    <s v="BARREL OF LEAVES"/>
    <d v="2014-02-18T00:00:00"/>
    <m/>
    <s v="GBW7D1100011"/>
    <n v="0.15840000000000001"/>
    <n v="88"/>
  </r>
  <r>
    <s v="US-VOT"/>
    <s v="US-VOTIV MUSIC"/>
    <s v="Programmed Streaming (SoundExchange administered)"/>
    <s v="Pandora"/>
    <s v="Programmed Streaming (SoundExchange admi"/>
    <s v="TRACK"/>
    <x v="6"/>
    <x v="7"/>
    <s v="00075679967336"/>
    <s v="WE ARE AUGUSTINES"/>
    <s v="AUGUSTINE"/>
    <d v="2014-02-18T00:00:00"/>
    <m/>
    <s v="GBW7D1100002"/>
    <n v="0.3726000000000001"/>
    <n v="207"/>
  </r>
  <r>
    <s v="US-VOT"/>
    <s v="US-VOTIV MUSIC"/>
    <s v="Programmed Streaming (SoundExchange administered)"/>
    <s v="Pandora"/>
    <s v="Programmed Streaming (SoundExchange admi"/>
    <s v="TRACK"/>
    <x v="7"/>
    <x v="14"/>
    <s v="00075679946430"/>
    <s v="THE SO SO GLOS"/>
    <s v="UNDERNEATH THE UNIVERSE"/>
    <d v="2014-01-14T00:00:00"/>
    <m/>
    <s v="USC5Q1300124"/>
    <n v="3.6000000000000011E-2"/>
    <n v="20"/>
  </r>
  <r>
    <s v="US-VOT"/>
    <s v="US-VOTIV MUSIC"/>
    <s v="Programmed Streaming (SoundExchange administered)"/>
    <s v="Pandora"/>
    <s v="Programmed Streaming (SoundExchange admi"/>
    <s v="TRACK"/>
    <x v="7"/>
    <x v="14"/>
    <s v="00075679946430"/>
    <s v="THE SO SO GLOS"/>
    <s v="THROW YOUR HANDS UP"/>
    <d v="2014-01-14T00:00:00"/>
    <m/>
    <s v="USC5Q1300118"/>
    <n v="3.4200000000000001E-2"/>
    <n v="19"/>
  </r>
  <r>
    <s v="US-VOT"/>
    <s v="US-VOTIV MUSIC"/>
    <s v="Programmed Streaming (SoundExchange administered)"/>
    <s v="Pandora"/>
    <s v="Programmed Streaming (SoundExchange admi"/>
    <s v="TRACK"/>
    <x v="7"/>
    <x v="14"/>
    <s v="00075679946430"/>
    <s v="THE SO SO GLOS"/>
    <s v="MY BLOCK"/>
    <d v="2014-01-14T00:00:00"/>
    <m/>
    <s v="USC5Q1300117"/>
    <n v="3.0600000000000009E-2"/>
    <n v="17"/>
  </r>
  <r>
    <s v="US-VOT"/>
    <s v="US-VOTIV MUSIC"/>
    <s v="Programmed Streaming (SoundExchange administered)"/>
    <s v="Pandora"/>
    <s v="Programmed Streaming (SoundExchange admi"/>
    <s v="TRACK"/>
    <x v="7"/>
    <x v="14"/>
    <s v="00075679946430"/>
    <s v="THE SO SO GLOS"/>
    <s v="LOVE OR EMPIRE"/>
    <d v="2014-01-14T00:00:00"/>
    <m/>
    <s v="USC5Q1300120"/>
    <n v="8.2799999999999985E-2"/>
    <n v="46"/>
  </r>
  <r>
    <s v="US-VOT"/>
    <s v="US-VOTIV MUSIC"/>
    <s v="Programmed Streaming (SoundExchange administered)"/>
    <s v="Pandora"/>
    <s v="Programmed Streaming (SoundExchange admi"/>
    <s v="TRACK"/>
    <x v="7"/>
    <x v="14"/>
    <s v="00075679946430"/>
    <s v="THE SO SO GLOS"/>
    <s v="ISN'T IT A SHAME"/>
    <d v="2014-01-14T00:00:00"/>
    <m/>
    <s v="USC5Q1300119"/>
    <n v="1.44E-2"/>
    <n v="8"/>
  </r>
  <r>
    <s v="US-VOT"/>
    <s v="US-VOTIV MUSIC"/>
    <s v="Programmed Streaming (SoundExchange administered)"/>
    <s v="Pandora"/>
    <s v="Programmed Streaming (SoundExchange admi"/>
    <s v="TRACK"/>
    <x v="7"/>
    <x v="14"/>
    <s v="00075679946430"/>
    <s v="THE SO SO GLOS"/>
    <s v="ISLAND LOOPS"/>
    <d v="2014-01-14T00:00:00"/>
    <m/>
    <s v="USC5Q1300123"/>
    <n v="5.5800000000000002E-2"/>
    <n v="31"/>
  </r>
  <r>
    <s v="US-VOT"/>
    <s v="US-VOTIV MUSIC"/>
    <s v="Programmed Streaming (SoundExchange administered)"/>
    <s v="Pandora"/>
    <s v="Programmed Streaming (SoundExchange admi"/>
    <s v="TRACK"/>
    <x v="7"/>
    <x v="14"/>
    <s v="00075679946430"/>
    <s v="THE SO SO GLOS"/>
    <s v="EXECUTION"/>
    <d v="2014-01-14T00:00:00"/>
    <m/>
    <s v="USC5Q1300122"/>
    <n v="1.44E-2"/>
    <n v="8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WE GOT THE DAYS"/>
    <d v="2014-01-14T00:00:00"/>
    <m/>
    <s v="USC5Q1300099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THE FISTICUFFS"/>
    <d v="2014-01-14T00:00:00"/>
    <m/>
    <s v="USC5Q1300097"/>
    <n v="7.2000000000000007E-3"/>
    <n v="4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THE DEAD, THE GONE &amp; THE COSMOS"/>
    <d v="2014-01-14T00:00:00"/>
    <m/>
    <s v="USC5Q1300103"/>
    <n v="1.8E-3"/>
    <n v="1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SEVENTEEN"/>
    <d v="2014-01-14T00:00:00"/>
    <m/>
    <s v="USC5Q1300106"/>
    <n v="0.1134"/>
    <n v="63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RUSKIE KILLS FEMME"/>
    <d v="2014-01-14T00:00:00"/>
    <m/>
    <s v="USC5Q1300109"/>
    <n v="9.0000000000000028E-3"/>
    <n v="5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MOLD BABY (&amp; THE QUEEN MIDAS)"/>
    <d v="2014-01-14T00:00:00"/>
    <m/>
    <s v="USC5Q1300110"/>
    <n v="7.2000000000000007E-3"/>
    <n v="4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LOW"/>
    <d v="2014-01-14T00:00:00"/>
    <m/>
    <s v="USC5Q1300098"/>
    <n v="1.0800000000000001E-2"/>
    <n v="6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JUNKIE STORY"/>
    <d v="2014-01-14T00:00:00"/>
    <m/>
    <s v="USC5Q1300105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IRISH ROSE"/>
    <d v="2014-01-14T00:00:00"/>
    <m/>
    <s v="USC5Q1300107"/>
    <n v="3.6000000000000012E-3"/>
    <n v="2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HURRICANE HEART ATTACK"/>
    <d v="2014-01-14T00:00:00"/>
    <m/>
    <s v="USC5Q1300102"/>
    <n v="7.2000000000000007E-3"/>
    <n v="4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FROM HER BEACON HAND, GLOS"/>
    <d v="2014-01-14T00:00:00"/>
    <m/>
    <s v="USC5Q1300100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BROKEN MIRROR BABY"/>
    <d v="2014-01-14T00:00:00"/>
    <m/>
    <s v="USC5Q1300108"/>
    <n v="9.9000000000000005E-2"/>
    <n v="55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BLACK AND BLUE"/>
    <d v="2014-01-14T00:00:00"/>
    <m/>
    <s v="USC5Q1300101"/>
    <n v="7.2000000000000007E-3"/>
    <n v="4"/>
  </r>
  <r>
    <s v="US-VOT"/>
    <s v="US-VOTIV MUSIC"/>
    <s v="Programmed Streaming (SoundExchange administered)"/>
    <s v="Pandora"/>
    <s v="Programmed Streaming (SoundExchange admi"/>
    <s v="TRACK"/>
    <x v="7"/>
    <x v="15"/>
    <s v="00075679946447"/>
    <s v="THE SO SO GLOS"/>
    <s v="99°"/>
    <d v="2014-01-14T00:00:00"/>
    <m/>
    <s v="USC5Q1300104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7"/>
    <x v="8"/>
    <s v="00811790020006"/>
    <s v="THE SO SO GLOS"/>
    <s v="LIVE LIKE TV"/>
    <d v="2014-01-14T00:00:00"/>
    <m/>
    <s v="USC5Q1300112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7"/>
    <x v="8"/>
    <s v="00811790020006"/>
    <s v="THE SO SO GLOS"/>
    <s v="HERE COMES THE NEIGHBORHOOD"/>
    <d v="2014-01-14T00:00:00"/>
    <m/>
    <s v="USC5Q1300114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7"/>
    <x v="30"/>
    <s v="00851563006356"/>
    <s v="THE SO SO GLOS"/>
    <s v="SUNNY SIDE"/>
    <d v="2016-05-20T00:00:00"/>
    <m/>
    <s v="USC5Q1500023"/>
    <n v="1.8E-3"/>
    <n v="1"/>
  </r>
  <r>
    <s v="US-VOT"/>
    <s v="US-VOTIV MUSIC"/>
    <s v="Programmed Streaming (SoundExchange administered)"/>
    <s v="Pandora"/>
    <s v="Programmed Streaming (SoundExchange admi"/>
    <s v="TRACK"/>
    <x v="7"/>
    <x v="30"/>
    <s v="00851563006356"/>
    <s v="THE SO SO GLOS"/>
    <s v="MISSIONARY"/>
    <d v="2016-05-20T00:00:00"/>
    <m/>
    <s v="USC5Q1500029"/>
    <n v="3.6000000000000012E-3"/>
    <n v="2"/>
  </r>
  <r>
    <s v="US-VOT"/>
    <s v="US-VOTIV MUSIC"/>
    <s v="Programmed Streaming (SoundExchange administered)"/>
    <s v="Pandora"/>
    <s v="Programmed Streaming (SoundExchange admi"/>
    <s v="TRACK"/>
    <x v="7"/>
    <x v="30"/>
    <s v="00851563006356"/>
    <s v="THE SO SO GLOS"/>
    <s v="KINGS COUNTY II: BALLAD OF A SO SO GLO"/>
    <d v="2016-05-20T00:00:00"/>
    <m/>
    <s v="USC5Q1500024"/>
    <n v="1.9800000000000002E-2"/>
    <n v="11"/>
  </r>
  <r>
    <s v="US-VOT"/>
    <s v="US-VOTIV MUSIC"/>
    <s v="Programmed Streaming (SoundExchange administered)"/>
    <s v="Pandora"/>
    <s v="Programmed Streaming (SoundExchange admi"/>
    <s v="TRACK"/>
    <x v="7"/>
    <x v="30"/>
    <s v="00851563006356"/>
    <s v="THE SO SO GLOS"/>
    <s v="INPATIENT"/>
    <d v="2016-05-20T00:00:00"/>
    <m/>
    <s v="USC5Q1500027"/>
    <n v="3.0600000000000009E-2"/>
    <n v="17"/>
  </r>
  <r>
    <s v="US-VOT"/>
    <s v="US-VOTIV MUSIC"/>
    <s v="Programmed Streaming (SoundExchange administered)"/>
    <s v="Pandora"/>
    <s v="Programmed Streaming (SoundExchange admi"/>
    <s v="TRACK"/>
    <x v="7"/>
    <x v="30"/>
    <s v="00851563006356"/>
    <s v="THE SO SO GLOS"/>
    <s v="GOING OUT SWINGIN'"/>
    <d v="2016-05-20T00:00:00"/>
    <m/>
    <s v="USC5Q1500020"/>
    <n v="7.2000000000000008E-2"/>
    <n v="40"/>
  </r>
  <r>
    <s v="US-VOT"/>
    <s v="US-VOTIV MUSIC"/>
    <s v="Programmed Streaming (SoundExchange administered)"/>
    <s v="Pandora"/>
    <s v="Programmed Streaming (SoundExchange admi"/>
    <s v="TRACK"/>
    <x v="7"/>
    <x v="30"/>
    <s v="00851563006356"/>
    <s v="THE SO SO GLOS"/>
    <s v="DOWN THE TUBES"/>
    <d v="2016-05-20T00:00:00"/>
    <m/>
    <s v="USC5Q1500028"/>
    <n v="2.3400000000000001E-2"/>
    <n v="13"/>
  </r>
  <r>
    <s v="US-VOT"/>
    <s v="US-VOTIV MUSIC"/>
    <s v="Programmed Streaming (SoundExchange administered)"/>
    <s v="Pandora"/>
    <s v="Programmed Streaming (SoundExchange admi"/>
    <s v="TRACK"/>
    <x v="7"/>
    <x v="30"/>
    <s v="00851563006356"/>
    <s v="THE SO SO GLOS"/>
    <s v="DEVIL'S DOING HANDSTANDS"/>
    <d v="2016-05-20T00:00:00"/>
    <m/>
    <s v="USC5Q1500021"/>
    <n v="1.7999999999999999E-2"/>
    <n v="10"/>
  </r>
  <r>
    <s v="US-VOT"/>
    <s v="US-VOTIV MUSIC"/>
    <s v="Programmed Streaming (SoundExchange administered)"/>
    <s v="Pandora"/>
    <s v="Programmed Streaming (SoundExchange admi"/>
    <s v="TRACK"/>
    <x v="7"/>
    <x v="30"/>
    <s v="00851563006356"/>
    <s v="THE SO SO GLOS"/>
    <s v="CADAVER (CAREER SUICIDE)"/>
    <d v="2016-05-20T00:00:00"/>
    <m/>
    <s v="USC5Q1500026"/>
    <n v="3.0600000000000009E-2"/>
    <n v="17"/>
  </r>
  <r>
    <s v="US-VOT"/>
    <s v="US-VOTIV MUSIC"/>
    <s v="Programmed Streaming (SoundExchange administered)"/>
    <s v="Pandora"/>
    <s v="Programmed Streaming (SoundExchange admi"/>
    <s v="TRACK"/>
    <x v="7"/>
    <x v="31"/>
    <s v="00851563006479"/>
    <s v="THE SO SO GLOS"/>
    <s v="DANCING INDUSTRY"/>
    <d v="2016-03-11T00:00:00"/>
    <m/>
    <s v="USC5Q1500018"/>
    <n v="9.7200000000000009E-2"/>
    <n v="54"/>
  </r>
  <r>
    <s v="US-VOT"/>
    <s v="US-VOTIV MUSIC"/>
    <s v="Programmed Streaming (SoundExchange administered)"/>
    <s v="Pandora"/>
    <s v="Programmed Streaming (SoundExchange admi"/>
    <s v="TRACK"/>
    <x v="7"/>
    <x v="32"/>
    <s v="00857235002961"/>
    <s v="THE SO SO GLOS"/>
    <s v="BLACK AND BLUE"/>
    <d v="2015-03-03T00:00:00"/>
    <m/>
    <s v="USC5Q1500002"/>
    <n v="2.52E-2"/>
    <n v="14"/>
  </r>
  <r>
    <s v="US-VOT"/>
    <s v="US-VOTIV MUSIC"/>
    <s v="Programmed Streaming (SoundExchange administered)"/>
    <s v="Pandora"/>
    <s v="Programmed Streaming (SoundExchange admi"/>
    <s v="TRACK"/>
    <x v="7"/>
    <x v="16"/>
    <s v="00851563006394"/>
    <s v="THE SO SO GLOS"/>
    <s v="A.D.D. LIFE"/>
    <d v="2016-01-22T00:00:00"/>
    <m/>
    <s v="USC5Q1500019"/>
    <n v="2.7E-2"/>
    <n v="15"/>
  </r>
  <r>
    <s v="US-VOT"/>
    <s v="US-VOTIV MUSIC"/>
    <s v="Programmed Streaming (SoundExchange administered)"/>
    <s v="Pandora"/>
    <s v="Programmed Streaming (SoundExchange admi"/>
    <s v="TRACK"/>
    <x v="16"/>
    <x v="35"/>
    <s v="00851857007205"/>
    <s v="PATRICK HIGGINS"/>
    <s v="ALL THE THINGS YOU WERE BY NOW"/>
    <d v="2017-02-24T00:00:00"/>
    <m/>
    <s v="USC5Q1700002"/>
    <n v="1.8E-3"/>
    <n v="1"/>
  </r>
  <r>
    <s v="US-VOT"/>
    <s v="US-VOTIV MUSIC"/>
    <s v="Programmed Streaming (SoundExchange administered)"/>
    <s v="Pandora"/>
    <s v="Programmed Streaming (SoundExchange admi"/>
    <s v="TRACK"/>
    <x v="17"/>
    <x v="36"/>
    <s v="00851857007267"/>
    <s v="MY GOODNESS"/>
    <s v="SCAVENGERS"/>
    <d v="2017-06-02T00:00:00"/>
    <m/>
    <s v="USC5Q1600041"/>
    <n v="1.26E-2"/>
    <n v="7"/>
  </r>
  <r>
    <s v="US-VOT"/>
    <s v="US-VOTIV MUSIC"/>
    <s v="Programmed Streaming (SoundExchange administered)"/>
    <s v="Pandora"/>
    <s v="Programmed Streaming (SoundExchange admi"/>
    <s v="TRACK"/>
    <x v="17"/>
    <x v="36"/>
    <s v="00851857007236"/>
    <s v="MY GOODNESS"/>
    <s v="WHITE WITCHES"/>
    <d v="2017-06-02T00:00:00"/>
    <m/>
    <s v="USC5Q1600040"/>
    <n v="0.13139999999999999"/>
    <n v="73"/>
  </r>
  <r>
    <s v="US-VOT"/>
    <s v="US-VOTIV MUSIC"/>
    <s v="Programmed Streaming (SoundExchange administered)"/>
    <s v="Pandora"/>
    <s v="Programmed Streaming (SoundExchange admi"/>
    <s v="TRACK"/>
    <x v="17"/>
    <x v="36"/>
    <s v="00851857007236"/>
    <s v="MY GOODNESS"/>
    <s v="SWIM"/>
    <d v="2017-06-02T00:00:00"/>
    <m/>
    <s v="USC5Q1600039"/>
    <n v="7.2000000000000007E-3"/>
    <n v="4"/>
  </r>
  <r>
    <s v="US-VOT"/>
    <s v="US-VOTIV MUSIC"/>
    <s v="Programmed Streaming (SoundExchange administered)"/>
    <s v="Pandora"/>
    <s v="Programmed Streaming (SoundExchange admi"/>
    <s v="TRACK"/>
    <x v="17"/>
    <x v="36"/>
    <s v="00851857007236"/>
    <s v="MY GOODNESS"/>
    <s v="SILVER LINING"/>
    <d v="2017-06-02T00:00:00"/>
    <m/>
    <s v="USC5Q1600036"/>
    <n v="1.9800000000000002E-2"/>
    <n v="11"/>
  </r>
  <r>
    <s v="US-VOT"/>
    <s v="US-VOTIV MUSIC"/>
    <s v="Programmed Streaming (SoundExchange administered)"/>
    <s v="Pandora"/>
    <s v="Programmed Streaming (SoundExchange admi"/>
    <s v="TRACK"/>
    <x v="17"/>
    <x v="36"/>
    <s v="00851857007236"/>
    <s v="MY GOODNESS"/>
    <s v="LAZY LOVE"/>
    <d v="2017-06-02T00:00:00"/>
    <m/>
    <s v="USC5Q1600043"/>
    <n v="1.44E-2"/>
    <n v="8"/>
  </r>
  <r>
    <s v="US-VOT"/>
    <s v="US-VOTIV MUSIC"/>
    <s v="Programmed Streaming (SoundExchange administered)"/>
    <s v="Pandora"/>
    <s v="Programmed Streaming (SoundExchange admi"/>
    <s v="TRACK"/>
    <x v="17"/>
    <x v="36"/>
    <s v="00851857007236"/>
    <s v="MY GOODNESS"/>
    <s v="HAUNT"/>
    <d v="2017-06-02T00:00:00"/>
    <m/>
    <s v="USC5Q1600038"/>
    <n v="1.44E-2"/>
    <n v="8"/>
  </r>
  <r>
    <s v="US-VOT"/>
    <s v="US-VOTIV MUSIC"/>
    <s v="Programmed Streaming (SoundExchange administered)"/>
    <s v="Pandora"/>
    <s v="Programmed Streaming (SoundExchange admi"/>
    <s v="TRACK"/>
    <x v="17"/>
    <x v="36"/>
    <s v="00851857007236"/>
    <s v="MY GOODNESS"/>
    <s v="GHOST TOWN"/>
    <d v="2017-06-02T00:00:00"/>
    <m/>
    <s v="USC5Q1600042"/>
    <n v="1.8E-3"/>
    <n v="1"/>
  </r>
  <r>
    <s v="US-VOT"/>
    <s v="US-VOTIV MUSIC"/>
    <s v="Programmed Streaming (SoundExchange administered)"/>
    <s v="Pandora"/>
    <s v="Programmed Streaming (SoundExchange admi"/>
    <s v="TRACK"/>
    <x v="17"/>
    <x v="36"/>
    <s v="00851857007236"/>
    <s v="MY GOODNESS"/>
    <s v="ELEVATORS"/>
    <d v="2017-06-02T00:00:00"/>
    <m/>
    <s v="USC5Q1600037"/>
    <n v="4.8599999999999997E-2"/>
    <n v="27"/>
  </r>
  <r>
    <s v="US-VOT"/>
    <s v="US-VOTIV MUSIC"/>
    <s v="Programmed Streaming (SoundExchange administered)"/>
    <s v="Pandora"/>
    <s v="Programmed Streaming (SoundExchange admi"/>
    <s v="TRACK"/>
    <x v="17"/>
    <x v="36"/>
    <s v="00851857007236"/>
    <s v="MY GOODNESS"/>
    <s v="CUT TEETH"/>
    <d v="2017-06-02T00:00:00"/>
    <m/>
    <s v="USC5Q1600045"/>
    <n v="7.2000000000000007E-3"/>
    <n v="4"/>
  </r>
  <r>
    <s v="US-VOT"/>
    <s v="US-VOTIV MUSIC"/>
    <s v="Programmed Streaming (SoundExchange administered)"/>
    <s v="Pandora"/>
    <s v="Programmed Streaming (SoundExchange admi"/>
    <s v="TRACK"/>
    <x v="17"/>
    <x v="36"/>
    <s v="00851857007236"/>
    <s v="MY GOODNESS"/>
    <s v="ALRIGHT"/>
    <d v="2017-06-02T00:00:00"/>
    <m/>
    <s v="USC5Q1600044"/>
    <n v="7.2000000000000007E-3"/>
    <n v="4"/>
  </r>
  <r>
    <s v="US-VOT"/>
    <s v="US-VOTIV MUSIC"/>
    <s v="Programmed Streaming (SoundExchange administered)"/>
    <s v="Pandora"/>
    <s v="Programmed Streaming (SoundExchange admi"/>
    <s v="TRACK"/>
    <x v="17"/>
    <x v="37"/>
    <s v="00851857007069"/>
    <s v="MY GOODNESS"/>
    <s v="ISLANDS"/>
    <d v="2016-09-14T00:00:00"/>
    <m/>
    <s v="USC5Q1600046"/>
    <n v="0.1278"/>
    <n v="71"/>
  </r>
  <r>
    <s v="US-VOT"/>
    <s v="US-VOTIV MUSIC"/>
    <s v="Programmed Streaming (SoundExchange administered)"/>
    <s v="Pandora"/>
    <s v="Programmed Streaming (SoundExchange admi"/>
    <s v="TRACK"/>
    <x v="17"/>
    <x v="37"/>
    <s v="00851857007052"/>
    <s v="MY GOODNESS"/>
    <s v="YOU DON'T KNOW HOW IT FEELS"/>
    <d v="2016-11-04T00:00:00"/>
    <m/>
    <s v="USC5Q1600047"/>
    <n v="1.26E-2"/>
    <n v="7"/>
  </r>
  <r>
    <s v="US-VOT"/>
    <s v="US-VOTIV MUSIC"/>
    <s v="Programmed Streaming (SoundExchange administered)"/>
    <s v="Pandora"/>
    <s v="Programmed Streaming (SoundExchange admi"/>
    <s v="TRACK"/>
    <x v="17"/>
    <x v="38"/>
    <s v="00857235002237"/>
    <s v="MY GOODNESS"/>
    <s v="COLD FEET KILLER"/>
    <d v="2014-04-15T00:00:00"/>
    <m/>
    <s v="USC5Q1300084"/>
    <n v="0.28439999999999999"/>
    <n v="158"/>
  </r>
  <r>
    <s v="US-VOT"/>
    <s v="US-VOTIV MUSIC"/>
    <s v="Programmed Streaming (SoundExchange administered)"/>
    <s v="Pandora"/>
    <s v="Programmed Streaming (SoundExchange admi"/>
    <s v="TRACK"/>
    <x v="17"/>
    <x v="39"/>
    <s v="00857235002060"/>
    <s v="MY GOODNESS"/>
    <s v="CHECK YOUR BONES"/>
    <d v="2014-01-21T00:00:00"/>
    <m/>
    <s v="USC5Q1300083"/>
    <n v="3.1806000000000001"/>
    <n v="1767"/>
  </r>
  <r>
    <s v="US-VOT"/>
    <s v="US-VOTIV MUSIC"/>
    <s v="Programmed Streaming (SoundExchange administered)"/>
    <s v="Pandora"/>
    <s v="Programmed Streaming (SoundExchange admi"/>
    <s v="TRACK"/>
    <x v="18"/>
    <x v="40"/>
    <s v="00851563006615"/>
    <s v="KUROMA"/>
    <s v="THE ISLAND IN ME"/>
    <d v="2016-10-14T00:00:00"/>
    <m/>
    <s v="USC5Q1600012"/>
    <n v="1.8E-3"/>
    <n v="1"/>
  </r>
  <r>
    <s v="US-VOT"/>
    <s v="US-VOTIV MUSIC"/>
    <s v="Programmed Streaming (SoundExchange administered)"/>
    <s v="Pandora"/>
    <s v="Programmed Streaming (SoundExchange admi"/>
    <s v="TRACK"/>
    <x v="18"/>
    <x v="40"/>
    <s v="00851563006615"/>
    <s v="KUROMA"/>
    <s v="I DON'T KNOW WHAT I SHOULD DO"/>
    <d v="2016-10-14T00:00:00"/>
    <m/>
    <s v="USC5Q1600007"/>
    <n v="1.8E-3"/>
    <n v="1"/>
  </r>
  <r>
    <s v="US-VOT"/>
    <s v="US-VOTIV MUSIC"/>
    <s v="Programmed Streaming (SoundExchange administered)"/>
    <s v="Pandora"/>
    <s v="Programmed Streaming (SoundExchange admi"/>
    <s v="TRACK"/>
    <x v="18"/>
    <x v="41"/>
    <s v="00857235002923"/>
    <s v="KUROMA"/>
    <s v="LOVE IS ON THE WAY"/>
    <d v="2015-01-27T00:00:00"/>
    <m/>
    <s v="USC5Q1400038"/>
    <n v="2.7E-2"/>
    <n v="15"/>
  </r>
  <r>
    <s v="US-VOT"/>
    <s v="US-VOTIV MUSIC"/>
    <s v="Programmed Streaming (SoundExchange administered)"/>
    <s v="Pandora"/>
    <s v="Programmed Streaming (SoundExchange admi"/>
    <s v="TRACK"/>
    <x v="18"/>
    <x v="42"/>
    <s v="00857235002459"/>
    <s v="KUROMA"/>
    <s v="SIMON'S IN THE JUNGLE"/>
    <d v="2015-04-07T00:00:00"/>
    <m/>
    <s v="USC5Q1400041"/>
    <n v="5.5800000000000002E-2"/>
    <n v="31"/>
  </r>
  <r>
    <s v="US-VOT"/>
    <s v="US-VOTIV MUSIC"/>
    <s v="Programmed Streaming (SoundExchange administered)"/>
    <s v="Pandora"/>
    <s v="Programmed Streaming (SoundExchange admi"/>
    <s v="TRACK"/>
    <x v="18"/>
    <x v="42"/>
    <s v="00857235002459"/>
    <s v="KUROMA"/>
    <s v="RUNNING PEOPLE"/>
    <d v="2015-04-07T00:00:00"/>
    <m/>
    <s v="USC5Q1400037"/>
    <n v="1.44E-2"/>
    <n v="8"/>
  </r>
  <r>
    <s v="US-VOT"/>
    <s v="US-VOTIV MUSIC"/>
    <s v="Programmed Streaming (SoundExchange administered)"/>
    <s v="Pandora"/>
    <s v="Programmed Streaming (SoundExchange admi"/>
    <s v="TRACK"/>
    <x v="18"/>
    <x v="42"/>
    <s v="00857235002459"/>
    <s v="KUROMA"/>
    <s v="PASSIONATE PEOPLE"/>
    <d v="2015-04-07T00:00:00"/>
    <m/>
    <s v="USC5Q1400040"/>
    <n v="1.8E-3"/>
    <n v="1"/>
  </r>
  <r>
    <s v="US-VOT"/>
    <s v="US-VOTIV MUSIC"/>
    <s v="Programmed Streaming (SoundExchange administered)"/>
    <s v="Pandora"/>
    <s v="Programmed Streaming (SoundExchange admi"/>
    <s v="TRACK"/>
    <x v="18"/>
    <x v="42"/>
    <s v="00857235002459"/>
    <s v="KUROMA"/>
    <s v="EVAN MANN"/>
    <d v="2015-04-07T00:00:00"/>
    <m/>
    <s v="USC5Q1400042"/>
    <n v="5.3999999999999999E-2"/>
    <n v="30"/>
  </r>
  <r>
    <s v="US-VOT"/>
    <s v="US-VOTIV MUSIC"/>
    <s v="Programmed Streaming (SoundExchange administered)"/>
    <s v="Pandora"/>
    <s v="Programmed Streaming (SoundExchange admi"/>
    <s v="TRACK"/>
    <x v="18"/>
    <x v="42"/>
    <s v="00857235002459"/>
    <s v="KUROMA"/>
    <s v="CASE LOGIC"/>
    <d v="2015-04-07T00:00:00"/>
    <m/>
    <s v="USC5Q1400043"/>
    <n v="5.3999999999999999E-2"/>
    <n v="30"/>
  </r>
  <r>
    <s v="US-VOT"/>
    <s v="US-VOTIV MUSIC"/>
    <s v="Programmed Streaming (SoundExchange administered)"/>
    <s v="Pandora"/>
    <s v="Programmed Streaming (SoundExchange admi"/>
    <s v="TRACK"/>
    <x v="18"/>
    <x v="42"/>
    <s v="00857235002459"/>
    <s v="KUROMA"/>
    <s v="BIG BAD MONEY"/>
    <d v="2015-04-07T00:00:00"/>
    <m/>
    <s v="USC5Q1400039"/>
    <n v="0.14399999999999999"/>
    <n v="80"/>
  </r>
  <r>
    <s v="US-VOT"/>
    <s v="US-VOTIV MUSIC"/>
    <s v="Programmed Streaming (SoundExchange administered)"/>
    <s v="Pandora"/>
    <s v="Programmed Streaming (SoundExchange admi"/>
    <s v="TRACK"/>
    <x v="18"/>
    <x v="44"/>
    <s v="00857235002800"/>
    <s v="KUROMA"/>
    <s v="20+CENTURIES"/>
    <d v="2014-12-15T00:00:00"/>
    <m/>
    <s v="USC5Q1400036"/>
    <n v="1.8E-3"/>
    <n v="1"/>
  </r>
  <r>
    <s v="US-VOT"/>
    <s v="US-VOTIV MUSIC"/>
    <s v="Programmed Streaming (SoundExchange administered)"/>
    <s v="Pandora"/>
    <s v="Programmed Streaming (SoundExchange admi"/>
    <s v="TRACK"/>
    <x v="19"/>
    <x v="45"/>
    <s v="00851857007175"/>
    <s v="KAYE"/>
    <s v="PARAKEETER"/>
    <d v="1899-12-31T00:00:00"/>
    <m/>
    <s v="USC5Q1600052"/>
    <n v="1.8E-3"/>
    <n v="1"/>
  </r>
  <r>
    <s v="US-VOT"/>
    <s v="US-VOTIV MUSIC"/>
    <s v="Programmed Streaming (SoundExchange administered)"/>
    <s v="Pandora"/>
    <s v="Programmed Streaming (SoundExchange admi"/>
    <s v="TRACK"/>
    <x v="19"/>
    <x v="46"/>
    <s v="00851563006622"/>
    <s v="KAYE"/>
    <s v="UUU"/>
    <d v="2016-08-19T00:00:00"/>
    <m/>
    <s v="USC5Q1600013"/>
    <n v="1.8E-3"/>
    <n v="1"/>
  </r>
  <r>
    <s v="US-VOT"/>
    <s v="US-VOTIV MUSIC"/>
    <s v="Programmed Streaming (SoundExchange administered)"/>
    <s v="Pandora"/>
    <s v="Programmed Streaming (SoundExchange admi"/>
    <s v="TRACK"/>
    <x v="19"/>
    <x v="46"/>
    <s v="00851563006622"/>
    <s v="KAYE"/>
    <s v="PORCELAIN"/>
    <d v="2016-08-19T00:00:00"/>
    <m/>
    <s v="USC5Q1600017"/>
    <n v="1.8E-3"/>
    <n v="1"/>
  </r>
  <r>
    <s v="US-VOT"/>
    <s v="US-VOTIV MUSIC"/>
    <s v="Programmed Streaming (SoundExchange administered)"/>
    <s v="Pandora"/>
    <s v="Programmed Streaming (SoundExchange admi"/>
    <s v="TRACK"/>
    <x v="19"/>
    <x v="46"/>
    <s v="00851563006622"/>
    <s v="KAYE"/>
    <s v="HONEY"/>
    <d v="2016-08-19T00:00:00"/>
    <m/>
    <s v="USC5Q1600014"/>
    <n v="0.17280000000000001"/>
    <n v="96"/>
  </r>
  <r>
    <s v="US-VOT"/>
    <s v="US-VOTIV MUSIC"/>
    <s v="Programmed Streaming (SoundExchange administered)"/>
    <s v="Pandora"/>
    <s v="Programmed Streaming (SoundExchange admi"/>
    <s v="TRACK"/>
    <x v="19"/>
    <x v="46"/>
    <s v="00851563006622"/>
    <s v="KAYE"/>
    <s v="ARMIES"/>
    <d v="2016-08-19T00:00:00"/>
    <m/>
    <s v="USC5Q1600016"/>
    <n v="1.8E-3"/>
    <n v="1"/>
  </r>
  <r>
    <s v="US-VOT"/>
    <s v="US-VOTIV MUSIC"/>
    <s v="Programmed Streaming (SoundExchange administered)"/>
    <s v="Pandora"/>
    <s v="Programmed Streaming (SoundExchange admi"/>
    <s v="TRACK"/>
    <x v="19"/>
    <x v="47"/>
    <s v="00851857007342"/>
    <s v="KAYE"/>
    <s v="CHESHIRE KITTEN"/>
    <d v="2017-07-28T00:00:00"/>
    <m/>
    <s v="USC5Q1700027"/>
    <n v="3.0600000000000009E-2"/>
    <n v="17"/>
  </r>
  <r>
    <s v="US-VOT"/>
    <s v="US-VOTIV MUSIC"/>
    <s v="Programmed Streaming (SoundExchange administered)"/>
    <s v="Pandora"/>
    <s v="Programmed Streaming (SoundExchange admi"/>
    <s v="TRACK"/>
    <x v="19"/>
    <x v="48"/>
    <s v="00851857007441"/>
    <s v="KAYE"/>
    <s v="BAMBOO"/>
    <d v="2017-09-20T00:00:00"/>
    <m/>
    <s v="USC5Q1700040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8"/>
    <x v="50"/>
    <s v="00857235002084"/>
    <s v="IMAGINARY CITIES"/>
    <s v="WHO'S WATCHING YOU"/>
    <d v="2014-02-25T00:00:00"/>
    <m/>
    <s v="CA2Q71200026"/>
    <n v="5.04E-2"/>
    <n v="28"/>
  </r>
  <r>
    <s v="US-VOT"/>
    <s v="US-VOTIV MUSIC"/>
    <s v="Programmed Streaming (SoundExchange administered)"/>
    <s v="Pandora"/>
    <s v="Programmed Streaming (SoundExchange admi"/>
    <s v="TRACK"/>
    <x v="8"/>
    <x v="50"/>
    <s v="00857235002084"/>
    <s v="IMAGINARY CITIES"/>
    <s v="WATER UNDER THE BRIDGE"/>
    <d v="2014-02-25T00:00:00"/>
    <m/>
    <s v="CA2Q71200027"/>
    <n v="7.0199999999999999E-2"/>
    <n v="39"/>
  </r>
  <r>
    <s v="US-VOT"/>
    <s v="US-VOTIV MUSIC"/>
    <s v="Programmed Streaming (SoundExchange administered)"/>
    <s v="Pandora"/>
    <s v="Programmed Streaming (SoundExchange admi"/>
    <s v="TRACK"/>
    <x v="8"/>
    <x v="50"/>
    <s v="00857235002084"/>
    <s v="IMAGINARY CITIES"/>
    <s v="STILL WAITING/SO COLD"/>
    <d v="2014-02-25T00:00:00"/>
    <m/>
    <s v="CA2Q71200028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8"/>
    <x v="50"/>
    <s v="00857235002084"/>
    <s v="IMAGINARY CITIES"/>
    <s v="SILVER LINING"/>
    <d v="2014-02-25T00:00:00"/>
    <m/>
    <s v="CA2Q71200021"/>
    <n v="0.11700000000000001"/>
    <n v="65"/>
  </r>
  <r>
    <s v="US-VOT"/>
    <s v="US-VOTIV MUSIC"/>
    <s v="Programmed Streaming (SoundExchange administered)"/>
    <s v="Pandora"/>
    <s v="Programmed Streaming (SoundExchange admi"/>
    <s v="TRACK"/>
    <x v="8"/>
    <x v="50"/>
    <s v="00857235002084"/>
    <s v="IMAGINARY CITIES"/>
    <s v="CHASING THE SUNSET"/>
    <d v="2014-02-25T00:00:00"/>
    <m/>
    <s v="CA2Q71200020"/>
    <n v="5.220000000000001E-2"/>
    <n v="29"/>
  </r>
  <r>
    <s v="US-VOT"/>
    <s v="US-VOTIV MUSIC"/>
    <s v="Programmed Streaming (SoundExchange administered)"/>
    <s v="Pandora"/>
    <s v="Programmed Streaming (SoundExchange admi"/>
    <s v="TRACK"/>
    <x v="8"/>
    <x v="50"/>
    <s v="00857235002084"/>
    <s v="IMAGINARY CITIES"/>
    <s v="BELLS OF COLOGNE"/>
    <d v="2014-02-25T00:00:00"/>
    <m/>
    <s v="CA2Q71200019"/>
    <n v="0.09"/>
    <n v="50"/>
  </r>
  <r>
    <s v="US-VOT"/>
    <s v="US-VOTIV MUSIC"/>
    <s v="Programmed Streaming (SoundExchange administered)"/>
    <s v="Pandora"/>
    <s v="Programmed Streaming (SoundExchange admi"/>
    <s v="TRACK"/>
    <x v="8"/>
    <x v="50"/>
    <s v="00857235002084"/>
    <s v="IMAGINARY CITIES"/>
    <s v="ALL THE TIME"/>
    <d v="2014-02-25T00:00:00"/>
    <m/>
    <s v="CA2Q71200018"/>
    <n v="1.8E-3"/>
    <n v="1"/>
  </r>
  <r>
    <s v="US-VOT"/>
    <s v="US-VOTIV MUSIC"/>
    <s v="Programmed Streaming (SoundExchange administered)"/>
    <s v="Pandora"/>
    <s v="Programmed Streaming (SoundExchange admi"/>
    <s v="TRACK"/>
    <x v="8"/>
    <x v="50"/>
    <s v="00857235002084"/>
    <s v="IMAGINARY CITIES"/>
    <s v="9 AND 10"/>
    <d v="2014-02-25T00:00:00"/>
    <m/>
    <s v="CA2Q71200024"/>
    <n v="4.8599999999999997E-2"/>
    <n v="27"/>
  </r>
  <r>
    <s v="US-VOT"/>
    <s v="US-VOTIV MUSIC"/>
    <s v="Programmed Streaming (SoundExchange administered)"/>
    <s v="Pandora"/>
    <s v="Programmed Streaming (SoundExchange admi"/>
    <s v="TRACK"/>
    <x v="0"/>
    <x v="52"/>
    <s v="00851563006127"/>
    <s v="GLINT"/>
    <s v="THE HANDS ON THE CLOCK"/>
    <d v="2016-03-11T00:00:00"/>
    <m/>
    <s v="USC5Q1400057"/>
    <n v="3.2399999999999991E-2"/>
    <n v="18"/>
  </r>
  <r>
    <s v="US-VOT"/>
    <s v="US-VOTIV MUSIC"/>
    <s v="Programmed Streaming (SoundExchange administered)"/>
    <s v="Pandora"/>
    <s v="Programmed Streaming (SoundExchange admi"/>
    <s v="TRACK"/>
    <x v="0"/>
    <x v="52"/>
    <s v="00851563006127"/>
    <s v="GLINT"/>
    <s v="SOLDIERS IN THE DARK"/>
    <d v="2016-03-11T00:00:00"/>
    <m/>
    <s v="USC5Q1400055"/>
    <n v="3.6000000000000012E-3"/>
    <n v="2"/>
  </r>
  <r>
    <s v="US-VOT"/>
    <s v="US-VOTIV MUSIC"/>
    <s v="Programmed Streaming (SoundExchange administered)"/>
    <s v="Pandora"/>
    <s v="Programmed Streaming (SoundExchange admi"/>
    <s v="TRACK"/>
    <x v="0"/>
    <x v="52"/>
    <s v="00851563006127"/>
    <s v="GLINT"/>
    <s v="SIT BACK, LET GO"/>
    <d v="2016-03-11T00:00:00"/>
    <m/>
    <s v="USC5Q1400053"/>
    <n v="1.0800000000000001E-2"/>
    <n v="6"/>
  </r>
  <r>
    <s v="US-VOT"/>
    <s v="US-VOTIV MUSIC"/>
    <s v="Programmed Streaming (SoundExchange administered)"/>
    <s v="Pandora"/>
    <s v="Programmed Streaming (SoundExchange admi"/>
    <s v="TRACK"/>
    <x v="0"/>
    <x v="52"/>
    <s v="00851563006127"/>
    <s v="GLINT"/>
    <s v="GET OUT THE WAY"/>
    <d v="2016-03-11T00:00:00"/>
    <m/>
    <s v="USC5Q1400091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0"/>
    <x v="52"/>
    <s v="00851563006127"/>
    <s v="GLINT"/>
    <s v="DEBTS &amp; COLLECTIONS"/>
    <d v="2016-03-11T00:00:00"/>
    <m/>
    <s v="USC5Q1400054"/>
    <n v="4.4999999999999998E-2"/>
    <n v="25"/>
  </r>
  <r>
    <s v="US-VOT"/>
    <s v="US-VOTIV MUSIC"/>
    <s v="Programmed Streaming (SoundExchange administered)"/>
    <s v="Pandora"/>
    <s v="Programmed Streaming (SoundExchange admi"/>
    <s v="TRACK"/>
    <x v="0"/>
    <x v="52"/>
    <s v="00851563006127"/>
    <s v="GLINT"/>
    <s v="BREATHE"/>
    <d v="2016-03-11T00:00:00"/>
    <m/>
    <s v="USC5Q1400051"/>
    <n v="8.2799999999999985E-2"/>
    <n v="46"/>
  </r>
  <r>
    <s v="US-VOT"/>
    <s v="US-VOTIV MUSIC"/>
    <s v="Programmed Streaming (SoundExchange administered)"/>
    <s v="Pandora"/>
    <s v="Programmed Streaming (SoundExchange admi"/>
    <s v="TRACK"/>
    <x v="0"/>
    <x v="53"/>
    <s v="00851563006301"/>
    <s v="GLINT"/>
    <s v="THE PLACES I FOUND"/>
    <d v="2015-08-21T00:00:00"/>
    <m/>
    <s v="USC5Q1500012"/>
    <n v="3.6000000000000012E-3"/>
    <n v="2"/>
  </r>
  <r>
    <s v="US-VOT"/>
    <s v="US-VOTIV MUSIC"/>
    <s v="Programmed Streaming (SoundExchange administered)"/>
    <s v="Pandora"/>
    <s v="Programmed Streaming (SoundExchange admi"/>
    <s v="TRACK"/>
    <x v="0"/>
    <x v="53"/>
    <s v="00851563006257"/>
    <s v="GLINT"/>
    <s v="WHILE YOU SLEEP"/>
    <d v="2015-07-24T00:00:00"/>
    <m/>
    <s v="USC5Q1400060"/>
    <n v="1.9800000000000002E-2"/>
    <n v="11"/>
  </r>
  <r>
    <s v="US-VOT"/>
    <s v="US-VOTIV MUSIC"/>
    <s v="Programmed Streaming (SoundExchange administered)"/>
    <s v="Pandora"/>
    <s v="Programmed Streaming (SoundExchange admi"/>
    <s v="TRACK"/>
    <x v="0"/>
    <x v="53"/>
    <s v="00851563006257"/>
    <s v="GLINT"/>
    <s v="HOLD STILL"/>
    <d v="2015-07-24T00:00:00"/>
    <m/>
    <s v="USC5Q1400094"/>
    <n v="9.0000000000000028E-3"/>
    <n v="5"/>
  </r>
  <r>
    <s v="US-VOT"/>
    <s v="US-VOTIV MUSIC"/>
    <s v="Programmed Streaming (SoundExchange administered)"/>
    <s v="Pandora"/>
    <s v="Programmed Streaming (SoundExchange admi"/>
    <s v="TRACK"/>
    <x v="0"/>
    <x v="53"/>
    <s v="00851563006257"/>
    <s v="GLINT"/>
    <s v="ALL IS WELL"/>
    <d v="2015-07-24T00:00:00"/>
    <m/>
    <s v="USC5Q1400059"/>
    <n v="0.31680000000000008"/>
    <n v="176"/>
  </r>
  <r>
    <s v="US-VOT"/>
    <s v="US-VOTIV MUSIC"/>
    <s v="Programmed Streaming (SoundExchange administered)"/>
    <s v="Pandora"/>
    <s v="Programmed Streaming (SoundExchange admi"/>
    <s v="TRACK"/>
    <x v="0"/>
    <x v="85"/>
    <s v="00851563006424"/>
    <s v="GLINT"/>
    <s v="GIRL CRUSH"/>
    <d v="2015-12-01T00:00:00"/>
    <m/>
    <s v="USC5Q1500031"/>
    <n v="1.8E-3"/>
    <n v="1"/>
  </r>
  <r>
    <s v="US-VOT"/>
    <s v="US-VOTIV MUSIC"/>
    <s v="Programmed Streaming (SoundExchange administered)"/>
    <s v="Pandora"/>
    <s v="Programmed Streaming (SoundExchange admi"/>
    <s v="TRACK"/>
    <x v="0"/>
    <x v="54"/>
    <s v="00851563006264"/>
    <s v="GLINT"/>
    <s v="THE TRUTH LIES IN US"/>
    <d v="2015-10-30T00:00:00"/>
    <m/>
    <s v="USC5Q1400098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0"/>
    <x v="54"/>
    <s v="00851563006264"/>
    <s v="GLINT"/>
    <s v="GUIDED"/>
    <d v="2015-10-30T00:00:00"/>
    <m/>
    <s v="USC5Q1400052"/>
    <n v="0.16739999999999999"/>
    <n v="93"/>
  </r>
  <r>
    <s v="US-VOT"/>
    <s v="US-VOTIV MUSIC"/>
    <s v="Programmed Streaming (SoundExchange administered)"/>
    <s v="Pandora"/>
    <s v="Programmed Streaming (SoundExchange admi"/>
    <s v="TRACK"/>
    <x v="12"/>
    <x v="56"/>
    <s v="00851563006516"/>
    <s v="FENCES"/>
    <s v="THE FOUNTAIN"/>
    <d v="2016-09-09T00:00:00"/>
    <m/>
    <s v="USC5Q1500033"/>
    <n v="2.1600000000000001E-2"/>
    <n v="12"/>
  </r>
  <r>
    <s v="US-VOT"/>
    <s v="US-VOTIV MUSIC"/>
    <s v="Programmed Streaming (SoundExchange administered)"/>
    <s v="Pandora"/>
    <s v="Programmed Streaming (SoundExchange admi"/>
    <s v="TRACK"/>
    <x v="12"/>
    <x v="56"/>
    <s v="00851563006516"/>
    <s v="FENCES"/>
    <s v="PALE PAPER"/>
    <d v="2016-09-09T00:00:00"/>
    <m/>
    <s v="USC5Q1500034"/>
    <n v="0.1404"/>
    <n v="78"/>
  </r>
  <r>
    <s v="US-VOT"/>
    <s v="US-VOTIV MUSIC"/>
    <s v="Programmed Streaming (SoundExchange administered)"/>
    <s v="Pandora"/>
    <s v="Programmed Streaming (SoundExchange admi"/>
    <s v="TRACK"/>
    <x v="12"/>
    <x v="56"/>
    <s v="00851563006516"/>
    <s v="FENCES"/>
    <s v="LIKE A FEATHER"/>
    <d v="2016-09-09T00:00:00"/>
    <m/>
    <s v="USC5Q1500036"/>
    <n v="7.740000000000001E-2"/>
    <n v="43"/>
  </r>
  <r>
    <s v="US-VOT"/>
    <s v="US-VOTIV MUSIC"/>
    <s v="Programmed Streaming (SoundExchange administered)"/>
    <s v="Pandora"/>
    <s v="Programmed Streaming (SoundExchange admi"/>
    <s v="TRACK"/>
    <x v="12"/>
    <x v="56"/>
    <s v="00851563006516"/>
    <s v="FENCES"/>
    <s v="HUNTING SEASON"/>
    <d v="2016-09-09T00:00:00"/>
    <m/>
    <s v="USC5Q1500032"/>
    <n v="7.2000000000000007E-3"/>
    <n v="4"/>
  </r>
  <r>
    <s v="US-VOT"/>
    <s v="US-VOTIV MUSIC"/>
    <s v="Programmed Streaming (SoundExchange administered)"/>
    <s v="Pandora"/>
    <s v="Programmed Streaming (SoundExchange admi"/>
    <s v="TRACK"/>
    <x v="12"/>
    <x v="56"/>
    <s v="00851563006516"/>
    <s v="FENCES"/>
    <s v="CEDAR WESLEY"/>
    <d v="2016-09-09T00:00:00"/>
    <m/>
    <s v="USC5Q1500035"/>
    <n v="1.6199999999999999E-2"/>
    <n v="9"/>
  </r>
  <r>
    <s v="US-VOT"/>
    <s v="US-VOTIV MUSIC"/>
    <s v="Programmed Streaming (SoundExchange administered)"/>
    <s v="Pandora"/>
    <s v="Programmed Streaming (SoundExchange admi"/>
    <s v="TRACK"/>
    <x v="12"/>
    <x v="56"/>
    <s v="00851563006516"/>
    <s v="FENCES"/>
    <s v="BUFFALO FEET"/>
    <d v="2016-09-09T00:00:00"/>
    <m/>
    <s v="USC5Q1500037"/>
    <n v="4.6800000000000008E-2"/>
    <n v="26"/>
  </r>
  <r>
    <s v="US-VOT"/>
    <s v="US-VOTIV MUSIC"/>
    <s v="Programmed Streaming (SoundExchange administered)"/>
    <s v="Pandora"/>
    <s v="Programmed Streaming (SoundExchange admi"/>
    <s v="TRACK"/>
    <x v="11"/>
    <x v="57"/>
    <s v="00851857007359"/>
    <s v="CLOUD CONTROL"/>
    <s v="TREETOPS"/>
    <d v="2017-09-01T00:00:00"/>
    <m/>
    <s v="AULI01711620"/>
    <n v="0.1656"/>
    <n v="92"/>
  </r>
  <r>
    <s v="US-VOT"/>
    <s v="US-VOTIV MUSIC"/>
    <s v="Programmed Streaming (SoundExchange administered)"/>
    <s v="Pandora"/>
    <s v="Programmed Streaming (SoundExchange admi"/>
    <s v="TRACK"/>
    <x v="11"/>
    <x v="57"/>
    <s v="00851857007359"/>
    <s v="CLOUD CONTROL"/>
    <s v="PANOPTICON"/>
    <d v="2017-09-01T00:00:00"/>
    <m/>
    <s v="AULI01711640"/>
    <n v="2.3039999999999998"/>
    <n v="1280"/>
  </r>
  <r>
    <s v="US-VOT"/>
    <s v="US-VOTIV MUSIC"/>
    <s v="Programmed Streaming (SoundExchange administered)"/>
    <s v="Pandora"/>
    <s v="Programmed Streaming (SoundExchange admi"/>
    <s v="TRACK"/>
    <x v="11"/>
    <x v="57"/>
    <s v="00851857007359"/>
    <s v="CLOUD CONTROL"/>
    <s v="MUM'S SPAGHETTI"/>
    <d v="2017-09-01T00:00:00"/>
    <m/>
    <s v="AULI01711660"/>
    <n v="4.3200000000000002E-2"/>
    <n v="24"/>
  </r>
  <r>
    <s v="US-VOT"/>
    <s v="US-VOTIV MUSIC"/>
    <s v="Programmed Streaming (SoundExchange administered)"/>
    <s v="Pandora"/>
    <s v="Programmed Streaming (SoundExchange admi"/>
    <s v="TRACK"/>
    <x v="11"/>
    <x v="57"/>
    <s v="00851857007359"/>
    <s v="CLOUD CONTROL"/>
    <s v="LIGHTS ON THE CHROME"/>
    <d v="2017-09-01T00:00:00"/>
    <m/>
    <s v="AULI01711600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11"/>
    <x v="57"/>
    <s v="00851857007359"/>
    <s v="CLOUD CONTROL"/>
    <s v="GOLDFISH"/>
    <d v="2017-09-01T00:00:00"/>
    <m/>
    <s v="AULI01711650"/>
    <n v="1.8E-3"/>
    <n v="1"/>
  </r>
  <r>
    <s v="US-VOT"/>
    <s v="US-VOTIV MUSIC"/>
    <s v="Programmed Streaming (SoundExchange administered)"/>
    <s v="Pandora"/>
    <s v="Programmed Streaming (SoundExchange admi"/>
    <s v="TRACK"/>
    <x v="11"/>
    <x v="57"/>
    <s v="00851857007359"/>
    <s v="CLOUD CONTROL"/>
    <s v="FIND ME IN THE WATER"/>
    <d v="2017-09-01T00:00:00"/>
    <m/>
    <s v="AULI01711690"/>
    <n v="1.8E-3"/>
    <n v="1"/>
  </r>
  <r>
    <s v="US-VOT"/>
    <s v="US-VOTIV MUSIC"/>
    <s v="Programmed Streaming (SoundExchange administered)"/>
    <s v="Pandora"/>
    <s v="Programmed Streaming (SoundExchange admi"/>
    <s v="TRACK"/>
    <x v="11"/>
    <x v="58"/>
    <s v="00851857007328"/>
    <s v="CLOUD CONTROL"/>
    <s v="RAINBOW CITY"/>
    <d v="2017-05-12T00:00:00"/>
    <m/>
    <s v="AULI01710600"/>
    <n v="0.44280000000000008"/>
    <n v="246"/>
  </r>
  <r>
    <s v="US-VOT"/>
    <s v="US-VOTIV MUSIC"/>
    <s v="Programmed Streaming (SoundExchange administered)"/>
    <s v="Pandora"/>
    <s v="Programmed Streaming (SoundExchange admi"/>
    <s v="TRACK"/>
    <x v="11"/>
    <x v="59"/>
    <s v="09341004058309"/>
    <s v="CLOUD CONTROL"/>
    <s v="PANOPTICON"/>
    <d v="2018-04-20T00:00:00"/>
    <m/>
    <s v="AULI01816580"/>
    <n v="5.9400000000000001E-2"/>
    <n v="33"/>
  </r>
  <r>
    <s v="US-VOT"/>
    <s v="US-VOTIV MUSIC"/>
    <s v="Programmed Streaming (SoundExchange administered)"/>
    <s v="Pandora"/>
    <s v="Programmed Streaming (SoundExchange admi"/>
    <s v="TRACK"/>
    <x v="11"/>
    <x v="17"/>
    <s v="00075679950949"/>
    <s v="CLOUD CONTROL"/>
    <s v="TOMBSTONE"/>
    <d v="2014-02-18T00:00:00"/>
    <m/>
    <s v="AULI01387050"/>
    <n v="1.0800000000000001E-2"/>
    <n v="6"/>
  </r>
  <r>
    <s v="US-VOT"/>
    <s v="US-VOTIV MUSIC"/>
    <s v="Programmed Streaming (SoundExchange administered)"/>
    <s v="Pandora"/>
    <s v="Programmed Streaming (SoundExchange admi"/>
    <s v="TRACK"/>
    <x v="11"/>
    <x v="17"/>
    <s v="00075679950949"/>
    <s v="CLOUD CONTROL"/>
    <s v="THE SMOKE, THE FEELING"/>
    <d v="2014-02-18T00:00:00"/>
    <m/>
    <s v="AULI01387040"/>
    <n v="8.2799999999999985E-2"/>
    <n v="46"/>
  </r>
  <r>
    <s v="US-VOT"/>
    <s v="US-VOTIV MUSIC"/>
    <s v="Programmed Streaming (SoundExchange administered)"/>
    <s v="Pandora"/>
    <s v="Programmed Streaming (SoundExchange admi"/>
    <s v="TRACK"/>
    <x v="11"/>
    <x v="17"/>
    <s v="00075679950949"/>
    <s v="CLOUD CONTROL"/>
    <s v="SCREAM RAVE"/>
    <d v="2014-02-18T00:00:00"/>
    <m/>
    <s v="AULI01386960"/>
    <n v="4.3200000000000002E-2"/>
    <n v="24"/>
  </r>
  <r>
    <s v="US-VOT"/>
    <s v="US-VOTIV MUSIC"/>
    <s v="Programmed Streaming (SoundExchange administered)"/>
    <s v="Pandora"/>
    <s v="Programmed Streaming (SoundExchange admi"/>
    <s v="TRACK"/>
    <x v="11"/>
    <x v="17"/>
    <s v="00075679950949"/>
    <s v="CLOUD CONTROL"/>
    <s v="SCAR"/>
    <d v="2014-02-18T00:00:00"/>
    <m/>
    <s v="AULI01387010"/>
    <n v="0.315"/>
    <n v="175"/>
  </r>
  <r>
    <s v="US-VOT"/>
    <s v="US-VOTIV MUSIC"/>
    <s v="Programmed Streaming (SoundExchange administered)"/>
    <s v="Pandora"/>
    <s v="Programmed Streaming (SoundExchange admi"/>
    <s v="TRACK"/>
    <x v="11"/>
    <x v="17"/>
    <s v="00075679950949"/>
    <s v="CLOUD CONTROL"/>
    <s v="PROMISES"/>
    <d v="2014-02-18T00:00:00"/>
    <m/>
    <s v="AULI01386970"/>
    <n v="0.216"/>
    <n v="120"/>
  </r>
  <r>
    <s v="US-VOT"/>
    <s v="US-VOTIV MUSIC"/>
    <s v="Programmed Streaming (SoundExchange administered)"/>
    <s v="Pandora"/>
    <s v="Programmed Streaming (SoundExchange admi"/>
    <s v="TRACK"/>
    <x v="11"/>
    <x v="17"/>
    <s v="00075679950949"/>
    <s v="CLOUD CONTROL"/>
    <s v="MOONRABBIT"/>
    <d v="2014-02-18T00:00:00"/>
    <m/>
    <s v="AULI01386980"/>
    <n v="5.220000000000001E-2"/>
    <n v="29"/>
  </r>
  <r>
    <s v="US-VOT"/>
    <s v="US-VOTIV MUSIC"/>
    <s v="Programmed Streaming (SoundExchange administered)"/>
    <s v="Pandora"/>
    <s v="Programmed Streaming (SoundExchange admi"/>
    <s v="TRACK"/>
    <x v="11"/>
    <x v="17"/>
    <s v="00075679950949"/>
    <s v="CLOUD CONTROL"/>
    <s v="ISLAND LIVING"/>
    <d v="2014-02-18T00:00:00"/>
    <m/>
    <s v="AULI01386990"/>
    <n v="0.37440000000000001"/>
    <n v="208"/>
  </r>
  <r>
    <s v="US-VOT"/>
    <s v="US-VOTIV MUSIC"/>
    <s v="Programmed Streaming (SoundExchange administered)"/>
    <s v="Pandora"/>
    <s v="Programmed Streaming (SoundExchange admi"/>
    <s v="TRACK"/>
    <x v="11"/>
    <x v="17"/>
    <s v="00075679950949"/>
    <s v="CLOUD CONTROL"/>
    <s v="ICE AGE HEATWAVE"/>
    <d v="2014-02-18T00:00:00"/>
    <m/>
    <s v="AULI01387030"/>
    <n v="0.16919999999999999"/>
    <n v="94"/>
  </r>
  <r>
    <s v="US-VOT"/>
    <s v="US-VOTIV MUSIC"/>
    <s v="Programmed Streaming (SoundExchange administered)"/>
    <s v="Pandora"/>
    <s v="Programmed Streaming (SoundExchange admi"/>
    <s v="TRACK"/>
    <x v="11"/>
    <x v="17"/>
    <s v="00075679950949"/>
    <s v="CLOUD CONTROL"/>
    <s v="HAPPY BIRTHDAY"/>
    <d v="2014-02-18T00:00:00"/>
    <m/>
    <s v="AULI01387020"/>
    <n v="0.1188"/>
    <n v="66"/>
  </r>
  <r>
    <s v="US-VOT"/>
    <s v="US-VOTIV MUSIC"/>
    <s v="Programmed Streaming (SoundExchange administered)"/>
    <s v="Pandora"/>
    <s v="Programmed Streaming (SoundExchange admi"/>
    <s v="TRACK"/>
    <x v="11"/>
    <x v="17"/>
    <s v="00075679950949"/>
    <s v="CLOUD CONTROL"/>
    <s v="DREAM CAVE"/>
    <d v="2014-02-18T00:00:00"/>
    <m/>
    <s v="AULI01387060"/>
    <n v="7.740000000000001E-2"/>
    <n v="43"/>
  </r>
  <r>
    <s v="US-VOT"/>
    <s v="US-VOTIV MUSIC"/>
    <s v="Programmed Streaming (SoundExchange administered)"/>
    <s v="Pandora"/>
    <s v="Programmed Streaming (SoundExchange admi"/>
    <s v="TRACK"/>
    <x v="11"/>
    <x v="17"/>
    <s v="00075679950949"/>
    <s v="CLOUD CONTROL"/>
    <s v="DOJO RISING"/>
    <d v="2014-02-18T00:00:00"/>
    <m/>
    <s v="AULI01387000"/>
    <n v="0.23219999999999999"/>
    <n v="129"/>
  </r>
  <r>
    <s v="US-VOT"/>
    <s v="US-VOTIV MUSIC"/>
    <s v="Programmed Streaming (SoundExchange administered)"/>
    <s v="Pandora"/>
    <s v="Programmed Streaming (SoundExchange admi"/>
    <s v="TRACK"/>
    <x v="21"/>
    <x v="60"/>
    <s v="00851857007526"/>
    <s v="CLINT MANSELL"/>
    <s v="THEY'RE HERE"/>
    <d v="2018-07-27T00:00:00"/>
    <m/>
    <s v="USC5Q1800010"/>
    <n v="1.8E-3"/>
    <n v="1"/>
  </r>
  <r>
    <s v="US-VOT"/>
    <s v="US-VOTIV MUSIC"/>
    <s v="Programmed Streaming (SoundExchange administered)"/>
    <s v="Pandora"/>
    <s v="Programmed Streaming (SoundExchange admi"/>
    <s v="TRACK"/>
    <x v="21"/>
    <x v="60"/>
    <s v="00851857007526"/>
    <s v="CLINT MANSELL"/>
    <s v="STILL"/>
    <d v="2018-07-27T00:00:00"/>
    <m/>
    <s v="USC5Q1800013"/>
    <n v="0.7704000000000002"/>
    <n v="428"/>
  </r>
  <r>
    <s v="US-VOT"/>
    <s v="US-VOTIV MUSIC"/>
    <s v="Programmed Streaming (SoundExchange administered)"/>
    <s v="Pandora"/>
    <s v="Programmed Streaming (SoundExchange admi"/>
    <s v="TRACK"/>
    <x v="21"/>
    <x v="60"/>
    <s v="00851857007526"/>
    <s v="CLINT MANSELL"/>
    <s v="MAMA"/>
    <d v="2018-07-27T00:00:00"/>
    <m/>
    <s v="USC5Q1800014"/>
    <n v="3.6000000000000012E-3"/>
    <n v="2"/>
  </r>
  <r>
    <s v="US-VOT"/>
    <s v="US-VOTIV MUSIC"/>
    <s v="Programmed Streaming (SoundExchange administered)"/>
    <s v="Pandora"/>
    <s v="Programmed Streaming (SoundExchange admi"/>
    <s v="TRACK"/>
    <x v="21"/>
    <x v="60"/>
    <s v="00851857007526"/>
    <s v="CLINT MANSELL"/>
    <s v="LET THERE BE DARK"/>
    <d v="2018-07-27T00:00:00"/>
    <m/>
    <s v="USC5Q1800015"/>
    <n v="1.8E-3"/>
    <n v="1"/>
  </r>
  <r>
    <s v="US-VOT"/>
    <s v="US-VOTIV MUSIC"/>
    <s v="Programmed Streaming (SoundExchange administered)"/>
    <s v="Pandora"/>
    <s v="Programmed Streaming (SoundExchange admi"/>
    <s v="TRACK"/>
    <x v="21"/>
    <x v="60"/>
    <s v="00851857007526"/>
    <s v="CLINT MANSELL"/>
    <s v="DIRGE"/>
    <d v="2018-07-27T00:00:00"/>
    <m/>
    <s v="USC5Q1800012"/>
    <n v="0.76680000000000004"/>
    <n v="426"/>
  </r>
  <r>
    <s v="US-VOT"/>
    <s v="US-VOTIV MUSIC"/>
    <s v="Programmed Streaming (SoundExchange administered)"/>
    <s v="Pandora"/>
    <s v="Programmed Streaming (SoundExchange admi"/>
    <s v="TRACK"/>
    <x v="1"/>
    <x v="61"/>
    <s v="00851857007434"/>
    <s v="CHAPPO"/>
    <s v="WHITE NOISE"/>
    <d v="2017-11-03T00:00:00"/>
    <m/>
    <s v="USC5Q1700030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1"/>
    <x v="62"/>
    <s v="00857235002909"/>
    <s v="CHAPPO"/>
    <s v="HANG ON"/>
    <d v="2015-02-17T00:00:00"/>
    <m/>
    <s v="USC5Q1400083"/>
    <n v="3.2399999999999991E-2"/>
    <n v="18"/>
  </r>
  <r>
    <s v="US-VOT"/>
    <s v="US-VOTIV MUSIC"/>
    <s v="Programmed Streaming (SoundExchange administered)"/>
    <s v="Pandora"/>
    <s v="Programmed Streaming (SoundExchange admi"/>
    <s v="TRACK"/>
    <x v="1"/>
    <x v="63"/>
    <s v="00857235002749"/>
    <s v="CHAPPO"/>
    <s v="SOMETHING'S RINGING"/>
    <d v="2015-05-12T00:00:00"/>
    <m/>
    <s v="USC5Q1400087"/>
    <n v="1.8E-3"/>
    <n v="1"/>
  </r>
  <r>
    <s v="US-VOT"/>
    <s v="US-VOTIV MUSIC"/>
    <s v="Programmed Streaming (SoundExchange administered)"/>
    <s v="Pandora"/>
    <s v="Programmed Streaming (SoundExchange admi"/>
    <s v="TRACK"/>
    <x v="1"/>
    <x v="63"/>
    <s v="00857235002749"/>
    <s v="CHAPPO"/>
    <s v="ORANGE AFTERNOON"/>
    <d v="2015-05-12T00:00:00"/>
    <m/>
    <s v="USC5Q1400088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1"/>
    <x v="63"/>
    <s v="00857235002749"/>
    <s v="CHAPPO"/>
    <s v="MAD MAGIC"/>
    <d v="2015-05-12T00:00:00"/>
    <m/>
    <s v="USC5Q1400085"/>
    <n v="5.04E-2"/>
    <n v="28"/>
  </r>
  <r>
    <s v="US-VOT"/>
    <s v="US-VOTIV MUSIC"/>
    <s v="Programmed Streaming (SoundExchange administered)"/>
    <s v="Pandora"/>
    <s v="Programmed Streaming (SoundExchange admi"/>
    <s v="TRACK"/>
    <x v="1"/>
    <x v="63"/>
    <s v="00857235002749"/>
    <s v="CHAPPO"/>
    <s v="HEY OH"/>
    <d v="2015-05-12T00:00:00"/>
    <m/>
    <s v="USC5Q1400086"/>
    <n v="0.19980000000000001"/>
    <n v="111"/>
  </r>
  <r>
    <s v="US-VOT"/>
    <s v="US-VOTIV MUSIC"/>
    <s v="Programmed Streaming (SoundExchange administered)"/>
    <s v="Pandora"/>
    <s v="Programmed Streaming (SoundExchange admi"/>
    <s v="TRACK"/>
    <x v="1"/>
    <x v="63"/>
    <s v="00857235002749"/>
    <s v="CHAPPO"/>
    <s v="HELLO"/>
    <d v="2015-05-12T00:00:00"/>
    <m/>
    <s v="USC5Q1400082"/>
    <n v="3.4200000000000001E-2"/>
    <n v="19"/>
  </r>
  <r>
    <s v="US-VOT"/>
    <s v="US-VOTIV MUSIC"/>
    <s v="Programmed Streaming (SoundExchange administered)"/>
    <s v="Pandora"/>
    <s v="Programmed Streaming (SoundExchange admi"/>
    <s v="TRACK"/>
    <x v="1"/>
    <x v="1"/>
    <s v="00851857007397"/>
    <s v="CHAPPO"/>
    <s v="SUCCESS"/>
    <d v="2018-02-23T00:00:00"/>
    <m/>
    <s v="USC5Q1700031"/>
    <n v="4.4999999999999998E-2"/>
    <n v="25"/>
  </r>
  <r>
    <s v="US-VOT"/>
    <s v="US-VOTIV MUSIC"/>
    <s v="Programmed Streaming (SoundExchange administered)"/>
    <s v="Pandora"/>
    <s v="Programmed Streaming (SoundExchange admi"/>
    <s v="TRACK"/>
    <x v="1"/>
    <x v="1"/>
    <s v="00851857007397"/>
    <s v="CHAPPO"/>
    <s v="GET BACK"/>
    <d v="2018-02-23T00:00:00"/>
    <m/>
    <s v="USC5Q1700034"/>
    <n v="2.1600000000000001E-2"/>
    <n v="12"/>
  </r>
  <r>
    <s v="US-VOT"/>
    <s v="US-VOTIV MUSIC"/>
    <s v="Programmed Streaming (SoundExchange administered)"/>
    <s v="Pandora"/>
    <s v="Programmed Streaming (SoundExchange admi"/>
    <s v="TRACK"/>
    <x v="1"/>
    <x v="1"/>
    <s v="00851857007397"/>
    <s v="CHAPPO"/>
    <s v="FEEDBACK LOOP"/>
    <d v="2018-02-23T00:00:00"/>
    <m/>
    <s v="USC5Q1700038"/>
    <n v="4.4999999999999998E-2"/>
    <n v="25"/>
  </r>
  <r>
    <s v="US-VOT"/>
    <s v="US-VOTIV MUSIC"/>
    <s v="Programmed Streaming (SoundExchange administered)"/>
    <s v="Pandora"/>
    <s v="Programmed Streaming (SoundExchange admi"/>
    <s v="TRACK"/>
    <x v="1"/>
    <x v="1"/>
    <s v="00851857007397"/>
    <s v="CHAPPO"/>
    <s v="CRY ON ME"/>
    <d v="2018-02-23T00:00:00"/>
    <m/>
    <s v="USC5Q1700032"/>
    <n v="0.52380000000000004"/>
    <n v="291"/>
  </r>
  <r>
    <s v="US-VOT"/>
    <s v="US-VOTIV MUSIC"/>
    <s v="Programmed Streaming (SoundExchange administered)"/>
    <s v="Pandora"/>
    <s v="Programmed Streaming (SoundExchange admi"/>
    <s v="TRACK"/>
    <x v="1"/>
    <x v="1"/>
    <s v="00851857007397"/>
    <s v="CHAPPO"/>
    <s v="CHANGES"/>
    <d v="2018-02-23T00:00:00"/>
    <m/>
    <s v="USC5Q1700036"/>
    <n v="7.2000000000000007E-3"/>
    <n v="4"/>
  </r>
  <r>
    <s v="US-VOT"/>
    <s v="US-VOTIV MUSIC"/>
    <s v="Programmed Streaming (SoundExchange administered)"/>
    <s v="Pandora"/>
    <s v="Programmed Streaming (SoundExchange admi"/>
    <s v="TRACK"/>
    <x v="1"/>
    <x v="1"/>
    <s v="00851857007397"/>
    <s v="CHAPPO"/>
    <s v="AMERICAN DREAM"/>
    <d v="2018-02-23T00:00:00"/>
    <m/>
    <s v="USC5Q1700029"/>
    <n v="1.8E-3"/>
    <n v="1"/>
  </r>
  <r>
    <s v="US-VOT"/>
    <s v="US-VOTIV MUSIC"/>
    <s v="Programmed Streaming (SoundExchange administered)"/>
    <s v="Pandora"/>
    <s v="Programmed Streaming (SoundExchange admi"/>
    <s v="TRACK"/>
    <x v="1"/>
    <x v="64"/>
    <s v="00857235002732"/>
    <s v="CHAPPO"/>
    <s v="TIMELINE"/>
    <d v="2014-12-09T00:00:00"/>
    <m/>
    <s v="USC5Q1400081"/>
    <n v="1.8E-3"/>
    <n v="1"/>
  </r>
  <r>
    <s v="US-VOT"/>
    <s v="US-VOTIV MUSIC"/>
    <s v="Programmed Streaming (SoundExchange administered)"/>
    <s v="Pandora"/>
    <s v="Programmed Streaming (SoundExchange admi"/>
    <s v="TRACK"/>
    <x v="1"/>
    <x v="64"/>
    <s v="00857235002732"/>
    <s v="CHAPPO"/>
    <s v="I'M NOT READY"/>
    <d v="2014-12-09T00:00:00"/>
    <m/>
    <s v="USC5Q1400078"/>
    <n v="1.0800000000000001E-2"/>
    <n v="6"/>
  </r>
  <r>
    <s v="US-VOT"/>
    <s v="US-VOTIV MUSIC"/>
    <s v="Programmed Streaming (SoundExchange administered)"/>
    <s v="Pandora"/>
    <s v="Programmed Streaming (SoundExchange admi"/>
    <s v="TRACK"/>
    <x v="1"/>
    <x v="64"/>
    <s v="00857235002732"/>
    <s v="CHAPPO"/>
    <s v="I DON'T NEED THE SUN"/>
    <d v="2014-12-09T00:00:00"/>
    <m/>
    <s v="USC5Q1400079"/>
    <n v="8.6400000000000005E-2"/>
    <n v="48"/>
  </r>
  <r>
    <s v="US-VOT"/>
    <s v="US-VOTIV MUSIC"/>
    <s v="Programmed Streaming (SoundExchange administered)"/>
    <s v="Pandora"/>
    <s v="Programmed Streaming (SoundExchange admi"/>
    <s v="TRACK"/>
    <x v="1"/>
    <x v="64"/>
    <s v="00857235002732"/>
    <s v="CHAPPO"/>
    <s v="CELEBRATE"/>
    <d v="2014-12-09T00:00:00"/>
    <m/>
    <s v="USC5Q1400080"/>
    <n v="0.1278"/>
    <n v="71"/>
  </r>
  <r>
    <s v="US-VOT"/>
    <s v="US-VOTIV MUSIC"/>
    <s v="Programmed Streaming (SoundExchange administered)"/>
    <s v="Pandora"/>
    <s v="Programmed Streaming (SoundExchange admi"/>
    <s v="TRACK"/>
    <x v="2"/>
    <x v="2"/>
    <s v="00075679967251"/>
    <s v="BRITE FUTURES"/>
    <s v="TOO YOUNG TO KILL"/>
    <d v="2014-02-18T00:00:00"/>
    <m/>
    <s v="USC5Q1100010"/>
    <n v="0.1206"/>
    <n v="67"/>
  </r>
  <r>
    <s v="US-VOT"/>
    <s v="US-VOTIV MUSIC"/>
    <s v="Programmed Streaming (SoundExchange administered)"/>
    <s v="Pandora"/>
    <s v="Programmed Streaming (SoundExchange admi"/>
    <s v="TRACK"/>
    <x v="2"/>
    <x v="2"/>
    <s v="00075679967251"/>
    <s v="BRITE FUTURES"/>
    <s v="TEST OF TIME"/>
    <d v="2014-02-18T00:00:00"/>
    <m/>
    <s v="USC5Q1100016"/>
    <n v="3.6000000000000011E-2"/>
    <n v="20"/>
  </r>
  <r>
    <s v="US-VOT"/>
    <s v="US-VOTIV MUSIC"/>
    <s v="Programmed Streaming (SoundExchange administered)"/>
    <s v="Pandora"/>
    <s v="Programmed Streaming (SoundExchange admi"/>
    <s v="TRACK"/>
    <x v="2"/>
    <x v="2"/>
    <s v="00075679967251"/>
    <s v="BRITE FUTURES"/>
    <s v="TELL IT TO ME"/>
    <d v="2014-02-18T00:00:00"/>
    <m/>
    <s v="USC5Q1100014"/>
    <n v="9.9000000000000005E-2"/>
    <n v="55"/>
  </r>
  <r>
    <s v="US-VOT"/>
    <s v="US-VOTIV MUSIC"/>
    <s v="Programmed Streaming (SoundExchange administered)"/>
    <s v="Pandora"/>
    <s v="Programmed Streaming (SoundExchange admi"/>
    <s v="TRACK"/>
    <x v="2"/>
    <x v="2"/>
    <s v="00075679967251"/>
    <s v="BRITE FUTURES"/>
    <s v="KISSED HER SISTER"/>
    <d v="2014-02-18T00:00:00"/>
    <m/>
    <s v="USC5Q1100009"/>
    <n v="9.3600000000000017E-2"/>
    <n v="52"/>
  </r>
  <r>
    <s v="US-VOT"/>
    <s v="US-VOTIV MUSIC"/>
    <s v="Programmed Streaming (SoundExchange administered)"/>
    <s v="Pandora"/>
    <s v="Programmed Streaming (SoundExchange admi"/>
    <s v="TRACK"/>
    <x v="2"/>
    <x v="2"/>
    <s v="00075679967251"/>
    <s v="BRITE FUTURES"/>
    <s v="JAG IN A JUNGLE"/>
    <d v="2014-02-18T00:00:00"/>
    <m/>
    <s v="USC5Q1100011"/>
    <n v="0.126"/>
    <n v="70"/>
  </r>
  <r>
    <s v="US-VOT"/>
    <s v="US-VOTIV MUSIC"/>
    <s v="Programmed Streaming (SoundExchange administered)"/>
    <s v="Pandora"/>
    <s v="Programmed Streaming (SoundExchange admi"/>
    <s v="TRACK"/>
    <x v="2"/>
    <x v="2"/>
    <s v="00075679967251"/>
    <s v="BRITE FUTURES"/>
    <s v="COSMIC HORN"/>
    <d v="2014-02-18T00:00:00"/>
    <m/>
    <s v="USC5Q1100015"/>
    <n v="2.1600000000000001E-2"/>
    <n v="12"/>
  </r>
  <r>
    <s v="US-VOT"/>
    <s v="US-VOTIV MUSIC"/>
    <s v="Programmed Streaming (SoundExchange administered)"/>
    <s v="Pandora"/>
    <s v="Programmed Streaming (SoundExchange admi"/>
    <s v="TRACK"/>
    <x v="2"/>
    <x v="2"/>
    <s v="00075679967251"/>
    <s v="BRITE FUTURES"/>
    <s v="BLACK WEDDING"/>
    <d v="2014-02-18T00:00:00"/>
    <m/>
    <s v="USC5Q1100017"/>
    <n v="5.220000000000001E-2"/>
    <n v="29"/>
  </r>
  <r>
    <s v="US-VOT"/>
    <s v="US-VOTIV MUSIC"/>
    <s v="Programmed Streaming (SoundExchange administered)"/>
    <s v="Pandora"/>
    <s v="Programmed Streaming (SoundExchange admi"/>
    <s v="TRACK"/>
    <x v="2"/>
    <x v="2"/>
    <s v="00075679967251"/>
    <s v="BRITE FUTURES"/>
    <s v="BABY RAIN"/>
    <d v="2014-02-18T00:00:00"/>
    <m/>
    <s v="USC5Q1100008"/>
    <n v="0.3726000000000001"/>
    <n v="207"/>
  </r>
  <r>
    <s v="US-VOT"/>
    <s v="US-VOTIV MUSIC"/>
    <s v="Programmed Streaming (SoundExchange administered)"/>
    <s v="Pandora"/>
    <s v="Programmed Streaming (SoundExchange admi"/>
    <s v="TRACK"/>
    <x v="3"/>
    <x v="3"/>
    <s v="00602537659876"/>
    <s v="AUGUSTINES"/>
    <s v="WEARY EYES"/>
    <d v="2014-02-04T00:00:00"/>
    <m/>
    <s v="USC5Q1300055"/>
    <n v="0.26819999999999999"/>
    <n v="149"/>
  </r>
  <r>
    <s v="US-VOT"/>
    <s v="US-VOTIV MUSIC"/>
    <s v="Programmed Streaming (SoundExchange administered)"/>
    <s v="Pandora"/>
    <s v="Programmed Streaming (SoundExchange admi"/>
    <s v="TRACK"/>
    <x v="3"/>
    <x v="3"/>
    <s v="00602537659876"/>
    <s v="AUGUSTINES"/>
    <s v="WALKABOUT"/>
    <d v="2014-02-04T00:00:00"/>
    <m/>
    <s v="USC5Q1300057"/>
    <n v="0.26100000000000001"/>
    <n v="145"/>
  </r>
  <r>
    <s v="US-VOT"/>
    <s v="US-VOTIV MUSIC"/>
    <s v="Programmed Streaming (SoundExchange administered)"/>
    <s v="Pandora"/>
    <s v="Programmed Streaming (SoundExchange admi"/>
    <s v="TRACK"/>
    <x v="3"/>
    <x v="3"/>
    <s v="00602537659876"/>
    <s v="AUGUSTINES"/>
    <s v="THIS AIN'T ME"/>
    <d v="2014-02-04T00:00:00"/>
    <m/>
    <s v="USC5Q1300059"/>
    <n v="0.27900000000000008"/>
    <n v="155"/>
  </r>
  <r>
    <s v="US-VOT"/>
    <s v="US-VOTIV MUSIC"/>
    <s v="Programmed Streaming (SoundExchange administered)"/>
    <s v="Pandora"/>
    <s v="Programmed Streaming (SoundExchange admi"/>
    <s v="TRACK"/>
    <x v="3"/>
    <x v="3"/>
    <s v="00602537659876"/>
    <s v="AUGUSTINES"/>
    <s v="THE AVENUE"/>
    <d v="2014-02-04T00:00:00"/>
    <m/>
    <s v="USC5Q1300061"/>
    <n v="0.19620000000000001"/>
    <n v="109"/>
  </r>
  <r>
    <s v="US-VOT"/>
    <s v="US-VOTIV MUSIC"/>
    <s v="Programmed Streaming (SoundExchange administered)"/>
    <s v="Pandora"/>
    <s v="Programmed Streaming (SoundExchange admi"/>
    <s v="TRACK"/>
    <x v="3"/>
    <x v="3"/>
    <s v="00602537659876"/>
    <s v="AUGUSTINES"/>
    <s v="NOW YOU ARE FREE"/>
    <d v="2014-02-04T00:00:00"/>
    <m/>
    <s v="USC5Q1300060"/>
    <n v="0.35820000000000002"/>
    <n v="199"/>
  </r>
  <r>
    <s v="US-VOT"/>
    <s v="US-VOTIV MUSIC"/>
    <s v="Programmed Streaming (SoundExchange administered)"/>
    <s v="Pandora"/>
    <s v="Programmed Streaming (SoundExchange admi"/>
    <s v="TRACK"/>
    <x v="3"/>
    <x v="3"/>
    <s v="00602537659876"/>
    <s v="AUGUSTINES"/>
    <s v="NOTHING TO LOSE BUT YOUR HEAD"/>
    <d v="2014-02-04T00:00:00"/>
    <m/>
    <s v="USC5Q1300054"/>
    <n v="0.43380000000000002"/>
    <n v="241"/>
  </r>
  <r>
    <s v="US-VOT"/>
    <s v="US-VOTIV MUSIC"/>
    <s v="Programmed Streaming (SoundExchange administered)"/>
    <s v="Pandora"/>
    <s v="Programmed Streaming (SoundExchange admi"/>
    <s v="TRACK"/>
    <x v="3"/>
    <x v="3"/>
    <s v="00602537659876"/>
    <s v="AUGUSTINES"/>
    <s v="KID YOU'RE ON YOUR OWN"/>
    <d v="2014-02-04T00:00:00"/>
    <m/>
    <s v="USC5Q1300058"/>
    <n v="0.48420000000000002"/>
    <n v="269"/>
  </r>
  <r>
    <s v="US-VOT"/>
    <s v="US-VOTIV MUSIC"/>
    <s v="Programmed Streaming (SoundExchange administered)"/>
    <s v="Pandora"/>
    <s v="Programmed Streaming (SoundExchange admi"/>
    <s v="TRACK"/>
    <x v="3"/>
    <x v="3"/>
    <s v="00602537659876"/>
    <s v="AUGUSTINES"/>
    <s v="HOLD ONTO ANYTHING"/>
    <d v="2014-02-04T00:00:00"/>
    <m/>
    <s v="USC5Q1300063"/>
    <n v="0.1368"/>
    <n v="76"/>
  </r>
  <r>
    <s v="US-VOT"/>
    <s v="US-VOTIV MUSIC"/>
    <s v="Programmed Streaming (SoundExchange administered)"/>
    <s v="Pandora"/>
    <s v="Programmed Streaming (SoundExchange admi"/>
    <s v="TRACK"/>
    <x v="3"/>
    <x v="3"/>
    <s v="00602537659876"/>
    <s v="AUGUSTINES"/>
    <s v="DON'T YOU LOOK BACK"/>
    <d v="2014-02-04T00:00:00"/>
    <m/>
    <s v="USC5Q1300056"/>
    <n v="0.2646"/>
    <n v="147"/>
  </r>
  <r>
    <s v="US-VOT"/>
    <s v="US-VOTIV MUSIC"/>
    <s v="Programmed Streaming (SoundExchange administered)"/>
    <s v="Pandora"/>
    <s v="Programmed Streaming (SoundExchange admi"/>
    <s v="TRACK"/>
    <x v="3"/>
    <x v="3"/>
    <s v="00602537659876"/>
    <s v="AUGUSTINES"/>
    <s v="CRUEL CITY"/>
    <d v="2014-02-04T00:00:00"/>
    <m/>
    <s v="USC5Q1300053"/>
    <n v="0.27360000000000001"/>
    <n v="152"/>
  </r>
  <r>
    <s v="US-VOT"/>
    <s v="US-VOTIV MUSIC"/>
    <s v="Programmed Streaming (SoundExchange administered)"/>
    <s v="Pandora"/>
    <s v="Programmed Streaming (SoundExchange admi"/>
    <s v="TRACK"/>
    <x v="4"/>
    <x v="9"/>
    <s v="00851563006028"/>
    <s v="ALPINE"/>
    <s v="UP FOR AIR"/>
    <d v="2015-06-16T00:00:00"/>
    <m/>
    <s v="AULI01599370"/>
    <n v="0.35820000000000002"/>
    <n v="199"/>
  </r>
  <r>
    <s v="US-VOT"/>
    <s v="US-VOTIV MUSIC"/>
    <s v="Programmed Streaming (SoundExchange administered)"/>
    <s v="Pandora"/>
    <s v="Programmed Streaming (SoundExchange admi"/>
    <s v="TRACK"/>
    <x v="4"/>
    <x v="9"/>
    <s v="00851563006028"/>
    <s v="ALPINE"/>
    <s v="STANDING NOT SLEEPING"/>
    <d v="2015-06-16T00:00:00"/>
    <m/>
    <s v="AULI01599400"/>
    <n v="0.15479999999999999"/>
    <n v="86"/>
  </r>
  <r>
    <s v="US-VOT"/>
    <s v="US-VOTIV MUSIC"/>
    <s v="Programmed Streaming (SoundExchange administered)"/>
    <s v="Pandora"/>
    <s v="Programmed Streaming (SoundExchange admi"/>
    <s v="TRACK"/>
    <x v="4"/>
    <x v="9"/>
    <s v="00851563006028"/>
    <s v="ALPINE"/>
    <s v="SHOT FOX"/>
    <d v="2015-06-16T00:00:00"/>
    <m/>
    <s v="AULI01599340"/>
    <n v="0.27179999999999999"/>
    <n v="151"/>
  </r>
  <r>
    <s v="US-VOT"/>
    <s v="US-VOTIV MUSIC"/>
    <s v="Programmed Streaming (SoundExchange administered)"/>
    <s v="Pandora"/>
    <s v="Programmed Streaming (SoundExchange admi"/>
    <s v="TRACK"/>
    <x v="4"/>
    <x v="9"/>
    <s v="00851563006028"/>
    <s v="ALPINE"/>
    <s v="NEED NOT BE"/>
    <d v="2015-06-16T00:00:00"/>
    <m/>
    <s v="AULI01599390"/>
    <n v="0.1656"/>
    <n v="92"/>
  </r>
  <r>
    <s v="US-VOT"/>
    <s v="US-VOTIV MUSIC"/>
    <s v="Programmed Streaming (SoundExchange administered)"/>
    <s v="Pandora"/>
    <s v="Programmed Streaming (SoundExchange admi"/>
    <s v="TRACK"/>
    <x v="4"/>
    <x v="9"/>
    <s v="00851563006028"/>
    <s v="ALPINE"/>
    <s v="MUCH MORE"/>
    <d v="2015-06-16T00:00:00"/>
    <m/>
    <s v="AULI01599380"/>
    <n v="0.16200000000000001"/>
    <n v="90"/>
  </r>
  <r>
    <s v="US-VOT"/>
    <s v="US-VOTIV MUSIC"/>
    <s v="Programmed Streaming (SoundExchange administered)"/>
    <s v="Pandora"/>
    <s v="Programmed Streaming (SoundExchange admi"/>
    <s v="TRACK"/>
    <x v="4"/>
    <x v="9"/>
    <s v="00851563006028"/>
    <s v="ALPINE"/>
    <s v="JELLYFISH"/>
    <d v="2015-06-16T00:00:00"/>
    <m/>
    <s v="AULI01599360"/>
    <n v="0.31140000000000001"/>
    <n v="173"/>
  </r>
  <r>
    <s v="US-VOT"/>
    <s v="US-VOTIV MUSIC"/>
    <s v="Programmed Streaming (SoundExchange administered)"/>
    <s v="Pandora"/>
    <s v="Programmed Streaming (SoundExchange admi"/>
    <s v="TRACK"/>
    <x v="4"/>
    <x v="9"/>
    <s v="00851563006028"/>
    <s v="ALPINE"/>
    <s v="DAMN BABY"/>
    <d v="2015-06-16T00:00:00"/>
    <m/>
    <s v="AULI01599350"/>
    <n v="0.14580000000000001"/>
    <n v="81"/>
  </r>
  <r>
    <s v="US-VOT"/>
    <s v="US-VOTIV MUSIC"/>
    <s v="Programmed Streaming (SoundExchange administered)"/>
    <s v="Pandora"/>
    <s v="Programmed Streaming (SoundExchange admi"/>
    <s v="TRACK"/>
    <x v="4"/>
    <x v="9"/>
    <s v="00851563006028"/>
    <s v="ALPINE"/>
    <s v="CRUNCHES"/>
    <d v="2015-06-16T00:00:00"/>
    <m/>
    <s v="AULI01599330"/>
    <n v="0.18360000000000001"/>
    <n v="102"/>
  </r>
  <r>
    <s v="US-VOT"/>
    <s v="US-VOTIV MUSIC"/>
    <s v="Programmed Streaming (SoundExchange administered)"/>
    <s v="Pandora"/>
    <s v="Programmed Streaming (SoundExchange admi"/>
    <s v="TRACK"/>
    <x v="4"/>
    <x v="4"/>
    <s v="00851563006141"/>
    <s v="ALPINE"/>
    <s v="FOOLISH"/>
    <d v="2015-04-07T00:00:00"/>
    <m/>
    <s v="AULI01599320"/>
    <n v="0.29520000000000002"/>
    <n v="164"/>
  </r>
  <r>
    <s v="US-VOT"/>
    <s v="US-VOTIV MUSIC"/>
    <s v="Programmed Streaming (SoundExchange administered)"/>
    <s v="Pandora"/>
    <s v="Programmed Streaming (SoundExchange admi"/>
    <s v="TRACK"/>
    <x v="4"/>
    <x v="5"/>
    <s v="00075679956316"/>
    <s v="ALPINE"/>
    <s v="VILLAGES"/>
    <d v="2014-02-18T00:00:00"/>
    <m/>
    <s v="AULI01282630"/>
    <n v="0.58679999999999999"/>
    <n v="326"/>
  </r>
  <r>
    <s v="US-VOT"/>
    <s v="US-VOTIV MUSIC"/>
    <s v="Programmed Streaming (SoundExchange administered)"/>
    <s v="Pandora"/>
    <s v="Programmed Streaming (SoundExchange admi"/>
    <s v="TRACK"/>
    <x v="4"/>
    <x v="5"/>
    <s v="00075679956316"/>
    <s v="ALPINE"/>
    <s v="TOO SAFE"/>
    <d v="2014-02-18T00:00:00"/>
    <m/>
    <s v="AULI01282670"/>
    <n v="0.52200000000000002"/>
    <n v="290"/>
  </r>
  <r>
    <s v="US-VOT"/>
    <s v="US-VOTIV MUSIC"/>
    <s v="Programmed Streaming (SoundExchange administered)"/>
    <s v="Pandora"/>
    <s v="Programmed Streaming (SoundExchange admi"/>
    <s v="TRACK"/>
    <x v="4"/>
    <x v="5"/>
    <s v="00075679956316"/>
    <s v="ALPINE"/>
    <s v="THE VIGOUR"/>
    <d v="2014-02-18T00:00:00"/>
    <m/>
    <s v="AULI01282690"/>
    <n v="0.37620000000000009"/>
    <n v="209"/>
  </r>
  <r>
    <s v="US-VOT"/>
    <s v="US-VOTIV MUSIC"/>
    <s v="Programmed Streaming (SoundExchange administered)"/>
    <s v="Pandora"/>
    <s v="Programmed Streaming (SoundExchange admi"/>
    <s v="TRACK"/>
    <x v="4"/>
    <x v="5"/>
    <s v="00075679956316"/>
    <s v="ALPINE"/>
    <s v="SOFTSIDES"/>
    <d v="2014-02-18T00:00:00"/>
    <m/>
    <s v="AULI01282640"/>
    <n v="0.3096000000000001"/>
    <n v="172"/>
  </r>
  <r>
    <s v="US-VOT"/>
    <s v="US-VOTIV MUSIC"/>
    <s v="Programmed Streaming (SoundExchange administered)"/>
    <s v="Pandora"/>
    <s v="Programmed Streaming (SoundExchange admi"/>
    <s v="TRACK"/>
    <x v="4"/>
    <x v="5"/>
    <s v="00075679956316"/>
    <s v="ALPINE"/>
    <s v="SEEING RED"/>
    <d v="2014-02-18T00:00:00"/>
    <m/>
    <s v="AULI01282650"/>
    <n v="1.7010000000000001"/>
    <n v="945"/>
  </r>
  <r>
    <s v="US-VOT"/>
    <s v="US-VOTIV MUSIC"/>
    <s v="Programmed Streaming (SoundExchange administered)"/>
    <s v="Pandora"/>
    <s v="Programmed Streaming (SoundExchange admi"/>
    <s v="TRACK"/>
    <x v="4"/>
    <x v="5"/>
    <s v="00075679956316"/>
    <s v="ALPINE"/>
    <s v="MULTIPLICATION"/>
    <d v="2014-02-18T00:00:00"/>
    <m/>
    <s v="AULI01282700"/>
    <n v="0.52200000000000002"/>
    <n v="290"/>
  </r>
  <r>
    <s v="US-VOT"/>
    <s v="US-VOTIV MUSIC"/>
    <s v="Programmed Streaming (SoundExchange administered)"/>
    <s v="Pandora"/>
    <s v="Programmed Streaming (SoundExchange admi"/>
    <s v="TRACK"/>
    <x v="4"/>
    <x v="5"/>
    <s v="00075679956316"/>
    <s v="ALPINE"/>
    <s v="LOVERS 2"/>
    <d v="2014-02-18T00:00:00"/>
    <m/>
    <s v="AULI01282610"/>
    <n v="0.56700000000000017"/>
    <n v="315"/>
  </r>
  <r>
    <s v="US-VOT"/>
    <s v="US-VOTIV MUSIC"/>
    <s v="Programmed Streaming (SoundExchange administered)"/>
    <s v="Pandora"/>
    <s v="Programmed Streaming (SoundExchange admi"/>
    <s v="TRACK"/>
    <x v="4"/>
    <x v="5"/>
    <s v="00075679956316"/>
    <s v="ALPINE"/>
    <s v="IN THE WILD"/>
    <d v="2014-02-18T00:00:00"/>
    <m/>
    <s v="AULI01282680"/>
    <n v="0.37080000000000002"/>
    <n v="206"/>
  </r>
  <r>
    <s v="US-VOT"/>
    <s v="US-VOTIV MUSIC"/>
    <s v="Programmed Streaming (SoundExchange administered)"/>
    <s v="Pandora"/>
    <s v="Programmed Streaming (SoundExchange admi"/>
    <s v="TRACK"/>
    <x v="4"/>
    <x v="5"/>
    <s v="00075679956316"/>
    <s v="ALPINE"/>
    <s v="HANDS"/>
    <d v="2014-02-18T00:00:00"/>
    <m/>
    <s v="AULI01282620"/>
    <n v="0.8964000000000002"/>
    <n v="498"/>
  </r>
  <r>
    <s v="US-VOT"/>
    <s v="US-VOTIV MUSIC"/>
    <s v="Programmed Streaming (SoundExchange administered)"/>
    <s v="Pandora"/>
    <s v="Programmed Streaming (SoundExchange admi"/>
    <s v="TRACK"/>
    <x v="4"/>
    <x v="5"/>
    <s v="00075679956316"/>
    <s v="ALPINE"/>
    <s v="GASOLINE"/>
    <d v="2014-02-18T00:00:00"/>
    <m/>
    <s v="AULI01282660"/>
    <n v="2.4264000000000001"/>
    <n v="1348"/>
  </r>
  <r>
    <s v="US-VOT"/>
    <s v="US-VOTIV MUSIC"/>
    <s v="Programmed Streaming (SoundExchange administered)"/>
    <s v="Pandora"/>
    <s v="Programmed Streaming (SoundExchange admi"/>
    <s v="TRACK"/>
    <x v="4"/>
    <x v="5"/>
    <s v="00075679956316"/>
    <s v="ALPINE"/>
    <s v="ALL FOR ONE"/>
    <d v="2014-02-18T00:00:00"/>
    <m/>
    <s v="AULI01283220"/>
    <n v="0.38340000000000002"/>
    <n v="213"/>
  </r>
  <r>
    <s v="US-VOT"/>
    <s v="US-VOTIV MUSIC"/>
    <s v="Programmed Streaming (SoundExchange administered)"/>
    <s v="Pandora"/>
    <s v="Programmed Streaming (SoundExchange admi"/>
    <s v="TRACK"/>
    <x v="13"/>
    <x v="65"/>
    <s v="00851563006752"/>
    <s v="ALLEN TATE"/>
    <s v="I DON'T THINK ABOUT IT"/>
    <d v="2016-10-28T00:00:00"/>
    <m/>
    <s v="USC5Q1600024"/>
    <n v="1.8E-3"/>
    <n v="1"/>
  </r>
  <r>
    <s v="US-VOT"/>
    <s v="US-VOTIV MUSIC"/>
    <s v="Programmed Streaming (SoundExchange administered)"/>
    <s v="Pandora"/>
    <s v="Programmed Streaming (SoundExchange admi"/>
    <s v="TRACK"/>
    <x v="13"/>
    <x v="65"/>
    <s v="00851563006752"/>
    <s v="ALLEN TATE"/>
    <s v="CPH"/>
    <d v="2016-10-28T00:00:00"/>
    <m/>
    <s v="USC5Q1600020"/>
    <n v="3.6000000000000012E-3"/>
    <n v="2"/>
  </r>
  <r>
    <s v="US-VOT"/>
    <s v="US-VOTIV MUSIC"/>
    <s v="Programmed Streaming (SoundExchange administered)"/>
    <s v="Pandora"/>
    <s v="Programmed Streaming (SoundExchange admi"/>
    <s v="TRACK"/>
    <x v="13"/>
    <x v="65"/>
    <s v="00851563006752"/>
    <s v="ALLEN TATE"/>
    <s v="BEING ALONE"/>
    <d v="2016-10-28T00:00:00"/>
    <m/>
    <s v="USC5Q1600019"/>
    <n v="1.0800000000000001E-2"/>
    <n v="6"/>
  </r>
  <r>
    <s v="US-VOT"/>
    <s v="US-VOTIV MUSIC"/>
    <s v="Programmed Streaming (SoundExchange administered)"/>
    <s v="Pandora"/>
    <s v="Programmed Streaming (SoundExchange admi"/>
    <s v="TRACK"/>
    <x v="13"/>
    <x v="65"/>
    <s v="00851563006752"/>
    <s v="ALLEN TATE"/>
    <s v="AT EASE"/>
    <d v="2016-10-28T00:00:00"/>
    <m/>
    <s v="USC5Q1600026"/>
    <n v="1.8E-3"/>
    <n v="1"/>
  </r>
  <r>
    <s v="US-VOT"/>
    <s v="US-VOTIV MUSIC"/>
    <s v="Programmed Streaming (SoundExchange administered)"/>
    <s v="Pandora"/>
    <s v="Programmed Streaming (SoundExchange admi"/>
    <s v="TRACK"/>
    <x v="13"/>
    <x v="65"/>
    <s v="00851563006752"/>
    <s v="ALLEN TATE"/>
    <s v="ALIENS"/>
    <d v="2016-10-28T00:00:00"/>
    <m/>
    <s v="USC5Q1600018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13"/>
    <x v="66"/>
    <s v="00851857007380"/>
    <s v="ALLEN TATE"/>
    <s v="POLLY"/>
    <d v="2017-08-18T00:00:00"/>
    <m/>
    <s v="USC5Q1700028"/>
    <n v="1.8E-3"/>
    <n v="1"/>
  </r>
  <r>
    <s v="US-VOT"/>
    <s v="US-VOTIV MUSIC"/>
    <s v="PROGRAMMED STREAMING"/>
    <s v="Pandora"/>
    <s v="DIGITAL STREAM                          "/>
    <s v="TRACK"/>
    <x v="5"/>
    <x v="22"/>
    <s v="00851563006080"/>
    <s v="YOUNG EMPIRES"/>
    <s v="UNCOVER YOUR EYES"/>
    <d v="2015-08-14T00:00:00"/>
    <m/>
    <s v="USC5Q1500013"/>
    <n v="3.3156663999999998E-3"/>
    <n v="14"/>
  </r>
  <r>
    <s v="US-VOT"/>
    <s v="US-VOTIV MUSIC"/>
    <s v="PROGRAMMED STREAMING"/>
    <s v="Pandora"/>
    <s v="DIGITAL STREAM                          "/>
    <s v="TRACK"/>
    <x v="5"/>
    <x v="6"/>
    <s v="00851563006066"/>
    <s v="YOUNG EMPIRES"/>
    <s v="THE GATES"/>
    <d v="2015-03-31T00:00:00"/>
    <m/>
    <s v="USC5Q1500004"/>
    <n v="0.1193919945"/>
    <n v="325"/>
  </r>
  <r>
    <s v="US-VOT"/>
    <s v="US-VOTIV MUSIC"/>
    <s v="PROGRAMMED STREAMING"/>
    <s v="Pandora"/>
    <s v="DIGITAL STREAM                          "/>
    <s v="TRACK"/>
    <x v="5"/>
    <x v="6"/>
    <s v="00851563006042"/>
    <s v="YOUNG EMPIRES"/>
    <s v="THE UNKNOWN"/>
    <d v="2015-09-04T00:00:00"/>
    <m/>
    <s v="USC5Q1500009"/>
    <n v="2.3683330000000001E-4"/>
    <n v="1"/>
  </r>
  <r>
    <s v="US-VOT"/>
    <s v="US-VOTIV MUSIC"/>
    <s v="PROGRAMMED STREAMING"/>
    <s v="Pandora"/>
    <s v="DIGITAL STREAM                          "/>
    <s v="TRACK"/>
    <x v="5"/>
    <x v="6"/>
    <s v="00851563006042"/>
    <s v="YOUNG EMPIRES"/>
    <s v="SUNSHINE"/>
    <d v="2015-09-04T00:00:00"/>
    <m/>
    <s v="USC5Q1500010"/>
    <n v="6.3944995000000003E-3"/>
    <n v="27"/>
  </r>
  <r>
    <s v="US-VOT"/>
    <s v="US-VOTIV MUSIC"/>
    <s v="PROGRAMMED STREAMING"/>
    <s v="Pandora"/>
    <s v="DIGITAL STREAM                          "/>
    <s v="TRACK"/>
    <x v="5"/>
    <x v="6"/>
    <s v="00851563006042"/>
    <s v="YOUNG EMPIRES"/>
    <s v="STRANGLEHOLD"/>
    <d v="2015-09-04T00:00:00"/>
    <m/>
    <s v="USC5Q1500006"/>
    <n v="3.7798664000000003E-2"/>
    <n v="152"/>
  </r>
  <r>
    <s v="US-VOT"/>
    <s v="US-VOTIV MUSIC"/>
    <s v="PROGRAMMED STREAMING"/>
    <s v="Pandora"/>
    <s v="DIGITAL STREAM                          "/>
    <s v="TRACK"/>
    <x v="5"/>
    <x v="6"/>
    <s v="00851563006042"/>
    <s v="YOUNG EMPIRES"/>
    <s v="NEVER DIE YOUNG"/>
    <d v="2015-09-04T00:00:00"/>
    <m/>
    <s v="USC5Q1500007"/>
    <n v="3.0788331E-3"/>
    <n v="13"/>
  </r>
  <r>
    <s v="US-VOT"/>
    <s v="US-VOTIV MUSIC"/>
    <s v="PROGRAMMED STREAMING"/>
    <s v="Pandora"/>
    <s v="DIGITAL STREAM                          "/>
    <s v="TRACK"/>
    <x v="5"/>
    <x v="6"/>
    <s v="00851563006042"/>
    <s v="YOUNG EMPIRES"/>
    <s v="MERCY"/>
    <d v="2015-09-04T00:00:00"/>
    <m/>
    <s v="USC5Q1500003"/>
    <n v="0.12660082440000001"/>
    <n v="507"/>
  </r>
  <r>
    <s v="US-VOT"/>
    <s v="US-VOTIV MUSIC"/>
    <s v="PROGRAMMED STREAMING"/>
    <s v="Pandora"/>
    <s v="DIGITAL STREAM                          "/>
    <s v="TRACK"/>
    <x v="5"/>
    <x v="6"/>
    <s v="00851563006042"/>
    <s v="YOUNG EMPIRES"/>
    <s v="HOUSE LIGHTS"/>
    <d v="2015-09-04T00:00:00"/>
    <m/>
    <s v="USC5Q1500008"/>
    <n v="3.0788331E-3"/>
    <n v="13"/>
  </r>
  <r>
    <s v="US-VOT"/>
    <s v="US-VOTIV MUSIC"/>
    <s v="PROGRAMMED STREAMING"/>
    <s v="Pandora"/>
    <s v="DIGITAL STREAM                          "/>
    <s v="TRACK"/>
    <x v="5"/>
    <x v="6"/>
    <s v="00851563006042"/>
    <s v="YOUNG EMPIRES"/>
    <s v="GHOSTS"/>
    <d v="2015-09-04T00:00:00"/>
    <m/>
    <s v="USC5Q1500005"/>
    <n v="5.89714956E-2"/>
    <n v="249"/>
  </r>
  <r>
    <s v="US-VOT"/>
    <s v="US-VOTIV MUSIC"/>
    <s v="PROGRAMMED STREAMING"/>
    <s v="Pandora"/>
    <s v="DIGITAL STREAM                          "/>
    <s v="TRACK"/>
    <x v="5"/>
    <x v="11"/>
    <s v="00857235002947"/>
    <s v="YOUNG EMPIRES"/>
    <s v="SO CRUEL"/>
    <d v="2015-02-24T00:00:00"/>
    <m/>
    <s v="USC5Q1500001"/>
    <n v="2.0078332099999999E-2"/>
    <n v="71"/>
  </r>
  <r>
    <s v="US-VOT"/>
    <s v="US-VOTIV MUSIC"/>
    <s v="PROGRAMMED STREAMING"/>
    <s v="Pandora"/>
    <s v="DIGITAL STREAM                          "/>
    <s v="TRACK"/>
    <x v="9"/>
    <x v="24"/>
    <s v="00075679958464"/>
    <s v="YOUNG BUFFALO"/>
    <s v="THE PRIZE"/>
    <d v="2014-02-25T00:00:00"/>
    <m/>
    <s v="USC5Q1200050"/>
    <n v="2.3683330000000001E-4"/>
    <n v="1"/>
  </r>
  <r>
    <s v="US-VOT"/>
    <s v="US-VOTIV MUSIC"/>
    <s v="PROGRAMMED STREAMING"/>
    <s v="Pandora"/>
    <s v="DIGITAL STREAM                          "/>
    <s v="TRACK"/>
    <x v="9"/>
    <x v="24"/>
    <s v="00075679958464"/>
    <s v="YOUNG BUFFALO"/>
    <s v="NATURE BOY"/>
    <d v="2014-02-25T00:00:00"/>
    <m/>
    <s v="USC5Q1200049"/>
    <n v="4.7366660000000012E-4"/>
    <n v="2"/>
  </r>
  <r>
    <s v="US-VOT"/>
    <s v="US-VOTIV MUSIC"/>
    <s v="PROGRAMMED STREAMING"/>
    <s v="Pandora"/>
    <s v="DIGITAL STREAM                          "/>
    <s v="TRACK"/>
    <x v="9"/>
    <x v="24"/>
    <s v="00075679958464"/>
    <s v="YOUNG BUFFALO"/>
    <s v="HOLD ME BACK"/>
    <d v="2014-02-25T00:00:00"/>
    <m/>
    <s v="USC5Q1200047"/>
    <n v="3.5000000000000001E-3"/>
    <n v="1"/>
  </r>
  <r>
    <s v="US-VOT"/>
    <s v="US-VOTIV MUSIC"/>
    <s v="PROGRAMMED STREAMING"/>
    <s v="Pandora"/>
    <s v="DIGITAL STREAM                          "/>
    <s v="TRACK"/>
    <x v="9"/>
    <x v="26"/>
    <s v="00857235002619"/>
    <s v="YOUNG BUFFALO"/>
    <s v="MY PLACE"/>
    <d v="2014-10-21T00:00:00"/>
    <m/>
    <s v="USC5Q1400005"/>
    <n v="7.1049990000000005E-4"/>
    <n v="3"/>
  </r>
  <r>
    <s v="US-VOT"/>
    <s v="US-VOTIV MUSIC"/>
    <s v="PROGRAMMED STREAMING"/>
    <s v="Pandora"/>
    <s v="DIGITAL STREAM                          "/>
    <s v="TRACK"/>
    <x v="9"/>
    <x v="12"/>
    <s v="00857235002190"/>
    <s v="YOUNG BUFFALO"/>
    <s v="SUMMERTIME BLONDES"/>
    <d v="2015-03-03T00:00:00"/>
    <m/>
    <s v="USC5Q1400008"/>
    <n v="2.3683330000000001E-4"/>
    <n v="1"/>
  </r>
  <r>
    <s v="US-VOT"/>
    <s v="US-VOTIV MUSIC"/>
    <s v="PROGRAMMED STREAMING"/>
    <s v="Pandora"/>
    <s v="DIGITAL STREAM                          "/>
    <s v="TRACK"/>
    <x v="9"/>
    <x v="12"/>
    <s v="00857235002190"/>
    <s v="YOUNG BUFFALO"/>
    <s v="PILL"/>
    <d v="2015-03-03T00:00:00"/>
    <m/>
    <s v="USC5Q1400009"/>
    <n v="2.3683330000000001E-4"/>
    <n v="1"/>
  </r>
  <r>
    <s v="US-VOT"/>
    <s v="US-VOTIV MUSIC"/>
    <s v="PROGRAMMED STREAMING"/>
    <s v="Pandora"/>
    <s v="DIGITAL STREAM                          "/>
    <s v="TRACK"/>
    <x v="9"/>
    <x v="12"/>
    <s v="00857235002190"/>
    <s v="YOUNG BUFFALO"/>
    <s v="OLD SOUL"/>
    <d v="2015-03-03T00:00:00"/>
    <m/>
    <s v="USC5Q1400010"/>
    <n v="2.3683330000000001E-4"/>
    <n v="1"/>
  </r>
  <r>
    <s v="US-VOT"/>
    <s v="US-VOTIV MUSIC"/>
    <s v="PROGRAMMED STREAMING"/>
    <s v="Pandora"/>
    <s v="DIGITAL STREAM                          "/>
    <s v="TRACK"/>
    <x v="9"/>
    <x v="12"/>
    <s v="00857235002190"/>
    <s v="YOUNG BUFFALO"/>
    <s v="NO IDEA"/>
    <d v="2015-03-03T00:00:00"/>
    <m/>
    <s v="USC5Q1400002"/>
    <n v="2.3683330000000001E-4"/>
    <n v="1"/>
  </r>
  <r>
    <s v="US-VOT"/>
    <s v="US-VOTIV MUSIC"/>
    <s v="PROGRAMMED STREAMING"/>
    <s v="Pandora"/>
    <s v="DIGITAL STREAM                          "/>
    <s v="TRACK"/>
    <x v="9"/>
    <x v="12"/>
    <s v="00857235002190"/>
    <s v="YOUNG BUFFALO"/>
    <s v="GUILT"/>
    <d v="2015-03-03T00:00:00"/>
    <m/>
    <s v="USC5Q1400003"/>
    <n v="2.1314998000000001E-3"/>
    <n v="9"/>
  </r>
  <r>
    <s v="US-VOT"/>
    <s v="US-VOTIV MUSIC"/>
    <s v="PROGRAMMED STREAMING"/>
    <s v="Pandora"/>
    <s v="DIGITAL STREAM                          "/>
    <s v="TRACK"/>
    <x v="9"/>
    <x v="12"/>
    <s v="00857235002190"/>
    <s v="YOUNG BUFFALO"/>
    <s v="CLIFF DIVER"/>
    <d v="2015-03-03T00:00:00"/>
    <m/>
    <s v="USC5Q1400004"/>
    <n v="1.4209998999999999E-3"/>
    <n v="6"/>
  </r>
  <r>
    <s v="US-VOT"/>
    <s v="US-VOTIV MUSIC"/>
    <s v="PROGRAMMED STREAMING"/>
    <s v="Pandora"/>
    <s v="DIGITAL STREAM                          "/>
    <s v="TRACK"/>
    <x v="9"/>
    <x v="12"/>
    <s v="00857235002190"/>
    <s v="YOUNG BUFFALO"/>
    <s v="BLACK EYE"/>
    <d v="2015-03-03T00:00:00"/>
    <m/>
    <s v="USC5Q1400007"/>
    <n v="1.4209998999999999E-3"/>
    <n v="6"/>
  </r>
  <r>
    <s v="US-VOT"/>
    <s v="US-VOTIV MUSIC"/>
    <s v="PROGRAMMED STREAMING"/>
    <s v="Pandora"/>
    <s v="DIGITAL STREAM                          "/>
    <s v="TRACK"/>
    <x v="9"/>
    <x v="12"/>
    <s v="00857235002190"/>
    <s v="YOUNG BUFFALO"/>
    <s v="BEAT BACK"/>
    <d v="2015-03-03T00:00:00"/>
    <m/>
    <s v="USC5Q1400011"/>
    <n v="7.1049990000000005E-4"/>
    <n v="3"/>
  </r>
  <r>
    <s v="US-VOT"/>
    <s v="US-VOTIV MUSIC"/>
    <s v="PROGRAMMED STREAMING"/>
    <s v="Pandora"/>
    <s v="DIGITAL STREAM                          "/>
    <s v="TRACK"/>
    <x v="10"/>
    <x v="27"/>
    <s v="00857235002541"/>
    <s v="WHITE ARROWS"/>
    <s v="WE CAN'T EVER DIE"/>
    <d v="2014-07-22T00:00:00"/>
    <m/>
    <s v="USC5Q1400048"/>
    <n v="8.5259993999999995E-3"/>
    <n v="36"/>
  </r>
  <r>
    <s v="US-VOT"/>
    <s v="US-VOTIV MUSIC"/>
    <s v="PROGRAMMED STREAMING"/>
    <s v="Pandora"/>
    <s v="DIGITAL STREAM                          "/>
    <s v="TRACK"/>
    <x v="10"/>
    <x v="28"/>
    <s v="00857235002374"/>
    <s v="WHITE ARROWS"/>
    <s v="LEAVE IT ALONE"/>
    <d v="2014-06-10T00:00:00"/>
    <m/>
    <s v="USC5Q1400017"/>
    <n v="1.9893998499999999E-2"/>
    <n v="84"/>
  </r>
  <r>
    <s v="US-VOT"/>
    <s v="US-VOTIV MUSIC"/>
    <s v="PROGRAMMED STREAMING"/>
    <s v="Pandora"/>
    <s v="DIGITAL STREAM                          "/>
    <s v="TRACK"/>
    <x v="10"/>
    <x v="13"/>
    <s v="00857235002411"/>
    <s v="WHITE ARROWS"/>
    <s v="I WANT A TASTE"/>
    <d v="2014-06-24T00:00:00"/>
    <m/>
    <s v="USC5Q1400034"/>
    <n v="3.7893330999999998E-3"/>
    <n v="16"/>
  </r>
  <r>
    <s v="US-VOT"/>
    <s v="US-VOTIV MUSIC"/>
    <s v="PROGRAMMED STREAMING"/>
    <s v="Pandora"/>
    <s v="DIGITAL STREAM                          "/>
    <s v="TRACK"/>
    <x v="6"/>
    <x v="7"/>
    <s v="00075679967336"/>
    <s v="WE ARE AUGUSTINES"/>
    <s v="THE INSTRUMENTAL"/>
    <d v="2014-02-18T00:00:00"/>
    <m/>
    <s v="GBW7D1100012"/>
    <n v="4.7366660000000012E-4"/>
    <n v="2"/>
  </r>
  <r>
    <s v="US-VOT"/>
    <s v="US-VOTIV MUSIC"/>
    <s v="PROGRAMMED STREAMING"/>
    <s v="Pandora"/>
    <s v="DIGITAL STREAM                          "/>
    <s v="TRACK"/>
    <x v="6"/>
    <x v="7"/>
    <s v="00075679967336"/>
    <s v="WE ARE AUGUSTINES"/>
    <s v="STRANGE DAYS"/>
    <d v="2014-02-18T00:00:00"/>
    <m/>
    <s v="GBW7D1100010"/>
    <n v="4.499833000000001E-2"/>
    <n v="190"/>
  </r>
  <r>
    <s v="US-VOT"/>
    <s v="US-VOTIV MUSIC"/>
    <s v="PROGRAMMED STREAMING"/>
    <s v="Pandora"/>
    <s v="DIGITAL STREAM                          "/>
    <s v="TRACK"/>
    <x v="6"/>
    <x v="7"/>
    <s v="00075679967336"/>
    <s v="WE ARE AUGUSTINES"/>
    <s v="PHILADELPHIA (THE CITY OF BROTHERLY LOVE)"/>
    <d v="2014-02-18T00:00:00"/>
    <m/>
    <s v="GBW7D1100007"/>
    <n v="2.7472664599999998E-2"/>
    <n v="116"/>
  </r>
  <r>
    <s v="US-VOT"/>
    <s v="US-VOTIV MUSIC"/>
    <s v="PROGRAMMED STREAMING"/>
    <s v="Pandora"/>
    <s v="DIGITAL STREAM                          "/>
    <s v="TRACK"/>
    <x v="6"/>
    <x v="7"/>
    <s v="00075679967336"/>
    <s v="WE ARE AUGUSTINES"/>
    <s v="PATTON STATE HOSPITAL"/>
    <d v="2014-02-18T00:00:00"/>
    <m/>
    <s v="GBW7D1100009"/>
    <n v="3.1261997700000002E-2"/>
    <n v="132"/>
  </r>
  <r>
    <s v="US-VOT"/>
    <s v="US-VOTIV MUSIC"/>
    <s v="PROGRAMMED STREAMING"/>
    <s v="Pandora"/>
    <s v="DIGITAL STREAM                          "/>
    <s v="TRACK"/>
    <x v="6"/>
    <x v="7"/>
    <s v="00075679967336"/>
    <s v="WE ARE AUGUSTINES"/>
    <s v="NEW DRINK FOR THE OLD DRUNK"/>
    <d v="2014-02-18T00:00:00"/>
    <m/>
    <s v="GBW7D1100008"/>
    <n v="4.6892996499999999E-2"/>
    <n v="198"/>
  </r>
  <r>
    <s v="US-VOT"/>
    <s v="US-VOTIV MUSIC"/>
    <s v="PROGRAMMED STREAMING"/>
    <s v="Pandora"/>
    <s v="DIGITAL STREAM                          "/>
    <s v="TRACK"/>
    <x v="6"/>
    <x v="7"/>
    <s v="00075679967336"/>
    <s v="WE ARE AUGUSTINES"/>
    <s v="JUAREZ"/>
    <d v="2014-02-18T00:00:00"/>
    <m/>
    <s v="GBW7D1100006"/>
    <n v="1.16048325E-2"/>
    <n v="49"/>
  </r>
  <r>
    <s v="US-VOT"/>
    <s v="US-VOTIV MUSIC"/>
    <s v="PROGRAMMED STREAMING"/>
    <s v="Pandora"/>
    <s v="DIGITAL STREAM                          "/>
    <s v="TRACK"/>
    <x v="6"/>
    <x v="7"/>
    <s v="00075679967336"/>
    <s v="WE ARE AUGUSTINES"/>
    <s v="HEADLONG INTO THE ABYSS"/>
    <d v="2014-02-18T00:00:00"/>
    <m/>
    <s v="GBW7D1100003"/>
    <n v="3.8840663800000001E-2"/>
    <n v="164"/>
  </r>
  <r>
    <s v="US-VOT"/>
    <s v="US-VOTIV MUSIC"/>
    <s v="PROGRAMMED STREAMING"/>
    <s v="Pandora"/>
    <s v="DIGITAL STREAM                          "/>
    <s v="TRACK"/>
    <x v="6"/>
    <x v="7"/>
    <s v="00075679967336"/>
    <s v="WE ARE AUGUSTINES"/>
    <s v="EAST LOS ANGELES"/>
    <d v="2014-02-18T00:00:00"/>
    <m/>
    <s v="GBW7D1100005"/>
    <n v="1.9420331900000001E-2"/>
    <n v="82"/>
  </r>
  <r>
    <s v="US-VOT"/>
    <s v="US-VOTIV MUSIC"/>
    <s v="PROGRAMMED STREAMING"/>
    <s v="Pandora"/>
    <s v="DIGITAL STREAM                          "/>
    <s v="TRACK"/>
    <x v="6"/>
    <x v="7"/>
    <s v="00075679967336"/>
    <s v="WE ARE AUGUSTINES"/>
    <s v="CHAPEL SONG"/>
    <d v="2014-02-18T00:00:00"/>
    <m/>
    <s v="GBW7D1100014"/>
    <n v="4.3577330099999999E-2"/>
    <n v="184"/>
  </r>
  <r>
    <s v="US-VOT"/>
    <s v="US-VOTIV MUSIC"/>
    <s v="PROGRAMMED STREAMING"/>
    <s v="Pandora"/>
    <s v="DIGITAL STREAM                          "/>
    <s v="TRACK"/>
    <x v="6"/>
    <x v="7"/>
    <s v="00075679967336"/>
    <s v="WE ARE AUGUSTINES"/>
    <s v="BOOK OF JAMES"/>
    <d v="2014-02-18T00:00:00"/>
    <m/>
    <s v="GBW7D1100004"/>
    <n v="3.8130163799999998E-2"/>
    <n v="161"/>
  </r>
  <r>
    <s v="US-VOT"/>
    <s v="US-VOTIV MUSIC"/>
    <s v="PROGRAMMED STREAMING"/>
    <s v="Pandora"/>
    <s v="DIGITAL STREAM                          "/>
    <s v="TRACK"/>
    <x v="6"/>
    <x v="7"/>
    <s v="00075679967336"/>
    <s v="WE ARE AUGUSTINES"/>
    <s v="BARREL OF LEAVES"/>
    <d v="2014-02-18T00:00:00"/>
    <m/>
    <s v="GBW7D1100011"/>
    <n v="2.0841331800000001E-2"/>
    <n v="88"/>
  </r>
  <r>
    <s v="US-VOT"/>
    <s v="US-VOTIV MUSIC"/>
    <s v="PROGRAMMED STREAMING"/>
    <s v="Pandora"/>
    <s v="DIGITAL STREAM                          "/>
    <s v="TRACK"/>
    <x v="6"/>
    <x v="7"/>
    <s v="00075679967336"/>
    <s v="WE ARE AUGUSTINES"/>
    <s v="AUGUSTINE"/>
    <d v="2014-02-18T00:00:00"/>
    <m/>
    <s v="GBW7D1100002"/>
    <n v="4.9024496300000012E-2"/>
    <n v="207"/>
  </r>
  <r>
    <s v="US-VOT"/>
    <s v="US-VOTIV MUSIC"/>
    <s v="PROGRAMMED STREAMING"/>
    <s v="Pandora"/>
    <s v="DIGITAL STREAM                          "/>
    <s v="TRACK"/>
    <x v="7"/>
    <x v="14"/>
    <s v="00075679946430"/>
    <s v="THE SO SO GLOS"/>
    <s v="UNDERNEATH THE UNIVERSE"/>
    <d v="2014-01-14T00:00:00"/>
    <m/>
    <s v="USC5Q1300124"/>
    <n v="4.736666300000001E-3"/>
    <n v="20"/>
  </r>
  <r>
    <s v="US-VOT"/>
    <s v="US-VOTIV MUSIC"/>
    <s v="PROGRAMMED STREAMING"/>
    <s v="Pandora"/>
    <s v="DIGITAL STREAM                          "/>
    <s v="TRACK"/>
    <x v="7"/>
    <x v="14"/>
    <s v="00075679946430"/>
    <s v="THE SO SO GLOS"/>
    <s v="THROW YOUR HANDS UP"/>
    <d v="2014-01-14T00:00:00"/>
    <m/>
    <s v="USC5Q1300118"/>
    <n v="7.9998330000000013E-3"/>
    <n v="20"/>
  </r>
  <r>
    <s v="US-VOT"/>
    <s v="US-VOTIV MUSIC"/>
    <s v="PROGRAMMED STREAMING"/>
    <s v="Pandora"/>
    <s v="DIGITAL STREAM                          "/>
    <s v="TRACK"/>
    <x v="7"/>
    <x v="14"/>
    <s v="00075679946430"/>
    <s v="THE SO SO GLOS"/>
    <s v="MY BLOCK"/>
    <d v="2014-01-14T00:00:00"/>
    <m/>
    <s v="USC5Q1300117"/>
    <n v="4.0261664000000004E-3"/>
    <n v="17"/>
  </r>
  <r>
    <s v="US-VOT"/>
    <s v="US-VOTIV MUSIC"/>
    <s v="PROGRAMMED STREAMING"/>
    <s v="Pandora"/>
    <s v="DIGITAL STREAM                          "/>
    <s v="TRACK"/>
    <x v="7"/>
    <x v="14"/>
    <s v="00075679946430"/>
    <s v="THE SO SO GLOS"/>
    <s v="LOVE OR EMPIRE"/>
    <d v="2014-01-14T00:00:00"/>
    <m/>
    <s v="USC5Q1300120"/>
    <n v="1.0894332499999999E-2"/>
    <n v="46"/>
  </r>
  <r>
    <s v="US-VOT"/>
    <s v="US-VOTIV MUSIC"/>
    <s v="PROGRAMMED STREAMING"/>
    <s v="Pandora"/>
    <s v="DIGITAL STREAM                          "/>
    <s v="TRACK"/>
    <x v="7"/>
    <x v="14"/>
    <s v="00075679946430"/>
    <s v="THE SO SO GLOS"/>
    <s v="ISN'T IT A SHAME"/>
    <d v="2014-01-14T00:00:00"/>
    <m/>
    <s v="USC5Q1300119"/>
    <n v="1.8946665000000001E-3"/>
    <n v="8"/>
  </r>
  <r>
    <s v="US-VOT"/>
    <s v="US-VOTIV MUSIC"/>
    <s v="PROGRAMMED STREAMING"/>
    <s v="Pandora"/>
    <s v="DIGITAL STREAM                          "/>
    <s v="TRACK"/>
    <x v="7"/>
    <x v="14"/>
    <s v="00075679946430"/>
    <s v="THE SO SO GLOS"/>
    <s v="ISLAND LOOPS"/>
    <d v="2014-01-14T00:00:00"/>
    <m/>
    <s v="USC5Q1300123"/>
    <n v="7.3418328000000007E-3"/>
    <n v="31"/>
  </r>
  <r>
    <s v="US-VOT"/>
    <s v="US-VOTIV MUSIC"/>
    <s v="PROGRAMMED STREAMING"/>
    <s v="Pandora"/>
    <s v="DIGITAL STREAM                          "/>
    <s v="TRACK"/>
    <x v="7"/>
    <x v="14"/>
    <s v="00075679946430"/>
    <s v="THE SO SO GLOS"/>
    <s v="EXECUTION"/>
    <d v="2014-01-14T00:00:00"/>
    <m/>
    <s v="USC5Q1300122"/>
    <n v="1.8946665000000001E-3"/>
    <n v="8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WE GOT THE DAYS"/>
    <d v="2014-01-14T00:00:00"/>
    <m/>
    <s v="USC5Q1300099"/>
    <n v="7.1049990000000005E-4"/>
    <n v="3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THE FISTICUFFS"/>
    <d v="2014-01-14T00:00:00"/>
    <m/>
    <s v="USC5Q1300097"/>
    <n v="9.4733329999999996E-4"/>
    <n v="4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THE DEAD, THE GONE &amp; THE COSMOS"/>
    <d v="2014-01-14T00:00:00"/>
    <m/>
    <s v="USC5Q1300103"/>
    <n v="2.3683330000000001E-4"/>
    <n v="1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SEVENTEEN"/>
    <d v="2014-01-14T00:00:00"/>
    <m/>
    <s v="USC5Q1300106"/>
    <n v="1.4920498900000001E-2"/>
    <n v="63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RUSKIE KILLS FEMME"/>
    <d v="2014-01-14T00:00:00"/>
    <m/>
    <s v="USC5Q1300109"/>
    <n v="1.1841665999999999E-3"/>
    <n v="5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MOLD BABY (&amp; THE QUEEN MIDAS)"/>
    <d v="2014-01-14T00:00:00"/>
    <m/>
    <s v="USC5Q1300110"/>
    <n v="9.4733329999999996E-4"/>
    <n v="4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LOW"/>
    <d v="2014-01-14T00:00:00"/>
    <m/>
    <s v="USC5Q1300098"/>
    <n v="1.4209998999999999E-3"/>
    <n v="6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JUNKIE STORY"/>
    <d v="2014-01-14T00:00:00"/>
    <m/>
    <s v="USC5Q1300105"/>
    <n v="7.1049990000000005E-4"/>
    <n v="3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IRISH ROSE"/>
    <d v="2014-01-14T00:00:00"/>
    <m/>
    <s v="USC5Q1300107"/>
    <n v="4.7366660000000012E-4"/>
    <n v="2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HURRICANE HEART ATTACK"/>
    <d v="2014-01-14T00:00:00"/>
    <m/>
    <s v="USC5Q1300102"/>
    <n v="9.4733329999999996E-4"/>
    <n v="4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FROM HER BEACON HAND, GLOS"/>
    <d v="2014-01-14T00:00:00"/>
    <m/>
    <s v="USC5Q1300100"/>
    <n v="7.1049990000000005E-4"/>
    <n v="3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BROKEN MIRROR BABY"/>
    <d v="2014-01-14T00:00:00"/>
    <m/>
    <s v="USC5Q1300108"/>
    <n v="1.6525832399999999E-2"/>
    <n v="56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BLACK AND BLUE"/>
    <d v="2014-01-14T00:00:00"/>
    <m/>
    <s v="USC5Q1300101"/>
    <n v="9.4733329999999996E-4"/>
    <n v="4"/>
  </r>
  <r>
    <s v="US-VOT"/>
    <s v="US-VOTIV MUSIC"/>
    <s v="PROGRAMMED STREAMING"/>
    <s v="Pandora"/>
    <s v="DIGITAL STREAM                          "/>
    <s v="TRACK"/>
    <x v="7"/>
    <x v="15"/>
    <s v="00075679946447"/>
    <s v="THE SO SO GLOS"/>
    <s v="99°"/>
    <d v="2014-01-14T00:00:00"/>
    <m/>
    <s v="USC5Q1300104"/>
    <n v="7.1049990000000005E-4"/>
    <n v="3"/>
  </r>
  <r>
    <s v="US-VOT"/>
    <s v="US-VOTIV MUSIC"/>
    <s v="PROGRAMMED STREAMING"/>
    <s v="Pandora"/>
    <s v="DIGITAL STREAM                          "/>
    <s v="TRACK"/>
    <x v="7"/>
    <x v="8"/>
    <s v="00811790020006"/>
    <s v="THE SO SO GLOS"/>
    <s v="LIVE LIKE TV"/>
    <d v="2014-01-14T00:00:00"/>
    <m/>
    <s v="USC5Q1300112"/>
    <n v="7.1049990000000005E-4"/>
    <n v="3"/>
  </r>
  <r>
    <s v="US-VOT"/>
    <s v="US-VOTIV MUSIC"/>
    <s v="PROGRAMMED STREAMING"/>
    <s v="Pandora"/>
    <s v="DIGITAL STREAM                          "/>
    <s v="TRACK"/>
    <x v="7"/>
    <x v="8"/>
    <s v="00811790020006"/>
    <s v="THE SO SO GLOS"/>
    <s v="LINDY HOP"/>
    <d v="2014-01-14T00:00:00"/>
    <m/>
    <s v="USC5Q1300115"/>
    <n v="1.0500000000000001E-2"/>
    <n v="3"/>
  </r>
  <r>
    <s v="US-VOT"/>
    <s v="US-VOTIV MUSIC"/>
    <s v="PROGRAMMED STREAMING"/>
    <s v="Pandora"/>
    <s v="DIGITAL STREAM                          "/>
    <s v="TRACK"/>
    <x v="7"/>
    <x v="8"/>
    <s v="00811790020006"/>
    <s v="THE SO SO GLOS"/>
    <s v="HERE COMES THE NEIGHBORHOOD"/>
    <d v="2014-01-14T00:00:00"/>
    <m/>
    <s v="USC5Q1300114"/>
    <n v="7.1049990000000005E-4"/>
    <n v="3"/>
  </r>
  <r>
    <s v="US-VOT"/>
    <s v="US-VOTIV MUSIC"/>
    <s v="PROGRAMMED STREAMING"/>
    <s v="Pandora"/>
    <s v="DIGITAL STREAM                          "/>
    <s v="TRACK"/>
    <x v="7"/>
    <x v="30"/>
    <s v="00851563006356"/>
    <s v="THE SO SO GLOS"/>
    <s v="SUNNY SIDE"/>
    <d v="2016-05-20T00:00:00"/>
    <m/>
    <s v="USC5Q1500023"/>
    <n v="2.3683330000000001E-4"/>
    <n v="1"/>
  </r>
  <r>
    <s v="US-VOT"/>
    <s v="US-VOTIV MUSIC"/>
    <s v="PROGRAMMED STREAMING"/>
    <s v="Pandora"/>
    <s v="DIGITAL STREAM                          "/>
    <s v="TRACK"/>
    <x v="7"/>
    <x v="30"/>
    <s v="00851563006356"/>
    <s v="THE SO SO GLOS"/>
    <s v="MISSIONARY"/>
    <d v="2016-05-20T00:00:00"/>
    <m/>
    <s v="USC5Q1500029"/>
    <n v="4.7366660000000012E-4"/>
    <n v="2"/>
  </r>
  <r>
    <s v="US-VOT"/>
    <s v="US-VOTIV MUSIC"/>
    <s v="PROGRAMMED STREAMING"/>
    <s v="Pandora"/>
    <s v="DIGITAL STREAM                          "/>
    <s v="TRACK"/>
    <x v="7"/>
    <x v="30"/>
    <s v="00851563006356"/>
    <s v="THE SO SO GLOS"/>
    <s v="KINGS COUNTY II: BALLAD OF A SO SO GLO"/>
    <d v="2016-05-20T00:00:00"/>
    <m/>
    <s v="USC5Q1500024"/>
    <n v="2.6051665000000001E-3"/>
    <n v="11"/>
  </r>
  <r>
    <s v="US-VOT"/>
    <s v="US-VOTIV MUSIC"/>
    <s v="PROGRAMMED STREAMING"/>
    <s v="Pandora"/>
    <s v="DIGITAL STREAM                          "/>
    <s v="TRACK"/>
    <x v="7"/>
    <x v="30"/>
    <s v="00851563006356"/>
    <s v="THE SO SO GLOS"/>
    <s v="INPATIENT"/>
    <d v="2016-05-20T00:00:00"/>
    <m/>
    <s v="USC5Q1500027"/>
    <n v="4.2526166400000003E-2"/>
    <n v="28"/>
  </r>
  <r>
    <s v="US-VOT"/>
    <s v="US-VOTIV MUSIC"/>
    <s v="PROGRAMMED STREAMING"/>
    <s v="Pandora"/>
    <s v="DIGITAL STREAM                          "/>
    <s v="TRACK"/>
    <x v="7"/>
    <x v="30"/>
    <s v="00851563006356"/>
    <s v="THE SO SO GLOS"/>
    <s v="GOING OUT SWINGIN'"/>
    <d v="2016-05-20T00:00:00"/>
    <m/>
    <s v="USC5Q1500020"/>
    <n v="9.4733326000000003E-3"/>
    <n v="40"/>
  </r>
  <r>
    <s v="US-VOT"/>
    <s v="US-VOTIV MUSIC"/>
    <s v="PROGRAMMED STREAMING"/>
    <s v="Pandora"/>
    <s v="DIGITAL STREAM                          "/>
    <s v="TRACK"/>
    <x v="7"/>
    <x v="30"/>
    <s v="00851563006356"/>
    <s v="THE SO SO GLOS"/>
    <s v="DOWN THE TUBES"/>
    <d v="2016-05-20T00:00:00"/>
    <m/>
    <s v="USC5Q1500028"/>
    <n v="3.0788331E-3"/>
    <n v="13"/>
  </r>
  <r>
    <s v="US-VOT"/>
    <s v="US-VOTIV MUSIC"/>
    <s v="PROGRAMMED STREAMING"/>
    <s v="Pandora"/>
    <s v="DIGITAL STREAM                          "/>
    <s v="TRACK"/>
    <x v="7"/>
    <x v="30"/>
    <s v="00851563006356"/>
    <s v="THE SO SO GLOS"/>
    <s v="DEVIL'S DOING HANDSTANDS"/>
    <d v="2016-05-20T00:00:00"/>
    <m/>
    <s v="USC5Q1500021"/>
    <n v="2.3683331999999999E-3"/>
    <n v="10"/>
  </r>
  <r>
    <s v="US-VOT"/>
    <s v="US-VOTIV MUSIC"/>
    <s v="PROGRAMMED STREAMING"/>
    <s v="Pandora"/>
    <s v="DIGITAL STREAM                          "/>
    <s v="TRACK"/>
    <x v="7"/>
    <x v="30"/>
    <s v="00851563006356"/>
    <s v="THE SO SO GLOS"/>
    <s v="CADAVER (CAREER SUICIDE)"/>
    <d v="2016-05-20T00:00:00"/>
    <m/>
    <s v="USC5Q1500026"/>
    <n v="4.0261664000000004E-3"/>
    <n v="17"/>
  </r>
  <r>
    <s v="US-VOT"/>
    <s v="US-VOTIV MUSIC"/>
    <s v="PROGRAMMED STREAMING"/>
    <s v="Pandora"/>
    <s v="DIGITAL STREAM                          "/>
    <s v="TRACK"/>
    <x v="7"/>
    <x v="31"/>
    <s v="00851563006479"/>
    <s v="THE SO SO GLOS"/>
    <s v="DANCING INDUSTRY"/>
    <d v="2016-03-11T00:00:00"/>
    <m/>
    <s v="USC5Q1500018"/>
    <n v="1.6288998999999998E-2"/>
    <n v="55"/>
  </r>
  <r>
    <s v="US-VOT"/>
    <s v="US-VOTIV MUSIC"/>
    <s v="PROGRAMMED STREAMING"/>
    <s v="Pandora"/>
    <s v="DIGITAL STREAM                          "/>
    <s v="TRACK"/>
    <x v="7"/>
    <x v="32"/>
    <s v="00857235002961"/>
    <s v="THE SO SO GLOS"/>
    <s v="BLACK AND BLUE"/>
    <d v="2015-03-03T00:00:00"/>
    <m/>
    <s v="USC5Q1500002"/>
    <n v="3.3156664999999998E-3"/>
    <n v="14"/>
  </r>
  <r>
    <s v="US-VOT"/>
    <s v="US-VOTIV MUSIC"/>
    <s v="PROGRAMMED STREAMING"/>
    <s v="Pandora"/>
    <s v="DIGITAL STREAM                          "/>
    <s v="TRACK"/>
    <x v="7"/>
    <x v="16"/>
    <s v="00851563006394"/>
    <s v="THE SO SO GLOS"/>
    <s v="A.D.D. LIFE"/>
    <d v="2016-01-22T00:00:00"/>
    <m/>
    <s v="USC5Q1500019"/>
    <n v="3.5524997E-3"/>
    <n v="15"/>
  </r>
  <r>
    <s v="US-VOT"/>
    <s v="US-VOTIV MUSIC"/>
    <s v="PROGRAMMED STREAMING"/>
    <s v="Pandora"/>
    <s v="DIGITAL STREAM                          "/>
    <s v="TRACK"/>
    <x v="16"/>
    <x v="35"/>
    <s v="00851857007205"/>
    <s v="PATRICK HIGGINS"/>
    <s v="ALL THE THINGS YOU WERE BY NOW"/>
    <d v="2017-02-24T00:00:00"/>
    <m/>
    <s v="USC5Q1700002"/>
    <n v="2.3683330000000001E-4"/>
    <n v="1"/>
  </r>
  <r>
    <s v="US-VOT"/>
    <s v="US-VOTIV MUSIC"/>
    <s v="PROGRAMMED STREAMING"/>
    <s v="Pandora"/>
    <s v="DIGITAL STREAM                          "/>
    <s v="TRACK"/>
    <x v="16"/>
    <x v="35"/>
    <s v="00851857007205"/>
    <s v="KEVIN REILLY"/>
    <s v="APPALACHIAN MOON"/>
    <d v="2017-02-24T00:00:00"/>
    <m/>
    <s v="USC5Q1700016"/>
    <n v="1.0500000000000001E-2"/>
    <n v="3"/>
  </r>
  <r>
    <s v="US-VOT"/>
    <s v="US-VOTIV MUSIC"/>
    <s v="PROGRAMMED STREAMING"/>
    <s v="Pandora"/>
    <s v="DIGITAL STREAM                          "/>
    <s v="TRACK"/>
    <x v="17"/>
    <x v="36"/>
    <s v="00851857007267"/>
    <s v="MY GOODNESS"/>
    <s v="SCAVENGERS"/>
    <d v="2017-06-02T00:00:00"/>
    <m/>
    <s v="USC5Q1600041"/>
    <n v="1.6578331999999999E-3"/>
    <n v="7"/>
  </r>
  <r>
    <s v="US-VOT"/>
    <s v="US-VOTIV MUSIC"/>
    <s v="PROGRAMMED STREAMING"/>
    <s v="Pandora"/>
    <s v="DIGITAL STREAM                          "/>
    <s v="TRACK"/>
    <x v="17"/>
    <x v="36"/>
    <s v="00851857007236"/>
    <s v="MY GOODNESS"/>
    <s v="WHITE WITCHES"/>
    <d v="2017-06-02T00:00:00"/>
    <m/>
    <s v="USC5Q1600040"/>
    <n v="1.7288832000000001E-2"/>
    <n v="73"/>
  </r>
  <r>
    <s v="US-VOT"/>
    <s v="US-VOTIV MUSIC"/>
    <s v="PROGRAMMED STREAMING"/>
    <s v="Pandora"/>
    <s v="DIGITAL STREAM                          "/>
    <s v="TRACK"/>
    <x v="17"/>
    <x v="36"/>
    <s v="00851857007236"/>
    <s v="MY GOODNESS"/>
    <s v="SWIM"/>
    <d v="2017-06-02T00:00:00"/>
    <m/>
    <s v="USC5Q1600039"/>
    <n v="9.4733329999999996E-4"/>
    <n v="4"/>
  </r>
  <r>
    <s v="US-VOT"/>
    <s v="US-VOTIV MUSIC"/>
    <s v="PROGRAMMED STREAMING"/>
    <s v="Pandora"/>
    <s v="DIGITAL STREAM                          "/>
    <s v="TRACK"/>
    <x v="17"/>
    <x v="36"/>
    <s v="00851857007236"/>
    <s v="MY GOODNESS"/>
    <s v="SILVER LINING"/>
    <d v="2017-06-02T00:00:00"/>
    <m/>
    <s v="USC5Q1600036"/>
    <n v="2.6051665000000001E-3"/>
    <n v="11"/>
  </r>
  <r>
    <s v="US-VOT"/>
    <s v="US-VOTIV MUSIC"/>
    <s v="PROGRAMMED STREAMING"/>
    <s v="Pandora"/>
    <s v="DIGITAL STREAM                          "/>
    <s v="TRACK"/>
    <x v="17"/>
    <x v="36"/>
    <s v="00851857007236"/>
    <s v="MY GOODNESS"/>
    <s v="LAZY LOVE"/>
    <d v="2017-06-02T00:00:00"/>
    <m/>
    <s v="USC5Q1600043"/>
    <n v="1.8946665000000001E-3"/>
    <n v="8"/>
  </r>
  <r>
    <s v="US-VOT"/>
    <s v="US-VOTIV MUSIC"/>
    <s v="PROGRAMMED STREAMING"/>
    <s v="Pandora"/>
    <s v="DIGITAL STREAM                          "/>
    <s v="TRACK"/>
    <x v="17"/>
    <x v="36"/>
    <s v="00851857007236"/>
    <s v="MY GOODNESS"/>
    <s v="HAUNT"/>
    <d v="2017-06-02T00:00:00"/>
    <m/>
    <s v="USC5Q1600038"/>
    <n v="1.8946665000000001E-3"/>
    <n v="8"/>
  </r>
  <r>
    <s v="US-VOT"/>
    <s v="US-VOTIV MUSIC"/>
    <s v="PROGRAMMED STREAMING"/>
    <s v="Pandora"/>
    <s v="DIGITAL STREAM                          "/>
    <s v="TRACK"/>
    <x v="17"/>
    <x v="36"/>
    <s v="00851857007236"/>
    <s v="MY GOODNESS"/>
    <s v="GHOST TOWN"/>
    <d v="2017-06-02T00:00:00"/>
    <m/>
    <s v="USC5Q1600042"/>
    <n v="2.3683330000000001E-4"/>
    <n v="1"/>
  </r>
  <r>
    <s v="US-VOT"/>
    <s v="US-VOTIV MUSIC"/>
    <s v="PROGRAMMED STREAMING"/>
    <s v="Pandora"/>
    <s v="DIGITAL STREAM                          "/>
    <s v="TRACK"/>
    <x v="17"/>
    <x v="36"/>
    <s v="00851857007236"/>
    <s v="MY GOODNESS"/>
    <s v="ELEVATORS"/>
    <d v="2017-06-02T00:00:00"/>
    <m/>
    <s v="USC5Q1600037"/>
    <n v="6.3944995000000003E-3"/>
    <n v="27"/>
  </r>
  <r>
    <s v="US-VOT"/>
    <s v="US-VOTIV MUSIC"/>
    <s v="PROGRAMMED STREAMING"/>
    <s v="Pandora"/>
    <s v="DIGITAL STREAM                          "/>
    <s v="TRACK"/>
    <x v="17"/>
    <x v="36"/>
    <s v="00851857007236"/>
    <s v="MY GOODNESS"/>
    <s v="CUT TEETH"/>
    <d v="2017-06-02T00:00:00"/>
    <m/>
    <s v="USC5Q1600045"/>
    <n v="9.4733329999999996E-4"/>
    <n v="4"/>
  </r>
  <r>
    <s v="US-VOT"/>
    <s v="US-VOTIV MUSIC"/>
    <s v="PROGRAMMED STREAMING"/>
    <s v="Pandora"/>
    <s v="DIGITAL STREAM                          "/>
    <s v="TRACK"/>
    <x v="17"/>
    <x v="36"/>
    <s v="00851857007236"/>
    <s v="MY GOODNESS"/>
    <s v="ALRIGHT"/>
    <d v="2017-06-02T00:00:00"/>
    <m/>
    <s v="USC5Q1600044"/>
    <n v="9.4733329999999996E-4"/>
    <n v="4"/>
  </r>
  <r>
    <s v="US-VOT"/>
    <s v="US-VOTIV MUSIC"/>
    <s v="PROGRAMMED STREAMING"/>
    <s v="Pandora"/>
    <s v="DIGITAL STREAM                          "/>
    <s v="TRACK"/>
    <x v="17"/>
    <x v="37"/>
    <s v="00851857007069"/>
    <s v="MY GOODNESS"/>
    <s v="ISLANDS"/>
    <d v="2016-09-14T00:00:00"/>
    <m/>
    <s v="USC5Q1600046"/>
    <n v="1.6815165399999998E-2"/>
    <n v="71"/>
  </r>
  <r>
    <s v="US-VOT"/>
    <s v="US-VOTIV MUSIC"/>
    <s v="PROGRAMMED STREAMING"/>
    <s v="Pandora"/>
    <s v="DIGITAL STREAM                          "/>
    <s v="TRACK"/>
    <x v="17"/>
    <x v="37"/>
    <s v="00851857007052"/>
    <s v="MY GOODNESS"/>
    <s v="YOU DON'T KNOW HOW IT FEELS"/>
    <d v="2016-11-04T00:00:00"/>
    <m/>
    <s v="USC5Q1600047"/>
    <n v="5.1578331999999989E-3"/>
    <n v="8"/>
  </r>
  <r>
    <s v="US-VOT"/>
    <s v="US-VOTIV MUSIC"/>
    <s v="PROGRAMMED STREAMING"/>
    <s v="Pandora"/>
    <s v="DIGITAL STREAM                          "/>
    <s v="TRACK"/>
    <x v="17"/>
    <x v="38"/>
    <s v="00857235002237"/>
    <s v="MY GOODNESS"/>
    <s v="COLD FEET KILLER"/>
    <d v="2014-04-15T00:00:00"/>
    <m/>
    <s v="USC5Q1300084"/>
    <n v="4.0919663900000007E-2"/>
    <n v="159"/>
  </r>
  <r>
    <s v="US-VOT"/>
    <s v="US-VOTIV MUSIC"/>
    <s v="PROGRAMMED STREAMING"/>
    <s v="Pandora"/>
    <s v="DIGITAL STREAM                          "/>
    <s v="TRACK"/>
    <x v="17"/>
    <x v="39"/>
    <s v="00857235002060"/>
    <s v="MY GOODNESS"/>
    <s v="CHECK YOUR BONES"/>
    <d v="2014-01-21T00:00:00"/>
    <m/>
    <s v="USC5Q1300083"/>
    <n v="0.42548446880000002"/>
    <n v="1769"/>
  </r>
  <r>
    <s v="US-VOT"/>
    <s v="US-VOTIV MUSIC"/>
    <s v="PROGRAMMED STREAMING"/>
    <s v="Pandora"/>
    <s v="DIGITAL STREAM                          "/>
    <s v="TRACK"/>
    <x v="18"/>
    <x v="40"/>
    <s v="00851563006615"/>
    <s v="KUROMA"/>
    <s v="THE ISLAND IN ME"/>
    <d v="2016-10-14T00:00:00"/>
    <m/>
    <s v="USC5Q1600012"/>
    <n v="2.3683330000000001E-4"/>
    <n v="1"/>
  </r>
  <r>
    <s v="US-VOT"/>
    <s v="US-VOTIV MUSIC"/>
    <s v="PROGRAMMED STREAMING"/>
    <s v="Pandora"/>
    <s v="DIGITAL STREAM                          "/>
    <s v="TRACK"/>
    <x v="18"/>
    <x v="40"/>
    <s v="00851563006615"/>
    <s v="KUROMA"/>
    <s v="I DON'T KNOW WHAT I SHOULD DO"/>
    <d v="2016-10-14T00:00:00"/>
    <m/>
    <s v="USC5Q1600007"/>
    <n v="2.3683330000000001E-4"/>
    <n v="1"/>
  </r>
  <r>
    <s v="US-VOT"/>
    <s v="US-VOTIV MUSIC"/>
    <s v="PROGRAMMED STREAMING"/>
    <s v="Pandora"/>
    <s v="DIGITAL STREAM                          "/>
    <s v="TRACK"/>
    <x v="18"/>
    <x v="41"/>
    <s v="00857235002923"/>
    <s v="KUROMA"/>
    <s v="LOVE IS ON THE WAY"/>
    <d v="2015-01-27T00:00:00"/>
    <m/>
    <s v="USC5Q1400038"/>
    <n v="7.0524997000000009E-3"/>
    <n v="16"/>
  </r>
  <r>
    <s v="US-VOT"/>
    <s v="US-VOTIV MUSIC"/>
    <s v="PROGRAMMED STREAMING"/>
    <s v="Pandora"/>
    <s v="DIGITAL STREAM                          "/>
    <s v="TRACK"/>
    <x v="18"/>
    <x v="42"/>
    <s v="00857235002459"/>
    <s v="KUROMA"/>
    <s v="SIMON'S IN THE JUNGLE"/>
    <d v="2015-04-07T00:00:00"/>
    <m/>
    <s v="USC5Q1400041"/>
    <n v="7.3418328000000007E-3"/>
    <n v="31"/>
  </r>
  <r>
    <s v="US-VOT"/>
    <s v="US-VOTIV MUSIC"/>
    <s v="PROGRAMMED STREAMING"/>
    <s v="Pandora"/>
    <s v="DIGITAL STREAM                          "/>
    <s v="TRACK"/>
    <x v="18"/>
    <x v="42"/>
    <s v="00857235002459"/>
    <s v="KUROMA"/>
    <s v="RUNNING PEOPLE"/>
    <d v="2015-04-07T00:00:00"/>
    <m/>
    <s v="USC5Q1400037"/>
    <n v="1.8946665000000001E-3"/>
    <n v="8"/>
  </r>
  <r>
    <s v="US-VOT"/>
    <s v="US-VOTIV MUSIC"/>
    <s v="PROGRAMMED STREAMING"/>
    <s v="Pandora"/>
    <s v="DIGITAL STREAM                          "/>
    <s v="TRACK"/>
    <x v="18"/>
    <x v="42"/>
    <s v="00857235002459"/>
    <s v="KUROMA"/>
    <s v="PASSIONATE PEOPLE"/>
    <d v="2015-04-07T00:00:00"/>
    <m/>
    <s v="USC5Q1400040"/>
    <n v="2.3683330000000001E-4"/>
    <n v="1"/>
  </r>
  <r>
    <s v="US-VOT"/>
    <s v="US-VOTIV MUSIC"/>
    <s v="PROGRAMMED STREAMING"/>
    <s v="Pandora"/>
    <s v="DIGITAL STREAM                          "/>
    <s v="TRACK"/>
    <x v="18"/>
    <x v="42"/>
    <s v="00857235002459"/>
    <s v="KUROMA"/>
    <s v="EVAN MANN"/>
    <d v="2015-04-07T00:00:00"/>
    <m/>
    <s v="USC5Q1400042"/>
    <n v="7.1049994999999996E-3"/>
    <n v="30"/>
  </r>
  <r>
    <s v="US-VOT"/>
    <s v="US-VOTIV MUSIC"/>
    <s v="PROGRAMMED STREAMING"/>
    <s v="Pandora"/>
    <s v="DIGITAL STREAM                          "/>
    <s v="TRACK"/>
    <x v="18"/>
    <x v="42"/>
    <s v="00857235002459"/>
    <s v="KUROMA"/>
    <s v="CASE LOGIC"/>
    <d v="2015-04-07T00:00:00"/>
    <m/>
    <s v="USC5Q1400043"/>
    <n v="7.1049994999999996E-3"/>
    <n v="30"/>
  </r>
  <r>
    <s v="US-VOT"/>
    <s v="US-VOTIV MUSIC"/>
    <s v="PROGRAMMED STREAMING"/>
    <s v="Pandora"/>
    <s v="DIGITAL STREAM                          "/>
    <s v="TRACK"/>
    <x v="18"/>
    <x v="42"/>
    <s v="00857235002459"/>
    <s v="KUROMA"/>
    <s v="BIG BAD MONEY"/>
    <d v="2015-04-07T00:00:00"/>
    <m/>
    <s v="USC5Q1400039"/>
    <n v="2.5946665300000001E-2"/>
    <n v="82"/>
  </r>
  <r>
    <s v="US-VOT"/>
    <s v="US-VOTIV MUSIC"/>
    <s v="PROGRAMMED STREAMING"/>
    <s v="Pandora"/>
    <s v="DIGITAL STREAM                          "/>
    <s v="TRACK"/>
    <x v="18"/>
    <x v="44"/>
    <s v="00857235002800"/>
    <s v="KUROMA"/>
    <s v="20+CENTURIES"/>
    <d v="2014-12-15T00:00:00"/>
    <m/>
    <s v="USC5Q1400036"/>
    <n v="2.3683330000000001E-4"/>
    <n v="1"/>
  </r>
  <r>
    <s v="US-VOT"/>
    <s v="US-VOTIV MUSIC"/>
    <s v="PROGRAMMED STREAMING"/>
    <s v="Pandora"/>
    <s v="DIGITAL STREAM                          "/>
    <s v="TRACK"/>
    <x v="19"/>
    <x v="45"/>
    <s v="00851857007175"/>
    <s v="KAYE"/>
    <s v="PARAKEETER"/>
    <d v="1899-12-31T00:00:00"/>
    <m/>
    <s v="USC5Q1600052"/>
    <n v="2.3683330000000001E-4"/>
    <n v="1"/>
  </r>
  <r>
    <s v="US-VOT"/>
    <s v="US-VOTIV MUSIC"/>
    <s v="PROGRAMMED STREAMING"/>
    <s v="Pandora"/>
    <s v="DIGITAL STREAM                          "/>
    <s v="TRACK"/>
    <x v="19"/>
    <x v="46"/>
    <s v="00851563006622"/>
    <s v="KAYE"/>
    <s v="UUU"/>
    <d v="2016-08-19T00:00:00"/>
    <m/>
    <s v="USC5Q1600013"/>
    <n v="2.3683330000000001E-4"/>
    <n v="1"/>
  </r>
  <r>
    <s v="US-VOT"/>
    <s v="US-VOTIV MUSIC"/>
    <s v="PROGRAMMED STREAMING"/>
    <s v="Pandora"/>
    <s v="DIGITAL STREAM                          "/>
    <s v="TRACK"/>
    <x v="19"/>
    <x v="46"/>
    <s v="00851563006622"/>
    <s v="KAYE"/>
    <s v="PORCELAIN"/>
    <d v="2016-08-19T00:00:00"/>
    <m/>
    <s v="USC5Q1600017"/>
    <n v="2.3683330000000001E-4"/>
    <n v="1"/>
  </r>
  <r>
    <s v="US-VOT"/>
    <s v="US-VOTIV MUSIC"/>
    <s v="PROGRAMMED STREAMING"/>
    <s v="Pandora"/>
    <s v="DIGITAL STREAM                          "/>
    <s v="TRACK"/>
    <x v="19"/>
    <x v="46"/>
    <s v="00851563006622"/>
    <s v="KAYE"/>
    <s v="HONEY"/>
    <d v="2016-08-19T00:00:00"/>
    <m/>
    <s v="USC5Q1600014"/>
    <n v="2.97359983E-2"/>
    <n v="98"/>
  </r>
  <r>
    <s v="US-VOT"/>
    <s v="US-VOTIV MUSIC"/>
    <s v="PROGRAMMED STREAMING"/>
    <s v="Pandora"/>
    <s v="DIGITAL STREAM                          "/>
    <s v="TRACK"/>
    <x v="19"/>
    <x v="46"/>
    <s v="00851563006622"/>
    <s v="KAYE"/>
    <s v="ARMIES"/>
    <d v="2016-08-19T00:00:00"/>
    <m/>
    <s v="USC5Q1600016"/>
    <n v="2.3683330000000001E-4"/>
    <n v="1"/>
  </r>
  <r>
    <s v="US-VOT"/>
    <s v="US-VOTIV MUSIC"/>
    <s v="PROGRAMMED STREAMING"/>
    <s v="Pandora"/>
    <s v="DIGITAL STREAM                          "/>
    <s v="TRACK"/>
    <x v="19"/>
    <x v="47"/>
    <s v="00851857007342"/>
    <s v="KAYE"/>
    <s v="CHESHIRE KITTEN"/>
    <d v="2017-07-28T00:00:00"/>
    <m/>
    <s v="USC5Q1700027"/>
    <n v="7.5261664000000009E-3"/>
    <n v="18"/>
  </r>
  <r>
    <s v="US-VOT"/>
    <s v="US-VOTIV MUSIC"/>
    <s v="PROGRAMMED STREAMING"/>
    <s v="Pandora"/>
    <s v="DIGITAL STREAM                          "/>
    <s v="TRACK"/>
    <x v="19"/>
    <x v="48"/>
    <s v="00851857007441"/>
    <s v="KAYE"/>
    <s v="BAMBOO"/>
    <d v="2017-09-20T00:00:00"/>
    <m/>
    <s v="USC5Q1700040"/>
    <n v="7.1049990000000005E-4"/>
    <n v="3"/>
  </r>
  <r>
    <s v="US-VOT"/>
    <s v="US-VOTIV MUSIC"/>
    <s v="PROGRAMMED STREAMING"/>
    <s v="Pandora"/>
    <s v="DIGITAL STREAM                          "/>
    <s v="TRACK"/>
    <x v="8"/>
    <x v="49"/>
    <s v="00851563006745"/>
    <s v="IMAGINARY CITIES"/>
    <s v="SET MY HEART ON FIRE"/>
    <d v="2016-08-12T00:00:00"/>
    <m/>
    <s v="USC5Q1600027"/>
    <n v="3.5000000000000001E-3"/>
    <n v="1"/>
  </r>
  <r>
    <s v="US-VOT"/>
    <s v="US-VOTIV MUSIC"/>
    <s v="PROGRAMMED STREAMING"/>
    <s v="Pandora"/>
    <s v="DIGITAL STREAM                          "/>
    <s v="TRACK"/>
    <x v="8"/>
    <x v="50"/>
    <s v="00857235002084"/>
    <s v="IMAGINARY CITIES"/>
    <s v="WHO'S WATCHING YOU"/>
    <d v="2014-02-25T00:00:00"/>
    <m/>
    <s v="CA2Q71200026"/>
    <n v="6.6313328000000013E-3"/>
    <n v="28"/>
  </r>
  <r>
    <s v="US-VOT"/>
    <s v="US-VOTIV MUSIC"/>
    <s v="PROGRAMMED STREAMING"/>
    <s v="Pandora"/>
    <s v="DIGITAL STREAM                          "/>
    <s v="TRACK"/>
    <x v="8"/>
    <x v="50"/>
    <s v="00857235002084"/>
    <s v="IMAGINARY CITIES"/>
    <s v="WATER UNDER THE BRIDGE"/>
    <d v="2014-02-25T00:00:00"/>
    <m/>
    <s v="CA2Q71200027"/>
    <n v="1.12733326E-2"/>
    <n v="40"/>
  </r>
  <r>
    <s v="US-VOT"/>
    <s v="US-VOTIV MUSIC"/>
    <s v="PROGRAMMED STREAMING"/>
    <s v="Pandora"/>
    <s v="DIGITAL STREAM                          "/>
    <s v="TRACK"/>
    <x v="8"/>
    <x v="50"/>
    <s v="00857235002084"/>
    <s v="IMAGINARY CITIES"/>
    <s v="STILL WAITING/SO COLD"/>
    <d v="2014-02-25T00:00:00"/>
    <m/>
    <s v="CA2Q71200028"/>
    <n v="7.1049990000000005E-4"/>
    <n v="3"/>
  </r>
  <r>
    <s v="US-VOT"/>
    <s v="US-VOTIV MUSIC"/>
    <s v="PROGRAMMED STREAMING"/>
    <s v="Pandora"/>
    <s v="DIGITAL STREAM                          "/>
    <s v="TRACK"/>
    <x v="8"/>
    <x v="50"/>
    <s v="00857235002084"/>
    <s v="IMAGINARY CITIES"/>
    <s v="SILVER LINING"/>
    <d v="2014-02-25T00:00:00"/>
    <m/>
    <s v="CA2Q71200021"/>
    <n v="2.93941655E-2"/>
    <n v="69"/>
  </r>
  <r>
    <s v="US-VOT"/>
    <s v="US-VOTIV MUSIC"/>
    <s v="PROGRAMMED STREAMING"/>
    <s v="Pandora"/>
    <s v="DIGITAL STREAM                          "/>
    <s v="TRACK"/>
    <x v="8"/>
    <x v="50"/>
    <s v="00857235002084"/>
    <s v="IMAGINARY CITIES"/>
    <s v="CHASING THE SUNSET"/>
    <d v="2014-02-25T00:00:00"/>
    <m/>
    <s v="CA2Q71200020"/>
    <n v="6.8681662000000011E-3"/>
    <n v="29"/>
  </r>
  <r>
    <s v="US-VOT"/>
    <s v="US-VOTIV MUSIC"/>
    <s v="PROGRAMMED STREAMING"/>
    <s v="Pandora"/>
    <s v="DIGITAL STREAM                          "/>
    <s v="TRACK"/>
    <x v="8"/>
    <x v="50"/>
    <s v="00857235002084"/>
    <s v="IMAGINARY CITIES"/>
    <s v="BELLS OF COLOGNE"/>
    <d v="2014-02-25T00:00:00"/>
    <m/>
    <s v="CA2Q71200019"/>
    <n v="1.38784991E-2"/>
    <n v="51"/>
  </r>
  <r>
    <s v="US-VOT"/>
    <s v="US-VOTIV MUSIC"/>
    <s v="PROGRAMMED STREAMING"/>
    <s v="Pandora"/>
    <s v="DIGITAL STREAM                          "/>
    <s v="TRACK"/>
    <x v="8"/>
    <x v="50"/>
    <s v="00857235002084"/>
    <s v="IMAGINARY CITIES"/>
    <s v="ALL THE TIME"/>
    <d v="2014-02-25T00:00:00"/>
    <m/>
    <s v="CA2Q71200018"/>
    <n v="2.3683330000000001E-4"/>
    <n v="1"/>
  </r>
  <r>
    <s v="US-VOT"/>
    <s v="US-VOTIV MUSIC"/>
    <s v="PROGRAMMED STREAMING"/>
    <s v="Pandora"/>
    <s v="DIGITAL STREAM                          "/>
    <s v="TRACK"/>
    <x v="8"/>
    <x v="50"/>
    <s v="00857235002084"/>
    <s v="IMAGINARY CITIES"/>
    <s v="9 AND 10"/>
    <d v="2014-02-25T00:00:00"/>
    <m/>
    <s v="CA2Q71200024"/>
    <n v="6.3944995000000003E-3"/>
    <n v="27"/>
  </r>
  <r>
    <s v="US-VOT"/>
    <s v="US-VOTIV MUSIC"/>
    <s v="PROGRAMMED STREAMING"/>
    <s v="Pandora"/>
    <s v="DIGITAL STREAM                          "/>
    <s v="TRACK"/>
    <x v="0"/>
    <x v="52"/>
    <s v="00851563006127"/>
    <s v="GLINT"/>
    <s v="THE HANDS ON THE CLOCK"/>
    <d v="2016-03-11T00:00:00"/>
    <m/>
    <s v="USC5Q1400057"/>
    <n v="4.2629996999999998E-3"/>
    <n v="18"/>
  </r>
  <r>
    <s v="US-VOT"/>
    <s v="US-VOTIV MUSIC"/>
    <s v="PROGRAMMED STREAMING"/>
    <s v="Pandora"/>
    <s v="DIGITAL STREAM                          "/>
    <s v="TRACK"/>
    <x v="0"/>
    <x v="52"/>
    <s v="00851563006127"/>
    <s v="GLINT"/>
    <s v="SOLDIERS IN THE DARK"/>
    <d v="2016-03-11T00:00:00"/>
    <m/>
    <s v="USC5Q1400055"/>
    <n v="4.7366660000000012E-4"/>
    <n v="2"/>
  </r>
  <r>
    <s v="US-VOT"/>
    <s v="US-VOTIV MUSIC"/>
    <s v="PROGRAMMED STREAMING"/>
    <s v="Pandora"/>
    <s v="DIGITAL STREAM                          "/>
    <s v="TRACK"/>
    <x v="0"/>
    <x v="52"/>
    <s v="00851563006127"/>
    <s v="GLINT"/>
    <s v="SIT BACK, LET GO"/>
    <d v="2016-03-11T00:00:00"/>
    <m/>
    <s v="USC5Q1400053"/>
    <n v="1.4209998999999999E-3"/>
    <n v="6"/>
  </r>
  <r>
    <s v="US-VOT"/>
    <s v="US-VOTIV MUSIC"/>
    <s v="PROGRAMMED STREAMING"/>
    <s v="Pandora"/>
    <s v="DIGITAL STREAM                          "/>
    <s v="TRACK"/>
    <x v="0"/>
    <x v="52"/>
    <s v="00851563006127"/>
    <s v="GLINT"/>
    <s v="GET OUT THE WAY"/>
    <d v="2016-03-11T00:00:00"/>
    <m/>
    <s v="USC5Q1400091"/>
    <n v="1.12104999E-2"/>
    <n v="6"/>
  </r>
  <r>
    <s v="US-VOT"/>
    <s v="US-VOTIV MUSIC"/>
    <s v="PROGRAMMED STREAMING"/>
    <s v="Pandora"/>
    <s v="DIGITAL STREAM                          "/>
    <s v="TRACK"/>
    <x v="0"/>
    <x v="52"/>
    <s v="00851563006127"/>
    <s v="GLINT"/>
    <s v="DEBTS &amp; COLLECTIONS"/>
    <d v="2016-03-11T00:00:00"/>
    <m/>
    <s v="USC5Q1400054"/>
    <n v="5.920832899999999E-3"/>
    <n v="25"/>
  </r>
  <r>
    <s v="US-VOT"/>
    <s v="US-VOTIV MUSIC"/>
    <s v="PROGRAMMED STREAMING"/>
    <s v="Pandora"/>
    <s v="DIGITAL STREAM                          "/>
    <s v="TRACK"/>
    <x v="0"/>
    <x v="52"/>
    <s v="00851563006127"/>
    <s v="GLINT"/>
    <s v="BREATHE"/>
    <d v="2016-03-11T00:00:00"/>
    <m/>
    <s v="USC5Q1400051"/>
    <n v="1.0894332499999999E-2"/>
    <n v="46"/>
  </r>
  <r>
    <s v="US-VOT"/>
    <s v="US-VOTIV MUSIC"/>
    <s v="PROGRAMMED STREAMING"/>
    <s v="Pandora"/>
    <s v="DIGITAL STREAM                          "/>
    <s v="TRACK"/>
    <x v="0"/>
    <x v="53"/>
    <s v="00851563006301"/>
    <s v="GLINT"/>
    <s v="THE PLACES I FOUND"/>
    <d v="2015-08-21T00:00:00"/>
    <m/>
    <s v="USC5Q1500012"/>
    <n v="4.7366660000000012E-4"/>
    <n v="2"/>
  </r>
  <r>
    <s v="US-VOT"/>
    <s v="US-VOTIV MUSIC"/>
    <s v="PROGRAMMED STREAMING"/>
    <s v="Pandora"/>
    <s v="DIGITAL STREAM                          "/>
    <s v="TRACK"/>
    <x v="0"/>
    <x v="53"/>
    <s v="00851563006257"/>
    <s v="GLINT"/>
    <s v="WHILE YOU SLEEP"/>
    <d v="2015-07-24T00:00:00"/>
    <m/>
    <s v="USC5Q1400060"/>
    <n v="4.6419998000000011E-3"/>
    <n v="12"/>
  </r>
  <r>
    <s v="US-VOT"/>
    <s v="US-VOTIV MUSIC"/>
    <s v="PROGRAMMED STREAMING"/>
    <s v="Pandora"/>
    <s v="DIGITAL STREAM                          "/>
    <s v="TRACK"/>
    <x v="0"/>
    <x v="53"/>
    <s v="00851563006257"/>
    <s v="GLINT"/>
    <s v="HOLD STILL"/>
    <d v="2015-07-24T00:00:00"/>
    <m/>
    <s v="USC5Q1400094"/>
    <n v="1.1841664999999999E-3"/>
    <n v="5"/>
  </r>
  <r>
    <s v="US-VOT"/>
    <s v="US-VOTIV MUSIC"/>
    <s v="PROGRAMMED STREAMING"/>
    <s v="Pandora"/>
    <s v="DIGITAL STREAM                          "/>
    <s v="TRACK"/>
    <x v="0"/>
    <x v="53"/>
    <s v="00851563006257"/>
    <s v="GLINT"/>
    <s v="ALL IS WELL"/>
    <d v="2015-07-24T00:00:00"/>
    <m/>
    <s v="USC5Q1400059"/>
    <n v="4.1682663500000001E-2"/>
    <n v="176"/>
  </r>
  <r>
    <s v="US-VOT"/>
    <s v="US-VOTIV MUSIC"/>
    <s v="PROGRAMMED STREAMING"/>
    <s v="Pandora"/>
    <s v="DIGITAL STREAM                          "/>
    <s v="TRACK"/>
    <x v="0"/>
    <x v="85"/>
    <s v="00851563006424"/>
    <s v="GLINT"/>
    <s v="GIRL CRUSH"/>
    <d v="2015-12-01T00:00:00"/>
    <m/>
    <s v="USC5Q1500031"/>
    <n v="2.1236833300000001E-2"/>
    <n v="7"/>
  </r>
  <r>
    <s v="US-VOT"/>
    <s v="US-VOTIV MUSIC"/>
    <s v="PROGRAMMED STREAMING"/>
    <s v="Pandora"/>
    <s v="DIGITAL STREAM                          "/>
    <s v="TRACK"/>
    <x v="0"/>
    <x v="54"/>
    <s v="00851563006264"/>
    <s v="GLINT"/>
    <s v="THE TRUTH LIES IN US"/>
    <d v="2015-10-30T00:00:00"/>
    <m/>
    <s v="USC5Q1400098"/>
    <n v="7.1049990000000005E-4"/>
    <n v="3"/>
  </r>
  <r>
    <s v="US-VOT"/>
    <s v="US-VOTIV MUSIC"/>
    <s v="PROGRAMMED STREAMING"/>
    <s v="Pandora"/>
    <s v="DIGITAL STREAM                          "/>
    <s v="TRACK"/>
    <x v="0"/>
    <x v="54"/>
    <s v="00851563006264"/>
    <s v="GLINT"/>
    <s v="GUIDED"/>
    <d v="2015-10-30T00:00:00"/>
    <m/>
    <s v="USC5Q1400052"/>
    <n v="2.2025498399999999E-2"/>
    <n v="93"/>
  </r>
  <r>
    <s v="US-VOT"/>
    <s v="US-VOTIV MUSIC"/>
    <s v="PROGRAMMED STREAMING"/>
    <s v="Pandora"/>
    <s v="DIGITAL STREAM                          "/>
    <s v="TRACK"/>
    <x v="12"/>
    <x v="56"/>
    <s v="00851563006516"/>
    <s v="FENCES"/>
    <s v="THE FOUNTAIN"/>
    <d v="2016-09-09T00:00:00"/>
    <m/>
    <s v="USC5Q1500033"/>
    <n v="2.8419997999999998E-3"/>
    <n v="12"/>
  </r>
  <r>
    <s v="US-VOT"/>
    <s v="US-VOTIV MUSIC"/>
    <s v="PROGRAMMED STREAMING"/>
    <s v="Pandora"/>
    <s v="DIGITAL STREAM                          "/>
    <s v="TRACK"/>
    <x v="12"/>
    <x v="56"/>
    <s v="00851563006516"/>
    <s v="FENCES"/>
    <s v="PALE PAPER"/>
    <d v="2016-09-09T00:00:00"/>
    <m/>
    <s v="USC5Q1500034"/>
    <n v="2.1972998600000002E-2"/>
    <n v="79"/>
  </r>
  <r>
    <s v="US-VOT"/>
    <s v="US-VOTIV MUSIC"/>
    <s v="PROGRAMMED STREAMING"/>
    <s v="Pandora"/>
    <s v="DIGITAL STREAM                          "/>
    <s v="TRACK"/>
    <x v="12"/>
    <x v="56"/>
    <s v="00851563006516"/>
    <s v="FENCES"/>
    <s v="LIKE A FEATHER"/>
    <d v="2016-09-09T00:00:00"/>
    <m/>
    <s v="USC5Q1500036"/>
    <n v="1.7183832600000001E-2"/>
    <n v="45"/>
  </r>
  <r>
    <s v="US-VOT"/>
    <s v="US-VOTIV MUSIC"/>
    <s v="PROGRAMMED STREAMING"/>
    <s v="Pandora"/>
    <s v="DIGITAL STREAM                          "/>
    <s v="TRACK"/>
    <x v="12"/>
    <x v="56"/>
    <s v="00851563006516"/>
    <s v="FENCES"/>
    <s v="HUNTING SEASON"/>
    <d v="2016-09-09T00:00:00"/>
    <m/>
    <s v="USC5Q1500032"/>
    <n v="9.4733329999999996E-4"/>
    <n v="4"/>
  </r>
  <r>
    <s v="US-VOT"/>
    <s v="US-VOTIV MUSIC"/>
    <s v="PROGRAMMED STREAMING"/>
    <s v="Pandora"/>
    <s v="DIGITAL STREAM                          "/>
    <s v="TRACK"/>
    <x v="12"/>
    <x v="56"/>
    <s v="00851563006516"/>
    <s v="FENCES"/>
    <s v="CEDAR WESLEY"/>
    <d v="2016-09-09T00:00:00"/>
    <m/>
    <s v="USC5Q1500035"/>
    <n v="2.1314998000000001E-3"/>
    <n v="9"/>
  </r>
  <r>
    <s v="US-VOT"/>
    <s v="US-VOTIV MUSIC"/>
    <s v="PROGRAMMED STREAMING"/>
    <s v="Pandora"/>
    <s v="DIGITAL STREAM                          "/>
    <s v="TRACK"/>
    <x v="12"/>
    <x v="56"/>
    <s v="00851563006516"/>
    <s v="FENCES"/>
    <s v="BUFFALO FEET"/>
    <d v="2016-09-09T00:00:00"/>
    <m/>
    <s v="USC5Q1500037"/>
    <n v="6.1576662000000001E-3"/>
    <n v="26"/>
  </r>
  <r>
    <s v="US-VOT"/>
    <s v="US-VOTIV MUSIC"/>
    <s v="PROGRAMMED STREAMING"/>
    <s v="Pandora"/>
    <s v="DIGITAL STREAM                          "/>
    <s v="TRACK"/>
    <x v="11"/>
    <x v="57"/>
    <s v="00851857007359"/>
    <s v="CLOUD CONTROL"/>
    <s v="TREETOPS"/>
    <d v="2017-09-01T00:00:00"/>
    <m/>
    <s v="AULI01711620"/>
    <n v="2.1788664999999999E-2"/>
    <n v="92"/>
  </r>
  <r>
    <s v="US-VOT"/>
    <s v="US-VOTIV MUSIC"/>
    <s v="PROGRAMMED STREAMING"/>
    <s v="Pandora"/>
    <s v="DIGITAL STREAM                          "/>
    <s v="TRACK"/>
    <x v="11"/>
    <x v="57"/>
    <s v="00851857007359"/>
    <s v="CLOUD CONTROL"/>
    <s v="PANOPTICON"/>
    <d v="2017-09-01T00:00:00"/>
    <m/>
    <s v="AULI01711640"/>
    <n v="0.34164664410000001"/>
    <n v="1291"/>
  </r>
  <r>
    <s v="US-VOT"/>
    <s v="US-VOTIV MUSIC"/>
    <s v="PROGRAMMED STREAMING"/>
    <s v="Pandora"/>
    <s v="DIGITAL STREAM                          "/>
    <s v="TRACK"/>
    <x v="11"/>
    <x v="57"/>
    <s v="00851857007359"/>
    <s v="CLOUD CONTROL"/>
    <s v="MUM'S SPAGHETTI"/>
    <d v="2017-09-01T00:00:00"/>
    <m/>
    <s v="AULI01711660"/>
    <n v="5.6839995999999997E-3"/>
    <n v="24"/>
  </r>
  <r>
    <s v="US-VOT"/>
    <s v="US-VOTIV MUSIC"/>
    <s v="PROGRAMMED STREAMING"/>
    <s v="Pandora"/>
    <s v="DIGITAL STREAM                          "/>
    <s v="TRACK"/>
    <x v="11"/>
    <x v="57"/>
    <s v="00851857007359"/>
    <s v="CLOUD CONTROL"/>
    <s v="LIGHTS ON THE CHROME"/>
    <d v="2017-09-01T00:00:00"/>
    <m/>
    <s v="AULI01711600"/>
    <n v="7.1049990000000005E-4"/>
    <n v="3"/>
  </r>
  <r>
    <s v="US-VOT"/>
    <s v="US-VOTIV MUSIC"/>
    <s v="PROGRAMMED STREAMING"/>
    <s v="Pandora"/>
    <s v="DIGITAL STREAM                          "/>
    <s v="TRACK"/>
    <x v="11"/>
    <x v="57"/>
    <s v="00851857007359"/>
    <s v="CLOUD CONTROL"/>
    <s v="GOLDFISH"/>
    <d v="2017-09-01T00:00:00"/>
    <m/>
    <s v="AULI01711650"/>
    <n v="2.3683330000000001E-4"/>
    <n v="1"/>
  </r>
  <r>
    <s v="US-VOT"/>
    <s v="US-VOTIV MUSIC"/>
    <s v="PROGRAMMED STREAMING"/>
    <s v="Pandora"/>
    <s v="DIGITAL STREAM                          "/>
    <s v="TRACK"/>
    <x v="11"/>
    <x v="57"/>
    <s v="00851857007359"/>
    <s v="CLOUD CONTROL"/>
    <s v="FIND ME IN THE WATER"/>
    <d v="2017-09-01T00:00:00"/>
    <m/>
    <s v="AULI01711690"/>
    <n v="2.3683330000000001E-4"/>
    <n v="1"/>
  </r>
  <r>
    <s v="US-VOT"/>
    <s v="US-VOTIV MUSIC"/>
    <s v="PROGRAMMED STREAMING"/>
    <s v="Pandora"/>
    <s v="DIGITAL STREAM                          "/>
    <s v="TRACK"/>
    <x v="11"/>
    <x v="58"/>
    <s v="00851857007328"/>
    <s v="CLOUD CONTROL"/>
    <s v="RAINBOW CITY"/>
    <d v="2017-05-12T00:00:00"/>
    <m/>
    <s v="AULI01710600"/>
    <n v="5.8260995699999998E-2"/>
    <n v="246"/>
  </r>
  <r>
    <s v="US-VOT"/>
    <s v="US-VOTIV MUSIC"/>
    <s v="PROGRAMMED STREAMING"/>
    <s v="Pandora"/>
    <s v="DIGITAL STREAM                          "/>
    <s v="TRACK"/>
    <x v="11"/>
    <x v="59"/>
    <s v="09341004058309"/>
    <s v="CLOUD CONTROL"/>
    <s v="PANOPTICON"/>
    <d v="2018-04-20T00:00:00"/>
    <m/>
    <s v="AULI01816580"/>
    <n v="1.13154994E-2"/>
    <n v="34"/>
  </r>
  <r>
    <s v="US-VOT"/>
    <s v="US-VOTIV MUSIC"/>
    <s v="PROGRAMMED STREAMING"/>
    <s v="Pandora"/>
    <s v="DIGITAL STREAM                          "/>
    <s v="TRACK"/>
    <x v="11"/>
    <x v="17"/>
    <s v="00075679950949"/>
    <s v="CLOUD CONTROL"/>
    <s v="TOMBSTONE"/>
    <d v="2014-02-18T00:00:00"/>
    <m/>
    <s v="AULI01387050"/>
    <n v="1.4209998999999999E-3"/>
    <n v="6"/>
  </r>
  <r>
    <s v="US-VOT"/>
    <s v="US-VOTIV MUSIC"/>
    <s v="PROGRAMMED STREAMING"/>
    <s v="Pandora"/>
    <s v="DIGITAL STREAM                          "/>
    <s v="TRACK"/>
    <x v="11"/>
    <x v="17"/>
    <s v="00075679950949"/>
    <s v="CLOUD CONTROL"/>
    <s v="THE SMOKE, THE FEELING"/>
    <d v="2014-02-18T00:00:00"/>
    <m/>
    <s v="AULI01387040"/>
    <n v="1.0894332499999999E-2"/>
    <n v="46"/>
  </r>
  <r>
    <s v="US-VOT"/>
    <s v="US-VOTIV MUSIC"/>
    <s v="PROGRAMMED STREAMING"/>
    <s v="Pandora"/>
    <s v="DIGITAL STREAM                          "/>
    <s v="TRACK"/>
    <x v="11"/>
    <x v="17"/>
    <s v="00075679950949"/>
    <s v="CLOUD CONTROL"/>
    <s v="SCREAM RAVE"/>
    <d v="2014-02-18T00:00:00"/>
    <m/>
    <s v="AULI01386960"/>
    <n v="9.1839996000000028E-3"/>
    <n v="25"/>
  </r>
  <r>
    <s v="US-VOT"/>
    <s v="US-VOTIV MUSIC"/>
    <s v="PROGRAMMED STREAMING"/>
    <s v="Pandora"/>
    <s v="DIGITAL STREAM                          "/>
    <s v="TRACK"/>
    <x v="11"/>
    <x v="17"/>
    <s v="00075679950949"/>
    <s v="CLOUD CONTROL"/>
    <s v="SCAR"/>
    <d v="2014-02-18T00:00:00"/>
    <m/>
    <s v="AULI01387010"/>
    <n v="4.1445830199999999E-2"/>
    <n v="175"/>
  </r>
  <r>
    <s v="US-VOT"/>
    <s v="US-VOTIV MUSIC"/>
    <s v="PROGRAMMED STREAMING"/>
    <s v="Pandora"/>
    <s v="DIGITAL STREAM                          "/>
    <s v="TRACK"/>
    <x v="11"/>
    <x v="17"/>
    <s v="00075679950949"/>
    <s v="CLOUD CONTROL"/>
    <s v="PROMISES"/>
    <d v="2014-02-18T00:00:00"/>
    <m/>
    <s v="AULI01386970"/>
    <n v="3.54199979E-2"/>
    <n v="122"/>
  </r>
  <r>
    <s v="US-VOT"/>
    <s v="US-VOTIV MUSIC"/>
    <s v="PROGRAMMED STREAMING"/>
    <s v="Pandora"/>
    <s v="DIGITAL STREAM                          "/>
    <s v="TRACK"/>
    <x v="11"/>
    <x v="17"/>
    <s v="00075679950949"/>
    <s v="CLOUD CONTROL"/>
    <s v="MOONRABBIT"/>
    <d v="2014-02-18T00:00:00"/>
    <m/>
    <s v="AULI01386980"/>
    <n v="1.0368166200000001E-2"/>
    <n v="30"/>
  </r>
  <r>
    <s v="US-VOT"/>
    <s v="US-VOTIV MUSIC"/>
    <s v="PROGRAMMED STREAMING"/>
    <s v="Pandora"/>
    <s v="DIGITAL STREAM                          "/>
    <s v="TRACK"/>
    <x v="11"/>
    <x v="17"/>
    <s v="00075679950949"/>
    <s v="CLOUD CONTROL"/>
    <s v="ISLAND LIVING"/>
    <d v="2014-02-18T00:00:00"/>
    <m/>
    <s v="AULI01386990"/>
    <n v="9.1261329700000005E-2"/>
    <n v="220"/>
  </r>
  <r>
    <s v="US-VOT"/>
    <s v="US-VOTIV MUSIC"/>
    <s v="PROGRAMMED STREAMING"/>
    <s v="Pandora"/>
    <s v="DIGITAL STREAM                          "/>
    <s v="TRACK"/>
    <x v="11"/>
    <x v="17"/>
    <s v="00075679950949"/>
    <s v="CLOUD CONTROL"/>
    <s v="ICE AGE HEATWAVE"/>
    <d v="2014-02-18T00:00:00"/>
    <m/>
    <s v="AULI01387030"/>
    <n v="2.2262331699999999E-2"/>
    <n v="94"/>
  </r>
  <r>
    <s v="US-VOT"/>
    <s v="US-VOTIV MUSIC"/>
    <s v="PROGRAMMED STREAMING"/>
    <s v="Pandora"/>
    <s v="DIGITAL STREAM                          "/>
    <s v="TRACK"/>
    <x v="11"/>
    <x v="17"/>
    <s v="00075679950949"/>
    <s v="CLOUD CONTROL"/>
    <s v="HAPPY BIRTHDAY"/>
    <d v="2014-02-18T00:00:00"/>
    <m/>
    <s v="AULI01387020"/>
    <n v="2.26309988E-2"/>
    <n v="68"/>
  </r>
  <r>
    <s v="US-VOT"/>
    <s v="US-VOTIV MUSIC"/>
    <s v="PROGRAMMED STREAMING"/>
    <s v="Pandora"/>
    <s v="DIGITAL STREAM                          "/>
    <s v="TRACK"/>
    <x v="11"/>
    <x v="17"/>
    <s v="00075679950949"/>
    <s v="CLOUD CONTROL"/>
    <s v="DREAM CAVE"/>
    <d v="2014-02-18T00:00:00"/>
    <m/>
    <s v="AULI01387060"/>
    <n v="1.01838326E-2"/>
    <n v="43"/>
  </r>
  <r>
    <s v="US-VOT"/>
    <s v="US-VOTIV MUSIC"/>
    <s v="PROGRAMMED STREAMING"/>
    <s v="Pandora"/>
    <s v="DIGITAL STREAM                          "/>
    <s v="TRACK"/>
    <x v="11"/>
    <x v="17"/>
    <s v="00075679950949"/>
    <s v="CLOUD CONTROL"/>
    <s v="DOJO RISING"/>
    <d v="2014-02-18T00:00:00"/>
    <m/>
    <s v="AULI01387000"/>
    <n v="3.4051497700000002E-2"/>
    <n v="130"/>
  </r>
  <r>
    <s v="US-VOT"/>
    <s v="US-VOTIV MUSIC"/>
    <s v="PROGRAMMED STREAMING"/>
    <s v="Pandora"/>
    <s v="DIGITAL STREAM                          "/>
    <s v="TRACK"/>
    <x v="21"/>
    <x v="60"/>
    <s v="00851857007526"/>
    <s v="CLINT MANSELL"/>
    <s v="THEY'RE HERE"/>
    <d v="2018-07-27T00:00:00"/>
    <m/>
    <s v="USC5Q1800010"/>
    <n v="2.3683330000000001E-4"/>
    <n v="1"/>
  </r>
  <r>
    <s v="US-VOT"/>
    <s v="US-VOTIV MUSIC"/>
    <s v="PROGRAMMED STREAMING"/>
    <s v="Pandora"/>
    <s v="DIGITAL STREAM                          "/>
    <s v="TRACK"/>
    <x v="21"/>
    <x v="60"/>
    <s v="00851857007526"/>
    <s v="CLINT MANSELL"/>
    <s v="STILL"/>
    <d v="2018-07-27T00:00:00"/>
    <m/>
    <s v="USC5Q1800013"/>
    <n v="0.1013646591"/>
    <n v="428"/>
  </r>
  <r>
    <s v="US-VOT"/>
    <s v="US-VOTIV MUSIC"/>
    <s v="PROGRAMMED STREAMING"/>
    <s v="Pandora"/>
    <s v="DIGITAL STREAM                          "/>
    <s v="TRACK"/>
    <x v="21"/>
    <x v="60"/>
    <s v="00851857007526"/>
    <s v="CLINT MANSELL"/>
    <s v="RITUAL"/>
    <d v="2018-07-27T00:00:00"/>
    <m/>
    <s v="USC5Q1800009"/>
    <n v="1.0500000000000001E-2"/>
    <n v="3"/>
  </r>
  <r>
    <s v="US-VOT"/>
    <s v="US-VOTIV MUSIC"/>
    <s v="PROGRAMMED STREAMING"/>
    <s v="Pandora"/>
    <s v="DIGITAL STREAM                          "/>
    <s v="TRACK"/>
    <x v="21"/>
    <x v="60"/>
    <s v="00851857007526"/>
    <s v="CLINT MANSELL"/>
    <s v="MAMA"/>
    <d v="2018-07-27T00:00:00"/>
    <m/>
    <s v="USC5Q1800014"/>
    <n v="4.7366660000000012E-4"/>
    <n v="2"/>
  </r>
  <r>
    <s v="US-VOT"/>
    <s v="US-VOTIV MUSIC"/>
    <s v="PROGRAMMED STREAMING"/>
    <s v="Pandora"/>
    <s v="DIGITAL STREAM                          "/>
    <s v="TRACK"/>
    <x v="21"/>
    <x v="60"/>
    <s v="00851857007526"/>
    <s v="CLINT MANSELL"/>
    <s v="LET THERE BE DARK"/>
    <d v="2018-07-27T00:00:00"/>
    <m/>
    <s v="USC5Q1800015"/>
    <n v="2.3683330000000001E-4"/>
    <n v="1"/>
  </r>
  <r>
    <s v="US-VOT"/>
    <s v="US-VOTIV MUSIC"/>
    <s v="PROGRAMMED STREAMING"/>
    <s v="Pandora"/>
    <s v="DIGITAL STREAM                          "/>
    <s v="TRACK"/>
    <x v="21"/>
    <x v="60"/>
    <s v="00851857007526"/>
    <s v="CLINT MANSELL"/>
    <s v="DIRGE"/>
    <d v="2018-07-27T00:00:00"/>
    <m/>
    <s v="USC5Q1800012"/>
    <n v="0.1008909925"/>
    <n v="426"/>
  </r>
  <r>
    <s v="US-VOT"/>
    <s v="US-VOTIV MUSIC"/>
    <s v="PROGRAMMED STREAMING"/>
    <s v="Pandora"/>
    <s v="DIGITAL STREAM                          "/>
    <s v="TRACK"/>
    <x v="1"/>
    <x v="61"/>
    <s v="00851857007434"/>
    <s v="CHAPPO"/>
    <s v="WHITE NOISE"/>
    <d v="2017-11-03T00:00:00"/>
    <m/>
    <s v="USC5Q1700030"/>
    <n v="7.0710499900000015E-2"/>
    <n v="23"/>
  </r>
  <r>
    <s v="US-VOT"/>
    <s v="US-VOTIV MUSIC"/>
    <s v="PROGRAMMED STREAMING"/>
    <s v="Pandora"/>
    <s v="DIGITAL STREAM                          "/>
    <s v="TRACK"/>
    <x v="1"/>
    <x v="62"/>
    <s v="00857235002909"/>
    <s v="CHAPPO"/>
    <s v="HANG ON"/>
    <d v="2015-02-17T00:00:00"/>
    <m/>
    <s v="USC5Q1400083"/>
    <n v="7.7629997000000011E-3"/>
    <n v="19"/>
  </r>
  <r>
    <s v="US-VOT"/>
    <s v="US-VOTIV MUSIC"/>
    <s v="PROGRAMMED STREAMING"/>
    <s v="Pandora"/>
    <s v="DIGITAL STREAM                          "/>
    <s v="TRACK"/>
    <x v="1"/>
    <x v="63"/>
    <s v="00857235002749"/>
    <s v="CHAPPO"/>
    <s v="SOMETHING'S RINGING"/>
    <d v="2015-05-12T00:00:00"/>
    <m/>
    <s v="USC5Q1400087"/>
    <n v="3.7368332999999998E-3"/>
    <n v="2"/>
  </r>
  <r>
    <s v="US-VOT"/>
    <s v="US-VOTIV MUSIC"/>
    <s v="PROGRAMMED STREAMING"/>
    <s v="Pandora"/>
    <s v="DIGITAL STREAM                          "/>
    <s v="TRACK"/>
    <x v="1"/>
    <x v="63"/>
    <s v="00857235002749"/>
    <s v="CHAPPO"/>
    <s v="RUN ME INTO THE GROUND"/>
    <d v="2015-05-12T00:00:00"/>
    <m/>
    <s v="USC5Q1400084"/>
    <n v="3.5000000000000001E-3"/>
    <n v="1"/>
  </r>
  <r>
    <s v="US-VOT"/>
    <s v="US-VOTIV MUSIC"/>
    <s v="PROGRAMMED STREAMING"/>
    <s v="Pandora"/>
    <s v="DIGITAL STREAM                          "/>
    <s v="TRACK"/>
    <x v="1"/>
    <x v="63"/>
    <s v="00857235002749"/>
    <s v="CHAPPO"/>
    <s v="ORANGE AFTERNOON"/>
    <d v="2015-05-12T00:00:00"/>
    <m/>
    <s v="USC5Q1400088"/>
    <n v="4.2104999000000002E-3"/>
    <n v="4"/>
  </r>
  <r>
    <s v="US-VOT"/>
    <s v="US-VOTIV MUSIC"/>
    <s v="PROGRAMMED STREAMING"/>
    <s v="Pandora"/>
    <s v="DIGITAL STREAM                          "/>
    <s v="TRACK"/>
    <x v="1"/>
    <x v="63"/>
    <s v="00857235002749"/>
    <s v="CHAPPO"/>
    <s v="MAD MAGIC"/>
    <d v="2015-05-12T00:00:00"/>
    <m/>
    <s v="USC5Q1400085"/>
    <n v="1.01313328E-2"/>
    <n v="29"/>
  </r>
  <r>
    <s v="US-VOT"/>
    <s v="US-VOTIV MUSIC"/>
    <s v="PROGRAMMED STREAMING"/>
    <s v="Pandora"/>
    <s v="DIGITAL STREAM                          "/>
    <s v="TRACK"/>
    <x v="1"/>
    <x v="63"/>
    <s v="00857235002749"/>
    <s v="CHAPPO"/>
    <s v="HEY OH"/>
    <d v="2015-05-12T00:00:00"/>
    <m/>
    <s v="USC5Q1400086"/>
    <n v="7.8788497999999985E-2"/>
    <n v="126"/>
  </r>
  <r>
    <s v="US-VOT"/>
    <s v="US-VOTIV MUSIC"/>
    <s v="PROGRAMMED STREAMING"/>
    <s v="Pandora"/>
    <s v="DIGITAL STREAM                          "/>
    <s v="TRACK"/>
    <x v="1"/>
    <x v="63"/>
    <s v="00857235002749"/>
    <s v="CHAPPO"/>
    <s v="HELLO"/>
    <d v="2015-05-12T00:00:00"/>
    <m/>
    <s v="USC5Q1400082"/>
    <n v="1.1499832999999999E-2"/>
    <n v="21"/>
  </r>
  <r>
    <s v="US-VOT"/>
    <s v="US-VOTIV MUSIC"/>
    <s v="PROGRAMMED STREAMING"/>
    <s v="Pandora"/>
    <s v="DIGITAL STREAM                          "/>
    <s v="TRACK"/>
    <x v="1"/>
    <x v="1"/>
    <s v="00851857007397"/>
    <s v="CHAPPO"/>
    <s v="SUCCESS"/>
    <d v="2018-02-23T00:00:00"/>
    <m/>
    <s v="USC5Q1700031"/>
    <n v="5.920832899999999E-3"/>
    <n v="25"/>
  </r>
  <r>
    <s v="US-VOT"/>
    <s v="US-VOTIV MUSIC"/>
    <s v="PROGRAMMED STREAMING"/>
    <s v="Pandora"/>
    <s v="DIGITAL STREAM                          "/>
    <s v="TRACK"/>
    <x v="1"/>
    <x v="1"/>
    <s v="00851857007397"/>
    <s v="CHAPPO"/>
    <s v="GET BACK"/>
    <d v="2018-02-23T00:00:00"/>
    <m/>
    <s v="USC5Q1700034"/>
    <n v="2.8419997999999998E-3"/>
    <n v="12"/>
  </r>
  <r>
    <s v="US-VOT"/>
    <s v="US-VOTIV MUSIC"/>
    <s v="PROGRAMMED STREAMING"/>
    <s v="Pandora"/>
    <s v="DIGITAL STREAM                          "/>
    <s v="TRACK"/>
    <x v="1"/>
    <x v="1"/>
    <s v="00851857007397"/>
    <s v="CHAPPO"/>
    <s v="FEEDBACK LOOP"/>
    <d v="2018-02-23T00:00:00"/>
    <m/>
    <s v="USC5Q1700038"/>
    <n v="5.920832899999999E-3"/>
    <n v="25"/>
  </r>
  <r>
    <s v="US-VOT"/>
    <s v="US-VOTIV MUSIC"/>
    <s v="PROGRAMMED STREAMING"/>
    <s v="Pandora"/>
    <s v="DIGITAL STREAM                          "/>
    <s v="TRACK"/>
    <x v="1"/>
    <x v="1"/>
    <s v="00851857007397"/>
    <s v="CHAPPO"/>
    <s v="CRY ON ME"/>
    <d v="2018-02-23T00:00:00"/>
    <m/>
    <s v="USC5Q1700032"/>
    <n v="8.6418494900000004E-2"/>
    <n v="296"/>
  </r>
  <r>
    <s v="US-VOT"/>
    <s v="US-VOTIV MUSIC"/>
    <s v="PROGRAMMED STREAMING"/>
    <s v="Pandora"/>
    <s v="DIGITAL STREAM                          "/>
    <s v="TRACK"/>
    <x v="1"/>
    <x v="1"/>
    <s v="00851857007397"/>
    <s v="CHAPPO"/>
    <s v="CHANGES"/>
    <d v="2018-02-23T00:00:00"/>
    <m/>
    <s v="USC5Q1700036"/>
    <n v="9.4733329999999996E-4"/>
    <n v="4"/>
  </r>
  <r>
    <s v="US-VOT"/>
    <s v="US-VOTIV MUSIC"/>
    <s v="PROGRAMMED STREAMING"/>
    <s v="Pandora"/>
    <s v="DIGITAL STREAM                          "/>
    <s v="TRACK"/>
    <x v="1"/>
    <x v="1"/>
    <s v="00851857007397"/>
    <s v="CHAPPO"/>
    <s v="AMERICAN DREAM"/>
    <d v="2018-02-23T00:00:00"/>
    <m/>
    <s v="USC5Q1700029"/>
    <n v="3.7368332999999998E-3"/>
    <n v="2"/>
  </r>
  <r>
    <s v="US-VOT"/>
    <s v="US-VOTIV MUSIC"/>
    <s v="PROGRAMMED STREAMING"/>
    <s v="Pandora"/>
    <s v="DIGITAL STREAM                          "/>
    <s v="TRACK"/>
    <x v="1"/>
    <x v="64"/>
    <s v="00857235002732"/>
    <s v="CHAPPO"/>
    <s v="TIMELINE"/>
    <d v="2014-12-09T00:00:00"/>
    <m/>
    <s v="USC5Q1400081"/>
    <n v="2.3683330000000001E-4"/>
    <n v="1"/>
  </r>
  <r>
    <s v="US-VOT"/>
    <s v="US-VOTIV MUSIC"/>
    <s v="PROGRAMMED STREAMING"/>
    <s v="Pandora"/>
    <s v="DIGITAL STREAM                          "/>
    <s v="TRACK"/>
    <x v="1"/>
    <x v="64"/>
    <s v="00857235002732"/>
    <s v="CHAPPO"/>
    <s v="I'M NOT READY"/>
    <d v="2014-12-09T00:00:00"/>
    <m/>
    <s v="USC5Q1400078"/>
    <n v="4.9209999000000004E-3"/>
    <n v="7"/>
  </r>
  <r>
    <s v="US-VOT"/>
    <s v="US-VOTIV MUSIC"/>
    <s v="PROGRAMMED STREAMING"/>
    <s v="Pandora"/>
    <s v="DIGITAL STREAM                          "/>
    <s v="TRACK"/>
    <x v="1"/>
    <x v="64"/>
    <s v="00857235002732"/>
    <s v="CHAPPO"/>
    <s v="I DON'T NEED THE SUN"/>
    <d v="2014-12-09T00:00:00"/>
    <m/>
    <s v="USC5Q1400079"/>
    <n v="1.4867999200000001E-2"/>
    <n v="49"/>
  </r>
  <r>
    <s v="US-VOT"/>
    <s v="US-VOTIV MUSIC"/>
    <s v="PROGRAMMED STREAMING"/>
    <s v="Pandora"/>
    <s v="DIGITAL STREAM                          "/>
    <s v="TRACK"/>
    <x v="1"/>
    <x v="64"/>
    <s v="00857235002732"/>
    <s v="CHAPPO"/>
    <s v="CELEBRATE"/>
    <d v="2014-12-09T00:00:00"/>
    <m/>
    <s v="USC5Q1400080"/>
    <n v="1.6815165399999998E-2"/>
    <n v="71"/>
  </r>
  <r>
    <s v="US-VOT"/>
    <s v="US-VOTIV MUSIC"/>
    <s v="PROGRAMMED STREAMING"/>
    <s v="Pandora"/>
    <s v="DIGITAL STREAM                          "/>
    <s v="TRACK"/>
    <x v="2"/>
    <x v="2"/>
    <s v="00075679967251"/>
    <s v="BRITE FUTURES"/>
    <s v="TOO YOUNG TO KILL"/>
    <d v="2014-02-18T00:00:00"/>
    <m/>
    <s v="USC5Q1100010"/>
    <n v="1.58678321E-2"/>
    <n v="67"/>
  </r>
  <r>
    <s v="US-VOT"/>
    <s v="US-VOTIV MUSIC"/>
    <s v="PROGRAMMED STREAMING"/>
    <s v="Pandora"/>
    <s v="DIGITAL STREAM                          "/>
    <s v="TRACK"/>
    <x v="2"/>
    <x v="2"/>
    <s v="00075679967251"/>
    <s v="BRITE FUTURES"/>
    <s v="TEST OF TIME"/>
    <d v="2014-02-18T00:00:00"/>
    <m/>
    <s v="USC5Q1100016"/>
    <n v="4.3236666299999997E-2"/>
    <n v="31"/>
  </r>
  <r>
    <s v="US-VOT"/>
    <s v="US-VOTIV MUSIC"/>
    <s v="PROGRAMMED STREAMING"/>
    <s v="Pandora"/>
    <s v="DIGITAL STREAM                          "/>
    <s v="TRACK"/>
    <x v="2"/>
    <x v="2"/>
    <s v="00075679967251"/>
    <s v="BRITE FUTURES"/>
    <s v="TELL IT TO ME"/>
    <d v="2014-02-18T00:00:00"/>
    <m/>
    <s v="USC5Q1100014"/>
    <n v="1.3025832399999999E-2"/>
    <n v="55"/>
  </r>
  <r>
    <s v="US-VOT"/>
    <s v="US-VOTIV MUSIC"/>
    <s v="PROGRAMMED STREAMING"/>
    <s v="Pandora"/>
    <s v="DIGITAL STREAM                          "/>
    <s v="TRACK"/>
    <x v="2"/>
    <x v="2"/>
    <s v="00075679967251"/>
    <s v="BRITE FUTURES"/>
    <s v="KISSED HER SISTER"/>
    <d v="2014-02-18T00:00:00"/>
    <m/>
    <s v="USC5Q1100009"/>
    <n v="1.23153324E-2"/>
    <n v="52"/>
  </r>
  <r>
    <s v="US-VOT"/>
    <s v="US-VOTIV MUSIC"/>
    <s v="PROGRAMMED STREAMING"/>
    <s v="Pandora"/>
    <s v="DIGITAL STREAM                          "/>
    <s v="TRACK"/>
    <x v="2"/>
    <x v="2"/>
    <s v="00075679967251"/>
    <s v="BRITE FUTURES"/>
    <s v="JAG IN A JUNGLE"/>
    <d v="2014-02-18T00:00:00"/>
    <m/>
    <s v="USC5Q1100011"/>
    <n v="9.0078332100000005E-2"/>
    <n v="91"/>
  </r>
  <r>
    <s v="US-VOT"/>
    <s v="US-VOTIV MUSIC"/>
    <s v="PROGRAMMED STREAMING"/>
    <s v="Pandora"/>
    <s v="DIGITAL STREAM                          "/>
    <s v="TRACK"/>
    <x v="2"/>
    <x v="2"/>
    <s v="00075679967251"/>
    <s v="BRITE FUTURES"/>
    <s v="COSMIC HORN"/>
    <d v="2014-02-18T00:00:00"/>
    <m/>
    <s v="USC5Q1100015"/>
    <n v="0.1638419998"/>
    <n v="58"/>
  </r>
  <r>
    <s v="US-VOT"/>
    <s v="US-VOTIV MUSIC"/>
    <s v="PROGRAMMED STREAMING"/>
    <s v="Pandora"/>
    <s v="DIGITAL STREAM                          "/>
    <s v="TRACK"/>
    <x v="2"/>
    <x v="2"/>
    <s v="00075679967251"/>
    <s v="BRITE FUTURES"/>
    <s v="BLACK WEDDING"/>
    <d v="2014-02-18T00:00:00"/>
    <m/>
    <s v="USC5Q1100017"/>
    <n v="0.1713681662"/>
    <n v="76"/>
  </r>
  <r>
    <s v="US-VOT"/>
    <s v="US-VOTIV MUSIC"/>
    <s v="PROGRAMMED STREAMING"/>
    <s v="Pandora"/>
    <s v="DIGITAL STREAM                          "/>
    <s v="TRACK"/>
    <x v="2"/>
    <x v="2"/>
    <s v="00075679967251"/>
    <s v="BRITE FUTURES"/>
    <s v="BABY RAIN"/>
    <d v="2014-02-18T00:00:00"/>
    <m/>
    <s v="USC5Q1100008"/>
    <n v="0.43752449630000001"/>
    <n v="318"/>
  </r>
  <r>
    <s v="US-VOT"/>
    <s v="US-VOTIV MUSIC"/>
    <s v="PROGRAMMED STREAMING"/>
    <s v="Pandora"/>
    <s v="DIGITAL STREAM                          "/>
    <s v="TRACK"/>
    <x v="3"/>
    <x v="3"/>
    <s v="00602537659876"/>
    <s v="AUGUSTINES"/>
    <s v="WEARY EYES"/>
    <d v="2014-02-04T00:00:00"/>
    <m/>
    <s v="USC5Q1300055"/>
    <n v="3.8788164E-2"/>
    <n v="150"/>
  </r>
  <r>
    <s v="US-VOT"/>
    <s v="US-VOTIV MUSIC"/>
    <s v="PROGRAMMED STREAMING"/>
    <s v="Pandora"/>
    <s v="DIGITAL STREAM                          "/>
    <s v="TRACK"/>
    <x v="3"/>
    <x v="3"/>
    <s v="00602537659876"/>
    <s v="AUGUSTINES"/>
    <s v="WALKABOUT"/>
    <d v="2014-02-04T00:00:00"/>
    <m/>
    <s v="USC5Q1300057"/>
    <n v="4.19144974E-2"/>
    <n v="148"/>
  </r>
  <r>
    <s v="US-VOT"/>
    <s v="US-VOTIV MUSIC"/>
    <s v="PROGRAMMED STREAMING"/>
    <s v="Pandora"/>
    <s v="DIGITAL STREAM                          "/>
    <s v="TRACK"/>
    <x v="3"/>
    <x v="3"/>
    <s v="00602537659876"/>
    <s v="AUGUSTINES"/>
    <s v="THIS AIN'T ME"/>
    <d v="2014-02-04T00:00:00"/>
    <m/>
    <s v="USC5Q1300059"/>
    <n v="4.0209163900000011E-2"/>
    <n v="156"/>
  </r>
  <r>
    <s v="US-VOT"/>
    <s v="US-VOTIV MUSIC"/>
    <s v="PROGRAMMED STREAMING"/>
    <s v="Pandora"/>
    <s v="DIGITAL STREAM                          "/>
    <s v="TRACK"/>
    <x v="3"/>
    <x v="3"/>
    <s v="00602537659876"/>
    <s v="AUGUSTINES"/>
    <s v="THE AVENUE"/>
    <d v="2014-02-04T00:00:00"/>
    <m/>
    <s v="USC5Q1300061"/>
    <n v="2.5814831400000009E-2"/>
    <n v="109"/>
  </r>
  <r>
    <s v="US-VOT"/>
    <s v="US-VOTIV MUSIC"/>
    <s v="PROGRAMMED STREAMING"/>
    <s v="Pandora"/>
    <s v="DIGITAL STREAM                          "/>
    <s v="TRACK"/>
    <x v="3"/>
    <x v="3"/>
    <s v="00602537659876"/>
    <s v="AUGUSTINES"/>
    <s v="NOW YOU ARE FREE"/>
    <d v="2014-02-04T00:00:00"/>
    <m/>
    <s v="USC5Q1300060"/>
    <n v="4.7129829800000002E-2"/>
    <n v="199"/>
  </r>
  <r>
    <s v="US-VOT"/>
    <s v="US-VOTIV MUSIC"/>
    <s v="PROGRAMMED STREAMING"/>
    <s v="Pandora"/>
    <s v="DIGITAL STREAM                          "/>
    <s v="TRACK"/>
    <x v="3"/>
    <x v="3"/>
    <s v="00602537659876"/>
    <s v="AUGUSTINES"/>
    <s v="NOTHING TO LOSE BUT YOUR HEAD"/>
    <d v="2014-02-04T00:00:00"/>
    <m/>
    <s v="USC5Q1300054"/>
    <n v="5.7076829100000011E-2"/>
    <n v="241"/>
  </r>
  <r>
    <s v="US-VOT"/>
    <s v="US-VOTIV MUSIC"/>
    <s v="PROGRAMMED STREAMING"/>
    <s v="Pandora"/>
    <s v="DIGITAL STREAM                          "/>
    <s v="TRACK"/>
    <x v="3"/>
    <x v="3"/>
    <s v="00602537659876"/>
    <s v="AUGUSTINES"/>
    <s v="KID YOU'RE ON YOUR OWN"/>
    <d v="2014-02-04T00:00:00"/>
    <m/>
    <s v="USC5Q1300058"/>
    <n v="7.42081619E-2"/>
    <n v="272"/>
  </r>
  <r>
    <s v="US-VOT"/>
    <s v="US-VOTIV MUSIC"/>
    <s v="PROGRAMMED STREAMING"/>
    <s v="Pandora"/>
    <s v="DIGITAL STREAM                          "/>
    <s v="TRACK"/>
    <x v="3"/>
    <x v="3"/>
    <s v="00602537659876"/>
    <s v="AUGUSTINES"/>
    <s v="INTRO (I TOUCH IMAGINARY HANDS)"/>
    <d v="2014-02-04T00:00:00"/>
    <m/>
    <s v="USC5Q1300052"/>
    <n v="1.0500000000000001E-2"/>
    <n v="3"/>
  </r>
  <r>
    <s v="US-VOT"/>
    <s v="US-VOTIV MUSIC"/>
    <s v="PROGRAMMED STREAMING"/>
    <s v="Pandora"/>
    <s v="DIGITAL STREAM                          "/>
    <s v="TRACK"/>
    <x v="3"/>
    <x v="3"/>
    <s v="00602537659876"/>
    <s v="AUGUSTINES"/>
    <s v="HOLD ONTO ANYTHING"/>
    <d v="2014-02-04T00:00:00"/>
    <m/>
    <s v="USC5Q1300063"/>
    <n v="1.7999332E-2"/>
    <n v="76"/>
  </r>
  <r>
    <s v="US-VOT"/>
    <s v="US-VOTIV MUSIC"/>
    <s v="PROGRAMMED STREAMING"/>
    <s v="Pandora"/>
    <s v="DIGITAL STREAM                          "/>
    <s v="TRACK"/>
    <x v="3"/>
    <x v="3"/>
    <s v="00602537659876"/>
    <s v="AUGUSTINES"/>
    <s v="DON'T YOU LOOK BACK"/>
    <d v="2014-02-04T00:00:00"/>
    <m/>
    <s v="USC5Q1300056"/>
    <n v="3.8314497400000001E-2"/>
    <n v="148"/>
  </r>
  <r>
    <s v="US-VOT"/>
    <s v="US-VOTIV MUSIC"/>
    <s v="PROGRAMMED STREAMING"/>
    <s v="Pandora"/>
    <s v="DIGITAL STREAM                          "/>
    <s v="TRACK"/>
    <x v="3"/>
    <x v="3"/>
    <s v="00602537659876"/>
    <s v="AUGUSTINES"/>
    <s v="CRUEL CITY"/>
    <d v="2014-02-04T00:00:00"/>
    <m/>
    <s v="USC5Q1300053"/>
    <n v="3.5998664E-2"/>
    <n v="152"/>
  </r>
  <r>
    <s v="US-VOT"/>
    <s v="US-VOTIV MUSIC"/>
    <s v="PROGRAMMED STREAMING"/>
    <s v="Pandora"/>
    <s v="DIGITAL STREAM                          "/>
    <s v="TRACK"/>
    <x v="4"/>
    <x v="9"/>
    <s v="00851563006028"/>
    <s v="ALPINE"/>
    <s v="UP FOR AIR"/>
    <d v="2015-06-16T00:00:00"/>
    <m/>
    <s v="AULI01599370"/>
    <n v="5.0629829799999998E-2"/>
    <n v="200"/>
  </r>
  <r>
    <s v="US-VOT"/>
    <s v="US-VOTIV MUSIC"/>
    <s v="PROGRAMMED STREAMING"/>
    <s v="Pandora"/>
    <s v="DIGITAL STREAM                          "/>
    <s v="TRACK"/>
    <x v="4"/>
    <x v="9"/>
    <s v="00851563006028"/>
    <s v="ALPINE"/>
    <s v="STANDING NOT SLEEPING"/>
    <d v="2015-06-16T00:00:00"/>
    <m/>
    <s v="AULI01599400"/>
    <n v="2.0367665100000001E-2"/>
    <n v="86"/>
  </r>
  <r>
    <s v="US-VOT"/>
    <s v="US-VOTIV MUSIC"/>
    <s v="PROGRAMMED STREAMING"/>
    <s v="Pandora"/>
    <s v="DIGITAL STREAM                          "/>
    <s v="TRACK"/>
    <x v="4"/>
    <x v="9"/>
    <s v="00851563006028"/>
    <s v="ALPINE"/>
    <s v="SHOT FOX"/>
    <d v="2015-06-16T00:00:00"/>
    <m/>
    <s v="AULI01599340"/>
    <n v="3.92618307E-2"/>
    <n v="152"/>
  </r>
  <r>
    <s v="US-VOT"/>
    <s v="US-VOTIV MUSIC"/>
    <s v="PROGRAMMED STREAMING"/>
    <s v="Pandora"/>
    <s v="DIGITAL STREAM                          "/>
    <s v="TRACK"/>
    <x v="4"/>
    <x v="9"/>
    <s v="00851563006028"/>
    <s v="ALPINE"/>
    <s v="NEED NOT BE"/>
    <d v="2015-06-16T00:00:00"/>
    <m/>
    <s v="AULI01599390"/>
    <n v="4.2788664999999997E-2"/>
    <n v="98"/>
  </r>
  <r>
    <s v="US-VOT"/>
    <s v="US-VOTIV MUSIC"/>
    <s v="PROGRAMMED STREAMING"/>
    <s v="Pandora"/>
    <s v="DIGITAL STREAM                          "/>
    <s v="TRACK"/>
    <x v="4"/>
    <x v="9"/>
    <s v="00851563006028"/>
    <s v="ALPINE"/>
    <s v="MUCH MORE"/>
    <d v="2015-06-16T00:00:00"/>
    <m/>
    <s v="AULI01599380"/>
    <n v="2.8314998399999999E-2"/>
    <n v="92"/>
  </r>
  <r>
    <s v="US-VOT"/>
    <s v="US-VOTIV MUSIC"/>
    <s v="PROGRAMMED STREAMING"/>
    <s v="Pandora"/>
    <s v="DIGITAL STREAM                          "/>
    <s v="TRACK"/>
    <x v="4"/>
    <x v="9"/>
    <s v="00851563006028"/>
    <s v="ALPINE"/>
    <s v="JELLYFISH"/>
    <d v="2015-06-16T00:00:00"/>
    <m/>
    <s v="AULI01599360"/>
    <n v="6.5472163699999988E-2"/>
    <n v="180"/>
  </r>
  <r>
    <s v="US-VOT"/>
    <s v="US-VOTIV MUSIC"/>
    <s v="PROGRAMMED STREAMING"/>
    <s v="Pandora"/>
    <s v="DIGITAL STREAM                          "/>
    <s v="TRACK"/>
    <x v="4"/>
    <x v="9"/>
    <s v="00851563006028"/>
    <s v="ALPINE"/>
    <s v="DAMN BABY"/>
    <d v="2015-06-16T00:00:00"/>
    <m/>
    <s v="AULI01599350"/>
    <n v="3.31834986E-2"/>
    <n v="85"/>
  </r>
  <r>
    <s v="US-VOT"/>
    <s v="US-VOTIV MUSIC"/>
    <s v="PROGRAMMED STREAMING"/>
    <s v="Pandora"/>
    <s v="DIGITAL STREAM                          "/>
    <s v="TRACK"/>
    <x v="4"/>
    <x v="9"/>
    <s v="00851563006028"/>
    <s v="ALPINE"/>
    <s v="CRUNCHES"/>
    <d v="2015-06-16T00:00:00"/>
    <m/>
    <s v="AULI01599330"/>
    <n v="3.4656998200000011E-2"/>
    <n v="105"/>
  </r>
  <r>
    <s v="US-VOT"/>
    <s v="US-VOTIV MUSIC"/>
    <s v="PROGRAMMED STREAMING"/>
    <s v="Pandora"/>
    <s v="DIGITAL STREAM                          "/>
    <s v="TRACK"/>
    <x v="4"/>
    <x v="9"/>
    <s v="00851563006028"/>
    <s v="ALPINE"/>
    <s v="COME ON"/>
    <d v="2015-06-16T00:00:00"/>
    <m/>
    <s v="AULI01599310"/>
    <n v="3.5000000000000001E-3"/>
    <n v="1"/>
  </r>
  <r>
    <s v="US-VOT"/>
    <s v="US-VOTIV MUSIC"/>
    <s v="PROGRAMMED STREAMING"/>
    <s v="Pandora"/>
    <s v="DIGITAL STREAM                          "/>
    <s v="TRACK"/>
    <x v="4"/>
    <x v="4"/>
    <s v="00851563006141"/>
    <s v="ALPINE"/>
    <s v="FOOLISH"/>
    <d v="2015-04-07T00:00:00"/>
    <m/>
    <s v="AULI01599320"/>
    <n v="9.1340663799999999E-2"/>
    <n v="179"/>
  </r>
  <r>
    <s v="US-VOT"/>
    <s v="US-VOTIV MUSIC"/>
    <s v="PROGRAMMED STREAMING"/>
    <s v="Pandora"/>
    <s v="DIGITAL STREAM                          "/>
    <s v="TRACK"/>
    <x v="4"/>
    <x v="5"/>
    <s v="00075679956316"/>
    <s v="ALPINE"/>
    <s v="VILLAGES"/>
    <d v="2014-02-18T00:00:00"/>
    <m/>
    <s v="AULI01282630"/>
    <n v="0.1052076609"/>
    <n v="334"/>
  </r>
  <r>
    <s v="US-VOT"/>
    <s v="US-VOTIV MUSIC"/>
    <s v="PROGRAMMED STREAMING"/>
    <s v="Pandora"/>
    <s v="DIGITAL STREAM                          "/>
    <s v="TRACK"/>
    <x v="4"/>
    <x v="5"/>
    <s v="00075679956316"/>
    <s v="ALPINE"/>
    <s v="TOO SAFE"/>
    <d v="2014-02-18T00:00:00"/>
    <m/>
    <s v="AULI01282670"/>
    <n v="8.9681661500000023E-2"/>
    <n v="296"/>
  </r>
  <r>
    <s v="US-VOT"/>
    <s v="US-VOTIV MUSIC"/>
    <s v="PROGRAMMED STREAMING"/>
    <s v="Pandora"/>
    <s v="DIGITAL STREAM                          "/>
    <s v="TRACK"/>
    <x v="4"/>
    <x v="5"/>
    <s v="00075679956316"/>
    <s v="ALPINE"/>
    <s v="THE VIGOUR"/>
    <d v="2014-02-18T00:00:00"/>
    <m/>
    <s v="AULI01282690"/>
    <n v="4.9498162999999998E-2"/>
    <n v="209"/>
  </r>
  <r>
    <s v="US-VOT"/>
    <s v="US-VOTIV MUSIC"/>
    <s v="PROGRAMMED STREAMING"/>
    <s v="Pandora"/>
    <s v="DIGITAL STREAM                          "/>
    <s v="TRACK"/>
    <x v="4"/>
    <x v="5"/>
    <s v="00075679956316"/>
    <s v="ALPINE"/>
    <s v="SOFTSIDES"/>
    <d v="2014-02-18T00:00:00"/>
    <m/>
    <s v="AULI01282640"/>
    <n v="4.42353303E-2"/>
    <n v="173"/>
  </r>
  <r>
    <s v="US-VOT"/>
    <s v="US-VOTIV MUSIC"/>
    <s v="PROGRAMMED STREAMING"/>
    <s v="Pandora"/>
    <s v="DIGITAL STREAM                          "/>
    <s v="TRACK"/>
    <x v="4"/>
    <x v="5"/>
    <s v="00075679956316"/>
    <s v="ALPINE"/>
    <s v="SEEING RED"/>
    <d v="2014-02-18T00:00:00"/>
    <m/>
    <s v="AULI01282650"/>
    <n v="0.28534431660000009"/>
    <n v="963"/>
  </r>
  <r>
    <s v="US-VOT"/>
    <s v="US-VOTIV MUSIC"/>
    <s v="PROGRAMMED STREAMING"/>
    <s v="Pandora"/>
    <s v="DIGITAL STREAM                          "/>
    <s v="TRACK"/>
    <x v="4"/>
    <x v="5"/>
    <s v="00075679956316"/>
    <s v="ALPINE"/>
    <s v="MULTIPLICATION"/>
    <d v="2014-02-18T00:00:00"/>
    <m/>
    <s v="AULI01282700"/>
    <n v="7.2181661600000002E-2"/>
    <n v="291"/>
  </r>
  <r>
    <s v="US-VOT"/>
    <s v="US-VOTIV MUSIC"/>
    <s v="PROGRAMMED STREAMING"/>
    <s v="Pandora"/>
    <s v="DIGITAL STREAM                          "/>
    <s v="TRACK"/>
    <x v="4"/>
    <x v="5"/>
    <s v="00075679956316"/>
    <s v="ALPINE"/>
    <s v="LOVERS 2"/>
    <d v="2014-02-18T00:00:00"/>
    <m/>
    <s v="AULI01282610"/>
    <n v="8.51024945E-2"/>
    <n v="318"/>
  </r>
  <r>
    <s v="US-VOT"/>
    <s v="US-VOTIV MUSIC"/>
    <s v="PROGRAMMED STREAMING"/>
    <s v="Pandora"/>
    <s v="DIGITAL STREAM                          "/>
    <s v="TRACK"/>
    <x v="4"/>
    <x v="5"/>
    <s v="00075679956316"/>
    <s v="ALPINE"/>
    <s v="LOVERS 1"/>
    <d v="2014-02-18T00:00:00"/>
    <m/>
    <s v="AULI01282600"/>
    <n v="7.000000000000001E-3"/>
    <n v="2"/>
  </r>
  <r>
    <s v="US-VOT"/>
    <s v="US-VOTIV MUSIC"/>
    <s v="PROGRAMMED STREAMING"/>
    <s v="Pandora"/>
    <s v="DIGITAL STREAM                          "/>
    <s v="TRACK"/>
    <x v="4"/>
    <x v="5"/>
    <s v="00075679956316"/>
    <s v="ALPINE"/>
    <s v="IN THE WILD"/>
    <d v="2014-02-18T00:00:00"/>
    <m/>
    <s v="AULI01282680"/>
    <n v="6.6287663000000011E-2"/>
    <n v="211"/>
  </r>
  <r>
    <s v="US-VOT"/>
    <s v="US-VOTIV MUSIC"/>
    <s v="PROGRAMMED STREAMING"/>
    <s v="Pandora"/>
    <s v="DIGITAL STREAM                          "/>
    <s v="TRACK"/>
    <x v="4"/>
    <x v="5"/>
    <s v="00075679956316"/>
    <s v="ALPINE"/>
    <s v="HANDS"/>
    <d v="2014-02-18T00:00:00"/>
    <m/>
    <s v="AULI01282620"/>
    <n v="0.15294299119999999"/>
    <n v="508"/>
  </r>
  <r>
    <s v="US-VOT"/>
    <s v="US-VOTIV MUSIC"/>
    <s v="PROGRAMMED STREAMING"/>
    <s v="Pandora"/>
    <s v="DIGITAL STREAM                          "/>
    <s v="TRACK"/>
    <x v="4"/>
    <x v="5"/>
    <s v="00075679956316"/>
    <s v="ALPINE"/>
    <s v="GASOLINE"/>
    <d v="2014-02-18T00:00:00"/>
    <m/>
    <s v="AULI01282660"/>
    <n v="0.3577513095"/>
    <n v="1359"/>
  </r>
  <r>
    <s v="US-VOT"/>
    <s v="US-VOTIV MUSIC"/>
    <s v="PROGRAMMED STREAMING"/>
    <s v="Pandora"/>
    <s v="DIGITAL STREAM                          "/>
    <s v="TRACK"/>
    <x v="4"/>
    <x v="5"/>
    <s v="00075679956316"/>
    <s v="ALPINE"/>
    <s v="ALL FOR ONE"/>
    <d v="2014-02-18T00:00:00"/>
    <m/>
    <s v="AULI01283220"/>
    <n v="5.5982329500000011E-2"/>
    <n v="215"/>
  </r>
  <r>
    <s v="US-VOT"/>
    <s v="US-VOTIV MUSIC"/>
    <s v="PROGRAMMED STREAMING"/>
    <s v="Pandora"/>
    <s v="DIGITAL STREAM                          "/>
    <s v="TRACK"/>
    <x v="13"/>
    <x v="65"/>
    <s v="00851563006752"/>
    <s v="ALLEN TATE"/>
    <s v="YDNF (YOUNG DUMB NUMB FUN)"/>
    <d v="2016-10-28T00:00:00"/>
    <m/>
    <s v="USC5Q1600025"/>
    <n v="3.5000000000000001E-3"/>
    <n v="1"/>
  </r>
  <r>
    <s v="US-VOT"/>
    <s v="US-VOTIV MUSIC"/>
    <s v="PROGRAMMED STREAMING"/>
    <s v="Pandora"/>
    <s v="DIGITAL STREAM                          "/>
    <s v="TRACK"/>
    <x v="13"/>
    <x v="65"/>
    <s v="00851563006752"/>
    <s v="ALLEN TATE"/>
    <s v="WRAPPED UP"/>
    <d v="2016-10-28T00:00:00"/>
    <m/>
    <s v="USC5Q1600021"/>
    <n v="3.5000000000000001E-3"/>
    <n v="1"/>
  </r>
  <r>
    <s v="US-VOT"/>
    <s v="US-VOTIV MUSIC"/>
    <s v="PROGRAMMED STREAMING"/>
    <s v="Pandora"/>
    <s v="DIGITAL STREAM                          "/>
    <s v="TRACK"/>
    <x v="13"/>
    <x v="65"/>
    <s v="00851563006752"/>
    <s v="ALLEN TATE"/>
    <s v="KEEPING YOU AWAKE"/>
    <d v="2016-10-28T00:00:00"/>
    <m/>
    <s v="USC5Q1600023"/>
    <n v="3.5000000000000001E-3"/>
    <n v="1"/>
  </r>
  <r>
    <s v="US-VOT"/>
    <s v="US-VOTIV MUSIC"/>
    <s v="PROGRAMMED STREAMING"/>
    <s v="Pandora"/>
    <s v="DIGITAL STREAM                          "/>
    <s v="TRACK"/>
    <x v="13"/>
    <x v="65"/>
    <s v="00851563006752"/>
    <s v="ALLEN TATE"/>
    <s v="I DON'T THINK ABOUT IT"/>
    <d v="2016-10-28T00:00:00"/>
    <m/>
    <s v="USC5Q1600024"/>
    <n v="3.7368332999999998E-3"/>
    <n v="2"/>
  </r>
  <r>
    <s v="US-VOT"/>
    <s v="US-VOTIV MUSIC"/>
    <s v="PROGRAMMED STREAMING"/>
    <s v="Pandora"/>
    <s v="DIGITAL STREAM                          "/>
    <s v="TRACK"/>
    <x v="13"/>
    <x v="65"/>
    <s v="00851563006752"/>
    <s v="ALLEN TATE"/>
    <s v="CPH"/>
    <d v="2016-10-28T00:00:00"/>
    <m/>
    <s v="USC5Q1600020"/>
    <n v="4.7366660000000012E-4"/>
    <n v="2"/>
  </r>
  <r>
    <s v="US-VOT"/>
    <s v="US-VOTIV MUSIC"/>
    <s v="PROGRAMMED STREAMING"/>
    <s v="Pandora"/>
    <s v="DIGITAL STREAM                          "/>
    <s v="TRACK"/>
    <x v="13"/>
    <x v="65"/>
    <s v="00851563006752"/>
    <s v="ALLEN TATE"/>
    <s v="BEING ALONE"/>
    <d v="2016-10-28T00:00:00"/>
    <m/>
    <s v="USC5Q1600019"/>
    <n v="1.4209998999999999E-3"/>
    <n v="6"/>
  </r>
  <r>
    <s v="US-VOT"/>
    <s v="US-VOTIV MUSIC"/>
    <s v="PROGRAMMED STREAMING"/>
    <s v="Pandora"/>
    <s v="DIGITAL STREAM                          "/>
    <s v="TRACK"/>
    <x v="13"/>
    <x v="65"/>
    <s v="00851563006752"/>
    <s v="ALLEN TATE"/>
    <s v="AT EASE"/>
    <d v="2016-10-28T00:00:00"/>
    <m/>
    <s v="USC5Q1600026"/>
    <n v="2.3683330000000001E-4"/>
    <n v="1"/>
  </r>
  <r>
    <s v="US-VOT"/>
    <s v="US-VOTIV MUSIC"/>
    <s v="PROGRAMMED STREAMING"/>
    <s v="Pandora"/>
    <s v="DIGITAL STREAM                          "/>
    <s v="TRACK"/>
    <x v="13"/>
    <x v="65"/>
    <s v="00851563006752"/>
    <s v="ALLEN TATE"/>
    <s v="ALIENS"/>
    <d v="2016-10-28T00:00:00"/>
    <m/>
    <s v="USC5Q1600018"/>
    <n v="7.1049990000000005E-4"/>
    <n v="3"/>
  </r>
  <r>
    <s v="US-VOT"/>
    <s v="US-VOTIV MUSIC"/>
    <s v="PROGRAMMED STREAMING"/>
    <s v="Pandora"/>
    <s v="DIGITAL STREAM                          "/>
    <s v="TRACK"/>
    <x v="13"/>
    <x v="66"/>
    <s v="00851857007380"/>
    <s v="ALLEN TATE"/>
    <s v="POLLY"/>
    <d v="2017-08-18T00:00:00"/>
    <m/>
    <s v="USC5Q1700028"/>
    <n v="2.3683330000000001E-4"/>
    <n v="1"/>
  </r>
  <r>
    <s v="US-VOT"/>
    <s v="US-VOTIV MUSIC"/>
    <s v="PORTABLE SUB STREAMS"/>
    <s v="Pandora"/>
    <s v="PORTABLE SUBSCRIPTIONS"/>
    <s v="TRACK"/>
    <x v="5"/>
    <x v="22"/>
    <s v="00851563006080"/>
    <s v="YOUNG EMPIRES"/>
    <s v="UNCOVER YOUR EYES"/>
    <d v="2015-08-14T00:00:00"/>
    <m/>
    <s v="USC5Q1500013"/>
    <n v="1.07977792E-2"/>
    <n v="2"/>
  </r>
  <r>
    <s v="US-VOT"/>
    <s v="US-VOTIV MUSIC"/>
    <s v="PORTABLE SUB STREAMS"/>
    <s v="Pandora"/>
    <s v="PORTABLE SUBSCRIPTIONS"/>
    <s v="TRACK"/>
    <x v="5"/>
    <x v="6"/>
    <s v="00851563006066"/>
    <s v="YOUNG EMPIRES"/>
    <s v="THE GATES"/>
    <d v="2015-03-31T00:00:00"/>
    <m/>
    <s v="USC5Q1500004"/>
    <n v="0.1440130147"/>
    <n v="30"/>
  </r>
  <r>
    <s v="US-VOT"/>
    <s v="US-VOTIV MUSIC"/>
    <s v="PORTABLE SUB STREAMS"/>
    <s v="Pandora"/>
    <s v="PORTABLE SUBSCRIPTIONS"/>
    <s v="TRACK"/>
    <x v="5"/>
    <x v="6"/>
    <s v="00851563006042"/>
    <s v="YOUNG EMPIRES"/>
    <s v="SUNSHINE"/>
    <d v="2015-09-04T00:00:00"/>
    <m/>
    <s v="USC5Q1500010"/>
    <n v="7.0185564899999997E-2"/>
    <n v="15"/>
  </r>
  <r>
    <s v="US-VOT"/>
    <s v="US-VOTIV MUSIC"/>
    <s v="PORTABLE SUB STREAMS"/>
    <s v="Pandora"/>
    <s v="PORTABLE SUBSCRIPTIONS"/>
    <s v="TRACK"/>
    <x v="5"/>
    <x v="6"/>
    <s v="00851563006042"/>
    <s v="YOUNG EMPIRES"/>
    <s v="STRANGLEHOLD"/>
    <d v="2015-09-04T00:00:00"/>
    <m/>
    <s v="USC5Q1500006"/>
    <n v="0.1129294565"/>
    <n v="24"/>
  </r>
  <r>
    <s v="US-VOT"/>
    <s v="US-VOTIV MUSIC"/>
    <s v="PORTABLE SUB STREAMS"/>
    <s v="Pandora"/>
    <s v="PORTABLE SUBSCRIPTIONS"/>
    <s v="TRACK"/>
    <x v="5"/>
    <x v="6"/>
    <s v="00851563006042"/>
    <s v="YOUNG EMPIRES"/>
    <s v="MERCY"/>
    <d v="2015-09-04T00:00:00"/>
    <m/>
    <s v="USC5Q1500003"/>
    <n v="0.29546570490000001"/>
    <n v="64"/>
  </r>
  <r>
    <s v="US-VOT"/>
    <s v="US-VOTIV MUSIC"/>
    <s v="PORTABLE SUB STREAMS"/>
    <s v="Pandora"/>
    <s v="PORTABLE SUBSCRIPTIONS"/>
    <s v="TRACK"/>
    <x v="5"/>
    <x v="6"/>
    <s v="00851563006042"/>
    <s v="YOUNG EMPIRES"/>
    <s v="HOUSE LIGHTS"/>
    <d v="2015-09-04T00:00:00"/>
    <m/>
    <s v="USC5Q1500008"/>
    <n v="1.07977792E-2"/>
    <n v="2"/>
  </r>
  <r>
    <s v="US-VOT"/>
    <s v="US-VOTIV MUSIC"/>
    <s v="PORTABLE SUB STREAMS"/>
    <s v="Pandora"/>
    <s v="PORTABLE SUBSCRIPTIONS"/>
    <s v="TRACK"/>
    <x v="5"/>
    <x v="6"/>
    <s v="00851563006042"/>
    <s v="YOUNG EMPIRES"/>
    <s v="GHOSTS"/>
    <d v="2015-09-04T00:00:00"/>
    <m/>
    <s v="USC5Q1500005"/>
    <n v="0.1565677986"/>
    <n v="30"/>
  </r>
  <r>
    <s v="US-VOT"/>
    <s v="US-VOTIV MUSIC"/>
    <s v="PORTABLE SUB STREAMS"/>
    <s v="Pandora"/>
    <s v="PORTABLE SUBSCRIPTIONS"/>
    <s v="TRACK"/>
    <x v="5"/>
    <x v="11"/>
    <s v="00857235002947"/>
    <s v="YOUNG EMPIRES"/>
    <s v="SO CRUEL"/>
    <d v="2015-02-24T00:00:00"/>
    <m/>
    <s v="USC5Q1500001"/>
    <n v="0.1622651474"/>
    <n v="33"/>
  </r>
  <r>
    <s v="US-VOT"/>
    <s v="US-VOTIV MUSIC"/>
    <s v="PORTABLE SUB STREAMS"/>
    <s v="Pandora"/>
    <s v="PORTABLE SUBSCRIPTIONS"/>
    <s v="TRACK"/>
    <x v="9"/>
    <x v="12"/>
    <s v="00857235002190"/>
    <s v="YOUNG BUFFALO"/>
    <s v="NO IDEA"/>
    <d v="2015-03-03T00:00:00"/>
    <m/>
    <s v="USC5Q1400002"/>
    <n v="1.07977792E-2"/>
    <n v="2"/>
  </r>
  <r>
    <s v="US-VOT"/>
    <s v="US-VOTIV MUSIC"/>
    <s v="PORTABLE SUB STREAMS"/>
    <s v="Pandora"/>
    <s v="PORTABLE SUBSCRIPTIONS"/>
    <s v="TRACK"/>
    <x v="9"/>
    <x v="12"/>
    <s v="00857235002190"/>
    <s v="YOUNG BUFFALO"/>
    <s v="GUILT"/>
    <d v="2015-03-03T00:00:00"/>
    <m/>
    <s v="USC5Q1400003"/>
    <n v="5.3988895999999998E-3"/>
    <n v="1"/>
  </r>
  <r>
    <s v="US-VOT"/>
    <s v="US-VOTIV MUSIC"/>
    <s v="PORTABLE SUB STREAMS"/>
    <s v="Pandora"/>
    <s v="PORTABLE SUBSCRIPTIONS"/>
    <s v="TRACK"/>
    <x v="9"/>
    <x v="12"/>
    <s v="00857235002190"/>
    <s v="YOUNG BUFFALO"/>
    <s v="BLACK EYE"/>
    <d v="2015-03-03T00:00:00"/>
    <m/>
    <s v="USC5Q1400007"/>
    <n v="5.3988895999999998E-3"/>
    <n v="1"/>
  </r>
  <r>
    <s v="US-VOT"/>
    <s v="US-VOTIV MUSIC"/>
    <s v="PORTABLE SUB STREAMS"/>
    <s v="Pandora"/>
    <s v="PORTABLE SUBSCRIPTIONS"/>
    <s v="TRACK"/>
    <x v="10"/>
    <x v="27"/>
    <s v="00857235002541"/>
    <s v="WHITE ARROWS"/>
    <s v="WE CAN'T EVER DIE"/>
    <d v="2014-07-22T00:00:00"/>
    <m/>
    <s v="USC5Q1400048"/>
    <n v="4.1104724699999998E-2"/>
    <n v="10"/>
  </r>
  <r>
    <s v="US-VOT"/>
    <s v="US-VOTIV MUSIC"/>
    <s v="PORTABLE SUB STREAMS"/>
    <s v="Pandora"/>
    <s v="PORTABLE SUBSCRIPTIONS"/>
    <s v="TRACK"/>
    <x v="10"/>
    <x v="28"/>
    <s v="00857235002374"/>
    <s v="WHITE ARROWS"/>
    <s v="LEAVE IT ALONE"/>
    <d v="2014-06-10T00:00:00"/>
    <m/>
    <s v="USC5Q1400017"/>
    <n v="0.16396234330000001"/>
    <n v="40"/>
  </r>
  <r>
    <s v="US-VOT"/>
    <s v="US-VOTIV MUSIC"/>
    <s v="PORTABLE SUB STREAMS"/>
    <s v="Pandora"/>
    <s v="PORTABLE SUBSCRIPTIONS"/>
    <s v="TRACK"/>
    <x v="6"/>
    <x v="7"/>
    <s v="00075679967336"/>
    <s v="WE ARE AUGUSTINES"/>
    <s v="THE INSTRUMENTAL"/>
    <d v="2014-02-18T00:00:00"/>
    <m/>
    <s v="GBW7D1100012"/>
    <n v="2.6994448000000001E-2"/>
    <n v="5"/>
  </r>
  <r>
    <s v="US-VOT"/>
    <s v="US-VOTIV MUSIC"/>
    <s v="PORTABLE SUB STREAMS"/>
    <s v="Pandora"/>
    <s v="PORTABLE SUBSCRIPTIONS"/>
    <s v="TRACK"/>
    <x v="6"/>
    <x v="7"/>
    <s v="00075679967336"/>
    <s v="WE ARE AUGUSTINES"/>
    <s v="STRANGE DAYS"/>
    <d v="2014-02-18T00:00:00"/>
    <m/>
    <s v="GBW7D1100010"/>
    <n v="0.19904459290000001"/>
    <n v="43"/>
  </r>
  <r>
    <s v="US-VOT"/>
    <s v="US-VOTIV MUSIC"/>
    <s v="PORTABLE SUB STREAMS"/>
    <s v="Pandora"/>
    <s v="PORTABLE SUBSCRIPTIONS"/>
    <s v="TRACK"/>
    <x v="6"/>
    <x v="7"/>
    <s v="00075679967336"/>
    <s v="WE ARE AUGUSTINES"/>
    <s v="PHILADELPHIA (THE CITY OF BROTHERLY LOVE)"/>
    <d v="2014-02-18T00:00:00"/>
    <m/>
    <s v="GBW7D1100007"/>
    <n v="0.1081573039"/>
    <n v="21"/>
  </r>
  <r>
    <s v="US-VOT"/>
    <s v="US-VOTIV MUSIC"/>
    <s v="PORTABLE SUB STREAMS"/>
    <s v="Pandora"/>
    <s v="PORTABLE SUBSCRIPTIONS"/>
    <s v="TRACK"/>
    <x v="6"/>
    <x v="7"/>
    <s v="00075679967336"/>
    <s v="WE ARE AUGUSTINES"/>
    <s v="PATTON STATE HOSPITAL"/>
    <d v="2014-02-18T00:00:00"/>
    <m/>
    <s v="GBW7D1100009"/>
    <n v="0.20125315760000001"/>
    <n v="46"/>
  </r>
  <r>
    <s v="US-VOT"/>
    <s v="US-VOTIV MUSIC"/>
    <s v="PORTABLE SUB STREAMS"/>
    <s v="Pandora"/>
    <s v="PORTABLE SUBSCRIPTIONS"/>
    <s v="TRACK"/>
    <x v="6"/>
    <x v="7"/>
    <s v="00075679967336"/>
    <s v="WE ARE AUGUSTINES"/>
    <s v="NEW DRINK FOR THE OLD DRUNK"/>
    <d v="2014-02-18T00:00:00"/>
    <m/>
    <s v="GBW7D1100008"/>
    <n v="0.28249564450000009"/>
    <n v="61"/>
  </r>
  <r>
    <s v="US-VOT"/>
    <s v="US-VOTIV MUSIC"/>
    <s v="PORTABLE SUB STREAMS"/>
    <s v="Pandora"/>
    <s v="PORTABLE SUBSCRIPTIONS"/>
    <s v="TRACK"/>
    <x v="6"/>
    <x v="7"/>
    <s v="00075679967336"/>
    <s v="WE ARE AUGUSTINES"/>
    <s v="JUAREZ"/>
    <d v="2014-02-18T00:00:00"/>
    <m/>
    <s v="GBW7D1100006"/>
    <n v="7.7178470700000001E-2"/>
    <n v="16"/>
  </r>
  <r>
    <s v="US-VOT"/>
    <s v="US-VOTIV MUSIC"/>
    <s v="PORTABLE SUB STREAMS"/>
    <s v="Pandora"/>
    <s v="PORTABLE SUBSCRIPTIONS"/>
    <s v="TRACK"/>
    <x v="6"/>
    <x v="7"/>
    <s v="00075679967336"/>
    <s v="WE ARE AUGUSTINES"/>
    <s v="HEADLONG INTO THE ABYSS"/>
    <d v="2014-02-18T00:00:00"/>
    <m/>
    <s v="GBW7D1100003"/>
    <n v="0.29738650280000001"/>
    <n v="66"/>
  </r>
  <r>
    <s v="US-VOT"/>
    <s v="US-VOTIV MUSIC"/>
    <s v="PORTABLE SUB STREAMS"/>
    <s v="Pandora"/>
    <s v="PORTABLE SUBSCRIPTIONS"/>
    <s v="TRACK"/>
    <x v="6"/>
    <x v="7"/>
    <s v="00075679967336"/>
    <s v="WE ARE AUGUSTINES"/>
    <s v="EAST LOS ANGELES"/>
    <d v="2014-02-18T00:00:00"/>
    <m/>
    <s v="GBW7D1100005"/>
    <n v="9.9487168299999984E-2"/>
    <n v="20"/>
  </r>
  <r>
    <s v="US-VOT"/>
    <s v="US-VOTIV MUSIC"/>
    <s v="PORTABLE SUB STREAMS"/>
    <s v="Pandora"/>
    <s v="PORTABLE SUBSCRIPTIONS"/>
    <s v="TRACK"/>
    <x v="6"/>
    <x v="7"/>
    <s v="00075679967336"/>
    <s v="WE ARE AUGUSTINES"/>
    <s v="CHAPEL SONG"/>
    <d v="2014-02-18T00:00:00"/>
    <m/>
    <s v="GBW7D1100014"/>
    <n v="0.47939564179999999"/>
    <n v="97"/>
  </r>
  <r>
    <s v="US-VOT"/>
    <s v="US-VOTIV MUSIC"/>
    <s v="PORTABLE SUB STREAMS"/>
    <s v="Pandora"/>
    <s v="PORTABLE SUBSCRIPTIONS"/>
    <s v="TRACK"/>
    <x v="6"/>
    <x v="7"/>
    <s v="00075679967336"/>
    <s v="WE ARE AUGUSTINES"/>
    <s v="BOOK OF JAMES"/>
    <d v="2014-02-18T00:00:00"/>
    <m/>
    <s v="GBW7D1100004"/>
    <n v="0.2475651234"/>
    <n v="52"/>
  </r>
  <r>
    <s v="US-VOT"/>
    <s v="US-VOTIV MUSIC"/>
    <s v="PORTABLE SUB STREAMS"/>
    <s v="Pandora"/>
    <s v="PORTABLE SUBSCRIPTIONS"/>
    <s v="TRACK"/>
    <x v="6"/>
    <x v="7"/>
    <s v="00075679967336"/>
    <s v="WE ARE AUGUSTINES"/>
    <s v="BARREL OF LEAVES"/>
    <d v="2014-02-18T00:00:00"/>
    <m/>
    <s v="GBW7D1100011"/>
    <n v="5.967202240000001E-2"/>
    <n v="14"/>
  </r>
  <r>
    <s v="US-VOT"/>
    <s v="US-VOTIV MUSIC"/>
    <s v="PORTABLE SUB STREAMS"/>
    <s v="Pandora"/>
    <s v="PORTABLE SUBSCRIPTIONS"/>
    <s v="TRACK"/>
    <x v="6"/>
    <x v="7"/>
    <s v="00075679967336"/>
    <s v="WE ARE AUGUSTINES"/>
    <s v="AUGUSTINE"/>
    <d v="2014-02-18T00:00:00"/>
    <m/>
    <s v="GBW7D1100002"/>
    <n v="0.41853019130000002"/>
    <n v="84"/>
  </r>
  <r>
    <s v="US-VOT"/>
    <s v="US-VOTIV MUSIC"/>
    <s v="PORTABLE SUB STREAMS"/>
    <s v="Pandora"/>
    <s v="PORTABLE SUBSCRIPTIONS"/>
    <s v="TRACK"/>
    <x v="7"/>
    <x v="14"/>
    <s v="00075679946430"/>
    <s v="THE SO SO GLOS"/>
    <s v="UNDERNEATH THE UNIVERSE"/>
    <d v="2014-01-14T00:00:00"/>
    <m/>
    <s v="USC5Q1300124"/>
    <n v="5.3988895999999998E-3"/>
    <n v="2"/>
  </r>
  <r>
    <s v="US-VOT"/>
    <s v="US-VOTIV MUSIC"/>
    <s v="PORTABLE SUB STREAMS"/>
    <s v="Pandora"/>
    <s v="PORTABLE SUBSCRIPTIONS"/>
    <s v="TRACK"/>
    <x v="7"/>
    <x v="14"/>
    <s v="00075679946430"/>
    <s v="THE SO SO GLOS"/>
    <s v="THROW YOUR HANDS UP"/>
    <d v="2014-01-14T00:00:00"/>
    <m/>
    <s v="USC5Q1300118"/>
    <n v="3.2393337600000009E-2"/>
    <n v="6"/>
  </r>
  <r>
    <s v="US-VOT"/>
    <s v="US-VOTIV MUSIC"/>
    <s v="PORTABLE SUB STREAMS"/>
    <s v="Pandora"/>
    <s v="PORTABLE SUBSCRIPTIONS"/>
    <s v="TRACK"/>
    <x v="7"/>
    <x v="14"/>
    <s v="00075679946430"/>
    <s v="THE SO SO GLOS"/>
    <s v="LOVE OR EMPIRE"/>
    <d v="2014-01-14T00:00:00"/>
    <m/>
    <s v="USC5Q1300120"/>
    <n v="2.2244647400000001E-2"/>
    <n v="6"/>
  </r>
  <r>
    <s v="US-VOT"/>
    <s v="US-VOTIV MUSIC"/>
    <s v="PORTABLE SUB STREAMS"/>
    <s v="Pandora"/>
    <s v="PORTABLE SUBSCRIPTIONS"/>
    <s v="TRACK"/>
    <x v="7"/>
    <x v="14"/>
    <s v="00075679946430"/>
    <s v="THE SO SO GLOS"/>
    <s v="ISLAND LOOPS"/>
    <d v="2014-01-14T00:00:00"/>
    <m/>
    <s v="USC5Q1300123"/>
    <n v="2.5335094200000002E-2"/>
    <n v="5"/>
  </r>
  <r>
    <s v="US-VOT"/>
    <s v="US-VOTIV MUSIC"/>
    <s v="PORTABLE SUB STREAMS"/>
    <s v="Pandora"/>
    <s v="PORTABLE SUBSCRIPTIONS"/>
    <s v="TRACK"/>
    <x v="7"/>
    <x v="14"/>
    <s v="00075679946430"/>
    <s v="THE SO SO GLOS"/>
    <s v="EXECUTION"/>
    <d v="2014-01-14T00:00:00"/>
    <m/>
    <s v="USC5Q1300122"/>
    <n v="1.6196668800000001E-2"/>
    <n v="3"/>
  </r>
  <r>
    <s v="US-VOT"/>
    <s v="US-VOTIV MUSIC"/>
    <s v="PORTABLE SUB STREAMS"/>
    <s v="Pandora"/>
    <s v="PORTABLE SUBSCRIPTIONS"/>
    <s v="TRACK"/>
    <x v="7"/>
    <x v="15"/>
    <s v="00075679946447"/>
    <s v="THE SO SO GLOS"/>
    <s v="THE FISTICUFFS"/>
    <d v="2014-01-14T00:00:00"/>
    <m/>
    <s v="USC5Q1300097"/>
    <n v="1.07977792E-2"/>
    <n v="2"/>
  </r>
  <r>
    <s v="US-VOT"/>
    <s v="US-VOTIV MUSIC"/>
    <s v="PORTABLE SUB STREAMS"/>
    <s v="Pandora"/>
    <s v="PORTABLE SUBSCRIPTIONS"/>
    <s v="TRACK"/>
    <x v="7"/>
    <x v="15"/>
    <s v="00075679946447"/>
    <s v="THE SO SO GLOS"/>
    <s v="SEVENTEEN"/>
    <d v="2014-01-14T00:00:00"/>
    <m/>
    <s v="USC5Q1300106"/>
    <n v="1.9038231999999999E-2"/>
    <n v="5"/>
  </r>
  <r>
    <s v="US-VOT"/>
    <s v="US-VOTIV MUSIC"/>
    <s v="PORTABLE SUB STREAMS"/>
    <s v="Pandora"/>
    <s v="PORTABLE SUBSCRIPTIONS"/>
    <s v="TRACK"/>
    <x v="7"/>
    <x v="15"/>
    <s v="00075679946447"/>
    <s v="THE SO SO GLOS"/>
    <s v="RUSKIE KILLS FEMME"/>
    <d v="2014-01-14T00:00:00"/>
    <m/>
    <s v="USC5Q1300109"/>
    <n v="5.3988895999999998E-3"/>
    <n v="1"/>
  </r>
  <r>
    <s v="US-VOT"/>
    <s v="US-VOTIV MUSIC"/>
    <s v="PORTABLE SUB STREAMS"/>
    <s v="Pandora"/>
    <s v="PORTABLE SUBSCRIPTIONS"/>
    <s v="TRACK"/>
    <x v="7"/>
    <x v="15"/>
    <s v="00075679946447"/>
    <s v="THE SO SO GLOS"/>
    <s v="BROKEN MIRROR BABY"/>
    <d v="2014-01-14T00:00:00"/>
    <m/>
    <s v="USC5Q1300108"/>
    <n v="1.41554274E-2"/>
    <n v="3"/>
  </r>
  <r>
    <s v="US-VOT"/>
    <s v="US-VOTIV MUSIC"/>
    <s v="PORTABLE SUB STREAMS"/>
    <s v="Pandora"/>
    <s v="PORTABLE SUBSCRIPTIONS"/>
    <s v="TRACK"/>
    <x v="7"/>
    <x v="30"/>
    <s v="00851563006356"/>
    <s v="THE SO SO GLOS"/>
    <s v="KINGS COUNTY II: BALLAD OF A SO SO GLO"/>
    <d v="2016-05-20T00:00:00"/>
    <m/>
    <s v="USC5Q1500024"/>
    <n v="5.3988895999999998E-3"/>
    <n v="1"/>
  </r>
  <r>
    <s v="US-VOT"/>
    <s v="US-VOTIV MUSIC"/>
    <s v="PORTABLE SUB STREAMS"/>
    <s v="Pandora"/>
    <s v="PORTABLE SUBSCRIPTIONS"/>
    <s v="TRACK"/>
    <x v="7"/>
    <x v="30"/>
    <s v="00851563006356"/>
    <s v="THE SO SO GLOS"/>
    <s v="INPATIENT"/>
    <d v="2016-05-20T00:00:00"/>
    <m/>
    <s v="USC5Q1500027"/>
    <n v="3.77922272E-2"/>
    <n v="7"/>
  </r>
  <r>
    <s v="US-VOT"/>
    <s v="US-VOTIV MUSIC"/>
    <s v="PORTABLE SUB STREAMS"/>
    <s v="Pandora"/>
    <s v="PORTABLE SUBSCRIPTIONS"/>
    <s v="TRACK"/>
    <x v="7"/>
    <x v="30"/>
    <s v="00851563006356"/>
    <s v="THE SO SO GLOS"/>
    <s v="GOING OUT SWINGIN'"/>
    <d v="2016-05-20T00:00:00"/>
    <m/>
    <s v="USC5Q1500020"/>
    <n v="4.4618175599999997E-2"/>
    <n v="9"/>
  </r>
  <r>
    <s v="US-VOT"/>
    <s v="US-VOTIV MUSIC"/>
    <s v="PORTABLE SUB STREAMS"/>
    <s v="Pandora"/>
    <s v="PORTABLE SUBSCRIPTIONS"/>
    <s v="TRACK"/>
    <x v="7"/>
    <x v="30"/>
    <s v="00851563006356"/>
    <s v="THE SO SO GLOS"/>
    <s v="DEVIL'S DOING HANDSTANDS"/>
    <d v="2016-05-20T00:00:00"/>
    <m/>
    <s v="USC5Q1500021"/>
    <n v="5.3988895999999998E-3"/>
    <n v="1"/>
  </r>
  <r>
    <s v="US-VOT"/>
    <s v="US-VOTIV MUSIC"/>
    <s v="PORTABLE SUB STREAMS"/>
    <s v="Pandora"/>
    <s v="PORTABLE SUBSCRIPTIONS"/>
    <s v="TRACK"/>
    <x v="7"/>
    <x v="31"/>
    <s v="00851563006479"/>
    <s v="THE SO SO GLOS"/>
    <s v="DANCING INDUSTRY"/>
    <d v="2016-03-11T00:00:00"/>
    <m/>
    <s v="USC5Q1500018"/>
    <n v="3.2974183500000011E-2"/>
    <n v="6"/>
  </r>
  <r>
    <s v="US-VOT"/>
    <s v="US-VOTIV MUSIC"/>
    <s v="PORTABLE SUB STREAMS"/>
    <s v="Pandora"/>
    <s v="PORTABLE SUBSCRIPTIONS"/>
    <s v="TRACK"/>
    <x v="7"/>
    <x v="32"/>
    <s v="00857235002961"/>
    <s v="THE SO SO GLOS"/>
    <s v="BLACK AND BLUE"/>
    <d v="2015-03-03T00:00:00"/>
    <m/>
    <s v="USC5Q1500002"/>
    <n v="1.84675095E-2"/>
    <n v="4"/>
  </r>
  <r>
    <s v="US-VOT"/>
    <s v="US-VOTIV MUSIC"/>
    <s v="PORTABLE SUB STREAMS"/>
    <s v="Pandora"/>
    <s v="PORTABLE SUBSCRIPTIONS"/>
    <s v="TRACK"/>
    <x v="7"/>
    <x v="16"/>
    <s v="00851563006394"/>
    <s v="THE SO SO GLOS"/>
    <s v="A.D.D. LIFE"/>
    <d v="2016-01-22T00:00:00"/>
    <m/>
    <s v="USC5Q1500019"/>
    <n v="4.859000640000001E-2"/>
    <n v="9"/>
  </r>
  <r>
    <s v="US-VOT"/>
    <s v="US-VOTIV MUSIC"/>
    <s v="PORTABLE SUB STREAMS"/>
    <s v="Pandora"/>
    <s v="PORTABLE SUBSCRIPTIONS"/>
    <s v="TRACK"/>
    <x v="16"/>
    <x v="35"/>
    <s v="00851857007205"/>
    <s v="PATRICK HIGGINS"/>
    <s v="SAYING HI TO OLD FRIENDS"/>
    <d v="2017-02-24T00:00:00"/>
    <m/>
    <s v="USC5Q1700005"/>
    <n v="0"/>
    <n v="1"/>
  </r>
  <r>
    <s v="US-VOT"/>
    <s v="US-VOTIV MUSIC"/>
    <s v="PORTABLE SUB STREAMS"/>
    <s v="Pandora"/>
    <s v="PORTABLE SUBSCRIPTIONS"/>
    <s v="TRACK"/>
    <x v="17"/>
    <x v="36"/>
    <s v="00851857007236"/>
    <s v="MY GOODNESS"/>
    <s v="WHITE WITCHES"/>
    <d v="2017-06-02T00:00:00"/>
    <m/>
    <s v="USC5Q1600040"/>
    <n v="0.1025789025"/>
    <n v="20"/>
  </r>
  <r>
    <s v="US-VOT"/>
    <s v="US-VOTIV MUSIC"/>
    <s v="PORTABLE SUB STREAMS"/>
    <s v="Pandora"/>
    <s v="PORTABLE SUBSCRIPTIONS"/>
    <s v="TRACK"/>
    <x v="17"/>
    <x v="36"/>
    <s v="00851857007236"/>
    <s v="MY GOODNESS"/>
    <s v="SILVER LINING"/>
    <d v="2017-06-02T00:00:00"/>
    <m/>
    <s v="USC5Q1600036"/>
    <n v="5.3988895999999998E-3"/>
    <n v="1"/>
  </r>
  <r>
    <s v="US-VOT"/>
    <s v="US-VOTIV MUSIC"/>
    <s v="PORTABLE SUB STREAMS"/>
    <s v="Pandora"/>
    <s v="PORTABLE SUBSCRIPTIONS"/>
    <s v="TRACK"/>
    <x v="17"/>
    <x v="36"/>
    <s v="00851857007236"/>
    <s v="MY GOODNESS"/>
    <s v="HAUNT"/>
    <d v="2017-06-02T00:00:00"/>
    <m/>
    <s v="USC5Q1600038"/>
    <n v="5.3988895999999998E-3"/>
    <n v="1"/>
  </r>
  <r>
    <s v="US-VOT"/>
    <s v="US-VOTIV MUSIC"/>
    <s v="PORTABLE SUB STREAMS"/>
    <s v="Pandora"/>
    <s v="PORTABLE SUBSCRIPTIONS"/>
    <s v="TRACK"/>
    <x v="17"/>
    <x v="36"/>
    <s v="00851857007236"/>
    <s v="MY GOODNESS"/>
    <s v="ELEVATORS"/>
    <d v="2017-06-02T00:00:00"/>
    <m/>
    <s v="USC5Q1600037"/>
    <n v="2.8415632000000001E-3"/>
    <n v="1"/>
  </r>
  <r>
    <s v="US-VOT"/>
    <s v="US-VOTIV MUSIC"/>
    <s v="PORTABLE SUB STREAMS"/>
    <s v="Pandora"/>
    <s v="PORTABLE SUBSCRIPTIONS"/>
    <s v="TRACK"/>
    <x v="17"/>
    <x v="37"/>
    <s v="00851857007069"/>
    <s v="MY GOODNESS"/>
    <s v="ISLANDS"/>
    <d v="2016-09-14T00:00:00"/>
    <m/>
    <s v="USC5Q1600046"/>
    <n v="9.2460371499999985E-2"/>
    <n v="19"/>
  </r>
  <r>
    <s v="US-VOT"/>
    <s v="US-VOTIV MUSIC"/>
    <s v="PORTABLE SUB STREAMS"/>
    <s v="Pandora"/>
    <s v="PORTABLE SUBSCRIPTIONS"/>
    <s v="TRACK"/>
    <x v="17"/>
    <x v="37"/>
    <s v="00851857007052"/>
    <s v="MY GOODNESS"/>
    <s v="NEW BLOOD"/>
    <d v="2016-11-04T00:00:00"/>
    <m/>
    <s v="USC5Q1600048"/>
    <n v="5.3988895999999998E-3"/>
    <n v="1"/>
  </r>
  <r>
    <s v="US-VOT"/>
    <s v="US-VOTIV MUSIC"/>
    <s v="PORTABLE SUB STREAMS"/>
    <s v="Pandora"/>
    <s v="PORTABLE SUBSCRIPTIONS"/>
    <s v="TRACK"/>
    <x v="17"/>
    <x v="38"/>
    <s v="00857235002237"/>
    <s v="MY GOODNESS"/>
    <s v="COLD FEET KILLER"/>
    <d v="2014-04-15T00:00:00"/>
    <m/>
    <s v="USC5Q1300084"/>
    <n v="0.19227363359999999"/>
    <n v="38"/>
  </r>
  <r>
    <s v="US-VOT"/>
    <s v="US-VOTIV MUSIC"/>
    <s v="PORTABLE SUB STREAMS"/>
    <s v="Pandora"/>
    <s v="PORTABLE SUBSCRIPTIONS"/>
    <s v="TRACK"/>
    <x v="17"/>
    <x v="39"/>
    <s v="00857235002060"/>
    <s v="MY GOODNESS"/>
    <s v="CHECK YOUR BONES"/>
    <d v="2014-01-21T00:00:00"/>
    <m/>
    <s v="USC5Q1300083"/>
    <n v="2.2731552115999998"/>
    <n v="478"/>
  </r>
  <r>
    <s v="US-VOT"/>
    <s v="US-VOTIV MUSIC"/>
    <s v="PORTABLE SUB STREAMS"/>
    <s v="Pandora"/>
    <s v="PORTABLE SUBSCRIPTIONS"/>
    <s v="TRACK"/>
    <x v="18"/>
    <x v="40"/>
    <s v="00851563006615"/>
    <s v="KUROMA"/>
    <s v="TENNESSEE WALKER"/>
    <d v="2016-10-14T00:00:00"/>
    <m/>
    <s v="USC5Q1600011"/>
    <n v="0"/>
    <n v="1"/>
  </r>
  <r>
    <s v="US-VOT"/>
    <s v="US-VOTIV MUSIC"/>
    <s v="PORTABLE SUB STREAMS"/>
    <s v="Pandora"/>
    <s v="PORTABLE SUBSCRIPTIONS"/>
    <s v="TRACK"/>
    <x v="18"/>
    <x v="41"/>
    <s v="00857235002923"/>
    <s v="KUROMA"/>
    <s v="LOVE IS ON THE WAY"/>
    <d v="2015-01-27T00:00:00"/>
    <m/>
    <s v="USC5Q1400038"/>
    <n v="5.3988895999999998E-3"/>
    <n v="1"/>
  </r>
  <r>
    <s v="US-VOT"/>
    <s v="US-VOTIV MUSIC"/>
    <s v="PORTABLE SUB STREAMS"/>
    <s v="Pandora"/>
    <s v="PORTABLE SUBSCRIPTIONS"/>
    <s v="TRACK"/>
    <x v="18"/>
    <x v="42"/>
    <s v="00857235002459"/>
    <s v="KUROMA"/>
    <s v="SIMON'S IN THE JUNGLE"/>
    <d v="2015-04-07T00:00:00"/>
    <m/>
    <s v="USC5Q1400041"/>
    <n v="2.20042602E-2"/>
    <n v="7"/>
  </r>
  <r>
    <s v="US-VOT"/>
    <s v="US-VOTIV MUSIC"/>
    <s v="PORTABLE SUB STREAMS"/>
    <s v="Pandora"/>
    <s v="PORTABLE SUBSCRIPTIONS"/>
    <s v="TRACK"/>
    <x v="18"/>
    <x v="42"/>
    <s v="00857235002459"/>
    <s v="KUROMA"/>
    <s v="EVAN MANN"/>
    <d v="2015-04-07T00:00:00"/>
    <m/>
    <s v="USC5Q1400042"/>
    <n v="5.3988895999999998E-3"/>
    <n v="1"/>
  </r>
  <r>
    <s v="US-VOT"/>
    <s v="US-VOTIV MUSIC"/>
    <s v="PORTABLE SUB STREAMS"/>
    <s v="Pandora"/>
    <s v="PORTABLE SUBSCRIPTIONS"/>
    <s v="TRACK"/>
    <x v="18"/>
    <x v="42"/>
    <s v="00857235002459"/>
    <s v="KUROMA"/>
    <s v="CASE LOGIC"/>
    <d v="2015-04-07T00:00:00"/>
    <m/>
    <s v="USC5Q1400043"/>
    <n v="1.6095749100000001E-2"/>
    <n v="5"/>
  </r>
  <r>
    <s v="US-VOT"/>
    <s v="US-VOTIV MUSIC"/>
    <s v="PORTABLE SUB STREAMS"/>
    <s v="Pandora"/>
    <s v="PORTABLE SUBSCRIPTIONS"/>
    <s v="TRACK"/>
    <x v="18"/>
    <x v="42"/>
    <s v="00857235002459"/>
    <s v="KUROMA"/>
    <s v="BIG BAD MONEY"/>
    <d v="2015-04-07T00:00:00"/>
    <m/>
    <s v="USC5Q1400039"/>
    <n v="5.6425148899999999E-2"/>
    <n v="12"/>
  </r>
  <r>
    <s v="US-VOT"/>
    <s v="US-VOTIV MUSIC"/>
    <s v="PORTABLE SUB STREAMS"/>
    <s v="Pandora"/>
    <s v="PORTABLE SUBSCRIPTIONS"/>
    <s v="TRACK"/>
    <x v="18"/>
    <x v="44"/>
    <s v="00851563006332"/>
    <s v="KUROMA"/>
    <s v="HEAVENLY JUSTICE"/>
    <d v="2015-10-30T00:00:00"/>
    <m/>
    <s v="USC5Q1500015"/>
    <n v="0"/>
    <n v="1"/>
  </r>
  <r>
    <s v="US-VOT"/>
    <s v="US-VOTIV MUSIC"/>
    <s v="PORTABLE SUB STREAMS"/>
    <s v="Pandora"/>
    <s v="PORTABLE SUBSCRIPTIONS"/>
    <s v="TRACK"/>
    <x v="19"/>
    <x v="45"/>
    <s v="00851857007175"/>
    <s v="KAYE"/>
    <s v="PARAKEETER"/>
    <d v="1899-12-31T00:00:00"/>
    <m/>
    <s v="USC5Q1600052"/>
    <n v="5.3988895999999998E-3"/>
    <n v="1"/>
  </r>
  <r>
    <s v="US-VOT"/>
    <s v="US-VOTIV MUSIC"/>
    <s v="PORTABLE SUB STREAMS"/>
    <s v="Pandora"/>
    <s v="PORTABLE SUBSCRIPTIONS"/>
    <s v="TRACK"/>
    <x v="19"/>
    <x v="46"/>
    <s v="00851563006622"/>
    <s v="KAYE"/>
    <s v="UUU"/>
    <d v="2016-08-19T00:00:00"/>
    <m/>
    <s v="USC5Q1600013"/>
    <n v="1.2707647900000001E-2"/>
    <n v="4"/>
  </r>
  <r>
    <s v="US-VOT"/>
    <s v="US-VOTIV MUSIC"/>
    <s v="PORTABLE SUB STREAMS"/>
    <s v="Pandora"/>
    <s v="PORTABLE SUBSCRIPTIONS"/>
    <s v="TRACK"/>
    <x v="19"/>
    <x v="46"/>
    <s v="00851563006622"/>
    <s v="KAYE"/>
    <s v="PORCELAIN"/>
    <d v="2016-08-19T00:00:00"/>
    <m/>
    <s v="USC5Q1600017"/>
    <n v="2.4362528000000001E-3"/>
    <n v="1"/>
  </r>
  <r>
    <s v="US-VOT"/>
    <s v="US-VOTIV MUSIC"/>
    <s v="PORTABLE SUB STREAMS"/>
    <s v="Pandora"/>
    <s v="PORTABLE SUBSCRIPTIONS"/>
    <s v="TRACK"/>
    <x v="19"/>
    <x v="46"/>
    <s v="00851563006622"/>
    <s v="KAYE"/>
    <s v="HONEY"/>
    <d v="2016-08-19T00:00:00"/>
    <m/>
    <s v="USC5Q1600014"/>
    <n v="8.5526026500000005E-2"/>
    <n v="24"/>
  </r>
  <r>
    <s v="US-VOT"/>
    <s v="US-VOTIV MUSIC"/>
    <s v="PORTABLE SUB STREAMS"/>
    <s v="Pandora"/>
    <s v="PORTABLE SUBSCRIPTIONS"/>
    <s v="TRACK"/>
    <x v="19"/>
    <x v="46"/>
    <s v="00851563006622"/>
    <s v="KAYE"/>
    <s v="CARRY YOU"/>
    <d v="2016-08-19T00:00:00"/>
    <m/>
    <s v="USC5Q1600015"/>
    <n v="4.8725056000000003E-3"/>
    <n v="2"/>
  </r>
  <r>
    <s v="US-VOT"/>
    <s v="US-VOTIV MUSIC"/>
    <s v="PORTABLE SUB STREAMS"/>
    <s v="Pandora"/>
    <s v="PORTABLE SUBSCRIPTIONS"/>
    <s v="TRACK"/>
    <x v="19"/>
    <x v="46"/>
    <s v="00851563006622"/>
    <s v="KAYE"/>
    <s v="ARMIES"/>
    <d v="2016-08-19T00:00:00"/>
    <m/>
    <s v="USC5Q1600016"/>
    <n v="7.8351424000000017E-3"/>
    <n v="2"/>
  </r>
  <r>
    <s v="US-VOT"/>
    <s v="US-VOTIV MUSIC"/>
    <s v="PORTABLE SUB STREAMS"/>
    <s v="Pandora"/>
    <s v="PORTABLE SUBSCRIPTIONS"/>
    <s v="TRACK"/>
    <x v="19"/>
    <x v="47"/>
    <s v="00851857007342"/>
    <s v="KAYE"/>
    <s v="CHESHIRE KITTEN"/>
    <d v="2017-07-28T00:00:00"/>
    <m/>
    <s v="USC5Q1700027"/>
    <n v="1.0555632000000001E-2"/>
    <n v="6"/>
  </r>
  <r>
    <s v="US-VOT"/>
    <s v="US-VOTIV MUSIC"/>
    <s v="PORTABLE SUB STREAMS"/>
    <s v="Pandora"/>
    <s v="PORTABLE SUBSCRIPTIONS"/>
    <s v="TRACK"/>
    <x v="19"/>
    <x v="48"/>
    <s v="00851857007441"/>
    <s v="KAYE"/>
    <s v="BAMBOO"/>
    <d v="2017-09-20T00:00:00"/>
    <m/>
    <s v="USC5Q1700040"/>
    <n v="7.3087582999999999E-3"/>
    <n v="3"/>
  </r>
  <r>
    <s v="US-VOT"/>
    <s v="US-VOTIV MUSIC"/>
    <s v="PORTABLE SUB STREAMS"/>
    <s v="Pandora"/>
    <s v="PORTABLE SUBSCRIPTIONS"/>
    <s v="TRACK"/>
    <x v="8"/>
    <x v="49"/>
    <s v="00851563006745"/>
    <s v="IMAGINARY CITIES"/>
    <s v="WHEREVER YOU ARE"/>
    <d v="2016-08-12T00:00:00"/>
    <m/>
    <s v="USC5Q1600028"/>
    <n v="5.3988895999999998E-3"/>
    <n v="1"/>
  </r>
  <r>
    <s v="US-VOT"/>
    <s v="US-VOTIV MUSIC"/>
    <s v="PORTABLE SUB STREAMS"/>
    <s v="Pandora"/>
    <s v="PORTABLE SUBSCRIPTIONS"/>
    <s v="TRACK"/>
    <x v="8"/>
    <x v="49"/>
    <s v="00851563006745"/>
    <s v="IMAGINARY CITIES"/>
    <s v="TRUE LOVE"/>
    <d v="2016-08-12T00:00:00"/>
    <m/>
    <s v="USC5Q1600029"/>
    <n v="5.3988895999999998E-3"/>
    <n v="1"/>
  </r>
  <r>
    <s v="US-VOT"/>
    <s v="US-VOTIV MUSIC"/>
    <s v="PORTABLE SUB STREAMS"/>
    <s v="Pandora"/>
    <s v="PORTABLE SUBSCRIPTIONS"/>
    <s v="TRACK"/>
    <x v="8"/>
    <x v="49"/>
    <s v="00851563006745"/>
    <s v="IMAGINARY CITIES"/>
    <s v="SET MY HEART ON FIRE"/>
    <d v="2016-08-12T00:00:00"/>
    <m/>
    <s v="USC5Q1600027"/>
    <n v="5.3988895999999998E-3"/>
    <n v="1"/>
  </r>
  <r>
    <s v="US-VOT"/>
    <s v="US-VOTIV MUSIC"/>
    <s v="PORTABLE SUB STREAMS"/>
    <s v="Pandora"/>
    <s v="PORTABLE SUBSCRIPTIONS"/>
    <s v="TRACK"/>
    <x v="8"/>
    <x v="50"/>
    <s v="00857235002084"/>
    <s v="IMAGINARY CITIES"/>
    <s v="WHO'S WATCHING YOU"/>
    <d v="2014-02-25T00:00:00"/>
    <m/>
    <s v="CA2Q71200026"/>
    <n v="5.1026259300000001E-2"/>
    <n v="10"/>
  </r>
  <r>
    <s v="US-VOT"/>
    <s v="US-VOTIV MUSIC"/>
    <s v="PORTABLE SUB STREAMS"/>
    <s v="Pandora"/>
    <s v="PORTABLE SUBSCRIPTIONS"/>
    <s v="TRACK"/>
    <x v="8"/>
    <x v="50"/>
    <s v="00857235002084"/>
    <s v="IMAGINARY CITIES"/>
    <s v="WATER UNDER THE BRIDGE"/>
    <d v="2014-02-25T00:00:00"/>
    <m/>
    <s v="CA2Q71200027"/>
    <n v="1.6075595200000001E-2"/>
    <n v="4"/>
  </r>
  <r>
    <s v="US-VOT"/>
    <s v="US-VOTIV MUSIC"/>
    <s v="PORTABLE SUB STREAMS"/>
    <s v="Pandora"/>
    <s v="PORTABLE SUBSCRIPTIONS"/>
    <s v="TRACK"/>
    <x v="8"/>
    <x v="50"/>
    <s v="00857235002084"/>
    <s v="IMAGINARY CITIES"/>
    <s v="STILL WAITING/SO COLD"/>
    <d v="2014-02-25T00:00:00"/>
    <m/>
    <s v="CA2Q71200028"/>
    <n v="5.3988895999999998E-3"/>
    <n v="1"/>
  </r>
  <r>
    <s v="US-VOT"/>
    <s v="US-VOTIV MUSIC"/>
    <s v="PORTABLE SUB STREAMS"/>
    <s v="Pandora"/>
    <s v="PORTABLE SUBSCRIPTIONS"/>
    <s v="TRACK"/>
    <x v="8"/>
    <x v="50"/>
    <s v="00857235002084"/>
    <s v="IMAGINARY CITIES"/>
    <s v="SOONER OR LATER"/>
    <d v="2014-02-25T00:00:00"/>
    <m/>
    <s v="CA2Q71200022"/>
    <n v="5.3988895999999998E-3"/>
    <n v="2"/>
  </r>
  <r>
    <s v="US-VOT"/>
    <s v="US-VOTIV MUSIC"/>
    <s v="PORTABLE SUB STREAMS"/>
    <s v="Pandora"/>
    <s v="PORTABLE SUBSCRIPTIONS"/>
    <s v="TRACK"/>
    <x v="8"/>
    <x v="50"/>
    <s v="00857235002084"/>
    <s v="IMAGINARY CITIES"/>
    <s v="SILVER LINING"/>
    <d v="2014-02-25T00:00:00"/>
    <m/>
    <s v="CA2Q71200021"/>
    <n v="5.2457287000000012E-2"/>
    <n v="13"/>
  </r>
  <r>
    <s v="US-VOT"/>
    <s v="US-VOTIV MUSIC"/>
    <s v="PORTABLE SUB STREAMS"/>
    <s v="Pandora"/>
    <s v="PORTABLE SUBSCRIPTIONS"/>
    <s v="TRACK"/>
    <x v="8"/>
    <x v="50"/>
    <s v="00857235002084"/>
    <s v="IMAGINARY CITIES"/>
    <s v="FALL OF ROMANCE"/>
    <d v="2014-02-25T00:00:00"/>
    <m/>
    <s v="CA2Q71200023"/>
    <n v="0"/>
    <n v="1"/>
  </r>
  <r>
    <s v="US-VOT"/>
    <s v="US-VOTIV MUSIC"/>
    <s v="PORTABLE SUB STREAMS"/>
    <s v="Pandora"/>
    <s v="PORTABLE SUBSCRIPTIONS"/>
    <s v="TRACK"/>
    <x v="8"/>
    <x v="50"/>
    <s v="00857235002084"/>
    <s v="IMAGINARY CITIES"/>
    <s v="CHASING THE SUNSET"/>
    <d v="2014-02-25T00:00:00"/>
    <m/>
    <s v="CA2Q71200020"/>
    <n v="2.1990569799999998E-2"/>
    <n v="6"/>
  </r>
  <r>
    <s v="US-VOT"/>
    <s v="US-VOTIV MUSIC"/>
    <s v="PORTABLE SUB STREAMS"/>
    <s v="Pandora"/>
    <s v="PORTABLE SUBSCRIPTIONS"/>
    <s v="TRACK"/>
    <x v="8"/>
    <x v="50"/>
    <s v="00857235002084"/>
    <s v="IMAGINARY CITIES"/>
    <s v="BELLS OF COLOGNE"/>
    <d v="2014-02-25T00:00:00"/>
    <m/>
    <s v="CA2Q71200019"/>
    <n v="3.1308953700000003E-2"/>
    <n v="8"/>
  </r>
  <r>
    <s v="US-VOT"/>
    <s v="US-VOTIV MUSIC"/>
    <s v="PORTABLE SUB STREAMS"/>
    <s v="Pandora"/>
    <s v="PORTABLE SUBSCRIPTIONS"/>
    <s v="TRACK"/>
    <x v="8"/>
    <x v="50"/>
    <s v="00857235002084"/>
    <s v="IMAGINARY CITIES"/>
    <s v="A WAY WITH YOUR WORDS"/>
    <d v="2014-02-25T00:00:00"/>
    <m/>
    <s v="CA2Q71200025"/>
    <n v="0"/>
    <n v="1"/>
  </r>
  <r>
    <s v="US-VOT"/>
    <s v="US-VOTIV MUSIC"/>
    <s v="PORTABLE SUB STREAMS"/>
    <s v="Pandora"/>
    <s v="PORTABLE SUBSCRIPTIONS"/>
    <s v="TRACK"/>
    <x v="8"/>
    <x v="50"/>
    <s v="00857235002084"/>
    <s v="IMAGINARY CITIES"/>
    <s v="9 AND 10"/>
    <d v="2014-02-25T00:00:00"/>
    <m/>
    <s v="CA2Q71200024"/>
    <n v="1.3234032E-2"/>
    <n v="3"/>
  </r>
  <r>
    <s v="US-VOT"/>
    <s v="US-VOTIV MUSIC"/>
    <s v="PORTABLE SUB STREAMS"/>
    <s v="Pandora"/>
    <s v="PORTABLE SUBSCRIPTIONS"/>
    <s v="TRACK"/>
    <x v="0"/>
    <x v="52"/>
    <s v="00851563006127"/>
    <s v="GLINT"/>
    <s v="THE HANDS ON THE CLOCK"/>
    <d v="2016-03-11T00:00:00"/>
    <m/>
    <s v="USC5Q1400057"/>
    <n v="1.07977792E-2"/>
    <n v="2"/>
  </r>
  <r>
    <s v="US-VOT"/>
    <s v="US-VOTIV MUSIC"/>
    <s v="PORTABLE SUB STREAMS"/>
    <s v="Pandora"/>
    <s v="PORTABLE SUBSCRIPTIONS"/>
    <s v="TRACK"/>
    <x v="0"/>
    <x v="52"/>
    <s v="00851563006127"/>
    <s v="GLINT"/>
    <s v="GET OUT THE WAY"/>
    <d v="2016-03-11T00:00:00"/>
    <m/>
    <s v="USC5Q1400091"/>
    <n v="1.9038231999999999E-2"/>
    <n v="4"/>
  </r>
  <r>
    <s v="US-VOT"/>
    <s v="US-VOTIV MUSIC"/>
    <s v="PORTABLE SUB STREAMS"/>
    <s v="Pandora"/>
    <s v="PORTABLE SUBSCRIPTIONS"/>
    <s v="TRACK"/>
    <x v="0"/>
    <x v="52"/>
    <s v="00851563006127"/>
    <s v="GLINT"/>
    <s v="DEBTS &amp; COLLECTIONS"/>
    <d v="2016-03-11T00:00:00"/>
    <m/>
    <s v="USC5Q1400054"/>
    <n v="4.1513425999999999E-3"/>
    <n v="1"/>
  </r>
  <r>
    <s v="US-VOT"/>
    <s v="US-VOTIV MUSIC"/>
    <s v="PORTABLE SUB STREAMS"/>
    <s v="Pandora"/>
    <s v="PORTABLE SUBSCRIPTIONS"/>
    <s v="TRACK"/>
    <x v="0"/>
    <x v="52"/>
    <s v="00851563006127"/>
    <s v="GLINT"/>
    <s v="BREATHE"/>
    <d v="2016-03-11T00:00:00"/>
    <m/>
    <s v="USC5Q1400051"/>
    <n v="4.6094912500000008E-2"/>
    <n v="10"/>
  </r>
  <r>
    <s v="US-VOT"/>
    <s v="US-VOTIV MUSIC"/>
    <s v="PORTABLE SUB STREAMS"/>
    <s v="Pandora"/>
    <s v="PORTABLE SUBSCRIPTIONS"/>
    <s v="TRACK"/>
    <x v="0"/>
    <x v="53"/>
    <s v="00851563006257"/>
    <s v="GLINT"/>
    <s v="WHILE YOU SLEEP"/>
    <d v="2015-07-24T00:00:00"/>
    <m/>
    <s v="USC5Q1400060"/>
    <n v="2.1595558399999999E-2"/>
    <n v="5"/>
  </r>
  <r>
    <s v="US-VOT"/>
    <s v="US-VOTIV MUSIC"/>
    <s v="PORTABLE SUB STREAMS"/>
    <s v="Pandora"/>
    <s v="PORTABLE SUBSCRIPTIONS"/>
    <s v="TRACK"/>
    <x v="0"/>
    <x v="53"/>
    <s v="00851563006257"/>
    <s v="GLINT"/>
    <s v="HOLD STILL"/>
    <d v="2015-07-24T00:00:00"/>
    <m/>
    <s v="USC5Q1400094"/>
    <n v="1.6196668800000001E-2"/>
    <n v="3"/>
  </r>
  <r>
    <s v="US-VOT"/>
    <s v="US-VOTIV MUSIC"/>
    <s v="PORTABLE SUB STREAMS"/>
    <s v="Pandora"/>
    <s v="PORTABLE SUBSCRIPTIONS"/>
    <s v="TRACK"/>
    <x v="0"/>
    <x v="53"/>
    <s v="00851563006257"/>
    <s v="GLINT"/>
    <s v="ALL IS WELL"/>
    <d v="2015-07-24T00:00:00"/>
    <m/>
    <s v="USC5Q1400059"/>
    <n v="0.1185368154"/>
    <n v="27"/>
  </r>
  <r>
    <s v="US-VOT"/>
    <s v="US-VOTIV MUSIC"/>
    <s v="PORTABLE SUB STREAMS"/>
    <s v="Pandora"/>
    <s v="PORTABLE SUBSCRIPTIONS"/>
    <s v="TRACK"/>
    <x v="0"/>
    <x v="85"/>
    <s v="00851563006424"/>
    <s v="GLINT"/>
    <s v="GIRL CRUSH"/>
    <d v="2015-12-01T00:00:00"/>
    <m/>
    <s v="USC5Q1500031"/>
    <n v="6.4786675299999985E-2"/>
    <n v="14"/>
  </r>
  <r>
    <s v="US-VOT"/>
    <s v="US-VOTIV MUSIC"/>
    <s v="PORTABLE SUB STREAMS"/>
    <s v="Pandora"/>
    <s v="PORTABLE SUBSCRIPTIONS"/>
    <s v="TRACK"/>
    <x v="0"/>
    <x v="54"/>
    <s v="00851563006264"/>
    <s v="GLINT"/>
    <s v="GUIDED"/>
    <d v="2015-10-30T00:00:00"/>
    <m/>
    <s v="USC5Q1400052"/>
    <n v="7.0185564800000003E-2"/>
    <n v="14"/>
  </r>
  <r>
    <s v="US-VOT"/>
    <s v="US-VOTIV MUSIC"/>
    <s v="PORTABLE SUB STREAMS"/>
    <s v="Pandora"/>
    <s v="PORTABLE SUBSCRIPTIONS"/>
    <s v="TRACK"/>
    <x v="0"/>
    <x v="55"/>
    <s v="00851563006431"/>
    <s v="GLINT"/>
    <s v="DAYDREAMERS"/>
    <d v="2016-01-15T00:00:00"/>
    <m/>
    <s v="USC5Q1400050"/>
    <n v="1.0025666500000001E-2"/>
    <n v="2"/>
  </r>
  <r>
    <s v="US-VOT"/>
    <s v="US-VOTIV MUSIC"/>
    <s v="PORTABLE SUB STREAMS"/>
    <s v="Pandora"/>
    <s v="PORTABLE SUBSCRIPTIONS"/>
    <s v="TRACK"/>
    <x v="12"/>
    <x v="56"/>
    <s v="00851563006516"/>
    <s v="FENCES"/>
    <s v="THE FOUNTAIN"/>
    <d v="2016-09-09T00:00:00"/>
    <m/>
    <s v="USC5Q1500033"/>
    <n v="4.069602290000001E-2"/>
    <n v="8"/>
  </r>
  <r>
    <s v="US-VOT"/>
    <s v="US-VOTIV MUSIC"/>
    <s v="PORTABLE SUB STREAMS"/>
    <s v="Pandora"/>
    <s v="PORTABLE SUBSCRIPTIONS"/>
    <s v="TRACK"/>
    <x v="12"/>
    <x v="56"/>
    <s v="00851563006516"/>
    <s v="FENCES"/>
    <s v="PALE PAPER"/>
    <d v="2016-09-09T00:00:00"/>
    <m/>
    <s v="USC5Q1500034"/>
    <n v="6.6031117099999995E-2"/>
    <n v="16"/>
  </r>
  <r>
    <s v="US-VOT"/>
    <s v="US-VOTIV MUSIC"/>
    <s v="PORTABLE SUB STREAMS"/>
    <s v="Pandora"/>
    <s v="PORTABLE SUBSCRIPTIONS"/>
    <s v="TRACK"/>
    <x v="12"/>
    <x v="56"/>
    <s v="00851563006516"/>
    <s v="FENCES"/>
    <s v="LIKE A FEATHER"/>
    <d v="2016-09-09T00:00:00"/>
    <m/>
    <s v="USC5Q1500036"/>
    <n v="4.3191116799999998E-2"/>
    <n v="8"/>
  </r>
  <r>
    <s v="US-VOT"/>
    <s v="US-VOTIV MUSIC"/>
    <s v="PORTABLE SUB STREAMS"/>
    <s v="Pandora"/>
    <s v="PORTABLE SUBSCRIPTIONS"/>
    <s v="TRACK"/>
    <x v="12"/>
    <x v="56"/>
    <s v="00851563006516"/>
    <s v="FENCES"/>
    <s v="HUNTING SEASON"/>
    <d v="2016-09-09T00:00:00"/>
    <m/>
    <s v="USC5Q1500032"/>
    <n v="2.1595558399999999E-2"/>
    <n v="4"/>
  </r>
  <r>
    <s v="US-VOT"/>
    <s v="US-VOTIV MUSIC"/>
    <s v="PORTABLE SUB STREAMS"/>
    <s v="Pandora"/>
    <s v="PORTABLE SUBSCRIPTIONS"/>
    <s v="TRACK"/>
    <x v="12"/>
    <x v="56"/>
    <s v="00851563006516"/>
    <s v="FENCES"/>
    <s v="CEDAR WESLEY"/>
    <d v="2016-09-09T00:00:00"/>
    <m/>
    <s v="USC5Q1500035"/>
    <n v="1.07977792E-2"/>
    <n v="2"/>
  </r>
  <r>
    <s v="US-VOT"/>
    <s v="US-VOTIV MUSIC"/>
    <s v="PORTABLE SUB STREAMS"/>
    <s v="Pandora"/>
    <s v="PORTABLE SUBSCRIPTIONS"/>
    <s v="TRACK"/>
    <x v="12"/>
    <x v="56"/>
    <s v="00851563006516"/>
    <s v="FENCES"/>
    <s v="BUFFALO FEET"/>
    <d v="2016-09-09T00:00:00"/>
    <m/>
    <s v="USC5Q1500037"/>
    <n v="1.49491218E-2"/>
    <n v="3"/>
  </r>
  <r>
    <s v="US-VOT"/>
    <s v="US-VOTIV MUSIC"/>
    <s v="PORTABLE SUB STREAMS"/>
    <s v="Pandora"/>
    <s v="PORTABLE SUBSCRIPTIONS"/>
    <s v="TRACK"/>
    <x v="11"/>
    <x v="57"/>
    <s v="00851857007359"/>
    <s v="CLOUD CONTROL"/>
    <s v="TREETOPS"/>
    <d v="2017-09-01T00:00:00"/>
    <m/>
    <s v="AULI01711620"/>
    <n v="2.1595558399999999E-2"/>
    <n v="4"/>
  </r>
  <r>
    <s v="US-VOT"/>
    <s v="US-VOTIV MUSIC"/>
    <s v="PORTABLE SUB STREAMS"/>
    <s v="Pandora"/>
    <s v="PORTABLE SUBSCRIPTIONS"/>
    <s v="TRACK"/>
    <x v="11"/>
    <x v="57"/>
    <s v="00851857007359"/>
    <s v="CLOUD CONTROL"/>
    <s v="PANOPTICON"/>
    <d v="2017-09-01T00:00:00"/>
    <m/>
    <s v="AULI01711640"/>
    <n v="1.4651803778000001"/>
    <n v="301"/>
  </r>
  <r>
    <s v="US-VOT"/>
    <s v="US-VOTIV MUSIC"/>
    <s v="PORTABLE SUB STREAMS"/>
    <s v="Pandora"/>
    <s v="PORTABLE SUBSCRIPTIONS"/>
    <s v="TRACK"/>
    <x v="11"/>
    <x v="57"/>
    <s v="00851857007359"/>
    <s v="CLOUD CONTROL"/>
    <s v="MUM'S SPAGHETTI"/>
    <d v="2017-09-01T00:00:00"/>
    <m/>
    <s v="AULI01711660"/>
    <n v="1.8794205099999999E-2"/>
    <n v="4"/>
  </r>
  <r>
    <s v="US-VOT"/>
    <s v="US-VOTIV MUSIC"/>
    <s v="PORTABLE SUB STREAMS"/>
    <s v="Pandora"/>
    <s v="PORTABLE SUBSCRIPTIONS"/>
    <s v="TRACK"/>
    <x v="11"/>
    <x v="57"/>
    <s v="00851857007359"/>
    <s v="CLOUD CONTROL"/>
    <s v="LIGHTS ON THE CHROME"/>
    <d v="2017-09-01T00:00:00"/>
    <m/>
    <s v="AULI01711600"/>
    <n v="5.3988895999999998E-3"/>
    <n v="1"/>
  </r>
  <r>
    <s v="US-VOT"/>
    <s v="US-VOTIV MUSIC"/>
    <s v="PORTABLE SUB STREAMS"/>
    <s v="Pandora"/>
    <s v="PORTABLE SUBSCRIPTIONS"/>
    <s v="TRACK"/>
    <x v="11"/>
    <x v="58"/>
    <s v="00851857007328"/>
    <s v="CLOUD CONTROL"/>
    <s v="RAINBOW CITY"/>
    <d v="2017-05-12T00:00:00"/>
    <m/>
    <s v="AULI01710600"/>
    <n v="3.6543707000000002E-2"/>
    <n v="9"/>
  </r>
  <r>
    <s v="US-VOT"/>
    <s v="US-VOTIV MUSIC"/>
    <s v="PORTABLE SUB STREAMS"/>
    <s v="Pandora"/>
    <s v="PORTABLE SUBSCRIPTIONS"/>
    <s v="TRACK"/>
    <x v="11"/>
    <x v="59"/>
    <s v="09341004058309"/>
    <s v="CLOUD CONTROL"/>
    <s v="PANOPTICON"/>
    <d v="2018-04-20T00:00:00"/>
    <m/>
    <s v="AULI01816580"/>
    <n v="7.1118769699999987E-2"/>
    <n v="15"/>
  </r>
  <r>
    <s v="US-VOT"/>
    <s v="US-VOTIV MUSIC"/>
    <s v="PORTABLE SUB STREAMS"/>
    <s v="Pandora"/>
    <s v="PORTABLE SUBSCRIPTIONS"/>
    <s v="TRACK"/>
    <x v="11"/>
    <x v="17"/>
    <s v="00075679950949"/>
    <s v="CLOUD CONTROL"/>
    <s v="THE SMOKE, THE FEELING"/>
    <d v="2014-02-18T00:00:00"/>
    <m/>
    <s v="AULI01387040"/>
    <n v="4.5692127200000002E-2"/>
    <n v="13"/>
  </r>
  <r>
    <s v="US-VOT"/>
    <s v="US-VOTIV MUSIC"/>
    <s v="PORTABLE SUB STREAMS"/>
    <s v="Pandora"/>
    <s v="PORTABLE SUBSCRIPTIONS"/>
    <s v="TRACK"/>
    <x v="11"/>
    <x v="17"/>
    <s v="00075679950949"/>
    <s v="CLOUD CONTROL"/>
    <s v="SCREAM RAVE"/>
    <d v="2014-02-18T00:00:00"/>
    <m/>
    <s v="AULI01386960"/>
    <n v="1.5529967699999999E-2"/>
    <n v="3"/>
  </r>
  <r>
    <s v="US-VOT"/>
    <s v="US-VOTIV MUSIC"/>
    <s v="PORTABLE SUB STREAMS"/>
    <s v="Pandora"/>
    <s v="PORTABLE SUBSCRIPTIONS"/>
    <s v="TRACK"/>
    <x v="11"/>
    <x v="17"/>
    <s v="00075679950949"/>
    <s v="CLOUD CONTROL"/>
    <s v="SCAR"/>
    <d v="2014-02-18T00:00:00"/>
    <m/>
    <s v="AULI01387010"/>
    <n v="0.15528318460000001"/>
    <n v="31"/>
  </r>
  <r>
    <s v="US-VOT"/>
    <s v="US-VOTIV MUSIC"/>
    <s v="PORTABLE SUB STREAMS"/>
    <s v="Pandora"/>
    <s v="PORTABLE SUBSCRIPTIONS"/>
    <s v="TRACK"/>
    <x v="11"/>
    <x v="17"/>
    <s v="00075679950949"/>
    <s v="CLOUD CONTROL"/>
    <s v="PROMISES"/>
    <d v="2014-02-18T00:00:00"/>
    <m/>
    <s v="AULI01386970"/>
    <n v="8.8628349699999998E-2"/>
    <n v="19"/>
  </r>
  <r>
    <s v="US-VOT"/>
    <s v="US-VOTIV MUSIC"/>
    <s v="PORTABLE SUB STREAMS"/>
    <s v="Pandora"/>
    <s v="PORTABLE SUBSCRIPTIONS"/>
    <s v="TRACK"/>
    <x v="11"/>
    <x v="17"/>
    <s v="00075679950949"/>
    <s v="CLOUD CONTROL"/>
    <s v="MOONRABBIT"/>
    <d v="2014-02-18T00:00:00"/>
    <m/>
    <s v="AULI01386980"/>
    <n v="2.69085929E-2"/>
    <n v="6"/>
  </r>
  <r>
    <s v="US-VOT"/>
    <s v="US-VOTIV MUSIC"/>
    <s v="PORTABLE SUB STREAMS"/>
    <s v="Pandora"/>
    <s v="PORTABLE SUBSCRIPTIONS"/>
    <s v="TRACK"/>
    <x v="11"/>
    <x v="17"/>
    <s v="00075679950949"/>
    <s v="CLOUD CONTROL"/>
    <s v="ISLAND LIVING"/>
    <d v="2014-02-18T00:00:00"/>
    <m/>
    <s v="AULI01386990"/>
    <n v="0.1274247258"/>
    <n v="27"/>
  </r>
  <r>
    <s v="US-VOT"/>
    <s v="US-VOTIV MUSIC"/>
    <s v="PORTABLE SUB STREAMS"/>
    <s v="Pandora"/>
    <s v="PORTABLE SUBSCRIPTIONS"/>
    <s v="TRACK"/>
    <x v="11"/>
    <x v="17"/>
    <s v="00075679950949"/>
    <s v="CLOUD CONTROL"/>
    <s v="ICE AGE HEATWAVE"/>
    <d v="2014-02-18T00:00:00"/>
    <m/>
    <s v="AULI01387030"/>
    <n v="0.14002727540000001"/>
    <n v="31"/>
  </r>
  <r>
    <s v="US-VOT"/>
    <s v="US-VOTIV MUSIC"/>
    <s v="PORTABLE SUB STREAMS"/>
    <s v="Pandora"/>
    <s v="PORTABLE SUBSCRIPTIONS"/>
    <s v="TRACK"/>
    <x v="11"/>
    <x v="17"/>
    <s v="00075679950949"/>
    <s v="CLOUD CONTROL"/>
    <s v="HAPPY BIRTHDAY"/>
    <d v="2014-02-18T00:00:00"/>
    <m/>
    <s v="AULI01387020"/>
    <n v="5.41847492E-2"/>
    <n v="11"/>
  </r>
  <r>
    <s v="US-VOT"/>
    <s v="US-VOTIV MUSIC"/>
    <s v="PORTABLE SUB STREAMS"/>
    <s v="Pandora"/>
    <s v="PORTABLE SUBSCRIPTIONS"/>
    <s v="TRACK"/>
    <x v="11"/>
    <x v="17"/>
    <s v="00075679950949"/>
    <s v="CLOUD CONTROL"/>
    <s v="DREAM CAVE"/>
    <d v="2014-02-18T00:00:00"/>
    <m/>
    <s v="AULI01387060"/>
    <n v="8.4036782500000004E-2"/>
    <n v="18"/>
  </r>
  <r>
    <s v="US-VOT"/>
    <s v="US-VOTIV MUSIC"/>
    <s v="PORTABLE SUB STREAMS"/>
    <s v="Pandora"/>
    <s v="PORTABLE SUBSCRIPTIONS"/>
    <s v="TRACK"/>
    <x v="11"/>
    <x v="17"/>
    <s v="00075679950949"/>
    <s v="CLOUD CONTROL"/>
    <s v="DOJO RISING"/>
    <d v="2014-02-18T00:00:00"/>
    <m/>
    <s v="AULI01387000"/>
    <n v="0.32629284790000002"/>
    <n v="66"/>
  </r>
  <r>
    <s v="US-VOT"/>
    <s v="US-VOTIV MUSIC"/>
    <s v="PORTABLE SUB STREAMS"/>
    <s v="Pandora"/>
    <s v="PORTABLE SUBSCRIPTIONS"/>
    <s v="TRACK"/>
    <x v="21"/>
    <x v="60"/>
    <s v="00851857007526"/>
    <s v="CLINT MANSELL"/>
    <s v="WHEN GUNS ARE NO MORE"/>
    <d v="2018-07-27T00:00:00"/>
    <m/>
    <s v="USC5Q1800011"/>
    <n v="1.07977792E-2"/>
    <n v="2"/>
  </r>
  <r>
    <s v="US-VOT"/>
    <s v="US-VOTIV MUSIC"/>
    <s v="PORTABLE SUB STREAMS"/>
    <s v="Pandora"/>
    <s v="PORTABLE SUBSCRIPTIONS"/>
    <s v="TRACK"/>
    <x v="21"/>
    <x v="60"/>
    <s v="00851857007526"/>
    <s v="CLINT MANSELL"/>
    <s v="THEY'RE HERE"/>
    <d v="2018-07-27T00:00:00"/>
    <m/>
    <s v="USC5Q1800010"/>
    <n v="1.07977792E-2"/>
    <n v="2"/>
  </r>
  <r>
    <s v="US-VOT"/>
    <s v="US-VOTIV MUSIC"/>
    <s v="PORTABLE SUB STREAMS"/>
    <s v="Pandora"/>
    <s v="PORTABLE SUBSCRIPTIONS"/>
    <s v="TRACK"/>
    <x v="21"/>
    <x v="60"/>
    <s v="00851857007526"/>
    <s v="CLINT MANSELL"/>
    <s v="STILL"/>
    <d v="2018-07-27T00:00:00"/>
    <m/>
    <s v="USC5Q1800013"/>
    <n v="0.33763236960000009"/>
    <n v="70"/>
  </r>
  <r>
    <s v="US-VOT"/>
    <s v="US-VOTIV MUSIC"/>
    <s v="PORTABLE SUB STREAMS"/>
    <s v="Pandora"/>
    <s v="PORTABLE SUBSCRIPTIONS"/>
    <s v="TRACK"/>
    <x v="21"/>
    <x v="60"/>
    <s v="00851857007526"/>
    <s v="CLINT MANSELL"/>
    <s v="RITUAL"/>
    <d v="2018-07-27T00:00:00"/>
    <m/>
    <s v="USC5Q1800009"/>
    <n v="1.6196668800000001E-2"/>
    <n v="3"/>
  </r>
  <r>
    <s v="US-VOT"/>
    <s v="US-VOTIV MUSIC"/>
    <s v="PORTABLE SUB STREAMS"/>
    <s v="Pandora"/>
    <s v="PORTABLE SUBSCRIPTIONS"/>
    <s v="TRACK"/>
    <x v="21"/>
    <x v="60"/>
    <s v="00851857007526"/>
    <s v="CLINT MANSELL"/>
    <s v="MAMA"/>
    <d v="2018-07-27T00:00:00"/>
    <m/>
    <s v="USC5Q1800014"/>
    <n v="1.6196668800000001E-2"/>
    <n v="3"/>
  </r>
  <r>
    <s v="US-VOT"/>
    <s v="US-VOTIV MUSIC"/>
    <s v="PORTABLE SUB STREAMS"/>
    <s v="Pandora"/>
    <s v="PORTABLE SUBSCRIPTIONS"/>
    <s v="TRACK"/>
    <x v="21"/>
    <x v="60"/>
    <s v="00851857007526"/>
    <s v="CLINT MANSELL"/>
    <s v="LET THERE BE DARK"/>
    <d v="2018-07-27T00:00:00"/>
    <m/>
    <s v="USC5Q1800015"/>
    <n v="1.07977792E-2"/>
    <n v="2"/>
  </r>
  <r>
    <s v="US-VOT"/>
    <s v="US-VOTIV MUSIC"/>
    <s v="PORTABLE SUB STREAMS"/>
    <s v="Pandora"/>
    <s v="PORTABLE SUBSCRIPTIONS"/>
    <s v="TRACK"/>
    <x v="21"/>
    <x v="60"/>
    <s v="00851857007526"/>
    <s v="CLINT MANSELL"/>
    <s v="DIRGE"/>
    <d v="2018-07-27T00:00:00"/>
    <m/>
    <s v="USC5Q1800012"/>
    <n v="0.3193838376"/>
    <n v="64"/>
  </r>
  <r>
    <s v="US-VOT"/>
    <s v="US-VOTIV MUSIC"/>
    <s v="PORTABLE SUB STREAMS"/>
    <s v="Pandora"/>
    <s v="PORTABLE SUBSCRIPTIONS"/>
    <s v="TRACK"/>
    <x v="1"/>
    <x v="61"/>
    <s v="00851857007434"/>
    <s v="CHAPPO"/>
    <s v="WHITE NOISE"/>
    <d v="2017-11-03T00:00:00"/>
    <m/>
    <s v="USC5Q1700030"/>
    <n v="7.3810523500000003E-2"/>
    <n v="19"/>
  </r>
  <r>
    <s v="US-VOT"/>
    <s v="US-VOTIV MUSIC"/>
    <s v="PORTABLE SUB STREAMS"/>
    <s v="Pandora"/>
    <s v="PORTABLE SUBSCRIPTIONS"/>
    <s v="TRACK"/>
    <x v="1"/>
    <x v="62"/>
    <s v="00857235002909"/>
    <s v="CHAPPO"/>
    <s v="HANG ON"/>
    <d v="2015-02-17T00:00:00"/>
    <m/>
    <s v="USC5Q1400083"/>
    <n v="1.07977792E-2"/>
    <n v="2"/>
  </r>
  <r>
    <s v="US-VOT"/>
    <s v="US-VOTIV MUSIC"/>
    <s v="PORTABLE SUB STREAMS"/>
    <s v="Pandora"/>
    <s v="PORTABLE SUBSCRIPTIONS"/>
    <s v="TRACK"/>
    <x v="1"/>
    <x v="63"/>
    <s v="00857235002749"/>
    <s v="CHAPPO"/>
    <s v="MAD MAGIC"/>
    <d v="2015-05-12T00:00:00"/>
    <m/>
    <s v="USC5Q1400085"/>
    <n v="1.1598101E-2"/>
    <n v="3"/>
  </r>
  <r>
    <s v="US-VOT"/>
    <s v="US-VOTIV MUSIC"/>
    <s v="PORTABLE SUB STREAMS"/>
    <s v="Pandora"/>
    <s v="PORTABLE SUBSCRIPTIONS"/>
    <s v="TRACK"/>
    <x v="1"/>
    <x v="63"/>
    <s v="00857235002749"/>
    <s v="CHAPPO"/>
    <s v="HEY OH"/>
    <d v="2015-05-12T00:00:00"/>
    <m/>
    <s v="USC5Q1400086"/>
    <n v="9.3659376299999986E-2"/>
    <n v="21"/>
  </r>
  <r>
    <s v="US-VOT"/>
    <s v="US-VOTIV MUSIC"/>
    <s v="PORTABLE SUB STREAMS"/>
    <s v="Pandora"/>
    <s v="PORTABLE SUBSCRIPTIONS"/>
    <s v="TRACK"/>
    <x v="1"/>
    <x v="63"/>
    <s v="00857235002749"/>
    <s v="CHAPPO"/>
    <s v="HELLO"/>
    <d v="2015-05-12T00:00:00"/>
    <m/>
    <s v="USC5Q1400082"/>
    <n v="5.3988895999999998E-3"/>
    <n v="1"/>
  </r>
  <r>
    <s v="US-VOT"/>
    <s v="US-VOTIV MUSIC"/>
    <s v="PORTABLE SUB STREAMS"/>
    <s v="Pandora"/>
    <s v="PORTABLE SUBSCRIPTIONS"/>
    <s v="TRACK"/>
    <x v="1"/>
    <x v="1"/>
    <s v="00851857007397"/>
    <s v="CHAPPO"/>
    <s v="SUCCESS"/>
    <d v="2018-02-23T00:00:00"/>
    <m/>
    <s v="USC5Q1700031"/>
    <n v="1.07977792E-2"/>
    <n v="2"/>
  </r>
  <r>
    <s v="US-VOT"/>
    <s v="US-VOTIV MUSIC"/>
    <s v="PORTABLE SUB STREAMS"/>
    <s v="Pandora"/>
    <s v="PORTABLE SUBSCRIPTIONS"/>
    <s v="TRACK"/>
    <x v="1"/>
    <x v="1"/>
    <s v="00851857007397"/>
    <s v="CHAPPO"/>
    <s v="OUTRAGEOUS"/>
    <d v="2018-02-23T00:00:00"/>
    <m/>
    <s v="USC5Q1700037"/>
    <n v="4.31911169E-2"/>
    <n v="8"/>
  </r>
  <r>
    <s v="US-VOT"/>
    <s v="US-VOTIV MUSIC"/>
    <s v="PORTABLE SUB STREAMS"/>
    <s v="Pandora"/>
    <s v="PORTABLE SUBSCRIPTIONS"/>
    <s v="TRACK"/>
    <x v="1"/>
    <x v="1"/>
    <s v="00851857007397"/>
    <s v="CHAPPO"/>
    <s v="LIVE MY LIFE"/>
    <d v="2018-02-23T00:00:00"/>
    <m/>
    <s v="USC5Q1700033"/>
    <n v="3.2393337600000009E-2"/>
    <n v="6"/>
  </r>
  <r>
    <s v="US-VOT"/>
    <s v="US-VOTIV MUSIC"/>
    <s v="PORTABLE SUB STREAMS"/>
    <s v="Pandora"/>
    <s v="PORTABLE SUBSCRIPTIONS"/>
    <s v="TRACK"/>
    <x v="1"/>
    <x v="1"/>
    <s v="00851857007397"/>
    <s v="CHAPPO"/>
    <s v="GET BACK"/>
    <d v="2018-02-23T00:00:00"/>
    <m/>
    <s v="USC5Q1700034"/>
    <n v="1.6196668800000001E-2"/>
    <n v="3"/>
  </r>
  <r>
    <s v="US-VOT"/>
    <s v="US-VOTIV MUSIC"/>
    <s v="PORTABLE SUB STREAMS"/>
    <s v="Pandora"/>
    <s v="PORTABLE SUBSCRIPTIONS"/>
    <s v="TRACK"/>
    <x v="1"/>
    <x v="1"/>
    <s v="00851857007397"/>
    <s v="CHAPPO"/>
    <s v="FEEDBACK LOOP"/>
    <d v="2018-02-23T00:00:00"/>
    <m/>
    <s v="USC5Q1700038"/>
    <n v="5.7032803000000012E-3"/>
    <n v="2"/>
  </r>
  <r>
    <s v="US-VOT"/>
    <s v="US-VOTIV MUSIC"/>
    <s v="PORTABLE SUB STREAMS"/>
    <s v="Pandora"/>
    <s v="PORTABLE SUBSCRIPTIONS"/>
    <s v="TRACK"/>
    <x v="1"/>
    <x v="1"/>
    <s v="00851857007397"/>
    <s v="CHAPPO"/>
    <s v="CRY ON ME"/>
    <d v="2018-02-23T00:00:00"/>
    <m/>
    <s v="USC5Q1700032"/>
    <n v="0.34038400480000008"/>
    <n v="78"/>
  </r>
  <r>
    <s v="US-VOT"/>
    <s v="US-VOTIV MUSIC"/>
    <s v="PORTABLE SUB STREAMS"/>
    <s v="Pandora"/>
    <s v="PORTABLE SUBSCRIPTIONS"/>
    <s v="TRACK"/>
    <x v="1"/>
    <x v="64"/>
    <s v="00857235002732"/>
    <s v="CHAPPO"/>
    <s v="I DON'T NEED THE SUN"/>
    <d v="2014-12-09T00:00:00"/>
    <m/>
    <s v="USC5Q1400079"/>
    <n v="5.0579034000000002E-2"/>
    <n v="11"/>
  </r>
  <r>
    <s v="US-VOT"/>
    <s v="US-VOTIV MUSIC"/>
    <s v="PORTABLE SUB STREAMS"/>
    <s v="Pandora"/>
    <s v="PORTABLE SUBSCRIPTIONS"/>
    <s v="TRACK"/>
    <x v="1"/>
    <x v="64"/>
    <s v="00857235002732"/>
    <s v="CHAPPO"/>
    <s v="CELEBRATE"/>
    <d v="2014-12-09T00:00:00"/>
    <m/>
    <s v="USC5Q1400080"/>
    <n v="4.6094912500000008E-2"/>
    <n v="10"/>
  </r>
  <r>
    <s v="US-VOT"/>
    <s v="US-VOTIV MUSIC"/>
    <s v="PORTABLE SUB STREAMS"/>
    <s v="Pandora"/>
    <s v="PORTABLE SUBSCRIPTIONS"/>
    <s v="TRACK"/>
    <x v="2"/>
    <x v="2"/>
    <s v="00075679967251"/>
    <s v="BRITE FUTURES"/>
    <s v="TOO YOUNG TO KILL"/>
    <d v="2014-02-18T00:00:00"/>
    <m/>
    <s v="USC5Q1100010"/>
    <n v="4.859000640000001E-2"/>
    <n v="10"/>
  </r>
  <r>
    <s v="US-VOT"/>
    <s v="US-VOTIV MUSIC"/>
    <s v="PORTABLE SUB STREAMS"/>
    <s v="Pandora"/>
    <s v="PORTABLE SUBSCRIPTIONS"/>
    <s v="TRACK"/>
    <x v="2"/>
    <x v="2"/>
    <s v="00075679967251"/>
    <s v="BRITE FUTURES"/>
    <s v="TEST OF TIME"/>
    <d v="2014-02-18T00:00:00"/>
    <m/>
    <s v="USC5Q1100016"/>
    <n v="4.3759590300000012E-2"/>
    <n v="10"/>
  </r>
  <r>
    <s v="US-VOT"/>
    <s v="US-VOTIV MUSIC"/>
    <s v="PORTABLE SUB STREAMS"/>
    <s v="Pandora"/>
    <s v="PORTABLE SUBSCRIPTIONS"/>
    <s v="TRACK"/>
    <x v="2"/>
    <x v="2"/>
    <s v="00075679967251"/>
    <s v="BRITE FUTURES"/>
    <s v="TELL IT TO ME"/>
    <d v="2014-02-18T00:00:00"/>
    <m/>
    <s v="USC5Q1100014"/>
    <n v="5.2741349E-2"/>
    <n v="10"/>
  </r>
  <r>
    <s v="US-VOT"/>
    <s v="US-VOTIV MUSIC"/>
    <s v="PORTABLE SUB STREAMS"/>
    <s v="Pandora"/>
    <s v="PORTABLE SUBSCRIPTIONS"/>
    <s v="TRACK"/>
    <x v="2"/>
    <x v="2"/>
    <s v="00075679967251"/>
    <s v="BRITE FUTURES"/>
    <s v="KISSED HER SISTER"/>
    <d v="2014-02-18T00:00:00"/>
    <m/>
    <s v="USC5Q1100009"/>
    <n v="5.8615673000000007E-2"/>
    <n v="11"/>
  </r>
  <r>
    <s v="US-VOT"/>
    <s v="US-VOTIV MUSIC"/>
    <s v="PORTABLE SUB STREAMS"/>
    <s v="Pandora"/>
    <s v="PORTABLE SUBSCRIPTIONS"/>
    <s v="TRACK"/>
    <x v="2"/>
    <x v="2"/>
    <s v="00075679967251"/>
    <s v="BRITE FUTURES"/>
    <s v="JAG IN A JUNGLE"/>
    <d v="2014-02-18T00:00:00"/>
    <m/>
    <s v="USC5Q1100011"/>
    <n v="7.308936050000002E-2"/>
    <n v="14"/>
  </r>
  <r>
    <s v="US-VOT"/>
    <s v="US-VOTIV MUSIC"/>
    <s v="PORTABLE SUB STREAMS"/>
    <s v="Pandora"/>
    <s v="PORTABLE SUBSCRIPTIONS"/>
    <s v="TRACK"/>
    <x v="2"/>
    <x v="2"/>
    <s v="00075679967251"/>
    <s v="BRITE FUTURES"/>
    <s v="COSMIC HORN"/>
    <d v="2014-02-18T00:00:00"/>
    <m/>
    <s v="USC5Q1100015"/>
    <n v="5.3964344999999997E-2"/>
    <n v="11"/>
  </r>
  <r>
    <s v="US-VOT"/>
    <s v="US-VOTIV MUSIC"/>
    <s v="PORTABLE SUB STREAMS"/>
    <s v="Pandora"/>
    <s v="PORTABLE SUBSCRIPTIONS"/>
    <s v="TRACK"/>
    <x v="2"/>
    <x v="2"/>
    <s v="00075679967251"/>
    <s v="BRITE FUTURES"/>
    <s v="BLACK WEDDING"/>
    <d v="2014-02-18T00:00:00"/>
    <m/>
    <s v="USC5Q1100017"/>
    <n v="2.1595558399999999E-2"/>
    <n v="4"/>
  </r>
  <r>
    <s v="US-VOT"/>
    <s v="US-VOTIV MUSIC"/>
    <s v="PORTABLE SUB STREAMS"/>
    <s v="Pandora"/>
    <s v="PORTABLE SUBSCRIPTIONS"/>
    <s v="TRACK"/>
    <x v="2"/>
    <x v="2"/>
    <s v="00075679967251"/>
    <s v="BRITE FUTURES"/>
    <s v="BABY RAIN"/>
    <d v="2014-02-18T00:00:00"/>
    <m/>
    <s v="USC5Q1100008"/>
    <n v="0.89138649450000018"/>
    <n v="189"/>
  </r>
  <r>
    <s v="US-VOT"/>
    <s v="US-VOTIV MUSIC"/>
    <s v="PORTABLE SUB STREAMS"/>
    <s v="Pandora"/>
    <s v="PORTABLE SUBSCRIPTIONS"/>
    <s v="TRACK"/>
    <x v="3"/>
    <x v="3"/>
    <s v="00602537659876"/>
    <s v="AUGUSTINES"/>
    <s v="WEARY EYES"/>
    <d v="2014-02-04T00:00:00"/>
    <m/>
    <s v="USC5Q1300055"/>
    <n v="0.17726498230000001"/>
    <n v="44"/>
  </r>
  <r>
    <s v="US-VOT"/>
    <s v="US-VOTIV MUSIC"/>
    <s v="PORTABLE SUB STREAMS"/>
    <s v="Pandora"/>
    <s v="PORTABLE SUBSCRIPTIONS"/>
    <s v="TRACK"/>
    <x v="3"/>
    <x v="3"/>
    <s v="00602537659876"/>
    <s v="AUGUSTINES"/>
    <s v="WALKABOUT"/>
    <d v="2014-02-04T00:00:00"/>
    <m/>
    <s v="USC5Q1300057"/>
    <n v="0.36437658680000001"/>
    <n v="76"/>
  </r>
  <r>
    <s v="US-VOT"/>
    <s v="US-VOTIV MUSIC"/>
    <s v="PORTABLE SUB STREAMS"/>
    <s v="Pandora"/>
    <s v="PORTABLE SUBSCRIPTIONS"/>
    <s v="TRACK"/>
    <x v="3"/>
    <x v="3"/>
    <s v="00602537659876"/>
    <s v="AUGUSTINES"/>
    <s v="THIS AIN'T ME"/>
    <d v="2014-02-04T00:00:00"/>
    <m/>
    <s v="USC5Q1300059"/>
    <n v="0.16197924259999999"/>
    <n v="34"/>
  </r>
  <r>
    <s v="US-VOT"/>
    <s v="US-VOTIV MUSIC"/>
    <s v="PORTABLE SUB STREAMS"/>
    <s v="Pandora"/>
    <s v="PORTABLE SUBSCRIPTIONS"/>
    <s v="TRACK"/>
    <x v="3"/>
    <x v="3"/>
    <s v="00602537659876"/>
    <s v="AUGUSTINES"/>
    <s v="THE AVENUE"/>
    <d v="2014-02-04T00:00:00"/>
    <m/>
    <s v="USC5Q1300061"/>
    <n v="4.42128652E-2"/>
    <n v="15"/>
  </r>
  <r>
    <s v="US-VOT"/>
    <s v="US-VOTIV MUSIC"/>
    <s v="PORTABLE SUB STREAMS"/>
    <s v="Pandora"/>
    <s v="PORTABLE SUBSCRIPTIONS"/>
    <s v="TRACK"/>
    <x v="3"/>
    <x v="3"/>
    <s v="00602537659876"/>
    <s v="AUGUSTINES"/>
    <s v="NOW YOU ARE FREE"/>
    <d v="2014-02-04T00:00:00"/>
    <m/>
    <s v="USC5Q1300060"/>
    <n v="0.1891406481"/>
    <n v="42"/>
  </r>
  <r>
    <s v="US-VOT"/>
    <s v="US-VOTIV MUSIC"/>
    <s v="PORTABLE SUB STREAMS"/>
    <s v="Pandora"/>
    <s v="PORTABLE SUBSCRIPTIONS"/>
    <s v="TRACK"/>
    <x v="3"/>
    <x v="3"/>
    <s v="00602537659876"/>
    <s v="AUGUSTINES"/>
    <s v="NOTHING TO LOSE BUT YOUR HEAD"/>
    <d v="2014-02-04T00:00:00"/>
    <m/>
    <s v="USC5Q1300054"/>
    <n v="0.20900669450000001"/>
    <n v="52"/>
  </r>
  <r>
    <s v="US-VOT"/>
    <s v="US-VOTIV MUSIC"/>
    <s v="PORTABLE SUB STREAMS"/>
    <s v="Pandora"/>
    <s v="PORTABLE SUBSCRIPTIONS"/>
    <s v="TRACK"/>
    <x v="3"/>
    <x v="3"/>
    <s v="00602537659876"/>
    <s v="AUGUSTINES"/>
    <s v="KID YOU'RE ON YOUR OWN"/>
    <d v="2014-02-04T00:00:00"/>
    <m/>
    <s v="USC5Q1300058"/>
    <n v="9.3375139499999996E-2"/>
    <n v="24"/>
  </r>
  <r>
    <s v="US-VOT"/>
    <s v="US-VOTIV MUSIC"/>
    <s v="PORTABLE SUB STREAMS"/>
    <s v="Pandora"/>
    <s v="PORTABLE SUBSCRIPTIONS"/>
    <s v="TRACK"/>
    <x v="3"/>
    <x v="3"/>
    <s v="00602537659876"/>
    <s v="AUGUSTINES"/>
    <s v="INTRO (I TOUCH IMAGINARY HANDS)"/>
    <d v="2014-02-04T00:00:00"/>
    <m/>
    <s v="USC5Q1300052"/>
    <n v="5.3988895999999998E-3"/>
    <n v="4"/>
  </r>
  <r>
    <s v="US-VOT"/>
    <s v="US-VOTIV MUSIC"/>
    <s v="PORTABLE SUB STREAMS"/>
    <s v="Pandora"/>
    <s v="PORTABLE SUBSCRIPTIONS"/>
    <s v="TRACK"/>
    <x v="3"/>
    <x v="3"/>
    <s v="00602537659876"/>
    <s v="AUGUSTINES"/>
    <s v="HOLD ONTO ANYTHING"/>
    <d v="2014-02-04T00:00:00"/>
    <m/>
    <s v="USC5Q1300063"/>
    <n v="2.5579943599999998E-2"/>
    <n v="7"/>
  </r>
  <r>
    <s v="US-VOT"/>
    <s v="US-VOTIV MUSIC"/>
    <s v="PORTABLE SUB STREAMS"/>
    <s v="Pandora"/>
    <s v="PORTABLE SUBSCRIPTIONS"/>
    <s v="TRACK"/>
    <x v="3"/>
    <x v="3"/>
    <s v="00602537659876"/>
    <s v="AUGUSTINES"/>
    <s v="HIGHWAY 1 INTERLUDE"/>
    <d v="2014-02-04T00:00:00"/>
    <m/>
    <s v="USC5Q1300062"/>
    <n v="0"/>
    <n v="1"/>
  </r>
  <r>
    <s v="US-VOT"/>
    <s v="US-VOTIV MUSIC"/>
    <s v="PORTABLE SUB STREAMS"/>
    <s v="Pandora"/>
    <s v="PORTABLE SUBSCRIPTIONS"/>
    <s v="TRACK"/>
    <x v="3"/>
    <x v="3"/>
    <s v="00602537659876"/>
    <s v="AUGUSTINES"/>
    <s v="DON'T YOU LOOK BACK"/>
    <d v="2014-02-04T00:00:00"/>
    <m/>
    <s v="USC5Q1300056"/>
    <n v="0.26803691159999998"/>
    <n v="63"/>
  </r>
  <r>
    <s v="US-VOT"/>
    <s v="US-VOTIV MUSIC"/>
    <s v="PORTABLE SUB STREAMS"/>
    <s v="Pandora"/>
    <s v="PORTABLE SUBSCRIPTIONS"/>
    <s v="TRACK"/>
    <x v="3"/>
    <x v="3"/>
    <s v="00602537659876"/>
    <s v="AUGUSTINES"/>
    <s v="CRUEL CITY"/>
    <d v="2014-02-04T00:00:00"/>
    <m/>
    <s v="USC5Q1300053"/>
    <n v="0.27927867490000002"/>
    <n v="62"/>
  </r>
  <r>
    <s v="US-VOT"/>
    <s v="US-VOTIV MUSIC"/>
    <s v="PORTABLE SUB STREAMS"/>
    <s v="Pandora"/>
    <s v="PORTABLE SUBSCRIPTIONS"/>
    <s v="TRACK"/>
    <x v="4"/>
    <x v="9"/>
    <s v="00851563006028"/>
    <s v="ALPINE"/>
    <s v="UP FOR AIR"/>
    <d v="2015-06-16T00:00:00"/>
    <m/>
    <s v="AULI01599370"/>
    <n v="0.1228259942"/>
    <n v="25"/>
  </r>
  <r>
    <s v="US-VOT"/>
    <s v="US-VOTIV MUSIC"/>
    <s v="PORTABLE SUB STREAMS"/>
    <s v="Pandora"/>
    <s v="PORTABLE SUBSCRIPTIONS"/>
    <s v="TRACK"/>
    <x v="4"/>
    <x v="9"/>
    <s v="00851563006028"/>
    <s v="ALPINE"/>
    <s v="STANDING NOT SLEEPING"/>
    <d v="2015-06-16T00:00:00"/>
    <m/>
    <s v="AULI01599400"/>
    <n v="7.8154335300000002E-2"/>
    <n v="16"/>
  </r>
  <r>
    <s v="US-VOT"/>
    <s v="US-VOTIV MUSIC"/>
    <s v="PORTABLE SUB STREAMS"/>
    <s v="Pandora"/>
    <s v="PORTABLE SUBSCRIPTIONS"/>
    <s v="TRACK"/>
    <x v="4"/>
    <x v="9"/>
    <s v="00851563006028"/>
    <s v="ALPINE"/>
    <s v="SHOT FOX"/>
    <d v="2015-06-16T00:00:00"/>
    <m/>
    <s v="AULI01599340"/>
    <n v="0.13859719879999999"/>
    <n v="28"/>
  </r>
  <r>
    <s v="US-VOT"/>
    <s v="US-VOTIV MUSIC"/>
    <s v="PORTABLE SUB STREAMS"/>
    <s v="Pandora"/>
    <s v="PORTABLE SUBSCRIPTIONS"/>
    <s v="TRACK"/>
    <x v="4"/>
    <x v="9"/>
    <s v="00851563006028"/>
    <s v="ALPINE"/>
    <s v="NEED NOT BE"/>
    <d v="2015-06-16T00:00:00"/>
    <m/>
    <s v="AULI01599390"/>
    <n v="0.1247553069"/>
    <n v="23"/>
  </r>
  <r>
    <s v="US-VOT"/>
    <s v="US-VOTIV MUSIC"/>
    <s v="PORTABLE SUB STREAMS"/>
    <s v="Pandora"/>
    <s v="PORTABLE SUBSCRIPTIONS"/>
    <s v="TRACK"/>
    <x v="4"/>
    <x v="9"/>
    <s v="00851563006028"/>
    <s v="ALPINE"/>
    <s v="MUCH MORE"/>
    <d v="2015-06-16T00:00:00"/>
    <m/>
    <s v="AULI01599380"/>
    <n v="7.4917753300000001E-2"/>
    <n v="16"/>
  </r>
  <r>
    <s v="US-VOT"/>
    <s v="US-VOTIV MUSIC"/>
    <s v="PORTABLE SUB STREAMS"/>
    <s v="Pandora"/>
    <s v="PORTABLE SUBSCRIPTIONS"/>
    <s v="TRACK"/>
    <x v="4"/>
    <x v="9"/>
    <s v="00851563006028"/>
    <s v="ALPINE"/>
    <s v="JELLYFISH"/>
    <d v="2015-06-16T00:00:00"/>
    <m/>
    <s v="AULI01599360"/>
    <n v="0.19476482449999999"/>
    <n v="46"/>
  </r>
  <r>
    <s v="US-VOT"/>
    <s v="US-VOTIV MUSIC"/>
    <s v="PORTABLE SUB STREAMS"/>
    <s v="Pandora"/>
    <s v="PORTABLE SUBSCRIPTIONS"/>
    <s v="TRACK"/>
    <x v="4"/>
    <x v="9"/>
    <s v="00851563006028"/>
    <s v="ALPINE"/>
    <s v="DAMN BABY"/>
    <d v="2015-06-16T00:00:00"/>
    <m/>
    <s v="AULI01599350"/>
    <n v="0.1477087339"/>
    <n v="29"/>
  </r>
  <r>
    <s v="US-VOT"/>
    <s v="US-VOTIV MUSIC"/>
    <s v="PORTABLE SUB STREAMS"/>
    <s v="Pandora"/>
    <s v="PORTABLE SUBSCRIPTIONS"/>
    <s v="TRACK"/>
    <x v="4"/>
    <x v="9"/>
    <s v="00851563006028"/>
    <s v="ALPINE"/>
    <s v="CRUNCHES"/>
    <d v="2015-06-16T00:00:00"/>
    <m/>
    <s v="AULI01599330"/>
    <n v="8.8818486500000002E-2"/>
    <n v="17"/>
  </r>
  <r>
    <s v="US-VOT"/>
    <s v="US-VOTIV MUSIC"/>
    <s v="PORTABLE SUB STREAMS"/>
    <s v="Pandora"/>
    <s v="PORTABLE SUBSCRIPTIONS"/>
    <s v="TRACK"/>
    <x v="4"/>
    <x v="9"/>
    <s v="00851563006028"/>
    <s v="ALPINE"/>
    <s v="COME ON"/>
    <d v="2015-06-16T00:00:00"/>
    <m/>
    <s v="AULI01599310"/>
    <n v="3.2393337600000009E-2"/>
    <n v="6"/>
  </r>
  <r>
    <s v="US-VOT"/>
    <s v="US-VOTIV MUSIC"/>
    <s v="PORTABLE SUB STREAMS"/>
    <s v="Pandora"/>
    <s v="PORTABLE SUBSCRIPTIONS"/>
    <s v="TRACK"/>
    <x v="4"/>
    <x v="87"/>
    <s v="00075679951762"/>
    <s v="ALPINE"/>
    <s v="HANDS"/>
    <d v="2014-02-18T00:00:00"/>
    <m/>
    <s v="USC5Q1300012"/>
    <n v="5.3988895999999998E-3"/>
    <n v="1"/>
  </r>
  <r>
    <s v="US-VOT"/>
    <s v="US-VOTIV MUSIC"/>
    <s v="PORTABLE SUB STREAMS"/>
    <s v="Pandora"/>
    <s v="PORTABLE SUBSCRIPTIONS"/>
    <s v="TRACK"/>
    <x v="4"/>
    <x v="4"/>
    <s v="00851563006141"/>
    <s v="ALPINE"/>
    <s v="FOOLISH"/>
    <d v="2015-04-07T00:00:00"/>
    <m/>
    <s v="AULI01599320"/>
    <n v="0.41653497540000001"/>
    <n v="92"/>
  </r>
  <r>
    <s v="US-VOT"/>
    <s v="US-VOTIV MUSIC"/>
    <s v="PORTABLE SUB STREAMS"/>
    <s v="Pandora"/>
    <s v="PORTABLE SUBSCRIPTIONS"/>
    <s v="TRACK"/>
    <x v="4"/>
    <x v="5"/>
    <s v="00075679956316"/>
    <s v="ALPINE"/>
    <s v="VILLAGES"/>
    <d v="2014-02-18T00:00:00"/>
    <m/>
    <s v="AULI01282630"/>
    <n v="0.30191867850000009"/>
    <n v="65"/>
  </r>
  <r>
    <s v="US-VOT"/>
    <s v="US-VOTIV MUSIC"/>
    <s v="PORTABLE SUB STREAMS"/>
    <s v="Pandora"/>
    <s v="PORTABLE SUBSCRIPTIONS"/>
    <s v="TRACK"/>
    <x v="4"/>
    <x v="5"/>
    <s v="00075679956316"/>
    <s v="ALPINE"/>
    <s v="TOO SAFE"/>
    <d v="2014-02-18T00:00:00"/>
    <m/>
    <s v="AULI01282670"/>
    <n v="0.26590038199999999"/>
    <n v="65"/>
  </r>
  <r>
    <s v="US-VOT"/>
    <s v="US-VOTIV MUSIC"/>
    <s v="PORTABLE SUB STREAMS"/>
    <s v="Pandora"/>
    <s v="PORTABLE SUBSCRIPTIONS"/>
    <s v="TRACK"/>
    <x v="4"/>
    <x v="5"/>
    <s v="00075679956316"/>
    <s v="ALPINE"/>
    <s v="THE VIGOUR"/>
    <d v="2014-02-18T00:00:00"/>
    <m/>
    <s v="AULI01282690"/>
    <n v="0.17961174860000001"/>
    <n v="36"/>
  </r>
  <r>
    <s v="US-VOT"/>
    <s v="US-VOTIV MUSIC"/>
    <s v="PORTABLE SUB STREAMS"/>
    <s v="Pandora"/>
    <s v="PORTABLE SUBSCRIPTIONS"/>
    <s v="TRACK"/>
    <x v="4"/>
    <x v="5"/>
    <s v="00075679956316"/>
    <s v="ALPINE"/>
    <s v="SOFTSIDES"/>
    <d v="2014-02-18T00:00:00"/>
    <m/>
    <s v="AULI01282640"/>
    <n v="9.9290114100000007E-2"/>
    <n v="19"/>
  </r>
  <r>
    <s v="US-VOT"/>
    <s v="US-VOTIV MUSIC"/>
    <s v="PORTABLE SUB STREAMS"/>
    <s v="Pandora"/>
    <s v="PORTABLE SUBSCRIPTIONS"/>
    <s v="TRACK"/>
    <x v="4"/>
    <x v="5"/>
    <s v="00075679956316"/>
    <s v="ALPINE"/>
    <s v="SEEING RED"/>
    <d v="2014-02-18T00:00:00"/>
    <m/>
    <s v="AULI01282650"/>
    <n v="1.3894248186"/>
    <n v="292"/>
  </r>
  <r>
    <s v="US-VOT"/>
    <s v="US-VOTIV MUSIC"/>
    <s v="PORTABLE SUB STREAMS"/>
    <s v="Pandora"/>
    <s v="PORTABLE SUBSCRIPTIONS"/>
    <s v="TRACK"/>
    <x v="4"/>
    <x v="5"/>
    <s v="00075679956316"/>
    <s v="ALPINE"/>
    <s v="MULTIPLICATION"/>
    <d v="2014-02-18T00:00:00"/>
    <m/>
    <s v="AULI01282700"/>
    <n v="0.22702601350000001"/>
    <n v="49"/>
  </r>
  <r>
    <s v="US-VOT"/>
    <s v="US-VOTIV MUSIC"/>
    <s v="PORTABLE SUB STREAMS"/>
    <s v="Pandora"/>
    <s v="PORTABLE SUBSCRIPTIONS"/>
    <s v="TRACK"/>
    <x v="4"/>
    <x v="5"/>
    <s v="00075679956316"/>
    <s v="ALPINE"/>
    <s v="LOVERS 2"/>
    <d v="2014-02-18T00:00:00"/>
    <m/>
    <s v="AULI01282610"/>
    <n v="0.25432979989999999"/>
    <n v="57"/>
  </r>
  <r>
    <s v="US-VOT"/>
    <s v="US-VOTIV MUSIC"/>
    <s v="PORTABLE SUB STREAMS"/>
    <s v="Pandora"/>
    <s v="PORTABLE SUBSCRIPTIONS"/>
    <s v="TRACK"/>
    <x v="4"/>
    <x v="5"/>
    <s v="00075679956316"/>
    <s v="ALPINE"/>
    <s v="LOVERS 1"/>
    <d v="2014-02-18T00:00:00"/>
    <m/>
    <s v="AULI01282600"/>
    <n v="2.2708406999999999E-3"/>
    <n v="1"/>
  </r>
  <r>
    <s v="US-VOT"/>
    <s v="US-VOTIV MUSIC"/>
    <s v="PORTABLE SUB STREAMS"/>
    <s v="Pandora"/>
    <s v="PORTABLE SUBSCRIPTIONS"/>
    <s v="TRACK"/>
    <x v="4"/>
    <x v="5"/>
    <s v="00075679956316"/>
    <s v="ALPINE"/>
    <s v="IN THE WILD"/>
    <d v="2014-02-18T00:00:00"/>
    <m/>
    <s v="AULI01282680"/>
    <n v="0.28872235950000008"/>
    <n v="60"/>
  </r>
  <r>
    <s v="US-VOT"/>
    <s v="US-VOTIV MUSIC"/>
    <s v="PORTABLE SUB STREAMS"/>
    <s v="Pandora"/>
    <s v="PORTABLE SUBSCRIPTIONS"/>
    <s v="TRACK"/>
    <x v="4"/>
    <x v="5"/>
    <s v="00075679956316"/>
    <s v="ALPINE"/>
    <s v="HANDS"/>
    <d v="2014-02-18T00:00:00"/>
    <m/>
    <s v="AULI01282620"/>
    <n v="0.89571186600000019"/>
    <n v="187"/>
  </r>
  <r>
    <s v="US-VOT"/>
    <s v="US-VOTIV MUSIC"/>
    <s v="PORTABLE SUB STREAMS"/>
    <s v="Pandora"/>
    <s v="PORTABLE SUBSCRIPTIONS"/>
    <s v="TRACK"/>
    <x v="4"/>
    <x v="5"/>
    <s v="00075679956316"/>
    <s v="ALPINE"/>
    <s v="GASOLINE"/>
    <d v="2014-02-18T00:00:00"/>
    <m/>
    <s v="AULI01282660"/>
    <n v="1.6841842849999999"/>
    <n v="343"/>
  </r>
  <r>
    <s v="US-VOT"/>
    <s v="US-VOTIV MUSIC"/>
    <s v="PORTABLE SUB STREAMS"/>
    <s v="Pandora"/>
    <s v="PORTABLE SUBSCRIPTIONS"/>
    <s v="TRACK"/>
    <x v="4"/>
    <x v="5"/>
    <s v="00075679956316"/>
    <s v="ALPINE"/>
    <s v="ALL FOR ONE"/>
    <d v="2014-02-18T00:00:00"/>
    <m/>
    <s v="AULI01283220"/>
    <n v="0.1331098734"/>
    <n v="26"/>
  </r>
  <r>
    <s v="US-VOT"/>
    <s v="US-VOTIV MUSIC"/>
    <s v="PORTABLE SUB STREAMS"/>
    <s v="Pandora"/>
    <s v="PORTABLE SUBSCRIPTIONS"/>
    <s v="TRACK"/>
    <x v="13"/>
    <x v="65"/>
    <s v="00851563006752"/>
    <s v="ALLEN TATE"/>
    <s v="YDNF (YOUNG DUMB NUMB FUN)"/>
    <d v="2016-10-28T00:00:00"/>
    <m/>
    <s v="USC5Q1600025"/>
    <n v="3.77922272E-2"/>
    <n v="7"/>
  </r>
  <r>
    <s v="US-VOT"/>
    <s v="US-VOTIV MUSIC"/>
    <s v="PORTABLE SUB STREAMS"/>
    <s v="Pandora"/>
    <s v="PORTABLE SUBSCRIPTIONS"/>
    <s v="TRACK"/>
    <x v="13"/>
    <x v="65"/>
    <s v="00851563006752"/>
    <s v="ALLEN TATE"/>
    <s v="DON'T CHOKE"/>
    <d v="2016-10-28T00:00:00"/>
    <m/>
    <s v="USC5Q1600022"/>
    <n v="3.77922272E-2"/>
    <n v="7"/>
  </r>
  <r>
    <s v="US-VOT"/>
    <s v="US-VOTIV MUSIC"/>
    <s v="PORTABLE SUB STREAMS"/>
    <s v="Pandora"/>
    <s v="PORTABLE SUBSCRIPTIONS"/>
    <s v="TRACK"/>
    <x v="13"/>
    <x v="65"/>
    <s v="00851563006752"/>
    <s v="ALLEN TATE"/>
    <s v="CPH"/>
    <d v="2016-10-28T00:00:00"/>
    <m/>
    <s v="USC5Q1600020"/>
    <n v="5.3988896100000003E-2"/>
    <n v="10"/>
  </r>
  <r>
    <s v="US-VOT"/>
    <s v="US-VOTIV MUSIC"/>
    <s v="PORTABLE SUB STREAMS"/>
    <s v="Pandora"/>
    <s v="PORTABLE SUBSCRIPTIONS"/>
    <s v="TRACK"/>
    <x v="13"/>
    <x v="65"/>
    <s v="00851563006752"/>
    <s v="ALLEN TATE"/>
    <s v="ALIENS"/>
    <d v="2016-10-28T00:00:00"/>
    <m/>
    <s v="USC5Q1600018"/>
    <n v="5.3988896100000003E-2"/>
    <n v="10"/>
  </r>
  <r>
    <s v="US-VOT"/>
    <s v="US-VOTIV MUSIC"/>
    <s v="PORTABLE SUB PROGRAMMED PLAYS"/>
    <s v="Pandora"/>
    <s v="PORTABLE SUBSCRIPTIONS"/>
    <s v="TRACK"/>
    <x v="5"/>
    <x v="22"/>
    <s v="00851563006080"/>
    <s v="YOUNG EMPIRES"/>
    <s v="UNCOVER YOUR EYES"/>
    <d v="2015-08-14T00:00:00"/>
    <m/>
    <s v="USC5Q1500013"/>
    <n v="3.6357839100000011E-2"/>
    <n v="12"/>
  </r>
  <r>
    <s v="US-VOT"/>
    <s v="US-VOTIV MUSIC"/>
    <s v="PORTABLE SUB PROGRAMMED PLAYS"/>
    <s v="Pandora"/>
    <s v="PORTABLE SUBSCRIPTIONS"/>
    <s v="TRACK"/>
    <x v="5"/>
    <x v="6"/>
    <s v="00851563006066"/>
    <s v="YOUNG EMPIRES"/>
    <s v="THE GATES"/>
    <d v="2015-03-31T00:00:00"/>
    <m/>
    <s v="USC5Q1500004"/>
    <n v="0.2861630087"/>
    <n v="98"/>
  </r>
  <r>
    <s v="US-VOT"/>
    <s v="US-VOTIV MUSIC"/>
    <s v="PORTABLE SUB PROGRAMMED PLAYS"/>
    <s v="Pandora"/>
    <s v="PORTABLE SUBSCRIPTIONS"/>
    <s v="TRACK"/>
    <x v="5"/>
    <x v="6"/>
    <s v="00851563006042"/>
    <s v="YOUNG EMPIRES"/>
    <s v="SUNSHINE"/>
    <d v="2015-09-04T00:00:00"/>
    <m/>
    <s v="USC5Q1500010"/>
    <n v="5.7566578600000008E-2"/>
    <n v="19"/>
  </r>
  <r>
    <s v="US-VOT"/>
    <s v="US-VOTIV MUSIC"/>
    <s v="PORTABLE SUB PROGRAMMED PLAYS"/>
    <s v="Pandora"/>
    <s v="PORTABLE SUBSCRIPTIONS"/>
    <s v="TRACK"/>
    <x v="5"/>
    <x v="6"/>
    <s v="00851563006042"/>
    <s v="YOUNG EMPIRES"/>
    <s v="STRANGLEHOLD"/>
    <d v="2015-09-04T00:00:00"/>
    <m/>
    <s v="USC5Q1500006"/>
    <n v="0.24540916709999999"/>
    <n v="75"/>
  </r>
  <r>
    <s v="US-VOT"/>
    <s v="US-VOTIV MUSIC"/>
    <s v="PORTABLE SUB PROGRAMMED PLAYS"/>
    <s v="Pandora"/>
    <s v="PORTABLE SUBSCRIPTIONS"/>
    <s v="TRACK"/>
    <x v="5"/>
    <x v="6"/>
    <s v="00851563006042"/>
    <s v="YOUNG EMPIRES"/>
    <s v="NEVER DIE YOUNG"/>
    <d v="2015-09-04T00:00:00"/>
    <m/>
    <s v="USC5Q1500007"/>
    <n v="5.3482839600000012E-2"/>
    <n v="18"/>
  </r>
  <r>
    <s v="US-VOT"/>
    <s v="US-VOTIV MUSIC"/>
    <s v="PORTABLE SUB PROGRAMMED PLAYS"/>
    <s v="Pandora"/>
    <s v="PORTABLE SUBSCRIPTIONS"/>
    <s v="TRACK"/>
    <x v="5"/>
    <x v="6"/>
    <s v="00851563006042"/>
    <s v="YOUNG EMPIRES"/>
    <s v="MERCY"/>
    <d v="2015-09-04T00:00:00"/>
    <m/>
    <s v="USC5Q1500003"/>
    <n v="0.63042107180000018"/>
    <n v="209"/>
  </r>
  <r>
    <s v="US-VOT"/>
    <s v="US-VOTIV MUSIC"/>
    <s v="PORTABLE SUB PROGRAMMED PLAYS"/>
    <s v="Pandora"/>
    <s v="PORTABLE SUBSCRIPTIONS"/>
    <s v="TRACK"/>
    <x v="5"/>
    <x v="6"/>
    <s v="00851563006042"/>
    <s v="YOUNG EMPIRES"/>
    <s v="HOUSE LIGHTS"/>
    <d v="2015-09-04T00:00:00"/>
    <m/>
    <s v="USC5Q1500008"/>
    <n v="6.6129078800000005E-2"/>
    <n v="22"/>
  </r>
  <r>
    <s v="US-VOT"/>
    <s v="US-VOTIV MUSIC"/>
    <s v="PORTABLE SUB PROGRAMMED PLAYS"/>
    <s v="Pandora"/>
    <s v="PORTABLE SUBSCRIPTIONS"/>
    <s v="TRACK"/>
    <x v="5"/>
    <x v="6"/>
    <s v="00851563006042"/>
    <s v="YOUNG EMPIRES"/>
    <s v="GHOSTS"/>
    <d v="2015-09-04T00:00:00"/>
    <m/>
    <s v="USC5Q1500005"/>
    <n v="0.2880208259"/>
    <n v="94"/>
  </r>
  <r>
    <s v="US-VOT"/>
    <s v="US-VOTIV MUSIC"/>
    <s v="PORTABLE SUB PROGRAMMED PLAYS"/>
    <s v="Pandora"/>
    <s v="PORTABLE SUBSCRIPTIONS"/>
    <s v="TRACK"/>
    <x v="5"/>
    <x v="11"/>
    <s v="00857235002947"/>
    <s v="YOUNG EMPIRES"/>
    <s v="SO CRUEL"/>
    <d v="2015-02-24T00:00:00"/>
    <m/>
    <s v="USC5Q1500001"/>
    <n v="9.9112089E-2"/>
    <n v="32"/>
  </r>
  <r>
    <s v="US-VOT"/>
    <s v="US-VOTIV MUSIC"/>
    <s v="PORTABLE SUB PROGRAMMED PLAYS"/>
    <s v="Pandora"/>
    <s v="PORTABLE SUBSCRIPTIONS"/>
    <s v="TRACK"/>
    <x v="9"/>
    <x v="24"/>
    <s v="00075679958464"/>
    <s v="YOUNG BUFFALO"/>
    <s v="NATURE BOY"/>
    <d v="2014-02-25T00:00:00"/>
    <m/>
    <s v="USC5Q1200049"/>
    <n v="2.5028604000000001E-3"/>
    <n v="1"/>
  </r>
  <r>
    <s v="US-VOT"/>
    <s v="US-VOTIV MUSIC"/>
    <s v="PORTABLE SUB PROGRAMMED PLAYS"/>
    <s v="Pandora"/>
    <s v="PORTABLE SUBSCRIPTIONS"/>
    <s v="TRACK"/>
    <x v="9"/>
    <x v="26"/>
    <s v="00857235002619"/>
    <s v="YOUNG BUFFALO"/>
    <s v="MY PLACE"/>
    <d v="2014-10-21T00:00:00"/>
    <m/>
    <s v="USC5Q1400005"/>
    <n v="1.5544121899999999E-2"/>
    <n v="6"/>
  </r>
  <r>
    <s v="US-VOT"/>
    <s v="US-VOTIV MUSIC"/>
    <s v="PORTABLE SUB PROGRAMMED PLAYS"/>
    <s v="Pandora"/>
    <s v="PORTABLE SUBSCRIPTIONS"/>
    <s v="TRACK"/>
    <x v="9"/>
    <x v="12"/>
    <s v="00857235002190"/>
    <s v="YOUNG BUFFALO"/>
    <s v="OLD SOUL"/>
    <d v="2015-03-03T00:00:00"/>
    <m/>
    <s v="USC5Q1400010"/>
    <n v="1.5017162400000001E-2"/>
    <n v="6"/>
  </r>
  <r>
    <s v="US-VOT"/>
    <s v="US-VOTIV MUSIC"/>
    <s v="PORTABLE SUB PROGRAMMED PLAYS"/>
    <s v="Pandora"/>
    <s v="PORTABLE SUBSCRIPTIONS"/>
    <s v="TRACK"/>
    <x v="9"/>
    <x v="12"/>
    <s v="00857235002190"/>
    <s v="YOUNG BUFFALO"/>
    <s v="NO IDEA"/>
    <d v="2015-03-03T00:00:00"/>
    <m/>
    <s v="USC5Q1400002"/>
    <n v="4.8991848999999999E-3"/>
    <n v="1"/>
  </r>
  <r>
    <s v="US-VOT"/>
    <s v="US-VOTIV MUSIC"/>
    <s v="PORTABLE SUB PROGRAMMED PLAYS"/>
    <s v="Pandora"/>
    <s v="PORTABLE SUBSCRIPTIONS"/>
    <s v="TRACK"/>
    <x v="9"/>
    <x v="12"/>
    <s v="00857235002190"/>
    <s v="YOUNG BUFFALO"/>
    <s v="GUILT"/>
    <d v="2015-03-03T00:00:00"/>
    <m/>
    <s v="USC5Q1400003"/>
    <n v="1.85739418E-2"/>
    <n v="7"/>
  </r>
  <r>
    <s v="US-VOT"/>
    <s v="US-VOTIV MUSIC"/>
    <s v="PORTABLE SUB PROGRAMMED PLAYS"/>
    <s v="Pandora"/>
    <s v="PORTABLE SUBSCRIPTIONS"/>
    <s v="TRACK"/>
    <x v="9"/>
    <x v="12"/>
    <s v="00857235002190"/>
    <s v="YOUNG BUFFALO"/>
    <s v="CLIFF DIVER"/>
    <d v="2015-03-03T00:00:00"/>
    <m/>
    <s v="USC5Q1400004"/>
    <n v="2.54490276E-2"/>
    <n v="9"/>
  </r>
  <r>
    <s v="US-VOT"/>
    <s v="US-VOTIV MUSIC"/>
    <s v="PORTABLE SUB PROGRAMMED PLAYS"/>
    <s v="Pandora"/>
    <s v="PORTABLE SUBSCRIPTIONS"/>
    <s v="TRACK"/>
    <x v="9"/>
    <x v="12"/>
    <s v="00857235002190"/>
    <s v="YOUNG BUFFALO"/>
    <s v="BLACK EYE"/>
    <d v="2015-03-03T00:00:00"/>
    <m/>
    <s v="USC5Q1400007"/>
    <n v="1.7125000500000001E-2"/>
    <n v="6"/>
  </r>
  <r>
    <s v="US-VOT"/>
    <s v="US-VOTIV MUSIC"/>
    <s v="PORTABLE SUB PROGRAMMED PLAYS"/>
    <s v="Pandora"/>
    <s v="PORTABLE SUBSCRIPTIONS"/>
    <s v="TRACK"/>
    <x v="10"/>
    <x v="27"/>
    <s v="00857235002725"/>
    <s v="WHITE ARROWS"/>
    <s v="WE CAN'T EVER DIE"/>
    <d v="2014-12-02T00:00:00"/>
    <m/>
    <s v="USC5Q1400076"/>
    <n v="3.0298199000000012E-3"/>
    <n v="1"/>
  </r>
  <r>
    <s v="US-VOT"/>
    <s v="US-VOTIV MUSIC"/>
    <s v="PORTABLE SUB PROGRAMMED PLAYS"/>
    <s v="Pandora"/>
    <s v="PORTABLE SUBSCRIPTIONS"/>
    <s v="TRACK"/>
    <x v="10"/>
    <x v="27"/>
    <s v="00857235002541"/>
    <s v="WHITE ARROWS"/>
    <s v="WE CAN'T EVER DIE"/>
    <d v="2014-07-22T00:00:00"/>
    <m/>
    <s v="USC5Q1400048"/>
    <n v="4.8947555699999999E-2"/>
    <n v="15"/>
  </r>
  <r>
    <s v="US-VOT"/>
    <s v="US-VOTIV MUSIC"/>
    <s v="PORTABLE SUB PROGRAMMED PLAYS"/>
    <s v="Pandora"/>
    <s v="PORTABLE SUBSCRIPTIONS"/>
    <s v="TRACK"/>
    <x v="10"/>
    <x v="28"/>
    <s v="00857235002374"/>
    <s v="WHITE ARROWS"/>
    <s v="LEAVE IT ALONE"/>
    <d v="2014-06-10T00:00:00"/>
    <m/>
    <s v="USC5Q1400017"/>
    <n v="6.6184657300000005E-2"/>
    <n v="26"/>
  </r>
  <r>
    <s v="US-VOT"/>
    <s v="US-VOTIV MUSIC"/>
    <s v="PORTABLE SUB PROGRAMMED PLAYS"/>
    <s v="Pandora"/>
    <s v="PORTABLE SUBSCRIPTIONS"/>
    <s v="TRACK"/>
    <x v="10"/>
    <x v="13"/>
    <s v="00857235002411"/>
    <s v="WHITE ARROWS"/>
    <s v="I WANT A TASTE"/>
    <d v="2014-06-24T00:00:00"/>
    <m/>
    <s v="USC5Q1400034"/>
    <n v="5.5352204600000003E-2"/>
    <n v="18"/>
  </r>
  <r>
    <s v="US-VOT"/>
    <s v="US-VOTIV MUSIC"/>
    <s v="PORTABLE SUB PROGRAMMED PLAYS"/>
    <s v="Pandora"/>
    <s v="PORTABLE SUBSCRIPTIONS"/>
    <s v="TRACK"/>
    <x v="6"/>
    <x v="7"/>
    <s v="00075679967336"/>
    <s v="WE ARE AUGUSTINES"/>
    <s v="THE INSTRUMENTAL"/>
    <d v="2014-02-18T00:00:00"/>
    <m/>
    <s v="GBW7D1100012"/>
    <n v="2.5028604000000001E-3"/>
    <n v="1"/>
  </r>
  <r>
    <s v="US-VOT"/>
    <s v="US-VOTIV MUSIC"/>
    <s v="PORTABLE SUB PROGRAMMED PLAYS"/>
    <s v="Pandora"/>
    <s v="PORTABLE SUBSCRIPTIONS"/>
    <s v="TRACK"/>
    <x v="6"/>
    <x v="7"/>
    <s v="00075679967336"/>
    <s v="WE ARE AUGUSTINES"/>
    <s v="STRANGE DAYS"/>
    <d v="2014-02-18T00:00:00"/>
    <m/>
    <s v="GBW7D1100010"/>
    <n v="0.15583089350000001"/>
    <n v="56"/>
  </r>
  <r>
    <s v="US-VOT"/>
    <s v="US-VOTIV MUSIC"/>
    <s v="PORTABLE SUB PROGRAMMED PLAYS"/>
    <s v="Pandora"/>
    <s v="PORTABLE SUBSCRIPTIONS"/>
    <s v="TRACK"/>
    <x v="6"/>
    <x v="7"/>
    <s v="00075679967336"/>
    <s v="WE ARE AUGUSTINES"/>
    <s v="PHILADELPHIA (THE CITY OF BROTHERLY LOVE)"/>
    <d v="2014-02-18T00:00:00"/>
    <m/>
    <s v="GBW7D1100007"/>
    <n v="0.11912232540000001"/>
    <n v="38"/>
  </r>
  <r>
    <s v="US-VOT"/>
    <s v="US-VOTIV MUSIC"/>
    <s v="PORTABLE SUB PROGRAMMED PLAYS"/>
    <s v="Pandora"/>
    <s v="PORTABLE SUBSCRIPTIONS"/>
    <s v="TRACK"/>
    <x v="6"/>
    <x v="7"/>
    <s v="00075679967336"/>
    <s v="WE ARE AUGUSTINES"/>
    <s v="PATTON STATE HOSPITAL"/>
    <d v="2014-02-18T00:00:00"/>
    <m/>
    <s v="GBW7D1100009"/>
    <n v="0.14322853020000001"/>
    <n v="51"/>
  </r>
  <r>
    <s v="US-VOT"/>
    <s v="US-VOTIV MUSIC"/>
    <s v="PORTABLE SUB PROGRAMMED PLAYS"/>
    <s v="Pandora"/>
    <s v="PORTABLE SUBSCRIPTIONS"/>
    <s v="TRACK"/>
    <x v="6"/>
    <x v="7"/>
    <s v="00075679967336"/>
    <s v="WE ARE AUGUSTINES"/>
    <s v="NEW DRINK FOR THE OLD DRUNK"/>
    <d v="2014-02-18T00:00:00"/>
    <m/>
    <s v="GBW7D1100008"/>
    <n v="0.1069587525"/>
    <n v="39"/>
  </r>
  <r>
    <s v="US-VOT"/>
    <s v="US-VOTIV MUSIC"/>
    <s v="PORTABLE SUB PROGRAMMED PLAYS"/>
    <s v="Pandora"/>
    <s v="PORTABLE SUBSCRIPTIONS"/>
    <s v="TRACK"/>
    <x v="6"/>
    <x v="7"/>
    <s v="00075679967336"/>
    <s v="WE ARE AUGUSTINES"/>
    <s v="JUAREZ"/>
    <d v="2014-02-18T00:00:00"/>
    <m/>
    <s v="GBW7D1100006"/>
    <n v="5.37328605E-2"/>
    <n v="22"/>
  </r>
  <r>
    <s v="US-VOT"/>
    <s v="US-VOTIV MUSIC"/>
    <s v="PORTABLE SUB PROGRAMMED PLAYS"/>
    <s v="Pandora"/>
    <s v="PORTABLE SUBSCRIPTIONS"/>
    <s v="TRACK"/>
    <x v="6"/>
    <x v="7"/>
    <s v="00075679967336"/>
    <s v="WE ARE AUGUSTINES"/>
    <s v="HEADLONG INTO THE ABYSS"/>
    <d v="2014-02-18T00:00:00"/>
    <m/>
    <s v="GBW7D1100003"/>
    <n v="0.1073791761"/>
    <n v="38"/>
  </r>
  <r>
    <s v="US-VOT"/>
    <s v="US-VOTIV MUSIC"/>
    <s v="PORTABLE SUB PROGRAMMED PLAYS"/>
    <s v="Pandora"/>
    <s v="PORTABLE SUBSCRIPTIONS"/>
    <s v="TRACK"/>
    <x v="6"/>
    <x v="7"/>
    <s v="00075679967336"/>
    <s v="WE ARE AUGUSTINES"/>
    <s v="EAST LOS ANGELES"/>
    <d v="2014-02-18T00:00:00"/>
    <m/>
    <s v="GBW7D1100005"/>
    <n v="3.5830879599999997E-2"/>
    <n v="12"/>
  </r>
  <r>
    <s v="US-VOT"/>
    <s v="US-VOTIV MUSIC"/>
    <s v="PORTABLE SUB PROGRAMMED PLAYS"/>
    <s v="Pandora"/>
    <s v="PORTABLE SUBSCRIPTIONS"/>
    <s v="TRACK"/>
    <x v="6"/>
    <x v="7"/>
    <s v="00075679967336"/>
    <s v="WE ARE AUGUSTINES"/>
    <s v="CHAPEL SONG"/>
    <d v="2014-02-18T00:00:00"/>
    <m/>
    <s v="GBW7D1100014"/>
    <n v="0.18750246470000001"/>
    <n v="68"/>
  </r>
  <r>
    <s v="US-VOT"/>
    <s v="US-VOTIV MUSIC"/>
    <s v="PORTABLE SUB PROGRAMMED PLAYS"/>
    <s v="Pandora"/>
    <s v="PORTABLE SUBSCRIPTIONS"/>
    <s v="TRACK"/>
    <x v="6"/>
    <x v="7"/>
    <s v="00075679967336"/>
    <s v="WE ARE AUGUSTINES"/>
    <s v="BOOK OF JAMES"/>
    <d v="2014-02-18T00:00:00"/>
    <m/>
    <s v="GBW7D1100004"/>
    <n v="0.1528010735"/>
    <n v="55"/>
  </r>
  <r>
    <s v="US-VOT"/>
    <s v="US-VOTIV MUSIC"/>
    <s v="PORTABLE SUB PROGRAMMED PLAYS"/>
    <s v="Pandora"/>
    <s v="PORTABLE SUBSCRIPTIONS"/>
    <s v="TRACK"/>
    <x v="6"/>
    <x v="7"/>
    <s v="00075679967336"/>
    <s v="WE ARE AUGUSTINES"/>
    <s v="BARREL OF LEAVES"/>
    <d v="2014-02-18T00:00:00"/>
    <m/>
    <s v="GBW7D1100011"/>
    <n v="4.3401966000000007E-2"/>
    <n v="16"/>
  </r>
  <r>
    <s v="US-VOT"/>
    <s v="US-VOTIV MUSIC"/>
    <s v="PORTABLE SUB PROGRAMMED PLAYS"/>
    <s v="Pandora"/>
    <s v="PORTABLE SUBSCRIPTIONS"/>
    <s v="TRACK"/>
    <x v="6"/>
    <x v="7"/>
    <s v="00075679967336"/>
    <s v="WE ARE AUGUSTINES"/>
    <s v="AUGUSTINE"/>
    <d v="2014-02-18T00:00:00"/>
    <m/>
    <s v="GBW7D1100002"/>
    <n v="0.13725695169999999"/>
    <n v="49"/>
  </r>
  <r>
    <s v="US-VOT"/>
    <s v="US-VOTIV MUSIC"/>
    <s v="PORTABLE SUB PROGRAMMED PLAYS"/>
    <s v="Pandora"/>
    <s v="PORTABLE SUBSCRIPTIONS"/>
    <s v="TRACK"/>
    <x v="7"/>
    <x v="14"/>
    <s v="00075679946430"/>
    <s v="THE SO SO GLOS"/>
    <s v="UNDERNEATH THE UNIVERSE"/>
    <d v="2014-01-14T00:00:00"/>
    <m/>
    <s v="USC5Q1300124"/>
    <n v="3.0298199000000012E-3"/>
    <n v="1"/>
  </r>
  <r>
    <s v="US-VOT"/>
    <s v="US-VOTIV MUSIC"/>
    <s v="PORTABLE SUB PROGRAMMED PLAYS"/>
    <s v="Pandora"/>
    <s v="PORTABLE SUBSCRIPTIONS"/>
    <s v="TRACK"/>
    <x v="7"/>
    <x v="14"/>
    <s v="00075679946430"/>
    <s v="THE SO SO GLOS"/>
    <s v="THROW YOUR HANDS UP"/>
    <d v="2014-01-14T00:00:00"/>
    <m/>
    <s v="USC5Q1300118"/>
    <n v="1.8994365499999999E-2"/>
    <n v="6"/>
  </r>
  <r>
    <s v="US-VOT"/>
    <s v="US-VOTIV MUSIC"/>
    <s v="PORTABLE SUB PROGRAMMED PLAYS"/>
    <s v="Pandora"/>
    <s v="PORTABLE SUBSCRIPTIONS"/>
    <s v="TRACK"/>
    <x v="7"/>
    <x v="14"/>
    <s v="00075679946430"/>
    <s v="THE SO SO GLOS"/>
    <s v="MY BLOCK"/>
    <d v="2014-01-14T00:00:00"/>
    <m/>
    <s v="USC5Q1300117"/>
    <n v="3.2167564199999998E-2"/>
    <n v="10"/>
  </r>
  <r>
    <s v="US-VOT"/>
    <s v="US-VOTIV MUSIC"/>
    <s v="PORTABLE SUB PROGRAMMED PLAYS"/>
    <s v="Pandora"/>
    <s v="PORTABLE SUBSCRIPTIONS"/>
    <s v="TRACK"/>
    <x v="7"/>
    <x v="14"/>
    <s v="00075679946430"/>
    <s v="THE SO SO GLOS"/>
    <s v="LOVE OR EMPIRE"/>
    <d v="2014-01-14T00:00:00"/>
    <m/>
    <s v="USC5Q1300120"/>
    <n v="3.1703109899999998E-2"/>
    <n v="11"/>
  </r>
  <r>
    <s v="US-VOT"/>
    <s v="US-VOTIV MUSIC"/>
    <s v="PORTABLE SUB PROGRAMMED PLAYS"/>
    <s v="Pandora"/>
    <s v="PORTABLE SUBSCRIPTIONS"/>
    <s v="TRACK"/>
    <x v="7"/>
    <x v="14"/>
    <s v="00075679946430"/>
    <s v="THE SO SO GLOS"/>
    <s v="ISN'T IT A SHAME"/>
    <d v="2014-01-14T00:00:00"/>
    <m/>
    <s v="USC5Q1300119"/>
    <n v="1.46221401E-2"/>
    <n v="5"/>
  </r>
  <r>
    <s v="US-VOT"/>
    <s v="US-VOTIV MUSIC"/>
    <s v="PORTABLE SUB PROGRAMMED PLAYS"/>
    <s v="Pandora"/>
    <s v="PORTABLE SUBSCRIPTIONS"/>
    <s v="TRACK"/>
    <x v="7"/>
    <x v="14"/>
    <s v="00075679946430"/>
    <s v="THE SO SO GLOS"/>
    <s v="ISLAND LOOPS"/>
    <d v="2014-01-14T00:00:00"/>
    <m/>
    <s v="USC5Q1300123"/>
    <n v="4.7485704900000009E-2"/>
    <n v="17"/>
  </r>
  <r>
    <s v="US-VOT"/>
    <s v="US-VOTIV MUSIC"/>
    <s v="PORTABLE SUB PROGRAMMED PLAYS"/>
    <s v="Pandora"/>
    <s v="PORTABLE SUBSCRIPTIONS"/>
    <s v="TRACK"/>
    <x v="7"/>
    <x v="14"/>
    <s v="00075679946430"/>
    <s v="THE SO SO GLOS"/>
    <s v="EXECUTION"/>
    <d v="2014-01-14T00:00:00"/>
    <m/>
    <s v="USC5Q1300122"/>
    <n v="3.0298199000000012E-3"/>
    <n v="1"/>
  </r>
  <r>
    <s v="US-VOT"/>
    <s v="US-VOTIV MUSIC"/>
    <s v="PORTABLE SUB PROGRAMMED PLAYS"/>
    <s v="Pandora"/>
    <s v="PORTABLE SUBSCRIPTIONS"/>
    <s v="TRACK"/>
    <x v="7"/>
    <x v="15"/>
    <s v="00075679946447"/>
    <s v="THE SO SO GLOS"/>
    <s v="THE FISTICUFFS"/>
    <d v="2014-01-14T00:00:00"/>
    <m/>
    <s v="USC5Q1300097"/>
    <n v="6.0596398000000006E-3"/>
    <n v="2"/>
  </r>
  <r>
    <s v="US-VOT"/>
    <s v="US-VOTIV MUSIC"/>
    <s v="PORTABLE SUB PROGRAMMED PLAYS"/>
    <s v="Pandora"/>
    <s v="PORTABLE SUBSCRIPTIONS"/>
    <s v="TRACK"/>
    <x v="7"/>
    <x v="15"/>
    <s v="00075679946447"/>
    <s v="THE SO SO GLOS"/>
    <s v="THE DEAD, THE GONE &amp; THE COSMOS"/>
    <d v="2014-01-14T00:00:00"/>
    <m/>
    <s v="USC5Q1300103"/>
    <n v="3.0298199000000012E-3"/>
    <n v="1"/>
  </r>
  <r>
    <s v="US-VOT"/>
    <s v="US-VOTIV MUSIC"/>
    <s v="PORTABLE SUB PROGRAMMED PLAYS"/>
    <s v="Pandora"/>
    <s v="PORTABLE SUBSCRIPTIONS"/>
    <s v="TRACK"/>
    <x v="7"/>
    <x v="15"/>
    <s v="00075679946447"/>
    <s v="THE SO SO GLOS"/>
    <s v="SEVENTEEN"/>
    <d v="2014-01-14T00:00:00"/>
    <m/>
    <s v="USC5Q1300106"/>
    <n v="3.1640604699999998E-2"/>
    <n v="10"/>
  </r>
  <r>
    <s v="US-VOT"/>
    <s v="US-VOTIV MUSIC"/>
    <s v="PORTABLE SUB PROGRAMMED PLAYS"/>
    <s v="Pandora"/>
    <s v="PORTABLE SUBSCRIPTIONS"/>
    <s v="TRACK"/>
    <x v="7"/>
    <x v="15"/>
    <s v="00075679946447"/>
    <s v="THE SO SO GLOS"/>
    <s v="RUSKIE KILLS FEMME"/>
    <d v="2014-01-14T00:00:00"/>
    <m/>
    <s v="USC5Q1300109"/>
    <n v="3.0298199000000012E-3"/>
    <n v="1"/>
  </r>
  <r>
    <s v="US-VOT"/>
    <s v="US-VOTIV MUSIC"/>
    <s v="PORTABLE SUB PROGRAMMED PLAYS"/>
    <s v="Pandora"/>
    <s v="PORTABLE SUBSCRIPTIONS"/>
    <s v="TRACK"/>
    <x v="7"/>
    <x v="15"/>
    <s v="00075679946447"/>
    <s v="THE SO SO GLOS"/>
    <s v="MOLD BABY (&amp; THE QUEEN MIDAS)"/>
    <d v="2014-01-14T00:00:00"/>
    <m/>
    <s v="USC5Q1300110"/>
    <n v="3.0298199000000012E-3"/>
    <n v="1"/>
  </r>
  <r>
    <s v="US-VOT"/>
    <s v="US-VOTIV MUSIC"/>
    <s v="PORTABLE SUB PROGRAMMED PLAYS"/>
    <s v="Pandora"/>
    <s v="PORTABLE SUBSCRIPTIONS"/>
    <s v="TRACK"/>
    <x v="7"/>
    <x v="15"/>
    <s v="00075679946447"/>
    <s v="THE SO SO GLOS"/>
    <s v="LOW"/>
    <d v="2014-01-14T00:00:00"/>
    <m/>
    <s v="USC5Q1300098"/>
    <n v="3.0298199000000012E-3"/>
    <n v="1"/>
  </r>
  <r>
    <s v="US-VOT"/>
    <s v="US-VOTIV MUSIC"/>
    <s v="PORTABLE SUB PROGRAMMED PLAYS"/>
    <s v="Pandora"/>
    <s v="PORTABLE SUBSCRIPTIONS"/>
    <s v="TRACK"/>
    <x v="7"/>
    <x v="15"/>
    <s v="00075679946447"/>
    <s v="THE SO SO GLOS"/>
    <s v="JUNKIE STORY"/>
    <d v="2014-01-14T00:00:00"/>
    <m/>
    <s v="USC5Q1300105"/>
    <n v="3.0298199000000012E-3"/>
    <n v="1"/>
  </r>
  <r>
    <s v="US-VOT"/>
    <s v="US-VOTIV MUSIC"/>
    <s v="PORTABLE SUB PROGRAMMED PLAYS"/>
    <s v="Pandora"/>
    <s v="PORTABLE SUBSCRIPTIONS"/>
    <s v="TRACK"/>
    <x v="7"/>
    <x v="15"/>
    <s v="00075679946447"/>
    <s v="THE SO SO GLOS"/>
    <s v="IRISH ROSE"/>
    <d v="2014-01-14T00:00:00"/>
    <m/>
    <s v="USC5Q1300107"/>
    <n v="6.0596398000000006E-3"/>
    <n v="2"/>
  </r>
  <r>
    <s v="US-VOT"/>
    <s v="US-VOTIV MUSIC"/>
    <s v="PORTABLE SUB PROGRAMMED PLAYS"/>
    <s v="Pandora"/>
    <s v="PORTABLE SUBSCRIPTIONS"/>
    <s v="TRACK"/>
    <x v="7"/>
    <x v="15"/>
    <s v="00075679946447"/>
    <s v="THE SO SO GLOS"/>
    <s v="HURRICANE HEART ATTACK"/>
    <d v="2014-01-14T00:00:00"/>
    <m/>
    <s v="USC5Q1300102"/>
    <n v="3.0298199000000012E-3"/>
    <n v="1"/>
  </r>
  <r>
    <s v="US-VOT"/>
    <s v="US-VOTIV MUSIC"/>
    <s v="PORTABLE SUB PROGRAMMED PLAYS"/>
    <s v="Pandora"/>
    <s v="PORTABLE SUBSCRIPTIONS"/>
    <s v="TRACK"/>
    <x v="7"/>
    <x v="15"/>
    <s v="00075679946447"/>
    <s v="THE SO SO GLOS"/>
    <s v="FROM HER BEACON HAND, GLOS"/>
    <d v="2014-01-14T00:00:00"/>
    <m/>
    <s v="USC5Q1300100"/>
    <n v="3.0298199000000012E-3"/>
    <n v="1"/>
  </r>
  <r>
    <s v="US-VOT"/>
    <s v="US-VOTIV MUSIC"/>
    <s v="PORTABLE SUB PROGRAMMED PLAYS"/>
    <s v="Pandora"/>
    <s v="PORTABLE SUBSCRIPTIONS"/>
    <s v="TRACK"/>
    <x v="7"/>
    <x v="15"/>
    <s v="00075679946447"/>
    <s v="THE SO SO GLOS"/>
    <s v="BROKEN MIRROR BABY"/>
    <d v="2014-01-14T00:00:00"/>
    <m/>
    <s v="USC5Q1300108"/>
    <n v="2.30781044E-2"/>
    <n v="7"/>
  </r>
  <r>
    <s v="US-VOT"/>
    <s v="US-VOTIV MUSIC"/>
    <s v="PORTABLE SUB PROGRAMMED PLAYS"/>
    <s v="Pandora"/>
    <s v="PORTABLE SUBSCRIPTIONS"/>
    <s v="TRACK"/>
    <x v="7"/>
    <x v="8"/>
    <s v="00811790020006"/>
    <s v="THE SO SO GLOS"/>
    <s v="LINDY HOP"/>
    <d v="2014-01-14T00:00:00"/>
    <m/>
    <s v="USC5Q1300115"/>
    <n v="3.5000000000000001E-3"/>
    <n v="1"/>
  </r>
  <r>
    <s v="US-VOT"/>
    <s v="US-VOTIV MUSIC"/>
    <s v="PORTABLE SUB PROGRAMMED PLAYS"/>
    <s v="Pandora"/>
    <s v="PORTABLE SUBSCRIPTIONS"/>
    <s v="TRACK"/>
    <x v="7"/>
    <x v="8"/>
    <s v="00811790020006"/>
    <s v="THE SO SO GLOS"/>
    <s v="HERE COMES THE NEIGHBORHOOD"/>
    <d v="2014-01-14T00:00:00"/>
    <m/>
    <s v="USC5Q1300114"/>
    <n v="6.0596398000000006E-3"/>
    <n v="2"/>
  </r>
  <r>
    <s v="US-VOT"/>
    <s v="US-VOTIV MUSIC"/>
    <s v="PORTABLE SUB PROGRAMMED PLAYS"/>
    <s v="Pandora"/>
    <s v="PORTABLE SUBSCRIPTIONS"/>
    <s v="TRACK"/>
    <x v="7"/>
    <x v="30"/>
    <s v="00851563006356"/>
    <s v="THE SO SO GLOS"/>
    <s v="SUNNY SIDE"/>
    <d v="2016-05-20T00:00:00"/>
    <m/>
    <s v="USC5Q1500023"/>
    <n v="3.0298199000000012E-3"/>
    <n v="1"/>
  </r>
  <r>
    <s v="US-VOT"/>
    <s v="US-VOTIV MUSIC"/>
    <s v="PORTABLE SUB PROGRAMMED PLAYS"/>
    <s v="Pandora"/>
    <s v="PORTABLE SUBSCRIPTIONS"/>
    <s v="TRACK"/>
    <x v="7"/>
    <x v="30"/>
    <s v="00851563006356"/>
    <s v="THE SO SO GLOS"/>
    <s v="KINGS COUNTY II: BALLAD OF A SO SO GLO"/>
    <d v="2016-05-20T00:00:00"/>
    <m/>
    <s v="USC5Q1500024"/>
    <n v="3.0298199000000012E-3"/>
    <n v="1"/>
  </r>
  <r>
    <s v="US-VOT"/>
    <s v="US-VOTIV MUSIC"/>
    <s v="PORTABLE SUB PROGRAMMED PLAYS"/>
    <s v="Pandora"/>
    <s v="PORTABLE SUBSCRIPTIONS"/>
    <s v="TRACK"/>
    <x v="7"/>
    <x v="30"/>
    <s v="00851563006356"/>
    <s v="THE SO SO GLOS"/>
    <s v="INPATIENT"/>
    <d v="2016-05-20T00:00:00"/>
    <m/>
    <s v="USC5Q1500027"/>
    <n v="9.0894597999999997E-3"/>
    <n v="3"/>
  </r>
  <r>
    <s v="US-VOT"/>
    <s v="US-VOTIV MUSIC"/>
    <s v="PORTABLE SUB PROGRAMMED PLAYS"/>
    <s v="Pandora"/>
    <s v="PORTABLE SUBSCRIPTIONS"/>
    <s v="TRACK"/>
    <x v="7"/>
    <x v="30"/>
    <s v="00851563006356"/>
    <s v="THE SO SO GLOS"/>
    <s v="GOING OUT SWINGIN'"/>
    <d v="2016-05-20T00:00:00"/>
    <m/>
    <s v="USC5Q1500020"/>
    <n v="2.5656379399999998E-2"/>
    <n v="6"/>
  </r>
  <r>
    <s v="US-VOT"/>
    <s v="US-VOTIV MUSIC"/>
    <s v="PORTABLE SUB PROGRAMMED PLAYS"/>
    <s v="Pandora"/>
    <s v="PORTABLE SUBSCRIPTIONS"/>
    <s v="TRACK"/>
    <x v="7"/>
    <x v="30"/>
    <s v="00851563006356"/>
    <s v="THE SO SO GLOS"/>
    <s v="DOWN THE TUBES"/>
    <d v="2016-05-20T00:00:00"/>
    <m/>
    <s v="USC5Q1500028"/>
    <n v="1.40951806E-2"/>
    <n v="5"/>
  </r>
  <r>
    <s v="US-VOT"/>
    <s v="US-VOTIV MUSIC"/>
    <s v="PORTABLE SUB PROGRAMMED PLAYS"/>
    <s v="Pandora"/>
    <s v="PORTABLE SUBSCRIPTIONS"/>
    <s v="TRACK"/>
    <x v="7"/>
    <x v="30"/>
    <s v="00851563006356"/>
    <s v="THE SO SO GLOS"/>
    <s v="DEVIL'S DOING HANDSTANDS"/>
    <d v="2016-05-20T00:00:00"/>
    <m/>
    <s v="USC5Q1500021"/>
    <n v="9.7983697999999998E-3"/>
    <n v="2"/>
  </r>
  <r>
    <s v="US-VOT"/>
    <s v="US-VOTIV MUSIC"/>
    <s v="PORTABLE SUB PROGRAMMED PLAYS"/>
    <s v="Pandora"/>
    <s v="PORTABLE SUBSCRIPTIONS"/>
    <s v="TRACK"/>
    <x v="7"/>
    <x v="30"/>
    <s v="00851563006356"/>
    <s v="THE SO SO GLOS"/>
    <s v="CADAVER (CAREER SUICIDE)"/>
    <d v="2016-05-20T00:00:00"/>
    <m/>
    <s v="USC5Q1500026"/>
    <n v="1.09588247E-2"/>
    <n v="3"/>
  </r>
  <r>
    <s v="US-VOT"/>
    <s v="US-VOTIV MUSIC"/>
    <s v="PORTABLE SUB PROGRAMMED PLAYS"/>
    <s v="Pandora"/>
    <s v="PORTABLE SUBSCRIPTIONS"/>
    <s v="TRACK"/>
    <x v="7"/>
    <x v="31"/>
    <s v="00851563006479"/>
    <s v="THE SO SO GLOS"/>
    <s v="DANCING INDUSTRY"/>
    <d v="2016-03-11T00:00:00"/>
    <m/>
    <s v="USC5Q1500018"/>
    <n v="5.4931780900000012E-2"/>
    <n v="19"/>
  </r>
  <r>
    <s v="US-VOT"/>
    <s v="US-VOTIV MUSIC"/>
    <s v="PORTABLE SUB PROGRAMMED PLAYS"/>
    <s v="Pandora"/>
    <s v="PORTABLE SUBSCRIPTIONS"/>
    <s v="TRACK"/>
    <x v="7"/>
    <x v="32"/>
    <s v="00857235002961"/>
    <s v="THE SO SO GLOS"/>
    <s v="BLACK AND BLUE"/>
    <d v="2015-03-03T00:00:00"/>
    <m/>
    <s v="USC5Q1500002"/>
    <n v="9.0894597999999997E-3"/>
    <n v="3"/>
  </r>
  <r>
    <s v="US-VOT"/>
    <s v="US-VOTIV MUSIC"/>
    <s v="PORTABLE SUB PROGRAMMED PLAYS"/>
    <s v="Pandora"/>
    <s v="PORTABLE SUBSCRIPTIONS"/>
    <s v="TRACK"/>
    <x v="17"/>
    <x v="36"/>
    <s v="00851857007267"/>
    <s v="MY GOODNESS"/>
    <s v="SCAVENGERS"/>
    <d v="2017-06-02T00:00:00"/>
    <m/>
    <s v="USC5Q1600041"/>
    <n v="1.8178919500000001E-2"/>
    <n v="6"/>
  </r>
  <r>
    <s v="US-VOT"/>
    <s v="US-VOTIV MUSIC"/>
    <s v="PORTABLE SUB PROGRAMMED PLAYS"/>
    <s v="Pandora"/>
    <s v="PORTABLE SUBSCRIPTIONS"/>
    <s v="TRACK"/>
    <x v="17"/>
    <x v="36"/>
    <s v="00851857007236"/>
    <s v="MY GOODNESS"/>
    <s v="WHITE WITCHES"/>
    <d v="2017-06-02T00:00:00"/>
    <m/>
    <s v="USC5Q1600040"/>
    <n v="8.8968710100000001E-2"/>
    <n v="29"/>
  </r>
  <r>
    <s v="US-VOT"/>
    <s v="US-VOTIV MUSIC"/>
    <s v="PORTABLE SUB PROGRAMMED PLAYS"/>
    <s v="Pandora"/>
    <s v="PORTABLE SUBSCRIPTIONS"/>
    <s v="TRACK"/>
    <x v="17"/>
    <x v="36"/>
    <s v="00851857007236"/>
    <s v="MY GOODNESS"/>
    <s v="SWIM"/>
    <d v="2017-06-02T00:00:00"/>
    <m/>
    <s v="USC5Q1600039"/>
    <n v="2.6741419799999999E-2"/>
    <n v="9"/>
  </r>
  <r>
    <s v="US-VOT"/>
    <s v="US-VOTIV MUSIC"/>
    <s v="PORTABLE SUB PROGRAMMED PLAYS"/>
    <s v="Pandora"/>
    <s v="PORTABLE SUBSCRIPTIONS"/>
    <s v="TRACK"/>
    <x v="17"/>
    <x v="36"/>
    <s v="00851857007236"/>
    <s v="MY GOODNESS"/>
    <s v="SILVER LINING"/>
    <d v="2017-06-02T00:00:00"/>
    <m/>
    <s v="USC5Q1600036"/>
    <n v="2.3711599900000001E-2"/>
    <n v="8"/>
  </r>
  <r>
    <s v="US-VOT"/>
    <s v="US-VOTIV MUSIC"/>
    <s v="PORTABLE SUB PROGRAMMED PLAYS"/>
    <s v="Pandora"/>
    <s v="PORTABLE SUBSCRIPTIONS"/>
    <s v="TRACK"/>
    <x v="17"/>
    <x v="36"/>
    <s v="00851857007236"/>
    <s v="MY GOODNESS"/>
    <s v="LAZY LOVE"/>
    <d v="2017-06-02T00:00:00"/>
    <m/>
    <s v="USC5Q1600043"/>
    <n v="6.0596398000000006E-3"/>
    <n v="2"/>
  </r>
  <r>
    <s v="US-VOT"/>
    <s v="US-VOTIV MUSIC"/>
    <s v="PORTABLE SUB PROGRAMMED PLAYS"/>
    <s v="Pandora"/>
    <s v="PORTABLE SUBSCRIPTIONS"/>
    <s v="TRACK"/>
    <x v="17"/>
    <x v="36"/>
    <s v="00851857007236"/>
    <s v="MY GOODNESS"/>
    <s v="HAUNT"/>
    <d v="2017-06-02T00:00:00"/>
    <m/>
    <s v="USC5Q1600038"/>
    <n v="2.5028604000000001E-3"/>
    <n v="1"/>
  </r>
  <r>
    <s v="US-VOT"/>
    <s v="US-VOTIV MUSIC"/>
    <s v="PORTABLE SUB PROGRAMMED PLAYS"/>
    <s v="Pandora"/>
    <s v="PORTABLE SUBSCRIPTIONS"/>
    <s v="TRACK"/>
    <x v="17"/>
    <x v="36"/>
    <s v="00851857007236"/>
    <s v="MY GOODNESS"/>
    <s v="GHOST TOWN"/>
    <d v="2017-06-02T00:00:00"/>
    <m/>
    <s v="USC5Q1600042"/>
    <n v="3.0298199000000012E-3"/>
    <n v="1"/>
  </r>
  <r>
    <s v="US-VOT"/>
    <s v="US-VOTIV MUSIC"/>
    <s v="PORTABLE SUB PROGRAMMED PLAYS"/>
    <s v="Pandora"/>
    <s v="PORTABLE SUBSCRIPTIONS"/>
    <s v="TRACK"/>
    <x v="17"/>
    <x v="36"/>
    <s v="00851857007236"/>
    <s v="MY GOODNESS"/>
    <s v="ELEVATORS"/>
    <d v="2017-06-02T00:00:00"/>
    <m/>
    <s v="USC5Q1600037"/>
    <n v="1.1654825400000001E-2"/>
    <n v="5"/>
  </r>
  <r>
    <s v="US-VOT"/>
    <s v="US-VOTIV MUSIC"/>
    <s v="PORTABLE SUB PROGRAMMED PLAYS"/>
    <s v="Pandora"/>
    <s v="PORTABLE SUBSCRIPTIONS"/>
    <s v="TRACK"/>
    <x v="17"/>
    <x v="36"/>
    <s v="00851857007236"/>
    <s v="MY GOODNESS"/>
    <s v="CUT TEETH"/>
    <d v="2017-06-02T00:00:00"/>
    <m/>
    <s v="USC5Q1600045"/>
    <n v="3.0298199000000012E-3"/>
    <n v="1"/>
  </r>
  <r>
    <s v="US-VOT"/>
    <s v="US-VOTIV MUSIC"/>
    <s v="PORTABLE SUB PROGRAMMED PLAYS"/>
    <s v="Pandora"/>
    <s v="PORTABLE SUBSCRIPTIONS"/>
    <s v="TRACK"/>
    <x v="17"/>
    <x v="36"/>
    <s v="00851857007236"/>
    <s v="MY GOODNESS"/>
    <s v="ALRIGHT"/>
    <d v="2017-06-02T00:00:00"/>
    <m/>
    <s v="USC5Q1600044"/>
    <n v="5.5326803000000013E-3"/>
    <n v="2"/>
  </r>
  <r>
    <s v="US-VOT"/>
    <s v="US-VOTIV MUSIC"/>
    <s v="PORTABLE SUB PROGRAMMED PLAYS"/>
    <s v="Pandora"/>
    <s v="PORTABLE SUBSCRIPTIONS"/>
    <s v="TRACK"/>
    <x v="17"/>
    <x v="37"/>
    <s v="00851857007069"/>
    <s v="MY GOODNESS"/>
    <s v="ISLANDS"/>
    <d v="2016-09-14T00:00:00"/>
    <m/>
    <s v="USC5Q1600046"/>
    <n v="0.12498180270000001"/>
    <n v="35"/>
  </r>
  <r>
    <s v="US-VOT"/>
    <s v="US-VOTIV MUSIC"/>
    <s v="PORTABLE SUB PROGRAMMED PLAYS"/>
    <s v="Pandora"/>
    <s v="PORTABLE SUBSCRIPTIONS"/>
    <s v="TRACK"/>
    <x v="17"/>
    <x v="37"/>
    <s v="00851857007052"/>
    <s v="MY GOODNESS"/>
    <s v="YOU DON'T KNOW HOW IT FEELS"/>
    <d v="2016-11-04T00:00:00"/>
    <m/>
    <s v="USC5Q1600047"/>
    <n v="6.0596398000000006E-3"/>
    <n v="2"/>
  </r>
  <r>
    <s v="US-VOT"/>
    <s v="US-VOTIV MUSIC"/>
    <s v="PORTABLE SUB PROGRAMMED PLAYS"/>
    <s v="Pandora"/>
    <s v="PORTABLE SUBSCRIPTIONS"/>
    <s v="TRACK"/>
    <x v="17"/>
    <x v="38"/>
    <s v="00857235002237"/>
    <s v="MY GOODNESS"/>
    <s v="COLD FEET KILLER"/>
    <d v="2014-04-15T00:00:00"/>
    <m/>
    <s v="USC5Q1300084"/>
    <n v="0.2311506653"/>
    <n v="73"/>
  </r>
  <r>
    <s v="US-VOT"/>
    <s v="US-VOTIV MUSIC"/>
    <s v="PORTABLE SUB PROGRAMMED PLAYS"/>
    <s v="Pandora"/>
    <s v="PORTABLE SUBSCRIPTIONS"/>
    <s v="TRACK"/>
    <x v="17"/>
    <x v="39"/>
    <s v="00857235002060"/>
    <s v="MY GOODNESS"/>
    <s v="CHECK YOUR BONES"/>
    <d v="2014-01-21T00:00:00"/>
    <m/>
    <s v="USC5Q1300083"/>
    <n v="1.5352437892999999"/>
    <n v="499"/>
  </r>
  <r>
    <s v="US-VOT"/>
    <s v="US-VOTIV MUSIC"/>
    <s v="PORTABLE SUB PROGRAMMED PLAYS"/>
    <s v="Pandora"/>
    <s v="PORTABLE SUBSCRIPTIONS"/>
    <s v="TRACK"/>
    <x v="18"/>
    <x v="41"/>
    <s v="00857235002923"/>
    <s v="KUROMA"/>
    <s v="LOVE IS ON THE WAY"/>
    <d v="2015-01-27T00:00:00"/>
    <m/>
    <s v="USC5Q1400038"/>
    <n v="1.46221401E-2"/>
    <n v="5"/>
  </r>
  <r>
    <s v="US-VOT"/>
    <s v="US-VOTIV MUSIC"/>
    <s v="PORTABLE SUB PROGRAMMED PLAYS"/>
    <s v="Pandora"/>
    <s v="PORTABLE SUBSCRIPTIONS"/>
    <s v="TRACK"/>
    <x v="18"/>
    <x v="42"/>
    <s v="00857235002459"/>
    <s v="KUROMA"/>
    <s v="SIMON'S IN THE JUNGLE"/>
    <d v="2015-04-07T00:00:00"/>
    <m/>
    <s v="USC5Q1400041"/>
    <n v="3.9042649999999998E-2"/>
    <n v="12"/>
  </r>
  <r>
    <s v="US-VOT"/>
    <s v="US-VOTIV MUSIC"/>
    <s v="PORTABLE SUB PROGRAMMED PLAYS"/>
    <s v="Pandora"/>
    <s v="PORTABLE SUBSCRIPTIONS"/>
    <s v="TRACK"/>
    <x v="18"/>
    <x v="42"/>
    <s v="00857235002459"/>
    <s v="KUROMA"/>
    <s v="RUNNING PEOPLE"/>
    <d v="2015-04-07T00:00:00"/>
    <m/>
    <s v="USC5Q1400037"/>
    <n v="3.0923251E-3"/>
    <n v="2"/>
  </r>
  <r>
    <s v="US-VOT"/>
    <s v="US-VOTIV MUSIC"/>
    <s v="PORTABLE SUB PROGRAMMED PLAYS"/>
    <s v="Pandora"/>
    <s v="PORTABLE SUBSCRIPTIONS"/>
    <s v="TRACK"/>
    <x v="18"/>
    <x v="42"/>
    <s v="00857235002459"/>
    <s v="KUROMA"/>
    <s v="PASSIONATE PEOPLE"/>
    <d v="2015-04-07T00:00:00"/>
    <m/>
    <s v="USC5Q1400040"/>
    <n v="5.5326803000000013E-3"/>
    <n v="2"/>
  </r>
  <r>
    <s v="US-VOT"/>
    <s v="US-VOTIV MUSIC"/>
    <s v="PORTABLE SUB PROGRAMMED PLAYS"/>
    <s v="Pandora"/>
    <s v="PORTABLE SUBSCRIPTIONS"/>
    <s v="TRACK"/>
    <x v="18"/>
    <x v="42"/>
    <s v="00857235002459"/>
    <s v="KUROMA"/>
    <s v="EVAN MANN"/>
    <d v="2015-04-07T00:00:00"/>
    <m/>
    <s v="USC5Q1400042"/>
    <n v="4.26619346E-2"/>
    <n v="14"/>
  </r>
  <r>
    <s v="US-VOT"/>
    <s v="US-VOTIV MUSIC"/>
    <s v="PORTABLE SUB PROGRAMMED PLAYS"/>
    <s v="Pandora"/>
    <s v="PORTABLE SUBSCRIPTIONS"/>
    <s v="TRACK"/>
    <x v="18"/>
    <x v="42"/>
    <s v="00857235002459"/>
    <s v="KUROMA"/>
    <s v="CASE LOGIC"/>
    <d v="2015-04-07T00:00:00"/>
    <m/>
    <s v="USC5Q1400043"/>
    <n v="3.51973841E-2"/>
    <n v="11"/>
  </r>
  <r>
    <s v="US-VOT"/>
    <s v="US-VOTIV MUSIC"/>
    <s v="PORTABLE SUB PROGRAMMED PLAYS"/>
    <s v="Pandora"/>
    <s v="PORTABLE SUBSCRIPTIONS"/>
    <s v="TRACK"/>
    <x v="18"/>
    <x v="42"/>
    <s v="00857235002459"/>
    <s v="KUROMA"/>
    <s v="BIG BAD MONEY"/>
    <d v="2015-04-07T00:00:00"/>
    <m/>
    <s v="USC5Q1400039"/>
    <n v="0.18429126639999999"/>
    <n v="65"/>
  </r>
  <r>
    <s v="US-VOT"/>
    <s v="US-VOTIV MUSIC"/>
    <s v="PORTABLE SUB PROGRAMMED PLAYS"/>
    <s v="Pandora"/>
    <s v="PORTABLE SUBSCRIPTIONS"/>
    <s v="TRACK"/>
    <x v="19"/>
    <x v="45"/>
    <s v="00851857007175"/>
    <s v="KAYE"/>
    <s v="PARAKEETER"/>
    <d v="1899-12-31T00:00:00"/>
    <m/>
    <s v="USC5Q1600052"/>
    <n v="3.0298199000000012E-3"/>
    <n v="1"/>
  </r>
  <r>
    <s v="US-VOT"/>
    <s v="US-VOTIV MUSIC"/>
    <s v="PORTABLE SUB PROGRAMMED PLAYS"/>
    <s v="Pandora"/>
    <s v="PORTABLE SUBSCRIPTIONS"/>
    <s v="TRACK"/>
    <x v="19"/>
    <x v="46"/>
    <s v="00851563006622"/>
    <s v="KAYE"/>
    <s v="UUU"/>
    <d v="2016-08-19T00:00:00"/>
    <m/>
    <s v="USC5Q1600013"/>
    <n v="6.0596398000000006E-3"/>
    <n v="2"/>
  </r>
  <r>
    <s v="US-VOT"/>
    <s v="US-VOTIV MUSIC"/>
    <s v="PORTABLE SUB PROGRAMMED PLAYS"/>
    <s v="Pandora"/>
    <s v="PORTABLE SUBSCRIPTIONS"/>
    <s v="TRACK"/>
    <x v="19"/>
    <x v="46"/>
    <s v="00851563006622"/>
    <s v="KAYE"/>
    <s v="PORCELAIN"/>
    <d v="2016-08-19T00:00:00"/>
    <m/>
    <s v="USC5Q1600017"/>
    <n v="6.0596398000000006E-3"/>
    <n v="2"/>
  </r>
  <r>
    <s v="US-VOT"/>
    <s v="US-VOTIV MUSIC"/>
    <s v="PORTABLE SUB PROGRAMMED PLAYS"/>
    <s v="Pandora"/>
    <s v="PORTABLE SUBSCRIPTIONS"/>
    <s v="TRACK"/>
    <x v="19"/>
    <x v="46"/>
    <s v="00851563006622"/>
    <s v="KAYE"/>
    <s v="HONEY"/>
    <d v="2016-08-19T00:00:00"/>
    <m/>
    <s v="USC5Q1600014"/>
    <n v="6.143031890000001E-2"/>
    <n v="21"/>
  </r>
  <r>
    <s v="US-VOT"/>
    <s v="US-VOTIV MUSIC"/>
    <s v="PORTABLE SUB PROGRAMMED PLAYS"/>
    <s v="Pandora"/>
    <s v="PORTABLE SUBSCRIPTIONS"/>
    <s v="TRACK"/>
    <x v="19"/>
    <x v="46"/>
    <s v="00851563006622"/>
    <s v="KAYE"/>
    <s v="ARMIES"/>
    <d v="2016-08-19T00:00:00"/>
    <m/>
    <s v="USC5Q1600016"/>
    <n v="3.0298199000000012E-3"/>
    <n v="1"/>
  </r>
  <r>
    <s v="US-VOT"/>
    <s v="US-VOTIV MUSIC"/>
    <s v="PORTABLE SUB PROGRAMMED PLAYS"/>
    <s v="Pandora"/>
    <s v="PORTABLE SUBSCRIPTIONS"/>
    <s v="TRACK"/>
    <x v="19"/>
    <x v="47"/>
    <s v="00851857007342"/>
    <s v="KAYE"/>
    <s v="CHESHIRE KITTEN"/>
    <d v="2017-07-28T00:00:00"/>
    <m/>
    <s v="USC5Q1700027"/>
    <n v="4.38664203E-2"/>
    <n v="15"/>
  </r>
  <r>
    <s v="US-VOT"/>
    <s v="US-VOTIV MUSIC"/>
    <s v="PORTABLE SUB PROGRAMMED PLAYS"/>
    <s v="Pandora"/>
    <s v="PORTABLE SUBSCRIPTIONS"/>
    <s v="TRACK"/>
    <x v="8"/>
    <x v="50"/>
    <s v="00857235002084"/>
    <s v="IMAGINARY CITIES"/>
    <s v="WHO'S WATCHING YOU"/>
    <d v="2014-02-25T00:00:00"/>
    <m/>
    <s v="CA2Q71200026"/>
    <n v="2.97712397E-2"/>
    <n v="10"/>
  </r>
  <r>
    <s v="US-VOT"/>
    <s v="US-VOTIV MUSIC"/>
    <s v="PORTABLE SUB PROGRAMMED PLAYS"/>
    <s v="Pandora"/>
    <s v="PORTABLE SUBSCRIPTIONS"/>
    <s v="TRACK"/>
    <x v="8"/>
    <x v="50"/>
    <s v="00857235002084"/>
    <s v="IMAGINARY CITIES"/>
    <s v="WATER UNDER THE BRIDGE"/>
    <d v="2014-02-25T00:00:00"/>
    <m/>
    <s v="CA2Q71200027"/>
    <n v="3.8056801299999998E-2"/>
    <n v="17"/>
  </r>
  <r>
    <s v="US-VOT"/>
    <s v="US-VOTIV MUSIC"/>
    <s v="PORTABLE SUB PROGRAMMED PLAYS"/>
    <s v="Pandora"/>
    <s v="PORTABLE SUBSCRIPTIONS"/>
    <s v="TRACK"/>
    <x v="8"/>
    <x v="50"/>
    <s v="00857235002084"/>
    <s v="IMAGINARY CITIES"/>
    <s v="SILVER LINING"/>
    <d v="2014-02-25T00:00:00"/>
    <m/>
    <s v="CA2Q71200021"/>
    <n v="0.1055167378"/>
    <n v="35"/>
  </r>
  <r>
    <s v="US-VOT"/>
    <s v="US-VOTIV MUSIC"/>
    <s v="PORTABLE SUB PROGRAMMED PLAYS"/>
    <s v="Pandora"/>
    <s v="PORTABLE SUBSCRIPTIONS"/>
    <s v="TRACK"/>
    <x v="8"/>
    <x v="50"/>
    <s v="00857235002084"/>
    <s v="IMAGINARY CITIES"/>
    <s v="FALL OF ROMANCE"/>
    <d v="2014-02-25T00:00:00"/>
    <m/>
    <s v="CA2Q71200023"/>
    <n v="3.0298199000000012E-3"/>
    <n v="1"/>
  </r>
  <r>
    <s v="US-VOT"/>
    <s v="US-VOTIV MUSIC"/>
    <s v="PORTABLE SUB PROGRAMMED PLAYS"/>
    <s v="Pandora"/>
    <s v="PORTABLE SUBSCRIPTIONS"/>
    <s v="TRACK"/>
    <x v="8"/>
    <x v="50"/>
    <s v="00857235002084"/>
    <s v="IMAGINARY CITIES"/>
    <s v="CHASING THE SUNSET"/>
    <d v="2014-02-25T00:00:00"/>
    <m/>
    <s v="CA2Q71200020"/>
    <n v="3.8860699499999998E-2"/>
    <n v="13"/>
  </r>
  <r>
    <s v="US-VOT"/>
    <s v="US-VOTIV MUSIC"/>
    <s v="PORTABLE SUB PROGRAMMED PLAYS"/>
    <s v="Pandora"/>
    <s v="PORTABLE SUBSCRIPTIONS"/>
    <s v="TRACK"/>
    <x v="8"/>
    <x v="50"/>
    <s v="00857235002084"/>
    <s v="IMAGINARY CITIES"/>
    <s v="BELLS OF COLOGNE"/>
    <d v="2014-02-25T00:00:00"/>
    <m/>
    <s v="CA2Q71200019"/>
    <n v="3.4670424599999999E-2"/>
    <n v="11"/>
  </r>
  <r>
    <s v="US-VOT"/>
    <s v="US-VOTIV MUSIC"/>
    <s v="PORTABLE SUB PROGRAMMED PLAYS"/>
    <s v="Pandora"/>
    <s v="PORTABLE SUBSCRIPTIONS"/>
    <s v="TRACK"/>
    <x v="8"/>
    <x v="50"/>
    <s v="00857235002084"/>
    <s v="IMAGINARY CITIES"/>
    <s v="9 AND 10"/>
    <d v="2014-02-25T00:00:00"/>
    <m/>
    <s v="CA2Q71200024"/>
    <n v="6.0596398000000006E-3"/>
    <n v="2"/>
  </r>
  <r>
    <s v="US-VOT"/>
    <s v="US-VOTIV MUSIC"/>
    <s v="PORTABLE SUB PROGRAMMED PLAYS"/>
    <s v="Pandora"/>
    <s v="PORTABLE SUBSCRIPTIONS"/>
    <s v="TRACK"/>
    <x v="0"/>
    <x v="52"/>
    <s v="00851563006127"/>
    <s v="GLINT"/>
    <s v="THE HANDS ON THE CLOCK"/>
    <d v="2016-03-11T00:00:00"/>
    <m/>
    <s v="USC5Q1400057"/>
    <n v="1.00114416E-2"/>
    <n v="4"/>
  </r>
  <r>
    <s v="US-VOT"/>
    <s v="US-VOTIV MUSIC"/>
    <s v="PORTABLE SUB PROGRAMMED PLAYS"/>
    <s v="Pandora"/>
    <s v="PORTABLE SUBSCRIPTIONS"/>
    <s v="TRACK"/>
    <x v="0"/>
    <x v="52"/>
    <s v="00851563006127"/>
    <s v="GLINT"/>
    <s v="SIT BACK, LET GO"/>
    <d v="2016-03-11T00:00:00"/>
    <m/>
    <s v="USC5Q1400053"/>
    <n v="5.0057208000000011E-3"/>
    <n v="2"/>
  </r>
  <r>
    <s v="US-VOT"/>
    <s v="US-VOTIV MUSIC"/>
    <s v="PORTABLE SUB PROGRAMMED PLAYS"/>
    <s v="Pandora"/>
    <s v="PORTABLE SUBSCRIPTIONS"/>
    <s v="TRACK"/>
    <x v="0"/>
    <x v="52"/>
    <s v="00851563006127"/>
    <s v="GLINT"/>
    <s v="GET OUT THE WAY"/>
    <d v="2016-03-11T00:00:00"/>
    <m/>
    <s v="USC5Q1400091"/>
    <n v="2.21490996E-2"/>
    <n v="7"/>
  </r>
  <r>
    <s v="US-VOT"/>
    <s v="US-VOTIV MUSIC"/>
    <s v="PORTABLE SUB PROGRAMMED PLAYS"/>
    <s v="Pandora"/>
    <s v="PORTABLE SUBSCRIPTIONS"/>
    <s v="TRACK"/>
    <x v="0"/>
    <x v="52"/>
    <s v="00851563006127"/>
    <s v="GLINT"/>
    <s v="FAR FROM HERE"/>
    <d v="2016-03-11T00:00:00"/>
    <m/>
    <s v="USC5Q1400090"/>
    <n v="2.5028604000000001E-3"/>
    <n v="1"/>
  </r>
  <r>
    <s v="US-VOT"/>
    <s v="US-VOTIV MUSIC"/>
    <s v="PORTABLE SUB PROGRAMMED PLAYS"/>
    <s v="Pandora"/>
    <s v="PORTABLE SUBSCRIPTIONS"/>
    <s v="TRACK"/>
    <x v="0"/>
    <x v="52"/>
    <s v="00851563006127"/>
    <s v="GLINT"/>
    <s v="DEBTS &amp; COLLECTIONS"/>
    <d v="2016-03-11T00:00:00"/>
    <m/>
    <s v="USC5Q1400054"/>
    <n v="1.6071081399999999E-2"/>
    <n v="6"/>
  </r>
  <r>
    <s v="US-VOT"/>
    <s v="US-VOTIV MUSIC"/>
    <s v="PORTABLE SUB PROGRAMMED PLAYS"/>
    <s v="Pandora"/>
    <s v="PORTABLE SUBSCRIPTIONS"/>
    <s v="TRACK"/>
    <x v="0"/>
    <x v="52"/>
    <s v="00851563006127"/>
    <s v="GLINT"/>
    <s v="BREATHE"/>
    <d v="2016-03-11T00:00:00"/>
    <m/>
    <s v="USC5Q1400051"/>
    <n v="9.5888089100000004E-2"/>
    <n v="26"/>
  </r>
  <r>
    <s v="US-VOT"/>
    <s v="US-VOTIV MUSIC"/>
    <s v="PORTABLE SUB PROGRAMMED PLAYS"/>
    <s v="Pandora"/>
    <s v="PORTABLE SUBSCRIPTIONS"/>
    <s v="TRACK"/>
    <x v="0"/>
    <x v="53"/>
    <s v="00851563006301"/>
    <s v="GLINT"/>
    <s v="THE PLACES I FOUND"/>
    <d v="2015-08-21T00:00:00"/>
    <m/>
    <s v="USC5Q1500012"/>
    <n v="7.5085812000000004E-3"/>
    <n v="3"/>
  </r>
  <r>
    <s v="US-VOT"/>
    <s v="US-VOTIV MUSIC"/>
    <s v="PORTABLE SUB PROGRAMMED PLAYS"/>
    <s v="Pandora"/>
    <s v="PORTABLE SUBSCRIPTIONS"/>
    <s v="TRACK"/>
    <x v="0"/>
    <x v="53"/>
    <s v="00851563006257"/>
    <s v="GLINT"/>
    <s v="WHILE YOU SLEEP"/>
    <d v="2015-07-24T00:00:00"/>
    <m/>
    <s v="USC5Q1400060"/>
    <n v="5.5326803000000013E-3"/>
    <n v="2"/>
  </r>
  <r>
    <s v="US-VOT"/>
    <s v="US-VOTIV MUSIC"/>
    <s v="PORTABLE SUB PROGRAMMED PLAYS"/>
    <s v="Pandora"/>
    <s v="PORTABLE SUBSCRIPTIONS"/>
    <s v="TRACK"/>
    <x v="0"/>
    <x v="53"/>
    <s v="00851563006257"/>
    <s v="GLINT"/>
    <s v="HOLD STILL"/>
    <d v="2015-07-24T00:00:00"/>
    <m/>
    <s v="USC5Q1400094"/>
    <n v="2.5028604000000001E-3"/>
    <n v="1"/>
  </r>
  <r>
    <s v="US-VOT"/>
    <s v="US-VOTIV MUSIC"/>
    <s v="PORTABLE SUB PROGRAMMED PLAYS"/>
    <s v="Pandora"/>
    <s v="PORTABLE SUBSCRIPTIONS"/>
    <s v="TRACK"/>
    <x v="0"/>
    <x v="53"/>
    <s v="00851563006257"/>
    <s v="GLINT"/>
    <s v="ALL IS WELL"/>
    <d v="2015-07-24T00:00:00"/>
    <m/>
    <s v="USC5Q1400059"/>
    <n v="0.1976448992"/>
    <n v="74"/>
  </r>
  <r>
    <s v="US-VOT"/>
    <s v="US-VOTIV MUSIC"/>
    <s v="PORTABLE SUB PROGRAMMED PLAYS"/>
    <s v="Pandora"/>
    <s v="PORTABLE SUBSCRIPTIONS"/>
    <s v="TRACK"/>
    <x v="0"/>
    <x v="54"/>
    <s v="00851563006264"/>
    <s v="GLINT"/>
    <s v="THE TRUTH LIES IN US"/>
    <d v="2015-10-30T00:00:00"/>
    <m/>
    <s v="USC5Q1400098"/>
    <n v="7.5085812000000004E-3"/>
    <n v="3"/>
  </r>
  <r>
    <s v="US-VOT"/>
    <s v="US-VOTIV MUSIC"/>
    <s v="PORTABLE SUB PROGRAMMED PLAYS"/>
    <s v="Pandora"/>
    <s v="PORTABLE SUBSCRIPTIONS"/>
    <s v="TRACK"/>
    <x v="0"/>
    <x v="54"/>
    <s v="00851563006264"/>
    <s v="GLINT"/>
    <s v="GUIDED"/>
    <d v="2015-10-30T00:00:00"/>
    <m/>
    <s v="USC5Q1400052"/>
    <n v="8.5123444300000004E-2"/>
    <n v="28"/>
  </r>
  <r>
    <s v="US-VOT"/>
    <s v="US-VOTIV MUSIC"/>
    <s v="PORTABLE SUB PROGRAMMED PLAYS"/>
    <s v="Pandora"/>
    <s v="PORTABLE SUBSCRIPTIONS"/>
    <s v="TRACK"/>
    <x v="0"/>
    <x v="55"/>
    <s v="00851563006431"/>
    <s v="GLINT"/>
    <s v="DAYDREAMERS"/>
    <d v="2016-01-15T00:00:00"/>
    <m/>
    <s v="USC5Q1400050"/>
    <n v="2.5028604000000001E-3"/>
    <n v="1"/>
  </r>
  <r>
    <s v="US-VOT"/>
    <s v="US-VOTIV MUSIC"/>
    <s v="PORTABLE SUB PROGRAMMED PLAYS"/>
    <s v="Pandora"/>
    <s v="PORTABLE SUBSCRIPTIONS"/>
    <s v="TRACK"/>
    <x v="12"/>
    <x v="56"/>
    <s v="00851563006516"/>
    <s v="FENCES"/>
    <s v="THE FOUNTAIN"/>
    <d v="2016-09-09T00:00:00"/>
    <m/>
    <s v="USC5Q1500033"/>
    <n v="3.0298199000000012E-3"/>
    <n v="1"/>
  </r>
  <r>
    <s v="US-VOT"/>
    <s v="US-VOTIV MUSIC"/>
    <s v="PORTABLE SUB PROGRAMMED PLAYS"/>
    <s v="Pandora"/>
    <s v="PORTABLE SUBSCRIPTIONS"/>
    <s v="TRACK"/>
    <x v="12"/>
    <x v="56"/>
    <s v="00851563006516"/>
    <s v="FENCES"/>
    <s v="PALE PAPER"/>
    <d v="2016-09-09T00:00:00"/>
    <m/>
    <s v="USC5Q1500034"/>
    <n v="0.1017968999"/>
    <n v="32"/>
  </r>
  <r>
    <s v="US-VOT"/>
    <s v="US-VOTIV MUSIC"/>
    <s v="PORTABLE SUB PROGRAMMED PLAYS"/>
    <s v="Pandora"/>
    <s v="PORTABLE SUBSCRIPTIONS"/>
    <s v="TRACK"/>
    <x v="12"/>
    <x v="56"/>
    <s v="00851563006516"/>
    <s v="FENCES"/>
    <s v="LIKE A FEATHER"/>
    <d v="2016-09-09T00:00:00"/>
    <m/>
    <s v="USC5Q1500036"/>
    <n v="2.1917649500000001E-2"/>
    <n v="6"/>
  </r>
  <r>
    <s v="US-VOT"/>
    <s v="US-VOTIV MUSIC"/>
    <s v="PORTABLE SUB PROGRAMMED PLAYS"/>
    <s v="Pandora"/>
    <s v="PORTABLE SUBSCRIPTIONS"/>
    <s v="TRACK"/>
    <x v="12"/>
    <x v="56"/>
    <s v="00851563006516"/>
    <s v="FENCES"/>
    <s v="CEDAR WESLEY"/>
    <d v="2016-09-09T00:00:00"/>
    <m/>
    <s v="USC5Q1500035"/>
    <n v="5.5326803000000013E-3"/>
    <n v="2"/>
  </r>
  <r>
    <s v="US-VOT"/>
    <s v="US-VOTIV MUSIC"/>
    <s v="PORTABLE SUB PROGRAMMED PLAYS"/>
    <s v="Pandora"/>
    <s v="PORTABLE SUBSCRIPTIONS"/>
    <s v="TRACK"/>
    <x v="12"/>
    <x v="56"/>
    <s v="00851563006516"/>
    <s v="FENCES"/>
    <s v="BUFFALO FEET"/>
    <d v="2016-09-09T00:00:00"/>
    <m/>
    <s v="USC5Q1500037"/>
    <n v="1.29347256E-2"/>
    <n v="4"/>
  </r>
  <r>
    <s v="US-VOT"/>
    <s v="US-VOTIV MUSIC"/>
    <s v="PORTABLE SUB PROGRAMMED PLAYS"/>
    <s v="Pandora"/>
    <s v="PORTABLE SUBSCRIPTIONS"/>
    <s v="TRACK"/>
    <x v="11"/>
    <x v="57"/>
    <s v="00851857007359"/>
    <s v="CLOUD CONTROL"/>
    <s v="TREETOPS"/>
    <d v="2017-09-01T00:00:00"/>
    <m/>
    <s v="AULI01711620"/>
    <n v="2.45455204E-2"/>
    <n v="9"/>
  </r>
  <r>
    <s v="US-VOT"/>
    <s v="US-VOTIV MUSIC"/>
    <s v="PORTABLE SUB PROGRAMMED PLAYS"/>
    <s v="Pandora"/>
    <s v="PORTABLE SUBSCRIPTIONS"/>
    <s v="TRACK"/>
    <x v="11"/>
    <x v="57"/>
    <s v="00851857007359"/>
    <s v="CLOUD CONTROL"/>
    <s v="PANOPTICON"/>
    <d v="2017-09-01T00:00:00"/>
    <m/>
    <s v="AULI01711640"/>
    <n v="1.6667622233999999"/>
    <n v="532"/>
  </r>
  <r>
    <s v="US-VOT"/>
    <s v="US-VOTIV MUSIC"/>
    <s v="PORTABLE SUB PROGRAMMED PLAYS"/>
    <s v="Pandora"/>
    <s v="PORTABLE SUBSCRIPTIONS"/>
    <s v="TRACK"/>
    <x v="11"/>
    <x v="57"/>
    <s v="00851857007359"/>
    <s v="CLOUD CONTROL"/>
    <s v="MUM'S SPAGHETTI"/>
    <d v="2017-09-01T00:00:00"/>
    <m/>
    <s v="AULI01711660"/>
    <n v="1.1065360600000001E-2"/>
    <n v="4"/>
  </r>
  <r>
    <s v="US-VOT"/>
    <s v="US-VOTIV MUSIC"/>
    <s v="PORTABLE SUB PROGRAMMED PLAYS"/>
    <s v="Pandora"/>
    <s v="PORTABLE SUBSCRIPTIONS"/>
    <s v="TRACK"/>
    <x v="11"/>
    <x v="57"/>
    <s v="00851857007359"/>
    <s v="CLOUD CONTROL"/>
    <s v="LIGHTS ON THE CHROME"/>
    <d v="2017-09-01T00:00:00"/>
    <m/>
    <s v="AULI01711600"/>
    <n v="3.0298199000000012E-3"/>
    <n v="1"/>
  </r>
  <r>
    <s v="US-VOT"/>
    <s v="US-VOTIV MUSIC"/>
    <s v="PORTABLE SUB PROGRAMMED PLAYS"/>
    <s v="Pandora"/>
    <s v="PORTABLE SUBSCRIPTIONS"/>
    <s v="TRACK"/>
    <x v="11"/>
    <x v="58"/>
    <s v="00851857007328"/>
    <s v="CLOUD CONTROL"/>
    <s v="RAINBOW CITY"/>
    <d v="2017-05-12T00:00:00"/>
    <m/>
    <s v="AULI01710600"/>
    <n v="0.2191815349"/>
    <n v="74"/>
  </r>
  <r>
    <s v="US-VOT"/>
    <s v="US-VOTIV MUSIC"/>
    <s v="PORTABLE SUB PROGRAMMED PLAYS"/>
    <s v="Pandora"/>
    <s v="PORTABLE SUBSCRIPTIONS"/>
    <s v="TRACK"/>
    <x v="11"/>
    <x v="59"/>
    <s v="09341004058309"/>
    <s v="CLOUD CONTROL"/>
    <s v="PANOPTICON"/>
    <d v="2018-04-20T00:00:00"/>
    <m/>
    <s v="AULI01816580"/>
    <n v="2.12087395E-2"/>
    <n v="7"/>
  </r>
  <r>
    <s v="US-VOT"/>
    <s v="US-VOTIV MUSIC"/>
    <s v="PORTABLE SUB PROGRAMMED PLAYS"/>
    <s v="Pandora"/>
    <s v="PORTABLE SUBSCRIPTIONS"/>
    <s v="TRACK"/>
    <x v="11"/>
    <x v="17"/>
    <s v="00075679950949"/>
    <s v="CLOUD CONTROL"/>
    <s v="TOMBSTONE"/>
    <d v="2014-02-18T00:00:00"/>
    <m/>
    <s v="AULI01387050"/>
    <n v="3.0298199000000012E-3"/>
    <n v="1"/>
  </r>
  <r>
    <s v="US-VOT"/>
    <s v="US-VOTIV MUSIC"/>
    <s v="PORTABLE SUB PROGRAMMED PLAYS"/>
    <s v="Pandora"/>
    <s v="PORTABLE SUBSCRIPTIONS"/>
    <s v="TRACK"/>
    <x v="11"/>
    <x v="17"/>
    <s v="00075679950949"/>
    <s v="CLOUD CONTROL"/>
    <s v="THE SMOKE, THE FEELING"/>
    <d v="2014-02-18T00:00:00"/>
    <m/>
    <s v="AULI01387040"/>
    <n v="9.9984057500000001E-2"/>
    <n v="33"/>
  </r>
  <r>
    <s v="US-VOT"/>
    <s v="US-VOTIV MUSIC"/>
    <s v="PORTABLE SUB PROGRAMMED PLAYS"/>
    <s v="Pandora"/>
    <s v="PORTABLE SUBSCRIPTIONS"/>
    <s v="TRACK"/>
    <x v="11"/>
    <x v="17"/>
    <s v="00075679950949"/>
    <s v="CLOUD CONTROL"/>
    <s v="SCREAM RAVE"/>
    <d v="2014-02-18T00:00:00"/>
    <m/>
    <s v="AULI01386960"/>
    <n v="3.4776960500000009E-2"/>
    <n v="12"/>
  </r>
  <r>
    <s v="US-VOT"/>
    <s v="US-VOTIV MUSIC"/>
    <s v="PORTABLE SUB PROGRAMMED PLAYS"/>
    <s v="Pandora"/>
    <s v="PORTABLE SUBSCRIPTIONS"/>
    <s v="TRACK"/>
    <x v="11"/>
    <x v="17"/>
    <s v="00075679950949"/>
    <s v="CLOUD CONTROL"/>
    <s v="SCAR"/>
    <d v="2014-02-18T00:00:00"/>
    <m/>
    <s v="AULI01387010"/>
    <n v="0.1792101368"/>
    <n v="61"/>
  </r>
  <r>
    <s v="US-VOT"/>
    <s v="US-VOTIV MUSIC"/>
    <s v="PORTABLE SUB PROGRAMMED PLAYS"/>
    <s v="Pandora"/>
    <s v="PORTABLE SUBSCRIPTIONS"/>
    <s v="TRACK"/>
    <x v="11"/>
    <x v="17"/>
    <s v="00075679950949"/>
    <s v="CLOUD CONTROL"/>
    <s v="PROMISES"/>
    <d v="2014-02-18T00:00:00"/>
    <m/>
    <s v="AULI01386970"/>
    <n v="8.9651962000000016E-2"/>
    <n v="31"/>
  </r>
  <r>
    <s v="US-VOT"/>
    <s v="US-VOTIV MUSIC"/>
    <s v="PORTABLE SUB PROGRAMMED PLAYS"/>
    <s v="Pandora"/>
    <s v="PORTABLE SUBSCRIPTIONS"/>
    <s v="TRACK"/>
    <x v="11"/>
    <x v="17"/>
    <s v="00075679950949"/>
    <s v="CLOUD CONTROL"/>
    <s v="MOONRABBIT"/>
    <d v="2014-02-18T00:00:00"/>
    <m/>
    <s v="AULI01386980"/>
    <n v="2.92442802E-2"/>
    <n v="10"/>
  </r>
  <r>
    <s v="US-VOT"/>
    <s v="US-VOTIV MUSIC"/>
    <s v="PORTABLE SUB PROGRAMMED PLAYS"/>
    <s v="Pandora"/>
    <s v="PORTABLE SUBSCRIPTIONS"/>
    <s v="TRACK"/>
    <x v="11"/>
    <x v="17"/>
    <s v="00075679950949"/>
    <s v="CLOUD CONTROL"/>
    <s v="ISLAND LIVING"/>
    <d v="2014-02-18T00:00:00"/>
    <m/>
    <s v="AULI01386990"/>
    <n v="0.18955384450000001"/>
    <n v="62"/>
  </r>
  <r>
    <s v="US-VOT"/>
    <s v="US-VOTIV MUSIC"/>
    <s v="PORTABLE SUB PROGRAMMED PLAYS"/>
    <s v="Pandora"/>
    <s v="PORTABLE SUBSCRIPTIONS"/>
    <s v="TRACK"/>
    <x v="11"/>
    <x v="17"/>
    <s v="00075679950949"/>
    <s v="CLOUD CONTROL"/>
    <s v="ICE AGE HEATWAVE"/>
    <d v="2014-02-18T00:00:00"/>
    <m/>
    <s v="AULI01387030"/>
    <n v="0.1002725439"/>
    <n v="33"/>
  </r>
  <r>
    <s v="US-VOT"/>
    <s v="US-VOTIV MUSIC"/>
    <s v="PORTABLE SUB PROGRAMMED PLAYS"/>
    <s v="Pandora"/>
    <s v="PORTABLE SUBSCRIPTIONS"/>
    <s v="TRACK"/>
    <x v="11"/>
    <x v="17"/>
    <s v="00075679950949"/>
    <s v="CLOUD CONTROL"/>
    <s v="HAPPY BIRTHDAY"/>
    <d v="2014-02-18T00:00:00"/>
    <m/>
    <s v="AULI01387020"/>
    <n v="5.6455880100000001E-2"/>
    <n v="19"/>
  </r>
  <r>
    <s v="US-VOT"/>
    <s v="US-VOTIV MUSIC"/>
    <s v="PORTABLE SUB PROGRAMMED PLAYS"/>
    <s v="Pandora"/>
    <s v="PORTABLE SUBSCRIPTIONS"/>
    <s v="TRACK"/>
    <x v="11"/>
    <x v="17"/>
    <s v="00075679950949"/>
    <s v="CLOUD CONTROL"/>
    <s v="DREAM CAVE"/>
    <d v="2014-02-18T00:00:00"/>
    <m/>
    <s v="AULI01387060"/>
    <n v="2.3711599900000001E-2"/>
    <n v="8"/>
  </r>
  <r>
    <s v="US-VOT"/>
    <s v="US-VOTIV MUSIC"/>
    <s v="PORTABLE SUB PROGRAMMED PLAYS"/>
    <s v="Pandora"/>
    <s v="PORTABLE SUBSCRIPTIONS"/>
    <s v="TRACK"/>
    <x v="11"/>
    <x v="17"/>
    <s v="00075679950949"/>
    <s v="CLOUD CONTROL"/>
    <s v="DOJO RISING"/>
    <d v="2014-02-18T00:00:00"/>
    <m/>
    <s v="AULI01387000"/>
    <n v="0.1500977939"/>
    <n v="50"/>
  </r>
  <r>
    <s v="US-VOT"/>
    <s v="US-VOTIV MUSIC"/>
    <s v="PORTABLE SUB PROGRAMMED PLAYS"/>
    <s v="Pandora"/>
    <s v="PORTABLE SUBSCRIPTIONS"/>
    <s v="TRACK"/>
    <x v="21"/>
    <x v="60"/>
    <s v="00851857007526"/>
    <s v="CLINT MANSELL"/>
    <s v="WHEN GUNS ARE NO MORE"/>
    <d v="2018-07-27T00:00:00"/>
    <m/>
    <s v="USC5Q1800011"/>
    <n v="6.0596398000000006E-3"/>
    <n v="2"/>
  </r>
  <r>
    <s v="US-VOT"/>
    <s v="US-VOTIV MUSIC"/>
    <s v="PORTABLE SUB PROGRAMMED PLAYS"/>
    <s v="Pandora"/>
    <s v="PORTABLE SUBSCRIPTIONS"/>
    <s v="TRACK"/>
    <x v="21"/>
    <x v="60"/>
    <s v="00851857007526"/>
    <s v="CLINT MANSELL"/>
    <s v="THEY'RE HERE"/>
    <d v="2018-07-27T00:00:00"/>
    <m/>
    <s v="USC5Q1800010"/>
    <n v="3.0298199000000012E-3"/>
    <n v="1"/>
  </r>
  <r>
    <s v="US-VOT"/>
    <s v="US-VOTIV MUSIC"/>
    <s v="PORTABLE SUB PROGRAMMED PLAYS"/>
    <s v="Pandora"/>
    <s v="PORTABLE SUBSCRIPTIONS"/>
    <s v="TRACK"/>
    <x v="21"/>
    <x v="60"/>
    <s v="00851857007526"/>
    <s v="CLINT MANSELL"/>
    <s v="STILL"/>
    <d v="2018-07-27T00:00:00"/>
    <m/>
    <s v="USC5Q1800013"/>
    <n v="0.60428649239999999"/>
    <n v="204"/>
  </r>
  <r>
    <s v="US-VOT"/>
    <s v="US-VOTIV MUSIC"/>
    <s v="PORTABLE SUB PROGRAMMED PLAYS"/>
    <s v="Pandora"/>
    <s v="PORTABLE SUBSCRIPTIONS"/>
    <s v="TRACK"/>
    <x v="21"/>
    <x v="60"/>
    <s v="00851857007526"/>
    <s v="CLINT MANSELL"/>
    <s v="LET THERE BE DARK"/>
    <d v="2018-07-27T00:00:00"/>
    <m/>
    <s v="USC5Q1800015"/>
    <n v="1.2119279700000001E-2"/>
    <n v="4"/>
  </r>
  <r>
    <s v="US-VOT"/>
    <s v="US-VOTIV MUSIC"/>
    <s v="PORTABLE SUB PROGRAMMED PLAYS"/>
    <s v="Pandora"/>
    <s v="PORTABLE SUBSCRIPTIONS"/>
    <s v="TRACK"/>
    <x v="21"/>
    <x v="60"/>
    <s v="00851857007526"/>
    <s v="CLINT MANSELL"/>
    <s v="DIRGE"/>
    <d v="2018-07-27T00:00:00"/>
    <m/>
    <s v="USC5Q1800012"/>
    <n v="0.66788158939999998"/>
    <n v="222"/>
  </r>
  <r>
    <s v="US-VOT"/>
    <s v="US-VOTIV MUSIC"/>
    <s v="PORTABLE SUB PROGRAMMED PLAYS"/>
    <s v="Pandora"/>
    <s v="PORTABLE SUBSCRIPTIONS"/>
    <s v="TRACK"/>
    <x v="1"/>
    <x v="61"/>
    <s v="00851857007434"/>
    <s v="CHAPPO"/>
    <s v="WHITE NOISE"/>
    <d v="2017-11-03T00:00:00"/>
    <m/>
    <s v="USC5Q1700030"/>
    <n v="2.4500000000000001E-2"/>
    <n v="7"/>
  </r>
  <r>
    <s v="US-VOT"/>
    <s v="US-VOTIV MUSIC"/>
    <s v="PORTABLE SUB PROGRAMMED PLAYS"/>
    <s v="Pandora"/>
    <s v="PORTABLE SUBSCRIPTIONS"/>
    <s v="TRACK"/>
    <x v="1"/>
    <x v="62"/>
    <s v="00857235002909"/>
    <s v="CHAPPO"/>
    <s v="HANG ON"/>
    <d v="2015-02-17T00:00:00"/>
    <m/>
    <s v="USC5Q1400083"/>
    <n v="2.4238559400000002E-2"/>
    <n v="8"/>
  </r>
  <r>
    <s v="US-VOT"/>
    <s v="US-VOTIV MUSIC"/>
    <s v="PORTABLE SUB PROGRAMMED PLAYS"/>
    <s v="Pandora"/>
    <s v="PORTABLE SUBSCRIPTIONS"/>
    <s v="TRACK"/>
    <x v="1"/>
    <x v="63"/>
    <s v="00857235002749"/>
    <s v="CHAPPO"/>
    <s v="SOMETHING'S RINGING"/>
    <d v="2015-05-12T00:00:00"/>
    <m/>
    <s v="USC5Q1400087"/>
    <n v="3.0298199000000012E-3"/>
    <n v="1"/>
  </r>
  <r>
    <s v="US-VOT"/>
    <s v="US-VOTIV MUSIC"/>
    <s v="PORTABLE SUB PROGRAMMED PLAYS"/>
    <s v="Pandora"/>
    <s v="PORTABLE SUBSCRIPTIONS"/>
    <s v="TRACK"/>
    <x v="1"/>
    <x v="63"/>
    <s v="00857235002749"/>
    <s v="CHAPPO"/>
    <s v="RUN ME INTO THE GROUND"/>
    <d v="2015-05-12T00:00:00"/>
    <m/>
    <s v="USC5Q1400084"/>
    <n v="3.0298199000000012E-3"/>
    <n v="1"/>
  </r>
  <r>
    <s v="US-VOT"/>
    <s v="US-VOTIV MUSIC"/>
    <s v="PORTABLE SUB PROGRAMMED PLAYS"/>
    <s v="Pandora"/>
    <s v="PORTABLE SUBSCRIPTIONS"/>
    <s v="TRACK"/>
    <x v="1"/>
    <x v="63"/>
    <s v="00857235002749"/>
    <s v="CHAPPO"/>
    <s v="MAD MAGIC"/>
    <d v="2015-05-12T00:00:00"/>
    <m/>
    <s v="USC5Q1400085"/>
    <n v="2.26576808E-2"/>
    <n v="8"/>
  </r>
  <r>
    <s v="US-VOT"/>
    <s v="US-VOTIV MUSIC"/>
    <s v="PORTABLE SUB PROGRAMMED PLAYS"/>
    <s v="Pandora"/>
    <s v="PORTABLE SUBSCRIPTIONS"/>
    <s v="TRACK"/>
    <x v="1"/>
    <x v="63"/>
    <s v="00857235002749"/>
    <s v="CHAPPO"/>
    <s v="HEY OH"/>
    <d v="2015-05-12T00:00:00"/>
    <m/>
    <s v="USC5Q1400086"/>
    <n v="0.1191719856"/>
    <n v="37"/>
  </r>
  <r>
    <s v="US-VOT"/>
    <s v="US-VOTIV MUSIC"/>
    <s v="PORTABLE SUB PROGRAMMED PLAYS"/>
    <s v="Pandora"/>
    <s v="PORTABLE SUBSCRIPTIONS"/>
    <s v="TRACK"/>
    <x v="1"/>
    <x v="63"/>
    <s v="00857235002749"/>
    <s v="CHAPPO"/>
    <s v="HELLO"/>
    <d v="2015-05-12T00:00:00"/>
    <m/>
    <s v="USC5Q1400082"/>
    <n v="1.86490996E-2"/>
    <n v="6"/>
  </r>
  <r>
    <s v="US-VOT"/>
    <s v="US-VOTIV MUSIC"/>
    <s v="PORTABLE SUB PROGRAMMED PLAYS"/>
    <s v="Pandora"/>
    <s v="PORTABLE SUBSCRIPTIONS"/>
    <s v="TRACK"/>
    <x v="1"/>
    <x v="63"/>
    <s v="00857235002749"/>
    <s v="CHAPPO"/>
    <s v="GHETTO WEEKEND"/>
    <d v="2015-05-12T00:00:00"/>
    <m/>
    <s v="USC5Q1400089"/>
    <n v="3.0298199000000012E-3"/>
    <n v="1"/>
  </r>
  <r>
    <s v="US-VOT"/>
    <s v="US-VOTIV MUSIC"/>
    <s v="PORTABLE SUB PROGRAMMED PLAYS"/>
    <s v="Pandora"/>
    <s v="PORTABLE SUBSCRIPTIONS"/>
    <s v="TRACK"/>
    <x v="1"/>
    <x v="1"/>
    <s v="00851857007397"/>
    <s v="CHAPPO"/>
    <s v="SUCCESS"/>
    <d v="2018-02-23T00:00:00"/>
    <m/>
    <s v="USC5Q1700031"/>
    <n v="3.332801920000001E-2"/>
    <n v="11"/>
  </r>
  <r>
    <s v="US-VOT"/>
    <s v="US-VOTIV MUSIC"/>
    <s v="PORTABLE SUB PROGRAMMED PLAYS"/>
    <s v="Pandora"/>
    <s v="PORTABLE SUBSCRIPTIONS"/>
    <s v="TRACK"/>
    <x v="1"/>
    <x v="1"/>
    <s v="00851857007397"/>
    <s v="CHAPPO"/>
    <s v="GET BACK"/>
    <d v="2018-02-23T00:00:00"/>
    <m/>
    <s v="USC5Q1700034"/>
    <n v="1.8178919500000001E-2"/>
    <n v="6"/>
  </r>
  <r>
    <s v="US-VOT"/>
    <s v="US-VOTIV MUSIC"/>
    <s v="PORTABLE SUB PROGRAMMED PLAYS"/>
    <s v="Pandora"/>
    <s v="PORTABLE SUBSCRIPTIONS"/>
    <s v="TRACK"/>
    <x v="1"/>
    <x v="1"/>
    <s v="00851857007397"/>
    <s v="CHAPPO"/>
    <s v="FEEDBACK LOOP"/>
    <d v="2018-02-23T00:00:00"/>
    <m/>
    <s v="USC5Q1700038"/>
    <n v="2.37115998E-2"/>
    <n v="8"/>
  </r>
  <r>
    <s v="US-VOT"/>
    <s v="US-VOTIV MUSIC"/>
    <s v="PORTABLE SUB PROGRAMMED PLAYS"/>
    <s v="Pandora"/>
    <s v="PORTABLE SUBSCRIPTIONS"/>
    <s v="TRACK"/>
    <x v="1"/>
    <x v="1"/>
    <s v="00851857007397"/>
    <s v="CHAPPO"/>
    <s v="CRY ON ME"/>
    <d v="2018-02-23T00:00:00"/>
    <m/>
    <s v="USC5Q1700032"/>
    <n v="0.21244436899999999"/>
    <n v="71"/>
  </r>
  <r>
    <s v="US-VOT"/>
    <s v="US-VOTIV MUSIC"/>
    <s v="PORTABLE SUB PROGRAMMED PLAYS"/>
    <s v="Pandora"/>
    <s v="PORTABLE SUBSCRIPTIONS"/>
    <s v="TRACK"/>
    <x v="1"/>
    <x v="64"/>
    <s v="00857235002732"/>
    <s v="CHAPPO"/>
    <s v="I'M NOT READY"/>
    <d v="2014-12-09T00:00:00"/>
    <m/>
    <s v="USC5Q1400078"/>
    <n v="3.0298199000000012E-3"/>
    <n v="1"/>
  </r>
  <r>
    <s v="US-VOT"/>
    <s v="US-VOTIV MUSIC"/>
    <s v="PORTABLE SUB PROGRAMMED PLAYS"/>
    <s v="Pandora"/>
    <s v="PORTABLE SUBSCRIPTIONS"/>
    <s v="TRACK"/>
    <x v="1"/>
    <x v="64"/>
    <s v="00857235002732"/>
    <s v="CHAPPO"/>
    <s v="I DON'T NEED THE SUN"/>
    <d v="2014-12-09T00:00:00"/>
    <m/>
    <s v="USC5Q1400079"/>
    <n v="5.7039619100000001E-2"/>
    <n v="19"/>
  </r>
  <r>
    <s v="US-VOT"/>
    <s v="US-VOTIV MUSIC"/>
    <s v="PORTABLE SUB PROGRAMMED PLAYS"/>
    <s v="Pandora"/>
    <s v="PORTABLE SUBSCRIPTIONS"/>
    <s v="TRACK"/>
    <x v="1"/>
    <x v="64"/>
    <s v="00857235002732"/>
    <s v="CHAPPO"/>
    <s v="CELEBRATE"/>
    <d v="2014-12-09T00:00:00"/>
    <m/>
    <s v="USC5Q1400080"/>
    <n v="6.9296818499999996E-2"/>
    <n v="22"/>
  </r>
  <r>
    <s v="US-VOT"/>
    <s v="US-VOTIV MUSIC"/>
    <s v="PORTABLE SUB PROGRAMMED PLAYS"/>
    <s v="Pandora"/>
    <s v="PORTABLE SUBSCRIPTIONS"/>
    <s v="TRACK"/>
    <x v="2"/>
    <x v="2"/>
    <s v="00075679967251"/>
    <s v="BRITE FUTURES"/>
    <s v="TOO YOUNG TO KILL"/>
    <d v="2014-02-18T00:00:00"/>
    <m/>
    <s v="USC5Q1100010"/>
    <n v="2.68793396E-2"/>
    <n v="8"/>
  </r>
  <r>
    <s v="US-VOT"/>
    <s v="US-VOTIV MUSIC"/>
    <s v="PORTABLE SUB PROGRAMMED PLAYS"/>
    <s v="Pandora"/>
    <s v="PORTABLE SUBSCRIPTIONS"/>
    <s v="TRACK"/>
    <x v="2"/>
    <x v="2"/>
    <s v="00075679967251"/>
    <s v="BRITE FUTURES"/>
    <s v="TEST OF TIME"/>
    <d v="2014-02-18T00:00:00"/>
    <m/>
    <s v="USC5Q1100016"/>
    <n v="1.2119279700000001E-2"/>
    <n v="4"/>
  </r>
  <r>
    <s v="US-VOT"/>
    <s v="US-VOTIV MUSIC"/>
    <s v="PORTABLE SUB PROGRAMMED PLAYS"/>
    <s v="Pandora"/>
    <s v="PORTABLE SUBSCRIPTIONS"/>
    <s v="TRACK"/>
    <x v="2"/>
    <x v="2"/>
    <s v="00075679967251"/>
    <s v="BRITE FUTURES"/>
    <s v="TELL IT TO ME"/>
    <d v="2014-02-18T00:00:00"/>
    <m/>
    <s v="USC5Q1100014"/>
    <n v="6.2409240800000002E-2"/>
    <n v="19"/>
  </r>
  <r>
    <s v="US-VOT"/>
    <s v="US-VOTIV MUSIC"/>
    <s v="PORTABLE SUB PROGRAMMED PLAYS"/>
    <s v="Pandora"/>
    <s v="PORTABLE SUBSCRIPTIONS"/>
    <s v="TRACK"/>
    <x v="2"/>
    <x v="2"/>
    <s v="00075679967251"/>
    <s v="BRITE FUTURES"/>
    <s v="KISSED HER SISTER"/>
    <d v="2014-02-18T00:00:00"/>
    <m/>
    <s v="USC5Q1100009"/>
    <n v="2.08067904E-2"/>
    <n v="9"/>
  </r>
  <r>
    <s v="US-VOT"/>
    <s v="US-VOTIV MUSIC"/>
    <s v="PORTABLE SUB PROGRAMMED PLAYS"/>
    <s v="Pandora"/>
    <s v="PORTABLE SUBSCRIPTIONS"/>
    <s v="TRACK"/>
    <x v="2"/>
    <x v="2"/>
    <s v="00075679967251"/>
    <s v="BRITE FUTURES"/>
    <s v="JAG IN A JUNGLE"/>
    <d v="2014-02-18T00:00:00"/>
    <m/>
    <s v="USC5Q1100011"/>
    <n v="0.10169036400000001"/>
    <n v="31"/>
  </r>
  <r>
    <s v="US-VOT"/>
    <s v="US-VOTIV MUSIC"/>
    <s v="PORTABLE SUB PROGRAMMED PLAYS"/>
    <s v="Pandora"/>
    <s v="PORTABLE SUBSCRIPTIONS"/>
    <s v="TRACK"/>
    <x v="2"/>
    <x v="2"/>
    <s v="00075679967251"/>
    <s v="BRITE FUTURES"/>
    <s v="COSMIC HORN"/>
    <d v="2014-02-18T00:00:00"/>
    <m/>
    <s v="USC5Q1100015"/>
    <n v="5.5951854999999997E-3"/>
    <n v="3"/>
  </r>
  <r>
    <s v="US-VOT"/>
    <s v="US-VOTIV MUSIC"/>
    <s v="PORTABLE SUB PROGRAMMED PLAYS"/>
    <s v="Pandora"/>
    <s v="PORTABLE SUBSCRIPTIONS"/>
    <s v="TRACK"/>
    <x v="2"/>
    <x v="2"/>
    <s v="00075679967251"/>
    <s v="BRITE FUTURES"/>
    <s v="BLACK WEDDING"/>
    <d v="2014-02-18T00:00:00"/>
    <m/>
    <s v="USC5Q1100017"/>
    <n v="1.7714465200000001E-2"/>
    <n v="7"/>
  </r>
  <r>
    <s v="US-VOT"/>
    <s v="US-VOTIV MUSIC"/>
    <s v="PORTABLE SUB PROGRAMMED PLAYS"/>
    <s v="Pandora"/>
    <s v="PORTABLE SUBSCRIPTIONS"/>
    <s v="TRACK"/>
    <x v="2"/>
    <x v="2"/>
    <s v="00075679967251"/>
    <s v="BRITE FUTURES"/>
    <s v="BABY RAIN"/>
    <d v="2014-02-18T00:00:00"/>
    <m/>
    <s v="USC5Q1100008"/>
    <n v="0.21689200889999999"/>
    <n v="70"/>
  </r>
  <r>
    <s v="US-VOT"/>
    <s v="US-VOTIV MUSIC"/>
    <s v="PORTABLE SUB PROGRAMMED PLAYS"/>
    <s v="Pandora"/>
    <s v="PORTABLE SUBSCRIPTIONS"/>
    <s v="TRACK"/>
    <x v="3"/>
    <x v="3"/>
    <s v="00602537659876"/>
    <s v="AUGUSTINES"/>
    <s v="WEARY EYES"/>
    <d v="2014-02-04T00:00:00"/>
    <m/>
    <s v="USC5Q1300055"/>
    <n v="0.1322059991"/>
    <n v="51"/>
  </r>
  <r>
    <s v="US-VOT"/>
    <s v="US-VOTIV MUSIC"/>
    <s v="PORTABLE SUB PROGRAMMED PLAYS"/>
    <s v="Pandora"/>
    <s v="PORTABLE SUBSCRIPTIONS"/>
    <s v="TRACK"/>
    <x v="3"/>
    <x v="3"/>
    <s v="00602537659876"/>
    <s v="AUGUSTINES"/>
    <s v="WALKABOUT"/>
    <d v="2014-02-04T00:00:00"/>
    <m/>
    <s v="USC5Q1300057"/>
    <n v="0.10774145860000001"/>
    <n v="44"/>
  </r>
  <r>
    <s v="US-VOT"/>
    <s v="US-VOTIV MUSIC"/>
    <s v="PORTABLE SUB PROGRAMMED PLAYS"/>
    <s v="Pandora"/>
    <s v="PORTABLE SUBSCRIPTIONS"/>
    <s v="TRACK"/>
    <x v="3"/>
    <x v="3"/>
    <s v="00602537659876"/>
    <s v="AUGUSTINES"/>
    <s v="THIS AIN'T ME"/>
    <d v="2014-02-04T00:00:00"/>
    <m/>
    <s v="USC5Q1300059"/>
    <n v="9.9637686900000022E-2"/>
    <n v="39"/>
  </r>
  <r>
    <s v="US-VOT"/>
    <s v="US-VOTIV MUSIC"/>
    <s v="PORTABLE SUB PROGRAMMED PLAYS"/>
    <s v="Pandora"/>
    <s v="PORTABLE SUBSCRIPTIONS"/>
    <s v="TRACK"/>
    <x v="3"/>
    <x v="3"/>
    <s v="00602537659876"/>
    <s v="AUGUSTINES"/>
    <s v="THE AVENUE"/>
    <d v="2014-02-04T00:00:00"/>
    <m/>
    <s v="USC5Q1300061"/>
    <n v="0.10184649580000001"/>
    <n v="36"/>
  </r>
  <r>
    <s v="US-VOT"/>
    <s v="US-VOTIV MUSIC"/>
    <s v="PORTABLE SUB PROGRAMMED PLAYS"/>
    <s v="Pandora"/>
    <s v="PORTABLE SUBSCRIPTIONS"/>
    <s v="TRACK"/>
    <x v="3"/>
    <x v="3"/>
    <s v="00602537659876"/>
    <s v="AUGUSTINES"/>
    <s v="NOW YOU ARE FREE"/>
    <d v="2014-02-04T00:00:00"/>
    <m/>
    <s v="USC5Q1300060"/>
    <n v="0.16209652350000001"/>
    <n v="63"/>
  </r>
  <r>
    <s v="US-VOT"/>
    <s v="US-VOTIV MUSIC"/>
    <s v="PORTABLE SUB PROGRAMMED PLAYS"/>
    <s v="Pandora"/>
    <s v="PORTABLE SUBSCRIPTIONS"/>
    <s v="TRACK"/>
    <x v="3"/>
    <x v="3"/>
    <s v="00602537659876"/>
    <s v="AUGUSTINES"/>
    <s v="NOTHING TO LOSE BUT YOUR HEAD"/>
    <d v="2014-02-04T00:00:00"/>
    <m/>
    <s v="USC5Q1300054"/>
    <n v="0.16551554369999999"/>
    <n v="61"/>
  </r>
  <r>
    <s v="US-VOT"/>
    <s v="US-VOTIV MUSIC"/>
    <s v="PORTABLE SUB PROGRAMMED PLAYS"/>
    <s v="Pandora"/>
    <s v="PORTABLE SUBSCRIPTIONS"/>
    <s v="TRACK"/>
    <x v="3"/>
    <x v="3"/>
    <s v="00602537659876"/>
    <s v="AUGUSTINES"/>
    <s v="KID YOU'RE ON YOUR OWN"/>
    <d v="2014-02-04T00:00:00"/>
    <m/>
    <s v="USC5Q1300058"/>
    <n v="0.23376520949999999"/>
    <n v="83"/>
  </r>
  <r>
    <s v="US-VOT"/>
    <s v="US-VOTIV MUSIC"/>
    <s v="PORTABLE SUB PROGRAMMED PLAYS"/>
    <s v="Pandora"/>
    <s v="PORTABLE SUBSCRIPTIONS"/>
    <s v="TRACK"/>
    <x v="3"/>
    <x v="3"/>
    <s v="00602537659876"/>
    <s v="AUGUSTINES"/>
    <s v="INTRO (I TOUCH IMAGINARY HANDS)"/>
    <d v="2014-02-04T00:00:00"/>
    <m/>
    <s v="USC5Q1300052"/>
    <n v="3.5000000000000001E-3"/>
    <n v="1"/>
  </r>
  <r>
    <s v="US-VOT"/>
    <s v="US-VOTIV MUSIC"/>
    <s v="PORTABLE SUB PROGRAMMED PLAYS"/>
    <s v="Pandora"/>
    <s v="PORTABLE SUBSCRIPTIONS"/>
    <s v="TRACK"/>
    <x v="3"/>
    <x v="3"/>
    <s v="00602537659876"/>
    <s v="AUGUSTINES"/>
    <s v="HOLD ONTO ANYTHING"/>
    <d v="2014-02-04T00:00:00"/>
    <m/>
    <s v="USC5Q1300063"/>
    <n v="2.35596717E-2"/>
    <n v="14"/>
  </r>
  <r>
    <s v="US-VOT"/>
    <s v="US-VOTIV MUSIC"/>
    <s v="PORTABLE SUB PROGRAMMED PLAYS"/>
    <s v="Pandora"/>
    <s v="PORTABLE SUBSCRIPTIONS"/>
    <s v="TRACK"/>
    <x v="3"/>
    <x v="3"/>
    <s v="00602537659876"/>
    <s v="AUGUSTINES"/>
    <s v="DON'T YOU LOOK BACK"/>
    <d v="2014-02-04T00:00:00"/>
    <m/>
    <s v="USC5Q1300056"/>
    <n v="0.15312068710000001"/>
    <n v="54"/>
  </r>
  <r>
    <s v="US-VOT"/>
    <s v="US-VOTIV MUSIC"/>
    <s v="PORTABLE SUB PROGRAMMED PLAYS"/>
    <s v="Pandora"/>
    <s v="PORTABLE SUBSCRIPTIONS"/>
    <s v="TRACK"/>
    <x v="3"/>
    <x v="3"/>
    <s v="00602537659876"/>
    <s v="AUGUSTINES"/>
    <s v="CRUEL CITY"/>
    <d v="2014-02-04T00:00:00"/>
    <m/>
    <s v="USC5Q1300053"/>
    <n v="0.1572724965"/>
    <n v="60"/>
  </r>
  <r>
    <s v="US-VOT"/>
    <s v="US-VOTIV MUSIC"/>
    <s v="PORTABLE SUB PROGRAMMED PLAYS"/>
    <s v="Pandora"/>
    <s v="PORTABLE SUBSCRIPTIONS"/>
    <s v="TRACK"/>
    <x v="4"/>
    <x v="9"/>
    <s v="00851563006028"/>
    <s v="ALPINE"/>
    <s v="UP FOR AIR"/>
    <d v="2015-06-16T00:00:00"/>
    <m/>
    <s v="AULI01599370"/>
    <n v="0.30670130370000009"/>
    <n v="102"/>
  </r>
  <r>
    <s v="US-VOT"/>
    <s v="US-VOTIV MUSIC"/>
    <s v="PORTABLE SUB PROGRAMMED PLAYS"/>
    <s v="Pandora"/>
    <s v="PORTABLE SUBSCRIPTIONS"/>
    <s v="TRACK"/>
    <x v="4"/>
    <x v="9"/>
    <s v="00851563006028"/>
    <s v="ALPINE"/>
    <s v="STANDING NOT SLEEPING"/>
    <d v="2015-06-16T00:00:00"/>
    <m/>
    <s v="AULI01599400"/>
    <n v="0.1155595633"/>
    <n v="37"/>
  </r>
  <r>
    <s v="US-VOT"/>
    <s v="US-VOTIV MUSIC"/>
    <s v="PORTABLE SUB PROGRAMMED PLAYS"/>
    <s v="Pandora"/>
    <s v="PORTABLE SUBSCRIPTIONS"/>
    <s v="TRACK"/>
    <x v="4"/>
    <x v="9"/>
    <s v="00851563006028"/>
    <s v="ALPINE"/>
    <s v="SHOT FOX"/>
    <d v="2015-06-16T00:00:00"/>
    <m/>
    <s v="AULI01599340"/>
    <n v="0.2454019777"/>
    <n v="83"/>
  </r>
  <r>
    <s v="US-VOT"/>
    <s v="US-VOTIV MUSIC"/>
    <s v="PORTABLE SUB PROGRAMMED PLAYS"/>
    <s v="Pandora"/>
    <s v="PORTABLE SUBSCRIPTIONS"/>
    <s v="TRACK"/>
    <x v="4"/>
    <x v="9"/>
    <s v="00851563006028"/>
    <s v="ALPINE"/>
    <s v="NEED NOT BE"/>
    <d v="2015-06-16T00:00:00"/>
    <m/>
    <s v="AULI01599390"/>
    <n v="0.14223718069999999"/>
    <n v="47"/>
  </r>
  <r>
    <s v="US-VOT"/>
    <s v="US-VOTIV MUSIC"/>
    <s v="PORTABLE SUB PROGRAMMED PLAYS"/>
    <s v="Pandora"/>
    <s v="PORTABLE SUBSCRIPTIONS"/>
    <s v="TRACK"/>
    <x v="4"/>
    <x v="9"/>
    <s v="00851563006028"/>
    <s v="ALPINE"/>
    <s v="MUCH MORE"/>
    <d v="2015-06-16T00:00:00"/>
    <m/>
    <s v="AULI01599380"/>
    <n v="0.12082238670000001"/>
    <n v="41"/>
  </r>
  <r>
    <s v="US-VOT"/>
    <s v="US-VOTIV MUSIC"/>
    <s v="PORTABLE SUB PROGRAMMED PLAYS"/>
    <s v="Pandora"/>
    <s v="PORTABLE SUBSCRIPTIONS"/>
    <s v="TRACK"/>
    <x v="4"/>
    <x v="9"/>
    <s v="00851563006028"/>
    <s v="ALPINE"/>
    <s v="JELLYFISH"/>
    <d v="2015-06-16T00:00:00"/>
    <m/>
    <s v="AULI01599360"/>
    <n v="0.2461049052"/>
    <n v="82"/>
  </r>
  <r>
    <s v="US-VOT"/>
    <s v="US-VOTIV MUSIC"/>
    <s v="PORTABLE SUB PROGRAMMED PLAYS"/>
    <s v="Pandora"/>
    <s v="PORTABLE SUBSCRIPTIONS"/>
    <s v="TRACK"/>
    <x v="4"/>
    <x v="9"/>
    <s v="00851563006028"/>
    <s v="ALPINE"/>
    <s v="DAMN BABY"/>
    <d v="2015-06-16T00:00:00"/>
    <m/>
    <s v="AULI01599350"/>
    <n v="6.8813889700000005E-2"/>
    <n v="22"/>
  </r>
  <r>
    <s v="US-VOT"/>
    <s v="US-VOTIV MUSIC"/>
    <s v="PORTABLE SUB PROGRAMMED PLAYS"/>
    <s v="Pandora"/>
    <s v="PORTABLE SUBSCRIPTIONS"/>
    <s v="TRACK"/>
    <x v="4"/>
    <x v="9"/>
    <s v="00851563006028"/>
    <s v="ALPINE"/>
    <s v="CRUNCHES"/>
    <d v="2015-06-16T00:00:00"/>
    <m/>
    <s v="AULI01599330"/>
    <n v="0.15573701009999999"/>
    <n v="53"/>
  </r>
  <r>
    <s v="US-VOT"/>
    <s v="US-VOTIV MUSIC"/>
    <s v="PORTABLE SUB PROGRAMMED PLAYS"/>
    <s v="Pandora"/>
    <s v="PORTABLE SUBSCRIPTIONS"/>
    <s v="TRACK"/>
    <x v="4"/>
    <x v="4"/>
    <s v="00851563006141"/>
    <s v="ALPINE"/>
    <s v="FOOLISH"/>
    <d v="2015-04-07T00:00:00"/>
    <m/>
    <s v="AULI01599320"/>
    <n v="0.20997304720000001"/>
    <n v="69"/>
  </r>
  <r>
    <s v="US-VOT"/>
    <s v="US-VOTIV MUSIC"/>
    <s v="PORTABLE SUB PROGRAMMED PLAYS"/>
    <s v="Pandora"/>
    <s v="PORTABLE SUBSCRIPTIONS"/>
    <s v="TRACK"/>
    <x v="4"/>
    <x v="5"/>
    <s v="00075679956316"/>
    <s v="ALPINE"/>
    <s v="VILLAGES"/>
    <d v="2014-02-18T00:00:00"/>
    <m/>
    <s v="AULI01282630"/>
    <n v="0.60233058240000004"/>
    <n v="198"/>
  </r>
  <r>
    <s v="US-VOT"/>
    <s v="US-VOTIV MUSIC"/>
    <s v="PORTABLE SUB PROGRAMMED PLAYS"/>
    <s v="Pandora"/>
    <s v="PORTABLE SUBSCRIPTIONS"/>
    <s v="TRACK"/>
    <x v="4"/>
    <x v="5"/>
    <s v="00075679956316"/>
    <s v="ALPINE"/>
    <s v="TOO SAFE"/>
    <d v="2014-02-18T00:00:00"/>
    <m/>
    <s v="AULI01282670"/>
    <n v="0.4156104008"/>
    <n v="143"/>
  </r>
  <r>
    <s v="US-VOT"/>
    <s v="US-VOTIV MUSIC"/>
    <s v="PORTABLE SUB PROGRAMMED PLAYS"/>
    <s v="Pandora"/>
    <s v="PORTABLE SUBSCRIPTIONS"/>
    <s v="TRACK"/>
    <x v="4"/>
    <x v="5"/>
    <s v="00075679956316"/>
    <s v="ALPINE"/>
    <s v="THE VIGOUR"/>
    <d v="2014-02-18T00:00:00"/>
    <m/>
    <s v="AULI01282690"/>
    <n v="0.28083783500000009"/>
    <n v="94"/>
  </r>
  <r>
    <s v="US-VOT"/>
    <s v="US-VOTIV MUSIC"/>
    <s v="PORTABLE SUB PROGRAMMED PLAYS"/>
    <s v="Pandora"/>
    <s v="PORTABLE SUBSCRIPTIONS"/>
    <s v="TRACK"/>
    <x v="4"/>
    <x v="5"/>
    <s v="00075679956316"/>
    <s v="ALPINE"/>
    <s v="SOFTSIDES"/>
    <d v="2014-02-18T00:00:00"/>
    <m/>
    <s v="AULI01282640"/>
    <n v="0.26266463550000002"/>
    <n v="93"/>
  </r>
  <r>
    <s v="US-VOT"/>
    <s v="US-VOTIV MUSIC"/>
    <s v="PORTABLE SUB PROGRAMMED PLAYS"/>
    <s v="Pandora"/>
    <s v="PORTABLE SUBSCRIPTIONS"/>
    <s v="TRACK"/>
    <x v="4"/>
    <x v="5"/>
    <s v="00075679956316"/>
    <s v="ALPINE"/>
    <s v="SEEING RED"/>
    <d v="2014-02-18T00:00:00"/>
    <m/>
    <s v="AULI01282650"/>
    <n v="1.3428267147999999"/>
    <n v="451"/>
  </r>
  <r>
    <s v="US-VOT"/>
    <s v="US-VOTIV MUSIC"/>
    <s v="PORTABLE SUB PROGRAMMED PLAYS"/>
    <s v="Pandora"/>
    <s v="PORTABLE SUBSCRIPTIONS"/>
    <s v="TRACK"/>
    <x v="4"/>
    <x v="5"/>
    <s v="00075679956316"/>
    <s v="ALPINE"/>
    <s v="MULTIPLICATION"/>
    <d v="2014-02-18T00:00:00"/>
    <m/>
    <s v="AULI01282700"/>
    <n v="0.51918293680000005"/>
    <n v="173"/>
  </r>
  <r>
    <s v="US-VOT"/>
    <s v="US-VOTIV MUSIC"/>
    <s v="PORTABLE SUB PROGRAMMED PLAYS"/>
    <s v="Pandora"/>
    <s v="PORTABLE SUBSCRIPTIONS"/>
    <s v="TRACK"/>
    <x v="4"/>
    <x v="5"/>
    <s v="00075679956316"/>
    <s v="ALPINE"/>
    <s v="LOVERS 2"/>
    <d v="2014-02-18T00:00:00"/>
    <m/>
    <s v="AULI01282610"/>
    <n v="0.47204276049999999"/>
    <n v="151"/>
  </r>
  <r>
    <s v="US-VOT"/>
    <s v="US-VOTIV MUSIC"/>
    <s v="PORTABLE SUB PROGRAMMED PLAYS"/>
    <s v="Pandora"/>
    <s v="PORTABLE SUBSCRIPTIONS"/>
    <s v="TRACK"/>
    <x v="4"/>
    <x v="5"/>
    <s v="00075679956316"/>
    <s v="ALPINE"/>
    <s v="LOVERS 1"/>
    <d v="2014-02-18T00:00:00"/>
    <m/>
    <s v="AULI01282600"/>
    <n v="3.5000000000000001E-3"/>
    <n v="1"/>
  </r>
  <r>
    <s v="US-VOT"/>
    <s v="US-VOTIV MUSIC"/>
    <s v="PORTABLE SUB PROGRAMMED PLAYS"/>
    <s v="Pandora"/>
    <s v="PORTABLE SUBSCRIPTIONS"/>
    <s v="TRACK"/>
    <x v="4"/>
    <x v="5"/>
    <s v="00075679956316"/>
    <s v="ALPINE"/>
    <s v="IN THE WILD"/>
    <d v="2014-02-18T00:00:00"/>
    <m/>
    <s v="AULI01282680"/>
    <n v="0.42096821210000002"/>
    <n v="144"/>
  </r>
  <r>
    <s v="US-VOT"/>
    <s v="US-VOTIV MUSIC"/>
    <s v="PORTABLE SUB PROGRAMMED PLAYS"/>
    <s v="Pandora"/>
    <s v="PORTABLE SUBSCRIPTIONS"/>
    <s v="TRACK"/>
    <x v="4"/>
    <x v="5"/>
    <s v="00075679956316"/>
    <s v="ALPINE"/>
    <s v="HANDS"/>
    <d v="2014-02-18T00:00:00"/>
    <m/>
    <s v="AULI01282620"/>
    <n v="0.70935892150000002"/>
    <n v="236"/>
  </r>
  <r>
    <s v="US-VOT"/>
    <s v="US-VOTIV MUSIC"/>
    <s v="PORTABLE SUB PROGRAMMED PLAYS"/>
    <s v="Pandora"/>
    <s v="PORTABLE SUBSCRIPTIONS"/>
    <s v="TRACK"/>
    <x v="4"/>
    <x v="5"/>
    <s v="00075679956316"/>
    <s v="ALPINE"/>
    <s v="GASOLINE"/>
    <d v="2014-02-18T00:00:00"/>
    <m/>
    <s v="AULI01282660"/>
    <n v="2.4830417901000001"/>
    <n v="831"/>
  </r>
  <r>
    <s v="US-VOT"/>
    <s v="US-VOTIV MUSIC"/>
    <s v="PORTABLE SUB PROGRAMMED PLAYS"/>
    <s v="Pandora"/>
    <s v="PORTABLE SUBSCRIPTIONS"/>
    <s v="TRACK"/>
    <x v="4"/>
    <x v="5"/>
    <s v="00075679956316"/>
    <s v="ALPINE"/>
    <s v="ALL FOR ONE"/>
    <d v="2014-02-18T00:00:00"/>
    <m/>
    <s v="AULI01283220"/>
    <n v="0.37790459100000001"/>
    <n v="127"/>
  </r>
  <r>
    <s v="US-VOT"/>
    <s v="US-VOTIV MUSIC"/>
    <s v="PORTABLE SUB PROGRAMMED PLAYS"/>
    <s v="Pandora"/>
    <s v="PORTABLE SUBSCRIPTIONS"/>
    <s v="TRACK"/>
    <x v="13"/>
    <x v="65"/>
    <s v="00851563006752"/>
    <s v="ALLEN TATE"/>
    <s v="BEING ALONE"/>
    <d v="2016-10-28T00:00:00"/>
    <m/>
    <s v="USC5Q1600019"/>
    <n v="8.5625002000000016E-3"/>
    <n v="3"/>
  </r>
  <r>
    <s v="US-VOT"/>
    <s v="US-VOTIV MUSIC"/>
    <s v="Programmed Streaming (SoundExchange administered)"/>
    <s v="Pandora"/>
    <s v="Programmed Streaming (SoundExchange admi"/>
    <s v="TRACK"/>
    <x v="5"/>
    <x v="70"/>
    <s v="00075679955869"/>
    <s v="YOUNG EMPIRES"/>
    <s v="WHITE DOVES"/>
    <d v="2014-02-25T00:00:00"/>
    <m/>
    <s v="USC5Q1200051"/>
    <n v="0.1512"/>
    <n v="84"/>
  </r>
  <r>
    <s v="US-VOT"/>
    <s v="US-VOTIV MUSIC"/>
    <s v="Programmed Streaming (SoundExchange administered)"/>
    <s v="Pandora"/>
    <s v="Programmed Streaming (SoundExchange admi"/>
    <s v="TRACK"/>
    <x v="5"/>
    <x v="70"/>
    <s v="00075679955869"/>
    <s v="YOUNG EMPIRES"/>
    <s v="WE DON'T SLEEP TONIGHT"/>
    <d v="2014-02-25T00:00:00"/>
    <m/>
    <s v="USC5Q1300004"/>
    <n v="1.7999999999999999E-2"/>
    <n v="10"/>
  </r>
  <r>
    <s v="US-VOT"/>
    <s v="US-VOTIV MUSIC"/>
    <s v="Programmed Streaming (SoundExchange administered)"/>
    <s v="Pandora"/>
    <s v="Programmed Streaming (SoundExchange admi"/>
    <s v="TRACK"/>
    <x v="5"/>
    <x v="70"/>
    <s v="00075679955869"/>
    <s v="YOUNG EMPIRES"/>
    <s v="WE DON'T SLEEP TONIGHT"/>
    <d v="2014-02-25T00:00:00"/>
    <m/>
    <s v="USC5Q1300002"/>
    <n v="2.1600000000000001E-2"/>
    <n v="12"/>
  </r>
  <r>
    <s v="US-VOT"/>
    <s v="US-VOTIV MUSIC"/>
    <s v="Programmed Streaming (SoundExchange administered)"/>
    <s v="Pandora"/>
    <s v="Programmed Streaming (SoundExchange admi"/>
    <s v="TRACK"/>
    <x v="5"/>
    <x v="70"/>
    <s v="00075679955869"/>
    <s v="YOUNG EMPIRES"/>
    <s v="RAIN OF GOLD"/>
    <d v="2014-02-25T00:00:00"/>
    <m/>
    <s v="CA1C71100091"/>
    <n v="0.19259999999999999"/>
    <n v="107"/>
  </r>
  <r>
    <s v="US-VOT"/>
    <s v="US-VOTIV MUSIC"/>
    <s v="Programmed Streaming (SoundExchange administered)"/>
    <s v="Pandora"/>
    <s v="Programmed Streaming (SoundExchange admi"/>
    <s v="TRACK"/>
    <x v="5"/>
    <x v="70"/>
    <s v="00075679955869"/>
    <s v="YOUNG EMPIRES"/>
    <s v="ENTER THROUGH THE SUN"/>
    <d v="2014-02-25T00:00:00"/>
    <m/>
    <s v="CA1C71100092"/>
    <n v="5.9400000000000001E-2"/>
    <n v="33"/>
  </r>
  <r>
    <s v="US-VOT"/>
    <s v="US-VOTIV MUSIC"/>
    <s v="Programmed Streaming (SoundExchange administered)"/>
    <s v="Pandora"/>
    <s v="Programmed Streaming (SoundExchange admi"/>
    <s v="TRACK"/>
    <x v="5"/>
    <x v="70"/>
    <s v="00075679955869"/>
    <s v="YOUNG EMPIRES"/>
    <s v="EARTH PLATES ARE SHIFTING"/>
    <d v="2014-02-25T00:00:00"/>
    <m/>
    <s v="USC5Q1300003"/>
    <n v="3.6000000000000011E-2"/>
    <n v="20"/>
  </r>
  <r>
    <s v="US-VOT"/>
    <s v="US-VOTIV MUSIC"/>
    <s v="Programmed Streaming (SoundExchange administered)"/>
    <s v="Pandora"/>
    <s v="Programmed Streaming (SoundExchange admi"/>
    <s v="TRACK"/>
    <x v="5"/>
    <x v="70"/>
    <s v="00075679955869"/>
    <s v="YOUNG EMPIRES"/>
    <s v="BEACHES"/>
    <d v="2014-02-25T00:00:00"/>
    <m/>
    <s v="CA1C71100095"/>
    <n v="4.4999999999999998E-2"/>
    <n v="25"/>
  </r>
  <r>
    <s v="US-VOT"/>
    <s v="US-VOTIV MUSIC"/>
    <s v="Programmed Streaming (SoundExchange administered)"/>
    <s v="Pandora"/>
    <s v="Programmed Streaming (SoundExchange admi"/>
    <s v="TRACK"/>
    <x v="10"/>
    <x v="71"/>
    <s v="00857235002336"/>
    <s v="WHITE ARROWS"/>
    <s v="SCREAM"/>
    <d v="2014-09-16T00:00:00"/>
    <m/>
    <s v="USC5Q1400016"/>
    <n v="0.31320000000000009"/>
    <n v="174"/>
  </r>
  <r>
    <s v="US-VOT"/>
    <s v="US-VOTIV MUSIC"/>
    <s v="Programmed Streaming (SoundExchange administered)"/>
    <s v="Pandora"/>
    <s v="Programmed Streaming (SoundExchange admi"/>
    <s v="TRACK"/>
    <x v="10"/>
    <x v="71"/>
    <s v="00857235002336"/>
    <s v="WHITE ARROWS"/>
    <s v="NOBODY CARES"/>
    <d v="2014-09-16T00:00:00"/>
    <m/>
    <s v="USC5Q1400014"/>
    <n v="5.7600000000000012E-2"/>
    <n v="32"/>
  </r>
  <r>
    <s v="US-VOT"/>
    <s v="US-VOTIV MUSIC"/>
    <s v="Programmed Streaming (SoundExchange administered)"/>
    <s v="Pandora"/>
    <s v="Programmed Streaming (SoundExchange admi"/>
    <s v="TRACK"/>
    <x v="10"/>
    <x v="71"/>
    <s v="00857235002336"/>
    <s v="WHITE ARROWS"/>
    <s v="GOD ALERT PT 1"/>
    <d v="2014-09-16T00:00:00"/>
    <m/>
    <s v="USC5Q1400021"/>
    <n v="3.0600000000000009E-2"/>
    <n v="17"/>
  </r>
  <r>
    <s v="US-VOT"/>
    <s v="US-VOTIV MUSIC"/>
    <s v="Programmed Streaming (SoundExchange administered)"/>
    <s v="Pandora"/>
    <s v="Programmed Streaming (SoundExchange admi"/>
    <s v="TRACK"/>
    <x v="10"/>
    <x v="71"/>
    <s v="00857235002336"/>
    <s v="WHITE ARROWS"/>
    <s v="GET BY"/>
    <d v="2014-09-16T00:00:00"/>
    <m/>
    <s v="USC5Q1400018"/>
    <n v="1.8E-3"/>
    <n v="1"/>
  </r>
  <r>
    <s v="US-VOT"/>
    <s v="US-VOTIV MUSIC"/>
    <s v="Programmed Streaming (SoundExchange administered)"/>
    <s v="Pandora"/>
    <s v="Programmed Streaming (SoundExchange admi"/>
    <s v="TRACK"/>
    <x v="10"/>
    <x v="71"/>
    <s v="00857235002336"/>
    <s v="WHITE ARROWS"/>
    <s v="CAN'T STOP NOW"/>
    <d v="2014-09-16T00:00:00"/>
    <m/>
    <s v="USC5Q1400015"/>
    <n v="0.1188"/>
    <n v="66"/>
  </r>
  <r>
    <s v="US-VOT"/>
    <s v="US-VOTIV MUSIC"/>
    <s v="Programmed Streaming (SoundExchange administered)"/>
    <s v="Pandora"/>
    <s v="Programmed Streaming (SoundExchange admi"/>
    <s v="TRACK"/>
    <x v="10"/>
    <x v="72"/>
    <s v="00075679962980"/>
    <s v="WHITE ARROWS"/>
    <s v="SETTLE DOWN"/>
    <d v="2014-02-25T00:00:00"/>
    <m/>
    <s v="USC5Q1200014"/>
    <n v="0.252"/>
    <n v="140"/>
  </r>
  <r>
    <s v="US-VOT"/>
    <s v="US-VOTIV MUSIC"/>
    <s v="Programmed Streaming (SoundExchange administered)"/>
    <s v="Pandora"/>
    <s v="Programmed Streaming (SoundExchange admi"/>
    <s v="TRACK"/>
    <x v="10"/>
    <x v="72"/>
    <s v="00075679962980"/>
    <s v="WHITE ARROWS"/>
    <s v="SAIL ON"/>
    <d v="2014-02-25T00:00:00"/>
    <m/>
    <s v="USC5Q1200012"/>
    <n v="8.6400000000000005E-2"/>
    <n v="48"/>
  </r>
  <r>
    <s v="US-VOT"/>
    <s v="US-VOTIV MUSIC"/>
    <s v="Programmed Streaming (SoundExchange administered)"/>
    <s v="Pandora"/>
    <s v="Programmed Streaming (SoundExchange admi"/>
    <s v="TRACK"/>
    <x v="10"/>
    <x v="72"/>
    <s v="00075679962980"/>
    <s v="WHITE ARROWS"/>
    <s v="ROLL FOREVER"/>
    <d v="2014-02-25T00:00:00"/>
    <m/>
    <s v="USC5Q1200008"/>
    <n v="9.3600000000000017E-2"/>
    <n v="52"/>
  </r>
  <r>
    <s v="US-VOT"/>
    <s v="US-VOTIV MUSIC"/>
    <s v="Programmed Streaming (SoundExchange administered)"/>
    <s v="Pandora"/>
    <s v="Programmed Streaming (SoundExchange admi"/>
    <s v="TRACK"/>
    <x v="10"/>
    <x v="72"/>
    <s v="00075679962980"/>
    <s v="WHITE ARROWS"/>
    <s v="LITTLE BIRDS"/>
    <d v="2014-02-25T00:00:00"/>
    <m/>
    <s v="USC5Q1200011"/>
    <n v="5.04E-2"/>
    <n v="28"/>
  </r>
  <r>
    <s v="US-VOT"/>
    <s v="US-VOTIV MUSIC"/>
    <s v="Programmed Streaming (SoundExchange administered)"/>
    <s v="Pandora"/>
    <s v="Programmed Streaming (SoundExchange admi"/>
    <s v="TRACK"/>
    <x v="10"/>
    <x v="72"/>
    <s v="00075679962980"/>
    <s v="WHITE ARROWS"/>
    <s v="I CAN GO"/>
    <d v="2014-02-25T00:00:00"/>
    <m/>
    <s v="USC5Q1200009"/>
    <n v="9.5399999999999985E-2"/>
    <n v="53"/>
  </r>
  <r>
    <s v="US-VOT"/>
    <s v="US-VOTIV MUSIC"/>
    <s v="Programmed Streaming (SoundExchange administered)"/>
    <s v="Pandora"/>
    <s v="Programmed Streaming (SoundExchange admi"/>
    <s v="TRACK"/>
    <x v="10"/>
    <x v="72"/>
    <s v="00075679962980"/>
    <s v="WHITE ARROWS"/>
    <s v="GOLDEN"/>
    <d v="2014-02-25T00:00:00"/>
    <m/>
    <s v="USC5Q1200010"/>
    <n v="6.6600000000000006E-2"/>
    <n v="37"/>
  </r>
  <r>
    <s v="US-VOT"/>
    <s v="US-VOTIV MUSIC"/>
    <s v="Programmed Streaming (SoundExchange administered)"/>
    <s v="Pandora"/>
    <s v="Programmed Streaming (SoundExchange admi"/>
    <s v="TRACK"/>
    <x v="10"/>
    <x v="72"/>
    <s v="00075679962980"/>
    <s v="WHITE ARROWS"/>
    <s v="GETTING LOST"/>
    <d v="2014-02-25T00:00:00"/>
    <m/>
    <s v="USC5Q1200013"/>
    <n v="1.9800000000000002E-2"/>
    <n v="11"/>
  </r>
  <r>
    <s v="US-VOT"/>
    <s v="US-VOTIV MUSIC"/>
    <s v="Programmed Streaming (SoundExchange administered)"/>
    <s v="Pandora"/>
    <s v="Programmed Streaming (SoundExchange admi"/>
    <s v="TRACK"/>
    <x v="10"/>
    <x v="72"/>
    <s v="00075679962980"/>
    <s v="WHITE ARROWS"/>
    <s v="GET GONE"/>
    <d v="2014-02-25T00:00:00"/>
    <m/>
    <s v="USQY51114673"/>
    <n v="3.4668000000000001"/>
    <n v="1926"/>
  </r>
  <r>
    <s v="US-VOT"/>
    <s v="US-VOTIV MUSIC"/>
    <s v="Programmed Streaming (SoundExchange administered)"/>
    <s v="Pandora"/>
    <s v="Programmed Streaming (SoundExchange admi"/>
    <s v="TRACK"/>
    <x v="10"/>
    <x v="72"/>
    <s v="00075679962980"/>
    <s v="WHITE ARROWS"/>
    <s v="FIREWORKS OF THE SEA"/>
    <d v="2014-02-25T00:00:00"/>
    <m/>
    <s v="USC5Q1200007"/>
    <n v="1.0278"/>
    <n v="571"/>
  </r>
  <r>
    <s v="US-VOT"/>
    <s v="US-VOTIV MUSIC"/>
    <s v="Programmed Streaming (SoundExchange administered)"/>
    <s v="Pandora"/>
    <s v="Programmed Streaming (SoundExchange admi"/>
    <s v="TRACK"/>
    <x v="10"/>
    <x v="72"/>
    <s v="00075679962980"/>
    <s v="WHITE ARROWS"/>
    <s v="COMING OR GOING"/>
    <d v="2014-02-25T00:00:00"/>
    <m/>
    <s v="USC5Q1200006"/>
    <n v="0.3852000000000001"/>
    <n v="214"/>
  </r>
  <r>
    <s v="US-VOT"/>
    <s v="US-VOTIV MUSIC"/>
    <s v="Programmed Streaming (SoundExchange administered)"/>
    <s v="Pandora"/>
    <s v="Programmed Streaming (SoundExchange admi"/>
    <s v="TRACK"/>
    <x v="7"/>
    <x v="73"/>
    <s v="00075679949424"/>
    <s v="THE SO SO GLOS"/>
    <s v="WRECKING BALL"/>
    <d v="2014-02-25T00:00:00"/>
    <m/>
    <s v="USC5Q1300074"/>
    <n v="2.8799999999999999E-2"/>
    <n v="16"/>
  </r>
  <r>
    <s v="US-VOT"/>
    <s v="US-VOTIV MUSIC"/>
    <s v="Programmed Streaming (SoundExchange administered)"/>
    <s v="Pandora"/>
    <s v="Programmed Streaming (SoundExchange admi"/>
    <s v="TRACK"/>
    <x v="7"/>
    <x v="73"/>
    <s v="00075679949424"/>
    <s v="THE SO SO GLOS"/>
    <s v="SPEAKEASY"/>
    <d v="2014-02-25T00:00:00"/>
    <m/>
    <s v="USC5Q1300075"/>
    <n v="5.9400000000000001E-2"/>
    <n v="33"/>
  </r>
  <r>
    <s v="US-VOT"/>
    <s v="US-VOTIV MUSIC"/>
    <s v="Programmed Streaming (SoundExchange administered)"/>
    <s v="Pandora"/>
    <s v="Programmed Streaming (SoundExchange admi"/>
    <s v="TRACK"/>
    <x v="7"/>
    <x v="73"/>
    <s v="00075679949424"/>
    <s v="THE SO SO GLOS"/>
    <s v="SON OF AN AMERICAN"/>
    <d v="2014-02-25T00:00:00"/>
    <m/>
    <s v="USC5Q1300069"/>
    <n v="0.34379999999999999"/>
    <n v="191"/>
  </r>
  <r>
    <s v="US-VOT"/>
    <s v="US-VOTIV MUSIC"/>
    <s v="Programmed Streaming (SoundExchange administered)"/>
    <s v="Pandora"/>
    <s v="Programmed Streaming (SoundExchange admi"/>
    <s v="TRACK"/>
    <x v="7"/>
    <x v="73"/>
    <s v="00075679949424"/>
    <s v="THE SO SO GLOS"/>
    <s v="LOST WEEKEND"/>
    <d v="2014-02-25T00:00:00"/>
    <m/>
    <s v="USC5Q1300072"/>
    <n v="0.21060000000000001"/>
    <n v="117"/>
  </r>
  <r>
    <s v="US-VOT"/>
    <s v="US-VOTIV MUSIC"/>
    <s v="Programmed Streaming (SoundExchange administered)"/>
    <s v="Pandora"/>
    <s v="Programmed Streaming (SoundExchange admi"/>
    <s v="TRACK"/>
    <x v="7"/>
    <x v="73"/>
    <s v="00075679949424"/>
    <s v="THE SO SO GLOS"/>
    <s v="ISLAND RIDIN'"/>
    <d v="2014-02-25T00:00:00"/>
    <m/>
    <s v="USC5Q1300078"/>
    <n v="3.78E-2"/>
    <n v="21"/>
  </r>
  <r>
    <s v="US-VOT"/>
    <s v="US-VOTIV MUSIC"/>
    <s v="Programmed Streaming (SoundExchange administered)"/>
    <s v="Pandora"/>
    <s v="Programmed Streaming (SoundExchange admi"/>
    <s v="TRACK"/>
    <x v="7"/>
    <x v="73"/>
    <s v="00075679949424"/>
    <s v="THE SO SO GLOS"/>
    <s v="HOUSE OF GLASS"/>
    <d v="2014-02-25T00:00:00"/>
    <m/>
    <s v="USC5Q1300070"/>
    <n v="1.7999999999999999E-2"/>
    <n v="10"/>
  </r>
  <r>
    <s v="US-VOT"/>
    <s v="US-VOTIV MUSIC"/>
    <s v="Programmed Streaming (SoundExchange administered)"/>
    <s v="Pandora"/>
    <s v="Programmed Streaming (SoundExchange admi"/>
    <s v="TRACK"/>
    <x v="7"/>
    <x v="73"/>
    <s v="00075679949424"/>
    <s v="THE SO SO GLOS"/>
    <s v="EVERYTHING REVIVAL"/>
    <d v="2014-02-25T00:00:00"/>
    <m/>
    <s v="USC5Q1300077"/>
    <n v="2.3400000000000001E-2"/>
    <n v="13"/>
  </r>
  <r>
    <s v="US-VOT"/>
    <s v="US-VOTIV MUSIC"/>
    <s v="Programmed Streaming (SoundExchange administered)"/>
    <s v="Pandora"/>
    <s v="Programmed Streaming (SoundExchange admi"/>
    <s v="TRACK"/>
    <x v="7"/>
    <x v="73"/>
    <s v="00075679949424"/>
    <s v="THE SO SO GLOS"/>
    <s v="DIZZY"/>
    <d v="2014-02-25T00:00:00"/>
    <m/>
    <s v="USC5Q1300079"/>
    <n v="7.2000000000000007E-3"/>
    <n v="4"/>
  </r>
  <r>
    <s v="US-VOT"/>
    <s v="US-VOTIV MUSIC"/>
    <s v="Programmed Streaming (SoundExchange administered)"/>
    <s v="Pandora"/>
    <s v="Programmed Streaming (SoundExchange admi"/>
    <s v="TRACK"/>
    <x v="7"/>
    <x v="73"/>
    <s v="00075679949424"/>
    <s v="THE SO SO GLOS"/>
    <s v="DISS TOWN"/>
    <d v="2014-02-25T00:00:00"/>
    <m/>
    <s v="USC5Q1300071"/>
    <n v="4.4999999999999998E-2"/>
    <n v="25"/>
  </r>
  <r>
    <s v="US-VOT"/>
    <s v="US-VOTIV MUSIC"/>
    <s v="Programmed Streaming (SoundExchange administered)"/>
    <s v="Pandora"/>
    <s v="Programmed Streaming (SoundExchange admi"/>
    <s v="TRACK"/>
    <x v="7"/>
    <x v="73"/>
    <s v="00075679949424"/>
    <s v="THE SO SO GLOS"/>
    <s v="BLOWOUT"/>
    <d v="2014-02-25T00:00:00"/>
    <m/>
    <s v="USC5Q1300073"/>
    <n v="1.0800000000000001E-2"/>
    <n v="6"/>
  </r>
  <r>
    <s v="US-VOT"/>
    <s v="US-VOTIV MUSIC"/>
    <s v="Programmed Streaming (SoundExchange administered)"/>
    <s v="Pandora"/>
    <s v="Programmed Streaming (SoundExchange admi"/>
    <s v="TRACK"/>
    <x v="7"/>
    <x v="73"/>
    <s v="00075679949424"/>
    <s v="THE SO SO GLOS"/>
    <s v="ALL OF THE TIME"/>
    <d v="2014-02-25T00:00:00"/>
    <m/>
    <s v="USC5Q1300076"/>
    <n v="1.26E-2"/>
    <n v="7"/>
  </r>
  <r>
    <s v="US-VOT"/>
    <s v="US-VOTIV MUSIC"/>
    <s v="Programmed Streaming (SoundExchange administered)"/>
    <s v="Pandora"/>
    <s v="Programmed Streaming (SoundExchange admi"/>
    <s v="TRACK"/>
    <x v="17"/>
    <x v="74"/>
    <s v="00857235002176"/>
    <s v="MY GOODNESS"/>
    <s v="SWEET TOOTH"/>
    <d v="2014-06-24T00:00:00"/>
    <m/>
    <s v="USC5Q1400025"/>
    <n v="7.0199999999999999E-2"/>
    <n v="39"/>
  </r>
  <r>
    <s v="US-VOT"/>
    <s v="US-VOTIV MUSIC"/>
    <s v="Programmed Streaming (SoundExchange administered)"/>
    <s v="Pandora"/>
    <s v="Programmed Streaming (SoundExchange admi"/>
    <s v="TRACK"/>
    <x v="17"/>
    <x v="74"/>
    <s v="00857235002176"/>
    <s v="MY GOODNESS"/>
    <s v="SHIVER + SHAKE"/>
    <d v="2014-06-24T00:00:00"/>
    <m/>
    <s v="USC5Q1400026"/>
    <n v="7.5600000000000014E-2"/>
    <n v="42"/>
  </r>
  <r>
    <s v="US-VOT"/>
    <s v="US-VOTIV MUSIC"/>
    <s v="Programmed Streaming (SoundExchange administered)"/>
    <s v="Pandora"/>
    <s v="Programmed Streaming (SoundExchange admi"/>
    <s v="TRACK"/>
    <x v="17"/>
    <x v="74"/>
    <s v="00857235002176"/>
    <s v="MY GOODNESS"/>
    <s v="SAY YOU'RE GONE"/>
    <d v="2014-06-24T00:00:00"/>
    <m/>
    <s v="USC5Q1300087"/>
    <n v="6.4799999999999996E-2"/>
    <n v="36"/>
  </r>
  <r>
    <s v="US-VOT"/>
    <s v="US-VOTIV MUSIC"/>
    <s v="Programmed Streaming (SoundExchange administered)"/>
    <s v="Pandora"/>
    <s v="Programmed Streaming (SoundExchange admi"/>
    <s v="TRACK"/>
    <x v="17"/>
    <x v="74"/>
    <s v="00857235002176"/>
    <s v="MY GOODNESS"/>
    <s v="PAY NO MIND"/>
    <d v="2014-06-24T00:00:00"/>
    <m/>
    <s v="USC5Q1300081"/>
    <n v="8.1000000000000016E-2"/>
    <n v="45"/>
  </r>
  <r>
    <s v="US-VOT"/>
    <s v="US-VOTIV MUSIC"/>
    <s v="Programmed Streaming (SoundExchange administered)"/>
    <s v="Pandora"/>
    <s v="Programmed Streaming (SoundExchange admi"/>
    <s v="TRACK"/>
    <x v="17"/>
    <x v="74"/>
    <s v="00857235002176"/>
    <s v="MY GOODNESS"/>
    <s v="LOST IN THE SOUL"/>
    <d v="2014-06-24T00:00:00"/>
    <m/>
    <s v="USC5Q1300089"/>
    <n v="1.26E-2"/>
    <n v="7"/>
  </r>
  <r>
    <s v="US-VOT"/>
    <s v="US-VOTIV MUSIC"/>
    <s v="Programmed Streaming (SoundExchange administered)"/>
    <s v="Pandora"/>
    <s v="Programmed Streaming (SoundExchange admi"/>
    <s v="TRACK"/>
    <x v="17"/>
    <x v="74"/>
    <s v="00857235002176"/>
    <s v="MY GOODNESS"/>
    <s v="LETTER TO THE SUN"/>
    <d v="2014-06-24T00:00:00"/>
    <m/>
    <s v="USC5Q1300085"/>
    <n v="4.6800000000000008E-2"/>
    <n v="26"/>
  </r>
  <r>
    <s v="US-VOT"/>
    <s v="US-VOTIV MUSIC"/>
    <s v="Programmed Streaming (SoundExchange administered)"/>
    <s v="Pandora"/>
    <s v="Programmed Streaming (SoundExchange admi"/>
    <s v="TRACK"/>
    <x v="17"/>
    <x v="74"/>
    <s v="00857235002176"/>
    <s v="MY GOODNESS"/>
    <s v="HOT SWEAT"/>
    <d v="2014-06-24T00:00:00"/>
    <m/>
    <s v="USC5Q1300090"/>
    <n v="5.04E-2"/>
    <n v="28"/>
  </r>
  <r>
    <s v="US-VOT"/>
    <s v="US-VOTIV MUSIC"/>
    <s v="Programmed Streaming (SoundExchange administered)"/>
    <s v="Pandora"/>
    <s v="Programmed Streaming (SoundExchange admi"/>
    <s v="TRACK"/>
    <x v="17"/>
    <x v="74"/>
    <s v="00857235002176"/>
    <s v="MY GOODNESS"/>
    <s v="HANGIN' ON"/>
    <d v="2014-06-24T00:00:00"/>
    <m/>
    <s v="USC5Q1300082"/>
    <n v="0.13500000000000001"/>
    <n v="75"/>
  </r>
  <r>
    <s v="US-VOT"/>
    <s v="US-VOTIV MUSIC"/>
    <s v="Programmed Streaming (SoundExchange administered)"/>
    <s v="Pandora"/>
    <s v="Programmed Streaming (SoundExchange admi"/>
    <s v="TRACK"/>
    <x v="17"/>
    <x v="74"/>
    <s v="00857235002176"/>
    <s v="MY GOODNESS"/>
    <s v="C'MON DOLL"/>
    <d v="2014-06-24T00:00:00"/>
    <m/>
    <s v="USC5Q1300088"/>
    <n v="9.9000000000000005E-2"/>
    <n v="55"/>
  </r>
  <r>
    <s v="US-VOT"/>
    <s v="US-VOTIV MUSIC"/>
    <s v="Programmed Streaming (SoundExchange administered)"/>
    <s v="Pandora"/>
    <s v="Programmed Streaming (SoundExchange admi"/>
    <s v="TRACK"/>
    <x v="17"/>
    <x v="74"/>
    <s v="00857235002176"/>
    <s v="MY GOODNESS"/>
    <s v="BOTTLE"/>
    <d v="2014-06-24T00:00:00"/>
    <m/>
    <s v="USC5Q1300086"/>
    <n v="1.7999999999999999E-2"/>
    <n v="10"/>
  </r>
  <r>
    <s v="US-VOT"/>
    <s v="US-VOTIV MUSIC"/>
    <s v="Programmed Streaming (SoundExchange administered)"/>
    <s v="Pandora"/>
    <s v="Programmed Streaming (SoundExchange admi"/>
    <s v="TRACK"/>
    <x v="17"/>
    <x v="74"/>
    <s v="00857235002176"/>
    <s v="MY GOODNESS"/>
    <s v="BACK AGAIN"/>
    <d v="2014-06-24T00:00:00"/>
    <m/>
    <s v="USC5Q1300080"/>
    <n v="5.9400000000000001E-2"/>
    <n v="33"/>
  </r>
  <r>
    <s v="US-VOT"/>
    <s v="US-VOTIV MUSIC"/>
    <s v="Programmed Streaming (SoundExchange administered)"/>
    <s v="Pandora"/>
    <s v="Programmed Streaming (SoundExchange admi"/>
    <s v="TRACK"/>
    <x v="8"/>
    <x v="10"/>
    <s v="00075679964250"/>
    <s v="IMAGINARY CITIES"/>
    <s v="WHERE'D ALL THE LIVING GO"/>
    <d v="2014-02-25T00:00:00"/>
    <m/>
    <s v="CA2Q71000007"/>
    <n v="1.7766"/>
    <n v="987"/>
  </r>
  <r>
    <s v="US-VOT"/>
    <s v="US-VOTIV MUSIC"/>
    <s v="Programmed Streaming (SoundExchange administered)"/>
    <s v="Pandora"/>
    <s v="Programmed Streaming (SoundExchange admi"/>
    <s v="TRACK"/>
    <x v="8"/>
    <x v="10"/>
    <s v="00075679964250"/>
    <s v="IMAGINARY CITIES"/>
    <s v="THAT'S WHERE IT'S AT, SAM"/>
    <d v="2014-02-25T00:00:00"/>
    <m/>
    <s v="CA2Q71000011"/>
    <n v="5.7600000000000012E-2"/>
    <n v="32"/>
  </r>
  <r>
    <s v="US-VOT"/>
    <s v="US-VOTIV MUSIC"/>
    <s v="Programmed Streaming (SoundExchange administered)"/>
    <s v="Pandora"/>
    <s v="Programmed Streaming (SoundExchange admi"/>
    <s v="TRACK"/>
    <x v="8"/>
    <x v="10"/>
    <s v="00075679964250"/>
    <s v="IMAGINARY CITIES"/>
    <s v="TEMPORARY RESIDENT"/>
    <d v="2014-02-25T00:00:00"/>
    <m/>
    <s v="CAA171230077"/>
    <n v="2.8799999999999999E-2"/>
    <n v="16"/>
  </r>
  <r>
    <s v="US-VOT"/>
    <s v="US-VOTIV MUSIC"/>
    <s v="Programmed Streaming (SoundExchange administered)"/>
    <s v="Pandora"/>
    <s v="Programmed Streaming (SoundExchange admi"/>
    <s v="TRACK"/>
    <x v="8"/>
    <x v="10"/>
    <s v="00075679964250"/>
    <s v="IMAGINARY CITIES"/>
    <s v="TEMPORARY RESIDENT"/>
    <d v="2014-02-25T00:00:00"/>
    <m/>
    <s v="CA2Q71000008"/>
    <n v="6.8400000000000016E-2"/>
    <n v="38"/>
  </r>
  <r>
    <s v="US-VOT"/>
    <s v="US-VOTIV MUSIC"/>
    <s v="Programmed Streaming (SoundExchange administered)"/>
    <s v="Pandora"/>
    <s v="Programmed Streaming (SoundExchange admi"/>
    <s v="TRACK"/>
    <x v="8"/>
    <x v="10"/>
    <s v="00075679964250"/>
    <s v="IMAGINARY CITIES"/>
    <s v="SAY YOU"/>
    <d v="2014-02-25T00:00:00"/>
    <m/>
    <s v="CA2Q71000001"/>
    <n v="1.1988000000000001"/>
    <n v="666"/>
  </r>
  <r>
    <s v="US-VOT"/>
    <s v="US-VOTIV MUSIC"/>
    <s v="Programmed Streaming (SoundExchange administered)"/>
    <s v="Pandora"/>
    <s v="Programmed Streaming (SoundExchange admi"/>
    <s v="TRACK"/>
    <x v="8"/>
    <x v="10"/>
    <s v="00075679964250"/>
    <s v="IMAGINARY CITIES"/>
    <s v="RIDE THIS OUT"/>
    <d v="2014-02-25T00:00:00"/>
    <m/>
    <s v="CA2Q71000006"/>
    <n v="5.4450000000000003"/>
    <n v="3025"/>
  </r>
  <r>
    <s v="US-VOT"/>
    <s v="US-VOTIV MUSIC"/>
    <s v="Programmed Streaming (SoundExchange administered)"/>
    <s v="Pandora"/>
    <s v="Programmed Streaming (SoundExchange admi"/>
    <s v="TRACK"/>
    <x v="8"/>
    <x v="10"/>
    <s v="00075679964250"/>
    <s v="IMAGINARY CITIES"/>
    <s v="PURPLE HEART"/>
    <d v="2014-02-25T00:00:00"/>
    <m/>
    <s v="CA2Q71000005"/>
    <n v="5.04E-2"/>
    <n v="28"/>
  </r>
  <r>
    <s v="US-VOT"/>
    <s v="US-VOTIV MUSIC"/>
    <s v="Programmed Streaming (SoundExchange administered)"/>
    <s v="Pandora"/>
    <s v="Programmed Streaming (SoundExchange admi"/>
    <s v="TRACK"/>
    <x v="8"/>
    <x v="10"/>
    <s v="00075679964250"/>
    <s v="IMAGINARY CITIES"/>
    <s v="MEXICO"/>
    <d v="2014-02-25T00:00:00"/>
    <m/>
    <s v="CAA171230076"/>
    <n v="5.4000000000000003E-3"/>
    <n v="3"/>
  </r>
  <r>
    <s v="US-VOT"/>
    <s v="US-VOTIV MUSIC"/>
    <s v="Programmed Streaming (SoundExchange administered)"/>
    <s v="Pandora"/>
    <s v="Programmed Streaming (SoundExchange admi"/>
    <s v="TRACK"/>
    <x v="8"/>
    <x v="10"/>
    <s v="00075679964250"/>
    <s v="IMAGINARY CITIES"/>
    <s v="MANITOBA BOSSA NOVA"/>
    <d v="2014-02-25T00:00:00"/>
    <m/>
    <s v="CA2Q71000009"/>
    <n v="5.5800000000000002E-2"/>
    <n v="31"/>
  </r>
  <r>
    <s v="US-VOT"/>
    <s v="US-VOTIV MUSIC"/>
    <s v="Programmed Streaming (SoundExchange administered)"/>
    <s v="Pandora"/>
    <s v="Programmed Streaming (SoundExchange admi"/>
    <s v="TRACK"/>
    <x v="8"/>
    <x v="10"/>
    <s v="00075679964250"/>
    <s v="IMAGINARY CITIES"/>
    <s v="HUMMINGBIRD"/>
    <d v="2014-02-25T00:00:00"/>
    <m/>
    <s v="CA2Q71000002"/>
    <n v="0.24840000000000001"/>
    <n v="138"/>
  </r>
  <r>
    <s v="US-VOT"/>
    <s v="US-VOTIV MUSIC"/>
    <s v="Programmed Streaming (SoundExchange administered)"/>
    <s v="Pandora"/>
    <s v="Programmed Streaming (SoundExchange admi"/>
    <s v="TRACK"/>
    <x v="8"/>
    <x v="10"/>
    <s v="00075679964250"/>
    <s v="IMAGINARY CITIES"/>
    <s v="DON'T CRY"/>
    <d v="2014-02-25T00:00:00"/>
    <m/>
    <s v="CA2Q71000004"/>
    <n v="9.1800000000000007E-2"/>
    <n v="51"/>
  </r>
  <r>
    <s v="US-VOT"/>
    <s v="US-VOTIV MUSIC"/>
    <s v="Programmed Streaming (SoundExchange administered)"/>
    <s v="Pandora"/>
    <s v="Programmed Streaming (SoundExchange admi"/>
    <s v="TRACK"/>
    <x v="8"/>
    <x v="10"/>
    <s v="00075679964250"/>
    <s v="IMAGINARY CITIES"/>
    <s v="CHERRY BLOSSOM TREE"/>
    <d v="2014-02-25T00:00:00"/>
    <m/>
    <s v="CA2Q71000010"/>
    <n v="9.3600000000000017E-2"/>
    <n v="52"/>
  </r>
  <r>
    <s v="US-VOT"/>
    <s v="US-VOTIV MUSIC"/>
    <s v="Programmed Streaming (SoundExchange administered)"/>
    <s v="Pandora"/>
    <s v="Programmed Streaming (SoundExchange admi"/>
    <s v="TRACK"/>
    <x v="8"/>
    <x v="10"/>
    <s v="00075679964250"/>
    <s v="IMAGINARY CITIES"/>
    <s v="CALM BEFORE THE STORM"/>
    <d v="2014-02-25T00:00:00"/>
    <m/>
    <s v="CA2Q71000003"/>
    <n v="7.740000000000001E-2"/>
    <n v="43"/>
  </r>
  <r>
    <s v="US-VOT"/>
    <s v="US-VOTIV MUSIC"/>
    <s v="Programmed Streaming (SoundExchange administered)"/>
    <s v="Pandora"/>
    <s v="Programmed Streaming (SoundExchange admi"/>
    <s v="TRACK"/>
    <x v="20"/>
    <x v="75"/>
    <s v="00859705941404"/>
    <s v="HEY CHAMP"/>
    <s v="STEREODE"/>
    <d v="2014-02-25T00:00:00"/>
    <m/>
    <s v="USC5Q1100002"/>
    <n v="0.1278"/>
    <n v="71"/>
  </r>
  <r>
    <s v="US-VOT"/>
    <s v="US-VOTIV MUSIC"/>
    <s v="Programmed Streaming (SoundExchange administered)"/>
    <s v="Pandora"/>
    <s v="Programmed Streaming (SoundExchange admi"/>
    <s v="TRACK"/>
    <x v="20"/>
    <x v="75"/>
    <s v="00859705941404"/>
    <s v="HEY CHAMP"/>
    <s v="SILVER CITY"/>
    <d v="2014-02-25T00:00:00"/>
    <m/>
    <s v="USC5Q1100003"/>
    <n v="3.4218000000000002"/>
    <n v="1901"/>
  </r>
  <r>
    <s v="US-VOT"/>
    <s v="US-VOTIV MUSIC"/>
    <s v="Programmed Streaming (SoundExchange administered)"/>
    <s v="Pandora"/>
    <s v="Programmed Streaming (SoundExchange admi"/>
    <s v="TRACK"/>
    <x v="20"/>
    <x v="75"/>
    <s v="00859705941404"/>
    <s v="HEY CHAMP"/>
    <s v="COLD DUST GIRL"/>
    <d v="2014-02-25T00:00:00"/>
    <m/>
    <s v="USC5Q1100004"/>
    <n v="0.26280000000000009"/>
    <n v="146"/>
  </r>
  <r>
    <s v="US-VOT"/>
    <s v="US-VOTIV MUSIC"/>
    <s v="Programmed Streaming (SoundExchange administered)"/>
    <s v="Pandora"/>
    <s v="Programmed Streaming (SoundExchange admi"/>
    <s v="TRACK"/>
    <x v="20"/>
    <x v="75"/>
    <s v="00859705941404"/>
    <s v="HEY CHAMP"/>
    <s v="ANYTHING AT ALL"/>
    <d v="2014-02-25T00:00:00"/>
    <m/>
    <s v="USC5Q1100001"/>
    <n v="0.73980000000000001"/>
    <n v="411"/>
  </r>
  <r>
    <s v="US-VOT"/>
    <s v="US-VOTIV MUSIC"/>
    <s v="Programmed Streaming (SoundExchange administered)"/>
    <s v="Pandora"/>
    <s v="Programmed Streaming (SoundExchange admi"/>
    <s v="TRACK"/>
    <x v="11"/>
    <x v="57"/>
    <s v="00851857007359"/>
    <s v="CLOUD CONTROL"/>
    <s v="ZONE (THIS IS HOW IT FEELS)"/>
    <d v="1899-12-31T00:00:00"/>
    <m/>
    <s v="AULI01711610"/>
    <n v="2.8799999999999999E-2"/>
    <n v="16"/>
  </r>
  <r>
    <s v="US-VOT"/>
    <s v="US-VOTIV MUSIC"/>
    <s v="Programmed Streaming (SoundExchange administered)"/>
    <s v="Pandora"/>
    <s v="Programmed Streaming (SoundExchange admi"/>
    <s v="TRACK"/>
    <x v="11"/>
    <x v="76"/>
    <s v="00075679965417"/>
    <s v="CLOUD CONTROL"/>
    <s v="THIS IS WHAT I SAID"/>
    <d v="2014-02-25T00:00:00"/>
    <m/>
    <s v="AULI01070960"/>
    <n v="8.1000000000000016E-2"/>
    <n v="45"/>
  </r>
  <r>
    <s v="US-VOT"/>
    <s v="US-VOTIV MUSIC"/>
    <s v="Programmed Streaming (SoundExchange administered)"/>
    <s v="Pandora"/>
    <s v="Programmed Streaming (SoundExchange admi"/>
    <s v="TRACK"/>
    <x v="11"/>
    <x v="76"/>
    <s v="00075679965417"/>
    <s v="CLOUD CONTROL"/>
    <s v="THERE'S NOTHING IN THE WATER WE CAN'T FIGHT"/>
    <d v="2014-02-25T00:00:00"/>
    <m/>
    <s v="AULI01070890"/>
    <n v="0.1206"/>
    <n v="67"/>
  </r>
  <r>
    <s v="US-VOT"/>
    <s v="US-VOTIV MUSIC"/>
    <s v="Programmed Streaming (SoundExchange administered)"/>
    <s v="Pandora"/>
    <s v="Programmed Streaming (SoundExchange admi"/>
    <s v="TRACK"/>
    <x v="11"/>
    <x v="76"/>
    <s v="00075679965417"/>
    <s v="CLOUD CONTROL"/>
    <s v="THE ROLLING STONES"/>
    <d v="2014-02-25T00:00:00"/>
    <m/>
    <s v="AULI01070920"/>
    <n v="0.31680000000000008"/>
    <n v="176"/>
  </r>
  <r>
    <s v="US-VOT"/>
    <s v="US-VOTIV MUSIC"/>
    <s v="Programmed Streaming (SoundExchange administered)"/>
    <s v="Pandora"/>
    <s v="Programmed Streaming (SoundExchange admi"/>
    <s v="TRACK"/>
    <x v="11"/>
    <x v="76"/>
    <s v="00075679965417"/>
    <s v="CLOUD CONTROL"/>
    <s v="MY FEAR #1"/>
    <d v="2014-02-25T00:00:00"/>
    <m/>
    <s v="AULI01176350"/>
    <n v="1.9565999999999999"/>
    <n v="1087"/>
  </r>
  <r>
    <s v="US-VOT"/>
    <s v="US-VOTIV MUSIC"/>
    <s v="Programmed Streaming (SoundExchange administered)"/>
    <s v="Pandora"/>
    <s v="Programmed Streaming (SoundExchange admi"/>
    <s v="TRACK"/>
    <x v="11"/>
    <x v="76"/>
    <s v="00075679965417"/>
    <s v="CLOUD CONTROL"/>
    <s v="MEDITATION SONG # 2 (WHY, OH WHY)"/>
    <d v="2014-02-25T00:00:00"/>
    <m/>
    <s v="AULI01070880"/>
    <n v="7.3800000000000004E-2"/>
    <n v="41"/>
  </r>
  <r>
    <s v="US-VOT"/>
    <s v="US-VOTIV MUSIC"/>
    <s v="Programmed Streaming (SoundExchange administered)"/>
    <s v="Pandora"/>
    <s v="Programmed Streaming (SoundExchange admi"/>
    <s v="TRACK"/>
    <x v="11"/>
    <x v="76"/>
    <s v="00075679965417"/>
    <s v="CLOUD CONTROL"/>
    <s v="JUST FOR NOW"/>
    <d v="2014-02-25T00:00:00"/>
    <m/>
    <s v="AULI01070930"/>
    <n v="0.52380000000000004"/>
    <n v="291"/>
  </r>
  <r>
    <s v="US-VOT"/>
    <s v="US-VOTIV MUSIC"/>
    <s v="Programmed Streaming (SoundExchange administered)"/>
    <s v="Pandora"/>
    <s v="Programmed Streaming (SoundExchange admi"/>
    <s v="TRACK"/>
    <x v="11"/>
    <x v="76"/>
    <s v="00075679965417"/>
    <s v="CLOUD CONTROL"/>
    <s v="HOLLOW DRUMS"/>
    <d v="2014-02-25T00:00:00"/>
    <m/>
    <s v="AULI01070940"/>
    <n v="0.17460000000000001"/>
    <n v="97"/>
  </r>
  <r>
    <s v="US-VOT"/>
    <s v="US-VOTIV MUSIC"/>
    <s v="Programmed Streaming (SoundExchange administered)"/>
    <s v="Pandora"/>
    <s v="Programmed Streaming (SoundExchange admi"/>
    <s v="TRACK"/>
    <x v="11"/>
    <x v="76"/>
    <s v="00075679965417"/>
    <s v="CLOUD CONTROL"/>
    <s v="GOLD CANARY"/>
    <d v="2014-02-25T00:00:00"/>
    <m/>
    <s v="AULI01070950"/>
    <n v="0.23580000000000001"/>
    <n v="131"/>
  </r>
  <r>
    <s v="US-VOT"/>
    <s v="US-VOTIV MUSIC"/>
    <s v="Programmed Streaming (SoundExchange administered)"/>
    <s v="Pandora"/>
    <s v="Programmed Streaming (SoundExchange admi"/>
    <s v="TRACK"/>
    <x v="11"/>
    <x v="76"/>
    <s v="00075679965417"/>
    <s v="CLOUD CONTROL"/>
    <s v="GHOST STORY"/>
    <d v="2014-02-25T00:00:00"/>
    <m/>
    <s v="AULI01070910"/>
    <n v="0.19620000000000001"/>
    <n v="109"/>
  </r>
  <r>
    <s v="US-VOT"/>
    <s v="US-VOTIV MUSIC"/>
    <s v="Programmed Streaming (SoundExchange administered)"/>
    <s v="Pandora"/>
    <s v="Programmed Streaming (SoundExchange admi"/>
    <s v="TRACK"/>
    <x v="11"/>
    <x v="76"/>
    <s v="00075679965417"/>
    <s v="CLOUD CONTROL"/>
    <s v="DEATH CLOUD"/>
    <d v="2014-02-25T00:00:00"/>
    <m/>
    <s v="GBZUZ1000002"/>
    <n v="0.18360000000000001"/>
    <n v="102"/>
  </r>
  <r>
    <s v="US-VOT"/>
    <s v="US-VOTIV MUSIC"/>
    <s v="PROGRAMMED STREAMING"/>
    <s v="Pandora"/>
    <s v="DIGITAL STREAM                          "/>
    <s v="TRACK"/>
    <x v="5"/>
    <x v="70"/>
    <s v="00075679955869"/>
    <s v="YOUNG EMPIRES"/>
    <s v="WHITE DOVES"/>
    <d v="2014-02-25T00:00:00"/>
    <m/>
    <s v="USC5Q1200051"/>
    <n v="1.9893998499999999E-2"/>
    <n v="84"/>
  </r>
  <r>
    <s v="US-VOT"/>
    <s v="US-VOTIV MUSIC"/>
    <s v="PROGRAMMED STREAMING"/>
    <s v="Pandora"/>
    <s v="DIGITAL STREAM                          "/>
    <s v="TRACK"/>
    <x v="5"/>
    <x v="70"/>
    <s v="00075679955869"/>
    <s v="YOUNG EMPIRES"/>
    <s v="WE DON'T SLEEP TONIGHT"/>
    <d v="2014-02-25T00:00:00"/>
    <m/>
    <s v="USC5Q1300004"/>
    <n v="1.28683332E-2"/>
    <n v="13"/>
  </r>
  <r>
    <s v="US-VOT"/>
    <s v="US-VOTIV MUSIC"/>
    <s v="PROGRAMMED STREAMING"/>
    <s v="Pandora"/>
    <s v="DIGITAL STREAM                          "/>
    <s v="TRACK"/>
    <x v="5"/>
    <x v="70"/>
    <s v="00075679955869"/>
    <s v="YOUNG EMPIRES"/>
    <s v="WE DON'T SLEEP TONIGHT"/>
    <d v="2014-02-25T00:00:00"/>
    <m/>
    <s v="USC5Q1300002"/>
    <n v="9.8419998000000009E-3"/>
    <n v="14"/>
  </r>
  <r>
    <s v="US-VOT"/>
    <s v="US-VOTIV MUSIC"/>
    <s v="PROGRAMMED STREAMING"/>
    <s v="Pandora"/>
    <s v="DIGITAL STREAM                          "/>
    <s v="TRACK"/>
    <x v="5"/>
    <x v="70"/>
    <s v="00075679955869"/>
    <s v="YOUNG EMPIRES"/>
    <s v="RAIN OF GOLD"/>
    <d v="2014-02-25T00:00:00"/>
    <m/>
    <s v="CA1C71100091"/>
    <n v="3.9341164800000002E-2"/>
    <n v="111"/>
  </r>
  <r>
    <s v="US-VOT"/>
    <s v="US-VOTIV MUSIC"/>
    <s v="PROGRAMMED STREAMING"/>
    <s v="Pandora"/>
    <s v="DIGITAL STREAM                          "/>
    <s v="TRACK"/>
    <x v="5"/>
    <x v="70"/>
    <s v="00075679955869"/>
    <s v="YOUNG EMPIRES"/>
    <s v="ENTER THROUGH THE SUN"/>
    <d v="2014-02-25T00:00:00"/>
    <m/>
    <s v="CA1C71100092"/>
    <n v="7.8154995000000015E-3"/>
    <n v="33"/>
  </r>
  <r>
    <s v="US-VOT"/>
    <s v="US-VOTIV MUSIC"/>
    <s v="PROGRAMMED STREAMING"/>
    <s v="Pandora"/>
    <s v="DIGITAL STREAM                          "/>
    <s v="TRACK"/>
    <x v="5"/>
    <x v="70"/>
    <s v="00075679955869"/>
    <s v="YOUNG EMPIRES"/>
    <s v="EARTH PLATES ARE SHIFTING"/>
    <d v="2014-02-25T00:00:00"/>
    <m/>
    <s v="USC5Q1300003"/>
    <n v="4.736666300000001E-3"/>
    <n v="20"/>
  </r>
  <r>
    <s v="US-VOT"/>
    <s v="US-VOTIV MUSIC"/>
    <s v="PROGRAMMED STREAMING"/>
    <s v="Pandora"/>
    <s v="DIGITAL STREAM                          "/>
    <s v="TRACK"/>
    <x v="5"/>
    <x v="70"/>
    <s v="00075679955869"/>
    <s v="YOUNG EMPIRES"/>
    <s v="BEACHES"/>
    <d v="2014-02-25T00:00:00"/>
    <m/>
    <s v="CA1C71100095"/>
    <n v="9.4208329000000004E-3"/>
    <n v="26"/>
  </r>
  <r>
    <s v="US-VOT"/>
    <s v="US-VOTIV MUSIC"/>
    <s v="PROGRAMMED STREAMING"/>
    <s v="Pandora"/>
    <s v="DIGITAL STREAM                          "/>
    <s v="TRACK"/>
    <x v="10"/>
    <x v="71"/>
    <s v="00857235002336"/>
    <s v="WHITE ARROWS"/>
    <s v="SCREAM"/>
    <d v="2014-09-16T00:00:00"/>
    <m/>
    <s v="USC5Q1400016"/>
    <n v="4.120899690000001E-2"/>
    <n v="174"/>
  </r>
  <r>
    <s v="US-VOT"/>
    <s v="US-VOTIV MUSIC"/>
    <s v="PROGRAMMED STREAMING"/>
    <s v="Pandora"/>
    <s v="DIGITAL STREAM                          "/>
    <s v="TRACK"/>
    <x v="10"/>
    <x v="71"/>
    <s v="00857235002336"/>
    <s v="WHITE ARROWS"/>
    <s v="NOBODY CARES"/>
    <d v="2014-09-16T00:00:00"/>
    <m/>
    <s v="USC5Q1400014"/>
    <n v="7.5786661E-3"/>
    <n v="32"/>
  </r>
  <r>
    <s v="US-VOT"/>
    <s v="US-VOTIV MUSIC"/>
    <s v="PROGRAMMED STREAMING"/>
    <s v="Pandora"/>
    <s v="DIGITAL STREAM                          "/>
    <s v="TRACK"/>
    <x v="10"/>
    <x v="71"/>
    <s v="00857235002336"/>
    <s v="WHITE ARROWS"/>
    <s v="GOD ALERT PT 1"/>
    <d v="2014-09-16T00:00:00"/>
    <m/>
    <s v="USC5Q1400021"/>
    <n v="4.0261664000000004E-3"/>
    <n v="17"/>
  </r>
  <r>
    <s v="US-VOT"/>
    <s v="US-VOTIV MUSIC"/>
    <s v="PROGRAMMED STREAMING"/>
    <s v="Pandora"/>
    <s v="DIGITAL STREAM                          "/>
    <s v="TRACK"/>
    <x v="10"/>
    <x v="71"/>
    <s v="00857235002336"/>
    <s v="WHITE ARROWS"/>
    <s v="GET BY"/>
    <d v="2014-09-16T00:00:00"/>
    <m/>
    <s v="USC5Q1400018"/>
    <n v="2.3683330000000001E-4"/>
    <n v="1"/>
  </r>
  <r>
    <s v="US-VOT"/>
    <s v="US-VOTIV MUSIC"/>
    <s v="PROGRAMMED STREAMING"/>
    <s v="Pandora"/>
    <s v="DIGITAL STREAM                          "/>
    <s v="TRACK"/>
    <x v="10"/>
    <x v="71"/>
    <s v="00857235002336"/>
    <s v="WHITE ARROWS"/>
    <s v="CAN'T STOP NOW"/>
    <d v="2014-09-16T00:00:00"/>
    <m/>
    <s v="USC5Q1400015"/>
    <n v="1.56309988E-2"/>
    <n v="66"/>
  </r>
  <r>
    <s v="US-VOT"/>
    <s v="US-VOTIV MUSIC"/>
    <s v="PROGRAMMED STREAMING"/>
    <s v="Pandora"/>
    <s v="DIGITAL STREAM                          "/>
    <s v="TRACK"/>
    <x v="10"/>
    <x v="72"/>
    <s v="00075679962980"/>
    <s v="WHITE ARROWS"/>
    <s v="SETTLE DOWN"/>
    <d v="2014-02-25T00:00:00"/>
    <m/>
    <s v="USC5Q1200014"/>
    <n v="3.3156664199999991E-2"/>
    <n v="140"/>
  </r>
  <r>
    <s v="US-VOT"/>
    <s v="US-VOTIV MUSIC"/>
    <s v="PROGRAMMED STREAMING"/>
    <s v="Pandora"/>
    <s v="DIGITAL STREAM                          "/>
    <s v="TRACK"/>
    <x v="10"/>
    <x v="72"/>
    <s v="00075679962980"/>
    <s v="WHITE ARROWS"/>
    <s v="SAIL ON"/>
    <d v="2014-02-25T00:00:00"/>
    <m/>
    <s v="USC5Q1200012"/>
    <n v="1.4867999200000001E-2"/>
    <n v="49"/>
  </r>
  <r>
    <s v="US-VOT"/>
    <s v="US-VOTIV MUSIC"/>
    <s v="PROGRAMMED STREAMING"/>
    <s v="Pandora"/>
    <s v="DIGITAL STREAM                          "/>
    <s v="TRACK"/>
    <x v="10"/>
    <x v="72"/>
    <s v="00075679962980"/>
    <s v="WHITE ARROWS"/>
    <s v="ROLL FOREVER"/>
    <d v="2014-02-25T00:00:00"/>
    <m/>
    <s v="USC5Q1200008"/>
    <n v="1.58153324E-2"/>
    <n v="53"/>
  </r>
  <r>
    <s v="US-VOT"/>
    <s v="US-VOTIV MUSIC"/>
    <s v="PROGRAMMED STREAMING"/>
    <s v="Pandora"/>
    <s v="DIGITAL STREAM                          "/>
    <s v="TRACK"/>
    <x v="10"/>
    <x v="72"/>
    <s v="00075679962980"/>
    <s v="WHITE ARROWS"/>
    <s v="LITTLE BIRDS"/>
    <d v="2014-02-25T00:00:00"/>
    <m/>
    <s v="USC5Q1200011"/>
    <n v="1.01313328E-2"/>
    <n v="29"/>
  </r>
  <r>
    <s v="US-VOT"/>
    <s v="US-VOTIV MUSIC"/>
    <s v="PROGRAMMED STREAMING"/>
    <s v="Pandora"/>
    <s v="DIGITAL STREAM                          "/>
    <s v="TRACK"/>
    <x v="10"/>
    <x v="72"/>
    <s v="00075679962980"/>
    <s v="WHITE ARROWS"/>
    <s v="I CAN GO"/>
    <d v="2014-02-25T00:00:00"/>
    <m/>
    <s v="USC5Q1200009"/>
    <n v="1.6052165699999999E-2"/>
    <n v="54"/>
  </r>
  <r>
    <s v="US-VOT"/>
    <s v="US-VOTIV MUSIC"/>
    <s v="PROGRAMMED STREAMING"/>
    <s v="Pandora"/>
    <s v="DIGITAL STREAM                          "/>
    <s v="TRACK"/>
    <x v="10"/>
    <x v="72"/>
    <s v="00075679962980"/>
    <s v="WHITE ARROWS"/>
    <s v="GOLDEN"/>
    <d v="2014-02-25T00:00:00"/>
    <m/>
    <s v="USC5Q1200010"/>
    <n v="1.22628327E-2"/>
    <n v="38"/>
  </r>
  <r>
    <s v="US-VOT"/>
    <s v="US-VOTIV MUSIC"/>
    <s v="PROGRAMMED STREAMING"/>
    <s v="Pandora"/>
    <s v="DIGITAL STREAM                          "/>
    <s v="TRACK"/>
    <x v="10"/>
    <x v="72"/>
    <s v="00075679962980"/>
    <s v="WHITE ARROWS"/>
    <s v="GETTING LOST"/>
    <d v="2014-02-25T00:00:00"/>
    <m/>
    <s v="USC5Q1200013"/>
    <n v="6.105166500000001E-3"/>
    <n v="12"/>
  </r>
  <r>
    <s v="US-VOT"/>
    <s v="US-VOTIV MUSIC"/>
    <s v="PROGRAMMED STREAMING"/>
    <s v="Pandora"/>
    <s v="DIGITAL STREAM                          "/>
    <s v="TRACK"/>
    <x v="10"/>
    <x v="72"/>
    <s v="00075679962980"/>
    <s v="WHITE ARROWS"/>
    <s v="GET GONE"/>
    <d v="2014-02-25T00:00:00"/>
    <m/>
    <s v="USQY51114673"/>
    <n v="0.45964096599999998"/>
    <n v="1927"/>
  </r>
  <r>
    <s v="US-VOT"/>
    <s v="US-VOTIV MUSIC"/>
    <s v="PROGRAMMED STREAMING"/>
    <s v="Pandora"/>
    <s v="DIGITAL STREAM                          "/>
    <s v="TRACK"/>
    <x v="10"/>
    <x v="72"/>
    <s v="00075679962980"/>
    <s v="WHITE ARROWS"/>
    <s v="FIREWORKS OF THE SEA"/>
    <d v="2014-02-25T00:00:00"/>
    <m/>
    <s v="USC5Q1200007"/>
    <n v="0.13523182319999999"/>
    <n v="571"/>
  </r>
  <r>
    <s v="US-VOT"/>
    <s v="US-VOTIV MUSIC"/>
    <s v="PROGRAMMED STREAMING"/>
    <s v="Pandora"/>
    <s v="DIGITAL STREAM                          "/>
    <s v="TRACK"/>
    <x v="10"/>
    <x v="72"/>
    <s v="00075679962980"/>
    <s v="WHITE ARROWS"/>
    <s v="COMING OR GOING"/>
    <d v="2014-02-25T00:00:00"/>
    <m/>
    <s v="USC5Q1200006"/>
    <n v="6.7292829499999998E-2"/>
    <n v="220"/>
  </r>
  <r>
    <s v="US-VOT"/>
    <s v="US-VOTIV MUSIC"/>
    <s v="PROGRAMMED STREAMING"/>
    <s v="Pandora"/>
    <s v="DIGITAL STREAM                          "/>
    <s v="TRACK"/>
    <x v="7"/>
    <x v="73"/>
    <s v="00075679949424"/>
    <s v="THE SO SO GLOS"/>
    <s v="WRECKING BALL"/>
    <d v="2014-02-25T00:00:00"/>
    <m/>
    <s v="USC5Q1300074"/>
    <n v="3.7893330999999998E-3"/>
    <n v="16"/>
  </r>
  <r>
    <s v="US-VOT"/>
    <s v="US-VOTIV MUSIC"/>
    <s v="PROGRAMMED STREAMING"/>
    <s v="Pandora"/>
    <s v="DIGITAL STREAM                          "/>
    <s v="TRACK"/>
    <x v="7"/>
    <x v="73"/>
    <s v="00075679949424"/>
    <s v="THE SO SO GLOS"/>
    <s v="SPEAKEASY"/>
    <d v="2014-02-25T00:00:00"/>
    <m/>
    <s v="USC5Q1300075"/>
    <n v="7.8154994000000002E-3"/>
    <n v="33"/>
  </r>
  <r>
    <s v="US-VOT"/>
    <s v="US-VOTIV MUSIC"/>
    <s v="PROGRAMMED STREAMING"/>
    <s v="Pandora"/>
    <s v="DIGITAL STREAM                          "/>
    <s v="TRACK"/>
    <x v="7"/>
    <x v="73"/>
    <s v="00075679949424"/>
    <s v="THE SO SO GLOS"/>
    <s v="SON OF AN AMERICAN"/>
    <d v="2014-02-25T00:00:00"/>
    <m/>
    <s v="USC5Q1300069"/>
    <n v="5.9235163299999997E-2"/>
    <n v="195"/>
  </r>
  <r>
    <s v="US-VOT"/>
    <s v="US-VOTIV MUSIC"/>
    <s v="PROGRAMMED STREAMING"/>
    <s v="Pandora"/>
    <s v="DIGITAL STREAM                          "/>
    <s v="TRACK"/>
    <x v="7"/>
    <x v="73"/>
    <s v="00075679949424"/>
    <s v="THE SO SO GLOS"/>
    <s v="LOST WEEKEND"/>
    <d v="2014-02-25T00:00:00"/>
    <m/>
    <s v="USC5Q1300072"/>
    <n v="2.7709497900000001E-2"/>
    <n v="117"/>
  </r>
  <r>
    <s v="US-VOT"/>
    <s v="US-VOTIV MUSIC"/>
    <s v="PROGRAMMED STREAMING"/>
    <s v="Pandora"/>
    <s v="DIGITAL STREAM                          "/>
    <s v="TRACK"/>
    <x v="7"/>
    <x v="73"/>
    <s v="00075679949424"/>
    <s v="THE SO SO GLOS"/>
    <s v="ISLAND RIDIN'"/>
    <d v="2014-02-25T00:00:00"/>
    <m/>
    <s v="USC5Q1300078"/>
    <n v="4.9734996000000004E-3"/>
    <n v="21"/>
  </r>
  <r>
    <s v="US-VOT"/>
    <s v="US-VOTIV MUSIC"/>
    <s v="PROGRAMMED STREAMING"/>
    <s v="Pandora"/>
    <s v="DIGITAL STREAM                          "/>
    <s v="TRACK"/>
    <x v="7"/>
    <x v="73"/>
    <s v="00075679949424"/>
    <s v="THE SO SO GLOS"/>
    <s v="HOUSE OF GLASS"/>
    <d v="2014-02-25T00:00:00"/>
    <m/>
    <s v="USC5Q1300070"/>
    <n v="2.3683331999999999E-3"/>
    <n v="10"/>
  </r>
  <r>
    <s v="US-VOT"/>
    <s v="US-VOTIV MUSIC"/>
    <s v="PROGRAMMED STREAMING"/>
    <s v="Pandora"/>
    <s v="DIGITAL STREAM                          "/>
    <s v="TRACK"/>
    <x v="7"/>
    <x v="73"/>
    <s v="00075679949424"/>
    <s v="THE SO SO GLOS"/>
    <s v="EVERYTHING REVIVAL"/>
    <d v="2014-02-25T00:00:00"/>
    <m/>
    <s v="USC5Q1300077"/>
    <n v="3.0788331E-3"/>
    <n v="13"/>
  </r>
  <r>
    <s v="US-VOT"/>
    <s v="US-VOTIV MUSIC"/>
    <s v="PROGRAMMED STREAMING"/>
    <s v="Pandora"/>
    <s v="DIGITAL STREAM                          "/>
    <s v="TRACK"/>
    <x v="7"/>
    <x v="73"/>
    <s v="00075679949424"/>
    <s v="THE SO SO GLOS"/>
    <s v="DIZZY"/>
    <d v="2014-02-25T00:00:00"/>
    <m/>
    <s v="USC5Q1300079"/>
    <n v="9.4733329999999996E-4"/>
    <n v="4"/>
  </r>
  <r>
    <s v="US-VOT"/>
    <s v="US-VOTIV MUSIC"/>
    <s v="PROGRAMMED STREAMING"/>
    <s v="Pandora"/>
    <s v="DIGITAL STREAM                          "/>
    <s v="TRACK"/>
    <x v="7"/>
    <x v="73"/>
    <s v="00075679949424"/>
    <s v="THE SO SO GLOS"/>
    <s v="DISS TOWN"/>
    <d v="2014-02-25T00:00:00"/>
    <m/>
    <s v="USC5Q1300071"/>
    <n v="5.920832899999999E-3"/>
    <n v="25"/>
  </r>
  <r>
    <s v="US-VOT"/>
    <s v="US-VOTIV MUSIC"/>
    <s v="PROGRAMMED STREAMING"/>
    <s v="Pandora"/>
    <s v="DIGITAL STREAM                          "/>
    <s v="TRACK"/>
    <x v="7"/>
    <x v="73"/>
    <s v="00075679949424"/>
    <s v="THE SO SO GLOS"/>
    <s v="BLOWOUT"/>
    <d v="2014-02-25T00:00:00"/>
    <m/>
    <s v="USC5Q1300073"/>
    <n v="1.4209998999999999E-3"/>
    <n v="6"/>
  </r>
  <r>
    <s v="US-VOT"/>
    <s v="US-VOTIV MUSIC"/>
    <s v="PROGRAMMED STREAMING"/>
    <s v="Pandora"/>
    <s v="DIGITAL STREAM                          "/>
    <s v="TRACK"/>
    <x v="7"/>
    <x v="73"/>
    <s v="00075679949424"/>
    <s v="THE SO SO GLOS"/>
    <s v="ALL OF THE TIME"/>
    <d v="2014-02-25T00:00:00"/>
    <m/>
    <s v="USC5Q1300076"/>
    <n v="1.6578331999999999E-3"/>
    <n v="7"/>
  </r>
  <r>
    <s v="US-VOT"/>
    <s v="US-VOTIV MUSIC"/>
    <s v="PROGRAMMED STREAMING"/>
    <s v="Pandora"/>
    <s v="DIGITAL STREAM                          "/>
    <s v="TRACK"/>
    <x v="17"/>
    <x v="74"/>
    <s v="00857235002176"/>
    <s v="MY GOODNESS"/>
    <s v="SWEET TOOTH"/>
    <d v="2014-06-24T00:00:00"/>
    <m/>
    <s v="USC5Q1400025"/>
    <n v="9.2364992999999992E-3"/>
    <n v="39"/>
  </r>
  <r>
    <s v="US-VOT"/>
    <s v="US-VOTIV MUSIC"/>
    <s v="PROGRAMMED STREAMING"/>
    <s v="Pandora"/>
    <s v="DIGITAL STREAM                          "/>
    <s v="TRACK"/>
    <x v="17"/>
    <x v="74"/>
    <s v="00857235002176"/>
    <s v="MY GOODNESS"/>
    <s v="SHIVER + SHAKE"/>
    <d v="2014-06-24T00:00:00"/>
    <m/>
    <s v="USC5Q1400026"/>
    <n v="9.946999300000002E-3"/>
    <n v="42"/>
  </r>
  <r>
    <s v="US-VOT"/>
    <s v="US-VOTIV MUSIC"/>
    <s v="PROGRAMMED STREAMING"/>
    <s v="Pandora"/>
    <s v="DIGITAL STREAM                          "/>
    <s v="TRACK"/>
    <x v="17"/>
    <x v="74"/>
    <s v="00857235002176"/>
    <s v="MY GOODNESS"/>
    <s v="SAY YOU'RE GONE"/>
    <d v="2014-06-24T00:00:00"/>
    <m/>
    <s v="USC5Q1300087"/>
    <n v="8.5259993999999995E-3"/>
    <n v="36"/>
  </r>
  <r>
    <s v="US-VOT"/>
    <s v="US-VOTIV MUSIC"/>
    <s v="PROGRAMMED STREAMING"/>
    <s v="Pandora"/>
    <s v="DIGITAL STREAM                          "/>
    <s v="TRACK"/>
    <x v="17"/>
    <x v="74"/>
    <s v="00857235002176"/>
    <s v="MY GOODNESS"/>
    <s v="PAY NO MIND"/>
    <d v="2014-06-24T00:00:00"/>
    <m/>
    <s v="USC5Q1300081"/>
    <n v="1.06574992E-2"/>
    <n v="45"/>
  </r>
  <r>
    <s v="US-VOT"/>
    <s v="US-VOTIV MUSIC"/>
    <s v="PROGRAMMED STREAMING"/>
    <s v="Pandora"/>
    <s v="DIGITAL STREAM                          "/>
    <s v="TRACK"/>
    <x v="17"/>
    <x v="74"/>
    <s v="00857235002176"/>
    <s v="MY GOODNESS"/>
    <s v="LOST IN THE SOUL"/>
    <d v="2014-06-24T00:00:00"/>
    <m/>
    <s v="USC5Q1300089"/>
    <n v="1.6578331999999999E-3"/>
    <n v="7"/>
  </r>
  <r>
    <s v="US-VOT"/>
    <s v="US-VOTIV MUSIC"/>
    <s v="PROGRAMMED STREAMING"/>
    <s v="Pandora"/>
    <s v="DIGITAL STREAM                          "/>
    <s v="TRACK"/>
    <x v="17"/>
    <x v="74"/>
    <s v="00857235002176"/>
    <s v="MY GOODNESS"/>
    <s v="LETTER TO THE SUN"/>
    <d v="2014-06-24T00:00:00"/>
    <m/>
    <s v="USC5Q1300085"/>
    <n v="6.1576662000000001E-3"/>
    <n v="26"/>
  </r>
  <r>
    <s v="US-VOT"/>
    <s v="US-VOTIV MUSIC"/>
    <s v="PROGRAMMED STREAMING"/>
    <s v="Pandora"/>
    <s v="DIGITAL STREAM                          "/>
    <s v="TRACK"/>
    <x v="17"/>
    <x v="74"/>
    <s v="00857235002176"/>
    <s v="MY GOODNESS"/>
    <s v="HOT SWEAT"/>
    <d v="2014-06-24T00:00:00"/>
    <m/>
    <s v="USC5Q1300090"/>
    <n v="6.6313328000000013E-3"/>
    <n v="28"/>
  </r>
  <r>
    <s v="US-VOT"/>
    <s v="US-VOTIV MUSIC"/>
    <s v="PROGRAMMED STREAMING"/>
    <s v="Pandora"/>
    <s v="DIGITAL STREAM                          "/>
    <s v="TRACK"/>
    <x v="17"/>
    <x v="74"/>
    <s v="00857235002176"/>
    <s v="MY GOODNESS"/>
    <s v="HANGIN' ON"/>
    <d v="2014-06-24T00:00:00"/>
    <m/>
    <s v="USC5Q1300082"/>
    <n v="1.7762498700000001E-2"/>
    <n v="75"/>
  </r>
  <r>
    <s v="US-VOT"/>
    <s v="US-VOTIV MUSIC"/>
    <s v="PROGRAMMED STREAMING"/>
    <s v="Pandora"/>
    <s v="DIGITAL STREAM                          "/>
    <s v="TRACK"/>
    <x v="17"/>
    <x v="74"/>
    <s v="00857235002176"/>
    <s v="MY GOODNESS"/>
    <s v="C'MON DOLL"/>
    <d v="2014-06-24T00:00:00"/>
    <m/>
    <s v="USC5Q1300088"/>
    <n v="1.3025832399999999E-2"/>
    <n v="55"/>
  </r>
  <r>
    <s v="US-VOT"/>
    <s v="US-VOTIV MUSIC"/>
    <s v="PROGRAMMED STREAMING"/>
    <s v="Pandora"/>
    <s v="DIGITAL STREAM                          "/>
    <s v="TRACK"/>
    <x v="17"/>
    <x v="74"/>
    <s v="00857235002176"/>
    <s v="MY GOODNESS"/>
    <s v="BOTTLE"/>
    <d v="2014-06-24T00:00:00"/>
    <m/>
    <s v="USC5Q1300086"/>
    <n v="2.3683331999999999E-3"/>
    <n v="10"/>
  </r>
  <r>
    <s v="US-VOT"/>
    <s v="US-VOTIV MUSIC"/>
    <s v="PROGRAMMED STREAMING"/>
    <s v="Pandora"/>
    <s v="DIGITAL STREAM                          "/>
    <s v="TRACK"/>
    <x v="17"/>
    <x v="74"/>
    <s v="00857235002176"/>
    <s v="MY GOODNESS"/>
    <s v="BACK AGAIN"/>
    <d v="2014-06-24T00:00:00"/>
    <m/>
    <s v="USC5Q1300080"/>
    <n v="7.8154994000000002E-3"/>
    <n v="33"/>
  </r>
  <r>
    <s v="US-VOT"/>
    <s v="US-VOTIV MUSIC"/>
    <s v="PROGRAMMED STREAMING"/>
    <s v="Pandora"/>
    <s v="DIGITAL STREAM                          "/>
    <s v="TRACK"/>
    <x v="8"/>
    <x v="10"/>
    <s v="00075679964250"/>
    <s v="IMAGINARY CITIES"/>
    <s v="WHERE'D ALL THE LIVING GO"/>
    <d v="2014-02-25T00:00:00"/>
    <m/>
    <s v="CA2Q71000007"/>
    <n v="0.2427913159"/>
    <n v="990"/>
  </r>
  <r>
    <s v="US-VOT"/>
    <s v="US-VOTIV MUSIC"/>
    <s v="PROGRAMMED STREAMING"/>
    <s v="Pandora"/>
    <s v="DIGITAL STREAM                          "/>
    <s v="TRACK"/>
    <x v="8"/>
    <x v="10"/>
    <s v="00075679964250"/>
    <s v="IMAGINARY CITIES"/>
    <s v="THAT'S WHERE IT'S AT, SAM"/>
    <d v="2014-02-25T00:00:00"/>
    <m/>
    <s v="CA2Q71000011"/>
    <n v="7.5786661E-3"/>
    <n v="32"/>
  </r>
  <r>
    <s v="US-VOT"/>
    <s v="US-VOTIV MUSIC"/>
    <s v="PROGRAMMED STREAMING"/>
    <s v="Pandora"/>
    <s v="DIGITAL STREAM                          "/>
    <s v="TRACK"/>
    <x v="8"/>
    <x v="10"/>
    <s v="00075679964250"/>
    <s v="IMAGINARY CITIES"/>
    <s v="TEMPORARY RESIDENT"/>
    <d v="2014-02-25T00:00:00"/>
    <m/>
    <s v="CAA171230077"/>
    <n v="3.7893330999999998E-3"/>
    <n v="16"/>
  </r>
  <r>
    <s v="US-VOT"/>
    <s v="US-VOTIV MUSIC"/>
    <s v="PROGRAMMED STREAMING"/>
    <s v="Pandora"/>
    <s v="DIGITAL STREAM                          "/>
    <s v="TRACK"/>
    <x v="8"/>
    <x v="10"/>
    <s v="00075679964250"/>
    <s v="IMAGINARY CITIES"/>
    <s v="TEMPORARY RESIDENT"/>
    <d v="2014-02-25T00:00:00"/>
    <m/>
    <s v="CA2Q71000008"/>
    <n v="8.9996660000000017E-3"/>
    <n v="38"/>
  </r>
  <r>
    <s v="US-VOT"/>
    <s v="US-VOTIV MUSIC"/>
    <s v="PROGRAMMED STREAMING"/>
    <s v="Pandora"/>
    <s v="DIGITAL STREAM                          "/>
    <s v="TRACK"/>
    <x v="8"/>
    <x v="10"/>
    <s v="00075679964250"/>
    <s v="IMAGINARY CITIES"/>
    <s v="SAY YOU"/>
    <d v="2014-02-25T00:00:00"/>
    <m/>
    <s v="CA2Q71000001"/>
    <n v="0.16326782149999999"/>
    <n v="668"/>
  </r>
  <r>
    <s v="US-VOT"/>
    <s v="US-VOTIV MUSIC"/>
    <s v="PROGRAMMED STREAMING"/>
    <s v="Pandora"/>
    <s v="DIGITAL STREAM                          "/>
    <s v="TRACK"/>
    <x v="8"/>
    <x v="10"/>
    <s v="00075679964250"/>
    <s v="IMAGINARY CITIES"/>
    <s v="RIDE THIS OUT"/>
    <d v="2014-02-25T00:00:00"/>
    <m/>
    <s v="CA2Q71000006"/>
    <n v="0.81442077990000017"/>
    <n v="3053"/>
  </r>
  <r>
    <s v="US-VOT"/>
    <s v="US-VOTIV MUSIC"/>
    <s v="PROGRAMMED STREAMING"/>
    <s v="Pandora"/>
    <s v="DIGITAL STREAM                          "/>
    <s v="TRACK"/>
    <x v="8"/>
    <x v="10"/>
    <s v="00075679964250"/>
    <s v="IMAGINARY CITIES"/>
    <s v="PURPLE HEART"/>
    <d v="2014-02-25T00:00:00"/>
    <m/>
    <s v="CA2Q71000005"/>
    <n v="6.6313328000000013E-3"/>
    <n v="28"/>
  </r>
  <r>
    <s v="US-VOT"/>
    <s v="US-VOTIV MUSIC"/>
    <s v="PROGRAMMED STREAMING"/>
    <s v="Pandora"/>
    <s v="DIGITAL STREAM                          "/>
    <s v="TRACK"/>
    <x v="8"/>
    <x v="10"/>
    <s v="00075679964250"/>
    <s v="IMAGINARY CITIES"/>
    <s v="MEXICO"/>
    <d v="2014-02-25T00:00:00"/>
    <m/>
    <s v="CAA171230076"/>
    <n v="7.1049990000000005E-4"/>
    <n v="3"/>
  </r>
  <r>
    <s v="US-VOT"/>
    <s v="US-VOTIV MUSIC"/>
    <s v="PROGRAMMED STREAMING"/>
    <s v="Pandora"/>
    <s v="DIGITAL STREAM                          "/>
    <s v="TRACK"/>
    <x v="8"/>
    <x v="10"/>
    <s v="00075679964250"/>
    <s v="IMAGINARY CITIES"/>
    <s v="MANITOBA BOSSA NOVA"/>
    <d v="2014-02-25T00:00:00"/>
    <m/>
    <s v="CA2Q71000009"/>
    <n v="7.3418328000000007E-3"/>
    <n v="31"/>
  </r>
  <r>
    <s v="US-VOT"/>
    <s v="US-VOTIV MUSIC"/>
    <s v="PROGRAMMED STREAMING"/>
    <s v="Pandora"/>
    <s v="DIGITAL STREAM                          "/>
    <s v="TRACK"/>
    <x v="8"/>
    <x v="10"/>
    <s v="00075679964250"/>
    <s v="IMAGINARY CITIES"/>
    <s v="HUMMINGBIRD"/>
    <d v="2014-02-25T00:00:00"/>
    <m/>
    <s v="CA2Q71000002"/>
    <n v="3.2682997599999999E-2"/>
    <n v="138"/>
  </r>
  <r>
    <s v="US-VOT"/>
    <s v="US-VOTIV MUSIC"/>
    <s v="PROGRAMMED STREAMING"/>
    <s v="Pandora"/>
    <s v="DIGITAL STREAM                          "/>
    <s v="TRACK"/>
    <x v="8"/>
    <x v="10"/>
    <s v="00075679964250"/>
    <s v="IMAGINARY CITIES"/>
    <s v="DON'T CRY"/>
    <d v="2014-02-25T00:00:00"/>
    <m/>
    <s v="CA2Q71000004"/>
    <n v="1.2078499100000001E-2"/>
    <n v="51"/>
  </r>
  <r>
    <s v="US-VOT"/>
    <s v="US-VOTIV MUSIC"/>
    <s v="PROGRAMMED STREAMING"/>
    <s v="Pandora"/>
    <s v="DIGITAL STREAM                          "/>
    <s v="TRACK"/>
    <x v="8"/>
    <x v="10"/>
    <s v="00075679964250"/>
    <s v="IMAGINARY CITIES"/>
    <s v="CHERRY BLOSSOM TREE"/>
    <d v="2014-02-25T00:00:00"/>
    <m/>
    <s v="CA2Q71000010"/>
    <n v="1.23153324E-2"/>
    <n v="52"/>
  </r>
  <r>
    <s v="US-VOT"/>
    <s v="US-VOTIV MUSIC"/>
    <s v="PROGRAMMED STREAMING"/>
    <s v="Pandora"/>
    <s v="DIGITAL STREAM                          "/>
    <s v="TRACK"/>
    <x v="8"/>
    <x v="10"/>
    <s v="00075679964250"/>
    <s v="IMAGINARY CITIES"/>
    <s v="CALM BEFORE THE STORM"/>
    <d v="2014-02-25T00:00:00"/>
    <m/>
    <s v="CA2Q71000003"/>
    <n v="1.01838326E-2"/>
    <n v="43"/>
  </r>
  <r>
    <s v="US-VOT"/>
    <s v="US-VOTIV MUSIC"/>
    <s v="PROGRAMMED STREAMING"/>
    <s v="Pandora"/>
    <s v="DIGITAL STREAM                          "/>
    <s v="TRACK"/>
    <x v="20"/>
    <x v="75"/>
    <s v="00859705941404"/>
    <s v="HEY CHAMP"/>
    <s v="STEREODE"/>
    <d v="2014-02-25T00:00:00"/>
    <m/>
    <s v="USC5Q1100002"/>
    <n v="2.3815165400000001E-2"/>
    <n v="73"/>
  </r>
  <r>
    <s v="US-VOT"/>
    <s v="US-VOTIV MUSIC"/>
    <s v="PROGRAMMED STREAMING"/>
    <s v="Pandora"/>
    <s v="DIGITAL STREAM                          "/>
    <s v="TRACK"/>
    <x v="20"/>
    <x v="75"/>
    <s v="00859705941404"/>
    <s v="HEY CHAMP"/>
    <s v="SILVER CITY"/>
    <d v="2014-02-25T00:00:00"/>
    <m/>
    <s v="USC5Q1100003"/>
    <n v="0.77044113300000017"/>
    <n v="1995"/>
  </r>
  <r>
    <s v="US-VOT"/>
    <s v="US-VOTIV MUSIC"/>
    <s v="PROGRAMMED STREAMING"/>
    <s v="Pandora"/>
    <s v="DIGITAL STREAM                          "/>
    <s v="TRACK"/>
    <x v="20"/>
    <x v="75"/>
    <s v="00859705941404"/>
    <s v="HEY CHAMP"/>
    <s v="COLD DUST GIRL"/>
    <d v="2014-02-25T00:00:00"/>
    <m/>
    <s v="USC5Q1100004"/>
    <n v="3.4577664100000009E-2"/>
    <n v="146"/>
  </r>
  <r>
    <s v="US-VOT"/>
    <s v="US-VOTIV MUSIC"/>
    <s v="PROGRAMMED STREAMING"/>
    <s v="Pandora"/>
    <s v="DIGITAL STREAM                          "/>
    <s v="TRACK"/>
    <x v="20"/>
    <x v="75"/>
    <s v="00859705941404"/>
    <s v="HEY CHAMP"/>
    <s v="ANYTHING AT ALL"/>
    <d v="2014-02-25T00:00:00"/>
    <m/>
    <s v="USC5Q1100001"/>
    <n v="0.10433849269999999"/>
    <n v="413"/>
  </r>
  <r>
    <s v="US-VOT"/>
    <s v="US-VOTIV MUSIC"/>
    <s v="PROGRAMMED STREAMING"/>
    <s v="Pandora"/>
    <s v="DIGITAL STREAM                          "/>
    <s v="TRACK"/>
    <x v="11"/>
    <x v="57"/>
    <s v="00851857007359"/>
    <s v="CLOUD CONTROL"/>
    <s v="ZONE (THIS IS HOW IT FEELS)"/>
    <d v="1899-12-31T00:00:00"/>
    <m/>
    <s v="AULI01711610"/>
    <n v="1.4289333E-2"/>
    <n v="19"/>
  </r>
  <r>
    <s v="US-VOT"/>
    <s v="US-VOTIV MUSIC"/>
    <s v="PROGRAMMED STREAMING"/>
    <s v="Pandora"/>
    <s v="DIGITAL STREAM                          "/>
    <s v="TRACK"/>
    <x v="11"/>
    <x v="76"/>
    <s v="00075679965417"/>
    <s v="CLOUD CONTROL"/>
    <s v="THIS IS WHAT I SAID"/>
    <d v="2014-02-25T00:00:00"/>
    <m/>
    <s v="AULI01070960"/>
    <n v="1.41574992E-2"/>
    <n v="46"/>
  </r>
  <r>
    <s v="US-VOT"/>
    <s v="US-VOTIV MUSIC"/>
    <s v="PROGRAMMED STREAMING"/>
    <s v="Pandora"/>
    <s v="DIGITAL STREAM                          "/>
    <s v="TRACK"/>
    <x v="11"/>
    <x v="76"/>
    <s v="00075679965417"/>
    <s v="CLOUD CONTROL"/>
    <s v="THERE'S NOTHING IN THE WATER WE CAN'T FIGHT"/>
    <d v="2014-02-25T00:00:00"/>
    <m/>
    <s v="AULI01070890"/>
    <n v="1.58678321E-2"/>
    <n v="67"/>
  </r>
  <r>
    <s v="US-VOT"/>
    <s v="US-VOTIV MUSIC"/>
    <s v="PROGRAMMED STREAMING"/>
    <s v="Pandora"/>
    <s v="DIGITAL STREAM                          "/>
    <s v="TRACK"/>
    <x v="11"/>
    <x v="76"/>
    <s v="00075679965417"/>
    <s v="CLOUD CONTROL"/>
    <s v="THE ROLLING STONES"/>
    <d v="2014-02-25T00:00:00"/>
    <m/>
    <s v="AULI01070920"/>
    <n v="4.8682663600000009E-2"/>
    <n v="178"/>
  </r>
  <r>
    <s v="US-VOT"/>
    <s v="US-VOTIV MUSIC"/>
    <s v="PROGRAMMED STREAMING"/>
    <s v="Pandora"/>
    <s v="DIGITAL STREAM                          "/>
    <s v="TRACK"/>
    <x v="11"/>
    <x v="76"/>
    <s v="00075679965417"/>
    <s v="CLOUD CONTROL"/>
    <s v="MY FEAR #1"/>
    <d v="2014-02-25T00:00:00"/>
    <m/>
    <s v="AULI01176350"/>
    <n v="0.2574378141"/>
    <n v="1087"/>
  </r>
  <r>
    <s v="US-VOT"/>
    <s v="US-VOTIV MUSIC"/>
    <s v="PROGRAMMED STREAMING"/>
    <s v="Pandora"/>
    <s v="DIGITAL STREAM                          "/>
    <s v="TRACK"/>
    <x v="11"/>
    <x v="76"/>
    <s v="00075679965417"/>
    <s v="CLOUD CONTROL"/>
    <s v="MEDITATION SONG # 2 (WHY, OH WHY)"/>
    <d v="2014-02-25T00:00:00"/>
    <m/>
    <s v="AULI01070880"/>
    <n v="1.3210165899999999E-2"/>
    <n v="42"/>
  </r>
  <r>
    <s v="US-VOT"/>
    <s v="US-VOTIV MUSIC"/>
    <s v="PROGRAMMED STREAMING"/>
    <s v="Pandora"/>
    <s v="DIGITAL STREAM                          "/>
    <s v="TRACK"/>
    <x v="11"/>
    <x v="76"/>
    <s v="00075679965417"/>
    <s v="CLOUD CONTROL"/>
    <s v="JUST FOR NOW"/>
    <d v="2014-02-25T00:00:00"/>
    <m/>
    <s v="AULI01070930"/>
    <n v="6.8918494900000002E-2"/>
    <n v="291"/>
  </r>
  <r>
    <s v="US-VOT"/>
    <s v="US-VOTIV MUSIC"/>
    <s v="PROGRAMMED STREAMING"/>
    <s v="Pandora"/>
    <s v="DIGITAL STREAM                          "/>
    <s v="TRACK"/>
    <x v="11"/>
    <x v="76"/>
    <s v="00075679965417"/>
    <s v="CLOUD CONTROL"/>
    <s v="HOLLOW DRUMS"/>
    <d v="2014-02-25T00:00:00"/>
    <m/>
    <s v="AULI01070940"/>
    <n v="2.29728316E-2"/>
    <n v="97"/>
  </r>
  <r>
    <s v="US-VOT"/>
    <s v="US-VOTIV MUSIC"/>
    <s v="PROGRAMMED STREAMING"/>
    <s v="Pandora"/>
    <s v="DIGITAL STREAM                          "/>
    <s v="TRACK"/>
    <x v="11"/>
    <x v="76"/>
    <s v="00075679965417"/>
    <s v="CLOUD CONTROL"/>
    <s v="GOLD CANARY"/>
    <d v="2014-02-25T00:00:00"/>
    <m/>
    <s v="AULI01070950"/>
    <n v="3.1025164399999999E-2"/>
    <n v="131"/>
  </r>
  <r>
    <s v="US-VOT"/>
    <s v="US-VOTIV MUSIC"/>
    <s v="PROGRAMMED STREAMING"/>
    <s v="Pandora"/>
    <s v="DIGITAL STREAM                          "/>
    <s v="TRACK"/>
    <x v="11"/>
    <x v="76"/>
    <s v="00075679965417"/>
    <s v="CLOUD CONTROL"/>
    <s v="GHOST STORY"/>
    <d v="2014-02-25T00:00:00"/>
    <m/>
    <s v="AULI01070910"/>
    <n v="2.5814831400000009E-2"/>
    <n v="109"/>
  </r>
  <r>
    <s v="US-VOT"/>
    <s v="US-VOTIV MUSIC"/>
    <s v="PROGRAMMED STREAMING"/>
    <s v="Pandora"/>
    <s v="DIGITAL STREAM                          "/>
    <s v="TRACK"/>
    <x v="11"/>
    <x v="76"/>
    <s v="00075679965417"/>
    <s v="CLOUD CONTROL"/>
    <s v="DEATH CLOUD"/>
    <d v="2014-02-25T00:00:00"/>
    <m/>
    <s v="GBZUZ1000002"/>
    <n v="2.7656998200000001E-2"/>
    <n v="103"/>
  </r>
  <r>
    <s v="US-VOT"/>
    <s v="US-VOTIV MUSIC"/>
    <s v="PORTABLE SUB STREAMS"/>
    <s v="Pandora"/>
    <s v="PORTABLE SUBSCRIPTIONS"/>
    <s v="TRACK"/>
    <x v="5"/>
    <x v="70"/>
    <s v="00075679955869"/>
    <s v="YOUNG EMPIRES"/>
    <s v="WHITE DOVES"/>
    <d v="2014-02-25T00:00:00"/>
    <m/>
    <s v="USC5Q1200051"/>
    <n v="3.77922272E-2"/>
    <n v="8"/>
  </r>
  <r>
    <s v="US-VOT"/>
    <s v="US-VOTIV MUSIC"/>
    <s v="PORTABLE SUB STREAMS"/>
    <s v="Pandora"/>
    <s v="PORTABLE SUBSCRIPTIONS"/>
    <s v="TRACK"/>
    <x v="5"/>
    <x v="70"/>
    <s v="00075679955869"/>
    <s v="YOUNG EMPIRES"/>
    <s v="WE DON'T SLEEP TONIGHT"/>
    <d v="2014-02-25T00:00:00"/>
    <m/>
    <s v="USC5Q1300002"/>
    <n v="5.3988895999999998E-3"/>
    <n v="1"/>
  </r>
  <r>
    <s v="US-VOT"/>
    <s v="US-VOTIV MUSIC"/>
    <s v="PORTABLE SUB STREAMS"/>
    <s v="Pandora"/>
    <s v="PORTABLE SUBSCRIPTIONS"/>
    <s v="TRACK"/>
    <x v="5"/>
    <x v="70"/>
    <s v="00075679955869"/>
    <s v="YOUNG EMPIRES"/>
    <s v="RAIN OF GOLD"/>
    <d v="2014-02-25T00:00:00"/>
    <m/>
    <s v="CA1C71100091"/>
    <n v="0.13372469319999999"/>
    <n v="25"/>
  </r>
  <r>
    <s v="US-VOT"/>
    <s v="US-VOTIV MUSIC"/>
    <s v="PORTABLE SUB STREAMS"/>
    <s v="Pandora"/>
    <s v="PORTABLE SUBSCRIPTIONS"/>
    <s v="TRACK"/>
    <x v="5"/>
    <x v="70"/>
    <s v="00075679955869"/>
    <s v="YOUNG EMPIRES"/>
    <s v="ENTER THROUGH THE SUN"/>
    <d v="2014-02-25T00:00:00"/>
    <m/>
    <s v="CA1C71100092"/>
    <n v="5.0860847100000009E-2"/>
    <n v="10"/>
  </r>
  <r>
    <s v="US-VOT"/>
    <s v="US-VOTIV MUSIC"/>
    <s v="PORTABLE SUB STREAMS"/>
    <s v="Pandora"/>
    <s v="PORTABLE SUBSCRIPTIONS"/>
    <s v="TRACK"/>
    <x v="5"/>
    <x v="70"/>
    <s v="00075679955869"/>
    <s v="YOUNG EMPIRES"/>
    <s v="BEACHES"/>
    <d v="2014-02-25T00:00:00"/>
    <m/>
    <s v="CA1C71100095"/>
    <n v="1.07977792E-2"/>
    <n v="2"/>
  </r>
  <r>
    <s v="US-VOT"/>
    <s v="US-VOTIV MUSIC"/>
    <s v="PORTABLE SUB STREAMS"/>
    <s v="Pandora"/>
    <s v="PORTABLE SUBSCRIPTIONS"/>
    <s v="TRACK"/>
    <x v="10"/>
    <x v="71"/>
    <s v="00857235002336"/>
    <s v="WHITE ARROWS"/>
    <s v="SCREAM"/>
    <d v="2014-09-16T00:00:00"/>
    <m/>
    <s v="USC5Q1400016"/>
    <n v="5.5613403499999998E-2"/>
    <n v="16"/>
  </r>
  <r>
    <s v="US-VOT"/>
    <s v="US-VOTIV MUSIC"/>
    <s v="PORTABLE SUB STREAMS"/>
    <s v="Pandora"/>
    <s v="PORTABLE SUBSCRIPTIONS"/>
    <s v="TRACK"/>
    <x v="10"/>
    <x v="71"/>
    <s v="00857235002336"/>
    <s v="WHITE ARROWS"/>
    <s v="NOBODY CARES"/>
    <d v="2014-09-16T00:00:00"/>
    <m/>
    <s v="USC5Q1400014"/>
    <n v="7.8994491200000017E-2"/>
    <n v="17"/>
  </r>
  <r>
    <s v="US-VOT"/>
    <s v="US-VOTIV MUSIC"/>
    <s v="PORTABLE SUB STREAMS"/>
    <s v="Pandora"/>
    <s v="PORTABLE SUBSCRIPTIONS"/>
    <s v="TRACK"/>
    <x v="10"/>
    <x v="71"/>
    <s v="00857235002336"/>
    <s v="WHITE ARROWS"/>
    <s v="GOD ALERT PT 2"/>
    <d v="2014-09-16T00:00:00"/>
    <m/>
    <s v="USC5Q1400022"/>
    <n v="1.7513075699999998E-2"/>
    <n v="4"/>
  </r>
  <r>
    <s v="US-VOT"/>
    <s v="US-VOTIV MUSIC"/>
    <s v="PORTABLE SUB STREAMS"/>
    <s v="Pandora"/>
    <s v="PORTABLE SUBSCRIPTIONS"/>
    <s v="TRACK"/>
    <x v="10"/>
    <x v="71"/>
    <s v="00857235002336"/>
    <s v="WHITE ARROWS"/>
    <s v="GOD ALERT PT 1"/>
    <d v="2014-09-16T00:00:00"/>
    <m/>
    <s v="USC5Q1400021"/>
    <n v="5.0184022600000003E-2"/>
    <n v="10"/>
  </r>
  <r>
    <s v="US-VOT"/>
    <s v="US-VOTIV MUSIC"/>
    <s v="PORTABLE SUB STREAMS"/>
    <s v="Pandora"/>
    <s v="PORTABLE SUBSCRIPTIONS"/>
    <s v="TRACK"/>
    <x v="10"/>
    <x v="71"/>
    <s v="00857235002336"/>
    <s v="WHITE ARROWS"/>
    <s v="CAN'T STOP NOW"/>
    <d v="2014-09-16T00:00:00"/>
    <m/>
    <s v="USC5Q1400015"/>
    <n v="8.0020033800000001E-2"/>
    <n v="17"/>
  </r>
  <r>
    <s v="US-VOT"/>
    <s v="US-VOTIV MUSIC"/>
    <s v="PORTABLE SUB STREAMS"/>
    <s v="Pandora"/>
    <s v="PORTABLE SUBSCRIPTIONS"/>
    <s v="TRACK"/>
    <x v="10"/>
    <x v="72"/>
    <s v="00075679962980"/>
    <s v="WHITE ARROWS"/>
    <s v="SETTLE DOWN"/>
    <d v="2014-02-25T00:00:00"/>
    <m/>
    <s v="USC5Q1200014"/>
    <n v="0.1659501994"/>
    <n v="37"/>
  </r>
  <r>
    <s v="US-VOT"/>
    <s v="US-VOTIV MUSIC"/>
    <s v="PORTABLE SUB STREAMS"/>
    <s v="Pandora"/>
    <s v="PORTABLE SUBSCRIPTIONS"/>
    <s v="TRACK"/>
    <x v="10"/>
    <x v="72"/>
    <s v="00075679962980"/>
    <s v="WHITE ARROWS"/>
    <s v="SAIL ON"/>
    <d v="2014-02-25T00:00:00"/>
    <m/>
    <s v="USC5Q1200012"/>
    <n v="7.4621144299999997E-2"/>
    <n v="16"/>
  </r>
  <r>
    <s v="US-VOT"/>
    <s v="US-VOTIV MUSIC"/>
    <s v="PORTABLE SUB STREAMS"/>
    <s v="Pandora"/>
    <s v="PORTABLE SUBSCRIPTIONS"/>
    <s v="TRACK"/>
    <x v="10"/>
    <x v="72"/>
    <s v="00075679962980"/>
    <s v="WHITE ARROWS"/>
    <s v="ROLL FOREVER"/>
    <d v="2014-02-25T00:00:00"/>
    <m/>
    <s v="USC5Q1200008"/>
    <n v="7.0185564899999997E-2"/>
    <n v="15"/>
  </r>
  <r>
    <s v="US-VOT"/>
    <s v="US-VOTIV MUSIC"/>
    <s v="PORTABLE SUB STREAMS"/>
    <s v="Pandora"/>
    <s v="PORTABLE SUBSCRIPTIONS"/>
    <s v="TRACK"/>
    <x v="10"/>
    <x v="72"/>
    <s v="00075679962980"/>
    <s v="WHITE ARROWS"/>
    <s v="LITTLE BIRDS"/>
    <d v="2014-02-25T00:00:00"/>
    <m/>
    <s v="USC5Q1200011"/>
    <n v="9.1781123399999998E-2"/>
    <n v="18"/>
  </r>
  <r>
    <s v="US-VOT"/>
    <s v="US-VOTIV MUSIC"/>
    <s v="PORTABLE SUB STREAMS"/>
    <s v="Pandora"/>
    <s v="PORTABLE SUBSCRIPTIONS"/>
    <s v="TRACK"/>
    <x v="10"/>
    <x v="72"/>
    <s v="00075679962980"/>
    <s v="WHITE ARROWS"/>
    <s v="I CAN GO"/>
    <d v="2014-02-25T00:00:00"/>
    <m/>
    <s v="USC5Q1200009"/>
    <n v="0.1009446237"/>
    <n v="24"/>
  </r>
  <r>
    <s v="US-VOT"/>
    <s v="US-VOTIV MUSIC"/>
    <s v="PORTABLE SUB STREAMS"/>
    <s v="Pandora"/>
    <s v="PORTABLE SUBSCRIPTIONS"/>
    <s v="TRACK"/>
    <x v="10"/>
    <x v="72"/>
    <s v="00075679962980"/>
    <s v="WHITE ARROWS"/>
    <s v="GOLDEN"/>
    <d v="2014-02-25T00:00:00"/>
    <m/>
    <s v="USC5Q1200010"/>
    <n v="3.5234900800000003E-2"/>
    <n v="9"/>
  </r>
  <r>
    <s v="US-VOT"/>
    <s v="US-VOTIV MUSIC"/>
    <s v="PORTABLE SUB STREAMS"/>
    <s v="Pandora"/>
    <s v="PORTABLE SUBSCRIPTIONS"/>
    <s v="TRACK"/>
    <x v="10"/>
    <x v="72"/>
    <s v="00075679962980"/>
    <s v="WHITE ARROWS"/>
    <s v="GETTING LOST"/>
    <d v="2014-02-25T00:00:00"/>
    <m/>
    <s v="USC5Q1200013"/>
    <n v="4.915847990000001E-2"/>
    <n v="11"/>
  </r>
  <r>
    <s v="US-VOT"/>
    <s v="US-VOTIV MUSIC"/>
    <s v="PORTABLE SUB STREAMS"/>
    <s v="Pandora"/>
    <s v="PORTABLE SUBSCRIPTIONS"/>
    <s v="TRACK"/>
    <x v="10"/>
    <x v="72"/>
    <s v="00075679962980"/>
    <s v="WHITE ARROWS"/>
    <s v="GET GONE"/>
    <d v="2014-02-25T00:00:00"/>
    <m/>
    <s v="USQY51114673"/>
    <n v="3.0603794535"/>
    <n v="701"/>
  </r>
  <r>
    <s v="US-VOT"/>
    <s v="US-VOTIV MUSIC"/>
    <s v="PORTABLE SUB STREAMS"/>
    <s v="Pandora"/>
    <s v="PORTABLE SUBSCRIPTIONS"/>
    <s v="TRACK"/>
    <x v="10"/>
    <x v="72"/>
    <s v="00075679962980"/>
    <s v="WHITE ARROWS"/>
    <s v="FIREWORKS OF THE SEA"/>
    <d v="2014-02-25T00:00:00"/>
    <m/>
    <s v="USC5Q1200007"/>
    <n v="0.75187242900000018"/>
    <n v="170"/>
  </r>
  <r>
    <s v="US-VOT"/>
    <s v="US-VOTIV MUSIC"/>
    <s v="PORTABLE SUB STREAMS"/>
    <s v="Pandora"/>
    <s v="PORTABLE SUBSCRIPTIONS"/>
    <s v="TRACK"/>
    <x v="10"/>
    <x v="72"/>
    <s v="00075679962980"/>
    <s v="WHITE ARROWS"/>
    <s v="COMING OR GOING"/>
    <d v="2014-02-25T00:00:00"/>
    <m/>
    <s v="USC5Q1200006"/>
    <n v="0.53327162240000003"/>
    <n v="104"/>
  </r>
  <r>
    <s v="US-VOT"/>
    <s v="US-VOTIV MUSIC"/>
    <s v="PORTABLE SUB STREAMS"/>
    <s v="Pandora"/>
    <s v="PORTABLE SUBSCRIPTIONS"/>
    <s v="TRACK"/>
    <x v="7"/>
    <x v="73"/>
    <s v="00075679949424"/>
    <s v="THE SO SO GLOS"/>
    <s v="WRECKING BALL"/>
    <d v="2014-02-25T00:00:00"/>
    <m/>
    <s v="USC5Q1300074"/>
    <n v="5.9387785700000001E-2"/>
    <n v="11"/>
  </r>
  <r>
    <s v="US-VOT"/>
    <s v="US-VOTIV MUSIC"/>
    <s v="PORTABLE SUB STREAMS"/>
    <s v="Pandora"/>
    <s v="PORTABLE SUBSCRIPTIONS"/>
    <s v="TRACK"/>
    <x v="7"/>
    <x v="73"/>
    <s v="00075679949424"/>
    <s v="THE SO SO GLOS"/>
    <s v="SPEAKEASY"/>
    <d v="2014-02-25T00:00:00"/>
    <m/>
    <s v="USC5Q1300075"/>
    <n v="5.9387785599999993E-2"/>
    <n v="12"/>
  </r>
  <r>
    <s v="US-VOT"/>
    <s v="US-VOTIV MUSIC"/>
    <s v="PORTABLE SUB STREAMS"/>
    <s v="Pandora"/>
    <s v="PORTABLE SUBSCRIPTIONS"/>
    <s v="TRACK"/>
    <x v="7"/>
    <x v="73"/>
    <s v="00075679949424"/>
    <s v="THE SO SO GLOS"/>
    <s v="SON OF AN AMERICAN"/>
    <d v="2014-02-25T00:00:00"/>
    <m/>
    <s v="USC5Q1300069"/>
    <n v="0.30988270579999999"/>
    <n v="62"/>
  </r>
  <r>
    <s v="US-VOT"/>
    <s v="US-VOTIV MUSIC"/>
    <s v="PORTABLE SUB STREAMS"/>
    <s v="Pandora"/>
    <s v="PORTABLE SUBSCRIPTIONS"/>
    <s v="TRACK"/>
    <x v="7"/>
    <x v="73"/>
    <s v="00075679949424"/>
    <s v="THE SO SO GLOS"/>
    <s v="LOST WEEKEND"/>
    <d v="2014-02-25T00:00:00"/>
    <m/>
    <s v="USC5Q1300072"/>
    <n v="0.209909237"/>
    <n v="46"/>
  </r>
  <r>
    <s v="US-VOT"/>
    <s v="US-VOTIV MUSIC"/>
    <s v="PORTABLE SUB STREAMS"/>
    <s v="Pandora"/>
    <s v="PORTABLE SUBSCRIPTIONS"/>
    <s v="TRACK"/>
    <x v="7"/>
    <x v="73"/>
    <s v="00075679949424"/>
    <s v="THE SO SO GLOS"/>
    <s v="ISLAND RIDIN'"/>
    <d v="2014-02-25T00:00:00"/>
    <m/>
    <s v="USC5Q1300078"/>
    <n v="1.6196668800000001E-2"/>
    <n v="3"/>
  </r>
  <r>
    <s v="US-VOT"/>
    <s v="US-VOTIV MUSIC"/>
    <s v="PORTABLE SUB STREAMS"/>
    <s v="Pandora"/>
    <s v="PORTABLE SUBSCRIPTIONS"/>
    <s v="TRACK"/>
    <x v="7"/>
    <x v="73"/>
    <s v="00075679949424"/>
    <s v="THE SO SO GLOS"/>
    <s v="HOUSE OF GLASS"/>
    <d v="2014-02-25T00:00:00"/>
    <m/>
    <s v="USC5Q1300070"/>
    <n v="4.3191116799999998E-2"/>
    <n v="8"/>
  </r>
  <r>
    <s v="US-VOT"/>
    <s v="US-VOTIV MUSIC"/>
    <s v="PORTABLE SUB STREAMS"/>
    <s v="Pandora"/>
    <s v="PORTABLE SUBSCRIPTIONS"/>
    <s v="TRACK"/>
    <x v="7"/>
    <x v="73"/>
    <s v="00075679949424"/>
    <s v="THE SO SO GLOS"/>
    <s v="EVERYTHING REVIVAL"/>
    <d v="2014-02-25T00:00:00"/>
    <m/>
    <s v="USC5Q1300077"/>
    <n v="2.6994448000000001E-2"/>
    <n v="5"/>
  </r>
  <r>
    <s v="US-VOT"/>
    <s v="US-VOTIV MUSIC"/>
    <s v="PORTABLE SUB STREAMS"/>
    <s v="Pandora"/>
    <s v="PORTABLE SUBSCRIPTIONS"/>
    <s v="TRACK"/>
    <x v="7"/>
    <x v="73"/>
    <s v="00075679949424"/>
    <s v="THE SO SO GLOS"/>
    <s v="DIZZY"/>
    <d v="2014-02-25T00:00:00"/>
    <m/>
    <s v="USC5Q1300079"/>
    <n v="1.07977792E-2"/>
    <n v="2"/>
  </r>
  <r>
    <s v="US-VOT"/>
    <s v="US-VOTIV MUSIC"/>
    <s v="PORTABLE SUB STREAMS"/>
    <s v="Pandora"/>
    <s v="PORTABLE SUBSCRIPTIONS"/>
    <s v="TRACK"/>
    <x v="7"/>
    <x v="73"/>
    <s v="00075679949424"/>
    <s v="THE SO SO GLOS"/>
    <s v="DISS TOWN"/>
    <d v="2014-02-25T00:00:00"/>
    <m/>
    <s v="USC5Q1300071"/>
    <n v="2.6994448000000001E-2"/>
    <n v="5"/>
  </r>
  <r>
    <s v="US-VOT"/>
    <s v="US-VOTIV MUSIC"/>
    <s v="PORTABLE SUB STREAMS"/>
    <s v="Pandora"/>
    <s v="PORTABLE SUBSCRIPTIONS"/>
    <s v="TRACK"/>
    <x v="7"/>
    <x v="73"/>
    <s v="00075679949424"/>
    <s v="THE SO SO GLOS"/>
    <s v="BLOWOUT"/>
    <d v="2014-02-25T00:00:00"/>
    <m/>
    <s v="USC5Q1300073"/>
    <n v="2.6994448000000001E-2"/>
    <n v="5"/>
  </r>
  <r>
    <s v="US-VOT"/>
    <s v="US-VOTIV MUSIC"/>
    <s v="PORTABLE SUB STREAMS"/>
    <s v="Pandora"/>
    <s v="PORTABLE SUBSCRIPTIONS"/>
    <s v="TRACK"/>
    <x v="7"/>
    <x v="73"/>
    <s v="00075679949424"/>
    <s v="THE SO SO GLOS"/>
    <s v="ALL OF THE TIME"/>
    <d v="2014-02-25T00:00:00"/>
    <m/>
    <s v="USC5Q1300076"/>
    <n v="2.61372398E-2"/>
    <n v="6"/>
  </r>
  <r>
    <s v="US-VOT"/>
    <s v="US-VOTIV MUSIC"/>
    <s v="PORTABLE SUB STREAMS"/>
    <s v="Pandora"/>
    <s v="PORTABLE SUBSCRIPTIONS"/>
    <s v="TRACK"/>
    <x v="17"/>
    <x v="74"/>
    <s v="00857235002176"/>
    <s v="MY GOODNESS"/>
    <s v="SWEET TOOTH"/>
    <d v="2014-06-24T00:00:00"/>
    <m/>
    <s v="USC5Q1400025"/>
    <n v="2.44371216E-2"/>
    <n v="5"/>
  </r>
  <r>
    <s v="US-VOT"/>
    <s v="US-VOTIV MUSIC"/>
    <s v="PORTABLE SUB STREAMS"/>
    <s v="Pandora"/>
    <s v="PORTABLE SUBSCRIPTIONS"/>
    <s v="TRACK"/>
    <x v="17"/>
    <x v="74"/>
    <s v="00857235002176"/>
    <s v="MY GOODNESS"/>
    <s v="SHIVER + SHAKE"/>
    <d v="2014-06-24T00:00:00"/>
    <m/>
    <s v="USC5Q1400026"/>
    <n v="8.5134686700000003E-2"/>
    <n v="16"/>
  </r>
  <r>
    <s v="US-VOT"/>
    <s v="US-VOTIV MUSIC"/>
    <s v="PORTABLE SUB STREAMS"/>
    <s v="Pandora"/>
    <s v="PORTABLE SUBSCRIPTIONS"/>
    <s v="TRACK"/>
    <x v="17"/>
    <x v="74"/>
    <s v="00857235002176"/>
    <s v="MY GOODNESS"/>
    <s v="SAY YOU'RE GONE"/>
    <d v="2014-06-24T00:00:00"/>
    <m/>
    <s v="USC5Q1300087"/>
    <n v="5.3988896100000003E-2"/>
    <n v="10"/>
  </r>
  <r>
    <s v="US-VOT"/>
    <s v="US-VOTIV MUSIC"/>
    <s v="PORTABLE SUB STREAMS"/>
    <s v="Pandora"/>
    <s v="PORTABLE SUBSCRIPTIONS"/>
    <s v="TRACK"/>
    <x v="17"/>
    <x v="74"/>
    <s v="00857235002176"/>
    <s v="MY GOODNESS"/>
    <s v="PAY NO MIND"/>
    <d v="2014-06-24T00:00:00"/>
    <m/>
    <s v="USC5Q1300081"/>
    <n v="6.8938017899999995E-2"/>
    <n v="13"/>
  </r>
  <r>
    <s v="US-VOT"/>
    <s v="US-VOTIV MUSIC"/>
    <s v="PORTABLE SUB STREAMS"/>
    <s v="Pandora"/>
    <s v="PORTABLE SUBSCRIPTIONS"/>
    <s v="TRACK"/>
    <x v="17"/>
    <x v="74"/>
    <s v="00857235002176"/>
    <s v="MY GOODNESS"/>
    <s v="LETTER TO THE SUN"/>
    <d v="2014-06-24T00:00:00"/>
    <m/>
    <s v="USC5Q1300085"/>
    <n v="1.6196668800000001E-2"/>
    <n v="3"/>
  </r>
  <r>
    <s v="US-VOT"/>
    <s v="US-VOTIV MUSIC"/>
    <s v="PORTABLE SUB STREAMS"/>
    <s v="Pandora"/>
    <s v="PORTABLE SUBSCRIPTIONS"/>
    <s v="TRACK"/>
    <x v="17"/>
    <x v="74"/>
    <s v="00857235002176"/>
    <s v="MY GOODNESS"/>
    <s v="HOT SWEAT"/>
    <d v="2014-06-24T00:00:00"/>
    <m/>
    <s v="USC5Q1300090"/>
    <n v="1.6196668800000001E-2"/>
    <n v="3"/>
  </r>
  <r>
    <s v="US-VOT"/>
    <s v="US-VOTIV MUSIC"/>
    <s v="PORTABLE SUB STREAMS"/>
    <s v="Pandora"/>
    <s v="PORTABLE SUBSCRIPTIONS"/>
    <s v="TRACK"/>
    <x v="17"/>
    <x v="74"/>
    <s v="00857235002176"/>
    <s v="MY GOODNESS"/>
    <s v="HANGIN' ON"/>
    <d v="2014-06-24T00:00:00"/>
    <m/>
    <s v="USC5Q1300082"/>
    <n v="0.1565677986"/>
    <n v="29"/>
  </r>
  <r>
    <s v="US-VOT"/>
    <s v="US-VOTIV MUSIC"/>
    <s v="PORTABLE SUB STREAMS"/>
    <s v="Pandora"/>
    <s v="PORTABLE SUBSCRIPTIONS"/>
    <s v="TRACK"/>
    <x v="17"/>
    <x v="74"/>
    <s v="00857235002176"/>
    <s v="MY GOODNESS"/>
    <s v="C'MON DOLL"/>
    <d v="2014-06-24T00:00:00"/>
    <m/>
    <s v="USC5Q1300088"/>
    <n v="9.4642840500000006E-2"/>
    <n v="18"/>
  </r>
  <r>
    <s v="US-VOT"/>
    <s v="US-VOTIV MUSIC"/>
    <s v="PORTABLE SUB STREAMS"/>
    <s v="Pandora"/>
    <s v="PORTABLE SUBSCRIPTIONS"/>
    <s v="TRACK"/>
    <x v="17"/>
    <x v="74"/>
    <s v="00857235002176"/>
    <s v="MY GOODNESS"/>
    <s v="BOTTLE"/>
    <d v="2014-06-24T00:00:00"/>
    <m/>
    <s v="USC5Q1300086"/>
    <n v="7.5584454500000009E-2"/>
    <n v="14"/>
  </r>
  <r>
    <s v="US-VOT"/>
    <s v="US-VOTIV MUSIC"/>
    <s v="PORTABLE SUB STREAMS"/>
    <s v="Pandora"/>
    <s v="PORTABLE SUBSCRIPTIONS"/>
    <s v="TRACK"/>
    <x v="17"/>
    <x v="74"/>
    <s v="00857235002176"/>
    <s v="MY GOODNESS"/>
    <s v="BACK AGAIN"/>
    <d v="2014-06-24T00:00:00"/>
    <m/>
    <s v="USC5Q1300080"/>
    <n v="5.3988896000000001E-2"/>
    <n v="10"/>
  </r>
  <r>
    <s v="US-VOT"/>
    <s v="US-VOTIV MUSIC"/>
    <s v="PORTABLE SUB STREAMS"/>
    <s v="Pandora"/>
    <s v="PORTABLE SUBSCRIPTIONS"/>
    <s v="TRACK"/>
    <x v="8"/>
    <x v="10"/>
    <s v="00075679964250"/>
    <s v="IMAGINARY CITIES"/>
    <s v="WHERE'D ALL THE LIVING GO"/>
    <d v="2014-02-25T00:00:00"/>
    <m/>
    <s v="CA2Q71000007"/>
    <n v="0.98052336330000001"/>
    <n v="207"/>
  </r>
  <r>
    <s v="US-VOT"/>
    <s v="US-VOTIV MUSIC"/>
    <s v="PORTABLE SUB STREAMS"/>
    <s v="Pandora"/>
    <s v="PORTABLE SUBSCRIPTIONS"/>
    <s v="TRACK"/>
    <x v="8"/>
    <x v="10"/>
    <s v="00075679964250"/>
    <s v="IMAGINARY CITIES"/>
    <s v="THAT'S WHERE IT'S AT, SAM"/>
    <d v="2014-02-25T00:00:00"/>
    <m/>
    <s v="CA2Q71000011"/>
    <n v="3.8876785699999999E-2"/>
    <n v="9"/>
  </r>
  <r>
    <s v="US-VOT"/>
    <s v="US-VOTIV MUSIC"/>
    <s v="PORTABLE SUB STREAMS"/>
    <s v="Pandora"/>
    <s v="PORTABLE SUBSCRIPTIONS"/>
    <s v="TRACK"/>
    <x v="8"/>
    <x v="10"/>
    <s v="00075679964250"/>
    <s v="IMAGINARY CITIES"/>
    <s v="TEMPORARY RESIDENT"/>
    <d v="2014-02-25T00:00:00"/>
    <m/>
    <s v="CAA171230077"/>
    <n v="1.07977792E-2"/>
    <n v="2"/>
  </r>
  <r>
    <s v="US-VOT"/>
    <s v="US-VOTIV MUSIC"/>
    <s v="PORTABLE SUB STREAMS"/>
    <s v="Pandora"/>
    <s v="PORTABLE SUBSCRIPTIONS"/>
    <s v="TRACK"/>
    <x v="8"/>
    <x v="10"/>
    <s v="00075679964250"/>
    <s v="IMAGINARY CITIES"/>
    <s v="TEMPORARY RESIDENT"/>
    <d v="2014-02-25T00:00:00"/>
    <m/>
    <s v="CA2Q71000008"/>
    <n v="5.9172583399999999E-2"/>
    <n v="15"/>
  </r>
  <r>
    <s v="US-VOT"/>
    <s v="US-VOTIV MUSIC"/>
    <s v="PORTABLE SUB STREAMS"/>
    <s v="Pandora"/>
    <s v="PORTABLE SUBSCRIPTIONS"/>
    <s v="TRACK"/>
    <x v="8"/>
    <x v="10"/>
    <s v="00075679964250"/>
    <s v="IMAGINARY CITIES"/>
    <s v="SAY YOU"/>
    <d v="2014-02-25T00:00:00"/>
    <m/>
    <s v="CA2Q71000001"/>
    <n v="0.84451206810000001"/>
    <n v="175"/>
  </r>
  <r>
    <s v="US-VOT"/>
    <s v="US-VOTIV MUSIC"/>
    <s v="PORTABLE SUB STREAMS"/>
    <s v="Pandora"/>
    <s v="PORTABLE SUBSCRIPTIONS"/>
    <s v="TRACK"/>
    <x v="8"/>
    <x v="10"/>
    <s v="00075679964250"/>
    <s v="IMAGINARY CITIES"/>
    <s v="RIDE THIS OUT"/>
    <d v="2014-02-25T00:00:00"/>
    <m/>
    <s v="CA2Q71000006"/>
    <n v="4.4320955828999997"/>
    <n v="919"/>
  </r>
  <r>
    <s v="US-VOT"/>
    <s v="US-VOTIV MUSIC"/>
    <s v="PORTABLE SUB STREAMS"/>
    <s v="Pandora"/>
    <s v="PORTABLE SUBSCRIPTIONS"/>
    <s v="TRACK"/>
    <x v="8"/>
    <x v="10"/>
    <s v="00075679964250"/>
    <s v="IMAGINARY CITIES"/>
    <s v="PURPLE HEART"/>
    <d v="2014-02-25T00:00:00"/>
    <m/>
    <s v="CA2Q71000005"/>
    <n v="2.76736962E-2"/>
    <n v="7"/>
  </r>
  <r>
    <s v="US-VOT"/>
    <s v="US-VOTIV MUSIC"/>
    <s v="PORTABLE SUB STREAMS"/>
    <s v="Pandora"/>
    <s v="PORTABLE SUBSCRIPTIONS"/>
    <s v="TRACK"/>
    <x v="8"/>
    <x v="10"/>
    <s v="00075679964250"/>
    <s v="IMAGINARY CITIES"/>
    <s v="MANITOBA BOSSA NOVA"/>
    <d v="2014-02-25T00:00:00"/>
    <m/>
    <s v="CA2Q71000009"/>
    <n v="1.3234032E-2"/>
    <n v="3"/>
  </r>
  <r>
    <s v="US-VOT"/>
    <s v="US-VOTIV MUSIC"/>
    <s v="PORTABLE SUB STREAMS"/>
    <s v="Pandora"/>
    <s v="PORTABLE SUBSCRIPTIONS"/>
    <s v="TRACK"/>
    <x v="8"/>
    <x v="10"/>
    <s v="00075679964250"/>
    <s v="IMAGINARY CITIES"/>
    <s v="HUMMINGBIRD"/>
    <d v="2014-02-25T00:00:00"/>
    <m/>
    <s v="CA2Q71000002"/>
    <n v="0.1616826261"/>
    <n v="33"/>
  </r>
  <r>
    <s v="US-VOT"/>
    <s v="US-VOTIV MUSIC"/>
    <s v="PORTABLE SUB STREAMS"/>
    <s v="Pandora"/>
    <s v="PORTABLE SUBSCRIPTIONS"/>
    <s v="TRACK"/>
    <x v="8"/>
    <x v="10"/>
    <s v="00075679964250"/>
    <s v="IMAGINARY CITIES"/>
    <s v="DON'T CRY"/>
    <d v="2014-02-25T00:00:00"/>
    <m/>
    <s v="CA2Q71000004"/>
    <n v="2.0933848800000002E-2"/>
    <n v="7"/>
  </r>
  <r>
    <s v="US-VOT"/>
    <s v="US-VOTIV MUSIC"/>
    <s v="PORTABLE SUB STREAMS"/>
    <s v="Pandora"/>
    <s v="PORTABLE SUBSCRIPTIONS"/>
    <s v="TRACK"/>
    <x v="8"/>
    <x v="10"/>
    <s v="00075679964250"/>
    <s v="IMAGINARY CITIES"/>
    <s v="CHERRY BLOSSOM TREE"/>
    <d v="2014-02-25T00:00:00"/>
    <m/>
    <s v="CA2Q71000010"/>
    <n v="0.14299749070000001"/>
    <n v="33"/>
  </r>
  <r>
    <s v="US-VOT"/>
    <s v="US-VOTIV MUSIC"/>
    <s v="PORTABLE SUB STREAMS"/>
    <s v="Pandora"/>
    <s v="PORTABLE SUBSCRIPTIONS"/>
    <s v="TRACK"/>
    <x v="8"/>
    <x v="10"/>
    <s v="00075679964250"/>
    <s v="IMAGINARY CITIES"/>
    <s v="CALM BEFORE THE STORM"/>
    <d v="2014-02-25T00:00:00"/>
    <m/>
    <s v="CA2Q71000003"/>
    <n v="7.4506698100000004E-2"/>
    <n v="19"/>
  </r>
  <r>
    <s v="US-VOT"/>
    <s v="US-VOTIV MUSIC"/>
    <s v="PORTABLE SUB STREAMS"/>
    <s v="Pandora"/>
    <s v="PORTABLE SUBSCRIPTIONS"/>
    <s v="TRACK"/>
    <x v="20"/>
    <x v="75"/>
    <s v="00859705941404"/>
    <s v="HEY CHAMP"/>
    <s v="STEREODE"/>
    <d v="2014-02-25T00:00:00"/>
    <m/>
    <s v="USC5Q1100002"/>
    <n v="7.8169989999999995E-2"/>
    <n v="17"/>
  </r>
  <r>
    <s v="US-VOT"/>
    <s v="US-VOTIV MUSIC"/>
    <s v="PORTABLE SUB STREAMS"/>
    <s v="Pandora"/>
    <s v="PORTABLE SUBSCRIPTIONS"/>
    <s v="TRACK"/>
    <x v="20"/>
    <x v="75"/>
    <s v="00859705941404"/>
    <s v="HEY CHAMP"/>
    <s v="SILVER CITY"/>
    <d v="2014-02-25T00:00:00"/>
    <m/>
    <s v="USC5Q1100003"/>
    <n v="3.5773421048"/>
    <n v="736"/>
  </r>
  <r>
    <s v="US-VOT"/>
    <s v="US-VOTIV MUSIC"/>
    <s v="PORTABLE SUB STREAMS"/>
    <s v="Pandora"/>
    <s v="PORTABLE SUBSCRIPTIONS"/>
    <s v="TRACK"/>
    <x v="20"/>
    <x v="75"/>
    <s v="00859705941404"/>
    <s v="HEY CHAMP"/>
    <s v="COLD DUST GIRL"/>
    <d v="2014-02-25T00:00:00"/>
    <m/>
    <s v="USC5Q1100004"/>
    <n v="7.1841813500000004E-2"/>
    <n v="16"/>
  </r>
  <r>
    <s v="US-VOT"/>
    <s v="US-VOTIV MUSIC"/>
    <s v="PORTABLE SUB STREAMS"/>
    <s v="Pandora"/>
    <s v="PORTABLE SUBSCRIPTIONS"/>
    <s v="TRACK"/>
    <x v="20"/>
    <x v="75"/>
    <s v="00859705941404"/>
    <s v="HEY CHAMP"/>
    <s v="ANYTHING AT ALL"/>
    <d v="2014-02-25T00:00:00"/>
    <m/>
    <s v="USC5Q1100001"/>
    <n v="0.56008923389999998"/>
    <n v="122"/>
  </r>
  <r>
    <s v="US-VOT"/>
    <s v="US-VOTIV MUSIC"/>
    <s v="PORTABLE SUB STREAMS"/>
    <s v="Pandora"/>
    <s v="PORTABLE SUBSCRIPTIONS"/>
    <s v="TRACK"/>
    <x v="11"/>
    <x v="57"/>
    <s v="00851857007359"/>
    <s v="CLOUD CONTROL"/>
    <s v="ZONE (THIS IS HOW IT FEELS)"/>
    <d v="1899-12-31T00:00:00"/>
    <m/>
    <s v="AULI01711610"/>
    <n v="1.6196668800000001E-2"/>
    <n v="3"/>
  </r>
  <r>
    <s v="US-VOT"/>
    <s v="US-VOTIV MUSIC"/>
    <s v="PORTABLE SUB STREAMS"/>
    <s v="Pandora"/>
    <s v="PORTABLE SUBSCRIPTIONS"/>
    <s v="TRACK"/>
    <x v="11"/>
    <x v="76"/>
    <s v="00075679965417"/>
    <s v="CLOUD CONTROL"/>
    <s v="THIS IS WHAT I SAID"/>
    <d v="2014-02-25T00:00:00"/>
    <m/>
    <s v="AULI01070960"/>
    <n v="5.7992151100000007E-2"/>
    <n v="12"/>
  </r>
  <r>
    <s v="US-VOT"/>
    <s v="US-VOTIV MUSIC"/>
    <s v="PORTABLE SUB STREAMS"/>
    <s v="Pandora"/>
    <s v="PORTABLE SUBSCRIPTIONS"/>
    <s v="TRACK"/>
    <x v="11"/>
    <x v="76"/>
    <s v="00075679965417"/>
    <s v="CLOUD CONTROL"/>
    <s v="THERE'S NOTHING IN THE WATER WE CAN'T FIGHT"/>
    <d v="2014-02-25T00:00:00"/>
    <m/>
    <s v="AULI01070890"/>
    <n v="0.1377901808"/>
    <n v="28"/>
  </r>
  <r>
    <s v="US-VOT"/>
    <s v="US-VOTIV MUSIC"/>
    <s v="PORTABLE SUB STREAMS"/>
    <s v="Pandora"/>
    <s v="PORTABLE SUBSCRIPTIONS"/>
    <s v="TRACK"/>
    <x v="11"/>
    <x v="76"/>
    <s v="00075679965417"/>
    <s v="CLOUD CONTROL"/>
    <s v="THE ROLLING STONES"/>
    <d v="2014-02-25T00:00:00"/>
    <m/>
    <s v="AULI01070920"/>
    <n v="0.2825794378"/>
    <n v="58"/>
  </r>
  <r>
    <s v="US-VOT"/>
    <s v="US-VOTIV MUSIC"/>
    <s v="PORTABLE SUB STREAMS"/>
    <s v="Pandora"/>
    <s v="PORTABLE SUBSCRIPTIONS"/>
    <s v="TRACK"/>
    <x v="11"/>
    <x v="76"/>
    <s v="00075679965417"/>
    <s v="CLOUD CONTROL"/>
    <s v="MY FEAR #1"/>
    <d v="2014-02-25T00:00:00"/>
    <m/>
    <s v="AULI01176350"/>
    <n v="1.2605243338000001"/>
    <n v="269"/>
  </r>
  <r>
    <s v="US-VOT"/>
    <s v="US-VOTIV MUSIC"/>
    <s v="PORTABLE SUB STREAMS"/>
    <s v="Pandora"/>
    <s v="PORTABLE SUBSCRIPTIONS"/>
    <s v="TRACK"/>
    <x v="11"/>
    <x v="76"/>
    <s v="00075679965417"/>
    <s v="CLOUD CONTROL"/>
    <s v="MEDITATION SONG # 2 (WHY, OH WHY)"/>
    <d v="2014-02-25T00:00:00"/>
    <m/>
    <s v="AULI01070880"/>
    <n v="4.7342459400000002E-2"/>
    <n v="11"/>
  </r>
  <r>
    <s v="US-VOT"/>
    <s v="US-VOTIV MUSIC"/>
    <s v="PORTABLE SUB STREAMS"/>
    <s v="Pandora"/>
    <s v="PORTABLE SUBSCRIPTIONS"/>
    <s v="TRACK"/>
    <x v="11"/>
    <x v="76"/>
    <s v="00075679965417"/>
    <s v="CLOUD CONTROL"/>
    <s v="JUST FOR NOW"/>
    <d v="2014-02-25T00:00:00"/>
    <m/>
    <s v="AULI01070930"/>
    <n v="0.32129400150000009"/>
    <n v="76"/>
  </r>
  <r>
    <s v="US-VOT"/>
    <s v="US-VOTIV MUSIC"/>
    <s v="PORTABLE SUB STREAMS"/>
    <s v="Pandora"/>
    <s v="PORTABLE SUBSCRIPTIONS"/>
    <s v="TRACK"/>
    <x v="11"/>
    <x v="76"/>
    <s v="00075679965417"/>
    <s v="CLOUD CONTROL"/>
    <s v="HOLLOW DRUMS"/>
    <d v="2014-02-25T00:00:00"/>
    <m/>
    <s v="AULI01070940"/>
    <n v="9.1626066399999997E-2"/>
    <n v="28"/>
  </r>
  <r>
    <s v="US-VOT"/>
    <s v="US-VOTIV MUSIC"/>
    <s v="PORTABLE SUB STREAMS"/>
    <s v="Pandora"/>
    <s v="PORTABLE SUBSCRIPTIONS"/>
    <s v="TRACK"/>
    <x v="11"/>
    <x v="76"/>
    <s v="00075679965417"/>
    <s v="CLOUD CONTROL"/>
    <s v="GOLD CANARY"/>
    <d v="2014-02-25T00:00:00"/>
    <m/>
    <s v="AULI01070950"/>
    <n v="0.22969732409999999"/>
    <n v="48"/>
  </r>
  <r>
    <s v="US-VOT"/>
    <s v="US-VOTIV MUSIC"/>
    <s v="PORTABLE SUB STREAMS"/>
    <s v="Pandora"/>
    <s v="PORTABLE SUBSCRIPTIONS"/>
    <s v="TRACK"/>
    <x v="11"/>
    <x v="76"/>
    <s v="00075679965417"/>
    <s v="CLOUD CONTROL"/>
    <s v="GHOST STORY"/>
    <d v="2014-02-25T00:00:00"/>
    <m/>
    <s v="AULI01070910"/>
    <n v="0.23970097500000001"/>
    <n v="48"/>
  </r>
  <r>
    <s v="US-VOT"/>
    <s v="US-VOTIV MUSIC"/>
    <s v="PORTABLE SUB STREAMS"/>
    <s v="Pandora"/>
    <s v="PORTABLE SUBSCRIPTIONS"/>
    <s v="TRACK"/>
    <x v="11"/>
    <x v="76"/>
    <s v="00075679965417"/>
    <s v="CLOUD CONTROL"/>
    <s v="DEATH CLOUD"/>
    <d v="2014-02-25T00:00:00"/>
    <m/>
    <s v="GBZUZ1000002"/>
    <n v="8.7898039999999997E-2"/>
    <n v="17"/>
  </r>
  <r>
    <s v="US-VOT"/>
    <s v="US-VOTIV MUSIC"/>
    <s v="PORTABLE SUB PROGRAMMED PLAYS"/>
    <s v="Pandora"/>
    <s v="PORTABLE SUBSCRIPTIONS"/>
    <s v="TRACK"/>
    <x v="5"/>
    <x v="70"/>
    <s v="00075679955869"/>
    <s v="YOUNG EMPIRES"/>
    <s v="WHITE DOVES"/>
    <d v="2014-02-25T00:00:00"/>
    <m/>
    <s v="USC5Q1200051"/>
    <n v="8.1987088400000005E-2"/>
    <n v="26"/>
  </r>
  <r>
    <s v="US-VOT"/>
    <s v="US-VOTIV MUSIC"/>
    <s v="PORTABLE SUB PROGRAMMED PLAYS"/>
    <s v="Pandora"/>
    <s v="PORTABLE SUBSCRIPTIONS"/>
    <s v="TRACK"/>
    <x v="5"/>
    <x v="70"/>
    <s v="00075679955869"/>
    <s v="YOUNG EMPIRES"/>
    <s v="WE DON'T SLEEP TONIGHT"/>
    <d v="2014-02-25T00:00:00"/>
    <m/>
    <s v="USC5Q1300002"/>
    <n v="4.4286843900000011E-2"/>
    <n v="14"/>
  </r>
  <r>
    <s v="US-VOT"/>
    <s v="US-VOTIV MUSIC"/>
    <s v="PORTABLE SUB PROGRAMMED PLAYS"/>
    <s v="Pandora"/>
    <s v="PORTABLE SUBSCRIPTIONS"/>
    <s v="TRACK"/>
    <x v="5"/>
    <x v="70"/>
    <s v="00075679955869"/>
    <s v="YOUNG EMPIRES"/>
    <s v="RAIN OF GOLD"/>
    <d v="2014-02-25T00:00:00"/>
    <m/>
    <s v="CA1C71100091"/>
    <n v="0.118978423"/>
    <n v="39"/>
  </r>
  <r>
    <s v="US-VOT"/>
    <s v="US-VOTIV MUSIC"/>
    <s v="PORTABLE SUB PROGRAMMED PLAYS"/>
    <s v="Pandora"/>
    <s v="PORTABLE SUBSCRIPTIONS"/>
    <s v="TRACK"/>
    <x v="5"/>
    <x v="70"/>
    <s v="00075679955869"/>
    <s v="YOUNG EMPIRES"/>
    <s v="ENTER THROUGH THE SUN"/>
    <d v="2014-02-25T00:00:00"/>
    <m/>
    <s v="CA1C71100092"/>
    <n v="7.3819610500000007E-2"/>
    <n v="24"/>
  </r>
  <r>
    <s v="US-VOT"/>
    <s v="US-VOTIV MUSIC"/>
    <s v="PORTABLE SUB PROGRAMMED PLAYS"/>
    <s v="Pandora"/>
    <s v="PORTABLE SUBSCRIPTIONS"/>
    <s v="TRACK"/>
    <x v="5"/>
    <x v="70"/>
    <s v="00075679955869"/>
    <s v="YOUNG EMPIRES"/>
    <s v="EARTH PLATES ARE SHIFTING"/>
    <d v="2014-02-25T00:00:00"/>
    <m/>
    <s v="USC5Q1300003"/>
    <n v="3.51973841E-2"/>
    <n v="11"/>
  </r>
  <r>
    <s v="US-VOT"/>
    <s v="US-VOTIV MUSIC"/>
    <s v="PORTABLE SUB PROGRAMMED PLAYS"/>
    <s v="Pandora"/>
    <s v="PORTABLE SUBSCRIPTIONS"/>
    <s v="TRACK"/>
    <x v="5"/>
    <x v="70"/>
    <s v="00075679955869"/>
    <s v="YOUNG EMPIRES"/>
    <s v="BEACHES"/>
    <d v="2014-02-25T00:00:00"/>
    <m/>
    <s v="CA1C71100095"/>
    <n v="4.9819524300000001E-2"/>
    <n v="16"/>
  </r>
  <r>
    <s v="US-VOT"/>
    <s v="US-VOTIV MUSIC"/>
    <s v="PORTABLE SUB PROGRAMMED PLAYS"/>
    <s v="Pandora"/>
    <s v="PORTABLE SUBSCRIPTIONS"/>
    <s v="TRACK"/>
    <x v="10"/>
    <x v="71"/>
    <s v="00857235002336"/>
    <s v="WHITE ARROWS"/>
    <s v="SCREAM"/>
    <d v="2014-09-16T00:00:00"/>
    <m/>
    <s v="USC5Q1400016"/>
    <n v="0.2662911094"/>
    <n v="87"/>
  </r>
  <r>
    <s v="US-VOT"/>
    <s v="US-VOTIV MUSIC"/>
    <s v="PORTABLE SUB PROGRAMMED PLAYS"/>
    <s v="Pandora"/>
    <s v="PORTABLE SUBSCRIPTIONS"/>
    <s v="TRACK"/>
    <x v="10"/>
    <x v="71"/>
    <s v="00857235002336"/>
    <s v="WHITE ARROWS"/>
    <s v="NOBODY CARES"/>
    <d v="2014-09-16T00:00:00"/>
    <m/>
    <s v="USC5Q1400014"/>
    <n v="5.9015519900000001E-2"/>
    <n v="20"/>
  </r>
  <r>
    <s v="US-VOT"/>
    <s v="US-VOTIV MUSIC"/>
    <s v="PORTABLE SUB PROGRAMMED PLAYS"/>
    <s v="Pandora"/>
    <s v="PORTABLE SUBSCRIPTIONS"/>
    <s v="TRACK"/>
    <x v="10"/>
    <x v="71"/>
    <s v="00857235002336"/>
    <s v="WHITE ARROWS"/>
    <s v="GOD ALERT PT 1"/>
    <d v="2014-09-16T00:00:00"/>
    <m/>
    <s v="USC5Q1400021"/>
    <n v="6.7916519699999997E-2"/>
    <n v="23"/>
  </r>
  <r>
    <s v="US-VOT"/>
    <s v="US-VOTIV MUSIC"/>
    <s v="PORTABLE SUB PROGRAMMED PLAYS"/>
    <s v="Pandora"/>
    <s v="PORTABLE SUBSCRIPTIONS"/>
    <s v="TRACK"/>
    <x v="10"/>
    <x v="71"/>
    <s v="00857235002336"/>
    <s v="WHITE ARROWS"/>
    <s v="CAN'T STOP NOW"/>
    <d v="2014-09-16T00:00:00"/>
    <m/>
    <s v="USC5Q1400015"/>
    <n v="9.7819696800000008E-2"/>
    <n v="32"/>
  </r>
  <r>
    <s v="US-VOT"/>
    <s v="US-VOTIV MUSIC"/>
    <s v="PORTABLE SUB PROGRAMMED PLAYS"/>
    <s v="Pandora"/>
    <s v="PORTABLE SUBSCRIPTIONS"/>
    <s v="TRACK"/>
    <x v="10"/>
    <x v="72"/>
    <s v="00075679962980"/>
    <s v="WHITE ARROWS"/>
    <s v="SETTLE DOWN"/>
    <d v="2014-02-25T00:00:00"/>
    <m/>
    <s v="USC5Q1200014"/>
    <n v="0.1718023658"/>
    <n v="58"/>
  </r>
  <r>
    <s v="US-VOT"/>
    <s v="US-VOTIV MUSIC"/>
    <s v="PORTABLE SUB PROGRAMMED PLAYS"/>
    <s v="Pandora"/>
    <s v="PORTABLE SUBSCRIPTIONS"/>
    <s v="TRACK"/>
    <x v="10"/>
    <x v="72"/>
    <s v="00075679962980"/>
    <s v="WHITE ARROWS"/>
    <s v="SAIL ON"/>
    <d v="2014-02-25T00:00:00"/>
    <m/>
    <s v="USC5Q1200012"/>
    <n v="7.3531124099999998E-2"/>
    <n v="24"/>
  </r>
  <r>
    <s v="US-VOT"/>
    <s v="US-VOTIV MUSIC"/>
    <s v="PORTABLE SUB PROGRAMMED PLAYS"/>
    <s v="Pandora"/>
    <s v="PORTABLE SUBSCRIPTIONS"/>
    <s v="TRACK"/>
    <x v="10"/>
    <x v="72"/>
    <s v="00075679962980"/>
    <s v="WHITE ARROWS"/>
    <s v="ROLL FOREVER"/>
    <d v="2014-02-25T00:00:00"/>
    <m/>
    <s v="USC5Q1200008"/>
    <n v="9.1534075700000009E-2"/>
    <n v="31"/>
  </r>
  <r>
    <s v="US-VOT"/>
    <s v="US-VOTIV MUSIC"/>
    <s v="PORTABLE SUB PROGRAMMED PLAYS"/>
    <s v="Pandora"/>
    <s v="PORTABLE SUBSCRIPTIONS"/>
    <s v="TRACK"/>
    <x v="10"/>
    <x v="72"/>
    <s v="00075679962980"/>
    <s v="WHITE ARROWS"/>
    <s v="LITTLE BIRDS"/>
    <d v="2014-02-25T00:00:00"/>
    <m/>
    <s v="USC5Q1200011"/>
    <n v="5.2322384600000001E-2"/>
    <n v="17"/>
  </r>
  <r>
    <s v="US-VOT"/>
    <s v="US-VOTIV MUSIC"/>
    <s v="PORTABLE SUB PROGRAMMED PLAYS"/>
    <s v="Pandora"/>
    <s v="PORTABLE SUBSCRIPTIONS"/>
    <s v="TRACK"/>
    <x v="10"/>
    <x v="72"/>
    <s v="00075679962980"/>
    <s v="WHITE ARROWS"/>
    <s v="I CAN GO"/>
    <d v="2014-02-25T00:00:00"/>
    <m/>
    <s v="USC5Q1200009"/>
    <n v="7.8298371800000002E-2"/>
    <n v="26"/>
  </r>
  <r>
    <s v="US-VOT"/>
    <s v="US-VOTIV MUSIC"/>
    <s v="PORTABLE SUB PROGRAMMED PLAYS"/>
    <s v="Pandora"/>
    <s v="PORTABLE SUBSCRIPTIONS"/>
    <s v="TRACK"/>
    <x v="10"/>
    <x v="72"/>
    <s v="00075679962980"/>
    <s v="WHITE ARROWS"/>
    <s v="GOLDEN"/>
    <d v="2014-02-25T00:00:00"/>
    <m/>
    <s v="USC5Q1200010"/>
    <n v="6.1931877199999992E-2"/>
    <n v="23"/>
  </r>
  <r>
    <s v="US-VOT"/>
    <s v="US-VOTIV MUSIC"/>
    <s v="PORTABLE SUB PROGRAMMED PLAYS"/>
    <s v="Pandora"/>
    <s v="PORTABLE SUBSCRIPTIONS"/>
    <s v="TRACK"/>
    <x v="10"/>
    <x v="72"/>
    <s v="00075679962980"/>
    <s v="WHITE ARROWS"/>
    <s v="GETTING LOST"/>
    <d v="2014-02-25T00:00:00"/>
    <m/>
    <s v="USC5Q1200013"/>
    <n v="1.9916347300000001E-2"/>
    <n v="7"/>
  </r>
  <r>
    <s v="US-VOT"/>
    <s v="US-VOTIV MUSIC"/>
    <s v="PORTABLE SUB PROGRAMMED PLAYS"/>
    <s v="Pandora"/>
    <s v="PORTABLE SUBSCRIPTIONS"/>
    <s v="TRACK"/>
    <x v="10"/>
    <x v="72"/>
    <s v="00075679962980"/>
    <s v="WHITE ARROWS"/>
    <s v="GET GONE"/>
    <d v="2014-02-25T00:00:00"/>
    <m/>
    <s v="USQY51114673"/>
    <n v="4.7330034176"/>
    <n v="1650"/>
  </r>
  <r>
    <s v="US-VOT"/>
    <s v="US-VOTIV MUSIC"/>
    <s v="PORTABLE SUB PROGRAMMED PLAYS"/>
    <s v="Pandora"/>
    <s v="PORTABLE SUBSCRIPTIONS"/>
    <s v="TRACK"/>
    <x v="10"/>
    <x v="72"/>
    <s v="00075679962980"/>
    <s v="WHITE ARROWS"/>
    <s v="FIREWORKS OF THE SEA"/>
    <d v="2014-02-25T00:00:00"/>
    <m/>
    <s v="USC5Q1200007"/>
    <n v="0.97124669009999998"/>
    <n v="315"/>
  </r>
  <r>
    <s v="US-VOT"/>
    <s v="US-VOTIV MUSIC"/>
    <s v="PORTABLE SUB PROGRAMMED PLAYS"/>
    <s v="Pandora"/>
    <s v="PORTABLE SUBSCRIPTIONS"/>
    <s v="TRACK"/>
    <x v="10"/>
    <x v="72"/>
    <s v="00075679962980"/>
    <s v="WHITE ARROWS"/>
    <s v="COMING OR GOING"/>
    <d v="2014-02-25T00:00:00"/>
    <m/>
    <s v="USC5Q1200006"/>
    <n v="0.4040948567"/>
    <n v="130"/>
  </r>
  <r>
    <s v="US-VOT"/>
    <s v="US-VOTIV MUSIC"/>
    <s v="PORTABLE SUB PROGRAMMED PLAYS"/>
    <s v="Pandora"/>
    <s v="PORTABLE SUBSCRIPTIONS"/>
    <s v="TRACK"/>
    <x v="7"/>
    <x v="73"/>
    <s v="00075679949424"/>
    <s v="THE SO SO GLOS"/>
    <s v="WRECKING BALL"/>
    <d v="2014-02-25T00:00:00"/>
    <m/>
    <s v="USC5Q1300074"/>
    <n v="1.2828189699999999E-2"/>
    <n v="3"/>
  </r>
  <r>
    <s v="US-VOT"/>
    <s v="US-VOTIV MUSIC"/>
    <s v="PORTABLE SUB PROGRAMMED PLAYS"/>
    <s v="Pandora"/>
    <s v="PORTABLE SUBSCRIPTIONS"/>
    <s v="TRACK"/>
    <x v="7"/>
    <x v="73"/>
    <s v="00075679949424"/>
    <s v="THE SO SO GLOS"/>
    <s v="SPEAKEASY"/>
    <d v="2014-02-25T00:00:00"/>
    <m/>
    <s v="USC5Q1300075"/>
    <n v="2.3654820399999998E-2"/>
    <n v="8"/>
  </r>
  <r>
    <s v="US-VOT"/>
    <s v="US-VOTIV MUSIC"/>
    <s v="PORTABLE SUB PROGRAMMED PLAYS"/>
    <s v="Pandora"/>
    <s v="PORTABLE SUBSCRIPTIONS"/>
    <s v="TRACK"/>
    <x v="7"/>
    <x v="73"/>
    <s v="00075679949424"/>
    <s v="THE SO SO GLOS"/>
    <s v="SON OF AN AMERICAN"/>
    <d v="2014-02-25T00:00:00"/>
    <m/>
    <s v="USC5Q1300069"/>
    <n v="9.84972286E-2"/>
    <n v="29"/>
  </r>
  <r>
    <s v="US-VOT"/>
    <s v="US-VOTIV MUSIC"/>
    <s v="PORTABLE SUB PROGRAMMED PLAYS"/>
    <s v="Pandora"/>
    <s v="PORTABLE SUBSCRIPTIONS"/>
    <s v="TRACK"/>
    <x v="7"/>
    <x v="73"/>
    <s v="00075679949424"/>
    <s v="THE SO SO GLOS"/>
    <s v="LOST WEEKEND"/>
    <d v="2014-02-25T00:00:00"/>
    <m/>
    <s v="USC5Q1300072"/>
    <n v="8.8579413600000004E-2"/>
    <n v="29"/>
  </r>
  <r>
    <s v="US-VOT"/>
    <s v="US-VOTIV MUSIC"/>
    <s v="PORTABLE SUB PROGRAMMED PLAYS"/>
    <s v="Pandora"/>
    <s v="PORTABLE SUBSCRIPTIONS"/>
    <s v="TRACK"/>
    <x v="7"/>
    <x v="73"/>
    <s v="00075679949424"/>
    <s v="THE SO SO GLOS"/>
    <s v="ISLAND RIDIN'"/>
    <d v="2014-02-25T00:00:00"/>
    <m/>
    <s v="USC5Q1300078"/>
    <n v="3.5000000000000001E-3"/>
    <n v="1"/>
  </r>
  <r>
    <s v="US-VOT"/>
    <s v="US-VOTIV MUSIC"/>
    <s v="PORTABLE SUB PROGRAMMED PLAYS"/>
    <s v="Pandora"/>
    <s v="PORTABLE SUBSCRIPTIONS"/>
    <s v="TRACK"/>
    <x v="7"/>
    <x v="73"/>
    <s v="00075679949424"/>
    <s v="THE SO SO GLOS"/>
    <s v="HOUSE OF GLASS"/>
    <d v="2014-02-25T00:00:00"/>
    <m/>
    <s v="USC5Q1300070"/>
    <n v="3.5000000000000001E-3"/>
    <n v="1"/>
  </r>
  <r>
    <s v="US-VOT"/>
    <s v="US-VOTIV MUSIC"/>
    <s v="PORTABLE SUB PROGRAMMED PLAYS"/>
    <s v="Pandora"/>
    <s v="PORTABLE SUBSCRIPTIONS"/>
    <s v="TRACK"/>
    <x v="7"/>
    <x v="73"/>
    <s v="00075679949424"/>
    <s v="THE SO SO GLOS"/>
    <s v="EVERYTHING REVIVAL"/>
    <d v="2014-02-25T00:00:00"/>
    <m/>
    <s v="USC5Q1300077"/>
    <n v="7.9290048000000002E-3"/>
    <n v="2"/>
  </r>
  <r>
    <s v="US-VOT"/>
    <s v="US-VOTIV MUSIC"/>
    <s v="PORTABLE SUB PROGRAMMED PLAYS"/>
    <s v="Pandora"/>
    <s v="PORTABLE SUBSCRIPTIONS"/>
    <s v="TRACK"/>
    <x v="7"/>
    <x v="73"/>
    <s v="00075679949424"/>
    <s v="THE SO SO GLOS"/>
    <s v="DIZZY"/>
    <d v="2014-02-25T00:00:00"/>
    <m/>
    <s v="USC5Q1300079"/>
    <n v="3.0298199000000012E-3"/>
    <n v="1"/>
  </r>
  <r>
    <s v="US-VOT"/>
    <s v="US-VOTIV MUSIC"/>
    <s v="PORTABLE SUB PROGRAMMED PLAYS"/>
    <s v="Pandora"/>
    <s v="PORTABLE SUBSCRIPTIONS"/>
    <s v="TRACK"/>
    <x v="7"/>
    <x v="73"/>
    <s v="00075679949424"/>
    <s v="THE SO SO GLOS"/>
    <s v="DISS TOWN"/>
    <d v="2014-02-25T00:00:00"/>
    <m/>
    <s v="USC5Q1300071"/>
    <n v="1.51490996E-2"/>
    <n v="5"/>
  </r>
  <r>
    <s v="US-VOT"/>
    <s v="US-VOTIV MUSIC"/>
    <s v="PORTABLE SUB PROGRAMMED PLAYS"/>
    <s v="Pandora"/>
    <s v="PORTABLE SUBSCRIPTIONS"/>
    <s v="TRACK"/>
    <x v="7"/>
    <x v="73"/>
    <s v="00075679949424"/>
    <s v="THE SO SO GLOS"/>
    <s v="BLOWOUT"/>
    <d v="2014-02-25T00:00:00"/>
    <m/>
    <s v="USC5Q1300073"/>
    <n v="7.9290048000000002E-3"/>
    <n v="2"/>
  </r>
  <r>
    <s v="US-VOT"/>
    <s v="US-VOTIV MUSIC"/>
    <s v="PORTABLE SUB PROGRAMMED PLAYS"/>
    <s v="Pandora"/>
    <s v="PORTABLE SUBSCRIPTIONS"/>
    <s v="TRACK"/>
    <x v="7"/>
    <x v="73"/>
    <s v="00075679949424"/>
    <s v="THE SO SO GLOS"/>
    <s v="ALL OF THE TIME"/>
    <d v="2014-02-25T00:00:00"/>
    <m/>
    <s v="USC5Q1300076"/>
    <n v="5.5326803000000013E-3"/>
    <n v="2"/>
  </r>
  <r>
    <s v="US-VOT"/>
    <s v="US-VOTIV MUSIC"/>
    <s v="PORTABLE SUB PROGRAMMED PLAYS"/>
    <s v="Pandora"/>
    <s v="PORTABLE SUBSCRIPTIONS"/>
    <s v="TRACK"/>
    <x v="17"/>
    <x v="74"/>
    <s v="00857235002176"/>
    <s v="MY GOODNESS"/>
    <s v="SWEET TOOTH"/>
    <d v="2014-06-24T00:00:00"/>
    <m/>
    <s v="USC5Q1400025"/>
    <n v="3.2801059600000002E-2"/>
    <n v="11"/>
  </r>
  <r>
    <s v="US-VOT"/>
    <s v="US-VOTIV MUSIC"/>
    <s v="PORTABLE SUB PROGRAMMED PLAYS"/>
    <s v="Pandora"/>
    <s v="PORTABLE SUBSCRIPTIONS"/>
    <s v="TRACK"/>
    <x v="17"/>
    <x v="74"/>
    <s v="00857235002176"/>
    <s v="MY GOODNESS"/>
    <s v="SHIVER + SHAKE"/>
    <d v="2014-06-24T00:00:00"/>
    <m/>
    <s v="USC5Q1400026"/>
    <n v="4.4286843900000011E-2"/>
    <n v="14"/>
  </r>
  <r>
    <s v="US-VOT"/>
    <s v="US-VOTIV MUSIC"/>
    <s v="PORTABLE SUB PROGRAMMED PLAYS"/>
    <s v="Pandora"/>
    <s v="PORTABLE SUBSCRIPTIONS"/>
    <s v="TRACK"/>
    <x v="17"/>
    <x v="74"/>
    <s v="00857235002176"/>
    <s v="MY GOODNESS"/>
    <s v="SAY YOU'RE GONE"/>
    <d v="2014-06-24T00:00:00"/>
    <m/>
    <s v="USC5Q1300087"/>
    <n v="5.4009799099999999E-2"/>
    <n v="18"/>
  </r>
  <r>
    <s v="US-VOT"/>
    <s v="US-VOTIV MUSIC"/>
    <s v="PORTABLE SUB PROGRAMMED PLAYS"/>
    <s v="Pandora"/>
    <s v="PORTABLE SUBSCRIPTIONS"/>
    <s v="TRACK"/>
    <x v="17"/>
    <x v="74"/>
    <s v="00857235002176"/>
    <s v="MY GOODNESS"/>
    <s v="PAY NO MIND"/>
    <d v="2014-06-24T00:00:00"/>
    <m/>
    <s v="USC5Q1300081"/>
    <n v="3.0298199200000001E-2"/>
    <n v="10"/>
  </r>
  <r>
    <s v="US-VOT"/>
    <s v="US-VOTIV MUSIC"/>
    <s v="PORTABLE SUB PROGRAMMED PLAYS"/>
    <s v="Pandora"/>
    <s v="PORTABLE SUBSCRIPTIONS"/>
    <s v="TRACK"/>
    <x v="17"/>
    <x v="74"/>
    <s v="00857235002176"/>
    <s v="MY GOODNESS"/>
    <s v="LOST IN THE SOUL"/>
    <d v="2014-06-24T00:00:00"/>
    <m/>
    <s v="USC5Q1300089"/>
    <n v="6.0596398000000006E-3"/>
    <n v="2"/>
  </r>
  <r>
    <s v="US-VOT"/>
    <s v="US-VOTIV MUSIC"/>
    <s v="PORTABLE SUB PROGRAMMED PLAYS"/>
    <s v="Pandora"/>
    <s v="PORTABLE SUBSCRIPTIONS"/>
    <s v="TRACK"/>
    <x v="17"/>
    <x v="74"/>
    <s v="00857235002176"/>
    <s v="MY GOODNESS"/>
    <s v="LETTER TO THE SUN"/>
    <d v="2014-06-24T00:00:00"/>
    <m/>
    <s v="USC5Q1300085"/>
    <n v="4.6896240200000001E-2"/>
    <n v="16"/>
  </r>
  <r>
    <s v="US-VOT"/>
    <s v="US-VOTIV MUSIC"/>
    <s v="PORTABLE SUB PROGRAMMED PLAYS"/>
    <s v="Pandora"/>
    <s v="PORTABLE SUBSCRIPTIONS"/>
    <s v="TRACK"/>
    <x v="17"/>
    <x v="74"/>
    <s v="00857235002176"/>
    <s v="MY GOODNESS"/>
    <s v="HOT SWEAT"/>
    <d v="2014-06-24T00:00:00"/>
    <m/>
    <s v="USC5Q1300090"/>
    <n v="4.62373435E-2"/>
    <n v="17"/>
  </r>
  <r>
    <s v="US-VOT"/>
    <s v="US-VOTIV MUSIC"/>
    <s v="PORTABLE SUB PROGRAMMED PLAYS"/>
    <s v="Pandora"/>
    <s v="PORTABLE SUBSCRIPTIONS"/>
    <s v="TRACK"/>
    <x v="17"/>
    <x v="74"/>
    <s v="00857235002176"/>
    <s v="MY GOODNESS"/>
    <s v="HANGIN' ON"/>
    <d v="2014-06-24T00:00:00"/>
    <m/>
    <s v="USC5Q1300082"/>
    <n v="0.1103339987"/>
    <n v="37"/>
  </r>
  <r>
    <s v="US-VOT"/>
    <s v="US-VOTIV MUSIC"/>
    <s v="PORTABLE SUB PROGRAMMED PLAYS"/>
    <s v="Pandora"/>
    <s v="PORTABLE SUBSCRIPTIONS"/>
    <s v="TRACK"/>
    <x v="17"/>
    <x v="74"/>
    <s v="00857235002176"/>
    <s v="MY GOODNESS"/>
    <s v="C'MON DOLL"/>
    <d v="2014-06-24T00:00:00"/>
    <m/>
    <s v="USC5Q1300088"/>
    <n v="9.2287016499999999E-2"/>
    <n v="30"/>
  </r>
  <r>
    <s v="US-VOT"/>
    <s v="US-VOTIV MUSIC"/>
    <s v="PORTABLE SUB PROGRAMMED PLAYS"/>
    <s v="Pandora"/>
    <s v="PORTABLE SUBSCRIPTIONS"/>
    <s v="TRACK"/>
    <x v="17"/>
    <x v="74"/>
    <s v="00857235002176"/>
    <s v="MY GOODNESS"/>
    <s v="BOTTLE"/>
    <d v="2014-06-24T00:00:00"/>
    <m/>
    <s v="USC5Q1300086"/>
    <n v="3.73241141E-2"/>
    <n v="8"/>
  </r>
  <r>
    <s v="US-VOT"/>
    <s v="US-VOTIV MUSIC"/>
    <s v="PORTABLE SUB PROGRAMMED PLAYS"/>
    <s v="Pandora"/>
    <s v="PORTABLE SUBSCRIPTIONS"/>
    <s v="TRACK"/>
    <x v="17"/>
    <x v="74"/>
    <s v="00857235002176"/>
    <s v="MY GOODNESS"/>
    <s v="BACK AGAIN"/>
    <d v="2014-06-24T00:00:00"/>
    <m/>
    <s v="USC5Q1300080"/>
    <n v="3.0480149700000011E-2"/>
    <n v="9"/>
  </r>
  <r>
    <s v="US-VOT"/>
    <s v="US-VOTIV MUSIC"/>
    <s v="PORTABLE SUB PROGRAMMED PLAYS"/>
    <s v="Pandora"/>
    <s v="PORTABLE SUBSCRIPTIONS"/>
    <s v="TRACK"/>
    <x v="8"/>
    <x v="10"/>
    <s v="00075679964250"/>
    <s v="IMAGINARY CITIES"/>
    <s v="WHERE'D ALL THE LIVING GO"/>
    <d v="2014-02-25T00:00:00"/>
    <m/>
    <s v="CA2Q71000007"/>
    <n v="1.0264085481"/>
    <n v="350"/>
  </r>
  <r>
    <s v="US-VOT"/>
    <s v="US-VOTIV MUSIC"/>
    <s v="PORTABLE SUB PROGRAMMED PLAYS"/>
    <s v="Pandora"/>
    <s v="PORTABLE SUBSCRIPTIONS"/>
    <s v="TRACK"/>
    <x v="8"/>
    <x v="10"/>
    <s v="00075679964250"/>
    <s v="IMAGINARY CITIES"/>
    <s v="THAT'S WHERE IT'S AT, SAM"/>
    <d v="2014-02-25T00:00:00"/>
    <m/>
    <s v="CA2Q71000011"/>
    <n v="1.46221401E-2"/>
    <n v="5"/>
  </r>
  <r>
    <s v="US-VOT"/>
    <s v="US-VOTIV MUSIC"/>
    <s v="PORTABLE SUB PROGRAMMED PLAYS"/>
    <s v="Pandora"/>
    <s v="PORTABLE SUBSCRIPTIONS"/>
    <s v="TRACK"/>
    <x v="8"/>
    <x v="10"/>
    <s v="00075679964250"/>
    <s v="IMAGINARY CITIES"/>
    <s v="TEMPORARY RESIDENT"/>
    <d v="2014-02-25T00:00:00"/>
    <m/>
    <s v="CAA171230077"/>
    <n v="2.87173207E-2"/>
    <n v="10"/>
  </r>
  <r>
    <s v="US-VOT"/>
    <s v="US-VOTIV MUSIC"/>
    <s v="PORTABLE SUB PROGRAMMED PLAYS"/>
    <s v="Pandora"/>
    <s v="PORTABLE SUBSCRIPTIONS"/>
    <s v="TRACK"/>
    <x v="8"/>
    <x v="10"/>
    <s v="00075679964250"/>
    <s v="IMAGINARY CITIES"/>
    <s v="TEMPORARY RESIDENT"/>
    <d v="2014-02-25T00:00:00"/>
    <m/>
    <s v="CA2Q71000008"/>
    <n v="6.8500002000000004E-2"/>
    <n v="24"/>
  </r>
  <r>
    <s v="US-VOT"/>
    <s v="US-VOTIV MUSIC"/>
    <s v="PORTABLE SUB PROGRAMMED PLAYS"/>
    <s v="Pandora"/>
    <s v="PORTABLE SUBSCRIPTIONS"/>
    <s v="TRACK"/>
    <x v="8"/>
    <x v="10"/>
    <s v="00075679964250"/>
    <s v="IMAGINARY CITIES"/>
    <s v="SAY YOU"/>
    <d v="2014-02-25T00:00:00"/>
    <m/>
    <s v="CA2Q71000001"/>
    <n v="0.75956014130000005"/>
    <n v="260"/>
  </r>
  <r>
    <s v="US-VOT"/>
    <s v="US-VOTIV MUSIC"/>
    <s v="PORTABLE SUB PROGRAMMED PLAYS"/>
    <s v="Pandora"/>
    <s v="PORTABLE SUBSCRIPTIONS"/>
    <s v="TRACK"/>
    <x v="8"/>
    <x v="10"/>
    <s v="00075679964250"/>
    <s v="IMAGINARY CITIES"/>
    <s v="RIDE THIS OUT"/>
    <d v="2014-02-25T00:00:00"/>
    <m/>
    <s v="CA2Q71000006"/>
    <n v="3.4666133461999999"/>
    <n v="1161"/>
  </r>
  <r>
    <s v="US-VOT"/>
    <s v="US-VOTIV MUSIC"/>
    <s v="PORTABLE SUB PROGRAMMED PLAYS"/>
    <s v="Pandora"/>
    <s v="PORTABLE SUBSCRIPTIONS"/>
    <s v="TRACK"/>
    <x v="8"/>
    <x v="10"/>
    <s v="00075679964250"/>
    <s v="IMAGINARY CITIES"/>
    <s v="PURPLE HEART"/>
    <d v="2014-02-25T00:00:00"/>
    <m/>
    <s v="CA2Q71000005"/>
    <n v="3.8333739999999998E-2"/>
    <n v="13"/>
  </r>
  <r>
    <s v="US-VOT"/>
    <s v="US-VOTIV MUSIC"/>
    <s v="PORTABLE SUB PROGRAMMED PLAYS"/>
    <s v="Pandora"/>
    <s v="PORTABLE SUBSCRIPTIONS"/>
    <s v="TRACK"/>
    <x v="8"/>
    <x v="10"/>
    <s v="00075679964250"/>
    <s v="IMAGINARY CITIES"/>
    <s v="MANITOBA BOSSA NOVA"/>
    <d v="2014-02-25T00:00:00"/>
    <m/>
    <s v="CA2Q71000009"/>
    <n v="1.7651960000000001E-2"/>
    <n v="6"/>
  </r>
  <r>
    <s v="US-VOT"/>
    <s v="US-VOTIV MUSIC"/>
    <s v="PORTABLE SUB PROGRAMMED PLAYS"/>
    <s v="Pandora"/>
    <s v="PORTABLE SUBSCRIPTIONS"/>
    <s v="TRACK"/>
    <x v="8"/>
    <x v="10"/>
    <s v="00075679964250"/>
    <s v="IMAGINARY CITIES"/>
    <s v="HUMMINGBIRD"/>
    <d v="2014-02-25T00:00:00"/>
    <m/>
    <s v="CA2Q71000002"/>
    <n v="0.10485784099999999"/>
    <n v="36"/>
  </r>
  <r>
    <s v="US-VOT"/>
    <s v="US-VOTIV MUSIC"/>
    <s v="PORTABLE SUB PROGRAMMED PLAYS"/>
    <s v="Pandora"/>
    <s v="PORTABLE SUBSCRIPTIONS"/>
    <s v="TRACK"/>
    <x v="8"/>
    <x v="10"/>
    <s v="00075679964250"/>
    <s v="IMAGINARY CITIES"/>
    <s v="DON'T CRY"/>
    <d v="2014-02-25T00:00:00"/>
    <m/>
    <s v="CA2Q71000004"/>
    <n v="2.8717320599999999E-2"/>
    <n v="10"/>
  </r>
  <r>
    <s v="US-VOT"/>
    <s v="US-VOTIV MUSIC"/>
    <s v="PORTABLE SUB PROGRAMMED PLAYS"/>
    <s v="Pandora"/>
    <s v="PORTABLE SUBSCRIPTIONS"/>
    <s v="TRACK"/>
    <x v="8"/>
    <x v="10"/>
    <s v="00075679964250"/>
    <s v="IMAGINARY CITIES"/>
    <s v="CHERRY BLOSSOM TREE"/>
    <d v="2014-02-25T00:00:00"/>
    <m/>
    <s v="CA2Q71000010"/>
    <n v="4.6431785900000001E-2"/>
    <n v="17"/>
  </r>
  <r>
    <s v="US-VOT"/>
    <s v="US-VOTIV MUSIC"/>
    <s v="PORTABLE SUB PROGRAMMED PLAYS"/>
    <s v="Pandora"/>
    <s v="PORTABLE SUBSCRIPTIONS"/>
    <s v="TRACK"/>
    <x v="8"/>
    <x v="10"/>
    <s v="00075679964250"/>
    <s v="IMAGINARY CITIES"/>
    <s v="CALM BEFORE THE STORM"/>
    <d v="2014-02-25T00:00:00"/>
    <m/>
    <s v="CA2Q71000003"/>
    <n v="6.39147048E-2"/>
    <n v="21"/>
  </r>
  <r>
    <s v="US-VOT"/>
    <s v="US-VOTIV MUSIC"/>
    <s v="PORTABLE SUB PROGRAMMED PLAYS"/>
    <s v="Pandora"/>
    <s v="PORTABLE SUBSCRIPTIONS"/>
    <s v="TRACK"/>
    <x v="20"/>
    <x v="75"/>
    <s v="00859705941404"/>
    <s v="HEY CHAMP"/>
    <s v="STEREODE"/>
    <d v="2014-02-25T00:00:00"/>
    <m/>
    <s v="USC5Q1100002"/>
    <n v="0.1257775672"/>
    <n v="42"/>
  </r>
  <r>
    <s v="US-VOT"/>
    <s v="US-VOTIV MUSIC"/>
    <s v="PORTABLE SUB PROGRAMMED PLAYS"/>
    <s v="Pandora"/>
    <s v="PORTABLE SUBSCRIPTIONS"/>
    <s v="TRACK"/>
    <x v="20"/>
    <x v="75"/>
    <s v="00859705941404"/>
    <s v="HEY CHAMP"/>
    <s v="SILVER CITY"/>
    <d v="2014-02-25T00:00:00"/>
    <m/>
    <s v="USC5Q1100003"/>
    <n v="2.7959454564000001"/>
    <n v="925"/>
  </r>
  <r>
    <s v="US-VOT"/>
    <s v="US-VOTIV MUSIC"/>
    <s v="PORTABLE SUB PROGRAMMED PLAYS"/>
    <s v="Pandora"/>
    <s v="PORTABLE SUBSCRIPTIONS"/>
    <s v="TRACK"/>
    <x v="20"/>
    <x v="75"/>
    <s v="00859705941404"/>
    <s v="HEY CHAMP"/>
    <s v="COLD DUST GIRL"/>
    <d v="2014-02-25T00:00:00"/>
    <m/>
    <s v="USC5Q1100004"/>
    <n v="0.13414641450000001"/>
    <n v="41"/>
  </r>
  <r>
    <s v="US-VOT"/>
    <s v="US-VOTIV MUSIC"/>
    <s v="PORTABLE SUB PROGRAMMED PLAYS"/>
    <s v="Pandora"/>
    <s v="PORTABLE SUBSCRIPTIONS"/>
    <s v="TRACK"/>
    <x v="20"/>
    <x v="75"/>
    <s v="00859705941404"/>
    <s v="HEY CHAMP"/>
    <s v="ANYTHING AT ALL"/>
    <d v="2014-02-25T00:00:00"/>
    <m/>
    <s v="USC5Q1100001"/>
    <n v="0.45764088139999998"/>
    <n v="140"/>
  </r>
  <r>
    <s v="US-VOT"/>
    <s v="US-VOTIV MUSIC"/>
    <s v="PORTABLE SUB PROGRAMMED PLAYS"/>
    <s v="Pandora"/>
    <s v="PORTABLE SUBSCRIPTIONS"/>
    <s v="TRACK"/>
    <x v="11"/>
    <x v="57"/>
    <s v="00851857007359"/>
    <s v="CLOUD CONTROL"/>
    <s v="ZONE (THIS IS HOW IT FEELS)"/>
    <d v="1899-12-31T00:00:00"/>
    <m/>
    <s v="AULI01711610"/>
    <n v="3.11136451E-2"/>
    <n v="10"/>
  </r>
  <r>
    <s v="US-VOT"/>
    <s v="US-VOTIV MUSIC"/>
    <s v="PORTABLE SUB PROGRAMMED PLAYS"/>
    <s v="Pandora"/>
    <s v="PORTABLE SUBSCRIPTIONS"/>
    <s v="TRACK"/>
    <x v="11"/>
    <x v="76"/>
    <s v="00075679965417"/>
    <s v="CLOUD CONTROL"/>
    <s v="THIS IS WHAT I SAID"/>
    <d v="2014-02-25T00:00:00"/>
    <m/>
    <s v="AULI01070960"/>
    <n v="3.0298199200000001E-2"/>
    <n v="10"/>
  </r>
  <r>
    <s v="US-VOT"/>
    <s v="US-VOTIV MUSIC"/>
    <s v="PORTABLE SUB PROGRAMMED PLAYS"/>
    <s v="Pandora"/>
    <s v="PORTABLE SUBSCRIPTIONS"/>
    <s v="TRACK"/>
    <x v="11"/>
    <x v="76"/>
    <s v="00075679965417"/>
    <s v="CLOUD CONTROL"/>
    <s v="THERE'S NOTHING IN THE WATER WE CAN'T FIGHT"/>
    <d v="2014-02-25T00:00:00"/>
    <m/>
    <s v="AULI01070890"/>
    <n v="8.3379250399999993E-2"/>
    <n v="27"/>
  </r>
  <r>
    <s v="US-VOT"/>
    <s v="US-VOTIV MUSIC"/>
    <s v="PORTABLE SUB PROGRAMMED PLAYS"/>
    <s v="Pandora"/>
    <s v="PORTABLE SUBSCRIPTIONS"/>
    <s v="TRACK"/>
    <x v="11"/>
    <x v="76"/>
    <s v="00075679965417"/>
    <s v="CLOUD CONTROL"/>
    <s v="THE ROLLING STONES"/>
    <d v="2014-02-25T00:00:00"/>
    <m/>
    <s v="AULI01070920"/>
    <n v="0.2455581094"/>
    <n v="88"/>
  </r>
  <r>
    <s v="US-VOT"/>
    <s v="US-VOTIV MUSIC"/>
    <s v="PORTABLE SUB PROGRAMMED PLAYS"/>
    <s v="Pandora"/>
    <s v="PORTABLE SUBSCRIPTIONS"/>
    <s v="TRACK"/>
    <x v="11"/>
    <x v="76"/>
    <s v="00075679965417"/>
    <s v="CLOUD CONTROL"/>
    <s v="MY FEAR #1"/>
    <d v="2014-02-25T00:00:00"/>
    <m/>
    <s v="AULI01176350"/>
    <n v="1.6177787456999999"/>
    <n v="552"/>
  </r>
  <r>
    <s v="US-VOT"/>
    <s v="US-VOTIV MUSIC"/>
    <s v="PORTABLE SUB PROGRAMMED PLAYS"/>
    <s v="Pandora"/>
    <s v="PORTABLE SUBSCRIPTIONS"/>
    <s v="TRACK"/>
    <x v="11"/>
    <x v="76"/>
    <s v="00075679965417"/>
    <s v="CLOUD CONTROL"/>
    <s v="MEDITATION SONG # 2 (WHY, OH WHY)"/>
    <d v="2014-02-25T00:00:00"/>
    <m/>
    <s v="AULI01070880"/>
    <n v="2.7268379299999999E-2"/>
    <n v="9"/>
  </r>
  <r>
    <s v="US-VOT"/>
    <s v="US-VOTIV MUSIC"/>
    <s v="PORTABLE SUB PROGRAMMED PLAYS"/>
    <s v="Pandora"/>
    <s v="PORTABLE SUBSCRIPTIONS"/>
    <s v="TRACK"/>
    <x v="11"/>
    <x v="76"/>
    <s v="00075679965417"/>
    <s v="CLOUD CONTROL"/>
    <s v="JUST FOR NOW"/>
    <d v="2014-02-25T00:00:00"/>
    <m/>
    <s v="AULI01070930"/>
    <n v="0.29498875450000001"/>
    <n v="100"/>
  </r>
  <r>
    <s v="US-VOT"/>
    <s v="US-VOTIV MUSIC"/>
    <s v="PORTABLE SUB PROGRAMMED PLAYS"/>
    <s v="Pandora"/>
    <s v="PORTABLE SUBSCRIPTIONS"/>
    <s v="TRACK"/>
    <x v="11"/>
    <x v="76"/>
    <s v="00075679965417"/>
    <s v="CLOUD CONTROL"/>
    <s v="HOLLOW DRUMS"/>
    <d v="2014-02-25T00:00:00"/>
    <m/>
    <s v="AULI01070940"/>
    <n v="9.0656124600000013E-2"/>
    <n v="30"/>
  </r>
  <r>
    <s v="US-VOT"/>
    <s v="US-VOTIV MUSIC"/>
    <s v="PORTABLE SUB PROGRAMMED PLAYS"/>
    <s v="Pandora"/>
    <s v="PORTABLE SUBSCRIPTIONS"/>
    <s v="TRACK"/>
    <x v="11"/>
    <x v="76"/>
    <s v="00075679965417"/>
    <s v="CLOUD CONTROL"/>
    <s v="GOLD CANARY"/>
    <d v="2014-02-25T00:00:00"/>
    <m/>
    <s v="AULI01070950"/>
    <n v="0.1575625051"/>
    <n v="50"/>
  </r>
  <r>
    <s v="US-VOT"/>
    <s v="US-VOTIV MUSIC"/>
    <s v="PORTABLE SUB PROGRAMMED PLAYS"/>
    <s v="Pandora"/>
    <s v="PORTABLE SUBSCRIPTIONS"/>
    <s v="TRACK"/>
    <x v="11"/>
    <x v="76"/>
    <s v="00075679965417"/>
    <s v="CLOUD CONTROL"/>
    <s v="GHOST STORY"/>
    <d v="2014-02-25T00:00:00"/>
    <m/>
    <s v="AULI01070910"/>
    <n v="0.20443334390000001"/>
    <n v="68"/>
  </r>
  <r>
    <s v="US-VOT"/>
    <s v="US-VOTIV MUSIC"/>
    <s v="PORTABLE SUB PROGRAMMED PLAYS"/>
    <s v="Pandora"/>
    <s v="PORTABLE SUBSCRIPTIONS"/>
    <s v="TRACK"/>
    <x v="11"/>
    <x v="76"/>
    <s v="00075679965417"/>
    <s v="CLOUD CONTROL"/>
    <s v="DEATH CLOUD"/>
    <d v="2014-02-25T00:00:00"/>
    <m/>
    <s v="GBZUZ1000002"/>
    <n v="0.105673287"/>
    <n v="36"/>
  </r>
  <r>
    <s v="US-VOT"/>
    <s v="US-VOTIV MUSIC"/>
    <s v="USER GENERATED STREAMS (UMG AUDIO / USER VIDEO)"/>
    <s v="Musical.ly"/>
    <s v="USER GENERATED STREAMS                  "/>
    <s v="TRACK"/>
    <x v="5"/>
    <x v="6"/>
    <s v="00851563006042"/>
    <s v="YOUNG EMPIRES"/>
    <s v="STRANGLEHOLD"/>
    <d v="2015-09-04T00:00:00"/>
    <m/>
    <s v="USC5Q1500006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5"/>
    <x v="11"/>
    <s v="00851563006554"/>
    <s v="YOUNG EMPIRES"/>
    <s v="SO CRUEL"/>
    <d v="2016-04-15T00:00:00"/>
    <m/>
    <s v="CA1C71600186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9"/>
    <x v="24"/>
    <s v="00075679958464"/>
    <s v="YOUNG BUFFALO"/>
    <s v="BABY DEMONS"/>
    <d v="2014-02-25T00:00:00"/>
    <m/>
    <s v="USC5Q1200046"/>
    <n v="1.320807E-3"/>
    <n v="2"/>
  </r>
  <r>
    <s v="US-VOT"/>
    <s v="US-VOTIV MUSIC"/>
    <s v="USER GENERATED STREAMS (UMG AUDIO / USER VIDEO)"/>
    <s v="Musical.ly"/>
    <s v="USER GENERATED STREAMS                  "/>
    <s v="TRACK"/>
    <x v="9"/>
    <x v="12"/>
    <s v="00857235002190"/>
    <s v="YOUNG BUFFALO"/>
    <s v="BLACK EYE"/>
    <d v="2015-03-03T00:00:00"/>
    <m/>
    <s v="USC5Q1400007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0"/>
    <x v="27"/>
    <s v="00857235002848"/>
    <s v="WHITE ARROWS"/>
    <s v="WE CAN'T EVER DIE"/>
    <d v="2015-01-06T00:00:00"/>
    <m/>
    <s v="USC5Q1400101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0"/>
    <x v="13"/>
    <s v="00857235002411"/>
    <s v="WHITE ARROWS"/>
    <s v="I WANT A TASTE"/>
    <d v="2014-06-24T00:00:00"/>
    <m/>
    <s v="USC5Q1400034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4"/>
    <x v="29"/>
    <s v="00851857007502"/>
    <s v="TIM OXTON"/>
    <s v="HOTEL/I DON'T WANT TO WAKE UP"/>
    <d v="2018-05-18T00:00:00"/>
    <m/>
    <s v="USC5Q1800004"/>
    <n v="1.320807E-3"/>
    <n v="2"/>
  </r>
  <r>
    <s v="US-VOT"/>
    <s v="US-VOTIV MUSIC"/>
    <s v="USER GENERATED STREAMS (UMG AUDIO / USER VIDEO)"/>
    <s v="Musical.ly"/>
    <s v="USER GENERATED STREAMS                  "/>
    <s v="TRACK"/>
    <x v="7"/>
    <x v="30"/>
    <s v="00851563006356"/>
    <s v="THE SO SO GLOS"/>
    <s v="INPATIENT"/>
    <d v="2016-05-20T00:00:00"/>
    <m/>
    <s v="USC5Q1500027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7"/>
    <x v="30"/>
    <s v="00851563006356"/>
    <s v="THE SO SO GLOS"/>
    <s v="DEVIL'S DOING HANDSTANDS"/>
    <d v="2016-05-20T00:00:00"/>
    <m/>
    <s v="USC5Q1500021"/>
    <n v="7.924842100000001E-3"/>
    <n v="12"/>
  </r>
  <r>
    <s v="US-VOT"/>
    <s v="US-VOTIV MUSIC"/>
    <s v="USER GENERATED STREAMS (UMG AUDIO / USER VIDEO)"/>
    <s v="Musical.ly"/>
    <s v="USER GENERATED STREAMS                  "/>
    <s v="TRACK"/>
    <x v="15"/>
    <x v="34"/>
    <s v="00851857007229"/>
    <s v="SIMON DOOM"/>
    <s v="BABYMAN"/>
    <d v="2017-05-19T00:00:00"/>
    <m/>
    <s v="USC5Q1700023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6"/>
    <x v="35"/>
    <s v="00851857007205"/>
    <s v="PATRICK HIGGINS"/>
    <s v="SAYING HI TO OLD FRIENDS"/>
    <d v="2017-02-24T00:00:00"/>
    <m/>
    <s v="USC5Q1700005"/>
    <n v="1.320807E-3"/>
    <n v="2"/>
  </r>
  <r>
    <s v="US-VOT"/>
    <s v="US-VOTIV MUSIC"/>
    <s v="USER GENERATED STREAMS (UMG AUDIO / USER VIDEO)"/>
    <s v="Musical.ly"/>
    <s v="USER GENERATED STREAMS                  "/>
    <s v="TRACK"/>
    <x v="16"/>
    <x v="35"/>
    <s v="00851857007205"/>
    <s v="PATRICK HIGGINS"/>
    <s v="FUN FEXY FINE"/>
    <d v="2017-02-24T00:00:00"/>
    <m/>
    <s v="USC5Q1700008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6"/>
    <x v="35"/>
    <s v="00851857007205"/>
    <s v="PATRICK HIGGINS"/>
    <s v="ALL THE THINGS YOU WERE BY NOW"/>
    <d v="2017-02-24T00:00:00"/>
    <m/>
    <s v="USC5Q1700010"/>
    <n v="1.9812104999999999E-3"/>
    <n v="3"/>
  </r>
  <r>
    <s v="US-VOT"/>
    <s v="US-VOTIV MUSIC"/>
    <s v="USER GENERATED STREAMS (UMG AUDIO / USER VIDEO)"/>
    <s v="Musical.ly"/>
    <s v="USER GENERATED STREAMS                  "/>
    <s v="TRACK"/>
    <x v="17"/>
    <x v="36"/>
    <s v="00851857007236"/>
    <s v="MY GOODNESS"/>
    <s v="ELEVATORS"/>
    <d v="2017-06-02T00:00:00"/>
    <m/>
    <s v="USC5Q1600037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8"/>
    <x v="40"/>
    <s v="00851563006615"/>
    <s v="KUROMA"/>
    <s v="I'M THE KIND"/>
    <d v="2016-10-14T00:00:00"/>
    <m/>
    <s v="USC5Q1600004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8"/>
    <x v="40"/>
    <s v="00851563006615"/>
    <s v="KUROMA"/>
    <s v="I DON'T KNOW WHAT I SHOULD DO"/>
    <d v="2016-10-14T00:00:00"/>
    <m/>
    <s v="USC5Q1600007"/>
    <n v="1.320807E-3"/>
    <n v="2"/>
  </r>
  <r>
    <s v="US-VOT"/>
    <s v="US-VOTIV MUSIC"/>
    <s v="USER GENERATED STREAMS (UMG AUDIO / USER VIDEO)"/>
    <s v="Musical.ly"/>
    <s v="USER GENERATED STREAMS                  "/>
    <s v="TRACK"/>
    <x v="18"/>
    <x v="42"/>
    <s v="00857235002459"/>
    <s v="KUROMA"/>
    <s v="30601"/>
    <d v="2015-04-07T00:00:00"/>
    <m/>
    <s v="USC5Q1400044"/>
    <n v="1.320807E-3"/>
    <n v="2"/>
  </r>
  <r>
    <s v="US-VOT"/>
    <s v="US-VOTIV MUSIC"/>
    <s v="USER GENERATED STREAMS (UMG AUDIO / USER VIDEO)"/>
    <s v="Musical.ly"/>
    <s v="USER GENERATED STREAMS                  "/>
    <s v="TRACK"/>
    <x v="18"/>
    <x v="44"/>
    <s v="00851563006332"/>
    <s v="KUROMA"/>
    <s v="GONNA GET COOL"/>
    <d v="2015-10-30T00:00:00"/>
    <m/>
    <s v="USC5Q1500014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9"/>
    <x v="46"/>
    <s v="00851563006622"/>
    <s v="KAYE"/>
    <s v="UUU"/>
    <d v="2016-08-19T00:00:00"/>
    <m/>
    <s v="USC5Q1600013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9"/>
    <x v="46"/>
    <s v="00851563006622"/>
    <s v="KAYE"/>
    <s v="ARMIES"/>
    <d v="2016-08-19T00:00:00"/>
    <m/>
    <s v="USC5Q1600016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9"/>
    <x v="47"/>
    <s v="00851857007342"/>
    <s v="KAYE"/>
    <s v="CHESHIRE KITTEN"/>
    <d v="2017-07-28T00:00:00"/>
    <m/>
    <s v="USC5Q1700027"/>
    <n v="1.320807E-3"/>
    <n v="2"/>
  </r>
  <r>
    <s v="US-VOT"/>
    <s v="US-VOTIV MUSIC"/>
    <s v="USER GENERATED STREAMS (UMG AUDIO / USER VIDEO)"/>
    <s v="Musical.ly"/>
    <s v="USER GENERATED STREAMS                  "/>
    <s v="TRACK"/>
    <x v="8"/>
    <x v="49"/>
    <s v="00851563006745"/>
    <s v="IMAGINARY CITIES"/>
    <s v="SET MY HEART ON FIRE"/>
    <d v="2016-08-12T00:00:00"/>
    <m/>
    <s v="USC5Q1600027"/>
    <n v="1.320807E-3"/>
    <n v="2"/>
  </r>
  <r>
    <s v="US-VOT"/>
    <s v="US-VOTIV MUSIC"/>
    <s v="USER GENERATED STREAMS (UMG AUDIO / USER VIDEO)"/>
    <s v="Musical.ly"/>
    <s v="USER GENERATED STREAMS                  "/>
    <s v="TRACK"/>
    <x v="8"/>
    <x v="49"/>
    <s v="00851563006745"/>
    <s v="IMAGINARY CITIES"/>
    <s v="CAROUSEL"/>
    <d v="2016-08-12T00:00:00"/>
    <m/>
    <s v="USC5Q1600030"/>
    <n v="1.320807E-3"/>
    <n v="2"/>
  </r>
  <r>
    <s v="US-VOT"/>
    <s v="US-VOTIV MUSIC"/>
    <s v="USER GENERATED STREAMS (UMG AUDIO / USER VIDEO)"/>
    <s v="Musical.ly"/>
    <s v="USER GENERATED STREAMS                  "/>
    <s v="TRACK"/>
    <x v="8"/>
    <x v="50"/>
    <s v="00857235002084"/>
    <s v="IMAGINARY CITIES"/>
    <s v="STILL WAITING/SO COLD"/>
    <d v="2014-02-25T00:00:00"/>
    <m/>
    <s v="CA2Q71200028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20"/>
    <x v="51"/>
    <s v="00075679965448"/>
    <s v="HEY CHAMP"/>
    <s v="STAR"/>
    <d v="2014-02-18T00:00:00"/>
    <m/>
    <s v="USC5Q1000007"/>
    <n v="1.84912983E-2"/>
    <n v="28"/>
  </r>
  <r>
    <s v="US-VOT"/>
    <s v="US-VOTIV MUSIC"/>
    <s v="USER GENERATED STREAMS (UMG AUDIO / USER VIDEO)"/>
    <s v="Musical.ly"/>
    <s v="USER GENERATED STREAMS                  "/>
    <s v="TRACK"/>
    <x v="20"/>
    <x v="51"/>
    <s v="00075679965448"/>
    <s v="HEY CHAMP"/>
    <s v="SO AMERICAN"/>
    <d v="2014-02-18T00:00:00"/>
    <m/>
    <s v="USC5Q1000008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20"/>
    <x v="51"/>
    <s v="00075679965448"/>
    <s v="HEY CHAMP"/>
    <s v="NO FUTURE"/>
    <d v="2014-02-18T00:00:00"/>
    <m/>
    <s v="USC5Q1000005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20"/>
    <x v="51"/>
    <s v="00075679965448"/>
    <s v="HEY CHAMP"/>
    <s v="FACE CONTROL"/>
    <d v="2014-02-18T00:00:00"/>
    <m/>
    <s v="USC5Q1000009"/>
    <n v="1.9812104999999999E-3"/>
    <n v="3"/>
  </r>
  <r>
    <s v="US-VOT"/>
    <s v="US-VOTIV MUSIC"/>
    <s v="USER GENERATED STREAMS (UMG AUDIO / USER VIDEO)"/>
    <s v="Musical.ly"/>
    <s v="USER GENERATED STREAMS                  "/>
    <s v="TRACK"/>
    <x v="20"/>
    <x v="51"/>
    <s v="00075679965448"/>
    <s v="HEY CHAMP"/>
    <s v="COLD DUST GIRL"/>
    <d v="2014-02-18T00:00:00"/>
    <m/>
    <s v="USC5Q1000003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20"/>
    <x v="51"/>
    <s v="00075679965448"/>
    <s v="HEY CHAMP"/>
    <s v="ARTIFICIAL MAN"/>
    <d v="2014-02-18T00:00:00"/>
    <m/>
    <s v="USC5Q1000004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0"/>
    <x v="52"/>
    <s v="00851563006127"/>
    <s v="GLINT"/>
    <s v="THE HANDS ON THE CLOCK"/>
    <d v="2016-03-11T00:00:00"/>
    <m/>
    <s v="USC5Q1400057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0"/>
    <x v="52"/>
    <s v="00851563006127"/>
    <s v="GLINT"/>
    <s v="SIT BACK, LET GO"/>
    <d v="2016-03-11T00:00:00"/>
    <m/>
    <s v="USC5Q1400053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0"/>
    <x v="52"/>
    <s v="00851563006127"/>
    <s v="GLINT"/>
    <s v="JUNKY"/>
    <d v="2016-03-11T00:00:00"/>
    <m/>
    <s v="USC5Q1400056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0"/>
    <x v="52"/>
    <s v="00851563006127"/>
    <s v="GLINT"/>
    <s v="GET OUT THE WAY"/>
    <d v="2016-03-11T00:00:00"/>
    <m/>
    <s v="USC5Q1400091"/>
    <n v="5.2832281000000014E-3"/>
    <n v="8"/>
  </r>
  <r>
    <s v="US-VOT"/>
    <s v="US-VOTIV MUSIC"/>
    <s v="USER GENERATED STREAMS (UMG AUDIO / USER VIDEO)"/>
    <s v="Musical.ly"/>
    <s v="USER GENERATED STREAMS                  "/>
    <s v="TRACK"/>
    <x v="12"/>
    <x v="56"/>
    <s v="00851563006516"/>
    <s v="FENCES"/>
    <s v="LIKE A FEATHER"/>
    <d v="2016-09-09T00:00:00"/>
    <m/>
    <s v="USC5Q1500036"/>
    <n v="2.641614E-3"/>
    <n v="4"/>
  </r>
  <r>
    <s v="US-VOT"/>
    <s v="US-VOTIV MUSIC"/>
    <s v="USER GENERATED STREAMS (UMG AUDIO / USER VIDEO)"/>
    <s v="Musical.ly"/>
    <s v="USER GENERATED STREAMS                  "/>
    <s v="TRACK"/>
    <x v="11"/>
    <x v="57"/>
    <s v="00851857007359"/>
    <s v="CLOUD CONTROL"/>
    <s v="MUM'S SPAGHETTI"/>
    <d v="2017-09-01T00:00:00"/>
    <m/>
    <s v="AULI01711660"/>
    <n v="1.9812104999999999E-3"/>
    <n v="3"/>
  </r>
  <r>
    <s v="US-VOT"/>
    <s v="US-VOTIV MUSIC"/>
    <s v="USER GENERATED STREAMS (UMG AUDIO / USER VIDEO)"/>
    <s v="Musical.ly"/>
    <s v="USER GENERATED STREAMS                  "/>
    <s v="TRACK"/>
    <x v="11"/>
    <x v="57"/>
    <s v="00851857007359"/>
    <s v="CLOUD CONTROL"/>
    <s v="LIGHTS ON THE CHROME"/>
    <d v="2017-09-01T00:00:00"/>
    <m/>
    <s v="AULI01711600"/>
    <n v="3.3020176000000002E-3"/>
    <n v="5"/>
  </r>
  <r>
    <s v="US-VOT"/>
    <s v="US-VOTIV MUSIC"/>
    <s v="USER GENERATED STREAMS (UMG AUDIO / USER VIDEO)"/>
    <s v="Musical.ly"/>
    <s v="USER GENERATED STREAMS                  "/>
    <s v="TRACK"/>
    <x v="11"/>
    <x v="57"/>
    <s v="00851857007359"/>
    <s v="CLOUD CONTROL"/>
    <s v="GOLDFISH"/>
    <d v="2017-09-01T00:00:00"/>
    <m/>
    <s v="AULI01711650"/>
    <n v="2.641614E-3"/>
    <n v="4"/>
  </r>
  <r>
    <s v="US-VOT"/>
    <s v="US-VOTIV MUSIC"/>
    <s v="USER GENERATED STREAMS (UMG AUDIO / USER VIDEO)"/>
    <s v="Musical.ly"/>
    <s v="USER GENERATED STREAMS                  "/>
    <s v="TRACK"/>
    <x v="11"/>
    <x v="17"/>
    <s v="00075679950949"/>
    <s v="CLOUD CONTROL"/>
    <s v="TOMBSTONE"/>
    <d v="2014-02-18T00:00:00"/>
    <m/>
    <s v="AULI01387050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1"/>
    <x v="17"/>
    <s v="00075679950949"/>
    <s v="CLOUD CONTROL"/>
    <s v="MOONRABBIT"/>
    <d v="2014-02-18T00:00:00"/>
    <m/>
    <s v="AULI01386980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1"/>
    <x v="17"/>
    <s v="00075679950949"/>
    <s v="CLOUD CONTROL"/>
    <s v="ISLAND LIVING"/>
    <d v="2014-02-18T00:00:00"/>
    <m/>
    <s v="AULI01386990"/>
    <n v="6.6040350999999999E-3"/>
    <n v="10"/>
  </r>
  <r>
    <s v="US-VOT"/>
    <s v="US-VOTIV MUSIC"/>
    <s v="USER GENERATED STREAMS (UMG AUDIO / USER VIDEO)"/>
    <s v="Musical.ly"/>
    <s v="USER GENERATED STREAMS                  "/>
    <s v="TRACK"/>
    <x v="1"/>
    <x v="63"/>
    <s v="00857235002749"/>
    <s v="CHAPPO"/>
    <s v="HEY OH"/>
    <d v="2015-05-12T00:00:00"/>
    <m/>
    <s v="USC5Q1400086"/>
    <n v="2.641614E-3"/>
    <n v="4"/>
  </r>
  <r>
    <s v="US-VOT"/>
    <s v="US-VOTIV MUSIC"/>
    <s v="USER GENERATED STREAMS (UMG AUDIO / USER VIDEO)"/>
    <s v="Musical.ly"/>
    <s v="USER GENERATED STREAMS                  "/>
    <s v="TRACK"/>
    <x v="1"/>
    <x v="64"/>
    <s v="00857235002732"/>
    <s v="CHAPPO"/>
    <s v="I DON'T NEED THE SUN"/>
    <d v="2014-12-09T00:00:00"/>
    <m/>
    <s v="USC5Q1400079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2"/>
    <x v="2"/>
    <s v="00075679967251"/>
    <s v="BRITE FUTURES"/>
    <s v="TELL IT TO ME"/>
    <d v="2014-02-18T00:00:00"/>
    <m/>
    <s v="USC5Q1100014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2"/>
    <x v="2"/>
    <s v="00075679967251"/>
    <s v="BRITE FUTURES"/>
    <s v="JAG IN A JUNGLE"/>
    <d v="2014-02-18T00:00:00"/>
    <m/>
    <s v="USC5Q1100011"/>
    <n v="1.320807E-3"/>
    <n v="2"/>
  </r>
  <r>
    <s v="US-VOT"/>
    <s v="US-VOTIV MUSIC"/>
    <s v="USER GENERATED STREAMS (UMG AUDIO / USER VIDEO)"/>
    <s v="Musical.ly"/>
    <s v="USER GENERATED STREAMS                  "/>
    <s v="TRACK"/>
    <x v="2"/>
    <x v="2"/>
    <s v="00075679967251"/>
    <s v="BRITE FUTURES"/>
    <s v="BEST PARTY EVER (SO FAR)"/>
    <d v="2014-02-18T00:00:00"/>
    <m/>
    <s v="USC5Q1100012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4"/>
    <x v="9"/>
    <s v="00851563006028"/>
    <s v="ALPINE"/>
    <s v="DAMN BABY"/>
    <d v="2015-06-16T00:00:00"/>
    <m/>
    <s v="AULI01599350"/>
    <n v="2.641614E-3"/>
    <n v="4"/>
  </r>
  <r>
    <s v="US-VOT"/>
    <s v="US-VOTIV MUSIC"/>
    <s v="USER GENERATED STREAMS (UMG AUDIO / USER VIDEO)"/>
    <s v="Musical.ly"/>
    <s v="USER GENERATED STREAMS                  "/>
    <s v="TRACK"/>
    <x v="4"/>
    <x v="9"/>
    <s v="00851563006028"/>
    <s v="ALPINE"/>
    <s v="CRUNCHES"/>
    <d v="2015-06-16T00:00:00"/>
    <m/>
    <s v="AULI01599330"/>
    <n v="2.641614E-3"/>
    <n v="4"/>
  </r>
  <r>
    <s v="US-VOT"/>
    <s v="US-VOTIV MUSIC"/>
    <s v="USER GENERATED STREAMS (UMG AUDIO / USER VIDEO)"/>
    <s v="Musical.ly"/>
    <s v="USER GENERATED STREAMS                  "/>
    <s v="TRACK"/>
    <x v="4"/>
    <x v="5"/>
    <s v="00075679956316"/>
    <s v="ALPINE"/>
    <s v="TOO SAFE"/>
    <d v="2014-02-18T00:00:00"/>
    <m/>
    <s v="AULI01282670"/>
    <n v="1.320807E-3"/>
    <n v="2"/>
  </r>
  <r>
    <s v="US-VOT"/>
    <s v="US-VOTIV MUSIC"/>
    <s v="USER GENERATED STREAMS (UMG AUDIO / USER VIDEO)"/>
    <s v="Musical.ly"/>
    <s v="USER GENERATED STREAMS                  "/>
    <s v="TRACK"/>
    <x v="13"/>
    <x v="65"/>
    <s v="00851563006752"/>
    <s v="ALLEN TATE"/>
    <s v="YDNF (YOUNG DUMB NUMB FUN)"/>
    <d v="2016-10-28T00:00:00"/>
    <m/>
    <s v="USC5Q1600025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3"/>
    <x v="65"/>
    <s v="00851563006752"/>
    <s v="ALLEN TATE"/>
    <s v="I DON'T THINK ABOUT IT"/>
    <d v="2016-10-28T00:00:00"/>
    <m/>
    <s v="USC5Q1600024"/>
    <n v="1.320807E-3"/>
    <n v="2"/>
  </r>
  <r>
    <s v="US-VOT"/>
    <s v="US-VOTIV MUSIC"/>
    <s v="USER GENERATED STREAMS (UMG AUDIO / USER VIDEO)"/>
    <s v="Musical.ly"/>
    <s v="USER GENERATED STREAMS                  "/>
    <s v="TRACK"/>
    <x v="13"/>
    <x v="65"/>
    <s v="00851563006752"/>
    <s v="ALLEN TATE"/>
    <s v="DON'T CHOKE"/>
    <d v="2016-10-28T00:00:00"/>
    <m/>
    <s v="USC5Q1600022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3"/>
    <x v="65"/>
    <s v="00851563006752"/>
    <s v="ALLEN TATE"/>
    <s v="BEING ALONE"/>
    <d v="2016-10-28T00:00:00"/>
    <m/>
    <s v="USC5Q1600019"/>
    <n v="1.320807E-3"/>
    <n v="2"/>
  </r>
  <r>
    <s v="US-VOT"/>
    <s v="US-VOTIV MUSIC"/>
    <s v="USER GENERATED STREAMS (UMG AUDIO / USER VIDEO)"/>
    <s v="Musical.ly"/>
    <s v="USER GENERATED STREAMS                  "/>
    <s v="TRACK"/>
    <x v="13"/>
    <x v="65"/>
    <s v="00851563006752"/>
    <s v="ALLEN TATE"/>
    <s v="ALIENS"/>
    <d v="2016-10-28T00:00:00"/>
    <m/>
    <s v="USC5Q1600018"/>
    <n v="1.9812104999999999E-3"/>
    <n v="3"/>
  </r>
  <r>
    <s v="US-VOT"/>
    <s v="US-VOTIV MUSIC"/>
    <s v="USER GENERATED STREAMS (UMG AUDIO / USER VIDEO)"/>
    <s v="Musical.ly"/>
    <s v="USER GENERATED STREAMS                  "/>
    <s v="TRACK"/>
    <x v="10"/>
    <x v="71"/>
    <s v="00857235002336"/>
    <s v="WHITE ARROWS"/>
    <s v="NOBODY CARES"/>
    <d v="2014-09-16T00:00:00"/>
    <m/>
    <s v="USC5Q1400014"/>
    <n v="2.641614E-3"/>
    <n v="4"/>
  </r>
  <r>
    <s v="US-VOT"/>
    <s v="US-VOTIV MUSIC"/>
    <s v="USER GENERATED STREAMS (UMG AUDIO / USER VIDEO)"/>
    <s v="Musical.ly"/>
    <s v="USER GENERATED STREAMS                  "/>
    <s v="TRACK"/>
    <x v="10"/>
    <x v="72"/>
    <s v="00075679962980"/>
    <s v="WHITE ARROWS"/>
    <s v="I CAN GO"/>
    <d v="2014-02-25T00:00:00"/>
    <m/>
    <s v="USC5Q1200009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7"/>
    <x v="73"/>
    <s v="00075679949424"/>
    <s v="THE SO SO GLOS"/>
    <s v="SPEAKEASY"/>
    <d v="2014-02-25T00:00:00"/>
    <m/>
    <s v="USC5Q1300075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7"/>
    <x v="74"/>
    <s v="00857235002176"/>
    <s v="MY GOODNESS"/>
    <s v="BOTTLE"/>
    <d v="2014-06-24T00:00:00"/>
    <m/>
    <s v="USC5Q1300086"/>
    <n v="1.320807E-3"/>
    <n v="2"/>
  </r>
  <r>
    <s v="US-VOT"/>
    <s v="US-VOTIV MUSIC"/>
    <s v="USER GENERATED STREAMS (UMG AUDIO / USER VIDEO)"/>
    <s v="Musical.ly"/>
    <s v="USER GENERATED STREAMS                  "/>
    <s v="TRACK"/>
    <x v="8"/>
    <x v="10"/>
    <s v="00075679964250"/>
    <s v="IMAGINARY CITIES"/>
    <s v="THAT'S WHERE IT'S AT, SAM"/>
    <d v="2014-02-25T00:00:00"/>
    <m/>
    <s v="CA2Q71000011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20"/>
    <x v="75"/>
    <s v="00859705941404"/>
    <s v="HEY CHAMP"/>
    <s v="SILVER CITY"/>
    <d v="2014-02-25T00:00:00"/>
    <m/>
    <s v="USC5Q1100003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20"/>
    <x v="75"/>
    <s v="00859705941404"/>
    <s v="HEY CHAMP"/>
    <s v="COLD DUST GIRL"/>
    <d v="2014-02-25T00:00:00"/>
    <m/>
    <s v="USC5Q1100004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20"/>
    <x v="75"/>
    <s v="00859705941404"/>
    <s v="HEY CHAMP"/>
    <s v="ANYTHING AT ALL"/>
    <d v="2014-02-25T00:00:00"/>
    <m/>
    <s v="USC5Q1100001"/>
    <n v="6.6040350000000001E-4"/>
    <n v="1"/>
  </r>
  <r>
    <s v="US-VOT"/>
    <s v="US-VOTIV MUSIC"/>
    <s v="USER GENERATED STREAMS (UMG AUDIO / USER VIDEO)"/>
    <s v="Musical.ly"/>
    <s v="USER GENERATED STREAMS                  "/>
    <s v="TRACK"/>
    <x v="11"/>
    <x v="76"/>
    <s v="00075679965417"/>
    <s v="CLOUD CONTROL"/>
    <s v="THIS IS WHAT I SAID"/>
    <d v="2014-02-25T00:00:00"/>
    <m/>
    <s v="AULI01070960"/>
    <n v="5.9436315999999998E-3"/>
    <n v="9"/>
  </r>
  <r>
    <s v="US-VOT"/>
    <s v="US-VOTIV MUSIC"/>
    <s v="USER GENERATED STREAMS (UMG AUDIO / USER VIDEO)"/>
    <s v="Musical.ly"/>
    <s v="USER GENERATED STREAMS                  "/>
    <s v="TRACK"/>
    <x v="11"/>
    <x v="76"/>
    <s v="00075679965417"/>
    <s v="CLOUD CONTROL"/>
    <s v="MEDITATION SONG # 2 (WHY, OH WHY)"/>
    <d v="2014-02-25T00:00:00"/>
    <m/>
    <s v="AULI01070880"/>
    <n v="1.320807E-3"/>
    <n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15">
  <r>
    <s v="US-VOT"/>
    <x v="0"/>
    <s v="75679950949"/>
    <x v="0"/>
    <s v="AULI01387000"/>
    <s v="Dojo Rising"/>
    <n v="0.2"/>
    <m/>
  </r>
  <r>
    <s v="US-VOT"/>
    <x v="0"/>
    <s v="75679950949"/>
    <x v="0"/>
    <s v="AULI01387040"/>
    <s v="The Smoke, The Feeling"/>
    <n v="0.01"/>
    <m/>
  </r>
  <r>
    <s v="US-VOT"/>
    <x v="0"/>
    <s v="75679965417"/>
    <x v="1"/>
    <s v="AULI01070890"/>
    <s v="There's Nothing In The Water We Can't Fight"/>
    <m/>
    <n v="2.56"/>
  </r>
  <r>
    <s v="US-VOT"/>
    <x v="0"/>
    <s v="75679965417"/>
    <x v="1"/>
    <s v="AULI01070890"/>
    <s v="There's Nothing In The Water We Can't Fight"/>
    <n v="0.01"/>
    <m/>
  </r>
  <r>
    <s v="US-VOT"/>
    <x v="0"/>
    <s v="75679965417"/>
    <x v="1"/>
    <s v="AULI01070920"/>
    <s v="The Rolling Stones"/>
    <m/>
    <n v="0.02"/>
  </r>
  <r>
    <s v="US-VOT"/>
    <x v="0"/>
    <s v="75679965417"/>
    <x v="1"/>
    <s v="AULI01070930"/>
    <s v="Just For Now"/>
    <m/>
    <n v="0.01"/>
  </r>
  <r>
    <s v="US-VOT"/>
    <x v="0"/>
    <s v="75679965417"/>
    <x v="1"/>
    <s v="AULI01070960"/>
    <s v="This Is What I Said"/>
    <m/>
    <n v="0.27"/>
  </r>
  <r>
    <s v="US-VOT"/>
    <x v="0"/>
    <s v="75679965417"/>
    <x v="1"/>
    <s v="AULI01176350"/>
    <s v="My Fear #1"/>
    <m/>
    <n v="0.06"/>
  </r>
  <r>
    <s v="US-VOT"/>
    <x v="0"/>
    <s v="851857007328"/>
    <x v="2"/>
    <s v="AULI01710600"/>
    <s v="Rainbow City"/>
    <n v="0.02"/>
    <m/>
  </r>
  <r>
    <s v="US-VOT"/>
    <x v="0"/>
    <s v="851857007359"/>
    <x v="3"/>
    <s v="AULI01711640"/>
    <s v="Panopticon"/>
    <n v="0.44"/>
    <m/>
  </r>
  <r>
    <s v="US-VOT"/>
    <x v="1"/>
    <s v="75679965448"/>
    <x v="4"/>
    <s v="USC5Q1000001"/>
    <s v="Shake"/>
    <m/>
    <n v="0.01"/>
  </r>
  <r>
    <s v="US-VOT"/>
    <x v="1"/>
    <s v="75679965448"/>
    <x v="4"/>
    <s v="USC5Q1000001"/>
    <s v="Shake"/>
    <n v="0.06"/>
    <m/>
  </r>
  <r>
    <s v="US-VOT"/>
    <x v="1"/>
    <s v="75679965448"/>
    <x v="4"/>
    <s v="USC5Q1000003"/>
    <s v="Cold Dust Girl"/>
    <n v="7.0000000000000007E-2"/>
    <m/>
  </r>
  <r>
    <s v="US-VOT"/>
    <x v="1"/>
    <s v="859705941404"/>
    <x v="5"/>
    <s v="USC5Q1100001"/>
    <s v="Anything At All"/>
    <m/>
    <n v="18.46"/>
  </r>
  <r>
    <s v="US-VOT"/>
    <x v="1"/>
    <s v="859705941404"/>
    <x v="5"/>
    <s v="USC5Q1100001"/>
    <s v="Anything At All"/>
    <n v="0.08"/>
    <m/>
  </r>
  <r>
    <s v="US-VOT"/>
    <x v="1"/>
    <s v="859705941404"/>
    <x v="5"/>
    <s v="USC5Q1100003"/>
    <s v="Silver City"/>
    <m/>
    <n v="0.06"/>
  </r>
  <r>
    <s v="US-VOT"/>
    <x v="1"/>
    <s v="859705941404"/>
    <x v="5"/>
    <s v="USC5Q1100003"/>
    <s v="Silver City"/>
    <n v="0.14000000000000001"/>
    <m/>
  </r>
  <r>
    <s v="US-VOT"/>
    <x v="1"/>
    <s v="859705941404"/>
    <x v="5"/>
    <s v="USC5Q1100004"/>
    <s v="Cold Dust Girl"/>
    <n v="0.03"/>
    <m/>
  </r>
  <r>
    <s v="US-VOT"/>
    <x v="2"/>
    <s v="75679956316"/>
    <x v="6"/>
    <s v="AULI01282610"/>
    <s v="Lovers 2"/>
    <m/>
    <n v="0.02"/>
  </r>
  <r>
    <s v="US-VOT"/>
    <x v="2"/>
    <s v="75679956316"/>
    <x v="6"/>
    <s v="AULI01282610"/>
    <s v="Lovers 2"/>
    <n v="0.13"/>
    <m/>
  </r>
  <r>
    <s v="US-VOT"/>
    <x v="2"/>
    <s v="75679956316"/>
    <x v="6"/>
    <s v="AULI01282630"/>
    <s v="Villages"/>
    <n v="0.05"/>
    <m/>
  </r>
  <r>
    <s v="US-VOT"/>
    <x v="2"/>
    <s v="75679956316"/>
    <x v="6"/>
    <s v="AULI01282660"/>
    <s v="Gasoline"/>
    <n v="0.09"/>
    <m/>
  </r>
  <r>
    <s v="US-VOT"/>
    <x v="2"/>
    <s v="75679956316"/>
    <x v="6"/>
    <s v="AULI01282680"/>
    <s v="In The Wild"/>
    <m/>
    <n v="0.14000000000000001"/>
  </r>
  <r>
    <s v="US-VOT"/>
    <x v="2"/>
    <s v="75679956316"/>
    <x v="6"/>
    <s v="AULI01282680"/>
    <s v="In The Wild"/>
    <n v="0.04"/>
    <m/>
  </r>
  <r>
    <s v="US-VOT"/>
    <x v="2"/>
    <s v="75679956316"/>
    <x v="6"/>
    <s v="AULI01282690"/>
    <s v="The Vigour"/>
    <m/>
    <n v="5.04"/>
  </r>
  <r>
    <s v="US-VOT"/>
    <x v="2"/>
    <s v="75679956316"/>
    <x v="6"/>
    <s v="AULI01282690"/>
    <s v="The Vigour"/>
    <n v="0.02"/>
    <m/>
  </r>
  <r>
    <s v="US-VOT"/>
    <x v="2"/>
    <s v="75679956316"/>
    <x v="6"/>
    <s v="AULI01282700"/>
    <s v="Multiplication"/>
    <m/>
    <n v="2.7"/>
  </r>
  <r>
    <s v="US-VOT"/>
    <x v="2"/>
    <s v="75679956316"/>
    <x v="6"/>
    <s v="AULI01282700"/>
    <s v="Multiplication"/>
    <n v="0.03"/>
    <m/>
  </r>
  <r>
    <s v="US-VOT"/>
    <x v="2"/>
    <s v="75679956316"/>
    <x v="6"/>
    <s v="AULI01283220"/>
    <s v="All For One"/>
    <m/>
    <n v="0.55000000000000004"/>
  </r>
  <r>
    <s v="US-VOT"/>
    <x v="2"/>
    <s v="75679956316"/>
    <x v="6"/>
    <s v="AULI01283220"/>
    <s v="All For One"/>
    <n v="0.04"/>
    <m/>
  </r>
  <r>
    <s v="US-VOT"/>
    <x v="2"/>
    <s v="851563006028"/>
    <x v="7"/>
    <s v="AULI01599370"/>
    <s v="Up For Air"/>
    <m/>
    <n v="0.02"/>
  </r>
  <r>
    <s v="US-VOT"/>
    <x v="2"/>
    <s v="851563006141"/>
    <x v="8"/>
    <s v="AULI01599320"/>
    <s v="Foolish"/>
    <m/>
    <n v="21.14"/>
  </r>
  <r>
    <s v="US-VOT"/>
    <x v="2"/>
    <s v="851563006141"/>
    <x v="8"/>
    <s v="AULI01599320"/>
    <s v="Foolish"/>
    <n v="0.3"/>
    <m/>
  </r>
  <r>
    <s v="US-VOT"/>
    <x v="3"/>
    <s v="75679967336"/>
    <x v="9"/>
    <s v="GBW7D1100002"/>
    <s v="Augustine"/>
    <n v="0.24"/>
    <m/>
  </r>
  <r>
    <s v="US-VOT"/>
    <x v="3"/>
    <s v="75679967336"/>
    <x v="9"/>
    <s v="GBW7D1100003"/>
    <s v="Headlong Into The Abyss"/>
    <n v="0.02"/>
    <m/>
  </r>
  <r>
    <s v="US-VOT"/>
    <x v="3"/>
    <s v="75679967336"/>
    <x v="9"/>
    <s v="GBW7D1100004"/>
    <s v="Book Of James"/>
    <n v="0.56999999999999995"/>
    <m/>
  </r>
  <r>
    <s v="US-VOT"/>
    <x v="3"/>
    <s v="75679967336"/>
    <x v="9"/>
    <s v="GBW7D1100006"/>
    <s v="Juarez"/>
    <n v="0.27"/>
    <m/>
  </r>
  <r>
    <s v="US-VOT"/>
    <x v="3"/>
    <s v="75679967336"/>
    <x v="9"/>
    <s v="GBW7D1100007"/>
    <s v="Philadelphia (The City Of Brotherly Love)"/>
    <n v="0.06"/>
    <m/>
  </r>
  <r>
    <s v="US-VOT"/>
    <x v="3"/>
    <s v="75679967336"/>
    <x v="9"/>
    <s v="GBW7D1100008"/>
    <s v="New Drink For The Old Drunk"/>
    <m/>
    <n v="0.01"/>
  </r>
  <r>
    <s v="US-VOT"/>
    <x v="3"/>
    <s v="75679967336"/>
    <x v="9"/>
    <s v="GBW7D1100008"/>
    <s v="New Drink For The Old Drunk"/>
    <n v="0.05"/>
    <m/>
  </r>
  <r>
    <s v="US-VOT"/>
    <x v="3"/>
    <s v="75679967336"/>
    <x v="9"/>
    <s v="GBW7D1100009"/>
    <s v="Patton State Hospital"/>
    <n v="0.1"/>
    <m/>
  </r>
  <r>
    <s v="US-VOT"/>
    <x v="3"/>
    <s v="75679967336"/>
    <x v="9"/>
    <s v="GBW7D1100010"/>
    <s v="Strange Days"/>
    <n v="0.15"/>
    <m/>
  </r>
  <r>
    <s v="US-VOT"/>
    <x v="3"/>
    <s v="75679967336"/>
    <x v="9"/>
    <s v="GBW7D1100014"/>
    <s v="Chapel Song"/>
    <m/>
    <n v="2.25"/>
  </r>
  <r>
    <s v="US-VOT"/>
    <x v="3"/>
    <s v="75679967336"/>
    <x v="9"/>
    <s v="GBW7D1100014"/>
    <s v="Chapel Song"/>
    <m/>
    <n v="0.09"/>
  </r>
  <r>
    <s v="US-VOT"/>
    <x v="3"/>
    <s v="75679967336"/>
    <x v="9"/>
    <s v="GBW7D1100014"/>
    <s v="Chapel Song"/>
    <n v="0.63"/>
    <m/>
  </r>
  <r>
    <s v="US-VOT"/>
    <x v="4"/>
    <s v="75679962980"/>
    <x v="10"/>
    <s v="USC5Q1200006"/>
    <s v="Coming Or Going"/>
    <n v="7.0000000000000007E-2"/>
    <m/>
  </r>
  <r>
    <s v="US-VOT"/>
    <x v="4"/>
    <s v="75679962980"/>
    <x v="10"/>
    <s v="USC5Q1200008"/>
    <s v="Roll Forever"/>
    <n v="0.02"/>
    <m/>
  </r>
  <r>
    <s v="US-VOT"/>
    <x v="4"/>
    <s v="75679962980"/>
    <x v="10"/>
    <s v="USC5Q1200009"/>
    <s v="I Can Go"/>
    <n v="0.06"/>
    <m/>
  </r>
  <r>
    <s v="US-VOT"/>
    <x v="4"/>
    <s v="75679962980"/>
    <x v="10"/>
    <s v="USC5Q1200011"/>
    <s v="Little Birds"/>
    <n v="0.01"/>
    <m/>
  </r>
  <r>
    <s v="US-VOT"/>
    <x v="4"/>
    <s v="75679962980"/>
    <x v="10"/>
    <s v="USC5Q1200014"/>
    <s v="Settle Down"/>
    <n v="0.03"/>
    <m/>
  </r>
  <r>
    <s v="US-VOT"/>
    <x v="4"/>
    <s v="75679962980"/>
    <x v="10"/>
    <s v="USQY51114673"/>
    <s v="Get Gone"/>
    <m/>
    <n v="0.38"/>
  </r>
  <r>
    <s v="US-VOT"/>
    <x v="4"/>
    <s v="75679962980"/>
    <x v="10"/>
    <s v="USQY51114673"/>
    <s v="Get Gone"/>
    <n v="0.08"/>
    <m/>
  </r>
  <r>
    <s v="US-VOT"/>
    <x v="4"/>
    <s v="857235002336"/>
    <x v="11"/>
    <s v="USC5Q1400015"/>
    <s v="Can't Stop Now"/>
    <n v="0.02"/>
    <m/>
  </r>
  <r>
    <s v="US-VOT"/>
    <x v="4"/>
    <s v="857235002336"/>
    <x v="11"/>
    <s v="USC5Q1400022"/>
    <s v="God Alert Pt 2"/>
    <n v="0.02"/>
    <m/>
  </r>
  <r>
    <s v="US-VOT"/>
    <x v="4"/>
    <s v="857235002374"/>
    <x v="12"/>
    <s v="USC5Q1400017"/>
    <s v="Leave It Alone"/>
    <n v="0.01"/>
    <m/>
  </r>
  <r>
    <s v="US-VOT"/>
    <x v="4"/>
    <s v="857235002541"/>
    <x v="13"/>
    <s v="USC5Q1400048"/>
    <s v="We Can't Ever Die"/>
    <m/>
    <n v="7.3"/>
  </r>
  <r>
    <s v="US-VOT"/>
    <x v="4"/>
    <s v="857235002541"/>
    <x v="13"/>
    <s v="USC5Q1400048"/>
    <s v="We Can't Ever Die"/>
    <n v="0.02"/>
    <m/>
  </r>
  <r>
    <s v="US-VOT"/>
    <x v="5"/>
    <s v="75679964250"/>
    <x v="14"/>
    <s v="CA2Q71000002"/>
    <s v="Hummingbird"/>
    <m/>
    <n v="0.01"/>
  </r>
  <r>
    <s v="US-VOT"/>
    <x v="5"/>
    <s v="75679964250"/>
    <x v="14"/>
    <s v="CA2Q71000008"/>
    <s v="Temporary Resident"/>
    <n v="0.03"/>
    <m/>
  </r>
  <r>
    <s v="US-VOT"/>
    <x v="5"/>
    <s v="857235002084"/>
    <x v="15"/>
    <s v="CA2Q71200019"/>
    <s v="Bells Of Cologne"/>
    <m/>
    <n v="34.729999999999997"/>
  </r>
  <r>
    <s v="US-VOT"/>
    <x v="5"/>
    <s v="857235002084"/>
    <x v="15"/>
    <s v="CA2Q71200019"/>
    <s v="Bells Of Cologne"/>
    <m/>
    <n v="325.31"/>
  </r>
  <r>
    <s v="US-VOT"/>
    <x v="5"/>
    <s v="857235002084"/>
    <x v="15"/>
    <s v="CA2Q71200019"/>
    <s v="Bells Of Cologne"/>
    <n v="0.03"/>
    <m/>
  </r>
  <r>
    <s v="US-VOT"/>
    <x v="5"/>
    <s v="857235002084"/>
    <x v="15"/>
    <s v="CA2Q71200020"/>
    <s v="Chasing The Sunset"/>
    <m/>
    <n v="3.87"/>
  </r>
  <r>
    <s v="US-VOT"/>
    <x v="5"/>
    <s v="857235002084"/>
    <x v="15"/>
    <s v="CA2Q71200020"/>
    <s v="Chasing The Sunset"/>
    <m/>
    <n v="36.130000000000003"/>
  </r>
  <r>
    <s v="US-VOT"/>
    <x v="5"/>
    <s v="857235002084"/>
    <x v="15"/>
    <s v="CA2Q71200023"/>
    <s v="Fall Of Romance"/>
    <m/>
    <n v="0.01"/>
  </r>
  <r>
    <s v="US-VOT"/>
    <x v="6"/>
    <s v="602537659876"/>
    <x v="16"/>
    <s v="USC5Q1300052"/>
    <s v="Intro (I Touch Imaginary Hands)"/>
    <n v="0.02"/>
    <m/>
  </r>
  <r>
    <s v="US-VOT"/>
    <x v="6"/>
    <s v="602537659876"/>
    <x v="16"/>
    <s v="USC5Q1300054"/>
    <s v="Nothing To Lose But Your Head"/>
    <n v="0.26"/>
    <m/>
  </r>
  <r>
    <s v="US-VOT"/>
    <x v="6"/>
    <s v="602537659876"/>
    <x v="16"/>
    <s v="USC5Q1300055"/>
    <s v="Weary Eyes"/>
    <n v="0.28000000000000003"/>
    <m/>
  </r>
  <r>
    <s v="US-VOT"/>
    <x v="6"/>
    <s v="602537659876"/>
    <x v="16"/>
    <s v="USC5Q1300056"/>
    <s v="Don't You Look Back"/>
    <n v="0.04"/>
    <m/>
  </r>
  <r>
    <s v="US-VOT"/>
    <x v="6"/>
    <s v="602537659876"/>
    <x v="16"/>
    <s v="USC5Q1300057"/>
    <s v="Walkabout"/>
    <n v="0.04"/>
    <m/>
  </r>
  <r>
    <s v="US-VOT"/>
    <x v="6"/>
    <s v="602537659876"/>
    <x v="16"/>
    <s v="USC5Q1300058"/>
    <s v="Kid You're On Your Own"/>
    <n v="0.06"/>
    <m/>
  </r>
  <r>
    <s v="US-VOT"/>
    <x v="6"/>
    <s v="602537659876"/>
    <x v="16"/>
    <s v="USC5Q1300059"/>
    <s v="This Ain't Me"/>
    <n v="0.03"/>
    <m/>
  </r>
  <r>
    <s v="US-VOT"/>
    <x v="6"/>
    <s v="602537659876"/>
    <x v="16"/>
    <s v="USC5Q1300062"/>
    <s v="Highway 1 Interlude"/>
    <n v="0.02"/>
    <m/>
  </r>
  <r>
    <s v="US-VOT"/>
    <x v="6"/>
    <s v="602537659876"/>
    <x v="16"/>
    <s v="USC5Q1300063"/>
    <s v="Hold Onto Anything"/>
    <n v="0.02"/>
    <m/>
  </r>
  <r>
    <s v="US-VOT"/>
    <x v="6"/>
    <s v="857235002671"/>
    <x v="17"/>
    <s v="USC5Q1400075"/>
    <s v="Cruel City"/>
    <m/>
    <n v="0.52"/>
  </r>
  <r>
    <s v="US-VOT"/>
    <x v="6"/>
    <s v="857235002671"/>
    <x v="17"/>
    <s v="USC5Q1400075"/>
    <s v="Cruel City"/>
    <n v="0.09"/>
    <m/>
  </r>
  <r>
    <s v="US-VOT"/>
    <x v="7"/>
    <s v="75679949424"/>
    <x v="18"/>
    <s v="USC5Q1300069"/>
    <s v="Son Of An American"/>
    <m/>
    <n v="0.05"/>
  </r>
  <r>
    <s v="US-VOT"/>
    <x v="7"/>
    <s v="75679949424"/>
    <x v="18"/>
    <s v="USC5Q1300069"/>
    <s v="Son Of An American"/>
    <m/>
    <n v="0.48"/>
  </r>
  <r>
    <s v="US-VOT"/>
    <x v="7"/>
    <s v="75679949424"/>
    <x v="18"/>
    <s v="USC5Q1300069"/>
    <s v="Son Of An American"/>
    <n v="0.06"/>
    <m/>
  </r>
  <r>
    <s v="US-VOT"/>
    <x v="7"/>
    <s v="75679949424"/>
    <x v="18"/>
    <s v="USC5Q1300070"/>
    <s v="House Of Glass"/>
    <n v="0.02"/>
    <m/>
  </r>
  <r>
    <s v="US-VOT"/>
    <x v="7"/>
    <s v="75679949424"/>
    <x v="18"/>
    <s v="USC5Q1300071"/>
    <s v="Diss Town"/>
    <n v="0.02"/>
    <m/>
  </r>
  <r>
    <s v="US-VOT"/>
    <x v="7"/>
    <s v="75679949424"/>
    <x v="18"/>
    <s v="USC5Q1300073"/>
    <s v="Blowout"/>
    <n v="0.01"/>
    <m/>
  </r>
  <r>
    <s v="US-VOT"/>
    <x v="8"/>
    <s v="857235002619"/>
    <x v="19"/>
    <s v="USC5Q1400005"/>
    <s v="My Place"/>
    <n v="0.03"/>
    <m/>
  </r>
  <r>
    <s v="US-VOT"/>
    <x v="9"/>
    <s v="851857007236"/>
    <x v="20"/>
    <s v="USC5Q1600040"/>
    <s v="White Witches"/>
    <m/>
    <n v="0.06"/>
  </r>
  <r>
    <s v="US-VOT"/>
    <x v="9"/>
    <s v="857235002060"/>
    <x v="21"/>
    <s v="USC5Q1300083"/>
    <s v="Check Your Bones"/>
    <n v="0.45"/>
    <m/>
  </r>
  <r>
    <s v="US-VOT"/>
    <x v="9"/>
    <s v="857235002176"/>
    <x v="22"/>
    <s v="USC5Q1300080"/>
    <s v="Back Again"/>
    <n v="0.02"/>
    <m/>
  </r>
  <r>
    <s v="US-VOT"/>
    <x v="9"/>
    <s v="857235002176"/>
    <x v="22"/>
    <s v="USC5Q1300081"/>
    <s v="Pay No Mind"/>
    <n v="0.01"/>
    <m/>
  </r>
  <r>
    <s v="US-VOT"/>
    <x v="9"/>
    <s v="857235002176"/>
    <x v="22"/>
    <s v="USC5Q1300088"/>
    <s v="C'mon Doll"/>
    <n v="0.02"/>
    <m/>
  </r>
  <r>
    <s v="US-VOT"/>
    <x v="9"/>
    <s v="857235002176"/>
    <x v="22"/>
    <s v="USC5Q1400026"/>
    <s v="Shiver + Shake"/>
    <n v="0.02"/>
    <m/>
  </r>
  <r>
    <s v="US-VOT"/>
    <x v="9"/>
    <s v="857235002237"/>
    <x v="23"/>
    <s v="USC5Q1300084"/>
    <s v="Cold Feet Killer"/>
    <n v="0.01"/>
    <m/>
  </r>
  <r>
    <s v="US-VOT"/>
    <x v="10"/>
    <s v="851857007397"/>
    <x v="24"/>
    <s v="USC5Q1700029"/>
    <s v="American Dream"/>
    <m/>
    <n v="55.81"/>
  </r>
  <r>
    <s v="US-VOT"/>
    <x v="10"/>
    <s v="851857007397"/>
    <x v="24"/>
    <s v="USC5Q1700029"/>
    <s v="American Dream"/>
    <m/>
    <n v="0.5"/>
  </r>
  <r>
    <s v="US-VOT"/>
    <x v="10"/>
    <s v="851857007397"/>
    <x v="24"/>
    <s v="USC5Q1700029"/>
    <s v="American Dream"/>
    <n v="0.01"/>
    <m/>
  </r>
  <r>
    <s v="US-VOT"/>
    <x v="10"/>
    <s v="851857007397"/>
    <x v="24"/>
    <s v="USC5Q1700032"/>
    <s v="Cry On Me"/>
    <m/>
    <n v="0.05"/>
  </r>
  <r>
    <s v="US-VOT"/>
    <x v="10"/>
    <s v="851857007397"/>
    <x v="24"/>
    <s v="USC5Q1700034"/>
    <s v="Get Back"/>
    <m/>
    <n v="66.98"/>
  </r>
  <r>
    <s v="US-VOT"/>
    <x v="10"/>
    <s v="851857007397"/>
    <x v="24"/>
    <s v="USC5Q1700034"/>
    <s v="Get Back"/>
    <n v="0.02"/>
    <m/>
  </r>
  <r>
    <s v="US-VOT"/>
    <x v="10"/>
    <s v="851857007397"/>
    <x v="24"/>
    <s v="USC5Q1700035"/>
    <s v="Masquerade"/>
    <n v="0.01"/>
    <m/>
  </r>
  <r>
    <s v="US-VOT"/>
    <x v="10"/>
    <s v="857235002732"/>
    <x v="25"/>
    <s v="USC5Q1400078"/>
    <s v="I'm Not Ready"/>
    <m/>
    <n v="0.8"/>
  </r>
  <r>
    <s v="US-VOT"/>
    <x v="10"/>
    <s v="857235002732"/>
    <x v="25"/>
    <s v="USC5Q1400079"/>
    <s v="I Don't Need The Sun"/>
    <m/>
    <n v="0.13"/>
  </r>
  <r>
    <s v="US-VOT"/>
    <x v="10"/>
    <s v="857235002732"/>
    <x v="25"/>
    <s v="USC5Q1400079"/>
    <s v="I Don't Need The Sun"/>
    <m/>
    <n v="7.0000000000000007E-2"/>
  </r>
  <r>
    <s v="US-VOT"/>
    <x v="10"/>
    <s v="857235002749"/>
    <x v="26"/>
    <s v="USC5Q1400086"/>
    <s v="Hey Oh"/>
    <m/>
    <n v="0.79"/>
  </r>
  <r>
    <s v="US-VOT"/>
    <x v="10"/>
    <s v="857235002749"/>
    <x v="26"/>
    <s v="USC5Q1400088"/>
    <s v="Orange Afternoon"/>
    <m/>
    <n v="0.71"/>
  </r>
  <r>
    <s v="US-VOT"/>
    <x v="11"/>
    <s v="851563006516"/>
    <x v="27"/>
    <s v="USC5Q1500034"/>
    <s v="Pale Paper"/>
    <m/>
    <n v="0.19"/>
  </r>
  <r>
    <s v="US-VOT"/>
    <x v="12"/>
    <s v="75679955869"/>
    <x v="28"/>
    <s v="CA1C71100091"/>
    <s v="Rain Of Gold"/>
    <m/>
    <n v="2.19"/>
  </r>
  <r>
    <s v="US-VOT"/>
    <x v="12"/>
    <s v="75679955869"/>
    <x v="28"/>
    <s v="CA1C71100091"/>
    <s v="Rain Of Gold"/>
    <n v="0.3"/>
    <m/>
  </r>
  <r>
    <s v="US-VOT"/>
    <x v="12"/>
    <s v="75679955869"/>
    <x v="28"/>
    <s v="CA1C71100092"/>
    <s v="Enter Through The Sun"/>
    <m/>
    <n v="1.64"/>
  </r>
  <r>
    <s v="US-VOT"/>
    <x v="12"/>
    <s v="75679955869"/>
    <x v="28"/>
    <s v="CA1C71100092"/>
    <s v="Enter Through The Sun"/>
    <n v="0.4"/>
    <m/>
  </r>
  <r>
    <s v="US-VOT"/>
    <x v="12"/>
    <s v="851563006042"/>
    <x v="29"/>
    <s v="USC5Q1500010"/>
    <s v="Sunshine"/>
    <m/>
    <n v="19.739999999999998"/>
  </r>
  <r>
    <s v="US-VOT"/>
    <x v="12"/>
    <s v="851563006042"/>
    <x v="29"/>
    <s v="USC5Q1500010"/>
    <s v="Sunshine"/>
    <m/>
    <n v="0.08"/>
  </r>
  <r>
    <s v="US-VOT"/>
    <x v="12"/>
    <s v="851563006042"/>
    <x v="29"/>
    <s v="USC5Q1500010"/>
    <s v="Sunshine"/>
    <n v="0.04"/>
    <m/>
  </r>
  <r>
    <s v="US-VOT"/>
    <x v="12"/>
    <s v="851563006530"/>
    <x v="30"/>
    <s v="CA1C71600190"/>
    <s v="Sunshine"/>
    <m/>
    <n v="0.27"/>
  </r>
  <r>
    <s v="US-VOT"/>
    <x v="13"/>
    <s v="851857007526"/>
    <x v="31"/>
    <s v="USC5Q1800010"/>
    <s v="They're Here"/>
    <n v="0.12"/>
    <m/>
  </r>
  <r>
    <s v="US-VOT"/>
    <x v="13"/>
    <s v="851857007526"/>
    <x v="31"/>
    <s v="USC5Q1800012"/>
    <s v="Dirge"/>
    <n v="0.09"/>
    <m/>
  </r>
  <r>
    <s v="US-VOT"/>
    <x v="13"/>
    <s v="851857007526"/>
    <x v="31"/>
    <s v="USC5Q1800013"/>
    <s v="Still"/>
    <n v="0.08"/>
    <m/>
  </r>
  <r>
    <s v="US-VOT"/>
    <x v="13"/>
    <s v="851857007526"/>
    <x v="31"/>
    <s v="USC5Q1800015"/>
    <s v="Let There Be Dark"/>
    <n v="0.03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201">
  <r>
    <s v="US-VOT"/>
    <x v="0"/>
    <s v="851563006622"/>
    <x v="0"/>
    <s v="USC5Q1600014"/>
    <s v="Honey"/>
    <n v="0.08"/>
  </r>
  <r>
    <s v="US-VOT"/>
    <x v="0"/>
    <s v="851857007342"/>
    <x v="1"/>
    <s v="USC5Q1700027"/>
    <s v="Cheshire Kitten"/>
    <n v="0.01"/>
  </r>
  <r>
    <s v="US-VOT"/>
    <x v="1"/>
    <s v="75679950949"/>
    <x v="2"/>
    <s v="AULI01386960"/>
    <s v="Scream Rave"/>
    <n v="0.02"/>
  </r>
  <r>
    <s v="US-VOT"/>
    <x v="1"/>
    <s v="75679950949"/>
    <x v="2"/>
    <s v="AULI01386970"/>
    <s v="Promises"/>
    <n v="0.1"/>
  </r>
  <r>
    <s v="US-VOT"/>
    <x v="1"/>
    <s v="75679950949"/>
    <x v="2"/>
    <s v="AULI01386980"/>
    <s v="Moonrabbit"/>
    <n v="0.02"/>
  </r>
  <r>
    <s v="US-VOT"/>
    <x v="1"/>
    <s v="75679950949"/>
    <x v="2"/>
    <s v="AULI01386990"/>
    <s v="Island Living"/>
    <n v="0.18"/>
  </r>
  <r>
    <s v="US-VOT"/>
    <x v="1"/>
    <s v="75679950949"/>
    <x v="2"/>
    <s v="AULI01387000"/>
    <s v="Dojo Rising"/>
    <n v="0.11"/>
  </r>
  <r>
    <s v="US-VOT"/>
    <x v="1"/>
    <s v="75679950949"/>
    <x v="2"/>
    <s v="AULI01387010"/>
    <s v="Scar"/>
    <n v="0.15"/>
  </r>
  <r>
    <s v="US-VOT"/>
    <x v="1"/>
    <s v="75679950949"/>
    <x v="2"/>
    <s v="AULI01387020"/>
    <s v="Happy Birthday"/>
    <n v="0.06"/>
  </r>
  <r>
    <s v="US-VOT"/>
    <x v="1"/>
    <s v="75679950949"/>
    <x v="2"/>
    <s v="AULI01387030"/>
    <s v="Ice Age Heatwave"/>
    <n v="0.08"/>
  </r>
  <r>
    <s v="US-VOT"/>
    <x v="1"/>
    <s v="75679950949"/>
    <x v="2"/>
    <s v="AULI01387040"/>
    <s v="The Smoke, The Feeling"/>
    <n v="0.04"/>
  </r>
  <r>
    <s v="US-VOT"/>
    <x v="1"/>
    <s v="75679950949"/>
    <x v="2"/>
    <s v="AULI01387060"/>
    <s v="Dream Cave"/>
    <n v="0.04"/>
  </r>
  <r>
    <s v="US-VOT"/>
    <x v="1"/>
    <s v="75679965417"/>
    <x v="3"/>
    <s v="AULI01070880"/>
    <s v="Meditation Song # 2 (Why, Oh Why)"/>
    <n v="0.03"/>
  </r>
  <r>
    <s v="US-VOT"/>
    <x v="1"/>
    <s v="75679965417"/>
    <x v="3"/>
    <s v="AULI01070890"/>
    <s v="There's Nothing In The Water We Can't Fight"/>
    <n v="0.06"/>
  </r>
  <r>
    <s v="US-VOT"/>
    <x v="1"/>
    <s v="75679965417"/>
    <x v="3"/>
    <s v="AULI01070910"/>
    <s v="Ghost Story"/>
    <n v="0.1"/>
  </r>
  <r>
    <s v="US-VOT"/>
    <x v="1"/>
    <s v="75679965417"/>
    <x v="3"/>
    <s v="AULI01070920"/>
    <s v="The Rolling Stones"/>
    <n v="0.15"/>
  </r>
  <r>
    <s v="US-VOT"/>
    <x v="1"/>
    <s v="75679965417"/>
    <x v="3"/>
    <s v="AULI01070930"/>
    <s v="Just For Now"/>
    <n v="0.25"/>
  </r>
  <r>
    <s v="US-VOT"/>
    <x v="1"/>
    <s v="75679965417"/>
    <x v="3"/>
    <s v="AULI01070940"/>
    <s v="Hollow Drums"/>
    <n v="0.08"/>
  </r>
  <r>
    <s v="US-VOT"/>
    <x v="1"/>
    <s v="75679965417"/>
    <x v="3"/>
    <s v="AULI01070950"/>
    <s v="Gold Canary"/>
    <n v="0.11"/>
  </r>
  <r>
    <s v="US-VOT"/>
    <x v="1"/>
    <s v="75679965417"/>
    <x v="3"/>
    <s v="AULI01070960"/>
    <s v="This Is What I Said"/>
    <n v="0.04"/>
  </r>
  <r>
    <s v="US-VOT"/>
    <x v="1"/>
    <s v="75679965417"/>
    <x v="3"/>
    <s v="AULI01176350"/>
    <s v="My Fear #1"/>
    <n v="0.93"/>
  </r>
  <r>
    <s v="US-VOT"/>
    <x v="1"/>
    <s v="75679965417"/>
    <x v="3"/>
    <s v="GBZUZ1000002"/>
    <s v="Death Cloud"/>
    <n v="0.09"/>
  </r>
  <r>
    <s v="US-VOT"/>
    <x v="1"/>
    <s v="851857007328"/>
    <x v="4"/>
    <s v="AULI01710600"/>
    <s v="Rainbow City"/>
    <n v="0.21"/>
  </r>
  <r>
    <s v="US-VOT"/>
    <x v="1"/>
    <s v="851857007359"/>
    <x v="5"/>
    <s v="AULI01711620"/>
    <s v="Treetops"/>
    <n v="0.08"/>
  </r>
  <r>
    <s v="US-VOT"/>
    <x v="1"/>
    <s v="851857007359"/>
    <x v="5"/>
    <s v="AULI01711640"/>
    <s v="Panopticon"/>
    <n v="1.0900000000000001"/>
  </r>
  <r>
    <s v="US-VOT"/>
    <x v="1"/>
    <s v="851857007359"/>
    <x v="5"/>
    <s v="AULI01711660"/>
    <s v="Mum's Spaghetti"/>
    <n v="0.02"/>
  </r>
  <r>
    <s v="US-VOT"/>
    <x v="1"/>
    <s v="851857007373"/>
    <x v="6"/>
    <s v="AULI01711610"/>
    <s v="Zone (This Is How It Feels)"/>
    <n v="0.01"/>
  </r>
  <r>
    <s v="US-VOT"/>
    <x v="1"/>
    <s v="9341004058309"/>
    <x v="7"/>
    <s v="AULI01816580"/>
    <s v="Panopticon"/>
    <n v="0.03"/>
  </r>
  <r>
    <s v="US-VOT"/>
    <x v="2"/>
    <s v="859705941404"/>
    <x v="8"/>
    <s v="USC5Q1100001"/>
    <s v="Anything At All"/>
    <n v="0.35"/>
  </r>
  <r>
    <s v="US-VOT"/>
    <x v="2"/>
    <s v="859705941404"/>
    <x v="8"/>
    <s v="USC5Q1100002"/>
    <s v="Stereode"/>
    <n v="0.06"/>
  </r>
  <r>
    <s v="US-VOT"/>
    <x v="2"/>
    <s v="859705941404"/>
    <x v="8"/>
    <s v="USC5Q1100003"/>
    <s v="Silver City"/>
    <n v="1.62"/>
  </r>
  <r>
    <s v="US-VOT"/>
    <x v="2"/>
    <s v="859705941404"/>
    <x v="8"/>
    <s v="USC5Q1100004"/>
    <s v="Cold Dust Girl"/>
    <n v="0.12"/>
  </r>
  <r>
    <s v="US-VOT"/>
    <x v="3"/>
    <s v="75679956316"/>
    <x v="9"/>
    <s v="AULI01282610"/>
    <s v="Lovers 2"/>
    <n v="0.27"/>
  </r>
  <r>
    <s v="US-VOT"/>
    <x v="3"/>
    <s v="75679956316"/>
    <x v="9"/>
    <s v="AULI01282620"/>
    <s v="Hands"/>
    <n v="0.42"/>
  </r>
  <r>
    <s v="US-VOT"/>
    <x v="3"/>
    <s v="75679956316"/>
    <x v="9"/>
    <s v="AULI01282630"/>
    <s v="Villages"/>
    <n v="0.28000000000000003"/>
  </r>
  <r>
    <s v="US-VOT"/>
    <x v="3"/>
    <s v="75679956316"/>
    <x v="9"/>
    <s v="AULI01282640"/>
    <s v="Softsides"/>
    <n v="0.15"/>
  </r>
  <r>
    <s v="US-VOT"/>
    <x v="3"/>
    <s v="75679956316"/>
    <x v="9"/>
    <s v="AULI01282650"/>
    <s v="Seeing Red"/>
    <n v="0.81"/>
  </r>
  <r>
    <s v="US-VOT"/>
    <x v="3"/>
    <s v="75679956316"/>
    <x v="9"/>
    <s v="AULI01282660"/>
    <s v="Gasoline"/>
    <n v="1.1399999999999999"/>
  </r>
  <r>
    <s v="US-VOT"/>
    <x v="3"/>
    <s v="75679956316"/>
    <x v="9"/>
    <s v="AULI01282670"/>
    <s v="Too Safe"/>
    <n v="0.25"/>
  </r>
  <r>
    <s v="US-VOT"/>
    <x v="3"/>
    <s v="75679956316"/>
    <x v="9"/>
    <s v="AULI01282680"/>
    <s v="In The Wild"/>
    <n v="0.18"/>
  </r>
  <r>
    <s v="US-VOT"/>
    <x v="3"/>
    <s v="75679956316"/>
    <x v="9"/>
    <s v="AULI01282690"/>
    <s v="The Vigour"/>
    <n v="0.18"/>
  </r>
  <r>
    <s v="US-VOT"/>
    <x v="3"/>
    <s v="75679956316"/>
    <x v="9"/>
    <s v="AULI01282700"/>
    <s v="Multiplication"/>
    <n v="0.25"/>
  </r>
  <r>
    <s v="US-VOT"/>
    <x v="3"/>
    <s v="75679956316"/>
    <x v="9"/>
    <s v="AULI01283220"/>
    <s v="All For One"/>
    <n v="0.18"/>
  </r>
  <r>
    <s v="US-VOT"/>
    <x v="3"/>
    <s v="851563006028"/>
    <x v="10"/>
    <s v="AULI01599330"/>
    <s v="Crunches"/>
    <n v="0.08"/>
  </r>
  <r>
    <s v="US-VOT"/>
    <x v="3"/>
    <s v="851563006028"/>
    <x v="10"/>
    <s v="AULI01599340"/>
    <s v="Shot Fox"/>
    <n v="0.13"/>
  </r>
  <r>
    <s v="US-VOT"/>
    <x v="3"/>
    <s v="851563006028"/>
    <x v="10"/>
    <s v="AULI01599350"/>
    <s v="Damn Baby"/>
    <n v="7.0000000000000007E-2"/>
  </r>
  <r>
    <s v="US-VOT"/>
    <x v="3"/>
    <s v="851563006028"/>
    <x v="10"/>
    <s v="AULI01599360"/>
    <s v="Jellyfish"/>
    <n v="0.15"/>
  </r>
  <r>
    <s v="US-VOT"/>
    <x v="3"/>
    <s v="851563006028"/>
    <x v="10"/>
    <s v="AULI01599370"/>
    <s v="Up For Air"/>
    <n v="0.17"/>
  </r>
  <r>
    <s v="US-VOT"/>
    <x v="3"/>
    <s v="851563006028"/>
    <x v="10"/>
    <s v="AULI01599380"/>
    <s v="Much More"/>
    <n v="7.0000000000000007E-2"/>
  </r>
  <r>
    <s v="US-VOT"/>
    <x v="3"/>
    <s v="851563006028"/>
    <x v="10"/>
    <s v="AULI01599390"/>
    <s v="Need Not Be"/>
    <n v="0.08"/>
  </r>
  <r>
    <s v="US-VOT"/>
    <x v="3"/>
    <s v="851563006028"/>
    <x v="10"/>
    <s v="AULI01599400"/>
    <s v="Standing Not Sleeping"/>
    <n v="0.08"/>
  </r>
  <r>
    <s v="US-VOT"/>
    <x v="3"/>
    <s v="851563006141"/>
    <x v="11"/>
    <s v="AULI01599320"/>
    <s v="Foolish"/>
    <n v="0.14000000000000001"/>
  </r>
  <r>
    <s v="US-VOT"/>
    <x v="4"/>
    <s v="75679967336"/>
    <x v="12"/>
    <s v="GBW7D1100002"/>
    <s v="Augustine"/>
    <n v="0.18"/>
  </r>
  <r>
    <s v="US-VOT"/>
    <x v="4"/>
    <s v="75679967336"/>
    <x v="12"/>
    <s v="GBW7D1100003"/>
    <s v="Headlong Into The Abyss"/>
    <n v="0.14000000000000001"/>
  </r>
  <r>
    <s v="US-VOT"/>
    <x v="4"/>
    <s v="75679967336"/>
    <x v="12"/>
    <s v="GBW7D1100004"/>
    <s v="Book Of James"/>
    <n v="0.14000000000000001"/>
  </r>
  <r>
    <s v="US-VOT"/>
    <x v="4"/>
    <s v="75679967336"/>
    <x v="12"/>
    <s v="GBW7D1100005"/>
    <s v="East Los Angeles"/>
    <n v="7.0000000000000007E-2"/>
  </r>
  <r>
    <s v="US-VOT"/>
    <x v="4"/>
    <s v="75679967336"/>
    <x v="12"/>
    <s v="GBW7D1100006"/>
    <s v="Juarez"/>
    <n v="0.04"/>
  </r>
  <r>
    <s v="US-VOT"/>
    <x v="4"/>
    <s v="75679967336"/>
    <x v="12"/>
    <s v="GBW7D1100007"/>
    <s v="Philadelphia (The City Of Brotherly Love)"/>
    <n v="0.1"/>
  </r>
  <r>
    <s v="US-VOT"/>
    <x v="4"/>
    <s v="75679967336"/>
    <x v="12"/>
    <s v="GBW7D1100008"/>
    <s v="New Drink For The Old Drunk"/>
    <n v="0.17"/>
  </r>
  <r>
    <s v="US-VOT"/>
    <x v="4"/>
    <s v="75679967336"/>
    <x v="12"/>
    <s v="GBW7D1100009"/>
    <s v="Patton State Hospital"/>
    <n v="0.11"/>
  </r>
  <r>
    <s v="US-VOT"/>
    <x v="4"/>
    <s v="75679967336"/>
    <x v="12"/>
    <s v="GBW7D1100010"/>
    <s v="Strange Days"/>
    <n v="0.16"/>
  </r>
  <r>
    <s v="US-VOT"/>
    <x v="4"/>
    <s v="75679967336"/>
    <x v="12"/>
    <s v="GBW7D1100011"/>
    <s v="Barrel Of Leaves"/>
    <n v="0.08"/>
  </r>
  <r>
    <s v="US-VOT"/>
    <x v="4"/>
    <s v="75679967336"/>
    <x v="12"/>
    <s v="GBW7D1100014"/>
    <s v="Chapel Song"/>
    <n v="0.16"/>
  </r>
  <r>
    <s v="US-VOT"/>
    <x v="5"/>
    <s v="75679962980"/>
    <x v="13"/>
    <s v="USC5Q1200006"/>
    <s v="Coming Or Going"/>
    <n v="0.19"/>
  </r>
  <r>
    <s v="US-VOT"/>
    <x v="5"/>
    <s v="75679962980"/>
    <x v="13"/>
    <s v="USC5Q1200007"/>
    <s v="Fireworks Of The Sea"/>
    <n v="0.49"/>
  </r>
  <r>
    <s v="US-VOT"/>
    <x v="5"/>
    <s v="75679962980"/>
    <x v="13"/>
    <s v="USC5Q1200008"/>
    <s v="Roll Forever"/>
    <n v="0.04"/>
  </r>
  <r>
    <s v="US-VOT"/>
    <x v="5"/>
    <s v="75679962980"/>
    <x v="13"/>
    <s v="USC5Q1200009"/>
    <s v="I Can Go"/>
    <n v="0.05"/>
  </r>
  <r>
    <s v="US-VOT"/>
    <x v="5"/>
    <s v="75679962980"/>
    <x v="13"/>
    <s v="USC5Q1200010"/>
    <s v="Golden"/>
    <n v="0.03"/>
  </r>
  <r>
    <s v="US-VOT"/>
    <x v="5"/>
    <s v="75679962980"/>
    <x v="13"/>
    <s v="USC5Q1200011"/>
    <s v="Little Birds"/>
    <n v="0.02"/>
  </r>
  <r>
    <s v="US-VOT"/>
    <x v="5"/>
    <s v="75679962980"/>
    <x v="13"/>
    <s v="USC5Q1200012"/>
    <s v="Sail On"/>
    <n v="0.04"/>
  </r>
  <r>
    <s v="US-VOT"/>
    <x v="5"/>
    <s v="75679962980"/>
    <x v="13"/>
    <s v="USC5Q1200013"/>
    <s v="Getting Lost"/>
    <n v="0.01"/>
  </r>
  <r>
    <s v="US-VOT"/>
    <x v="5"/>
    <s v="75679962980"/>
    <x v="13"/>
    <s v="USC5Q1200014"/>
    <s v="Settle Down"/>
    <n v="0.12"/>
  </r>
  <r>
    <s v="US-VOT"/>
    <x v="5"/>
    <s v="75679962980"/>
    <x v="13"/>
    <s v="USQY51114673"/>
    <s v="Get Gone"/>
    <n v="1.65"/>
  </r>
  <r>
    <s v="US-VOT"/>
    <x v="5"/>
    <s v="857235002336"/>
    <x v="14"/>
    <s v="USC5Q1400014"/>
    <s v="Nobody Cares"/>
    <n v="0.03"/>
  </r>
  <r>
    <s v="US-VOT"/>
    <x v="5"/>
    <s v="857235002336"/>
    <x v="14"/>
    <s v="USC5Q1400015"/>
    <s v="Can't Stop Now"/>
    <n v="0.06"/>
  </r>
  <r>
    <s v="US-VOT"/>
    <x v="5"/>
    <s v="857235002336"/>
    <x v="14"/>
    <s v="USC5Q1400016"/>
    <s v="Scream"/>
    <n v="0.15"/>
  </r>
  <r>
    <s v="US-VOT"/>
    <x v="5"/>
    <s v="857235002336"/>
    <x v="14"/>
    <s v="USC5Q1400021"/>
    <s v="God Alert Pt 1"/>
    <n v="0.01"/>
  </r>
  <r>
    <s v="US-VOT"/>
    <x v="5"/>
    <s v="857235002374"/>
    <x v="15"/>
    <s v="USC5Q1400017"/>
    <s v="Leave It Alone"/>
    <n v="7.0000000000000007E-2"/>
  </r>
  <r>
    <s v="US-VOT"/>
    <x v="5"/>
    <s v="857235002411"/>
    <x v="16"/>
    <s v="USC5Q1400034"/>
    <s v="I Want A Taste"/>
    <n v="0.01"/>
  </r>
  <r>
    <s v="US-VOT"/>
    <x v="5"/>
    <s v="857235002541"/>
    <x v="17"/>
    <s v="USC5Q1400048"/>
    <s v="We Can't Ever Die"/>
    <n v="0.03"/>
  </r>
  <r>
    <s v="US-VOT"/>
    <x v="6"/>
    <s v="75679964250"/>
    <x v="18"/>
    <s v="CA2Q71000001"/>
    <s v="Say You"/>
    <n v="0.56999999999999995"/>
  </r>
  <r>
    <s v="US-VOT"/>
    <x v="6"/>
    <s v="75679964250"/>
    <x v="18"/>
    <s v="CA2Q71000002"/>
    <s v="Hummingbird"/>
    <n v="0.12"/>
  </r>
  <r>
    <s v="US-VOT"/>
    <x v="6"/>
    <s v="75679964250"/>
    <x v="18"/>
    <s v="CA2Q71000003"/>
    <s v="Calm Before The Storm"/>
    <n v="0.04"/>
  </r>
  <r>
    <s v="US-VOT"/>
    <x v="6"/>
    <s v="75679964250"/>
    <x v="18"/>
    <s v="CA2Q71000004"/>
    <s v="Don't Cry"/>
    <n v="0.04"/>
  </r>
  <r>
    <s v="US-VOT"/>
    <x v="6"/>
    <s v="75679964250"/>
    <x v="18"/>
    <s v="CA2Q71000005"/>
    <s v="Purple Heart"/>
    <n v="0.02"/>
  </r>
  <r>
    <s v="US-VOT"/>
    <x v="6"/>
    <s v="75679964250"/>
    <x v="18"/>
    <s v="CA2Q71000006"/>
    <s v="Ride This Out"/>
    <n v="2.59"/>
  </r>
  <r>
    <s v="US-VOT"/>
    <x v="6"/>
    <s v="75679964250"/>
    <x v="18"/>
    <s v="CA2Q71000007"/>
    <s v="Where'd All The Living Go"/>
    <n v="0.85"/>
  </r>
  <r>
    <s v="US-VOT"/>
    <x v="6"/>
    <s v="75679964250"/>
    <x v="18"/>
    <s v="CA2Q71000008"/>
    <s v="Temporary Resident"/>
    <n v="0.03"/>
  </r>
  <r>
    <s v="US-VOT"/>
    <x v="6"/>
    <s v="75679964250"/>
    <x v="18"/>
    <s v="CA2Q71000009"/>
    <s v="Manitoba Bossa Nova"/>
    <n v="0.03"/>
  </r>
  <r>
    <s v="US-VOT"/>
    <x v="6"/>
    <s v="75679964250"/>
    <x v="18"/>
    <s v="CA2Q71000010"/>
    <s v="Cherry Blossom Tree"/>
    <n v="0.04"/>
  </r>
  <r>
    <s v="US-VOT"/>
    <x v="6"/>
    <s v="75679964250"/>
    <x v="18"/>
    <s v="CA2Q71000011"/>
    <s v="That's Where It's At, Sam"/>
    <n v="0.02"/>
  </r>
  <r>
    <s v="US-VOT"/>
    <x v="6"/>
    <s v="75679964250"/>
    <x v="18"/>
    <s v="CAA171230077"/>
    <s v="Temporary Resident"/>
    <n v="0.01"/>
  </r>
  <r>
    <s v="US-VOT"/>
    <x v="6"/>
    <s v="857235002084"/>
    <x v="19"/>
    <s v="CA2Q71200019"/>
    <s v="Bells Of Cologne"/>
    <n v="0.04"/>
  </r>
  <r>
    <s v="US-VOT"/>
    <x v="6"/>
    <s v="857235002084"/>
    <x v="19"/>
    <s v="CA2Q71200020"/>
    <s v="Chasing The Sunset"/>
    <n v="0.02"/>
  </r>
  <r>
    <s v="US-VOT"/>
    <x v="6"/>
    <s v="857235002084"/>
    <x v="19"/>
    <s v="CA2Q71200021"/>
    <s v="Silver Lining"/>
    <n v="0.06"/>
  </r>
  <r>
    <s v="US-VOT"/>
    <x v="6"/>
    <s v="857235002084"/>
    <x v="19"/>
    <s v="CA2Q71200024"/>
    <s v="9 And 10"/>
    <n v="0.02"/>
  </r>
  <r>
    <s v="US-VOT"/>
    <x v="6"/>
    <s v="857235002084"/>
    <x v="19"/>
    <s v="CA2Q71200026"/>
    <s v="Who's Watching You"/>
    <n v="0.02"/>
  </r>
  <r>
    <s v="US-VOT"/>
    <x v="6"/>
    <s v="857235002084"/>
    <x v="19"/>
    <s v="CA2Q71200027"/>
    <s v="Water Under The Bridge"/>
    <n v="0.03"/>
  </r>
  <r>
    <s v="US-VOT"/>
    <x v="7"/>
    <s v="602537659876"/>
    <x v="20"/>
    <s v="USC5Q1300053"/>
    <s v="Cruel City"/>
    <n v="0.13"/>
  </r>
  <r>
    <s v="US-VOT"/>
    <x v="7"/>
    <s v="602537659876"/>
    <x v="20"/>
    <s v="USC5Q1300054"/>
    <s v="Nothing To Lose But Your Head"/>
    <n v="0.2"/>
  </r>
  <r>
    <s v="US-VOT"/>
    <x v="7"/>
    <s v="602537659876"/>
    <x v="20"/>
    <s v="USC5Q1300055"/>
    <s v="Weary Eyes"/>
    <n v="0.13"/>
  </r>
  <r>
    <s v="US-VOT"/>
    <x v="7"/>
    <s v="602537659876"/>
    <x v="20"/>
    <s v="USC5Q1300056"/>
    <s v="Don't You Look Back"/>
    <n v="0.12"/>
  </r>
  <r>
    <s v="US-VOT"/>
    <x v="7"/>
    <s v="602537659876"/>
    <x v="20"/>
    <s v="USC5Q1300057"/>
    <s v="Walkabout"/>
    <n v="0.12"/>
  </r>
  <r>
    <s v="US-VOT"/>
    <x v="7"/>
    <s v="602537659876"/>
    <x v="20"/>
    <s v="USC5Q1300058"/>
    <s v="Kid You're On Your Own"/>
    <n v="0.23"/>
  </r>
  <r>
    <s v="US-VOT"/>
    <x v="7"/>
    <s v="602537659876"/>
    <x v="20"/>
    <s v="USC5Q1300059"/>
    <s v="This Ain't Me"/>
    <n v="0.13"/>
  </r>
  <r>
    <s v="US-VOT"/>
    <x v="7"/>
    <s v="602537659876"/>
    <x v="20"/>
    <s v="USC5Q1300060"/>
    <s v="Now You Are Free"/>
    <n v="0.17"/>
  </r>
  <r>
    <s v="US-VOT"/>
    <x v="7"/>
    <s v="602537659876"/>
    <x v="20"/>
    <s v="USC5Q1300061"/>
    <s v="The Avenue"/>
    <n v="0.1"/>
  </r>
  <r>
    <s v="US-VOT"/>
    <x v="7"/>
    <s v="602537659876"/>
    <x v="20"/>
    <s v="USC5Q1300063"/>
    <s v="Hold Onto Anything"/>
    <n v="7.0000000000000007E-2"/>
  </r>
  <r>
    <s v="US-VOT"/>
    <x v="8"/>
    <s v="75679946430"/>
    <x v="21"/>
    <s v="USC5Q1300117"/>
    <s v="My Block"/>
    <n v="0.01"/>
  </r>
  <r>
    <s v="US-VOT"/>
    <x v="8"/>
    <s v="75679946430"/>
    <x v="21"/>
    <s v="USC5Q1300118"/>
    <s v="Throw Your Hands Up"/>
    <n v="0.01"/>
  </r>
  <r>
    <s v="US-VOT"/>
    <x v="8"/>
    <s v="75679946430"/>
    <x v="21"/>
    <s v="USC5Q1300120"/>
    <s v="Love Or Empire"/>
    <n v="0.04"/>
  </r>
  <r>
    <s v="US-VOT"/>
    <x v="8"/>
    <s v="75679946430"/>
    <x v="21"/>
    <s v="USC5Q1300123"/>
    <s v="Island Loops"/>
    <n v="0.03"/>
  </r>
  <r>
    <s v="US-VOT"/>
    <x v="8"/>
    <s v="75679946430"/>
    <x v="21"/>
    <s v="USC5Q1300124"/>
    <s v="Underneath The Universe"/>
    <n v="0.02"/>
  </r>
  <r>
    <s v="US-VOT"/>
    <x v="8"/>
    <s v="75679946447"/>
    <x v="22"/>
    <s v="USC5Q1300106"/>
    <s v="Seventeen"/>
    <n v="0.05"/>
  </r>
  <r>
    <s v="US-VOT"/>
    <x v="8"/>
    <s v="75679946447"/>
    <x v="22"/>
    <s v="USC5Q1300108"/>
    <s v="Broken Mirror Baby"/>
    <n v="0.05"/>
  </r>
  <r>
    <s v="US-VOT"/>
    <x v="8"/>
    <s v="75679949424"/>
    <x v="23"/>
    <s v="USC5Q1300069"/>
    <s v="Son Of An American"/>
    <n v="0.16"/>
  </r>
  <r>
    <s v="US-VOT"/>
    <x v="8"/>
    <s v="75679949424"/>
    <x v="23"/>
    <s v="USC5Q1300070"/>
    <s v="House Of Glass"/>
    <n v="0.01"/>
  </r>
  <r>
    <s v="US-VOT"/>
    <x v="8"/>
    <s v="75679949424"/>
    <x v="23"/>
    <s v="USC5Q1300071"/>
    <s v="Diss Town"/>
    <n v="0.02"/>
  </r>
  <r>
    <s v="US-VOT"/>
    <x v="8"/>
    <s v="75679949424"/>
    <x v="23"/>
    <s v="USC5Q1300072"/>
    <s v="Lost Weekend"/>
    <n v="0.1"/>
  </r>
  <r>
    <s v="US-VOT"/>
    <x v="8"/>
    <s v="75679949424"/>
    <x v="23"/>
    <s v="USC5Q1300074"/>
    <s v="Wrecking Ball"/>
    <n v="0.01"/>
  </r>
  <r>
    <s v="US-VOT"/>
    <x v="8"/>
    <s v="75679949424"/>
    <x v="23"/>
    <s v="USC5Q1300075"/>
    <s v="Speakeasy"/>
    <n v="0.03"/>
  </r>
  <r>
    <s v="US-VOT"/>
    <x v="8"/>
    <s v="75679949424"/>
    <x v="23"/>
    <s v="USC5Q1300077"/>
    <s v="Everything Revival"/>
    <n v="0.01"/>
  </r>
  <r>
    <s v="US-VOT"/>
    <x v="8"/>
    <s v="75679949424"/>
    <x v="23"/>
    <s v="USC5Q1300078"/>
    <s v="Island Ridin'"/>
    <n v="0.02"/>
  </r>
  <r>
    <s v="US-VOT"/>
    <x v="8"/>
    <s v="851563006356"/>
    <x v="24"/>
    <s v="USC5Q1500020"/>
    <s v="Going Out Swingin'"/>
    <n v="0.03"/>
  </r>
  <r>
    <s v="US-VOT"/>
    <x v="8"/>
    <s v="851563006356"/>
    <x v="24"/>
    <s v="USC5Q1500021"/>
    <s v="Devil's Doing Handstands"/>
    <n v="0.01"/>
  </r>
  <r>
    <s v="US-VOT"/>
    <x v="8"/>
    <s v="851563006356"/>
    <x v="24"/>
    <s v="USC5Q1500024"/>
    <s v="Kings County II: Ballad Of A So So Glo"/>
    <n v="0.01"/>
  </r>
  <r>
    <s v="US-VOT"/>
    <x v="8"/>
    <s v="851563006356"/>
    <x v="24"/>
    <s v="USC5Q1500026"/>
    <s v="Cadaver (Career Suicide)"/>
    <n v="0.01"/>
  </r>
  <r>
    <s v="US-VOT"/>
    <x v="8"/>
    <s v="851563006356"/>
    <x v="24"/>
    <s v="USC5Q1500027"/>
    <s v="Inpatient"/>
    <n v="0.01"/>
  </r>
  <r>
    <s v="US-VOT"/>
    <x v="8"/>
    <s v="851563006356"/>
    <x v="24"/>
    <s v="USC5Q1500028"/>
    <s v="Down The Tubes"/>
    <n v="0.01"/>
  </r>
  <r>
    <s v="US-VOT"/>
    <x v="8"/>
    <s v="851563006394"/>
    <x v="25"/>
    <s v="USC5Q1500019"/>
    <s v="A.D.D. Life"/>
    <n v="0.01"/>
  </r>
  <r>
    <s v="US-VOT"/>
    <x v="8"/>
    <s v="851563006479"/>
    <x v="26"/>
    <s v="USC5Q1500018"/>
    <s v="Dancing Industry"/>
    <n v="0.05"/>
  </r>
  <r>
    <s v="US-VOT"/>
    <x v="8"/>
    <s v="857235002961"/>
    <x v="27"/>
    <s v="USC5Q1500002"/>
    <s v="Black And Blue"/>
    <n v="0.01"/>
  </r>
  <r>
    <s v="US-VOT"/>
    <x v="9"/>
    <s v="75679967251"/>
    <x v="28"/>
    <s v="USC5Q1100008"/>
    <s v="Baby Rain"/>
    <n v="0.18"/>
  </r>
  <r>
    <s v="US-VOT"/>
    <x v="9"/>
    <s v="75679967251"/>
    <x v="28"/>
    <s v="USC5Q1100009"/>
    <s v="Kissed Her Sister"/>
    <n v="0.04"/>
  </r>
  <r>
    <s v="US-VOT"/>
    <x v="9"/>
    <s v="75679967251"/>
    <x v="28"/>
    <s v="USC5Q1100010"/>
    <s v="Too Young To Kill"/>
    <n v="0.06"/>
  </r>
  <r>
    <s v="US-VOT"/>
    <x v="9"/>
    <s v="75679967251"/>
    <x v="28"/>
    <s v="USC5Q1100011"/>
    <s v="Jag In A Jungle"/>
    <n v="0.06"/>
  </r>
  <r>
    <s v="US-VOT"/>
    <x v="9"/>
    <s v="75679967251"/>
    <x v="28"/>
    <s v="USC5Q1100014"/>
    <s v="Tell It To Me"/>
    <n v="0.05"/>
  </r>
  <r>
    <s v="US-VOT"/>
    <x v="9"/>
    <s v="75679967251"/>
    <x v="28"/>
    <s v="USC5Q1100015"/>
    <s v="Cosmic Horn"/>
    <n v="0.01"/>
  </r>
  <r>
    <s v="US-VOT"/>
    <x v="9"/>
    <s v="75679967251"/>
    <x v="28"/>
    <s v="USC5Q1100016"/>
    <s v="Test Of Time"/>
    <n v="0.02"/>
  </r>
  <r>
    <s v="US-VOT"/>
    <x v="9"/>
    <s v="75679967251"/>
    <x v="28"/>
    <s v="USC5Q1100017"/>
    <s v="Black Wedding"/>
    <n v="0.02"/>
  </r>
  <r>
    <s v="US-VOT"/>
    <x v="10"/>
    <s v="857235002190"/>
    <x v="29"/>
    <s v="USC5Q1400003"/>
    <s v="Guilt"/>
    <n v="0.01"/>
  </r>
  <r>
    <s v="US-VOT"/>
    <x v="11"/>
    <s v="851857007069"/>
    <x v="30"/>
    <s v="USC5Q1600046"/>
    <s v="Islands"/>
    <n v="0.06"/>
  </r>
  <r>
    <s v="US-VOT"/>
    <x v="11"/>
    <s v="851857007236"/>
    <x v="31"/>
    <s v="USC5Q1600036"/>
    <s v="Silver Lining"/>
    <n v="0.01"/>
  </r>
  <r>
    <s v="US-VOT"/>
    <x v="11"/>
    <s v="851857007236"/>
    <x v="31"/>
    <s v="USC5Q1600037"/>
    <s v="Elevators"/>
    <n v="0.02"/>
  </r>
  <r>
    <s v="US-VOT"/>
    <x v="11"/>
    <s v="851857007236"/>
    <x v="31"/>
    <s v="USC5Q1600040"/>
    <s v="White Witches"/>
    <n v="0.06"/>
  </r>
  <r>
    <s v="US-VOT"/>
    <x v="11"/>
    <s v="857235002060"/>
    <x v="32"/>
    <s v="USC5Q1300083"/>
    <s v="Check Your Bones"/>
    <n v="1.51"/>
  </r>
  <r>
    <s v="US-VOT"/>
    <x v="11"/>
    <s v="857235002176"/>
    <x v="33"/>
    <s v="USC5Q1300080"/>
    <s v="Back Again"/>
    <n v="0.03"/>
  </r>
  <r>
    <s v="US-VOT"/>
    <x v="11"/>
    <s v="857235002176"/>
    <x v="33"/>
    <s v="USC5Q1300081"/>
    <s v="Pay No Mind"/>
    <n v="0.04"/>
  </r>
  <r>
    <s v="US-VOT"/>
    <x v="11"/>
    <s v="857235002176"/>
    <x v="33"/>
    <s v="USC5Q1300082"/>
    <s v="Hangin' On"/>
    <n v="7.0000000000000007E-2"/>
  </r>
  <r>
    <s v="US-VOT"/>
    <x v="11"/>
    <s v="857235002176"/>
    <x v="33"/>
    <s v="USC5Q1300085"/>
    <s v="Letter To The Sun"/>
    <n v="0.02"/>
  </r>
  <r>
    <s v="US-VOT"/>
    <x v="11"/>
    <s v="857235002176"/>
    <x v="33"/>
    <s v="USC5Q1300086"/>
    <s v="Bottle"/>
    <n v="0.01"/>
  </r>
  <r>
    <s v="US-VOT"/>
    <x v="11"/>
    <s v="857235002176"/>
    <x v="33"/>
    <s v="USC5Q1300087"/>
    <s v="Say You're Gone"/>
    <n v="0.03"/>
  </r>
  <r>
    <s v="US-VOT"/>
    <x v="11"/>
    <s v="857235002176"/>
    <x v="33"/>
    <s v="USC5Q1300088"/>
    <s v="C'mon Doll"/>
    <n v="0.05"/>
  </r>
  <r>
    <s v="US-VOT"/>
    <x v="11"/>
    <s v="857235002176"/>
    <x v="33"/>
    <s v="USC5Q1300090"/>
    <s v="Hot Sweat"/>
    <n v="0.02"/>
  </r>
  <r>
    <s v="US-VOT"/>
    <x v="11"/>
    <s v="857235002176"/>
    <x v="33"/>
    <s v="USC5Q1400025"/>
    <s v="Sweet Tooth"/>
    <n v="0.03"/>
  </r>
  <r>
    <s v="US-VOT"/>
    <x v="11"/>
    <s v="857235002176"/>
    <x v="33"/>
    <s v="USC5Q1400026"/>
    <s v="Shiver + Shake"/>
    <n v="0.04"/>
  </r>
  <r>
    <s v="US-VOT"/>
    <x v="11"/>
    <s v="857235002237"/>
    <x v="34"/>
    <s v="USC5Q1300084"/>
    <s v="Cold Feet Killer"/>
    <n v="0.13"/>
  </r>
  <r>
    <s v="US-VOT"/>
    <x v="12"/>
    <s v="851857007397"/>
    <x v="35"/>
    <s v="USC5Q1700031"/>
    <s v="Success"/>
    <n v="0.02"/>
  </r>
  <r>
    <s v="US-VOT"/>
    <x v="12"/>
    <s v="851857007397"/>
    <x v="35"/>
    <s v="USC5Q1700032"/>
    <s v="Cry On Me"/>
    <n v="0.25"/>
  </r>
  <r>
    <s v="US-VOT"/>
    <x v="12"/>
    <s v="851857007397"/>
    <x v="35"/>
    <s v="USC5Q1700034"/>
    <s v="Get Back"/>
    <n v="0.01"/>
  </r>
  <r>
    <s v="US-VOT"/>
    <x v="12"/>
    <s v="851857007397"/>
    <x v="35"/>
    <s v="USC5Q1700038"/>
    <s v="Feedback Loop"/>
    <n v="0.02"/>
  </r>
  <r>
    <s v="US-VOT"/>
    <x v="12"/>
    <s v="857235002732"/>
    <x v="36"/>
    <s v="USC5Q1400079"/>
    <s v="I Don't Need The Sun"/>
    <n v="0.04"/>
  </r>
  <r>
    <s v="US-VOT"/>
    <x v="12"/>
    <s v="857235002732"/>
    <x v="36"/>
    <s v="USC5Q1400080"/>
    <s v="Celebrate"/>
    <n v="0.06"/>
  </r>
  <r>
    <s v="US-VOT"/>
    <x v="12"/>
    <s v="857235002749"/>
    <x v="37"/>
    <s v="USC5Q1400082"/>
    <s v="Hello"/>
    <n v="0.01"/>
  </r>
  <r>
    <s v="US-VOT"/>
    <x v="12"/>
    <s v="857235002749"/>
    <x v="37"/>
    <s v="USC5Q1400085"/>
    <s v="Mad Magic"/>
    <n v="0.02"/>
  </r>
  <r>
    <s v="US-VOT"/>
    <x v="12"/>
    <s v="857235002749"/>
    <x v="37"/>
    <s v="USC5Q1400086"/>
    <s v="Hey Oh"/>
    <n v="0.1"/>
  </r>
  <r>
    <s v="US-VOT"/>
    <x v="12"/>
    <s v="857235002909"/>
    <x v="38"/>
    <s v="USC5Q1400083"/>
    <s v="Hang On"/>
    <n v="0.01"/>
  </r>
  <r>
    <s v="US-VOT"/>
    <x v="13"/>
    <s v="851563006516"/>
    <x v="39"/>
    <s v="USC5Q1500033"/>
    <s v="The Fountain"/>
    <n v="0.01"/>
  </r>
  <r>
    <s v="US-VOT"/>
    <x v="13"/>
    <s v="851563006516"/>
    <x v="39"/>
    <s v="USC5Q1500034"/>
    <s v="Pale Paper"/>
    <n v="7.0000000000000007E-2"/>
  </r>
  <r>
    <s v="US-VOT"/>
    <x v="13"/>
    <s v="851563006516"/>
    <x v="39"/>
    <s v="USC5Q1500035"/>
    <s v="Cedar Wesley"/>
    <n v="0.01"/>
  </r>
  <r>
    <s v="US-VOT"/>
    <x v="13"/>
    <s v="851563006516"/>
    <x v="39"/>
    <s v="USC5Q1500036"/>
    <s v="Like A Feather"/>
    <n v="0.04"/>
  </r>
  <r>
    <s v="US-VOT"/>
    <x v="13"/>
    <s v="851563006516"/>
    <x v="39"/>
    <s v="USC5Q1500037"/>
    <s v="Buffalo Feet"/>
    <n v="0.02"/>
  </r>
  <r>
    <s v="US-VOT"/>
    <x v="14"/>
    <s v="857235002459"/>
    <x v="40"/>
    <s v="USC5Q1400039"/>
    <s v="Big Bad Money"/>
    <n v="7.0000000000000007E-2"/>
  </r>
  <r>
    <s v="US-VOT"/>
    <x v="14"/>
    <s v="857235002459"/>
    <x v="40"/>
    <s v="USC5Q1400041"/>
    <s v="Simon's In The Jungle"/>
    <n v="0.03"/>
  </r>
  <r>
    <s v="US-VOT"/>
    <x v="14"/>
    <s v="857235002459"/>
    <x v="40"/>
    <s v="USC5Q1400042"/>
    <s v="Evan Mann"/>
    <n v="0.02"/>
  </r>
  <r>
    <s v="US-VOT"/>
    <x v="14"/>
    <s v="857235002459"/>
    <x v="40"/>
    <s v="USC5Q1400043"/>
    <s v="Case Logic"/>
    <n v="0.02"/>
  </r>
  <r>
    <s v="US-VOT"/>
    <x v="14"/>
    <s v="857235002923"/>
    <x v="41"/>
    <s v="USC5Q1400038"/>
    <s v="Love Is On The Way"/>
    <n v="0.01"/>
  </r>
  <r>
    <s v="US-VOT"/>
    <x v="15"/>
    <s v="75679955869"/>
    <x v="42"/>
    <s v="CA1C71100091"/>
    <s v="Rain Of Gold"/>
    <n v="0.09"/>
  </r>
  <r>
    <s v="US-VOT"/>
    <x v="15"/>
    <s v="75679955869"/>
    <x v="42"/>
    <s v="CA1C71100092"/>
    <s v="Enter Through The Sun"/>
    <n v="0.03"/>
  </r>
  <r>
    <s v="US-VOT"/>
    <x v="15"/>
    <s v="75679955869"/>
    <x v="42"/>
    <s v="CA1C71100095"/>
    <s v="Beaches"/>
    <n v="0.02"/>
  </r>
  <r>
    <s v="US-VOT"/>
    <x v="15"/>
    <s v="75679955869"/>
    <x v="42"/>
    <s v="USC5Q1200051"/>
    <s v="White Doves"/>
    <n v="7.0000000000000007E-2"/>
  </r>
  <r>
    <s v="US-VOT"/>
    <x v="15"/>
    <s v="75679955869"/>
    <x v="42"/>
    <s v="USC5Q1300002"/>
    <s v="We Don't Sleep Tonight"/>
    <n v="0.01"/>
  </r>
  <r>
    <s v="US-VOT"/>
    <x v="15"/>
    <s v="75679955869"/>
    <x v="42"/>
    <s v="USC5Q1300003"/>
    <s v="Earth Plates Are Shifting"/>
    <n v="0.02"/>
  </r>
  <r>
    <s v="US-VOT"/>
    <x v="15"/>
    <s v="75679955869"/>
    <x v="42"/>
    <s v="USC5Q1300004"/>
    <s v="We Don't Sleep Tonight"/>
    <n v="0.01"/>
  </r>
  <r>
    <s v="US-VOT"/>
    <x v="15"/>
    <s v="851563006042"/>
    <x v="43"/>
    <s v="USC5Q1500003"/>
    <s v="Mercy"/>
    <n v="0.43"/>
  </r>
  <r>
    <s v="US-VOT"/>
    <x v="15"/>
    <s v="851563006042"/>
    <x v="43"/>
    <s v="USC5Q1500005"/>
    <s v="Ghosts"/>
    <n v="0.21"/>
  </r>
  <r>
    <s v="US-VOT"/>
    <x v="15"/>
    <s v="851563006042"/>
    <x v="43"/>
    <s v="USC5Q1500006"/>
    <s v="Stranglehold"/>
    <n v="0.13"/>
  </r>
  <r>
    <s v="US-VOT"/>
    <x v="15"/>
    <s v="851563006042"/>
    <x v="43"/>
    <s v="USC5Q1500007"/>
    <s v="Never Die Young"/>
    <n v="0.01"/>
  </r>
  <r>
    <s v="US-VOT"/>
    <x v="15"/>
    <s v="851563006042"/>
    <x v="43"/>
    <s v="USC5Q1500008"/>
    <s v="House Lights"/>
    <n v="0.01"/>
  </r>
  <r>
    <s v="US-VOT"/>
    <x v="15"/>
    <s v="851563006042"/>
    <x v="43"/>
    <s v="USC5Q1500010"/>
    <s v="Sunshine"/>
    <n v="0.02"/>
  </r>
  <r>
    <s v="US-VOT"/>
    <x v="15"/>
    <s v="851563006066"/>
    <x v="43"/>
    <s v="USC5Q1500004"/>
    <s v="The Gates"/>
    <n v="0.27"/>
  </r>
  <r>
    <s v="US-VOT"/>
    <x v="15"/>
    <s v="851563006080"/>
    <x v="44"/>
    <s v="USC5Q1500013"/>
    <s v="Uncover Your Eyes"/>
    <n v="0.01"/>
  </r>
  <r>
    <s v="US-VOT"/>
    <x v="15"/>
    <s v="857235002947"/>
    <x v="45"/>
    <s v="USC5Q1500001"/>
    <s v="So Cruel"/>
    <n v="0.06"/>
  </r>
  <r>
    <s v="US-VOT"/>
    <x v="16"/>
    <s v="851563006127"/>
    <x v="46"/>
    <s v="USC5Q1400051"/>
    <s v="Breathe"/>
    <n v="0.04"/>
  </r>
  <r>
    <s v="US-VOT"/>
    <x v="16"/>
    <s v="851563006127"/>
    <x v="46"/>
    <s v="USC5Q1400054"/>
    <s v="Debts &amp; Collections"/>
    <n v="0.02"/>
  </r>
  <r>
    <s v="US-VOT"/>
    <x v="16"/>
    <s v="851563006127"/>
    <x v="46"/>
    <s v="USC5Q1400057"/>
    <s v="The Hands On The Clock"/>
    <n v="0.01"/>
  </r>
  <r>
    <s v="US-VOT"/>
    <x v="16"/>
    <s v="851563006257"/>
    <x v="47"/>
    <s v="USC5Q1400059"/>
    <s v="All Is Well"/>
    <n v="0.14000000000000001"/>
  </r>
  <r>
    <s v="US-VOT"/>
    <x v="16"/>
    <s v="851563006257"/>
    <x v="47"/>
    <s v="USC5Q1400060"/>
    <s v="While You Sleep"/>
    <n v="0.01"/>
  </r>
  <r>
    <s v="US-VOT"/>
    <x v="16"/>
    <s v="851563006264"/>
    <x v="48"/>
    <s v="USC5Q1400052"/>
    <s v="Guided"/>
    <n v="0.08"/>
  </r>
  <r>
    <s v="US-VOT"/>
    <x v="17"/>
    <s v="851857007526"/>
    <x v="49"/>
    <s v="USC5Q1800012"/>
    <s v="Dirge"/>
    <n v="0.37"/>
  </r>
  <r>
    <s v="US-VOT"/>
    <x v="17"/>
    <s v="851857007526"/>
    <x v="49"/>
    <s v="USC5Q1800013"/>
    <s v="Still"/>
    <n v="0.37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203">
  <r>
    <s v="JAN 2019"/>
    <s v="CAROLINE"/>
    <s v="VOTIVMUSIC"/>
    <x v="0"/>
    <s v="85156300693"/>
    <x v="0"/>
    <s v="USC5Q1600021"/>
    <s v="Wrapped Up"/>
    <s v="Audio Track Stream Portable - Subscr"/>
    <n v="0.01"/>
    <n v="2"/>
  </r>
  <r>
    <s v="JAN 2019"/>
    <s v="CAROLINE"/>
    <s v="VOTIVMUSIC"/>
    <x v="0"/>
    <s v="851563006752"/>
    <x v="1"/>
    <s v="USC5Q1600018"/>
    <s v="Aliens"/>
    <s v="Audio Track Stream Portable - Subscr"/>
    <n v="0.1"/>
    <n v="16"/>
  </r>
  <r>
    <s v="JAN 2019"/>
    <s v="CAROLINE"/>
    <s v="VOTIVMUSIC"/>
    <x v="0"/>
    <s v="851563006752"/>
    <x v="1"/>
    <s v="USC5Q1600019"/>
    <s v="Being Alone"/>
    <s v="User Generated Content Stream Track"/>
    <m/>
    <n v="1"/>
  </r>
  <r>
    <s v="JAN 2019"/>
    <s v="CAROLINE"/>
    <s v="VOTIVMUSIC"/>
    <x v="0"/>
    <s v="851563006752"/>
    <x v="1"/>
    <s v="USC5Q1600019"/>
    <s v="Being Alone"/>
    <s v="Audio Track Stream Portable - Subscr"/>
    <n v="0.11"/>
    <n v="16"/>
  </r>
  <r>
    <s v="JAN 2019"/>
    <s v="CAROLINE"/>
    <s v="VOTIVMUSIC"/>
    <x v="0"/>
    <s v="851563006752"/>
    <x v="1"/>
    <s v="USC5Q1600020"/>
    <s v="CPH"/>
    <s v="Audio Track Stream Portable - Subscr"/>
    <n v="7.0000000000000007E-2"/>
    <n v="12"/>
  </r>
  <r>
    <s v="JAN 2019"/>
    <s v="CAROLINE"/>
    <s v="VOTIVMUSIC"/>
    <x v="0"/>
    <s v="851563006752"/>
    <x v="1"/>
    <s v="USC5Q1600021"/>
    <s v="Wrapped Up"/>
    <s v="Audio Track Stream Portable - Subscr"/>
    <n v="0.13"/>
    <n v="20"/>
  </r>
  <r>
    <s v="JAN 2019"/>
    <s v="CAROLINE"/>
    <s v="VOTIVMUSIC"/>
    <x v="0"/>
    <s v="851563006752"/>
    <x v="1"/>
    <s v="USC5Q1600021"/>
    <s v="Wrapped Up"/>
    <s v="Audio Cloud Services - Subscr"/>
    <m/>
    <n v="1"/>
  </r>
  <r>
    <s v="JAN 2019"/>
    <s v="CAROLINE"/>
    <s v="VOTIVMUSIC"/>
    <x v="0"/>
    <s v="851563006752"/>
    <x v="1"/>
    <s v="USC5Q1600022"/>
    <s v="Don't Choke"/>
    <s v="Audio Track Stream Portable - Subscr"/>
    <n v="0.17"/>
    <n v="25"/>
  </r>
  <r>
    <s v="JAN 2019"/>
    <s v="CAROLINE"/>
    <s v="VOTIVMUSIC"/>
    <x v="0"/>
    <s v="851563006752"/>
    <x v="1"/>
    <s v="USC5Q1600023"/>
    <s v="Keeping You Awake"/>
    <s v="Audio Track Stream Portable - Subscr"/>
    <n v="0.13"/>
    <n v="20"/>
  </r>
  <r>
    <s v="JAN 2019"/>
    <s v="CAROLINE"/>
    <s v="VOTIVMUSIC"/>
    <x v="0"/>
    <s v="851563006752"/>
    <x v="1"/>
    <s v="USC5Q1600024"/>
    <s v="I Don't Think About It"/>
    <s v="User Generated Content Stream Track"/>
    <m/>
    <n v="1"/>
  </r>
  <r>
    <s v="JAN 2019"/>
    <s v="CAROLINE"/>
    <s v="VOTIVMUSIC"/>
    <x v="0"/>
    <s v="851563006752"/>
    <x v="1"/>
    <s v="USC5Q1600024"/>
    <s v="I Don't Think About It"/>
    <s v="Audio Track Stream Portable - Subscr"/>
    <n v="0.08"/>
    <n v="11"/>
  </r>
  <r>
    <s v="JAN 2019"/>
    <s v="CAROLINE"/>
    <s v="VOTIVMUSIC"/>
    <x v="0"/>
    <s v="851563006752"/>
    <x v="1"/>
    <s v="USC5Q1600025"/>
    <s v="YDNF (Young Dumb Numb Fun)"/>
    <s v="Audio Track Stream Portable - Subscr"/>
    <n v="0.16"/>
    <n v="21"/>
  </r>
  <r>
    <s v="JAN 2019"/>
    <s v="CAROLINE"/>
    <s v="VOTIVMUSIC"/>
    <x v="0"/>
    <s v="851563006752"/>
    <x v="1"/>
    <s v="USC5Q1600026"/>
    <s v="At Ease"/>
    <s v="Audio Track Stream Portable - Subscr"/>
    <n v="0.05"/>
    <n v="9"/>
  </r>
  <r>
    <s v="JAN 2019"/>
    <s v="CAROLINE"/>
    <s v="VOTIVMUSIC"/>
    <x v="0"/>
    <s v="851563006837"/>
    <x v="2"/>
    <s v="USC5Q1600025"/>
    <s v="YDNF (Young Dumb Numb Fun)"/>
    <s v="Audio Track Stream Portable - Subscr"/>
    <n v="0.01"/>
    <n v="3"/>
  </r>
  <r>
    <s v="JAN 2019"/>
    <s v="CAROLINE"/>
    <s v="VOTIVMUSIC"/>
    <x v="0"/>
    <s v="851563006882"/>
    <x v="3"/>
    <s v="USC5Q1600019"/>
    <s v="Being Alone"/>
    <s v="Audio Track Stream Portable - Subscr"/>
    <n v="0.01"/>
    <n v="1"/>
  </r>
  <r>
    <s v="JAN 2019"/>
    <s v="CAROLINE"/>
    <s v="VOTIVMUSIC"/>
    <x v="0"/>
    <s v="851857007137"/>
    <x v="4"/>
    <s v="USC5Q1690008"/>
    <s v="Don't Choke"/>
    <s v="Digital Online Vid track Stream"/>
    <n v="0.02"/>
    <n v="6"/>
  </r>
  <r>
    <s v="JAN 2019"/>
    <s v="CAROLINE"/>
    <s v="VOTIVMUSIC"/>
    <x v="0"/>
    <s v="851857007533"/>
    <x v="1"/>
    <s v="USC5Q1600018"/>
    <s v="Aliens"/>
    <s v="Digital Online Aud track Stream"/>
    <m/>
    <n v="2"/>
  </r>
  <r>
    <s v="JAN 2019"/>
    <s v="CAROLINE"/>
    <s v="VOTIVMUSIC"/>
    <x v="0"/>
    <s v="851857007533"/>
    <x v="1"/>
    <s v="USC5Q1600018"/>
    <s v="Aliens"/>
    <s v="Audio Track Stream Portable - Subscr"/>
    <n v="7.0000000000000007E-2"/>
    <n v="19"/>
  </r>
  <r>
    <s v="JAN 2019"/>
    <s v="CAROLINE"/>
    <s v="VOTIVMUSIC"/>
    <x v="0"/>
    <s v="851857007533"/>
    <x v="1"/>
    <s v="USC5Q1600019"/>
    <s v="Being Alone"/>
    <s v="Digital Online Aud track Stream"/>
    <n v="0.01"/>
    <n v="6"/>
  </r>
  <r>
    <s v="JAN 2019"/>
    <s v="CAROLINE"/>
    <s v="VOTIVMUSIC"/>
    <x v="0"/>
    <s v="851857007533"/>
    <x v="1"/>
    <s v="USC5Q1600019"/>
    <s v="Being Alone"/>
    <s v="Audio Track Stream Portable - Subscr"/>
    <n v="0.08"/>
    <n v="17"/>
  </r>
  <r>
    <s v="JAN 2019"/>
    <s v="CAROLINE"/>
    <s v="VOTIVMUSIC"/>
    <x v="0"/>
    <s v="851857007533"/>
    <x v="1"/>
    <s v="USC5Q1600019"/>
    <s v="Being Alone"/>
    <s v="Audio Stream True Up"/>
    <m/>
    <n v="1"/>
  </r>
  <r>
    <s v="JAN 2019"/>
    <s v="CAROLINE"/>
    <s v="VOTIVMUSIC"/>
    <x v="0"/>
    <s v="851857007533"/>
    <x v="1"/>
    <s v="USC5Q1600020"/>
    <s v="CPH"/>
    <s v="Audio Track Stream Portable - Subscr"/>
    <n v="0.01"/>
    <n v="4"/>
  </r>
  <r>
    <s v="JAN 2019"/>
    <s v="CAROLINE"/>
    <s v="VOTIVMUSIC"/>
    <x v="0"/>
    <s v="851857007533"/>
    <x v="1"/>
    <s v="USC5Q1600021"/>
    <s v="Wrapped Up"/>
    <s v="Digital Online Aud track Stream"/>
    <n v="0.01"/>
    <n v="7"/>
  </r>
  <r>
    <s v="JAN 2019"/>
    <s v="CAROLINE"/>
    <s v="VOTIVMUSIC"/>
    <x v="0"/>
    <s v="851857007533"/>
    <x v="1"/>
    <s v="USC5Q1600021"/>
    <s v="Wrapped Up"/>
    <s v="Audio Track Stream Portable - Subscr"/>
    <n v="0.42"/>
    <n v="96"/>
  </r>
  <r>
    <s v="JAN 2019"/>
    <s v="CAROLINE"/>
    <s v="VOTIVMUSIC"/>
    <x v="0"/>
    <s v="851857007533"/>
    <x v="1"/>
    <s v="USC5Q1600022"/>
    <s v="Don't Choke"/>
    <s v="Digital Online Aud track Stream"/>
    <n v="0.01"/>
    <n v="4"/>
  </r>
  <r>
    <s v="JAN 2019"/>
    <s v="CAROLINE"/>
    <s v="VOTIVMUSIC"/>
    <x v="0"/>
    <s v="851857007533"/>
    <x v="1"/>
    <s v="USC5Q1600022"/>
    <s v="Don't Choke"/>
    <s v="Audio Track Stream Portable - Subscr"/>
    <n v="0.04"/>
    <n v="9"/>
  </r>
  <r>
    <s v="JAN 2019"/>
    <s v="CAROLINE"/>
    <s v="VOTIVMUSIC"/>
    <x v="0"/>
    <s v="851857007533"/>
    <x v="1"/>
    <s v="USC5Q1600023"/>
    <s v="Keeping You Awake"/>
    <s v="Digital Online Aud track Stream"/>
    <n v="0.01"/>
    <n v="4"/>
  </r>
  <r>
    <s v="JAN 2019"/>
    <s v="CAROLINE"/>
    <s v="VOTIVMUSIC"/>
    <x v="0"/>
    <s v="851857007533"/>
    <x v="1"/>
    <s v="USC5Q1600023"/>
    <s v="Keeping You Awake"/>
    <s v="Audio Track Stream Portable - Subscr"/>
    <n v="0.12"/>
    <n v="31"/>
  </r>
  <r>
    <s v="JAN 2019"/>
    <s v="CAROLINE"/>
    <s v="VOTIVMUSIC"/>
    <x v="0"/>
    <s v="851857007533"/>
    <x v="1"/>
    <s v="USC5Q1600024"/>
    <s v="I Don't Think About It"/>
    <s v="Digital Online Aud track Stream"/>
    <n v="0.01"/>
    <n v="4"/>
  </r>
  <r>
    <s v="JAN 2019"/>
    <s v="CAROLINE"/>
    <s v="VOTIVMUSIC"/>
    <x v="0"/>
    <s v="851857007533"/>
    <x v="1"/>
    <s v="USC5Q1600024"/>
    <s v="I Don't Think About It"/>
    <s v="Audio Track Stream Portable - Subscr"/>
    <n v="0.03"/>
    <n v="6"/>
  </r>
  <r>
    <s v="JAN 2019"/>
    <s v="CAROLINE"/>
    <s v="VOTIVMUSIC"/>
    <x v="0"/>
    <s v="851857007533"/>
    <x v="1"/>
    <s v="USC5Q1600025"/>
    <s v="YDNF (Young Dumb Numb Fun)"/>
    <s v="Digital Online Aud track Stream"/>
    <n v="0.01"/>
    <n v="7"/>
  </r>
  <r>
    <s v="JAN 2019"/>
    <s v="CAROLINE"/>
    <s v="VOTIVMUSIC"/>
    <x v="0"/>
    <s v="851857007533"/>
    <x v="1"/>
    <s v="USC5Q1600025"/>
    <s v="YDNF (Young Dumb Numb Fun)"/>
    <s v="Audio Track Stream Portable - Subscr"/>
    <n v="0.05"/>
    <n v="17"/>
  </r>
  <r>
    <s v="JAN 2019"/>
    <s v="CAROLINE"/>
    <s v="VOTIVMUSIC"/>
    <x v="0"/>
    <s v="851857007533"/>
    <x v="1"/>
    <s v="USC5Q1600026"/>
    <s v="At Ease"/>
    <s v="Audio Track Stream Portable - Subscr"/>
    <n v="0.03"/>
    <n v="8"/>
  </r>
  <r>
    <s v="JAN 2019"/>
    <s v="CAROLINE"/>
    <s v="VOTIVMUSIC"/>
    <x v="1"/>
    <s v="851563006622"/>
    <x v="5"/>
    <s v="USC5Q1600013"/>
    <s v="UUU"/>
    <s v="Digital Online Aud track Stream"/>
    <m/>
    <n v="1"/>
  </r>
  <r>
    <s v="JAN 2019"/>
    <s v="CAROLINE"/>
    <s v="VOTIVMUSIC"/>
    <x v="1"/>
    <s v="851563006622"/>
    <x v="5"/>
    <s v="USC5Q1600013"/>
    <s v="UUU"/>
    <s v="User Generated Content Stream Track"/>
    <m/>
    <n v="1"/>
  </r>
  <r>
    <s v="JAN 2019"/>
    <s v="CAROLINE"/>
    <s v="VOTIVMUSIC"/>
    <x v="1"/>
    <s v="851563006622"/>
    <x v="5"/>
    <s v="USC5Q1600013"/>
    <s v="UUU"/>
    <s v="Audio Track Stream Portable - Subscr"/>
    <n v="0.27"/>
    <n v="33"/>
  </r>
  <r>
    <s v="JAN 2019"/>
    <s v="CAROLINE"/>
    <s v="VOTIVMUSIC"/>
    <x v="1"/>
    <s v="851563006622"/>
    <x v="5"/>
    <s v="USC5Q1600013"/>
    <s v="UUU"/>
    <s v="Audio Cloud Services - Subscr"/>
    <m/>
    <n v="6"/>
  </r>
  <r>
    <s v="JAN 2019"/>
    <s v="CAROLINE"/>
    <s v="VOTIVMUSIC"/>
    <x v="1"/>
    <s v="851563006622"/>
    <x v="5"/>
    <s v="USC5Q1600014"/>
    <s v="Honey"/>
    <s v="Digital Online Aud track Stream"/>
    <m/>
    <n v="43"/>
  </r>
  <r>
    <s v="JAN 2019"/>
    <s v="CAROLINE"/>
    <s v="VOTIVMUSIC"/>
    <x v="1"/>
    <s v="851563006622"/>
    <x v="5"/>
    <s v="USC5Q1600014"/>
    <s v="Honey"/>
    <s v="Audio Track Stream Portable - Subscr"/>
    <n v="0.24"/>
    <n v="39"/>
  </r>
  <r>
    <s v="JAN 2019"/>
    <s v="CAROLINE"/>
    <s v="VOTIVMUSIC"/>
    <x v="1"/>
    <s v="851563006622"/>
    <x v="5"/>
    <s v="USC5Q1600014"/>
    <s v="Honey"/>
    <s v="Audio Cloud Services - Subscr"/>
    <m/>
    <n v="5"/>
  </r>
  <r>
    <s v="JAN 2019"/>
    <s v="CAROLINE"/>
    <s v="VOTIVMUSIC"/>
    <x v="1"/>
    <s v="851563006622"/>
    <x v="5"/>
    <s v="USC5Q1600014"/>
    <s v="Honey"/>
    <s v="Audio Stream True Up"/>
    <m/>
    <n v="1"/>
  </r>
  <r>
    <s v="JAN 2019"/>
    <s v="CAROLINE"/>
    <s v="VOTIVMUSIC"/>
    <x v="1"/>
    <s v="851563006622"/>
    <x v="5"/>
    <s v="USC5Q1600015"/>
    <s v="Carry You"/>
    <s v="Digital Online Aud track Stream"/>
    <n v="0.01"/>
    <n v="4"/>
  </r>
  <r>
    <s v="JAN 2019"/>
    <s v="CAROLINE"/>
    <s v="VOTIVMUSIC"/>
    <x v="1"/>
    <s v="851563006622"/>
    <x v="5"/>
    <s v="USC5Q1600015"/>
    <s v="Carry You"/>
    <s v="Audio Track Stream Portable - Subscr"/>
    <n v="0.09"/>
    <n v="18"/>
  </r>
  <r>
    <s v="JAN 2019"/>
    <s v="CAROLINE"/>
    <s v="VOTIVMUSIC"/>
    <x v="1"/>
    <s v="851563006622"/>
    <x v="5"/>
    <s v="USC5Q1600015"/>
    <s v="Carry You"/>
    <s v="Audio Cloud Services - Subscr"/>
    <m/>
    <n v="5"/>
  </r>
  <r>
    <s v="JAN 2019"/>
    <s v="CAROLINE"/>
    <s v="VOTIVMUSIC"/>
    <x v="1"/>
    <s v="851563006622"/>
    <x v="5"/>
    <s v="USC5Q1600016"/>
    <s v="Armies"/>
    <s v="Digital Online Aud track Stream"/>
    <n v="0.01"/>
    <n v="6"/>
  </r>
  <r>
    <s v="JAN 2019"/>
    <s v="CAROLINE"/>
    <s v="VOTIVMUSIC"/>
    <x v="1"/>
    <s v="851563006622"/>
    <x v="5"/>
    <s v="USC5Q1600016"/>
    <s v="Armies"/>
    <s v="Audio Track Stream Portable - Subscr"/>
    <n v="0.09"/>
    <n v="19"/>
  </r>
  <r>
    <s v="JAN 2019"/>
    <s v="CAROLINE"/>
    <s v="VOTIVMUSIC"/>
    <x v="1"/>
    <s v="851563006622"/>
    <x v="5"/>
    <s v="USC5Q1600016"/>
    <s v="Armies"/>
    <s v="Audio Cloud Services - Subscr"/>
    <m/>
    <n v="4"/>
  </r>
  <r>
    <s v="JAN 2019"/>
    <s v="CAROLINE"/>
    <s v="VOTIVMUSIC"/>
    <x v="1"/>
    <s v="851563006622"/>
    <x v="5"/>
    <s v="USC5Q1600017"/>
    <s v="Porcelain"/>
    <s v="Digital Online Aud track Stream"/>
    <m/>
    <n v="1"/>
  </r>
  <r>
    <s v="JAN 2019"/>
    <s v="CAROLINE"/>
    <s v="VOTIVMUSIC"/>
    <x v="1"/>
    <s v="851563006622"/>
    <x v="5"/>
    <s v="USC5Q1600017"/>
    <s v="Porcelain"/>
    <s v="Audio Track Stream Portable - Subscr"/>
    <n v="0.05"/>
    <n v="8"/>
  </r>
  <r>
    <s v="JAN 2019"/>
    <s v="CAROLINE"/>
    <s v="VOTIVMUSIC"/>
    <x v="1"/>
    <s v="851563006622"/>
    <x v="5"/>
    <s v="USC5Q1600017"/>
    <s v="Porcelain"/>
    <s v="Audio Cloud Services - Subscr"/>
    <m/>
    <n v="5"/>
  </r>
  <r>
    <s v="JAN 2019"/>
    <s v="CAROLINE"/>
    <s v="VOTIVMUSIC"/>
    <x v="1"/>
    <s v="851563006639"/>
    <x v="5"/>
    <s v="USC5Q1600014"/>
    <s v="Honey"/>
    <s v="Digital Online Aud track Stream"/>
    <n v="0.02"/>
    <n v="16"/>
  </r>
  <r>
    <s v="JAN 2019"/>
    <s v="CAROLINE"/>
    <s v="VOTIVMUSIC"/>
    <x v="1"/>
    <s v="851563006639"/>
    <x v="5"/>
    <s v="USC5Q1600014"/>
    <s v="Honey"/>
    <s v="User Generated Content Stream Track"/>
    <m/>
    <n v="3"/>
  </r>
  <r>
    <s v="JAN 2019"/>
    <s v="CAROLINE"/>
    <s v="VOTIVMUSIC"/>
    <x v="1"/>
    <s v="851563006639"/>
    <x v="5"/>
    <s v="USC5Q1600014"/>
    <s v="Honey"/>
    <s v="Audio Track Stream Portable - Subscr"/>
    <n v="0.53"/>
    <n v="119"/>
  </r>
  <r>
    <s v="JAN 2019"/>
    <s v="CAROLINE"/>
    <s v="VOTIVMUSIC"/>
    <x v="1"/>
    <s v="851563006660"/>
    <x v="5"/>
    <s v="USC5Q1690003"/>
    <s v="Honey (Official Video)"/>
    <s v="Digital Online Vid track Stream"/>
    <n v="0.06"/>
    <n v="14"/>
  </r>
  <r>
    <s v="JAN 2019"/>
    <s v="CAROLINE"/>
    <s v="VOTIVMUSIC"/>
    <x v="1"/>
    <s v="851563006660"/>
    <x v="5"/>
    <s v="USC5Q1690003"/>
    <s v="Honey (Official Video)"/>
    <s v="Video Stream Video Portable - Subscr"/>
    <n v="0.18"/>
    <n v="9"/>
  </r>
  <r>
    <s v="JAN 2019"/>
    <s v="CAROLINE"/>
    <s v="VOTIVMUSIC"/>
    <x v="1"/>
    <s v="851563006806"/>
    <x v="6"/>
    <s v="USC5Q1690004"/>
    <s v="UUU"/>
    <s v="Digital Online Vid track Stream"/>
    <n v="0.09"/>
    <n v="23"/>
  </r>
  <r>
    <s v="JAN 2019"/>
    <s v="CAROLINE"/>
    <s v="VOTIVMUSIC"/>
    <x v="1"/>
    <s v="851563006875"/>
    <x v="6"/>
    <s v="USC5Q1600013"/>
    <s v="UUU"/>
    <s v="Digital Online Aud track Stream"/>
    <n v="0.01"/>
    <n v="8"/>
  </r>
  <r>
    <s v="JAN 2019"/>
    <s v="CAROLINE"/>
    <s v="VOTIVMUSIC"/>
    <x v="1"/>
    <s v="851563006875"/>
    <x v="6"/>
    <s v="USC5Q1600013"/>
    <s v="UUU"/>
    <s v="Audio Track Stream Portable - Subscr"/>
    <n v="0.32"/>
    <n v="68"/>
  </r>
  <r>
    <s v="JAN 2019"/>
    <s v="CAROLINE"/>
    <s v="VOTIVMUSIC"/>
    <x v="1"/>
    <s v="851857007182"/>
    <x v="7"/>
    <s v="USC5Q1600052"/>
    <s v="Parakeeter"/>
    <s v="Digital Online Aud track Stream"/>
    <m/>
    <n v="2"/>
  </r>
  <r>
    <s v="JAN 2019"/>
    <s v="CAROLINE"/>
    <s v="VOTIVMUSIC"/>
    <x v="1"/>
    <s v="851857007182"/>
    <x v="7"/>
    <s v="USC5Q1600052"/>
    <s v="Parakeeter"/>
    <s v="User Generated Content Stream Track"/>
    <m/>
    <n v="1"/>
  </r>
  <r>
    <s v="JAN 2019"/>
    <s v="CAROLINE"/>
    <s v="VOTIVMUSIC"/>
    <x v="1"/>
    <s v="851857007182"/>
    <x v="7"/>
    <s v="USC5Q1600052"/>
    <s v="Parakeeter"/>
    <s v="Audio Track Stream Portable - Subscr"/>
    <n v="0.01"/>
    <n v="2"/>
  </r>
  <r>
    <s v="JAN 2019"/>
    <s v="CAROLINE"/>
    <s v="VOTIVMUSIC"/>
    <x v="1"/>
    <s v="851857007342"/>
    <x v="8"/>
    <s v="USC5Q1700027"/>
    <s v="Cheshire Kitten"/>
    <s v="Digital Online Aud track Stream"/>
    <n v="0.02"/>
    <n v="11"/>
  </r>
  <r>
    <s v="JAN 2019"/>
    <s v="CAROLINE"/>
    <s v="VOTIVMUSIC"/>
    <x v="1"/>
    <s v="851857007342"/>
    <x v="8"/>
    <s v="USC5Q1700027"/>
    <s v="Cheshire Kitten"/>
    <s v="Audio Track Stream Portable - Subscr"/>
    <n v="0.14000000000000001"/>
    <n v="25"/>
  </r>
  <r>
    <s v="JAN 2019"/>
    <s v="CAROLINE"/>
    <s v="VOTIVMUSIC"/>
    <x v="1"/>
    <s v="851857007427"/>
    <x v="8"/>
    <s v="USC5Q1790002"/>
    <s v="Cheshire Kitten"/>
    <s v="Digital Online Vid track Stream"/>
    <m/>
    <n v="1"/>
  </r>
  <r>
    <s v="JAN 2019"/>
    <s v="CAROLINE"/>
    <s v="VOTIVMUSIC"/>
    <x v="1"/>
    <s v="851857007441"/>
    <x v="9"/>
    <s v="USC5Q1700040"/>
    <s v="Bamboo"/>
    <s v="Digital Online Aud track Stream"/>
    <m/>
    <n v="3"/>
  </r>
  <r>
    <s v="JAN 2019"/>
    <s v="CAROLINE"/>
    <s v="VOTIVMUSIC"/>
    <x v="1"/>
    <s v="851857007441"/>
    <x v="9"/>
    <s v="USC5Q1700040"/>
    <s v="Bamboo"/>
    <s v="Audio Track Stream Portable - Subscr"/>
    <n v="0.08"/>
    <n v="14"/>
  </r>
  <r>
    <s v="JAN 2019"/>
    <s v="CAROLINE"/>
    <s v="VOTIVMUSIC"/>
    <x v="2"/>
    <s v="75679950949"/>
    <x v="10"/>
    <s v="AULI01386960"/>
    <s v="Scream Rave"/>
    <s v="Digital Online Aud track Stream"/>
    <n v="0.01"/>
    <n v="11"/>
  </r>
  <r>
    <s v="JAN 2019"/>
    <s v="CAROLINE"/>
    <s v="VOTIVMUSIC"/>
    <x v="2"/>
    <s v="75679950949"/>
    <x v="10"/>
    <s v="AULI01386960"/>
    <s v="Scream Rave"/>
    <s v="Digital Online Vid track Stream"/>
    <n v="0.01"/>
    <n v="1"/>
  </r>
  <r>
    <s v="JAN 2019"/>
    <s v="CAROLINE"/>
    <s v="VOTIVMUSIC"/>
    <x v="2"/>
    <s v="75679950949"/>
    <x v="10"/>
    <s v="AULI01386960"/>
    <s v="Scream Rave"/>
    <s v="User Generated Content Stream Track"/>
    <m/>
    <n v="1"/>
  </r>
  <r>
    <s v="JAN 2019"/>
    <s v="CAROLINE"/>
    <s v="VOTIVMUSIC"/>
    <x v="2"/>
    <s v="75679950949"/>
    <x v="10"/>
    <s v="AULI01386960"/>
    <s v="Scream Rave"/>
    <s v="Audio Track Stream Portable - Subscr"/>
    <n v="0.73"/>
    <n v="154"/>
  </r>
  <r>
    <s v="JAN 2019"/>
    <s v="CAROLINE"/>
    <s v="VOTIVMUSIC"/>
    <x v="2"/>
    <s v="75679950949"/>
    <x v="10"/>
    <s v="AULI01386960"/>
    <s v="Scream Rave"/>
    <s v="Audio Cloud Services - Subscr"/>
    <m/>
    <n v="2"/>
  </r>
  <r>
    <s v="JAN 2019"/>
    <s v="CAROLINE"/>
    <s v="VOTIVMUSIC"/>
    <x v="2"/>
    <s v="75679950949"/>
    <x v="10"/>
    <s v="AULI01386970"/>
    <s v="Promises"/>
    <s v="Digital Online Aud track Stream"/>
    <n v="0.1"/>
    <n v="72"/>
  </r>
  <r>
    <s v="JAN 2019"/>
    <s v="CAROLINE"/>
    <s v="VOTIVMUSIC"/>
    <x v="2"/>
    <s v="75679950949"/>
    <x v="10"/>
    <s v="AULI01386970"/>
    <s v="Promises"/>
    <s v="Digital Online Vid track Stream"/>
    <m/>
    <n v="4"/>
  </r>
  <r>
    <s v="JAN 2019"/>
    <s v="CAROLINE"/>
    <s v="VOTIVMUSIC"/>
    <x v="2"/>
    <s v="75679950949"/>
    <x v="10"/>
    <s v="AULI01386970"/>
    <s v="Promises"/>
    <s v="Audio Track Stream Webcast Portable"/>
    <n v="0.01"/>
    <n v="2"/>
  </r>
  <r>
    <s v="JAN 2019"/>
    <s v="CAROLINE"/>
    <s v="VOTIVMUSIC"/>
    <x v="2"/>
    <s v="75679950949"/>
    <x v="10"/>
    <s v="AULI01386970"/>
    <s v="Promises"/>
    <s v="Audio Track Stream Portable - Subscr"/>
    <n v="3.31"/>
    <n v="645"/>
  </r>
  <r>
    <s v="JAN 2019"/>
    <s v="CAROLINE"/>
    <s v="VOTIVMUSIC"/>
    <x v="2"/>
    <s v="75679950949"/>
    <x v="10"/>
    <s v="AULI01386970"/>
    <s v="Promises"/>
    <s v="Audio Cloud Services - Subscr"/>
    <m/>
    <n v="6"/>
  </r>
  <r>
    <s v="JAN 2019"/>
    <s v="CAROLINE"/>
    <s v="VOTIVMUSIC"/>
    <x v="2"/>
    <s v="75679950949"/>
    <x v="10"/>
    <s v="AULI01386980"/>
    <s v="Moonrabbit"/>
    <s v="Digital Online Aud track Stream"/>
    <n v="0.01"/>
    <n v="6"/>
  </r>
  <r>
    <s v="JAN 2019"/>
    <s v="CAROLINE"/>
    <s v="VOTIVMUSIC"/>
    <x v="2"/>
    <s v="75679950949"/>
    <x v="10"/>
    <s v="AULI01386980"/>
    <s v="Moonrabbit"/>
    <s v="Audio Track Stream Portable - Subscr"/>
    <n v="0.8"/>
    <n v="156"/>
  </r>
  <r>
    <s v="JAN 2019"/>
    <s v="CAROLINE"/>
    <s v="VOTIVMUSIC"/>
    <x v="2"/>
    <s v="75679950949"/>
    <x v="10"/>
    <s v="AULI01386980"/>
    <s v="Moonrabbit"/>
    <s v="Audio Cloud Services - Subscr"/>
    <n v="0.01"/>
    <n v="8"/>
  </r>
  <r>
    <s v="JAN 2019"/>
    <s v="CAROLINE"/>
    <s v="VOTIVMUSIC"/>
    <x v="2"/>
    <s v="75679950949"/>
    <x v="10"/>
    <s v="AULI01386990"/>
    <s v="Island Living"/>
    <s v="Digital Online Aud track Stream"/>
    <n v="0.01"/>
    <n v="8"/>
  </r>
  <r>
    <s v="JAN 2019"/>
    <s v="CAROLINE"/>
    <s v="VOTIVMUSIC"/>
    <x v="2"/>
    <s v="75679950949"/>
    <x v="10"/>
    <s v="AULI01386990"/>
    <s v="Island Living"/>
    <s v="Audio Track Stream Webcast Portable"/>
    <m/>
    <n v="1"/>
  </r>
  <r>
    <s v="JAN 2019"/>
    <s v="CAROLINE"/>
    <s v="VOTIVMUSIC"/>
    <x v="2"/>
    <s v="75679950949"/>
    <x v="10"/>
    <s v="AULI01386990"/>
    <s v="Island Living"/>
    <s v="User Generated Content Stream Track"/>
    <m/>
    <n v="1"/>
  </r>
  <r>
    <s v="JAN 2019"/>
    <s v="CAROLINE"/>
    <s v="VOTIVMUSIC"/>
    <x v="2"/>
    <s v="75679950949"/>
    <x v="10"/>
    <s v="AULI01386990"/>
    <s v="Island Living"/>
    <s v="Audio Track Stream Portable - Subscr"/>
    <n v="0.59"/>
    <n v="109"/>
  </r>
  <r>
    <s v="JAN 2019"/>
    <s v="CAROLINE"/>
    <s v="VOTIVMUSIC"/>
    <x v="2"/>
    <s v="75679950949"/>
    <x v="10"/>
    <s v="AULI01386990"/>
    <s v="Island Living"/>
    <s v="Audio Cloud Services - Subscr"/>
    <m/>
    <n v="2"/>
  </r>
  <r>
    <s v="JAN 2019"/>
    <s v="CAROLINE"/>
    <s v="VOTIVMUSIC"/>
    <x v="2"/>
    <s v="75679950949"/>
    <x v="10"/>
    <s v="AULI01387000"/>
    <s v="Dojo Rising"/>
    <s v="Digital Online Aud track Permanent"/>
    <n v="0.91"/>
    <n v="1"/>
  </r>
  <r>
    <s v="JAN 2019"/>
    <s v="CAROLINE"/>
    <s v="VOTIVMUSIC"/>
    <x v="2"/>
    <s v="75679950949"/>
    <x v="10"/>
    <s v="AULI01387000"/>
    <s v="Dojo Rising"/>
    <s v="Digital Online Aud track Stream"/>
    <n v="0.08"/>
    <n v="56"/>
  </r>
  <r>
    <s v="JAN 2019"/>
    <s v="CAROLINE"/>
    <s v="VOTIVMUSIC"/>
    <x v="2"/>
    <s v="75679950949"/>
    <x v="10"/>
    <s v="AULI01387000"/>
    <s v="Dojo Rising"/>
    <s v="Digital Online Vid track Stream"/>
    <m/>
    <n v="4"/>
  </r>
  <r>
    <s v="JAN 2019"/>
    <s v="CAROLINE"/>
    <s v="VOTIVMUSIC"/>
    <x v="2"/>
    <s v="75679950949"/>
    <x v="10"/>
    <s v="AULI01387000"/>
    <s v="Dojo Rising"/>
    <s v="Audio Track Stream Portable - Subscr"/>
    <n v="5.58"/>
    <n v="1073"/>
  </r>
  <r>
    <s v="JAN 2019"/>
    <s v="CAROLINE"/>
    <s v="VOTIVMUSIC"/>
    <x v="2"/>
    <s v="75679950949"/>
    <x v="10"/>
    <s v="AULI01387000"/>
    <s v="Dojo Rising"/>
    <s v="Audio Cloud Services - Subscr"/>
    <n v="0.01"/>
    <n v="20"/>
  </r>
  <r>
    <s v="JAN 2019"/>
    <s v="CAROLINE"/>
    <s v="VOTIVMUSIC"/>
    <x v="2"/>
    <s v="75679950949"/>
    <x v="10"/>
    <s v="AULI01387010"/>
    <s v="Scar"/>
    <s v="Digital Online Aud track Stream"/>
    <n v="0.16"/>
    <n v="116"/>
  </r>
  <r>
    <s v="JAN 2019"/>
    <s v="CAROLINE"/>
    <s v="VOTIVMUSIC"/>
    <x v="2"/>
    <s v="75679950949"/>
    <x v="10"/>
    <s v="AULI01387010"/>
    <s v="Scar"/>
    <s v="Digital Online Vid track Stream"/>
    <m/>
    <n v="2"/>
  </r>
  <r>
    <s v="JAN 2019"/>
    <s v="CAROLINE"/>
    <s v="VOTIVMUSIC"/>
    <x v="2"/>
    <s v="75679950949"/>
    <x v="10"/>
    <s v="AULI01387010"/>
    <s v="Scar"/>
    <s v="Audio Track Stream Webcast Portable"/>
    <m/>
    <n v="1"/>
  </r>
  <r>
    <s v="JAN 2019"/>
    <s v="CAROLINE"/>
    <s v="VOTIVMUSIC"/>
    <x v="2"/>
    <s v="75679950949"/>
    <x v="10"/>
    <s v="AULI01387010"/>
    <s v="Scar"/>
    <s v="Audio Track Stream Portable - Subscr"/>
    <n v="3.27"/>
    <n v="603"/>
  </r>
  <r>
    <s v="JAN 2019"/>
    <s v="CAROLINE"/>
    <s v="VOTIVMUSIC"/>
    <x v="2"/>
    <s v="75679950949"/>
    <x v="10"/>
    <s v="AULI01387010"/>
    <s v="Scar"/>
    <s v="Audio Cloud Services - Subscr"/>
    <n v="0.01"/>
    <n v="17"/>
  </r>
  <r>
    <s v="JAN 2019"/>
    <s v="CAROLINE"/>
    <s v="VOTIVMUSIC"/>
    <x v="2"/>
    <s v="75679950949"/>
    <x v="10"/>
    <s v="AULI01387020"/>
    <s v="Happy Birthday"/>
    <s v="Digital Online Aud track Stream"/>
    <n v="0.01"/>
    <n v="8"/>
  </r>
  <r>
    <s v="JAN 2019"/>
    <s v="CAROLINE"/>
    <s v="VOTIVMUSIC"/>
    <x v="2"/>
    <s v="75679950949"/>
    <x v="10"/>
    <s v="AULI01387020"/>
    <s v="Happy Birthday"/>
    <s v="Audio Track Stream Webcast Portable"/>
    <m/>
    <n v="1"/>
  </r>
  <r>
    <s v="JAN 2019"/>
    <s v="CAROLINE"/>
    <s v="VOTIVMUSIC"/>
    <x v="2"/>
    <s v="75679950949"/>
    <x v="10"/>
    <s v="AULI01387020"/>
    <s v="Happy Birthday"/>
    <s v="Audio Track Stream Portable - Subscr"/>
    <n v="1.1399999999999999"/>
    <n v="221"/>
  </r>
  <r>
    <s v="JAN 2019"/>
    <s v="CAROLINE"/>
    <s v="VOTIVMUSIC"/>
    <x v="2"/>
    <s v="75679950949"/>
    <x v="10"/>
    <s v="AULI01387020"/>
    <s v="Happy Birthday"/>
    <s v="Audio Cloud Services - Subscr"/>
    <m/>
    <n v="4"/>
  </r>
  <r>
    <s v="JAN 2019"/>
    <s v="CAROLINE"/>
    <s v="VOTIVMUSIC"/>
    <x v="2"/>
    <s v="75679950949"/>
    <x v="10"/>
    <s v="AULI01387030"/>
    <s v="Ice Age Heatwave"/>
    <s v="Digital Online Aud track Stream"/>
    <n v="0.01"/>
    <n v="6"/>
  </r>
  <r>
    <s v="JAN 2019"/>
    <s v="CAROLINE"/>
    <s v="VOTIVMUSIC"/>
    <x v="2"/>
    <s v="75679950949"/>
    <x v="10"/>
    <s v="AULI01387030"/>
    <s v="Ice Age Heatwave"/>
    <s v="Digital Online Vid track Stream"/>
    <n v="0.01"/>
    <n v="4"/>
  </r>
  <r>
    <s v="JAN 2019"/>
    <s v="CAROLINE"/>
    <s v="VOTIVMUSIC"/>
    <x v="2"/>
    <s v="75679950949"/>
    <x v="10"/>
    <s v="AULI01387030"/>
    <s v="Ice Age Heatwave"/>
    <s v="Audio Track Stream Portable - Subscr"/>
    <n v="0.78"/>
    <n v="159"/>
  </r>
  <r>
    <s v="JAN 2019"/>
    <s v="CAROLINE"/>
    <s v="VOTIVMUSIC"/>
    <x v="2"/>
    <s v="75679950949"/>
    <x v="10"/>
    <s v="AULI01387030"/>
    <s v="Ice Age Heatwave"/>
    <s v="Audio Cloud Services - Subscr"/>
    <m/>
    <n v="5"/>
  </r>
  <r>
    <s v="JAN 2019"/>
    <s v="CAROLINE"/>
    <s v="VOTIVMUSIC"/>
    <x v="2"/>
    <s v="75679950949"/>
    <x v="10"/>
    <s v="AULI01387040"/>
    <s v="The Smoke, The Feeling"/>
    <s v="Digital Online Aud track Stream"/>
    <n v="0.02"/>
    <n v="16"/>
  </r>
  <r>
    <s v="JAN 2019"/>
    <s v="CAROLINE"/>
    <s v="VOTIVMUSIC"/>
    <x v="2"/>
    <s v="75679950949"/>
    <x v="10"/>
    <s v="AULI01387040"/>
    <s v="The Smoke, The Feeling"/>
    <s v="Audio Track Stream Portable - Subscr"/>
    <n v="0.69"/>
    <n v="137"/>
  </r>
  <r>
    <s v="JAN 2019"/>
    <s v="CAROLINE"/>
    <s v="VOTIVMUSIC"/>
    <x v="2"/>
    <s v="75679950949"/>
    <x v="10"/>
    <s v="AULI01387040"/>
    <s v="The Smoke, The Feeling"/>
    <s v="Audio Cloud Services - Subscr"/>
    <m/>
    <n v="5"/>
  </r>
  <r>
    <s v="JAN 2019"/>
    <s v="CAROLINE"/>
    <s v="VOTIVMUSIC"/>
    <x v="2"/>
    <s v="75679950949"/>
    <x v="10"/>
    <s v="AULI01387050"/>
    <s v="Tombstone"/>
    <s v="Digital Online Aud track Stream"/>
    <n v="0.02"/>
    <n v="12"/>
  </r>
  <r>
    <s v="JAN 2019"/>
    <s v="CAROLINE"/>
    <s v="VOTIVMUSIC"/>
    <x v="2"/>
    <s v="75679950949"/>
    <x v="10"/>
    <s v="AULI01387050"/>
    <s v="Tombstone"/>
    <s v="Digital Online Vid track Stream"/>
    <n v="0.03"/>
    <n v="1"/>
  </r>
  <r>
    <s v="JAN 2019"/>
    <s v="CAROLINE"/>
    <s v="VOTIVMUSIC"/>
    <x v="2"/>
    <s v="75679950949"/>
    <x v="10"/>
    <s v="AULI01387050"/>
    <s v="Tombstone"/>
    <s v="User Generated Content Stream Track"/>
    <m/>
    <n v="1"/>
  </r>
  <r>
    <s v="JAN 2019"/>
    <s v="CAROLINE"/>
    <s v="VOTIVMUSIC"/>
    <x v="2"/>
    <s v="75679950949"/>
    <x v="10"/>
    <s v="AULI01387050"/>
    <s v="Tombstone"/>
    <s v="Audio Track Stream Portable - Subscr"/>
    <n v="0.34"/>
    <n v="69"/>
  </r>
  <r>
    <s v="JAN 2019"/>
    <s v="CAROLINE"/>
    <s v="VOTIVMUSIC"/>
    <x v="2"/>
    <s v="75679950949"/>
    <x v="10"/>
    <s v="AULI01387050"/>
    <s v="Tombstone"/>
    <s v="Audio Cloud Services - Subscr"/>
    <m/>
    <n v="5"/>
  </r>
  <r>
    <s v="JAN 2019"/>
    <s v="CAROLINE"/>
    <s v="VOTIVMUSIC"/>
    <x v="2"/>
    <s v="75679950949"/>
    <x v="10"/>
    <s v="AULI01387060"/>
    <s v="Dream Cave"/>
    <s v="Digital Online Aud track Stream"/>
    <n v="0.71"/>
    <n v="514"/>
  </r>
  <r>
    <s v="JAN 2019"/>
    <s v="CAROLINE"/>
    <s v="VOTIVMUSIC"/>
    <x v="2"/>
    <s v="75679950949"/>
    <x v="10"/>
    <s v="AULI01387060"/>
    <s v="Dream Cave"/>
    <s v="Digital Online Vid track Stream"/>
    <n v="0.04"/>
    <n v="9"/>
  </r>
  <r>
    <s v="JAN 2019"/>
    <s v="CAROLINE"/>
    <s v="VOTIVMUSIC"/>
    <x v="2"/>
    <s v="75679950949"/>
    <x v="10"/>
    <s v="AULI01387060"/>
    <s v="Dream Cave"/>
    <s v="Audio Track Stream Webcast Portable"/>
    <m/>
    <n v="1"/>
  </r>
  <r>
    <s v="JAN 2019"/>
    <s v="CAROLINE"/>
    <s v="VOTIVMUSIC"/>
    <x v="2"/>
    <s v="75679950949"/>
    <x v="10"/>
    <s v="AULI01387060"/>
    <s v="Dream Cave"/>
    <s v="Audio Track Stream Portable - Subscr"/>
    <n v="20.86"/>
    <n v="4583"/>
  </r>
  <r>
    <s v="JAN 2019"/>
    <s v="CAROLINE"/>
    <s v="VOTIVMUSIC"/>
    <x v="2"/>
    <s v="75679950949"/>
    <x v="10"/>
    <s v="AULI01387060"/>
    <s v="Dream Cave"/>
    <s v="Audio Cloud Services - Subscr"/>
    <n v="0.01"/>
    <n v="11"/>
  </r>
  <r>
    <s v="JAN 2019"/>
    <s v="CAROLINE"/>
    <s v="VOTIVMUSIC"/>
    <x v="2"/>
    <s v="75679965417"/>
    <x v="11"/>
    <s v="AULI01070880"/>
    <s v="Meditation Song # 2 (Why, Oh Why)"/>
    <s v="Digital Online Aud track Stream"/>
    <n v="0.02"/>
    <n v="10"/>
  </r>
  <r>
    <s v="JAN 2019"/>
    <s v="CAROLINE"/>
    <s v="VOTIVMUSIC"/>
    <x v="2"/>
    <s v="75679965417"/>
    <x v="11"/>
    <s v="AULI01070880"/>
    <s v="Meditation Song # 2 (Why, Oh Why)"/>
    <s v="Audio Track Stream Portable - Subscr"/>
    <n v="0.62"/>
    <n v="103"/>
  </r>
  <r>
    <s v="JAN 2019"/>
    <s v="CAROLINE"/>
    <s v="VOTIVMUSIC"/>
    <x v="2"/>
    <s v="75679965417"/>
    <x v="11"/>
    <s v="AULI01070880"/>
    <s v="Meditation Song # 2 (Why, Oh Why)"/>
    <s v="Audio Cloud Services - Subscr"/>
    <m/>
    <n v="1"/>
  </r>
  <r>
    <s v="JAN 2019"/>
    <s v="CAROLINE"/>
    <s v="VOTIVMUSIC"/>
    <x v="2"/>
    <s v="75679965417"/>
    <x v="11"/>
    <s v="AULI01070890"/>
    <s v="There's Nothing In The Water We Can't Fight"/>
    <s v="Digital Online Aud track Permanent"/>
    <n v="0.91"/>
    <n v="1"/>
  </r>
  <r>
    <s v="JAN 2019"/>
    <s v="CAROLINE"/>
    <s v="VOTIVMUSIC"/>
    <x v="2"/>
    <s v="75679965417"/>
    <x v="11"/>
    <s v="AULI01070890"/>
    <s v="There's Nothing In The Water We Can't Fight"/>
    <s v="Digital Online Aud track Stream"/>
    <n v="0.1"/>
    <n v="72"/>
  </r>
  <r>
    <s v="JAN 2019"/>
    <s v="CAROLINE"/>
    <s v="VOTIVMUSIC"/>
    <x v="2"/>
    <s v="75679965417"/>
    <x v="11"/>
    <s v="AULI01070890"/>
    <s v="There's Nothing In The Water We Can't Fight"/>
    <s v="Audio Track Stream Portable - Subscr"/>
    <n v="2.13"/>
    <n v="403"/>
  </r>
  <r>
    <s v="JAN 2019"/>
    <s v="CAROLINE"/>
    <s v="VOTIVMUSIC"/>
    <x v="2"/>
    <s v="75679965417"/>
    <x v="11"/>
    <s v="AULI01070890"/>
    <s v="There's Nothing In The Water We Can't Fight"/>
    <s v="Audio Cloud Services - Subscr"/>
    <n v="0.01"/>
    <n v="14"/>
  </r>
  <r>
    <s v="JAN 2019"/>
    <s v="CAROLINE"/>
    <s v="VOTIVMUSIC"/>
    <x v="2"/>
    <s v="75679965417"/>
    <x v="11"/>
    <s v="AULI01070910"/>
    <s v="Ghost Story"/>
    <s v="Digital Online Aud track Stream"/>
    <n v="0.01"/>
    <n v="6"/>
  </r>
  <r>
    <s v="JAN 2019"/>
    <s v="CAROLINE"/>
    <s v="VOTIVMUSIC"/>
    <x v="2"/>
    <s v="75679965417"/>
    <x v="11"/>
    <s v="AULI01070910"/>
    <s v="Ghost Story"/>
    <s v="Digital Online Vid track Stream"/>
    <m/>
    <n v="1"/>
  </r>
  <r>
    <s v="JAN 2019"/>
    <s v="CAROLINE"/>
    <s v="VOTIVMUSIC"/>
    <x v="2"/>
    <s v="75679965417"/>
    <x v="11"/>
    <s v="AULI01070910"/>
    <s v="Ghost Story"/>
    <s v="Audio Track Stream Portable - Subscr"/>
    <n v="0.52"/>
    <n v="102"/>
  </r>
  <r>
    <s v="JAN 2019"/>
    <s v="CAROLINE"/>
    <s v="VOTIVMUSIC"/>
    <x v="2"/>
    <s v="75679965417"/>
    <x v="11"/>
    <s v="AULI01070910"/>
    <s v="Ghost Story"/>
    <s v="Audio Cloud Services - Subscr"/>
    <m/>
    <n v="3"/>
  </r>
  <r>
    <s v="JAN 2019"/>
    <s v="CAROLINE"/>
    <s v="VOTIVMUSIC"/>
    <x v="2"/>
    <s v="75679965417"/>
    <x v="11"/>
    <s v="AULI01070920"/>
    <s v="The Rolling Stones"/>
    <s v="Digital Online Aud track Stream"/>
    <n v="0.01"/>
    <n v="10"/>
  </r>
  <r>
    <s v="JAN 2019"/>
    <s v="CAROLINE"/>
    <s v="VOTIVMUSIC"/>
    <x v="2"/>
    <s v="75679965417"/>
    <x v="11"/>
    <s v="AULI01070920"/>
    <s v="The Rolling Stones"/>
    <s v="Audio Track Stream Portable - Subscr"/>
    <n v="0.32"/>
    <n v="59"/>
  </r>
  <r>
    <s v="JAN 2019"/>
    <s v="CAROLINE"/>
    <s v="VOTIVMUSIC"/>
    <x v="2"/>
    <s v="75679965417"/>
    <x v="11"/>
    <s v="AULI01070920"/>
    <s v="The Rolling Stones"/>
    <s v="Audio Cloud Services - Subscr"/>
    <m/>
    <n v="1"/>
  </r>
  <r>
    <s v="JAN 2019"/>
    <s v="CAROLINE"/>
    <s v="VOTIVMUSIC"/>
    <x v="2"/>
    <s v="75679965417"/>
    <x v="11"/>
    <s v="AULI01070930"/>
    <s v="Just For Now"/>
    <s v="Digital Online Aud track Stream"/>
    <n v="7.0000000000000007E-2"/>
    <n v="47"/>
  </r>
  <r>
    <s v="JAN 2019"/>
    <s v="CAROLINE"/>
    <s v="VOTIVMUSIC"/>
    <x v="2"/>
    <s v="75679965417"/>
    <x v="11"/>
    <s v="AULI01070930"/>
    <s v="Just For Now"/>
    <s v="Digital Online Vid track Stream"/>
    <n v="0.01"/>
    <n v="2"/>
  </r>
  <r>
    <s v="JAN 2019"/>
    <s v="CAROLINE"/>
    <s v="VOTIVMUSIC"/>
    <x v="2"/>
    <s v="75679965417"/>
    <x v="11"/>
    <s v="AULI01070930"/>
    <s v="Just For Now"/>
    <s v="Audio Track Stream Portable - Subscr"/>
    <n v="3.32"/>
    <n v="588"/>
  </r>
  <r>
    <s v="JAN 2019"/>
    <s v="CAROLINE"/>
    <s v="VOTIVMUSIC"/>
    <x v="2"/>
    <s v="75679965417"/>
    <x v="11"/>
    <s v="AULI01070930"/>
    <s v="Just For Now"/>
    <s v="Audio Cloud Services - Subscr"/>
    <n v="0.01"/>
    <n v="23"/>
  </r>
  <r>
    <s v="JAN 2019"/>
    <s v="CAROLINE"/>
    <s v="VOTIVMUSIC"/>
    <x v="2"/>
    <s v="75679965417"/>
    <x v="11"/>
    <s v="AULI01070940"/>
    <s v="Hollow Drums"/>
    <s v="Digital Online Aud track Stream"/>
    <n v="0.02"/>
    <n v="10"/>
  </r>
  <r>
    <s v="JAN 2019"/>
    <s v="CAROLINE"/>
    <s v="VOTIVMUSIC"/>
    <x v="2"/>
    <s v="75679965417"/>
    <x v="11"/>
    <s v="AULI01070940"/>
    <s v="Hollow Drums"/>
    <s v="Audio Track Stream Portable - Subscr"/>
    <n v="0.68"/>
    <n v="115"/>
  </r>
  <r>
    <s v="JAN 2019"/>
    <s v="CAROLINE"/>
    <s v="VOTIVMUSIC"/>
    <x v="2"/>
    <s v="75679965417"/>
    <x v="11"/>
    <s v="AULI01070950"/>
    <s v="Gold Canary"/>
    <s v="Digital Online Aud track Stream"/>
    <n v="0.09"/>
    <n v="65"/>
  </r>
  <r>
    <s v="JAN 2019"/>
    <s v="CAROLINE"/>
    <s v="VOTIVMUSIC"/>
    <x v="2"/>
    <s v="75679965417"/>
    <x v="11"/>
    <s v="AULI01070950"/>
    <s v="Gold Canary"/>
    <s v="Digital Online Vid track Stream"/>
    <m/>
    <n v="1"/>
  </r>
  <r>
    <s v="JAN 2019"/>
    <s v="CAROLINE"/>
    <s v="VOTIVMUSIC"/>
    <x v="2"/>
    <s v="75679965417"/>
    <x v="11"/>
    <s v="AULI01070950"/>
    <s v="Gold Canary"/>
    <s v="Audio Track Stream Portable - Subscr"/>
    <n v="2.21"/>
    <n v="459"/>
  </r>
  <r>
    <s v="JAN 2019"/>
    <s v="CAROLINE"/>
    <s v="VOTIVMUSIC"/>
    <x v="2"/>
    <s v="75679965417"/>
    <x v="11"/>
    <s v="AULI01070950"/>
    <s v="Gold Canary"/>
    <s v="Audio Cloud Services - Subscr"/>
    <m/>
    <n v="6"/>
  </r>
  <r>
    <s v="JAN 2019"/>
    <s v="CAROLINE"/>
    <s v="VOTIVMUSIC"/>
    <x v="2"/>
    <s v="75679965417"/>
    <x v="11"/>
    <s v="AULI01070960"/>
    <s v="This Is What I Said"/>
    <s v="Digital Online Aud track Stream"/>
    <n v="0.01"/>
    <n v="5"/>
  </r>
  <r>
    <s v="JAN 2019"/>
    <s v="CAROLINE"/>
    <s v="VOTIVMUSIC"/>
    <x v="2"/>
    <s v="75679965417"/>
    <x v="11"/>
    <s v="AULI01070960"/>
    <s v="This Is What I Said"/>
    <s v="Audio Track Stream Portable - Subscr"/>
    <n v="0.42"/>
    <n v="76"/>
  </r>
  <r>
    <s v="JAN 2019"/>
    <s v="CAROLINE"/>
    <s v="VOTIVMUSIC"/>
    <x v="2"/>
    <s v="75679965417"/>
    <x v="11"/>
    <s v="AULI01070960"/>
    <s v="This Is What I Said"/>
    <s v="Audio Cloud Services - Subscr"/>
    <m/>
    <n v="1"/>
  </r>
  <r>
    <s v="JAN 2019"/>
    <s v="CAROLINE"/>
    <s v="VOTIVMUSIC"/>
    <x v="2"/>
    <s v="75679965417"/>
    <x v="11"/>
    <s v="AULI01176350"/>
    <s v="My Fear #1"/>
    <s v="Digital Online Aud track Stream"/>
    <n v="0.02"/>
    <n v="6"/>
  </r>
  <r>
    <s v="JAN 2019"/>
    <s v="CAROLINE"/>
    <s v="VOTIVMUSIC"/>
    <x v="2"/>
    <s v="75679965417"/>
    <x v="11"/>
    <s v="AULI01176350"/>
    <s v="My Fear #1"/>
    <s v="Audio Track Stream Portable - Subscr"/>
    <n v="0.67"/>
    <n v="123"/>
  </r>
  <r>
    <s v="JAN 2019"/>
    <s v="CAROLINE"/>
    <s v="VOTIVMUSIC"/>
    <x v="2"/>
    <s v="75679965417"/>
    <x v="11"/>
    <s v="AULI01176350"/>
    <s v="My Fear #1"/>
    <s v="Audio Cloud Services - Subscr"/>
    <m/>
    <n v="1"/>
  </r>
  <r>
    <s v="JAN 2019"/>
    <s v="CAROLINE"/>
    <s v="VOTIVMUSIC"/>
    <x v="2"/>
    <s v="75679965417"/>
    <x v="11"/>
    <s v="GBZUZ1000002"/>
    <s v="Death Cloud"/>
    <s v="Digital Online Aud track Stream"/>
    <n v="0.01"/>
    <n v="5"/>
  </r>
  <r>
    <s v="JAN 2019"/>
    <s v="CAROLINE"/>
    <s v="VOTIVMUSIC"/>
    <x v="2"/>
    <s v="75679965417"/>
    <x v="11"/>
    <s v="GBZUZ1000002"/>
    <s v="Death Cloud"/>
    <s v="Audio Track Stream Portable - Subscr"/>
    <n v="0.35"/>
    <n v="64"/>
  </r>
  <r>
    <s v="JAN 2019"/>
    <s v="CAROLINE"/>
    <s v="VOTIVMUSIC"/>
    <x v="2"/>
    <s v="75679965417"/>
    <x v="11"/>
    <s v="GBZUZ1000002"/>
    <s v="Death Cloud"/>
    <s v="Audio Cloud Services - Subscr"/>
    <m/>
    <n v="1"/>
  </r>
  <r>
    <s v="JAN 2019"/>
    <s v="CAROLINE"/>
    <s v="VOTIVMUSIC"/>
    <x v="2"/>
    <s v="851857007328"/>
    <x v="12"/>
    <s v="AULI01710600"/>
    <s v="Rainbow City"/>
    <s v="Digital Online Aud track Stream"/>
    <n v="0.03"/>
    <n v="31"/>
  </r>
  <r>
    <s v="JAN 2019"/>
    <s v="CAROLINE"/>
    <s v="VOTIVMUSIC"/>
    <x v="2"/>
    <s v="851857007328"/>
    <x v="12"/>
    <s v="AULI01710600"/>
    <s v="Rainbow City"/>
    <s v="Digital Online Vid track Stream"/>
    <m/>
    <n v="1"/>
  </r>
  <r>
    <s v="JAN 2019"/>
    <s v="CAROLINE"/>
    <s v="VOTIVMUSIC"/>
    <x v="2"/>
    <s v="851857007328"/>
    <x v="12"/>
    <s v="AULI01710600"/>
    <s v="Rainbow City"/>
    <s v="User Generated Content Stream Track"/>
    <m/>
    <n v="20"/>
  </r>
  <r>
    <s v="JAN 2019"/>
    <s v="CAROLINE"/>
    <s v="VOTIVMUSIC"/>
    <x v="2"/>
    <s v="851857007328"/>
    <x v="12"/>
    <s v="AULI01710600"/>
    <s v="Rainbow City"/>
    <s v="Audio Track Stream Portable - Subscr"/>
    <n v="0.3"/>
    <n v="47"/>
  </r>
  <r>
    <s v="JAN 2019"/>
    <s v="CAROLINE"/>
    <s v="VOTIVMUSIC"/>
    <x v="2"/>
    <s v="851857007359"/>
    <x v="13"/>
    <s v="AULI01710600"/>
    <s v="Rainbow City"/>
    <s v="Digital Online Aud track Permanent"/>
    <n v="0.91"/>
    <n v="1"/>
  </r>
  <r>
    <s v="JAN 2019"/>
    <s v="CAROLINE"/>
    <s v="VOTIVMUSIC"/>
    <x v="2"/>
    <s v="851857007359"/>
    <x v="13"/>
    <s v="AULI01710600"/>
    <s v="Rainbow City"/>
    <s v="Digital Online Aud track Stream"/>
    <n v="0.06"/>
    <n v="42"/>
  </r>
  <r>
    <s v="JAN 2019"/>
    <s v="CAROLINE"/>
    <s v="VOTIVMUSIC"/>
    <x v="2"/>
    <s v="851857007359"/>
    <x v="13"/>
    <s v="AULI01710600"/>
    <s v="Rainbow City"/>
    <s v="Audio Track Stream Portable - Subscr"/>
    <n v="2.88"/>
    <n v="569"/>
  </r>
  <r>
    <s v="JAN 2019"/>
    <s v="CAROLINE"/>
    <s v="VOTIVMUSIC"/>
    <x v="2"/>
    <s v="851857007359"/>
    <x v="13"/>
    <s v="AULI01710600"/>
    <s v="Rainbow City"/>
    <s v="Audio Cloud Services - Subscr"/>
    <m/>
    <n v="2"/>
  </r>
  <r>
    <s v="JAN 2019"/>
    <s v="CAROLINE"/>
    <s v="VOTIVMUSIC"/>
    <x v="2"/>
    <s v="851857007359"/>
    <x v="13"/>
    <s v="AULI01711600"/>
    <s v="Lights On The Chrome"/>
    <s v="Digital Online Aud track Stream"/>
    <n v="0.02"/>
    <n v="16"/>
  </r>
  <r>
    <s v="JAN 2019"/>
    <s v="CAROLINE"/>
    <s v="VOTIVMUSIC"/>
    <x v="2"/>
    <s v="851857007359"/>
    <x v="13"/>
    <s v="AULI01711600"/>
    <s v="Lights On The Chrome"/>
    <s v="User Generated Content Stream Track"/>
    <m/>
    <n v="1"/>
  </r>
  <r>
    <s v="JAN 2019"/>
    <s v="CAROLINE"/>
    <s v="VOTIVMUSIC"/>
    <x v="2"/>
    <s v="851857007359"/>
    <x v="13"/>
    <s v="AULI01711600"/>
    <s v="Lights On The Chrome"/>
    <s v="Audio Track Stream Portable - Subscr"/>
    <n v="0.53"/>
    <n v="110"/>
  </r>
  <r>
    <s v="JAN 2019"/>
    <s v="CAROLINE"/>
    <s v="VOTIVMUSIC"/>
    <x v="2"/>
    <s v="851857007359"/>
    <x v="13"/>
    <s v="AULI01711600"/>
    <s v="Lights On The Chrome"/>
    <s v="Audio Cloud Services - Subscr"/>
    <m/>
    <n v="1"/>
  </r>
  <r>
    <s v="JAN 2019"/>
    <s v="CAROLINE"/>
    <s v="VOTIVMUSIC"/>
    <x v="2"/>
    <s v="851857007359"/>
    <x v="13"/>
    <s v="AULI01711610"/>
    <s v="Zone (This Is How It Feels)"/>
    <s v="Digital Online Aud track Stream"/>
    <n v="0.04"/>
    <n v="31"/>
  </r>
  <r>
    <s v="JAN 2019"/>
    <s v="CAROLINE"/>
    <s v="VOTIVMUSIC"/>
    <x v="2"/>
    <s v="851857007359"/>
    <x v="13"/>
    <s v="AULI01711610"/>
    <s v="Zone (This Is How It Feels)"/>
    <s v="Audio Track Stream Portable - Subscr"/>
    <n v="1.08"/>
    <n v="220"/>
  </r>
  <r>
    <s v="JAN 2019"/>
    <s v="CAROLINE"/>
    <s v="VOTIVMUSIC"/>
    <x v="2"/>
    <s v="851857007359"/>
    <x v="13"/>
    <s v="AULI01711610"/>
    <s v="Zone (This Is How It Feels)"/>
    <s v="Audio Cloud Services - Subscr"/>
    <m/>
    <n v="1"/>
  </r>
  <r>
    <s v="JAN 2019"/>
    <s v="CAROLINE"/>
    <s v="VOTIVMUSIC"/>
    <x v="2"/>
    <s v="851857007359"/>
    <x v="13"/>
    <s v="AULI01711620"/>
    <s v="Treetops"/>
    <s v="Digital Online Aud track Stream"/>
    <n v="0.09"/>
    <n v="63"/>
  </r>
  <r>
    <s v="JAN 2019"/>
    <s v="CAROLINE"/>
    <s v="VOTIVMUSIC"/>
    <x v="2"/>
    <s v="851857007359"/>
    <x v="13"/>
    <s v="AULI01711620"/>
    <s v="Treetops"/>
    <s v="User Generated Content Stream Track"/>
    <m/>
    <n v="2"/>
  </r>
  <r>
    <s v="JAN 2019"/>
    <s v="CAROLINE"/>
    <s v="VOTIVMUSIC"/>
    <x v="2"/>
    <s v="851857007359"/>
    <x v="13"/>
    <s v="AULI01711620"/>
    <s v="Treetops"/>
    <s v="Audio Track Stream Portable - Subscr"/>
    <n v="2.66"/>
    <n v="551"/>
  </r>
  <r>
    <s v="JAN 2019"/>
    <s v="CAROLINE"/>
    <s v="VOTIVMUSIC"/>
    <x v="2"/>
    <s v="851857007359"/>
    <x v="13"/>
    <s v="AULI01711620"/>
    <s v="Treetops"/>
    <s v="Audio Cloud Services - Subscr"/>
    <m/>
    <n v="1"/>
  </r>
  <r>
    <s v="JAN 2019"/>
    <s v="CAROLINE"/>
    <s v="VOTIVMUSIC"/>
    <x v="2"/>
    <s v="851857007359"/>
    <x v="13"/>
    <s v="AULI01711640"/>
    <s v="Panopticon"/>
    <s v="Digital Online Aud track Permanent"/>
    <n v="0.91"/>
    <n v="1"/>
  </r>
  <r>
    <s v="JAN 2019"/>
    <s v="CAROLINE"/>
    <s v="VOTIVMUSIC"/>
    <x v="2"/>
    <s v="851857007359"/>
    <x v="13"/>
    <s v="AULI01711640"/>
    <s v="Panopticon"/>
    <s v="Digital Online Aud track Stream"/>
    <n v="1.84"/>
    <n v="1497"/>
  </r>
  <r>
    <s v="JAN 2019"/>
    <s v="CAROLINE"/>
    <s v="VOTIVMUSIC"/>
    <x v="2"/>
    <s v="851857007359"/>
    <x v="13"/>
    <s v="AULI01711640"/>
    <s v="Panopticon"/>
    <s v="Digital Online Vid track Stream"/>
    <m/>
    <n v="3"/>
  </r>
  <r>
    <s v="JAN 2019"/>
    <s v="CAROLINE"/>
    <s v="VOTIVMUSIC"/>
    <x v="2"/>
    <s v="851857007359"/>
    <x v="13"/>
    <s v="AULI01711640"/>
    <s v="Panopticon"/>
    <s v="User Generated Content Stream Track"/>
    <m/>
    <n v="2"/>
  </r>
  <r>
    <s v="JAN 2019"/>
    <s v="CAROLINE"/>
    <s v="VOTIVMUSIC"/>
    <x v="2"/>
    <s v="851857007359"/>
    <x v="13"/>
    <s v="AULI01711640"/>
    <s v="Panopticon"/>
    <s v="Audio Track Stream Portable - Subscr"/>
    <n v="28.89"/>
    <n v="6166"/>
  </r>
  <r>
    <s v="JAN 2019"/>
    <s v="CAROLINE"/>
    <s v="VOTIVMUSIC"/>
    <x v="2"/>
    <s v="851857007359"/>
    <x v="13"/>
    <s v="AULI01711640"/>
    <s v="Panopticon"/>
    <s v="Audio Cloud Services - Subscr"/>
    <m/>
    <n v="3"/>
  </r>
  <r>
    <s v="JAN 2019"/>
    <s v="CAROLINE"/>
    <s v="VOTIVMUSIC"/>
    <x v="2"/>
    <s v="851857007359"/>
    <x v="13"/>
    <s v="AULI01711650"/>
    <s v="Goldfish"/>
    <s v="Digital Online Aud track Stream"/>
    <n v="0.01"/>
    <n v="6"/>
  </r>
  <r>
    <s v="JAN 2019"/>
    <s v="CAROLINE"/>
    <s v="VOTIVMUSIC"/>
    <x v="2"/>
    <s v="851857007359"/>
    <x v="13"/>
    <s v="AULI01711650"/>
    <s v="Goldfish"/>
    <s v="User Generated Content Stream Track"/>
    <m/>
    <n v="1"/>
  </r>
  <r>
    <s v="JAN 2019"/>
    <s v="CAROLINE"/>
    <s v="VOTIVMUSIC"/>
    <x v="2"/>
    <s v="851857007359"/>
    <x v="13"/>
    <s v="AULI01711650"/>
    <s v="Goldfish"/>
    <s v="Audio Track Stream Portable - Subscr"/>
    <n v="0.43"/>
    <n v="86"/>
  </r>
  <r>
    <s v="JAN 2019"/>
    <s v="CAROLINE"/>
    <s v="VOTIVMUSIC"/>
    <x v="2"/>
    <s v="851857007359"/>
    <x v="13"/>
    <s v="AULI01711650"/>
    <s v="Goldfish"/>
    <s v="Audio Cloud Services - Subscr"/>
    <m/>
    <n v="1"/>
  </r>
  <r>
    <s v="JAN 2019"/>
    <s v="CAROLINE"/>
    <s v="VOTIVMUSIC"/>
    <x v="2"/>
    <s v="851857007359"/>
    <x v="13"/>
    <s v="AULI01711660"/>
    <s v="Mum's Spaghetti"/>
    <s v="Digital Online Aud track Stream"/>
    <n v="0.01"/>
    <n v="7"/>
  </r>
  <r>
    <s v="JAN 2019"/>
    <s v="CAROLINE"/>
    <s v="VOTIVMUSIC"/>
    <x v="2"/>
    <s v="851857007359"/>
    <x v="13"/>
    <s v="AULI01711660"/>
    <s v="Mum's Spaghetti"/>
    <s v="Digital Online Vid track Stream"/>
    <n v="0.01"/>
    <n v="3"/>
  </r>
  <r>
    <s v="JAN 2019"/>
    <s v="CAROLINE"/>
    <s v="VOTIVMUSIC"/>
    <x v="2"/>
    <s v="851857007359"/>
    <x v="13"/>
    <s v="AULI01711660"/>
    <s v="Mum's Spaghetti"/>
    <s v="Audio Track Stream Portable - Subscr"/>
    <n v="0.48"/>
    <n v="95"/>
  </r>
  <r>
    <s v="JAN 2019"/>
    <s v="CAROLINE"/>
    <s v="VOTIVMUSIC"/>
    <x v="2"/>
    <s v="851857007359"/>
    <x v="13"/>
    <s v="AULI01711660"/>
    <s v="Mum's Spaghetti"/>
    <s v="Audio Cloud Services - Subscr"/>
    <m/>
    <n v="1"/>
  </r>
  <r>
    <s v="JAN 2019"/>
    <s v="CAROLINE"/>
    <s v="VOTIVMUSIC"/>
    <x v="2"/>
    <s v="851857007359"/>
    <x v="13"/>
    <s v="AULI01711670"/>
    <s v="Lacuna"/>
    <s v="Digital Online Aud track Stream"/>
    <n v="0.02"/>
    <n v="11"/>
  </r>
  <r>
    <s v="JAN 2019"/>
    <s v="CAROLINE"/>
    <s v="VOTIVMUSIC"/>
    <x v="2"/>
    <s v="851857007359"/>
    <x v="13"/>
    <s v="AULI01711670"/>
    <s v="Lacuna"/>
    <s v="Audio Track Stream Portable - Subscr"/>
    <n v="0.44"/>
    <n v="95"/>
  </r>
  <r>
    <s v="JAN 2019"/>
    <s v="CAROLINE"/>
    <s v="VOTIVMUSIC"/>
    <x v="2"/>
    <s v="851857007359"/>
    <x v="13"/>
    <s v="AULI01711670"/>
    <s v="Lacuna"/>
    <s v="Audio Cloud Services - Subscr"/>
    <m/>
    <n v="1"/>
  </r>
  <r>
    <s v="JAN 2019"/>
    <s v="CAROLINE"/>
    <s v="VOTIVMUSIC"/>
    <x v="2"/>
    <s v="851857007359"/>
    <x v="13"/>
    <s v="AULI01711680"/>
    <s v="Summer Rave"/>
    <s v="Digital Online Aud track Stream"/>
    <n v="0.04"/>
    <n v="32"/>
  </r>
  <r>
    <s v="JAN 2019"/>
    <s v="CAROLINE"/>
    <s v="VOTIVMUSIC"/>
    <x v="2"/>
    <s v="851857007359"/>
    <x v="13"/>
    <s v="AULI01711680"/>
    <s v="Summer Rave"/>
    <s v="Audio Track Stream Portable - Subscr"/>
    <n v="0.9"/>
    <n v="177"/>
  </r>
  <r>
    <s v="JAN 2019"/>
    <s v="CAROLINE"/>
    <s v="VOTIVMUSIC"/>
    <x v="2"/>
    <s v="851857007359"/>
    <x v="13"/>
    <s v="AULI01711680"/>
    <s v="Summer Rave"/>
    <s v="Audio Cloud Services - Subscr"/>
    <m/>
    <n v="2"/>
  </r>
  <r>
    <s v="JAN 2019"/>
    <s v="CAROLINE"/>
    <s v="VOTIVMUSIC"/>
    <x v="2"/>
    <s v="851857007359"/>
    <x v="13"/>
    <s v="AULI01711690"/>
    <s v="Find Me In The Water"/>
    <s v="Digital Online Aud track Stream"/>
    <n v="0.01"/>
    <n v="7"/>
  </r>
  <r>
    <s v="JAN 2019"/>
    <s v="CAROLINE"/>
    <s v="VOTIVMUSIC"/>
    <x v="2"/>
    <s v="851857007359"/>
    <x v="13"/>
    <s v="AULI01711690"/>
    <s v="Find Me In The Water"/>
    <s v="Audio Track Stream Portable - Subscr"/>
    <n v="0.39"/>
    <n v="76"/>
  </r>
  <r>
    <s v="JAN 2019"/>
    <s v="CAROLINE"/>
    <s v="VOTIVMUSIC"/>
    <x v="2"/>
    <s v="851857007359"/>
    <x v="13"/>
    <s v="AULI01711690"/>
    <s v="Find Me In The Water"/>
    <s v="Audio Cloud Services - Subscr"/>
    <m/>
    <n v="2"/>
  </r>
  <r>
    <s v="JAN 2019"/>
    <s v="CAROLINE"/>
    <s v="VOTIVMUSIC"/>
    <x v="2"/>
    <s v="851857007359"/>
    <x v="13"/>
    <s v="#"/>
    <s v="Not assigned"/>
    <s v="Digital Online Aud album Permanent"/>
    <n v="21"/>
    <n v="3"/>
  </r>
  <r>
    <s v="JAN 2019"/>
    <s v="CAROLINE"/>
    <s v="VOTIVMUSIC"/>
    <x v="2"/>
    <s v="851857007373"/>
    <x v="14"/>
    <s v="AULI01711610"/>
    <s v="Zone (This Is How It Feels)"/>
    <s v="Digital Online Aud track Stream"/>
    <m/>
    <n v="2"/>
  </r>
  <r>
    <s v="JAN 2019"/>
    <s v="CAROLINE"/>
    <s v="VOTIVMUSIC"/>
    <x v="2"/>
    <s v="851857007373"/>
    <x v="14"/>
    <s v="AULI01711610"/>
    <s v="Zone (This Is How It Feels)"/>
    <s v="Audio Track Stream Portable - Subscr"/>
    <n v="0.05"/>
    <n v="13"/>
  </r>
  <r>
    <s v="JAN 2019"/>
    <s v="CAROLINE"/>
    <s v="VOTIVMUSIC"/>
    <x v="2"/>
    <s v="857235002329"/>
    <x v="15"/>
    <s v="AULI01496360"/>
    <s v="Dojo Rising"/>
    <s v="Digital Online Aud track Stream"/>
    <n v="0.01"/>
    <n v="4"/>
  </r>
  <r>
    <s v="JAN 2019"/>
    <s v="CAROLINE"/>
    <s v="VOTIVMUSIC"/>
    <x v="2"/>
    <s v="857235002329"/>
    <x v="15"/>
    <s v="AULI01496360"/>
    <s v="Dojo Rising"/>
    <s v="Audio Track Stream Portable - Subscr"/>
    <n v="0.11"/>
    <n v="26"/>
  </r>
  <r>
    <s v="JAN 2019"/>
    <s v="CAROLINE"/>
    <s v="VOTIVMUSIC"/>
    <x v="2"/>
    <s v="857235002329"/>
    <x v="15"/>
    <s v="AULI01496370"/>
    <s v="Scar"/>
    <s v="Digital Online Aud track Stream"/>
    <m/>
    <n v="3"/>
  </r>
  <r>
    <s v="JAN 2019"/>
    <s v="CAROLINE"/>
    <s v="VOTIVMUSIC"/>
    <x v="2"/>
    <s v="857235002329"/>
    <x v="15"/>
    <s v="AULI01496370"/>
    <s v="Scar"/>
    <s v="Audio Track Stream Portable - Subscr"/>
    <n v="0.1"/>
    <n v="19"/>
  </r>
  <r>
    <s v="JAN 2019"/>
    <s v="CAROLINE"/>
    <s v="VOTIVMUSIC"/>
    <x v="2"/>
    <s v="857235002329"/>
    <x v="15"/>
    <s v="AULI01496380"/>
    <s v="Happy Birthday"/>
    <s v="Digital Online Aud track Stream"/>
    <m/>
    <n v="2"/>
  </r>
  <r>
    <s v="JAN 2019"/>
    <s v="CAROLINE"/>
    <s v="VOTIVMUSIC"/>
    <x v="2"/>
    <s v="857235002329"/>
    <x v="15"/>
    <s v="AULI01496380"/>
    <s v="Happy Birthday"/>
    <s v="Audio Track Stream Portable - Subscr"/>
    <n v="0.06"/>
    <n v="12"/>
  </r>
  <r>
    <s v="JAN 2019"/>
    <s v="CAROLINE"/>
    <s v="VOTIVMUSIC"/>
    <x v="2"/>
    <s v="857235002329"/>
    <x v="15"/>
    <s v="AULI01496390"/>
    <s v="Gold Canary"/>
    <s v="Digital Online Aud track Stream"/>
    <n v="0.01"/>
    <n v="4"/>
  </r>
  <r>
    <s v="JAN 2019"/>
    <s v="CAROLINE"/>
    <s v="VOTIVMUSIC"/>
    <x v="2"/>
    <s v="857235002329"/>
    <x v="15"/>
    <s v="AULI01496390"/>
    <s v="Gold Canary"/>
    <s v="Audio Track Stream Portable - Subscr"/>
    <n v="0.06"/>
    <n v="11"/>
  </r>
  <r>
    <s v="JAN 2019"/>
    <s v="CAROLINE"/>
    <s v="VOTIVMUSIC"/>
    <x v="2"/>
    <s v="857235002329"/>
    <x v="15"/>
    <s v="AULI01496400"/>
    <s v="Promises"/>
    <s v="Digital Online Aud track Stream"/>
    <m/>
    <n v="2"/>
  </r>
  <r>
    <s v="JAN 2019"/>
    <s v="CAROLINE"/>
    <s v="VOTIVMUSIC"/>
    <x v="2"/>
    <s v="857235002329"/>
    <x v="15"/>
    <s v="AULI01496400"/>
    <s v="Promises"/>
    <s v="Audio Track Stream Portable - Subscr"/>
    <n v="0.09"/>
    <n v="16"/>
  </r>
  <r>
    <s v="JAN 2019"/>
    <s v="CAROLINE"/>
    <s v="VOTIVMUSIC"/>
    <x v="2"/>
    <s v="857235002329"/>
    <x v="15"/>
    <s v="AULI01496410"/>
    <s v="Dream Cave"/>
    <s v="Digital Online Aud track Stream"/>
    <m/>
    <n v="2"/>
  </r>
  <r>
    <s v="JAN 2019"/>
    <s v="CAROLINE"/>
    <s v="VOTIVMUSIC"/>
    <x v="2"/>
    <s v="857235002329"/>
    <x v="15"/>
    <s v="AULI01496410"/>
    <s v="Dream Cave"/>
    <s v="Audio Track Stream Portable - Subscr"/>
    <n v="0.09"/>
    <n v="17"/>
  </r>
  <r>
    <s v="JAN 2019"/>
    <s v="CAROLINE"/>
    <s v="VOTIVMUSIC"/>
    <x v="2"/>
    <s v="9341004007475"/>
    <x v="16"/>
    <s v="AULI01070880"/>
    <s v="Meditation Song # 2 (Why, Oh Why)"/>
    <s v="Digital Online Aud track Stream"/>
    <m/>
    <n v="2"/>
  </r>
  <r>
    <s v="JAN 2019"/>
    <s v="CAROLINE"/>
    <s v="VOTIVMUSIC"/>
    <x v="2"/>
    <s v="9341004007475"/>
    <x v="16"/>
    <s v="AULI01070890"/>
    <s v="There's Nothing In The Water We Can't Fight"/>
    <s v="Digital Online Aud track Stream"/>
    <n v="0.02"/>
    <n v="11"/>
  </r>
  <r>
    <s v="JAN 2019"/>
    <s v="CAROLINE"/>
    <s v="VOTIVMUSIC"/>
    <x v="2"/>
    <s v="9341004007475"/>
    <x v="16"/>
    <s v="AULI01070890"/>
    <s v="There's Nothing In The Water We Can't Fight"/>
    <s v="Audio Track Stream Portable - Subscr"/>
    <n v="0.02"/>
    <n v="1"/>
  </r>
  <r>
    <s v="JAN 2019"/>
    <s v="CAROLINE"/>
    <s v="VOTIVMUSIC"/>
    <x v="2"/>
    <s v="9341004007475"/>
    <x v="16"/>
    <s v="AULI01070890"/>
    <s v="There's Nothing In The Water We Can't Fight"/>
    <s v="Audio Stream True Up"/>
    <m/>
    <n v="1"/>
  </r>
  <r>
    <s v="JAN 2019"/>
    <s v="CAROLINE"/>
    <s v="VOTIVMUSIC"/>
    <x v="2"/>
    <s v="9341004058309"/>
    <x v="17"/>
    <s v="AULI01816580"/>
    <s v="Panopticon"/>
    <s v="Digital Online Aud track Stream"/>
    <n v="0.03"/>
    <n v="23"/>
  </r>
  <r>
    <s v="JAN 2019"/>
    <s v="CAROLINE"/>
    <s v="VOTIVMUSIC"/>
    <x v="2"/>
    <s v="9341004058309"/>
    <x v="17"/>
    <s v="AULI01816580"/>
    <s v="Panopticon"/>
    <s v="Audio Track Stream Portable - Subscr"/>
    <n v="23.05"/>
    <n v="3228"/>
  </r>
  <r>
    <s v="JAN 2019"/>
    <s v="CAROLINE"/>
    <s v="VOTIVMUSIC"/>
    <x v="2"/>
    <s v="9341004058309"/>
    <x v="17"/>
    <s v="AULI01816580"/>
    <s v="Panopticon"/>
    <s v="Audio Cloud Services - Subscr"/>
    <m/>
    <n v="1"/>
  </r>
  <r>
    <s v="JAN 2019"/>
    <s v="CAROLINE"/>
    <s v="VOTIVMUSIC"/>
    <x v="3"/>
    <s v="75679965448"/>
    <x v="18"/>
    <s v="USC5Q1000001"/>
    <s v="Shake"/>
    <s v="Digital Online Aud track Stream"/>
    <m/>
    <n v="1"/>
  </r>
  <r>
    <s v="JAN 2019"/>
    <s v="CAROLINE"/>
    <s v="VOTIVMUSIC"/>
    <x v="3"/>
    <s v="75679965448"/>
    <x v="18"/>
    <s v="USC5Q1000001"/>
    <s v="Shake"/>
    <s v="Audio Track Stream Portable - Subscr"/>
    <n v="0.27"/>
    <n v="48"/>
  </r>
  <r>
    <s v="JAN 2019"/>
    <s v="CAROLINE"/>
    <s v="VOTIVMUSIC"/>
    <x v="3"/>
    <s v="75679965448"/>
    <x v="18"/>
    <s v="USC5Q1000001"/>
    <s v="Shake"/>
    <s v="Audio Cloud Services - Subscr"/>
    <m/>
    <n v="1"/>
  </r>
  <r>
    <s v="JAN 2019"/>
    <s v="CAROLINE"/>
    <s v="VOTIVMUSIC"/>
    <x v="3"/>
    <s v="75679965448"/>
    <x v="18"/>
    <s v="USC5Q1000002"/>
    <s v="Word=War"/>
    <s v="Audio Track Stream Portable - Subscr"/>
    <n v="0.05"/>
    <n v="10"/>
  </r>
  <r>
    <s v="JAN 2019"/>
    <s v="CAROLINE"/>
    <s v="VOTIVMUSIC"/>
    <x v="3"/>
    <s v="75679965448"/>
    <x v="18"/>
    <s v="USC5Q1000003"/>
    <s v="Cold Dust Girl"/>
    <s v="Digital Online Aud track Stream"/>
    <n v="0.1"/>
    <n v="72"/>
  </r>
  <r>
    <s v="JAN 2019"/>
    <s v="CAROLINE"/>
    <s v="VOTIVMUSIC"/>
    <x v="3"/>
    <s v="75679965448"/>
    <x v="18"/>
    <s v="USC5Q1000003"/>
    <s v="Cold Dust Girl"/>
    <s v="Audio Track Stream Portable - Subscr"/>
    <n v="1.87"/>
    <n v="335"/>
  </r>
  <r>
    <s v="JAN 2019"/>
    <s v="CAROLINE"/>
    <s v="VOTIVMUSIC"/>
    <x v="3"/>
    <s v="75679965448"/>
    <x v="18"/>
    <s v="USC5Q1000003"/>
    <s v="Cold Dust Girl"/>
    <s v="Audio Cloud Services - Subscr"/>
    <m/>
    <n v="3"/>
  </r>
  <r>
    <s v="JAN 2019"/>
    <s v="CAROLINE"/>
    <s v="VOTIVMUSIC"/>
    <x v="3"/>
    <s v="75679965448"/>
    <x v="18"/>
    <s v="USC5Q1000003"/>
    <s v="Cold Dust Girl"/>
    <s v="Audio Stream True Up"/>
    <m/>
    <n v="1"/>
  </r>
  <r>
    <s v="JAN 2019"/>
    <s v="CAROLINE"/>
    <s v="VOTIVMUSIC"/>
    <x v="3"/>
    <s v="75679965448"/>
    <x v="18"/>
    <s v="USC5Q1000004"/>
    <s v="Artificial Man"/>
    <s v="Audio Track Stream Portable - Subscr"/>
    <n v="0.05"/>
    <n v="10"/>
  </r>
  <r>
    <s v="JAN 2019"/>
    <s v="CAROLINE"/>
    <s v="VOTIVMUSIC"/>
    <x v="3"/>
    <s v="75679965448"/>
    <x v="18"/>
    <s v="USC5Q1000005"/>
    <s v="No Future"/>
    <s v="Digital Online Aud track Stream"/>
    <m/>
    <n v="1"/>
  </r>
  <r>
    <s v="JAN 2019"/>
    <s v="CAROLINE"/>
    <s v="VOTIVMUSIC"/>
    <x v="3"/>
    <s v="75679965448"/>
    <x v="18"/>
    <s v="USC5Q1000005"/>
    <s v="No Future"/>
    <s v="Audio Track Stream Portable - Subscr"/>
    <n v="0.21"/>
    <n v="37"/>
  </r>
  <r>
    <s v="JAN 2019"/>
    <s v="CAROLINE"/>
    <s v="VOTIVMUSIC"/>
    <x v="3"/>
    <s v="75679965448"/>
    <x v="18"/>
    <s v="USC5Q1000006"/>
    <s v="Neverest"/>
    <s v="Digital Online Aud track Stream"/>
    <m/>
    <n v="2"/>
  </r>
  <r>
    <s v="JAN 2019"/>
    <s v="CAROLINE"/>
    <s v="VOTIVMUSIC"/>
    <x v="3"/>
    <s v="75679965448"/>
    <x v="18"/>
    <s v="USC5Q1000006"/>
    <s v="Neverest"/>
    <s v="Audio Track Stream Portable - Subscr"/>
    <n v="0.1"/>
    <n v="19"/>
  </r>
  <r>
    <s v="JAN 2019"/>
    <s v="CAROLINE"/>
    <s v="VOTIVMUSIC"/>
    <x v="3"/>
    <s v="75679965448"/>
    <x v="18"/>
    <s v="USC5Q1000007"/>
    <s v="Star"/>
    <s v="User Generated Content Stream Track"/>
    <n v="0.01"/>
    <n v="6"/>
  </r>
  <r>
    <s v="JAN 2019"/>
    <s v="CAROLINE"/>
    <s v="VOTIVMUSIC"/>
    <x v="3"/>
    <s v="75679965448"/>
    <x v="18"/>
    <s v="USC5Q1000007"/>
    <s v="Star"/>
    <s v="Audio Track Stream Portable - Subscr"/>
    <n v="0.08"/>
    <n v="14"/>
  </r>
  <r>
    <s v="JAN 2019"/>
    <s v="CAROLINE"/>
    <s v="VOTIVMUSIC"/>
    <x v="3"/>
    <s v="75679965448"/>
    <x v="18"/>
    <s v="USC5Q1000008"/>
    <s v="So American"/>
    <s v="Audio Track Stream Portable - Subscr"/>
    <n v="0.06"/>
    <n v="11"/>
  </r>
  <r>
    <s v="JAN 2019"/>
    <s v="CAROLINE"/>
    <s v="VOTIVMUSIC"/>
    <x v="3"/>
    <s v="75679965448"/>
    <x v="18"/>
    <s v="USC5Q1000009"/>
    <s v="Face Control"/>
    <s v="Digital Online Aud track Stream"/>
    <m/>
    <n v="2"/>
  </r>
  <r>
    <s v="JAN 2019"/>
    <s v="CAROLINE"/>
    <s v="VOTIVMUSIC"/>
    <x v="3"/>
    <s v="75679965448"/>
    <x v="18"/>
    <s v="USC5Q1000009"/>
    <s v="Face Control"/>
    <s v="User Generated Content Stream Track"/>
    <m/>
    <n v="1"/>
  </r>
  <r>
    <s v="JAN 2019"/>
    <s v="CAROLINE"/>
    <s v="VOTIVMUSIC"/>
    <x v="3"/>
    <s v="75679965448"/>
    <x v="18"/>
    <s v="USC5Q1000009"/>
    <s v="Face Control"/>
    <s v="Audio Track Stream Portable - Subscr"/>
    <n v="0.22"/>
    <n v="36"/>
  </r>
  <r>
    <s v="JAN 2019"/>
    <s v="CAROLINE"/>
    <s v="VOTIVMUSIC"/>
    <x v="3"/>
    <s v="75679965448"/>
    <x v="18"/>
    <s v="USC5Q1000010"/>
    <s v="Steampunk Camelot"/>
    <s v="Audio Track Stream Portable - Subscr"/>
    <n v="0.02"/>
    <n v="4"/>
  </r>
  <r>
    <s v="JAN 2019"/>
    <s v="CAROLINE"/>
    <s v="VOTIVMUSIC"/>
    <x v="3"/>
    <s v="75679965448"/>
    <x v="18"/>
    <s v="USC5Q1000010"/>
    <s v="Steampunk Camelot"/>
    <s v="Audio Cloud Services - Subscr"/>
    <m/>
    <n v="1"/>
  </r>
  <r>
    <s v="JAN 2019"/>
    <s v="CAROLINE"/>
    <s v="VOTIVMUSIC"/>
    <x v="3"/>
    <s v="859705941404"/>
    <x v="19"/>
    <s v="USC5Q1100001"/>
    <s v="Anything At All"/>
    <s v="Digital Online Aud track Stream"/>
    <m/>
    <n v="2"/>
  </r>
  <r>
    <s v="JAN 2019"/>
    <s v="CAROLINE"/>
    <s v="VOTIVMUSIC"/>
    <x v="3"/>
    <s v="859705941404"/>
    <x v="19"/>
    <s v="USC5Q1100001"/>
    <s v="Anything At All"/>
    <s v="Audio Track Stream Portable - Subscr"/>
    <n v="0.37"/>
    <n v="67"/>
  </r>
  <r>
    <s v="JAN 2019"/>
    <s v="CAROLINE"/>
    <s v="VOTIVMUSIC"/>
    <x v="3"/>
    <s v="859705941404"/>
    <x v="19"/>
    <s v="USC5Q1100002"/>
    <s v="Stereode"/>
    <s v="Digital Online Aud track Stream"/>
    <m/>
    <n v="2"/>
  </r>
  <r>
    <s v="JAN 2019"/>
    <s v="CAROLINE"/>
    <s v="VOTIVMUSIC"/>
    <x v="3"/>
    <s v="859705941404"/>
    <x v="19"/>
    <s v="USC5Q1100002"/>
    <s v="Stereode"/>
    <s v="Audio Track Stream Portable - Subscr"/>
    <n v="0.08"/>
    <n v="18"/>
  </r>
  <r>
    <s v="JAN 2019"/>
    <s v="CAROLINE"/>
    <s v="VOTIVMUSIC"/>
    <x v="3"/>
    <s v="859705941404"/>
    <x v="19"/>
    <s v="USC5Q1100003"/>
    <s v="Silver City"/>
    <s v="Digital Online Aud track Stream"/>
    <n v="0.12"/>
    <n v="86"/>
  </r>
  <r>
    <s v="JAN 2019"/>
    <s v="CAROLINE"/>
    <s v="VOTIVMUSIC"/>
    <x v="3"/>
    <s v="859705941404"/>
    <x v="19"/>
    <s v="USC5Q1100003"/>
    <s v="Silver City"/>
    <s v="Digital Online Vid track Stream"/>
    <n v="0.03"/>
    <n v="5"/>
  </r>
  <r>
    <s v="JAN 2019"/>
    <s v="CAROLINE"/>
    <s v="VOTIVMUSIC"/>
    <x v="3"/>
    <s v="859705941404"/>
    <x v="19"/>
    <s v="USC5Q1100003"/>
    <s v="Silver City"/>
    <s v="Audio Track Stream Portable - Subscr"/>
    <n v="3.62"/>
    <n v="732"/>
  </r>
  <r>
    <s v="JAN 2019"/>
    <s v="CAROLINE"/>
    <s v="VOTIVMUSIC"/>
    <x v="3"/>
    <s v="859705941404"/>
    <x v="19"/>
    <s v="USC5Q1100003"/>
    <s v="Silver City"/>
    <s v="Audio Cloud Services - Subscr"/>
    <m/>
    <n v="4"/>
  </r>
  <r>
    <s v="JAN 2019"/>
    <s v="CAROLINE"/>
    <s v="VOTIVMUSIC"/>
    <x v="3"/>
    <s v="859705941404"/>
    <x v="19"/>
    <s v="USC5Q1100003"/>
    <s v="Silver City"/>
    <s v="Audio Stream True Up"/>
    <m/>
    <n v="1"/>
  </r>
  <r>
    <s v="JAN 2019"/>
    <s v="CAROLINE"/>
    <s v="VOTIVMUSIC"/>
    <x v="3"/>
    <s v="859705941404"/>
    <x v="19"/>
    <s v="USC5Q1100004"/>
    <s v="Cold Dust Girl"/>
    <s v="Digital Online Aud track Stream"/>
    <n v="0.02"/>
    <n v="12"/>
  </r>
  <r>
    <s v="JAN 2019"/>
    <s v="CAROLINE"/>
    <s v="VOTIVMUSIC"/>
    <x v="3"/>
    <s v="859705941404"/>
    <x v="19"/>
    <s v="USC5Q1100004"/>
    <s v="Cold Dust Girl"/>
    <s v="Digital Online Vid track Stream"/>
    <m/>
    <n v="1"/>
  </r>
  <r>
    <s v="JAN 2019"/>
    <s v="CAROLINE"/>
    <s v="VOTIVMUSIC"/>
    <x v="3"/>
    <s v="859705941404"/>
    <x v="19"/>
    <s v="USC5Q1100004"/>
    <s v="Cold Dust Girl"/>
    <s v="Audio Track Stream Portable - Subscr"/>
    <n v="0.46"/>
    <n v="88"/>
  </r>
  <r>
    <s v="JAN 2019"/>
    <s v="CAROLINE"/>
    <s v="VOTIVMUSIC"/>
    <x v="3"/>
    <s v="859705941404"/>
    <x v="19"/>
    <s v="USC5Q1100004"/>
    <s v="Cold Dust Girl"/>
    <s v="Audio Cloud Services - Subscr"/>
    <m/>
    <n v="7"/>
  </r>
  <r>
    <s v="JAN 2019"/>
    <s v="CAROLINE"/>
    <s v="VOTIVMUSIC"/>
    <x v="4"/>
    <s v="75679956316"/>
    <x v="20"/>
    <s v="AULI01282600"/>
    <s v="Lovers 1"/>
    <s v="Digital Online Aud track Stream"/>
    <n v="0.02"/>
    <n v="14"/>
  </r>
  <r>
    <s v="JAN 2019"/>
    <s v="CAROLINE"/>
    <s v="VOTIVMUSIC"/>
    <x v="4"/>
    <s v="75679956316"/>
    <x v="20"/>
    <s v="AULI01282600"/>
    <s v="Lovers 1"/>
    <s v="Digital Online Vid track Stream"/>
    <n v="0.01"/>
    <n v="2"/>
  </r>
  <r>
    <s v="JAN 2019"/>
    <s v="CAROLINE"/>
    <s v="VOTIVMUSIC"/>
    <x v="4"/>
    <s v="75679956316"/>
    <x v="20"/>
    <s v="AULI01282600"/>
    <s v="Lovers 1"/>
    <s v="Audio Track Stream Portable - Subscr"/>
    <n v="0.88"/>
    <n v="167"/>
  </r>
  <r>
    <s v="JAN 2019"/>
    <s v="CAROLINE"/>
    <s v="VOTIVMUSIC"/>
    <x v="4"/>
    <s v="75679956316"/>
    <x v="20"/>
    <s v="AULI01282600"/>
    <s v="Lovers 1"/>
    <s v="Audio Cloud Services - Subscr"/>
    <m/>
    <n v="6"/>
  </r>
  <r>
    <s v="JAN 2019"/>
    <s v="CAROLINE"/>
    <s v="VOTIVMUSIC"/>
    <x v="4"/>
    <s v="75679956316"/>
    <x v="20"/>
    <s v="AULI01282610"/>
    <s v="Lovers 2"/>
    <s v="Digital Online Aud track Stream"/>
    <n v="0.04"/>
    <n v="31"/>
  </r>
  <r>
    <s v="JAN 2019"/>
    <s v="CAROLINE"/>
    <s v="VOTIVMUSIC"/>
    <x v="4"/>
    <s v="75679956316"/>
    <x v="20"/>
    <s v="AULI01282610"/>
    <s v="Lovers 2"/>
    <s v="Digital Online Vid track Stream"/>
    <m/>
    <n v="1"/>
  </r>
  <r>
    <s v="JAN 2019"/>
    <s v="CAROLINE"/>
    <s v="VOTIVMUSIC"/>
    <x v="4"/>
    <s v="75679956316"/>
    <x v="20"/>
    <s v="AULI01282610"/>
    <s v="Lovers 2"/>
    <s v="Audio Track Stream Portable - Subscr"/>
    <n v="1.38"/>
    <n v="272"/>
  </r>
  <r>
    <s v="JAN 2019"/>
    <s v="CAROLINE"/>
    <s v="VOTIVMUSIC"/>
    <x v="4"/>
    <s v="75679956316"/>
    <x v="20"/>
    <s v="AULI01282610"/>
    <s v="Lovers 2"/>
    <s v="Audio Cloud Services - Subscr"/>
    <n v="0.01"/>
    <n v="8"/>
  </r>
  <r>
    <s v="JAN 2019"/>
    <s v="CAROLINE"/>
    <s v="VOTIVMUSIC"/>
    <x v="4"/>
    <s v="75679956316"/>
    <x v="20"/>
    <s v="AULI01282620"/>
    <s v="Hands"/>
    <s v="Digital Online Aud track Stream"/>
    <n v="0.2"/>
    <n v="127"/>
  </r>
  <r>
    <s v="JAN 2019"/>
    <s v="CAROLINE"/>
    <s v="VOTIVMUSIC"/>
    <x v="4"/>
    <s v="75679956316"/>
    <x v="20"/>
    <s v="AULI01282620"/>
    <s v="Hands"/>
    <s v="Digital Online Vid track Stream"/>
    <n v="0.03"/>
    <n v="6"/>
  </r>
  <r>
    <s v="JAN 2019"/>
    <s v="CAROLINE"/>
    <s v="VOTIVMUSIC"/>
    <x v="4"/>
    <s v="75679956316"/>
    <x v="20"/>
    <s v="AULI01282620"/>
    <s v="Hands"/>
    <s v="Audio Track Stream Webcast"/>
    <m/>
    <n v="1"/>
  </r>
  <r>
    <s v="JAN 2019"/>
    <s v="CAROLINE"/>
    <s v="VOTIVMUSIC"/>
    <x v="4"/>
    <s v="75679956316"/>
    <x v="20"/>
    <s v="AULI01282620"/>
    <s v="Hands"/>
    <s v="Audio Track Stream Portable - Subscr"/>
    <n v="7.06"/>
    <n v="1222"/>
  </r>
  <r>
    <s v="JAN 2019"/>
    <s v="CAROLINE"/>
    <s v="VOTIVMUSIC"/>
    <x v="4"/>
    <s v="75679956316"/>
    <x v="20"/>
    <s v="AULI01282620"/>
    <s v="Hands"/>
    <s v="User Generated Content Stream - Subscr"/>
    <n v="0.01"/>
    <n v="1"/>
  </r>
  <r>
    <s v="JAN 2019"/>
    <s v="CAROLINE"/>
    <s v="VOTIVMUSIC"/>
    <x v="4"/>
    <s v="75679956316"/>
    <x v="20"/>
    <s v="AULI01282620"/>
    <s v="Hands"/>
    <s v="Audio Track Stream Webcast Portable - Su"/>
    <n v="0.02"/>
    <n v="3"/>
  </r>
  <r>
    <s v="JAN 2019"/>
    <s v="CAROLINE"/>
    <s v="VOTIVMUSIC"/>
    <x v="4"/>
    <s v="75679956316"/>
    <x v="20"/>
    <s v="AULI01282620"/>
    <s v="Hands"/>
    <s v="Audio Cloud Services - Subscr"/>
    <n v="0.02"/>
    <n v="25"/>
  </r>
  <r>
    <s v="JAN 2019"/>
    <s v="CAROLINE"/>
    <s v="VOTIVMUSIC"/>
    <x v="4"/>
    <s v="75679956316"/>
    <x v="20"/>
    <s v="AULI01282620"/>
    <s v="Hands"/>
    <s v="Audio Stream True Up"/>
    <m/>
    <n v="1"/>
  </r>
  <r>
    <s v="JAN 2019"/>
    <s v="CAROLINE"/>
    <s v="VOTIVMUSIC"/>
    <x v="4"/>
    <s v="75679956316"/>
    <x v="20"/>
    <s v="AULI01282630"/>
    <s v="Villages"/>
    <s v="Digital Online Aud track Stream"/>
    <n v="0.06"/>
    <n v="42"/>
  </r>
  <r>
    <s v="JAN 2019"/>
    <s v="CAROLINE"/>
    <s v="VOTIVMUSIC"/>
    <x v="4"/>
    <s v="75679956316"/>
    <x v="20"/>
    <s v="AULI01282630"/>
    <s v="Villages"/>
    <s v="Digital Online Vid track Stream"/>
    <m/>
    <n v="3"/>
  </r>
  <r>
    <s v="JAN 2019"/>
    <s v="CAROLINE"/>
    <s v="VOTIVMUSIC"/>
    <x v="4"/>
    <s v="75679956316"/>
    <x v="20"/>
    <s v="AULI01282630"/>
    <s v="Villages"/>
    <s v="Audio Track Stream Portable - Subscr"/>
    <n v="3.24"/>
    <n v="628"/>
  </r>
  <r>
    <s v="JAN 2019"/>
    <s v="CAROLINE"/>
    <s v="VOTIVMUSIC"/>
    <x v="4"/>
    <s v="75679956316"/>
    <x v="20"/>
    <s v="AULI01282630"/>
    <s v="Villages"/>
    <s v="Audio Cloud Services - Subscr"/>
    <n v="0.01"/>
    <n v="19"/>
  </r>
  <r>
    <s v="JAN 2019"/>
    <s v="CAROLINE"/>
    <s v="VOTIVMUSIC"/>
    <x v="4"/>
    <s v="75679956316"/>
    <x v="20"/>
    <s v="AULI01282630"/>
    <s v="Villages"/>
    <s v="Audio Stream True Up"/>
    <m/>
    <n v="2"/>
  </r>
  <r>
    <s v="JAN 2019"/>
    <s v="CAROLINE"/>
    <s v="VOTIVMUSIC"/>
    <x v="4"/>
    <s v="75679956316"/>
    <x v="20"/>
    <s v="AULI01282640"/>
    <s v="Softsides"/>
    <s v="Digital Online Aud track Stream"/>
    <n v="0.01"/>
    <n v="11"/>
  </r>
  <r>
    <s v="JAN 2019"/>
    <s v="CAROLINE"/>
    <s v="VOTIVMUSIC"/>
    <x v="4"/>
    <s v="75679956316"/>
    <x v="20"/>
    <s v="AULI01282640"/>
    <s v="Softsides"/>
    <s v="Digital Online Vid track Stream"/>
    <m/>
    <n v="1"/>
  </r>
  <r>
    <s v="JAN 2019"/>
    <s v="CAROLINE"/>
    <s v="VOTIVMUSIC"/>
    <x v="4"/>
    <s v="75679956316"/>
    <x v="20"/>
    <s v="AULI01282640"/>
    <s v="Softsides"/>
    <s v="Audio Track Stream Portable - Subscr"/>
    <n v="0.67"/>
    <n v="136"/>
  </r>
  <r>
    <s v="JAN 2019"/>
    <s v="CAROLINE"/>
    <s v="VOTIVMUSIC"/>
    <x v="4"/>
    <s v="75679956316"/>
    <x v="20"/>
    <s v="AULI01282640"/>
    <s v="Softsides"/>
    <s v="Audio Cloud Services - Subscr"/>
    <m/>
    <n v="7"/>
  </r>
  <r>
    <s v="JAN 2019"/>
    <s v="CAROLINE"/>
    <s v="VOTIVMUSIC"/>
    <x v="4"/>
    <s v="75679956316"/>
    <x v="20"/>
    <s v="AULI01282650"/>
    <s v="Seeing Red"/>
    <s v="Digital Online Aud track Stream"/>
    <n v="0.02"/>
    <n v="16"/>
  </r>
  <r>
    <s v="JAN 2019"/>
    <s v="CAROLINE"/>
    <s v="VOTIVMUSIC"/>
    <x v="4"/>
    <s v="75679956316"/>
    <x v="20"/>
    <s v="AULI01282650"/>
    <s v="Seeing Red"/>
    <s v="Audio Track Stream Portable - Subscr"/>
    <n v="1.93"/>
    <n v="342"/>
  </r>
  <r>
    <s v="JAN 2019"/>
    <s v="CAROLINE"/>
    <s v="VOTIVMUSIC"/>
    <x v="4"/>
    <s v="75679956316"/>
    <x v="20"/>
    <s v="AULI01282650"/>
    <s v="Seeing Red"/>
    <s v="Audio Cloud Services - Subscr"/>
    <n v="0.01"/>
    <n v="9"/>
  </r>
  <r>
    <s v="JAN 2019"/>
    <s v="CAROLINE"/>
    <s v="VOTIVMUSIC"/>
    <x v="4"/>
    <s v="75679956316"/>
    <x v="20"/>
    <s v="AULI01282660"/>
    <s v="Gasoline"/>
    <s v="Digital Online Aud track Stream"/>
    <n v="0.34"/>
    <n v="214"/>
  </r>
  <r>
    <s v="JAN 2019"/>
    <s v="CAROLINE"/>
    <s v="VOTIVMUSIC"/>
    <x v="4"/>
    <s v="75679956316"/>
    <x v="20"/>
    <s v="AULI01282660"/>
    <s v="Gasoline"/>
    <s v="Digital Online Vid track Stream"/>
    <n v="0.03"/>
    <n v="9"/>
  </r>
  <r>
    <s v="JAN 2019"/>
    <s v="CAROLINE"/>
    <s v="VOTIVMUSIC"/>
    <x v="4"/>
    <s v="75679956316"/>
    <x v="20"/>
    <s v="AULI01282660"/>
    <s v="Gasoline"/>
    <s v="Digital Online Aud track Stream - Subscr"/>
    <n v="0.05"/>
    <n v="4"/>
  </r>
  <r>
    <s v="JAN 2019"/>
    <s v="CAROLINE"/>
    <s v="VOTIVMUSIC"/>
    <x v="4"/>
    <s v="75679956316"/>
    <x v="20"/>
    <s v="AULI01282660"/>
    <s v="Gasoline"/>
    <s v="Audio Track Stream Webcast"/>
    <m/>
    <n v="17"/>
  </r>
  <r>
    <s v="JAN 2019"/>
    <s v="CAROLINE"/>
    <s v="VOTIVMUSIC"/>
    <x v="4"/>
    <s v="75679956316"/>
    <x v="20"/>
    <s v="AULI01282660"/>
    <s v="Gasoline"/>
    <s v="Audio Track Stream Webcast Portable"/>
    <n v="0.01"/>
    <n v="23"/>
  </r>
  <r>
    <s v="JAN 2019"/>
    <s v="CAROLINE"/>
    <s v="VOTIVMUSIC"/>
    <x v="4"/>
    <s v="75679956316"/>
    <x v="20"/>
    <s v="AULI01282660"/>
    <s v="Gasoline"/>
    <s v="Audio Track Stream Portable - Subscr"/>
    <n v="12.28"/>
    <n v="2273"/>
  </r>
  <r>
    <s v="JAN 2019"/>
    <s v="CAROLINE"/>
    <s v="VOTIVMUSIC"/>
    <x v="4"/>
    <s v="75679956316"/>
    <x v="20"/>
    <s v="AULI01282660"/>
    <s v="Gasoline"/>
    <s v="Audio Track Stream Webcast - Subscr"/>
    <n v="0.23"/>
    <n v="45"/>
  </r>
  <r>
    <s v="JAN 2019"/>
    <s v="CAROLINE"/>
    <s v="VOTIVMUSIC"/>
    <x v="4"/>
    <s v="75679956316"/>
    <x v="20"/>
    <s v="AULI01282660"/>
    <s v="Gasoline"/>
    <s v="Audio Track Stream Webcast Portable - Su"/>
    <n v="0.17"/>
    <n v="21"/>
  </r>
  <r>
    <s v="JAN 2019"/>
    <s v="CAROLINE"/>
    <s v="VOTIVMUSIC"/>
    <x v="4"/>
    <s v="75679956316"/>
    <x v="20"/>
    <s v="AULI01282660"/>
    <s v="Gasoline"/>
    <s v="Audio Cloud Services - Subscr"/>
    <n v="0.02"/>
    <n v="37"/>
  </r>
  <r>
    <s v="JAN 2019"/>
    <s v="CAROLINE"/>
    <s v="VOTIVMUSIC"/>
    <x v="4"/>
    <s v="75679956316"/>
    <x v="20"/>
    <s v="AULI01282660"/>
    <s v="Gasoline"/>
    <s v="Audio Stream True Up"/>
    <m/>
    <n v="2"/>
  </r>
  <r>
    <s v="JAN 2019"/>
    <s v="CAROLINE"/>
    <s v="VOTIVMUSIC"/>
    <x v="4"/>
    <s v="75679956316"/>
    <x v="20"/>
    <s v="AULI01282670"/>
    <s v="Too Safe"/>
    <s v="Digital Online Aud track Stream"/>
    <m/>
    <n v="4"/>
  </r>
  <r>
    <s v="JAN 2019"/>
    <s v="CAROLINE"/>
    <s v="VOTIVMUSIC"/>
    <x v="4"/>
    <s v="75679956316"/>
    <x v="20"/>
    <s v="AULI01282670"/>
    <s v="Too Safe"/>
    <s v="Audio Track Stream Portable - Subscr"/>
    <n v="0.75"/>
    <n v="152"/>
  </r>
  <r>
    <s v="JAN 2019"/>
    <s v="CAROLINE"/>
    <s v="VOTIVMUSIC"/>
    <x v="4"/>
    <s v="75679956316"/>
    <x v="20"/>
    <s v="AULI01282670"/>
    <s v="Too Safe"/>
    <s v="Audio Cloud Services - Subscr"/>
    <m/>
    <n v="3"/>
  </r>
  <r>
    <s v="JAN 2019"/>
    <s v="CAROLINE"/>
    <s v="VOTIVMUSIC"/>
    <x v="4"/>
    <s v="75679956316"/>
    <x v="20"/>
    <s v="AULI01282680"/>
    <s v="In The Wild"/>
    <s v="Digital Online Aud track Stream"/>
    <m/>
    <n v="2"/>
  </r>
  <r>
    <s v="JAN 2019"/>
    <s v="CAROLINE"/>
    <s v="VOTIVMUSIC"/>
    <x v="4"/>
    <s v="75679956316"/>
    <x v="20"/>
    <s v="AULI01282680"/>
    <s v="In The Wild"/>
    <s v="Audio Track Stream Webcast Portable"/>
    <m/>
    <n v="8"/>
  </r>
  <r>
    <s v="JAN 2019"/>
    <s v="CAROLINE"/>
    <s v="VOTIVMUSIC"/>
    <x v="4"/>
    <s v="75679956316"/>
    <x v="20"/>
    <s v="AULI01282680"/>
    <s v="In The Wild"/>
    <s v="Audio Track Stream Portable - Subscr"/>
    <n v="0.72"/>
    <n v="133"/>
  </r>
  <r>
    <s v="JAN 2019"/>
    <s v="CAROLINE"/>
    <s v="VOTIVMUSIC"/>
    <x v="4"/>
    <s v="75679956316"/>
    <x v="20"/>
    <s v="AULI01282680"/>
    <s v="In The Wild"/>
    <s v="Audio Track Stream Webcast - Subscr"/>
    <n v="0.01"/>
    <n v="1"/>
  </r>
  <r>
    <s v="JAN 2019"/>
    <s v="CAROLINE"/>
    <s v="VOTIVMUSIC"/>
    <x v="4"/>
    <s v="75679956316"/>
    <x v="20"/>
    <s v="AULI01282680"/>
    <s v="In The Wild"/>
    <s v="Audio Track Stream Webcast Portable - Su"/>
    <m/>
    <n v="1"/>
  </r>
  <r>
    <s v="JAN 2019"/>
    <s v="CAROLINE"/>
    <s v="VOTIVMUSIC"/>
    <x v="4"/>
    <s v="75679956316"/>
    <x v="20"/>
    <s v="AULI01282680"/>
    <s v="In The Wild"/>
    <s v="Audio Cloud Services - Subscr"/>
    <n v="0.01"/>
    <n v="8"/>
  </r>
  <r>
    <s v="JAN 2019"/>
    <s v="CAROLINE"/>
    <s v="VOTIVMUSIC"/>
    <x v="4"/>
    <s v="75679956316"/>
    <x v="20"/>
    <s v="AULI01282690"/>
    <s v="The Vigour"/>
    <s v="Digital Online Aud track Stream"/>
    <n v="0.01"/>
    <n v="6"/>
  </r>
  <r>
    <s v="JAN 2019"/>
    <s v="CAROLINE"/>
    <s v="VOTIVMUSIC"/>
    <x v="4"/>
    <s v="75679956316"/>
    <x v="20"/>
    <s v="AULI01282690"/>
    <s v="The Vigour"/>
    <s v="Audio Track Stream Portable - Subscr"/>
    <n v="0.51"/>
    <n v="90"/>
  </r>
  <r>
    <s v="JAN 2019"/>
    <s v="CAROLINE"/>
    <s v="VOTIVMUSIC"/>
    <x v="4"/>
    <s v="75679956316"/>
    <x v="20"/>
    <s v="AULI01282690"/>
    <s v="The Vigour"/>
    <s v="Audio Cloud Services - Subscr"/>
    <n v="0.01"/>
    <n v="9"/>
  </r>
  <r>
    <s v="JAN 2019"/>
    <s v="CAROLINE"/>
    <s v="VOTIVMUSIC"/>
    <x v="4"/>
    <s v="75679956316"/>
    <x v="20"/>
    <s v="AULI01282700"/>
    <s v="Multiplication"/>
    <s v="Digital Online Aud track Stream"/>
    <n v="0.01"/>
    <n v="7"/>
  </r>
  <r>
    <s v="JAN 2019"/>
    <s v="CAROLINE"/>
    <s v="VOTIVMUSIC"/>
    <x v="4"/>
    <s v="75679956316"/>
    <x v="20"/>
    <s v="AULI01282700"/>
    <s v="Multiplication"/>
    <s v="Audio Track Stream Portable - Subscr"/>
    <n v="0.52"/>
    <n v="89"/>
  </r>
  <r>
    <s v="JAN 2019"/>
    <s v="CAROLINE"/>
    <s v="VOTIVMUSIC"/>
    <x v="4"/>
    <s v="75679956316"/>
    <x v="20"/>
    <s v="AULI01282700"/>
    <s v="Multiplication"/>
    <s v="Audio Cloud Services - Subscr"/>
    <m/>
    <n v="5"/>
  </r>
  <r>
    <s v="JAN 2019"/>
    <s v="CAROLINE"/>
    <s v="VOTIVMUSIC"/>
    <x v="4"/>
    <s v="75679956316"/>
    <x v="20"/>
    <s v="AULI01283220"/>
    <s v="All For One"/>
    <s v="Digital Online Aud track Stream"/>
    <n v="0.02"/>
    <n v="16"/>
  </r>
  <r>
    <s v="JAN 2019"/>
    <s v="CAROLINE"/>
    <s v="VOTIVMUSIC"/>
    <x v="4"/>
    <s v="75679956316"/>
    <x v="20"/>
    <s v="AULI01283220"/>
    <s v="All For One"/>
    <s v="Audio Track Stream Portable - Subscr"/>
    <n v="0.98"/>
    <n v="176"/>
  </r>
  <r>
    <s v="JAN 2019"/>
    <s v="CAROLINE"/>
    <s v="VOTIVMUSIC"/>
    <x v="4"/>
    <s v="75679956316"/>
    <x v="20"/>
    <s v="AULI01283220"/>
    <s v="All For One"/>
    <s v="Audio Cloud Services - Subscr"/>
    <m/>
    <n v="7"/>
  </r>
  <r>
    <s v="JAN 2019"/>
    <s v="CAROLINE"/>
    <s v="VOTIVMUSIC"/>
    <x v="4"/>
    <s v="851563006028"/>
    <x v="21"/>
    <s v="AULI01599310"/>
    <s v="Come On"/>
    <s v="Audio Track Stream Portable - Subscr"/>
    <n v="0.2"/>
    <n v="26"/>
  </r>
  <r>
    <s v="JAN 2019"/>
    <s v="CAROLINE"/>
    <s v="VOTIVMUSIC"/>
    <x v="4"/>
    <s v="851563006028"/>
    <x v="21"/>
    <s v="AULI01599310"/>
    <s v="Come On"/>
    <s v="Audio Cloud Services - Subscr"/>
    <m/>
    <n v="6"/>
  </r>
  <r>
    <s v="JAN 2019"/>
    <s v="CAROLINE"/>
    <s v="VOTIVMUSIC"/>
    <x v="4"/>
    <s v="851563006028"/>
    <x v="21"/>
    <s v="AULI01599320"/>
    <s v="Foolish"/>
    <s v="Digital Online Aud track Stream"/>
    <n v="0.04"/>
    <n v="20"/>
  </r>
  <r>
    <s v="JAN 2019"/>
    <s v="CAROLINE"/>
    <s v="VOTIVMUSIC"/>
    <x v="4"/>
    <s v="851563006028"/>
    <x v="21"/>
    <s v="AULI01599320"/>
    <s v="Foolish"/>
    <s v="Audio Track Stream Portable - Subscr"/>
    <n v="2.33"/>
    <n v="346"/>
  </r>
  <r>
    <s v="JAN 2019"/>
    <s v="CAROLINE"/>
    <s v="VOTIVMUSIC"/>
    <x v="4"/>
    <s v="851563006028"/>
    <x v="21"/>
    <s v="AULI01599320"/>
    <s v="Foolish"/>
    <s v="Audio Cloud Services - Subscr"/>
    <n v="0.04"/>
    <n v="64"/>
  </r>
  <r>
    <s v="JAN 2019"/>
    <s v="CAROLINE"/>
    <s v="VOTIVMUSIC"/>
    <x v="4"/>
    <s v="851563006028"/>
    <x v="21"/>
    <s v="AULI01599320"/>
    <s v="Foolish"/>
    <s v="Audio Stream True Up"/>
    <m/>
    <n v="1"/>
  </r>
  <r>
    <s v="JAN 2019"/>
    <s v="CAROLINE"/>
    <s v="VOTIVMUSIC"/>
    <x v="4"/>
    <s v="851563006028"/>
    <x v="21"/>
    <s v="AULI01599330"/>
    <s v="Crunches"/>
    <s v="User Generated Content Stream Track"/>
    <m/>
    <n v="2"/>
  </r>
  <r>
    <s v="JAN 2019"/>
    <s v="CAROLINE"/>
    <s v="VOTIVMUSIC"/>
    <x v="4"/>
    <s v="851563006028"/>
    <x v="21"/>
    <s v="AULI01599330"/>
    <s v="Crunches"/>
    <s v="Audio Track Stream Portable - Subscr"/>
    <n v="0.13"/>
    <n v="19"/>
  </r>
  <r>
    <s v="JAN 2019"/>
    <s v="CAROLINE"/>
    <s v="VOTIVMUSIC"/>
    <x v="4"/>
    <s v="851563006028"/>
    <x v="21"/>
    <s v="AULI01599330"/>
    <s v="Crunches"/>
    <s v="Audio Cloud Services - Subscr"/>
    <m/>
    <n v="6"/>
  </r>
  <r>
    <s v="JAN 2019"/>
    <s v="CAROLINE"/>
    <s v="VOTIVMUSIC"/>
    <x v="4"/>
    <s v="851563006028"/>
    <x v="21"/>
    <s v="AULI01599340"/>
    <s v="Shot Fox"/>
    <s v="Audio Track Stream Portable - Subscr"/>
    <n v="0.17"/>
    <n v="27"/>
  </r>
  <r>
    <s v="JAN 2019"/>
    <s v="CAROLINE"/>
    <s v="VOTIVMUSIC"/>
    <x v="4"/>
    <s v="851563006028"/>
    <x v="21"/>
    <s v="AULI01599340"/>
    <s v="Shot Fox"/>
    <s v="Audio Cloud Services - Subscr"/>
    <m/>
    <n v="5"/>
  </r>
  <r>
    <s v="JAN 2019"/>
    <s v="CAROLINE"/>
    <s v="VOTIVMUSIC"/>
    <x v="4"/>
    <s v="851563006028"/>
    <x v="21"/>
    <s v="AULI01599350"/>
    <s v="Damn Baby"/>
    <s v="User Generated Content Stream Track"/>
    <m/>
    <n v="7"/>
  </r>
  <r>
    <s v="JAN 2019"/>
    <s v="CAROLINE"/>
    <s v="VOTIVMUSIC"/>
    <x v="4"/>
    <s v="851563006028"/>
    <x v="21"/>
    <s v="AULI01599350"/>
    <s v="Damn Baby"/>
    <s v="Audio Track Stream Portable - Subscr"/>
    <n v="0.25"/>
    <n v="40"/>
  </r>
  <r>
    <s v="JAN 2019"/>
    <s v="CAROLINE"/>
    <s v="VOTIVMUSIC"/>
    <x v="4"/>
    <s v="851563006028"/>
    <x v="21"/>
    <s v="AULI01599350"/>
    <s v="Damn Baby"/>
    <s v="Audio Cloud Services - Subscr"/>
    <m/>
    <n v="7"/>
  </r>
  <r>
    <s v="JAN 2019"/>
    <s v="CAROLINE"/>
    <s v="VOTIVMUSIC"/>
    <x v="4"/>
    <s v="851563006028"/>
    <x v="21"/>
    <s v="AULI01599360"/>
    <s v="Jellyfish"/>
    <s v="Audio Track Stream Portable - Subscr"/>
    <n v="14.58"/>
    <n v="1991"/>
  </r>
  <r>
    <s v="JAN 2019"/>
    <s v="CAROLINE"/>
    <s v="VOTIVMUSIC"/>
    <x v="4"/>
    <s v="851563006028"/>
    <x v="21"/>
    <s v="AULI01599360"/>
    <s v="Jellyfish"/>
    <s v="Audio Cloud Services - Subscr"/>
    <m/>
    <n v="7"/>
  </r>
  <r>
    <s v="JAN 2019"/>
    <s v="CAROLINE"/>
    <s v="VOTIVMUSIC"/>
    <x v="4"/>
    <s v="851563006028"/>
    <x v="21"/>
    <s v="AULI01599370"/>
    <s v="Up For Air"/>
    <s v="User Generated Content Stream Track"/>
    <m/>
    <n v="6"/>
  </r>
  <r>
    <s v="JAN 2019"/>
    <s v="CAROLINE"/>
    <s v="VOTIVMUSIC"/>
    <x v="4"/>
    <s v="851563006028"/>
    <x v="21"/>
    <s v="AULI01599370"/>
    <s v="Up For Air"/>
    <s v="Audio Track Stream Portable - Subscr"/>
    <n v="0.53"/>
    <n v="78"/>
  </r>
  <r>
    <s v="JAN 2019"/>
    <s v="CAROLINE"/>
    <s v="VOTIVMUSIC"/>
    <x v="4"/>
    <s v="851563006028"/>
    <x v="21"/>
    <s v="AULI01599370"/>
    <s v="Up For Air"/>
    <s v="Audio Cloud Services - Subscr"/>
    <n v="0.01"/>
    <n v="8"/>
  </r>
  <r>
    <s v="JAN 2019"/>
    <s v="CAROLINE"/>
    <s v="VOTIVMUSIC"/>
    <x v="4"/>
    <s v="851563006028"/>
    <x v="21"/>
    <s v="AULI01599380"/>
    <s v="Much More"/>
    <s v="Audio Track Stream Portable - Subscr"/>
    <n v="0.19"/>
    <n v="27"/>
  </r>
  <r>
    <s v="JAN 2019"/>
    <s v="CAROLINE"/>
    <s v="VOTIVMUSIC"/>
    <x v="4"/>
    <s v="851563006028"/>
    <x v="21"/>
    <s v="AULI01599380"/>
    <s v="Much More"/>
    <s v="Audio Cloud Services - Subscr"/>
    <m/>
    <n v="5"/>
  </r>
  <r>
    <s v="JAN 2019"/>
    <s v="CAROLINE"/>
    <s v="VOTIVMUSIC"/>
    <x v="4"/>
    <s v="851563006028"/>
    <x v="21"/>
    <s v="AULI01599390"/>
    <s v="Need Not Be"/>
    <s v="Audio Track Stream Portable - Subscr"/>
    <n v="0.3"/>
    <n v="40"/>
  </r>
  <r>
    <s v="JAN 2019"/>
    <s v="CAROLINE"/>
    <s v="VOTIVMUSIC"/>
    <x v="4"/>
    <s v="851563006028"/>
    <x v="21"/>
    <s v="AULI01599390"/>
    <s v="Need Not Be"/>
    <s v="Audio Cloud Services - Subscr"/>
    <m/>
    <n v="3"/>
  </r>
  <r>
    <s v="JAN 2019"/>
    <s v="CAROLINE"/>
    <s v="VOTIVMUSIC"/>
    <x v="4"/>
    <s v="851563006028"/>
    <x v="21"/>
    <s v="AULI01599400"/>
    <s v="Standing Not Sleeping"/>
    <s v="Audio Track Stream Portable - Subscr"/>
    <n v="0.18"/>
    <n v="25"/>
  </r>
  <r>
    <s v="JAN 2019"/>
    <s v="CAROLINE"/>
    <s v="VOTIVMUSIC"/>
    <x v="4"/>
    <s v="851563006028"/>
    <x v="21"/>
    <s v="AULI01599400"/>
    <s v="Standing Not Sleeping"/>
    <s v="Audio Cloud Services - Subscr"/>
    <m/>
    <n v="5"/>
  </r>
  <r>
    <s v="JAN 2019"/>
    <s v="CAROLINE"/>
    <s v="VOTIVMUSIC"/>
    <x v="4"/>
    <s v="851563006035"/>
    <x v="21"/>
    <s v="AULI01599310"/>
    <s v="Come On"/>
    <s v="Digital Online Aud track Stream"/>
    <n v="0.01"/>
    <n v="5"/>
  </r>
  <r>
    <s v="JAN 2019"/>
    <s v="CAROLINE"/>
    <s v="VOTIVMUSIC"/>
    <x v="4"/>
    <s v="851563006035"/>
    <x v="21"/>
    <s v="AULI01599310"/>
    <s v="Come On"/>
    <s v="Audio Track Stream Portable - Subscr"/>
    <n v="0.24"/>
    <n v="58"/>
  </r>
  <r>
    <s v="JAN 2019"/>
    <s v="CAROLINE"/>
    <s v="VOTIVMUSIC"/>
    <x v="4"/>
    <s v="851563006035"/>
    <x v="21"/>
    <s v="AULI01599320"/>
    <s v="Foolish"/>
    <s v="Digital Online Aud track Stream"/>
    <m/>
    <n v="1"/>
  </r>
  <r>
    <s v="JAN 2019"/>
    <s v="CAROLINE"/>
    <s v="VOTIVMUSIC"/>
    <x v="4"/>
    <s v="851563006035"/>
    <x v="21"/>
    <s v="AULI01599330"/>
    <s v="Crunches"/>
    <s v="Digital Online Aud track Stream"/>
    <n v="0.01"/>
    <n v="6"/>
  </r>
  <r>
    <s v="JAN 2019"/>
    <s v="CAROLINE"/>
    <s v="VOTIVMUSIC"/>
    <x v="4"/>
    <s v="851563006035"/>
    <x v="21"/>
    <s v="AULI01599330"/>
    <s v="Crunches"/>
    <s v="Audio Track Stream Portable - Subscr"/>
    <n v="0.49"/>
    <n v="111"/>
  </r>
  <r>
    <s v="JAN 2019"/>
    <s v="CAROLINE"/>
    <s v="VOTIVMUSIC"/>
    <x v="4"/>
    <s v="851563006035"/>
    <x v="21"/>
    <s v="AULI01599340"/>
    <s v="Shot Fox"/>
    <s v="Digital Online Aud track Stream"/>
    <n v="0.05"/>
    <n v="24"/>
  </r>
  <r>
    <s v="JAN 2019"/>
    <s v="CAROLINE"/>
    <s v="VOTIVMUSIC"/>
    <x v="4"/>
    <s v="851563006035"/>
    <x v="21"/>
    <s v="AULI01599340"/>
    <s v="Shot Fox"/>
    <s v="Digital Online Vid track Stream"/>
    <m/>
    <n v="2"/>
  </r>
  <r>
    <s v="JAN 2019"/>
    <s v="CAROLINE"/>
    <s v="VOTIVMUSIC"/>
    <x v="4"/>
    <s v="851563006035"/>
    <x v="21"/>
    <s v="AULI01599340"/>
    <s v="Shot Fox"/>
    <s v="Audio Track Stream Webcast"/>
    <m/>
    <n v="1"/>
  </r>
  <r>
    <s v="JAN 2019"/>
    <s v="CAROLINE"/>
    <s v="VOTIVMUSIC"/>
    <x v="4"/>
    <s v="851563006035"/>
    <x v="21"/>
    <s v="AULI01599340"/>
    <s v="Shot Fox"/>
    <s v="Audio Track Stream Portable - Subscr"/>
    <n v="0.4"/>
    <n v="97"/>
  </r>
  <r>
    <s v="JAN 2019"/>
    <s v="CAROLINE"/>
    <s v="VOTIVMUSIC"/>
    <x v="4"/>
    <s v="851563006035"/>
    <x v="21"/>
    <s v="AULI01599350"/>
    <s v="Damn Baby"/>
    <s v="Digital Online Aud track Stream"/>
    <n v="0.03"/>
    <n v="25"/>
  </r>
  <r>
    <s v="JAN 2019"/>
    <s v="CAROLINE"/>
    <s v="VOTIVMUSIC"/>
    <x v="4"/>
    <s v="851563006035"/>
    <x v="21"/>
    <s v="AULI01599350"/>
    <s v="Damn Baby"/>
    <s v="Digital Online Vid track Stream"/>
    <m/>
    <n v="1"/>
  </r>
  <r>
    <s v="JAN 2019"/>
    <s v="CAROLINE"/>
    <s v="VOTIVMUSIC"/>
    <x v="4"/>
    <s v="851563006035"/>
    <x v="21"/>
    <s v="AULI01599350"/>
    <s v="Damn Baby"/>
    <s v="Audio Track Stream Portable - Subscr"/>
    <n v="0.71"/>
    <n v="167"/>
  </r>
  <r>
    <s v="JAN 2019"/>
    <s v="CAROLINE"/>
    <s v="VOTIVMUSIC"/>
    <x v="4"/>
    <s v="851563006035"/>
    <x v="21"/>
    <s v="AULI01599360"/>
    <s v="Jellyfish"/>
    <s v="Digital Online Aud track Stream"/>
    <n v="0.02"/>
    <n v="11"/>
  </r>
  <r>
    <s v="JAN 2019"/>
    <s v="CAROLINE"/>
    <s v="VOTIVMUSIC"/>
    <x v="4"/>
    <s v="851563006035"/>
    <x v="21"/>
    <s v="AULI01599360"/>
    <s v="Jellyfish"/>
    <s v="Digital Online Vid track Stream"/>
    <m/>
    <n v="1"/>
  </r>
  <r>
    <s v="JAN 2019"/>
    <s v="CAROLINE"/>
    <s v="VOTIVMUSIC"/>
    <x v="4"/>
    <s v="851563006035"/>
    <x v="21"/>
    <s v="AULI01599360"/>
    <s v="Jellyfish"/>
    <s v="Audio Track Stream Portable - Subscr"/>
    <n v="0.82"/>
    <n v="205"/>
  </r>
  <r>
    <s v="JAN 2019"/>
    <s v="CAROLINE"/>
    <s v="VOTIVMUSIC"/>
    <x v="4"/>
    <s v="851563006035"/>
    <x v="21"/>
    <s v="AULI01599370"/>
    <s v="Up For Air"/>
    <s v="Digital Online Aud track Stream"/>
    <m/>
    <n v="2"/>
  </r>
  <r>
    <s v="JAN 2019"/>
    <s v="CAROLINE"/>
    <s v="VOTIVMUSIC"/>
    <x v="4"/>
    <s v="851563006035"/>
    <x v="21"/>
    <s v="AULI01599370"/>
    <s v="Up For Air"/>
    <s v="Audio Track Stream Portable - Subscr"/>
    <n v="0.47"/>
    <n v="112"/>
  </r>
  <r>
    <s v="JAN 2019"/>
    <s v="CAROLINE"/>
    <s v="VOTIVMUSIC"/>
    <x v="4"/>
    <s v="851563006035"/>
    <x v="21"/>
    <s v="AULI01599370"/>
    <s v="Up For Air"/>
    <s v="Audio Track Stream Webcast Portable - Su"/>
    <m/>
    <n v="1"/>
  </r>
  <r>
    <s v="JAN 2019"/>
    <s v="CAROLINE"/>
    <s v="VOTIVMUSIC"/>
    <x v="4"/>
    <s v="851563006035"/>
    <x v="21"/>
    <s v="AULI01599380"/>
    <s v="Much More"/>
    <s v="Digital Online Aud track Stream"/>
    <n v="0.01"/>
    <n v="7"/>
  </r>
  <r>
    <s v="JAN 2019"/>
    <s v="CAROLINE"/>
    <s v="VOTIVMUSIC"/>
    <x v="4"/>
    <s v="851563006035"/>
    <x v="21"/>
    <s v="AULI01599380"/>
    <s v="Much More"/>
    <s v="Audio Track Stream Portable - Subscr"/>
    <n v="0.24"/>
    <n v="56"/>
  </r>
  <r>
    <s v="JAN 2019"/>
    <s v="CAROLINE"/>
    <s v="VOTIVMUSIC"/>
    <x v="4"/>
    <s v="851563006035"/>
    <x v="21"/>
    <s v="AULI01599390"/>
    <s v="Need Not Be"/>
    <s v="Digital Online Aud track Stream"/>
    <m/>
    <n v="3"/>
  </r>
  <r>
    <s v="JAN 2019"/>
    <s v="CAROLINE"/>
    <s v="VOTIVMUSIC"/>
    <x v="4"/>
    <s v="851563006035"/>
    <x v="21"/>
    <s v="AULI01599390"/>
    <s v="Need Not Be"/>
    <s v="Audio Track Stream Portable - Subscr"/>
    <n v="0.2"/>
    <n v="54"/>
  </r>
  <r>
    <s v="JAN 2019"/>
    <s v="CAROLINE"/>
    <s v="VOTIVMUSIC"/>
    <x v="4"/>
    <s v="851563006035"/>
    <x v="21"/>
    <s v="AULI01599400"/>
    <s v="Standing Not Sleeping"/>
    <s v="Digital Online Aud track Stream"/>
    <n v="0.01"/>
    <n v="6"/>
  </r>
  <r>
    <s v="JAN 2019"/>
    <s v="CAROLINE"/>
    <s v="VOTIVMUSIC"/>
    <x v="4"/>
    <s v="851563006035"/>
    <x v="21"/>
    <s v="AULI01599400"/>
    <s v="Standing Not Sleeping"/>
    <s v="Audio Track Stream Portable - Subscr"/>
    <n v="0.18"/>
    <n v="45"/>
  </r>
  <r>
    <s v="JAN 2019"/>
    <s v="CAROLINE"/>
    <s v="VOTIVMUSIC"/>
    <x v="4"/>
    <s v="851563006158"/>
    <x v="22"/>
    <s v="AULI01599320"/>
    <s v="Foolish"/>
    <s v="Audio Cloud Services - Subscr"/>
    <m/>
    <n v="5"/>
  </r>
  <r>
    <s v="JAN 2019"/>
    <s v="CAROLINE"/>
    <s v="VOTIVMUSIC"/>
    <x v="4"/>
    <s v="9341004028692"/>
    <x v="23"/>
    <s v="AULI01599350"/>
    <s v="Damn Baby"/>
    <s v="Digital Online Aud track Stream"/>
    <n v="0.02"/>
    <n v="9"/>
  </r>
  <r>
    <s v="JAN 2019"/>
    <s v="CAROLINE"/>
    <s v="VOTIVMUSIC"/>
    <x v="5"/>
    <s v="75679967336"/>
    <x v="24"/>
    <s v="GBW7D1100002"/>
    <s v="Augustine"/>
    <s v="Digital Online Aud track Stream"/>
    <n v="0.03"/>
    <n v="20"/>
  </r>
  <r>
    <s v="JAN 2019"/>
    <s v="CAROLINE"/>
    <s v="VOTIVMUSIC"/>
    <x v="5"/>
    <s v="75679967336"/>
    <x v="24"/>
    <s v="GBW7D1100002"/>
    <s v="Augustine"/>
    <s v="Audio Track Stream Webcast Portable"/>
    <m/>
    <n v="1"/>
  </r>
  <r>
    <s v="JAN 2019"/>
    <s v="CAROLINE"/>
    <s v="VOTIVMUSIC"/>
    <x v="5"/>
    <s v="75679967336"/>
    <x v="24"/>
    <s v="GBW7D1100002"/>
    <s v="Augustine"/>
    <s v="User Generated Content Stream Track"/>
    <m/>
    <n v="5"/>
  </r>
  <r>
    <s v="JAN 2019"/>
    <s v="CAROLINE"/>
    <s v="VOTIVMUSIC"/>
    <x v="5"/>
    <s v="75679967336"/>
    <x v="24"/>
    <s v="GBW7D1100002"/>
    <s v="Augustine"/>
    <s v="Audio Track Stream Portable - Subscr"/>
    <n v="2.42"/>
    <n v="425"/>
  </r>
  <r>
    <s v="JAN 2019"/>
    <s v="CAROLINE"/>
    <s v="VOTIVMUSIC"/>
    <x v="5"/>
    <s v="75679967336"/>
    <x v="24"/>
    <s v="GBW7D1100002"/>
    <s v="Augustine"/>
    <s v="User Generated Content Stream - Subscr"/>
    <n v="0.02"/>
    <n v="1"/>
  </r>
  <r>
    <s v="JAN 2019"/>
    <s v="CAROLINE"/>
    <s v="VOTIVMUSIC"/>
    <x v="5"/>
    <s v="75679967336"/>
    <x v="24"/>
    <s v="GBW7D1100002"/>
    <s v="Augustine"/>
    <s v="Audio Cloud Services - Subscr"/>
    <n v="0.02"/>
    <n v="24"/>
  </r>
  <r>
    <s v="JAN 2019"/>
    <s v="CAROLINE"/>
    <s v="VOTIVMUSIC"/>
    <x v="5"/>
    <s v="75679967336"/>
    <x v="24"/>
    <s v="GBW7D1100003"/>
    <s v="Headlong Into The Abyss"/>
    <s v="Digital Online Aud track Stream"/>
    <n v="0.02"/>
    <n v="12"/>
  </r>
  <r>
    <s v="JAN 2019"/>
    <s v="CAROLINE"/>
    <s v="VOTIVMUSIC"/>
    <x v="5"/>
    <s v="75679967336"/>
    <x v="24"/>
    <s v="GBW7D1100003"/>
    <s v="Headlong Into The Abyss"/>
    <s v="Digital Online Aud track Stream - Subscr"/>
    <n v="0.01"/>
    <n v="1"/>
  </r>
  <r>
    <s v="JAN 2019"/>
    <s v="CAROLINE"/>
    <s v="VOTIVMUSIC"/>
    <x v="5"/>
    <s v="75679967336"/>
    <x v="24"/>
    <s v="GBW7D1100003"/>
    <s v="Headlong Into The Abyss"/>
    <s v="Audio Track Stream Webcast"/>
    <m/>
    <n v="1"/>
  </r>
  <r>
    <s v="JAN 2019"/>
    <s v="CAROLINE"/>
    <s v="VOTIVMUSIC"/>
    <x v="5"/>
    <s v="75679967336"/>
    <x v="24"/>
    <s v="GBW7D1100003"/>
    <s v="Headlong Into The Abyss"/>
    <s v="Audio Track Stream Webcast Portable"/>
    <m/>
    <n v="4"/>
  </r>
  <r>
    <s v="JAN 2019"/>
    <s v="CAROLINE"/>
    <s v="VOTIVMUSIC"/>
    <x v="5"/>
    <s v="75679967336"/>
    <x v="24"/>
    <s v="GBW7D1100003"/>
    <s v="Headlong Into The Abyss"/>
    <s v="User Generated Content Stream Track"/>
    <m/>
    <n v="11"/>
  </r>
  <r>
    <s v="JAN 2019"/>
    <s v="CAROLINE"/>
    <s v="VOTIVMUSIC"/>
    <x v="5"/>
    <s v="75679967336"/>
    <x v="24"/>
    <s v="GBW7D1100003"/>
    <s v="Headlong Into The Abyss"/>
    <s v="Audio Track Stream Portable - Subscr"/>
    <n v="1.65"/>
    <n v="270"/>
  </r>
  <r>
    <s v="JAN 2019"/>
    <s v="CAROLINE"/>
    <s v="VOTIVMUSIC"/>
    <x v="5"/>
    <s v="75679967336"/>
    <x v="24"/>
    <s v="GBW7D1100003"/>
    <s v="Headlong Into The Abyss"/>
    <s v="User Generated Content Stream - Subscr"/>
    <n v="0.06"/>
    <n v="3"/>
  </r>
  <r>
    <s v="JAN 2019"/>
    <s v="CAROLINE"/>
    <s v="VOTIVMUSIC"/>
    <x v="5"/>
    <s v="75679967336"/>
    <x v="24"/>
    <s v="GBW7D1100003"/>
    <s v="Headlong Into The Abyss"/>
    <s v="Audio Track Stream Webcast - Subscr"/>
    <n v="0.02"/>
    <n v="3"/>
  </r>
  <r>
    <s v="JAN 2019"/>
    <s v="CAROLINE"/>
    <s v="VOTIVMUSIC"/>
    <x v="5"/>
    <s v="75679967336"/>
    <x v="24"/>
    <s v="GBW7D1100003"/>
    <s v="Headlong Into The Abyss"/>
    <s v="Audio Track Stream Webcast Portable - Su"/>
    <n v="0.01"/>
    <n v="1"/>
  </r>
  <r>
    <s v="JAN 2019"/>
    <s v="CAROLINE"/>
    <s v="VOTIVMUSIC"/>
    <x v="5"/>
    <s v="75679967336"/>
    <x v="24"/>
    <s v="GBW7D1100003"/>
    <s v="Headlong Into The Abyss"/>
    <s v="Audio Cloud Services - Subscr"/>
    <n v="0.01"/>
    <n v="23"/>
  </r>
  <r>
    <s v="JAN 2019"/>
    <s v="CAROLINE"/>
    <s v="VOTIVMUSIC"/>
    <x v="5"/>
    <s v="75679967336"/>
    <x v="24"/>
    <s v="GBW7D1100004"/>
    <s v="Book Of James"/>
    <s v="Digital Online Aud track Stream"/>
    <n v="0.03"/>
    <n v="23"/>
  </r>
  <r>
    <s v="JAN 2019"/>
    <s v="CAROLINE"/>
    <s v="VOTIVMUSIC"/>
    <x v="5"/>
    <s v="75679967336"/>
    <x v="24"/>
    <s v="GBW7D1100004"/>
    <s v="Book Of James"/>
    <s v="Audio Track Stream Webcast"/>
    <m/>
    <n v="1"/>
  </r>
  <r>
    <s v="JAN 2019"/>
    <s v="CAROLINE"/>
    <s v="VOTIVMUSIC"/>
    <x v="5"/>
    <s v="75679967336"/>
    <x v="24"/>
    <s v="GBW7D1100004"/>
    <s v="Book Of James"/>
    <s v="Audio Track Stream Webcast Portable"/>
    <m/>
    <n v="1"/>
  </r>
  <r>
    <s v="JAN 2019"/>
    <s v="CAROLINE"/>
    <s v="VOTIVMUSIC"/>
    <x v="5"/>
    <s v="75679967336"/>
    <x v="24"/>
    <s v="GBW7D1100004"/>
    <s v="Book Of James"/>
    <s v="User Generated Content Stream Track"/>
    <m/>
    <n v="1"/>
  </r>
  <r>
    <s v="JAN 2019"/>
    <s v="CAROLINE"/>
    <s v="VOTIVMUSIC"/>
    <x v="5"/>
    <s v="75679967336"/>
    <x v="24"/>
    <s v="GBW7D1100004"/>
    <s v="Book Of James"/>
    <s v="Audio Track Stream Portable - Subscr"/>
    <n v="2.54"/>
    <n v="456"/>
  </r>
  <r>
    <s v="JAN 2019"/>
    <s v="CAROLINE"/>
    <s v="VOTIVMUSIC"/>
    <x v="5"/>
    <s v="75679967336"/>
    <x v="24"/>
    <s v="GBW7D1100004"/>
    <s v="Book Of James"/>
    <s v="Audio Track Stream Webcast - Subscr"/>
    <m/>
    <n v="1"/>
  </r>
  <r>
    <s v="JAN 2019"/>
    <s v="CAROLINE"/>
    <s v="VOTIVMUSIC"/>
    <x v="5"/>
    <s v="75679967336"/>
    <x v="24"/>
    <s v="GBW7D1100004"/>
    <s v="Book Of James"/>
    <s v="Audio Cloud Services - Subscr"/>
    <n v="0.02"/>
    <n v="28"/>
  </r>
  <r>
    <s v="JAN 2019"/>
    <s v="CAROLINE"/>
    <s v="VOTIVMUSIC"/>
    <x v="5"/>
    <s v="75679967336"/>
    <x v="24"/>
    <s v="GBW7D1100005"/>
    <s v="East Los Angeles"/>
    <s v="Digital Online Aud track Stream"/>
    <n v="0.01"/>
    <n v="6"/>
  </r>
  <r>
    <s v="JAN 2019"/>
    <s v="CAROLINE"/>
    <s v="VOTIVMUSIC"/>
    <x v="5"/>
    <s v="75679967336"/>
    <x v="24"/>
    <s v="GBW7D1100005"/>
    <s v="East Los Angeles"/>
    <s v="Digital Online Vid track Stream"/>
    <m/>
    <n v="1"/>
  </r>
  <r>
    <s v="JAN 2019"/>
    <s v="CAROLINE"/>
    <s v="VOTIVMUSIC"/>
    <x v="5"/>
    <s v="75679967336"/>
    <x v="24"/>
    <s v="GBW7D1100005"/>
    <s v="East Los Angeles"/>
    <s v="Audio Track Stream Portable - Subscr"/>
    <n v="1.27"/>
    <n v="205"/>
  </r>
  <r>
    <s v="JAN 2019"/>
    <s v="CAROLINE"/>
    <s v="VOTIVMUSIC"/>
    <x v="5"/>
    <s v="75679967336"/>
    <x v="24"/>
    <s v="GBW7D1100005"/>
    <s v="East Los Angeles"/>
    <s v="Audio Cloud Services - Subscr"/>
    <n v="0.01"/>
    <n v="15"/>
  </r>
  <r>
    <s v="JAN 2019"/>
    <s v="CAROLINE"/>
    <s v="VOTIVMUSIC"/>
    <x v="5"/>
    <s v="75679967336"/>
    <x v="24"/>
    <s v="GBW7D1100006"/>
    <s v="Juarez"/>
    <s v="Digital Online Aud track Stream"/>
    <n v="0.02"/>
    <n v="16"/>
  </r>
  <r>
    <s v="JAN 2019"/>
    <s v="CAROLINE"/>
    <s v="VOTIVMUSIC"/>
    <x v="5"/>
    <s v="75679967336"/>
    <x v="24"/>
    <s v="GBW7D1100006"/>
    <s v="Juarez"/>
    <s v="Audio Track Stream Webcast Portable"/>
    <m/>
    <n v="1"/>
  </r>
  <r>
    <s v="JAN 2019"/>
    <s v="CAROLINE"/>
    <s v="VOTIVMUSIC"/>
    <x v="5"/>
    <s v="75679967336"/>
    <x v="24"/>
    <s v="GBW7D1100006"/>
    <s v="Juarez"/>
    <s v="Audio Track Stream Portable - Subscr"/>
    <n v="1.97"/>
    <n v="353"/>
  </r>
  <r>
    <s v="JAN 2019"/>
    <s v="CAROLINE"/>
    <s v="VOTIVMUSIC"/>
    <x v="5"/>
    <s v="75679967336"/>
    <x v="24"/>
    <s v="GBW7D1100006"/>
    <s v="Juarez"/>
    <s v="Audio Cloud Services - Subscr"/>
    <n v="0.01"/>
    <n v="13"/>
  </r>
  <r>
    <s v="JAN 2019"/>
    <s v="CAROLINE"/>
    <s v="VOTIVMUSIC"/>
    <x v="5"/>
    <s v="75679967336"/>
    <x v="24"/>
    <s v="GBW7D1100007"/>
    <s v="Philadelphia (The City Of Brotherly Love)"/>
    <s v="Digital Online Aud track Stream"/>
    <n v="0.01"/>
    <n v="7"/>
  </r>
  <r>
    <s v="JAN 2019"/>
    <s v="CAROLINE"/>
    <s v="VOTIVMUSIC"/>
    <x v="5"/>
    <s v="75679967336"/>
    <x v="24"/>
    <s v="GBW7D1100007"/>
    <s v="Philadelphia (The City Of Brotherly Love)"/>
    <s v="User Generated Content Stream Track"/>
    <m/>
    <n v="1"/>
  </r>
  <r>
    <s v="JAN 2019"/>
    <s v="CAROLINE"/>
    <s v="VOTIVMUSIC"/>
    <x v="5"/>
    <s v="75679967336"/>
    <x v="24"/>
    <s v="GBW7D1100007"/>
    <s v="Philadelphia (The City Of Brotherly Love)"/>
    <s v="Audio Track Stream Portable - Subscr"/>
    <n v="1.07"/>
    <n v="184"/>
  </r>
  <r>
    <s v="JAN 2019"/>
    <s v="CAROLINE"/>
    <s v="VOTIVMUSIC"/>
    <x v="5"/>
    <s v="75679967336"/>
    <x v="24"/>
    <s v="GBW7D1100007"/>
    <s v="Philadelphia (The City Of Brotherly Love)"/>
    <s v="Audio Cloud Services - Subscr"/>
    <n v="0.01"/>
    <n v="18"/>
  </r>
  <r>
    <s v="JAN 2019"/>
    <s v="CAROLINE"/>
    <s v="VOTIVMUSIC"/>
    <x v="5"/>
    <s v="75679967336"/>
    <x v="24"/>
    <s v="GBW7D1100008"/>
    <s v="New Drink For The Old Drunk"/>
    <s v="Digital Online Aud track Permanent"/>
    <n v="0.91"/>
    <n v="1"/>
  </r>
  <r>
    <s v="JAN 2019"/>
    <s v="CAROLINE"/>
    <s v="VOTIVMUSIC"/>
    <x v="5"/>
    <s v="75679967336"/>
    <x v="24"/>
    <s v="GBW7D1100008"/>
    <s v="New Drink For The Old Drunk"/>
    <s v="Digital Online Aud track Stream"/>
    <n v="0.01"/>
    <n v="9"/>
  </r>
  <r>
    <s v="JAN 2019"/>
    <s v="CAROLINE"/>
    <s v="VOTIVMUSIC"/>
    <x v="5"/>
    <s v="75679967336"/>
    <x v="24"/>
    <s v="GBW7D1100008"/>
    <s v="New Drink For The Old Drunk"/>
    <s v="User Generated Content Stream Track"/>
    <m/>
    <n v="2"/>
  </r>
  <r>
    <s v="JAN 2019"/>
    <s v="CAROLINE"/>
    <s v="VOTIVMUSIC"/>
    <x v="5"/>
    <s v="75679967336"/>
    <x v="24"/>
    <s v="GBW7D1100008"/>
    <s v="New Drink For The Old Drunk"/>
    <s v="Audio Track Stream Portable - Subscr"/>
    <n v="1.0900000000000001"/>
    <n v="189"/>
  </r>
  <r>
    <s v="JAN 2019"/>
    <s v="CAROLINE"/>
    <s v="VOTIVMUSIC"/>
    <x v="5"/>
    <s v="75679967336"/>
    <x v="24"/>
    <s v="GBW7D1100008"/>
    <s v="New Drink For The Old Drunk"/>
    <s v="User Generated Content Stream - Subscr"/>
    <n v="0.02"/>
    <n v="1"/>
  </r>
  <r>
    <s v="JAN 2019"/>
    <s v="CAROLINE"/>
    <s v="VOTIVMUSIC"/>
    <x v="5"/>
    <s v="75679967336"/>
    <x v="24"/>
    <s v="GBW7D1100008"/>
    <s v="New Drink For The Old Drunk"/>
    <s v="Audio Cloud Services - Subscr"/>
    <n v="0.01"/>
    <n v="18"/>
  </r>
  <r>
    <s v="JAN 2019"/>
    <s v="CAROLINE"/>
    <s v="VOTIVMUSIC"/>
    <x v="5"/>
    <s v="75679967336"/>
    <x v="24"/>
    <s v="GBW7D1100009"/>
    <s v="Patton State Hospital"/>
    <s v="Digital Online Aud track Stream"/>
    <n v="0.01"/>
    <n v="9"/>
  </r>
  <r>
    <s v="JAN 2019"/>
    <s v="CAROLINE"/>
    <s v="VOTIVMUSIC"/>
    <x v="5"/>
    <s v="75679967336"/>
    <x v="24"/>
    <s v="GBW7D1100009"/>
    <s v="Patton State Hospital"/>
    <s v="Audio Track Stream Portable - Subscr"/>
    <n v="0.98"/>
    <n v="165"/>
  </r>
  <r>
    <s v="JAN 2019"/>
    <s v="CAROLINE"/>
    <s v="VOTIVMUSIC"/>
    <x v="5"/>
    <s v="75679967336"/>
    <x v="24"/>
    <s v="GBW7D1100009"/>
    <s v="Patton State Hospital"/>
    <s v="Audio Cloud Services - Subscr"/>
    <n v="0.01"/>
    <n v="14"/>
  </r>
  <r>
    <s v="JAN 2019"/>
    <s v="CAROLINE"/>
    <s v="VOTIVMUSIC"/>
    <x v="5"/>
    <s v="75679967336"/>
    <x v="24"/>
    <s v="GBW7D1100010"/>
    <s v="Strange Days"/>
    <s v="Digital Online Aud track Stream"/>
    <n v="0.01"/>
    <n v="8"/>
  </r>
  <r>
    <s v="JAN 2019"/>
    <s v="CAROLINE"/>
    <s v="VOTIVMUSIC"/>
    <x v="5"/>
    <s v="75679967336"/>
    <x v="24"/>
    <s v="GBW7D1100010"/>
    <s v="Strange Days"/>
    <s v="User Generated Content Stream Track"/>
    <m/>
    <n v="2"/>
  </r>
  <r>
    <s v="JAN 2019"/>
    <s v="CAROLINE"/>
    <s v="VOTIVMUSIC"/>
    <x v="5"/>
    <s v="75679967336"/>
    <x v="24"/>
    <s v="GBW7D1100010"/>
    <s v="Strange Days"/>
    <s v="Audio Track Stream Portable - Subscr"/>
    <n v="1.81"/>
    <n v="298"/>
  </r>
  <r>
    <s v="JAN 2019"/>
    <s v="CAROLINE"/>
    <s v="VOTIVMUSIC"/>
    <x v="5"/>
    <s v="75679967336"/>
    <x v="24"/>
    <s v="GBW7D1100010"/>
    <s v="Strange Days"/>
    <s v="User Generated Content Stream - Subscr"/>
    <n v="0.02"/>
    <n v="1"/>
  </r>
  <r>
    <s v="JAN 2019"/>
    <s v="CAROLINE"/>
    <s v="VOTIVMUSIC"/>
    <x v="5"/>
    <s v="75679967336"/>
    <x v="24"/>
    <s v="GBW7D1100010"/>
    <s v="Strange Days"/>
    <s v="Audio Cloud Services - Subscr"/>
    <n v="0.01"/>
    <n v="12"/>
  </r>
  <r>
    <s v="JAN 2019"/>
    <s v="CAROLINE"/>
    <s v="VOTIVMUSIC"/>
    <x v="5"/>
    <s v="75679967336"/>
    <x v="24"/>
    <s v="GBW7D1100011"/>
    <s v="Barrel Of Leaves"/>
    <s v="Digital Online Aud track Stream"/>
    <n v="0.01"/>
    <n v="8"/>
  </r>
  <r>
    <s v="JAN 2019"/>
    <s v="CAROLINE"/>
    <s v="VOTIVMUSIC"/>
    <x v="5"/>
    <s v="75679967336"/>
    <x v="24"/>
    <s v="GBW7D1100011"/>
    <s v="Barrel Of Leaves"/>
    <s v="Audio Track Stream Webcast Portable"/>
    <m/>
    <n v="1"/>
  </r>
  <r>
    <s v="JAN 2019"/>
    <s v="CAROLINE"/>
    <s v="VOTIVMUSIC"/>
    <x v="5"/>
    <s v="75679967336"/>
    <x v="24"/>
    <s v="GBW7D1100011"/>
    <s v="Barrel Of Leaves"/>
    <s v="Audio Track Stream Portable - Subscr"/>
    <n v="1.01"/>
    <n v="165"/>
  </r>
  <r>
    <s v="JAN 2019"/>
    <s v="CAROLINE"/>
    <s v="VOTIVMUSIC"/>
    <x v="5"/>
    <s v="75679967336"/>
    <x v="24"/>
    <s v="GBW7D1100011"/>
    <s v="Barrel Of Leaves"/>
    <s v="Audio Cloud Services - Subscr"/>
    <m/>
    <n v="9"/>
  </r>
  <r>
    <s v="JAN 2019"/>
    <s v="CAROLINE"/>
    <s v="VOTIVMUSIC"/>
    <x v="5"/>
    <s v="75679967336"/>
    <x v="24"/>
    <s v="GBW7D1100012"/>
    <s v="The Instrumental"/>
    <s v="Digital Online Aud track Stream"/>
    <n v="0.01"/>
    <n v="6"/>
  </r>
  <r>
    <s v="JAN 2019"/>
    <s v="CAROLINE"/>
    <s v="VOTIVMUSIC"/>
    <x v="5"/>
    <s v="75679967336"/>
    <x v="24"/>
    <s v="GBW7D1100012"/>
    <s v="The Instrumental"/>
    <s v="User Generated Content Stream Track"/>
    <m/>
    <n v="1"/>
  </r>
  <r>
    <s v="JAN 2019"/>
    <s v="CAROLINE"/>
    <s v="VOTIVMUSIC"/>
    <x v="5"/>
    <s v="75679967336"/>
    <x v="24"/>
    <s v="GBW7D1100012"/>
    <s v="The Instrumental"/>
    <s v="Audio Track Stream Portable - Subscr"/>
    <n v="0.49"/>
    <n v="85"/>
  </r>
  <r>
    <s v="JAN 2019"/>
    <s v="CAROLINE"/>
    <s v="VOTIVMUSIC"/>
    <x v="5"/>
    <s v="75679967336"/>
    <x v="24"/>
    <s v="GBW7D1100012"/>
    <s v="The Instrumental"/>
    <s v="Audio Cloud Services - Subscr"/>
    <n v="0.01"/>
    <n v="12"/>
  </r>
  <r>
    <s v="JAN 2019"/>
    <s v="CAROLINE"/>
    <s v="VOTIVMUSIC"/>
    <x v="5"/>
    <s v="75679967336"/>
    <x v="24"/>
    <s v="GBW7D1100014"/>
    <s v="Chapel Song"/>
    <s v="Digital Online Aud track Permanent"/>
    <n v="0.91"/>
    <n v="1"/>
  </r>
  <r>
    <s v="JAN 2019"/>
    <s v="CAROLINE"/>
    <s v="VOTIVMUSIC"/>
    <x v="5"/>
    <s v="75679967336"/>
    <x v="24"/>
    <s v="GBW7D1100014"/>
    <s v="Chapel Song"/>
    <s v="Digital Online Aud track Stream"/>
    <n v="0.44"/>
    <n v="309"/>
  </r>
  <r>
    <s v="JAN 2019"/>
    <s v="CAROLINE"/>
    <s v="VOTIVMUSIC"/>
    <x v="5"/>
    <s v="75679967336"/>
    <x v="24"/>
    <s v="GBW7D1100014"/>
    <s v="Chapel Song"/>
    <s v="Digital Online Vid track Stream"/>
    <n v="0.03"/>
    <n v="9"/>
  </r>
  <r>
    <s v="JAN 2019"/>
    <s v="CAROLINE"/>
    <s v="VOTIVMUSIC"/>
    <x v="5"/>
    <s v="75679967336"/>
    <x v="24"/>
    <s v="GBW7D1100014"/>
    <s v="Chapel Song"/>
    <s v="User Generated Content Stream Track"/>
    <n v="0.46"/>
    <n v="446"/>
  </r>
  <r>
    <s v="JAN 2019"/>
    <s v="CAROLINE"/>
    <s v="VOTIVMUSIC"/>
    <x v="5"/>
    <s v="75679967336"/>
    <x v="24"/>
    <s v="GBW7D1100014"/>
    <s v="Chapel Song"/>
    <s v="Audio Track Stream Portable - Subscr"/>
    <n v="24.6"/>
    <n v="4497"/>
  </r>
  <r>
    <s v="JAN 2019"/>
    <s v="CAROLINE"/>
    <s v="VOTIVMUSIC"/>
    <x v="5"/>
    <s v="75679967336"/>
    <x v="24"/>
    <s v="GBW7D1100014"/>
    <s v="Chapel Song"/>
    <s v="User Generated Content Stream - Subscr"/>
    <n v="0.04"/>
    <n v="10"/>
  </r>
  <r>
    <s v="JAN 2019"/>
    <s v="CAROLINE"/>
    <s v="VOTIVMUSIC"/>
    <x v="5"/>
    <s v="75679967336"/>
    <x v="24"/>
    <s v="GBW7D1100014"/>
    <s v="Chapel Song"/>
    <s v="Audio Cloud Services - Subscr"/>
    <n v="0.09"/>
    <n v="131"/>
  </r>
  <r>
    <s v="JAN 2019"/>
    <s v="CAROLINE"/>
    <s v="VOTIVMUSIC"/>
    <x v="5"/>
    <s v="75679967336"/>
    <x v="24"/>
    <s v="GBW7D1100014"/>
    <s v="Chapel Song"/>
    <s v="Audio Stream True Up"/>
    <m/>
    <n v="1"/>
  </r>
  <r>
    <s v="JAN 2019"/>
    <s v="CAROLINE"/>
    <s v="VOTIVMUSIC"/>
    <x v="6"/>
    <s v="75679962980"/>
    <x v="25"/>
    <s v="USC5Q1200006"/>
    <s v="Coming Or Going"/>
    <s v="Digital Online Aud track Permanent"/>
    <n v="0.91"/>
    <n v="1"/>
  </r>
  <r>
    <s v="JAN 2019"/>
    <s v="CAROLINE"/>
    <s v="VOTIVMUSIC"/>
    <x v="6"/>
    <s v="75679962980"/>
    <x v="25"/>
    <s v="USC5Q1200006"/>
    <s v="Coming Or Going"/>
    <s v="Digital Online Aud track Stream"/>
    <n v="7.0000000000000007E-2"/>
    <n v="47"/>
  </r>
  <r>
    <s v="JAN 2019"/>
    <s v="CAROLINE"/>
    <s v="VOTIVMUSIC"/>
    <x v="6"/>
    <s v="75679962980"/>
    <x v="25"/>
    <s v="USC5Q1200006"/>
    <s v="Coming Or Going"/>
    <s v="Digital Online Vid track Stream"/>
    <m/>
    <n v="1"/>
  </r>
  <r>
    <s v="JAN 2019"/>
    <s v="CAROLINE"/>
    <s v="VOTIVMUSIC"/>
    <x v="6"/>
    <s v="75679962980"/>
    <x v="25"/>
    <s v="USC5Q1200006"/>
    <s v="Coming Or Going"/>
    <s v="Audio Track Stream Portable - Subscr"/>
    <n v="3.97"/>
    <n v="628"/>
  </r>
  <r>
    <s v="JAN 2019"/>
    <s v="CAROLINE"/>
    <s v="VOTIVMUSIC"/>
    <x v="6"/>
    <s v="75679962980"/>
    <x v="25"/>
    <s v="USC5Q1200006"/>
    <s v="Coming Or Going"/>
    <s v="Audio Cloud Services - Subscr"/>
    <n v="0.01"/>
    <n v="8"/>
  </r>
  <r>
    <s v="JAN 2019"/>
    <s v="CAROLINE"/>
    <s v="VOTIVMUSIC"/>
    <x v="6"/>
    <s v="75679962980"/>
    <x v="25"/>
    <s v="USC5Q1200006"/>
    <s v="Coming Or Going"/>
    <s v="Audio Stream True Up"/>
    <m/>
    <n v="1"/>
  </r>
  <r>
    <s v="JAN 2019"/>
    <s v="CAROLINE"/>
    <s v="VOTIVMUSIC"/>
    <x v="6"/>
    <s v="75679962980"/>
    <x v="25"/>
    <s v="USC5Q1200007"/>
    <s v="Fireworks Of The Sea"/>
    <s v="Digital Online Aud track Stream"/>
    <m/>
    <n v="2"/>
  </r>
  <r>
    <s v="JAN 2019"/>
    <s v="CAROLINE"/>
    <s v="VOTIVMUSIC"/>
    <x v="6"/>
    <s v="75679962980"/>
    <x v="25"/>
    <s v="USC5Q1200007"/>
    <s v="Fireworks Of The Sea"/>
    <s v="Audio Track Stream Portable - Subscr"/>
    <n v="0.16"/>
    <n v="28"/>
  </r>
  <r>
    <s v="JAN 2019"/>
    <s v="CAROLINE"/>
    <s v="VOTIVMUSIC"/>
    <x v="6"/>
    <s v="75679962980"/>
    <x v="25"/>
    <s v="USC5Q1200007"/>
    <s v="Fireworks Of The Sea"/>
    <s v="Audio Cloud Services - Subscr"/>
    <m/>
    <n v="4"/>
  </r>
  <r>
    <s v="JAN 2019"/>
    <s v="CAROLINE"/>
    <s v="VOTIVMUSIC"/>
    <x v="6"/>
    <s v="75679962980"/>
    <x v="25"/>
    <s v="USC5Q1200008"/>
    <s v="Roll Forever"/>
    <s v="Digital Online Aud track Stream"/>
    <n v="0.01"/>
    <n v="4"/>
  </r>
  <r>
    <s v="JAN 2019"/>
    <s v="CAROLINE"/>
    <s v="VOTIVMUSIC"/>
    <x v="6"/>
    <s v="75679962980"/>
    <x v="25"/>
    <s v="USC5Q1200008"/>
    <s v="Roll Forever"/>
    <s v="Audio Track Stream Webcast Portable"/>
    <m/>
    <n v="1"/>
  </r>
  <r>
    <s v="JAN 2019"/>
    <s v="CAROLINE"/>
    <s v="VOTIVMUSIC"/>
    <x v="6"/>
    <s v="75679962980"/>
    <x v="25"/>
    <s v="USC5Q1200008"/>
    <s v="Roll Forever"/>
    <s v="Audio Track Stream Portable - Subscr"/>
    <n v="7.0000000000000007E-2"/>
    <n v="11"/>
  </r>
  <r>
    <s v="JAN 2019"/>
    <s v="CAROLINE"/>
    <s v="VOTIVMUSIC"/>
    <x v="6"/>
    <s v="75679962980"/>
    <x v="25"/>
    <s v="USC5Q1200008"/>
    <s v="Roll Forever"/>
    <s v="Audio Track Stream Webcast - Subscr"/>
    <n v="0.03"/>
    <n v="2"/>
  </r>
  <r>
    <s v="JAN 2019"/>
    <s v="CAROLINE"/>
    <s v="VOTIVMUSIC"/>
    <x v="6"/>
    <s v="75679962980"/>
    <x v="25"/>
    <s v="USC5Q1200009"/>
    <s v="I Can Go"/>
    <s v="Digital Online Aud track Stream"/>
    <n v="0.02"/>
    <n v="11"/>
  </r>
  <r>
    <s v="JAN 2019"/>
    <s v="CAROLINE"/>
    <s v="VOTIVMUSIC"/>
    <x v="6"/>
    <s v="75679962980"/>
    <x v="25"/>
    <s v="USC5Q1200009"/>
    <s v="I Can Go"/>
    <s v="Audio Track Stream Portable - Subscr"/>
    <n v="0.4"/>
    <n v="65"/>
  </r>
  <r>
    <s v="JAN 2019"/>
    <s v="CAROLINE"/>
    <s v="VOTIVMUSIC"/>
    <x v="6"/>
    <s v="75679962980"/>
    <x v="25"/>
    <s v="USC5Q1200009"/>
    <s v="I Can Go"/>
    <s v="Audio Track Stream Webcast - Subscr"/>
    <n v="0.01"/>
    <n v="1"/>
  </r>
  <r>
    <s v="JAN 2019"/>
    <s v="CAROLINE"/>
    <s v="VOTIVMUSIC"/>
    <x v="6"/>
    <s v="75679962980"/>
    <x v="25"/>
    <s v="USC5Q1200009"/>
    <s v="I Can Go"/>
    <s v="Audio Cloud Services - Subscr"/>
    <m/>
    <n v="1"/>
  </r>
  <r>
    <s v="JAN 2019"/>
    <s v="CAROLINE"/>
    <s v="VOTIVMUSIC"/>
    <x v="6"/>
    <s v="75679962980"/>
    <x v="25"/>
    <s v="USC5Q1200009"/>
    <s v="I Can Go"/>
    <s v="Audio Stream True Up"/>
    <m/>
    <n v="1"/>
  </r>
  <r>
    <s v="JAN 2019"/>
    <s v="CAROLINE"/>
    <s v="VOTIVMUSIC"/>
    <x v="6"/>
    <s v="75679962980"/>
    <x v="25"/>
    <s v="USC5Q1200010"/>
    <s v="Golden"/>
    <s v="Audio Track Stream Portable - Subscr"/>
    <n v="0.09"/>
    <n v="14"/>
  </r>
  <r>
    <s v="JAN 2019"/>
    <s v="CAROLINE"/>
    <s v="VOTIVMUSIC"/>
    <x v="6"/>
    <s v="75679962980"/>
    <x v="25"/>
    <s v="USC5Q1200010"/>
    <s v="Golden"/>
    <s v="Audio Track Stream Webcast - Subscr"/>
    <n v="0.01"/>
    <n v="1"/>
  </r>
  <r>
    <s v="JAN 2019"/>
    <s v="CAROLINE"/>
    <s v="VOTIVMUSIC"/>
    <x v="6"/>
    <s v="75679962980"/>
    <x v="25"/>
    <s v="USC5Q1200011"/>
    <s v="Little Birds"/>
    <s v="Digital Online Aud track Stream"/>
    <m/>
    <n v="1"/>
  </r>
  <r>
    <s v="JAN 2019"/>
    <s v="CAROLINE"/>
    <s v="VOTIVMUSIC"/>
    <x v="6"/>
    <s v="75679962980"/>
    <x v="25"/>
    <s v="USC5Q1200011"/>
    <s v="Little Birds"/>
    <s v="Audio Track Stream Portable - Subscr"/>
    <n v="0.19"/>
    <n v="32"/>
  </r>
  <r>
    <s v="JAN 2019"/>
    <s v="CAROLINE"/>
    <s v="VOTIVMUSIC"/>
    <x v="6"/>
    <s v="75679962980"/>
    <x v="25"/>
    <s v="USC5Q1200011"/>
    <s v="Little Birds"/>
    <s v="Audio Cloud Services - Subscr"/>
    <m/>
    <n v="1"/>
  </r>
  <r>
    <s v="JAN 2019"/>
    <s v="CAROLINE"/>
    <s v="VOTIVMUSIC"/>
    <x v="6"/>
    <s v="75679962980"/>
    <x v="25"/>
    <s v="USC5Q1200012"/>
    <s v="Sail On"/>
    <s v="Digital Online Aud track Stream"/>
    <m/>
    <n v="1"/>
  </r>
  <r>
    <s v="JAN 2019"/>
    <s v="CAROLINE"/>
    <s v="VOTIVMUSIC"/>
    <x v="6"/>
    <s v="75679962980"/>
    <x v="25"/>
    <s v="USC5Q1200012"/>
    <s v="Sail On"/>
    <s v="Audio Track Stream Portable - Subscr"/>
    <n v="0.2"/>
    <n v="15"/>
  </r>
  <r>
    <s v="JAN 2019"/>
    <s v="CAROLINE"/>
    <s v="VOTIVMUSIC"/>
    <x v="6"/>
    <s v="75679962980"/>
    <x v="25"/>
    <s v="USC5Q1200012"/>
    <s v="Sail On"/>
    <s v="Audio Track Stream Webcast Portable - Su"/>
    <m/>
    <n v="1"/>
  </r>
  <r>
    <s v="JAN 2019"/>
    <s v="CAROLINE"/>
    <s v="VOTIVMUSIC"/>
    <x v="6"/>
    <s v="75679962980"/>
    <x v="25"/>
    <s v="USC5Q1200013"/>
    <s v="Getting Lost"/>
    <s v="Digital Online Aud track Stream"/>
    <m/>
    <n v="3"/>
  </r>
  <r>
    <s v="JAN 2019"/>
    <s v="CAROLINE"/>
    <s v="VOTIVMUSIC"/>
    <x v="6"/>
    <s v="75679962980"/>
    <x v="25"/>
    <s v="USC5Q1200013"/>
    <s v="Getting Lost"/>
    <s v="Audio Track Stream Portable - Subscr"/>
    <n v="0.04"/>
    <n v="5"/>
  </r>
  <r>
    <s v="JAN 2019"/>
    <s v="CAROLINE"/>
    <s v="VOTIVMUSIC"/>
    <x v="6"/>
    <s v="75679962980"/>
    <x v="25"/>
    <s v="USC5Q1200014"/>
    <s v="Settle Down"/>
    <s v="Audio Track Stream Webcast Portable"/>
    <m/>
    <n v="1"/>
  </r>
  <r>
    <s v="JAN 2019"/>
    <s v="CAROLINE"/>
    <s v="VOTIVMUSIC"/>
    <x v="6"/>
    <s v="75679962980"/>
    <x v="25"/>
    <s v="USC5Q1200014"/>
    <s v="Settle Down"/>
    <s v="Audio Track Stream Portable - Subscr"/>
    <n v="0.2"/>
    <n v="30"/>
  </r>
  <r>
    <s v="JAN 2019"/>
    <s v="CAROLINE"/>
    <s v="VOTIVMUSIC"/>
    <x v="6"/>
    <s v="75679962980"/>
    <x v="25"/>
    <s v="USC5Q1200014"/>
    <s v="Settle Down"/>
    <s v="Audio Track Stream Webcast Portable - Su"/>
    <m/>
    <n v="1"/>
  </r>
  <r>
    <s v="JAN 2019"/>
    <s v="CAROLINE"/>
    <s v="VOTIVMUSIC"/>
    <x v="6"/>
    <s v="75679962980"/>
    <x v="25"/>
    <s v="USC5Q1200014"/>
    <s v="Settle Down"/>
    <s v="Audio Stream True Up"/>
    <m/>
    <n v="1"/>
  </r>
  <r>
    <s v="JAN 2019"/>
    <s v="CAROLINE"/>
    <s v="VOTIVMUSIC"/>
    <x v="6"/>
    <s v="75679962980"/>
    <x v="25"/>
    <s v="USQY51114673"/>
    <s v="Get Gone"/>
    <s v="Digital Online Aud track Stream"/>
    <n v="0.02"/>
    <n v="16"/>
  </r>
  <r>
    <s v="JAN 2019"/>
    <s v="CAROLINE"/>
    <s v="VOTIVMUSIC"/>
    <x v="6"/>
    <s v="75679962980"/>
    <x v="25"/>
    <s v="USQY51114673"/>
    <s v="Get Gone"/>
    <s v="Audio Track Stream Portable - Subscr"/>
    <n v="0.73"/>
    <n v="114"/>
  </r>
  <r>
    <s v="JAN 2019"/>
    <s v="CAROLINE"/>
    <s v="VOTIVMUSIC"/>
    <x v="6"/>
    <s v="75679962980"/>
    <x v="25"/>
    <s v="USQY51114673"/>
    <s v="Get Gone"/>
    <s v="Audio Track Stream Webcast - Subscr"/>
    <n v="0.01"/>
    <n v="1"/>
  </r>
  <r>
    <s v="JAN 2019"/>
    <s v="CAROLINE"/>
    <s v="VOTIVMUSIC"/>
    <x v="6"/>
    <s v="75679962980"/>
    <x v="25"/>
    <s v="USQY51114673"/>
    <s v="Get Gone"/>
    <s v="Audio Track Stream Webcast Portable - Su"/>
    <n v="0.01"/>
    <n v="3"/>
  </r>
  <r>
    <s v="JAN 2019"/>
    <s v="CAROLINE"/>
    <s v="VOTIVMUSIC"/>
    <x v="6"/>
    <s v="75679962980"/>
    <x v="25"/>
    <s v="USQY51114673"/>
    <s v="Get Gone"/>
    <s v="Audio Cloud Services - Subscr"/>
    <m/>
    <n v="5"/>
  </r>
  <r>
    <s v="JAN 2019"/>
    <s v="CAROLINE"/>
    <s v="VOTIVMUSIC"/>
    <x v="6"/>
    <s v="75679962980"/>
    <x v="25"/>
    <s v="USQY51114673"/>
    <s v="Get Gone"/>
    <s v="Audio Stream True Up"/>
    <m/>
    <n v="1"/>
  </r>
  <r>
    <s v="JAN 2019"/>
    <s v="CAROLINE"/>
    <s v="VOTIVMUSIC"/>
    <x v="6"/>
    <s v="602537006120"/>
    <x v="26"/>
    <s v="USC5Q1200006"/>
    <s v="Coming Or Going"/>
    <s v="User Generated Content Stream Track"/>
    <n v="0.02"/>
    <n v="40"/>
  </r>
  <r>
    <s v="JAN 2019"/>
    <s v="CAROLINE"/>
    <s v="VOTIVMUSIC"/>
    <x v="6"/>
    <s v="602537006120"/>
    <x v="26"/>
    <s v="USC5Q1200006"/>
    <s v="Coming Or Going"/>
    <s v="User Generated Content Stream - Subscr"/>
    <n v="0.02"/>
    <n v="3"/>
  </r>
  <r>
    <s v="JAN 2019"/>
    <s v="CAROLINE"/>
    <s v="VOTIVMUSIC"/>
    <x v="6"/>
    <s v="602537006120"/>
    <x v="26"/>
    <s v="USC5Q1200007"/>
    <s v="Fireworks Of The Sea"/>
    <s v="User Generated Content Stream Track"/>
    <m/>
    <n v="1"/>
  </r>
  <r>
    <s v="JAN 2019"/>
    <s v="CAROLINE"/>
    <s v="VOTIVMUSIC"/>
    <x v="6"/>
    <s v="602537006120"/>
    <x v="26"/>
    <s v="USQY51114673"/>
    <s v="Get Gone"/>
    <s v="User Generated Content Stream Track"/>
    <n v="0.01"/>
    <n v="9"/>
  </r>
  <r>
    <s v="JAN 2019"/>
    <s v="CAROLINE"/>
    <s v="VOTIVMUSIC"/>
    <x v="6"/>
    <s v="857235002336"/>
    <x v="27"/>
    <s v="USC5Q1400014"/>
    <s v="Nobody Cares"/>
    <s v="Digital Online Aud track Stream"/>
    <n v="0.01"/>
    <n v="9"/>
  </r>
  <r>
    <s v="JAN 2019"/>
    <s v="CAROLINE"/>
    <s v="VOTIVMUSIC"/>
    <x v="6"/>
    <s v="857235002336"/>
    <x v="27"/>
    <s v="USC5Q1400014"/>
    <s v="Nobody Cares"/>
    <s v="Audio Track Stream Portable - Subscr"/>
    <n v="0.28999999999999998"/>
    <n v="60"/>
  </r>
  <r>
    <s v="JAN 2019"/>
    <s v="CAROLINE"/>
    <s v="VOTIVMUSIC"/>
    <x v="6"/>
    <s v="857235002336"/>
    <x v="27"/>
    <s v="USC5Q1400015"/>
    <s v="Can't Stop Now"/>
    <s v="Digital Online Aud track Stream"/>
    <n v="0.05"/>
    <n v="35"/>
  </r>
  <r>
    <s v="JAN 2019"/>
    <s v="CAROLINE"/>
    <s v="VOTIVMUSIC"/>
    <x v="6"/>
    <s v="857235002336"/>
    <x v="27"/>
    <s v="USC5Q1400015"/>
    <s v="Can't Stop Now"/>
    <s v="Audio Track Stream Portable - Subscr"/>
    <n v="0.66"/>
    <n v="159"/>
  </r>
  <r>
    <s v="JAN 2019"/>
    <s v="CAROLINE"/>
    <s v="VOTIVMUSIC"/>
    <x v="6"/>
    <s v="857235002336"/>
    <x v="27"/>
    <s v="USC5Q1400016"/>
    <s v="Scream"/>
    <s v="Digital Online Aud track Stream"/>
    <m/>
    <n v="2"/>
  </r>
  <r>
    <s v="JAN 2019"/>
    <s v="CAROLINE"/>
    <s v="VOTIVMUSIC"/>
    <x v="6"/>
    <s v="857235002336"/>
    <x v="27"/>
    <s v="USC5Q1400016"/>
    <s v="Scream"/>
    <s v="Audio Track Stream Portable - Subscr"/>
    <n v="0.14000000000000001"/>
    <n v="29"/>
  </r>
  <r>
    <s v="JAN 2019"/>
    <s v="CAROLINE"/>
    <s v="VOTIVMUSIC"/>
    <x v="6"/>
    <s v="857235002336"/>
    <x v="27"/>
    <s v="USC5Q1400017"/>
    <s v="Leave It Alone"/>
    <s v="Digital Online Aud track Stream"/>
    <m/>
    <n v="2"/>
  </r>
  <r>
    <s v="JAN 2019"/>
    <s v="CAROLINE"/>
    <s v="VOTIVMUSIC"/>
    <x v="6"/>
    <s v="857235002336"/>
    <x v="27"/>
    <s v="USC5Q1400017"/>
    <s v="Leave It Alone"/>
    <s v="Digital Online Vid track Stream"/>
    <m/>
    <n v="1"/>
  </r>
  <r>
    <s v="JAN 2019"/>
    <s v="CAROLINE"/>
    <s v="VOTIVMUSIC"/>
    <x v="6"/>
    <s v="857235002336"/>
    <x v="27"/>
    <s v="USC5Q1400017"/>
    <s v="Leave It Alone"/>
    <s v="Audio Track Stream Portable - Subscr"/>
    <n v="0.03"/>
    <n v="7"/>
  </r>
  <r>
    <s v="JAN 2019"/>
    <s v="CAROLINE"/>
    <s v="VOTIVMUSIC"/>
    <x v="6"/>
    <s v="857235002336"/>
    <x v="27"/>
    <s v="USC5Q1400018"/>
    <s v="Get By"/>
    <s v="Audio Track Stream Portable - Subscr"/>
    <n v="0.04"/>
    <n v="7"/>
  </r>
  <r>
    <s v="JAN 2019"/>
    <s v="CAROLINE"/>
    <s v="VOTIVMUSIC"/>
    <x v="6"/>
    <s v="857235002336"/>
    <x v="27"/>
    <s v="USC5Q1400019"/>
    <s v="Chill Winston"/>
    <s v="Digital Online Vid track Stream"/>
    <m/>
    <n v="1"/>
  </r>
  <r>
    <s v="JAN 2019"/>
    <s v="CAROLINE"/>
    <s v="VOTIVMUSIC"/>
    <x v="6"/>
    <s v="857235002336"/>
    <x v="27"/>
    <s v="USC5Q1400019"/>
    <s v="Chill Winston"/>
    <s v="Audio Track Stream Portable - Subscr"/>
    <n v="0.02"/>
    <n v="4"/>
  </r>
  <r>
    <s v="JAN 2019"/>
    <s v="CAROLINE"/>
    <s v="VOTIVMUSIC"/>
    <x v="6"/>
    <s v="857235002336"/>
    <x v="27"/>
    <s v="USC5Q1400020"/>
    <s v="Devil's Chimes"/>
    <s v="Audio Track Stream Portable - Subscr"/>
    <n v="0.04"/>
    <n v="10"/>
  </r>
  <r>
    <s v="JAN 2019"/>
    <s v="CAROLINE"/>
    <s v="VOTIVMUSIC"/>
    <x v="6"/>
    <s v="857235002336"/>
    <x v="27"/>
    <s v="USC5Q1400021"/>
    <s v="God Alert Pt 1"/>
    <s v="Audio Track Stream Portable - Subscr"/>
    <n v="0.03"/>
    <n v="7"/>
  </r>
  <r>
    <s v="JAN 2019"/>
    <s v="CAROLINE"/>
    <s v="VOTIVMUSIC"/>
    <x v="6"/>
    <s v="857235002336"/>
    <x v="27"/>
    <s v="USC5Q1400021"/>
    <s v="God Alert Pt 1"/>
    <s v="Audio Track Stream Webcast - Subscr"/>
    <n v="0.01"/>
    <n v="1"/>
  </r>
  <r>
    <s v="JAN 2019"/>
    <s v="CAROLINE"/>
    <s v="VOTIVMUSIC"/>
    <x v="6"/>
    <s v="857235002336"/>
    <x v="27"/>
    <s v="USC5Q1400022"/>
    <s v="God Alert Pt 2"/>
    <s v="Digital Online Aud track Stream"/>
    <m/>
    <n v="2"/>
  </r>
  <r>
    <s v="JAN 2019"/>
    <s v="CAROLINE"/>
    <s v="VOTIVMUSIC"/>
    <x v="6"/>
    <s v="857235002336"/>
    <x v="27"/>
    <s v="USC5Q1400022"/>
    <s v="God Alert Pt 2"/>
    <s v="Digital Online Vid track Stream"/>
    <m/>
    <n v="1"/>
  </r>
  <r>
    <s v="JAN 2019"/>
    <s v="CAROLINE"/>
    <s v="VOTIVMUSIC"/>
    <x v="6"/>
    <s v="857235002336"/>
    <x v="27"/>
    <s v="USC5Q1400022"/>
    <s v="God Alert Pt 2"/>
    <s v="Audio Track Stream Portable - Subscr"/>
    <n v="0.19"/>
    <n v="37"/>
  </r>
  <r>
    <s v="JAN 2019"/>
    <s v="CAROLINE"/>
    <s v="VOTIVMUSIC"/>
    <x v="6"/>
    <s v="857235002336"/>
    <x v="27"/>
    <s v="USC5Q1400034"/>
    <s v="I Want A Taste"/>
    <s v="Digital Online Aud track Stream"/>
    <n v="0.01"/>
    <n v="8"/>
  </r>
  <r>
    <s v="JAN 2019"/>
    <s v="CAROLINE"/>
    <s v="VOTIVMUSIC"/>
    <x v="6"/>
    <s v="857235002336"/>
    <x v="27"/>
    <s v="USC5Q1400034"/>
    <s v="I Want A Taste"/>
    <s v="Audio Track Stream Portable - Subscr"/>
    <n v="0.23"/>
    <n v="39"/>
  </r>
  <r>
    <s v="JAN 2019"/>
    <s v="CAROLINE"/>
    <s v="VOTIVMUSIC"/>
    <x v="6"/>
    <s v="857235002336"/>
    <x v="27"/>
    <s v="USC5Q1400034"/>
    <s v="I Want A Taste"/>
    <s v="Audio Stream True Up"/>
    <m/>
    <n v="1"/>
  </r>
  <r>
    <s v="JAN 2019"/>
    <s v="CAROLINE"/>
    <s v="VOTIVMUSIC"/>
    <x v="6"/>
    <s v="857235002336"/>
    <x v="27"/>
    <s v="USC5Q1400048"/>
    <s v="We Can't Ever Die"/>
    <s v="Digital Online Aud track Stream"/>
    <n v="0.02"/>
    <n v="12"/>
  </r>
  <r>
    <s v="JAN 2019"/>
    <s v="CAROLINE"/>
    <s v="VOTIVMUSIC"/>
    <x v="6"/>
    <s v="857235002336"/>
    <x v="27"/>
    <s v="USC5Q1400048"/>
    <s v="We Can't Ever Die"/>
    <s v="Audio Track Stream Portable - Subscr"/>
    <n v="0.28000000000000003"/>
    <n v="52"/>
  </r>
  <r>
    <s v="JAN 2019"/>
    <s v="CAROLINE"/>
    <s v="VOTIVMUSIC"/>
    <x v="6"/>
    <s v="857235002336"/>
    <x v="27"/>
    <s v="USC5Q1400048"/>
    <s v="We Can't Ever Die"/>
    <s v="Audio Stream True Up"/>
    <m/>
    <n v="1"/>
  </r>
  <r>
    <s v="JAN 2019"/>
    <s v="CAROLINE"/>
    <s v="VOTIVMUSIC"/>
    <x v="6"/>
    <s v="857235002343"/>
    <x v="27"/>
    <s v="USC5Q1400014"/>
    <s v="Nobody Cares"/>
    <s v="Audio Track Stream Portable - Subscr"/>
    <n v="0.62"/>
    <n v="77"/>
  </r>
  <r>
    <s v="JAN 2019"/>
    <s v="CAROLINE"/>
    <s v="VOTIVMUSIC"/>
    <x v="6"/>
    <s v="857235002343"/>
    <x v="27"/>
    <s v="USC5Q1400014"/>
    <s v="Nobody Cares"/>
    <s v="Audio Cloud Services - Subscr"/>
    <m/>
    <n v="4"/>
  </r>
  <r>
    <s v="JAN 2019"/>
    <s v="CAROLINE"/>
    <s v="VOTIVMUSIC"/>
    <x v="6"/>
    <s v="857235002343"/>
    <x v="27"/>
    <s v="USC5Q1400015"/>
    <s v="Can't Stop Now"/>
    <s v="Audio Track Stream Portable - Subscr"/>
    <n v="0.06"/>
    <n v="10"/>
  </r>
  <r>
    <s v="JAN 2019"/>
    <s v="CAROLINE"/>
    <s v="VOTIVMUSIC"/>
    <x v="6"/>
    <s v="857235002343"/>
    <x v="27"/>
    <s v="USC5Q1400015"/>
    <s v="Can't Stop Now"/>
    <s v="Audio Cloud Services - Subscr"/>
    <m/>
    <n v="5"/>
  </r>
  <r>
    <s v="JAN 2019"/>
    <s v="CAROLINE"/>
    <s v="VOTIVMUSIC"/>
    <x v="6"/>
    <s v="857235002343"/>
    <x v="27"/>
    <s v="USC5Q1400016"/>
    <s v="Scream"/>
    <s v="Audio Track Stream Portable - Subscr"/>
    <n v="0.7"/>
    <n v="110"/>
  </r>
  <r>
    <s v="JAN 2019"/>
    <s v="CAROLINE"/>
    <s v="VOTIVMUSIC"/>
    <x v="6"/>
    <s v="857235002343"/>
    <x v="27"/>
    <s v="USC5Q1400016"/>
    <s v="Scream"/>
    <s v="Audio Cloud Services - Subscr"/>
    <m/>
    <n v="2"/>
  </r>
  <r>
    <s v="JAN 2019"/>
    <s v="CAROLINE"/>
    <s v="VOTIVMUSIC"/>
    <x v="6"/>
    <s v="857235002343"/>
    <x v="27"/>
    <s v="USC5Q1400017"/>
    <s v="Leave It Alone"/>
    <s v="Audio Track Stream Portable - Subscr"/>
    <n v="0.04"/>
    <n v="7"/>
  </r>
  <r>
    <s v="JAN 2019"/>
    <s v="CAROLINE"/>
    <s v="VOTIVMUSIC"/>
    <x v="6"/>
    <s v="857235002343"/>
    <x v="27"/>
    <s v="USC5Q1400017"/>
    <s v="Leave It Alone"/>
    <s v="Audio Cloud Services - Subscr"/>
    <m/>
    <n v="4"/>
  </r>
  <r>
    <s v="JAN 2019"/>
    <s v="CAROLINE"/>
    <s v="VOTIVMUSIC"/>
    <x v="6"/>
    <s v="857235002343"/>
    <x v="27"/>
    <s v="USC5Q1400018"/>
    <s v="Get By"/>
    <s v="Audio Track Stream Portable - Subscr"/>
    <n v="0.04"/>
    <n v="7"/>
  </r>
  <r>
    <s v="JAN 2019"/>
    <s v="CAROLINE"/>
    <s v="VOTIVMUSIC"/>
    <x v="6"/>
    <s v="857235002343"/>
    <x v="27"/>
    <s v="USC5Q1400018"/>
    <s v="Get By"/>
    <s v="Audio Cloud Services - Subscr"/>
    <m/>
    <n v="2"/>
  </r>
  <r>
    <s v="JAN 2019"/>
    <s v="CAROLINE"/>
    <s v="VOTIVMUSIC"/>
    <x v="6"/>
    <s v="857235002343"/>
    <x v="27"/>
    <s v="USC5Q1400019"/>
    <s v="Chill Winston"/>
    <s v="User Generated Content Stream Track"/>
    <m/>
    <n v="1"/>
  </r>
  <r>
    <s v="JAN 2019"/>
    <s v="CAROLINE"/>
    <s v="VOTIVMUSIC"/>
    <x v="6"/>
    <s v="857235002343"/>
    <x v="27"/>
    <s v="USC5Q1400019"/>
    <s v="Chill Winston"/>
    <s v="Audio Track Stream Portable - Subscr"/>
    <n v="0.04"/>
    <n v="7"/>
  </r>
  <r>
    <s v="JAN 2019"/>
    <s v="CAROLINE"/>
    <s v="VOTIVMUSIC"/>
    <x v="6"/>
    <s v="857235002343"/>
    <x v="27"/>
    <s v="USC5Q1400019"/>
    <s v="Chill Winston"/>
    <s v="Audio Cloud Services - Subscr"/>
    <m/>
    <n v="2"/>
  </r>
  <r>
    <s v="JAN 2019"/>
    <s v="CAROLINE"/>
    <s v="VOTIVMUSIC"/>
    <x v="6"/>
    <s v="857235002343"/>
    <x v="27"/>
    <s v="USC5Q1400020"/>
    <s v="Devil's Chimes"/>
    <s v="Audio Track Stream Portable - Subscr"/>
    <n v="0.06"/>
    <n v="10"/>
  </r>
  <r>
    <s v="JAN 2019"/>
    <s v="CAROLINE"/>
    <s v="VOTIVMUSIC"/>
    <x v="6"/>
    <s v="857235002343"/>
    <x v="27"/>
    <s v="USC5Q1400020"/>
    <s v="Devil's Chimes"/>
    <s v="Audio Cloud Services - Subscr"/>
    <m/>
    <n v="1"/>
  </r>
  <r>
    <s v="JAN 2019"/>
    <s v="CAROLINE"/>
    <s v="VOTIVMUSIC"/>
    <x v="6"/>
    <s v="857235002343"/>
    <x v="27"/>
    <s v="USC5Q1400021"/>
    <s v="God Alert Pt 1"/>
    <s v="Audio Track Stream Portable - Subscr"/>
    <n v="0.38"/>
    <n v="59"/>
  </r>
  <r>
    <s v="JAN 2019"/>
    <s v="CAROLINE"/>
    <s v="VOTIVMUSIC"/>
    <x v="6"/>
    <s v="857235002343"/>
    <x v="27"/>
    <s v="USC5Q1400021"/>
    <s v="God Alert Pt 1"/>
    <s v="Audio Cloud Services - Subscr"/>
    <m/>
    <n v="2"/>
  </r>
  <r>
    <s v="JAN 2019"/>
    <s v="CAROLINE"/>
    <s v="VOTIVMUSIC"/>
    <x v="6"/>
    <s v="857235002343"/>
    <x v="27"/>
    <s v="USC5Q1400022"/>
    <s v="God Alert Pt 2"/>
    <s v="User Generated Content Stream Track"/>
    <m/>
    <n v="9"/>
  </r>
  <r>
    <s v="JAN 2019"/>
    <s v="CAROLINE"/>
    <s v="VOTIVMUSIC"/>
    <x v="6"/>
    <s v="857235002343"/>
    <x v="27"/>
    <s v="USC5Q1400022"/>
    <s v="God Alert Pt 2"/>
    <s v="Audio Track Stream Portable - Subscr"/>
    <n v="1.69"/>
    <n v="240"/>
  </r>
  <r>
    <s v="JAN 2019"/>
    <s v="CAROLINE"/>
    <s v="VOTIVMUSIC"/>
    <x v="6"/>
    <s v="857235002343"/>
    <x v="27"/>
    <s v="USC5Q1400022"/>
    <s v="God Alert Pt 2"/>
    <s v="Audio Cloud Services - Subscr"/>
    <m/>
    <n v="3"/>
  </r>
  <r>
    <s v="JAN 2019"/>
    <s v="CAROLINE"/>
    <s v="VOTIVMUSIC"/>
    <x v="6"/>
    <s v="857235002343"/>
    <x v="27"/>
    <s v="USC5Q1400034"/>
    <s v="I Want A Taste"/>
    <s v="Audio Track Stream Portable - Subscr"/>
    <n v="0.09"/>
    <n v="12"/>
  </r>
  <r>
    <s v="JAN 2019"/>
    <s v="CAROLINE"/>
    <s v="VOTIVMUSIC"/>
    <x v="6"/>
    <s v="857235002343"/>
    <x v="27"/>
    <s v="USC5Q1400034"/>
    <s v="I Want A Taste"/>
    <s v="Audio Cloud Services - Subscr"/>
    <m/>
    <n v="2"/>
  </r>
  <r>
    <s v="JAN 2019"/>
    <s v="CAROLINE"/>
    <s v="VOTIVMUSIC"/>
    <x v="6"/>
    <s v="857235002343"/>
    <x v="27"/>
    <s v="USC5Q1400048"/>
    <s v="We Can't Ever Die"/>
    <s v="Audio Track Stream Portable - Subscr"/>
    <n v="0.1"/>
    <n v="13"/>
  </r>
  <r>
    <s v="JAN 2019"/>
    <s v="CAROLINE"/>
    <s v="VOTIVMUSIC"/>
    <x v="6"/>
    <s v="857235002343"/>
    <x v="27"/>
    <s v="USC5Q1400048"/>
    <s v="We Can't Ever Die"/>
    <s v="Audio Cloud Services - Subscr"/>
    <m/>
    <n v="6"/>
  </r>
  <r>
    <s v="JAN 2019"/>
    <s v="CAROLINE"/>
    <s v="VOTIVMUSIC"/>
    <x v="6"/>
    <s v="857235002381"/>
    <x v="28"/>
    <s v="USC5Q1400017"/>
    <s v="Leave It Alone"/>
    <s v="Audio Cloud Services - Subscr"/>
    <m/>
    <n v="1"/>
  </r>
  <r>
    <s v="JAN 2019"/>
    <s v="CAROLINE"/>
    <s v="VOTIVMUSIC"/>
    <x v="6"/>
    <s v="857235002541"/>
    <x v="29"/>
    <s v="USC5Q1400048"/>
    <s v="We Can't Ever Die"/>
    <s v="Digital Online Aud track Stream"/>
    <m/>
    <n v="16"/>
  </r>
  <r>
    <s v="JAN 2019"/>
    <s v="CAROLINE"/>
    <s v="VOTIVMUSIC"/>
    <x v="6"/>
    <s v="857235002541"/>
    <x v="29"/>
    <s v="USC5Q1400048"/>
    <s v="We Can't Ever Die"/>
    <s v="User Generated Content Stream Track"/>
    <m/>
    <n v="5"/>
  </r>
  <r>
    <s v="JAN 2019"/>
    <s v="CAROLINE"/>
    <s v="VOTIVMUSIC"/>
    <x v="6"/>
    <s v="857235002541"/>
    <x v="29"/>
    <s v="USC5Q1400048"/>
    <s v="We Can't Ever Die"/>
    <s v="User Generated Content Stream - Subscr"/>
    <m/>
    <n v="1"/>
  </r>
  <r>
    <s v="JAN 2019"/>
    <s v="CAROLINE"/>
    <s v="VOTIVMUSIC"/>
    <x v="6"/>
    <s v="857235002541"/>
    <x v="29"/>
    <s v="USC5Q1400048"/>
    <s v="We Can't Ever Die"/>
    <s v="Audio Cloud Services - Subscr"/>
    <m/>
    <n v="6"/>
  </r>
  <r>
    <s v="JAN 2019"/>
    <s v="CAROLINE"/>
    <s v="VOTIVMUSIC"/>
    <x v="6"/>
    <s v="857235002602"/>
    <x v="27"/>
    <s v="USC5Q1400014"/>
    <s v="Nobody Cares"/>
    <s v="Audio Track Stream Portable - Subscr"/>
    <n v="0.01"/>
    <n v="2"/>
  </r>
  <r>
    <s v="JAN 2019"/>
    <s v="CAROLINE"/>
    <s v="VOTIVMUSIC"/>
    <x v="6"/>
    <s v="857235002602"/>
    <x v="27"/>
    <s v="USC5Q1400015"/>
    <s v="Can't Stop Now"/>
    <s v="Audio Track Stream Portable - Subscr"/>
    <n v="0.01"/>
    <n v="2"/>
  </r>
  <r>
    <s v="JAN 2019"/>
    <s v="CAROLINE"/>
    <s v="VOTIVMUSIC"/>
    <x v="6"/>
    <s v="857235002602"/>
    <x v="27"/>
    <s v="USC5Q1400016"/>
    <s v="Scream"/>
    <s v="Audio Track Stream Portable - Subscr"/>
    <n v="0.01"/>
    <n v="2"/>
  </r>
  <r>
    <s v="JAN 2019"/>
    <s v="CAROLINE"/>
    <s v="VOTIVMUSIC"/>
    <x v="6"/>
    <s v="857235002602"/>
    <x v="27"/>
    <s v="USC5Q1400017"/>
    <s v="Leave It Alone"/>
    <s v="Audio Track Stream Portable - Subscr"/>
    <n v="0.01"/>
    <n v="1"/>
  </r>
  <r>
    <s v="JAN 2019"/>
    <s v="CAROLINE"/>
    <s v="VOTIVMUSIC"/>
    <x v="6"/>
    <s v="857235002602"/>
    <x v="27"/>
    <s v="USC5Q1400019"/>
    <s v="Chill Winston"/>
    <s v="Audio Track Stream Portable - Subscr"/>
    <n v="0.01"/>
    <n v="1"/>
  </r>
  <r>
    <s v="JAN 2019"/>
    <s v="CAROLINE"/>
    <s v="VOTIVMUSIC"/>
    <x v="6"/>
    <s v="857235002602"/>
    <x v="27"/>
    <s v="USC5Q1400021"/>
    <s v="God Alert Pt 1"/>
    <s v="Audio Track Stream Portable - Subscr"/>
    <n v="0.01"/>
    <n v="1"/>
  </r>
  <r>
    <s v="JAN 2019"/>
    <s v="CAROLINE"/>
    <s v="VOTIVMUSIC"/>
    <x v="6"/>
    <s v="857235002602"/>
    <x v="27"/>
    <s v="USC5Q1400034"/>
    <s v="I Want A Taste"/>
    <s v="Audio Track Stream Portable - Subscr"/>
    <n v="0.01"/>
    <n v="2"/>
  </r>
  <r>
    <s v="JAN 2019"/>
    <s v="CAROLINE"/>
    <s v="VOTIVMUSIC"/>
    <x v="6"/>
    <s v="857235002602"/>
    <x v="27"/>
    <s v="USC5Q1400048"/>
    <s v="We Can't Ever Die"/>
    <s v="Audio Track Stream Portable - Subscr"/>
    <n v="0.1"/>
    <n v="18"/>
  </r>
  <r>
    <s v="JAN 2019"/>
    <s v="CAROLINE"/>
    <s v="VOTIVMUSIC"/>
    <x v="6"/>
    <s v="857235002664"/>
    <x v="29"/>
    <s v="USC5Q1490016"/>
    <s v="We Can't Ever Die"/>
    <s v="Digital Online Vid track Stream"/>
    <n v="0.01"/>
    <n v="3"/>
  </r>
  <r>
    <s v="JAN 2019"/>
    <s v="CAROLINE"/>
    <s v="VOTIVMUSIC"/>
    <x v="6"/>
    <s v="857235002664"/>
    <x v="29"/>
    <s v="USC5Q1490016"/>
    <s v="We Can't Ever Die"/>
    <s v="Video Stream Video Portable - Subscr"/>
    <n v="0.02"/>
    <n v="1"/>
  </r>
  <r>
    <s v="JAN 2019"/>
    <s v="CAROLINE"/>
    <s v="VOTIVMUSIC"/>
    <x v="6"/>
    <s v="857235002725"/>
    <x v="29"/>
    <s v="USC5Q1400062"/>
    <s v="We Can't Ever Die"/>
    <s v="Audio Track Stream Portable - Subscr"/>
    <n v="0.01"/>
    <n v="1"/>
  </r>
  <r>
    <s v="JAN 2019"/>
    <s v="CAROLINE"/>
    <s v="VOTIVMUSIC"/>
    <x v="6"/>
    <s v="857235002725"/>
    <x v="29"/>
    <s v="USC5Q1400074"/>
    <s v="We Can't Ever Die"/>
    <s v="Digital Online Aud track Stream"/>
    <n v="0.02"/>
    <n v="16"/>
  </r>
  <r>
    <s v="JAN 2019"/>
    <s v="CAROLINE"/>
    <s v="VOTIVMUSIC"/>
    <x v="6"/>
    <s v="857235002725"/>
    <x v="29"/>
    <s v="USC5Q1400074"/>
    <s v="We Can't Ever Die"/>
    <s v="User Generated Content Stream Track"/>
    <m/>
    <n v="12"/>
  </r>
  <r>
    <s v="JAN 2019"/>
    <s v="CAROLINE"/>
    <s v="VOTIVMUSIC"/>
    <x v="6"/>
    <s v="857235002725"/>
    <x v="29"/>
    <s v="USC5Q1400074"/>
    <s v="We Can't Ever Die"/>
    <s v="Audio Track Stream Portable - Subscr"/>
    <n v="0.26"/>
    <n v="51"/>
  </r>
  <r>
    <s v="JAN 2019"/>
    <s v="CAROLINE"/>
    <s v="VOTIVMUSIC"/>
    <x v="6"/>
    <s v="857235002725"/>
    <x v="29"/>
    <s v="USC5Q1400077"/>
    <s v="We Can't Ever Die"/>
    <s v="Audio Track Stream Portable - Subscr"/>
    <n v="0.01"/>
    <n v="2"/>
  </r>
  <r>
    <s v="JAN 2019"/>
    <s v="CAROLINE"/>
    <s v="VOTIVMUSIC"/>
    <x v="6"/>
    <s v="857235002848"/>
    <x v="29"/>
    <s v="USC5Q1400074"/>
    <s v="We Can't Ever Die"/>
    <s v="Audio Track Stream Portable - Subscr"/>
    <n v="0.02"/>
    <n v="3"/>
  </r>
  <r>
    <s v="JAN 2019"/>
    <s v="CAROLINE"/>
    <s v="VOTIVMUSIC"/>
    <x v="6"/>
    <s v="857235002848"/>
    <x v="29"/>
    <s v="USC5Q1400074"/>
    <s v="We Can't Ever Die"/>
    <s v="Audio Cloud Services - Subscr"/>
    <m/>
    <n v="1"/>
  </r>
  <r>
    <s v="JAN 2019"/>
    <s v="CAROLINE"/>
    <s v="VOTIVMUSIC"/>
    <x v="6"/>
    <s v="857235002848"/>
    <x v="29"/>
    <s v="USC5Q1400076"/>
    <s v="We Can't Ever Die"/>
    <s v="Audio Cloud Services - Subscr"/>
    <m/>
    <n v="3"/>
  </r>
  <r>
    <s v="JAN 2019"/>
    <s v="CAROLINE"/>
    <s v="VOTIVMUSIC"/>
    <x v="6"/>
    <s v="857235002855"/>
    <x v="27"/>
    <s v="USC5Q1400014"/>
    <s v="Nobody Cares"/>
    <s v="Audio Track Stream Portable - Subscr"/>
    <n v="0.02"/>
    <n v="1"/>
  </r>
  <r>
    <s v="JAN 2019"/>
    <s v="CAROLINE"/>
    <s v="VOTIVMUSIC"/>
    <x v="6"/>
    <s v="857235002855"/>
    <x v="27"/>
    <s v="USC5Q1400014"/>
    <s v="Nobody Cares"/>
    <s v="Audio Stream True Up"/>
    <m/>
    <n v="1"/>
  </r>
  <r>
    <s v="JAN 2019"/>
    <s v="CAROLINE"/>
    <s v="VOTIVMUSIC"/>
    <x v="6"/>
    <s v="857235002855"/>
    <x v="27"/>
    <s v="USC5Q1400018"/>
    <s v="Get By"/>
    <s v="Audio Track Stream Portable - Subscr"/>
    <n v="0.05"/>
    <n v="2"/>
  </r>
  <r>
    <s v="JAN 2019"/>
    <s v="CAROLINE"/>
    <s v="VOTIVMUSIC"/>
    <x v="6"/>
    <s v="857235002855"/>
    <x v="27"/>
    <s v="USC5Q1400018"/>
    <s v="Get By"/>
    <s v="Audio Stream True Up"/>
    <m/>
    <n v="1"/>
  </r>
  <r>
    <s v="JAN 2019"/>
    <s v="CAROLINE"/>
    <s v="VOTIVMUSIC"/>
    <x v="6"/>
    <s v="857235002855"/>
    <x v="27"/>
    <s v="USC5Q1400020"/>
    <s v="Devil's Chimes"/>
    <s v="Audio Track Stream Portable - Subscr"/>
    <n v="0.02"/>
    <n v="1"/>
  </r>
  <r>
    <s v="JAN 2019"/>
    <s v="CAROLINE"/>
    <s v="VOTIVMUSIC"/>
    <x v="6"/>
    <s v="857235002855"/>
    <x v="27"/>
    <s v="USC5Q1400020"/>
    <s v="Devil's Chimes"/>
    <s v="Audio Stream True Up"/>
    <m/>
    <n v="1"/>
  </r>
  <r>
    <s v="JAN 2019"/>
    <s v="CAROLINE"/>
    <s v="VOTIVMUSIC"/>
    <x v="6"/>
    <s v="857235002855"/>
    <x v="27"/>
    <s v="USC5Q1400074"/>
    <s v="We Can't Ever Die"/>
    <s v="Audio Track Stream Portable - Subscr"/>
    <n v="0.05"/>
    <n v="2"/>
  </r>
  <r>
    <s v="JAN 2019"/>
    <s v="CAROLINE"/>
    <s v="VOTIVMUSIC"/>
    <x v="6"/>
    <s v="857235002855"/>
    <x v="27"/>
    <s v="USC5Q1400074"/>
    <s v="We Can't Ever Die"/>
    <s v="Audio Stream True Up"/>
    <m/>
    <n v="1"/>
  </r>
  <r>
    <s v="JAN 2019"/>
    <s v="CAROLINE"/>
    <s v="VOTIVMUSIC"/>
    <x v="7"/>
    <s v="602537659876"/>
    <x v="30"/>
    <s v="USC5Q1300052"/>
    <s v="Intro (I Touch Imaginary Hands)"/>
    <s v="Digital Online Aud track Stream"/>
    <n v="0.01"/>
    <n v="9"/>
  </r>
  <r>
    <s v="JAN 2019"/>
    <s v="CAROLINE"/>
    <s v="VOTIVMUSIC"/>
    <x v="7"/>
    <s v="602537659876"/>
    <x v="30"/>
    <s v="USC5Q1300052"/>
    <s v="Intro (I Touch Imaginary Hands)"/>
    <s v="Digital Online Vid track Stream"/>
    <m/>
    <n v="1"/>
  </r>
  <r>
    <s v="JAN 2019"/>
    <s v="CAROLINE"/>
    <s v="VOTIVMUSIC"/>
    <x v="7"/>
    <s v="602537659876"/>
    <x v="30"/>
    <s v="USC5Q1300052"/>
    <s v="Intro (I Touch Imaginary Hands)"/>
    <s v="User Generated Content Stream Track"/>
    <m/>
    <n v="1"/>
  </r>
  <r>
    <s v="JAN 2019"/>
    <s v="CAROLINE"/>
    <s v="VOTIVMUSIC"/>
    <x v="7"/>
    <s v="602537659876"/>
    <x v="30"/>
    <s v="USC5Q1300052"/>
    <s v="Intro (I Touch Imaginary Hands)"/>
    <s v="Audio Track Stream Portable - Subscr"/>
    <n v="0.37"/>
    <n v="72"/>
  </r>
  <r>
    <s v="JAN 2019"/>
    <s v="CAROLINE"/>
    <s v="VOTIVMUSIC"/>
    <x v="7"/>
    <s v="602537659876"/>
    <x v="30"/>
    <s v="USC5Q1300053"/>
    <s v="Cruel City"/>
    <s v="Digital Online Aud track Stream"/>
    <n v="0.13"/>
    <n v="163"/>
  </r>
  <r>
    <s v="JAN 2019"/>
    <s v="CAROLINE"/>
    <s v="VOTIVMUSIC"/>
    <x v="7"/>
    <s v="602537659876"/>
    <x v="30"/>
    <s v="USC5Q1300053"/>
    <s v="Cruel City"/>
    <s v="Digital Online Vid track Stream"/>
    <m/>
    <n v="1"/>
  </r>
  <r>
    <s v="JAN 2019"/>
    <s v="CAROLINE"/>
    <s v="VOTIVMUSIC"/>
    <x v="7"/>
    <s v="602537659876"/>
    <x v="30"/>
    <s v="USC5Q1300053"/>
    <s v="Cruel City"/>
    <s v="Audio Track Stream Portable - Subscr"/>
    <n v="1.84"/>
    <n v="385"/>
  </r>
  <r>
    <s v="JAN 2019"/>
    <s v="CAROLINE"/>
    <s v="VOTIVMUSIC"/>
    <x v="7"/>
    <s v="602537659876"/>
    <x v="30"/>
    <s v="USC5Q1300053"/>
    <s v="Cruel City"/>
    <s v="Audio Stream True Up"/>
    <m/>
    <n v="1"/>
  </r>
  <r>
    <s v="JAN 2019"/>
    <s v="CAROLINE"/>
    <s v="VOTIVMUSIC"/>
    <x v="7"/>
    <s v="602537659876"/>
    <x v="30"/>
    <s v="USC5Q1300054"/>
    <s v="Nothing To Lose But Your Head"/>
    <s v="Digital Online Aud track Stream"/>
    <n v="0.04"/>
    <n v="40"/>
  </r>
  <r>
    <s v="JAN 2019"/>
    <s v="CAROLINE"/>
    <s v="VOTIVMUSIC"/>
    <x v="7"/>
    <s v="602537659876"/>
    <x v="30"/>
    <s v="USC5Q1300054"/>
    <s v="Nothing To Lose But Your Head"/>
    <s v="Audio Track Stream Portable - Subscr"/>
    <n v="2.1800000000000002"/>
    <n v="399"/>
  </r>
  <r>
    <s v="JAN 2019"/>
    <s v="CAROLINE"/>
    <s v="VOTIVMUSIC"/>
    <x v="7"/>
    <s v="602537659876"/>
    <x v="30"/>
    <s v="USC5Q1300055"/>
    <s v="Weary Eyes"/>
    <s v="Digital Online Aud track Stream"/>
    <n v="0.01"/>
    <n v="22"/>
  </r>
  <r>
    <s v="JAN 2019"/>
    <s v="CAROLINE"/>
    <s v="VOTIVMUSIC"/>
    <x v="7"/>
    <s v="602537659876"/>
    <x v="30"/>
    <s v="USC5Q1300055"/>
    <s v="Weary Eyes"/>
    <s v="Audio Track Stream Portable - Subscr"/>
    <n v="0.94"/>
    <n v="195"/>
  </r>
  <r>
    <s v="JAN 2019"/>
    <s v="CAROLINE"/>
    <s v="VOTIVMUSIC"/>
    <x v="7"/>
    <s v="602537659876"/>
    <x v="30"/>
    <s v="USC5Q1300056"/>
    <s v="Don't You Look Back"/>
    <s v="Digital Online Aud track Stream"/>
    <n v="0.03"/>
    <n v="24"/>
  </r>
  <r>
    <s v="JAN 2019"/>
    <s v="CAROLINE"/>
    <s v="VOTIVMUSIC"/>
    <x v="7"/>
    <s v="602537659876"/>
    <x v="30"/>
    <s v="USC5Q1300056"/>
    <s v="Don't You Look Back"/>
    <s v="User Generated Content Stream Track"/>
    <m/>
    <n v="16"/>
  </r>
  <r>
    <s v="JAN 2019"/>
    <s v="CAROLINE"/>
    <s v="VOTIVMUSIC"/>
    <x v="7"/>
    <s v="602537659876"/>
    <x v="30"/>
    <s v="USC5Q1300056"/>
    <s v="Don't You Look Back"/>
    <s v="Audio Track Stream Portable - Subscr"/>
    <n v="0.83"/>
    <n v="183"/>
  </r>
  <r>
    <s v="JAN 2019"/>
    <s v="CAROLINE"/>
    <s v="VOTIVMUSIC"/>
    <x v="7"/>
    <s v="602537659876"/>
    <x v="30"/>
    <s v="USC5Q1300056"/>
    <s v="Don't You Look Back"/>
    <s v="User Generated Content Stream - Subscr"/>
    <n v="0.02"/>
    <n v="1"/>
  </r>
  <r>
    <s v="JAN 2019"/>
    <s v="CAROLINE"/>
    <s v="VOTIVMUSIC"/>
    <x v="7"/>
    <s v="602537659876"/>
    <x v="30"/>
    <s v="USC5Q1300056"/>
    <s v="Don't You Look Back"/>
    <s v="Audio Cloud Services - Subscr"/>
    <m/>
    <n v="4"/>
  </r>
  <r>
    <s v="JAN 2019"/>
    <s v="CAROLINE"/>
    <s v="VOTIVMUSIC"/>
    <x v="7"/>
    <s v="602537659876"/>
    <x v="30"/>
    <s v="USC5Q1300057"/>
    <s v="Walkabout"/>
    <s v="Digital Online Aud track Stream"/>
    <n v="0.1"/>
    <n v="89"/>
  </r>
  <r>
    <s v="JAN 2019"/>
    <s v="CAROLINE"/>
    <s v="VOTIVMUSIC"/>
    <x v="7"/>
    <s v="602537659876"/>
    <x v="30"/>
    <s v="USC5Q1300057"/>
    <s v="Walkabout"/>
    <s v="User Generated Content Stream Track"/>
    <n v="0.37"/>
    <n v="207"/>
  </r>
  <r>
    <s v="JAN 2019"/>
    <s v="CAROLINE"/>
    <s v="VOTIVMUSIC"/>
    <x v="7"/>
    <s v="602537659876"/>
    <x v="30"/>
    <s v="USC5Q1300057"/>
    <s v="Walkabout"/>
    <s v="Audio Track Stream Portable - Subscr"/>
    <n v="3.13"/>
    <n v="640"/>
  </r>
  <r>
    <s v="JAN 2019"/>
    <s v="CAROLINE"/>
    <s v="VOTIVMUSIC"/>
    <x v="7"/>
    <s v="602537659876"/>
    <x v="30"/>
    <s v="USC5Q1300057"/>
    <s v="Walkabout"/>
    <s v="User Generated Content Stream - Subscr"/>
    <n v="0.04"/>
    <n v="4"/>
  </r>
  <r>
    <s v="JAN 2019"/>
    <s v="CAROLINE"/>
    <s v="VOTIVMUSIC"/>
    <x v="7"/>
    <s v="602537659876"/>
    <x v="30"/>
    <s v="USC5Q1300057"/>
    <s v="Walkabout"/>
    <s v="Audio Cloud Services - Subscr"/>
    <m/>
    <n v="1"/>
  </r>
  <r>
    <s v="JAN 2019"/>
    <s v="CAROLINE"/>
    <s v="VOTIVMUSIC"/>
    <x v="7"/>
    <s v="602537659876"/>
    <x v="30"/>
    <s v="USC5Q1300057"/>
    <s v="Walkabout"/>
    <s v="Audio Stream True Up"/>
    <m/>
    <n v="1"/>
  </r>
  <r>
    <s v="JAN 2019"/>
    <s v="CAROLINE"/>
    <s v="VOTIVMUSIC"/>
    <x v="7"/>
    <s v="602537659876"/>
    <x v="30"/>
    <s v="USC5Q1300058"/>
    <s v="Kid You're On Your Own"/>
    <s v="Digital Online Aud track Stream"/>
    <n v="0.01"/>
    <n v="9"/>
  </r>
  <r>
    <s v="JAN 2019"/>
    <s v="CAROLINE"/>
    <s v="VOTIVMUSIC"/>
    <x v="7"/>
    <s v="602537659876"/>
    <x v="30"/>
    <s v="USC5Q1300058"/>
    <s v="Kid You're On Your Own"/>
    <s v="User Generated Content Stream Track"/>
    <m/>
    <n v="10"/>
  </r>
  <r>
    <s v="JAN 2019"/>
    <s v="CAROLINE"/>
    <s v="VOTIVMUSIC"/>
    <x v="7"/>
    <s v="602537659876"/>
    <x v="30"/>
    <s v="USC5Q1300058"/>
    <s v="Kid You're On Your Own"/>
    <s v="Audio Track Stream Portable - Subscr"/>
    <n v="0.52"/>
    <n v="94"/>
  </r>
  <r>
    <s v="JAN 2019"/>
    <s v="CAROLINE"/>
    <s v="VOTIVMUSIC"/>
    <x v="7"/>
    <s v="602537659876"/>
    <x v="30"/>
    <s v="USC5Q1300059"/>
    <s v="This Ain't Me"/>
    <s v="Digital Online Aud track Stream"/>
    <n v="0.02"/>
    <n v="13"/>
  </r>
  <r>
    <s v="JAN 2019"/>
    <s v="CAROLINE"/>
    <s v="VOTIVMUSIC"/>
    <x v="7"/>
    <s v="602537659876"/>
    <x v="30"/>
    <s v="USC5Q1300059"/>
    <s v="This Ain't Me"/>
    <s v="User Generated Content Stream Track"/>
    <n v="0.01"/>
    <n v="3"/>
  </r>
  <r>
    <s v="JAN 2019"/>
    <s v="CAROLINE"/>
    <s v="VOTIVMUSIC"/>
    <x v="7"/>
    <s v="602537659876"/>
    <x v="30"/>
    <s v="USC5Q1300059"/>
    <s v="This Ain't Me"/>
    <s v="Audio Track Stream Portable - Subscr"/>
    <n v="0.41"/>
    <n v="79"/>
  </r>
  <r>
    <s v="JAN 2019"/>
    <s v="CAROLINE"/>
    <s v="VOTIVMUSIC"/>
    <x v="7"/>
    <s v="602537659876"/>
    <x v="30"/>
    <s v="USC5Q1300060"/>
    <s v="Now You Are Free"/>
    <s v="Digital Online Aud track Stream"/>
    <n v="0.02"/>
    <n v="98"/>
  </r>
  <r>
    <s v="JAN 2019"/>
    <s v="CAROLINE"/>
    <s v="VOTIVMUSIC"/>
    <x v="7"/>
    <s v="602537659876"/>
    <x v="30"/>
    <s v="USC5Q1300060"/>
    <s v="Now You Are Free"/>
    <s v="User Generated Content Stream Track"/>
    <n v="0.03"/>
    <n v="16"/>
  </r>
  <r>
    <s v="JAN 2019"/>
    <s v="CAROLINE"/>
    <s v="VOTIVMUSIC"/>
    <x v="7"/>
    <s v="602537659876"/>
    <x v="30"/>
    <s v="USC5Q1300060"/>
    <s v="Now You Are Free"/>
    <s v="Audio Track Stream Portable - Subscr"/>
    <n v="0.37"/>
    <n v="68"/>
  </r>
  <r>
    <s v="JAN 2019"/>
    <s v="CAROLINE"/>
    <s v="VOTIVMUSIC"/>
    <x v="7"/>
    <s v="602537659876"/>
    <x v="30"/>
    <s v="USC5Q1300060"/>
    <s v="Now You Are Free"/>
    <s v="Audio Cloud Services - Subscr"/>
    <m/>
    <n v="2"/>
  </r>
  <r>
    <s v="JAN 2019"/>
    <s v="CAROLINE"/>
    <s v="VOTIVMUSIC"/>
    <x v="7"/>
    <s v="602537659876"/>
    <x v="30"/>
    <s v="USC5Q1300061"/>
    <s v="The Avenue"/>
    <s v="Digital Online Aud track Stream"/>
    <n v="0.01"/>
    <n v="7"/>
  </r>
  <r>
    <s v="JAN 2019"/>
    <s v="CAROLINE"/>
    <s v="VOTIVMUSIC"/>
    <x v="7"/>
    <s v="602537659876"/>
    <x v="30"/>
    <s v="USC5Q1300061"/>
    <s v="The Avenue"/>
    <s v="User Generated Content Stream Track"/>
    <m/>
    <n v="1"/>
  </r>
  <r>
    <s v="JAN 2019"/>
    <s v="CAROLINE"/>
    <s v="VOTIVMUSIC"/>
    <x v="7"/>
    <s v="602537659876"/>
    <x v="30"/>
    <s v="USC5Q1300061"/>
    <s v="The Avenue"/>
    <s v="Audio Track Stream Portable - Subscr"/>
    <n v="0.34"/>
    <n v="67"/>
  </r>
  <r>
    <s v="JAN 2019"/>
    <s v="CAROLINE"/>
    <s v="VOTIVMUSIC"/>
    <x v="7"/>
    <s v="602537659876"/>
    <x v="30"/>
    <s v="USC5Q1300061"/>
    <s v="The Avenue"/>
    <s v="Audio Cloud Services - Subscr"/>
    <m/>
    <n v="2"/>
  </r>
  <r>
    <s v="JAN 2019"/>
    <s v="CAROLINE"/>
    <s v="VOTIVMUSIC"/>
    <x v="7"/>
    <s v="602537659876"/>
    <x v="30"/>
    <s v="USC5Q1300062"/>
    <s v="Highway 1 Interlude"/>
    <s v="Digital Online Aud track Stream"/>
    <n v="0.01"/>
    <n v="4"/>
  </r>
  <r>
    <s v="JAN 2019"/>
    <s v="CAROLINE"/>
    <s v="VOTIVMUSIC"/>
    <x v="7"/>
    <s v="602537659876"/>
    <x v="30"/>
    <s v="USC5Q1300062"/>
    <s v="Highway 1 Interlude"/>
    <s v="User Generated Content Stream Track"/>
    <m/>
    <n v="4"/>
  </r>
  <r>
    <s v="JAN 2019"/>
    <s v="CAROLINE"/>
    <s v="VOTIVMUSIC"/>
    <x v="7"/>
    <s v="602537659876"/>
    <x v="30"/>
    <s v="USC5Q1300062"/>
    <s v="Highway 1 Interlude"/>
    <s v="Audio Track Stream Portable - Subscr"/>
    <n v="0.32"/>
    <n v="64"/>
  </r>
  <r>
    <s v="JAN 2019"/>
    <s v="CAROLINE"/>
    <s v="VOTIVMUSIC"/>
    <x v="7"/>
    <s v="602537659876"/>
    <x v="30"/>
    <s v="USC5Q1300062"/>
    <s v="Highway 1 Interlude"/>
    <s v="Audio Cloud Services - Subscr"/>
    <m/>
    <n v="4"/>
  </r>
  <r>
    <s v="JAN 2019"/>
    <s v="CAROLINE"/>
    <s v="VOTIVMUSIC"/>
    <x v="7"/>
    <s v="602537659876"/>
    <x v="30"/>
    <s v="USC5Q1300063"/>
    <s v="Hold Onto Anything"/>
    <s v="Digital Online Aud track Stream"/>
    <n v="0.01"/>
    <n v="9"/>
  </r>
  <r>
    <s v="JAN 2019"/>
    <s v="CAROLINE"/>
    <s v="VOTIVMUSIC"/>
    <x v="7"/>
    <s v="602537659876"/>
    <x v="30"/>
    <s v="USC5Q1300063"/>
    <s v="Hold Onto Anything"/>
    <s v="Audio Track Stream Portable - Subscr"/>
    <n v="0.35"/>
    <n v="70"/>
  </r>
  <r>
    <s v="JAN 2019"/>
    <s v="CAROLINE"/>
    <s v="VOTIVMUSIC"/>
    <x v="7"/>
    <s v="811790020020"/>
    <x v="30"/>
    <s v="USC5Q1300052"/>
    <s v="Intro (I Touch Imaginary Hands)"/>
    <s v="Audio Track Stream Portable - Subscr"/>
    <n v="0.75"/>
    <n v="103"/>
  </r>
  <r>
    <s v="JAN 2019"/>
    <s v="CAROLINE"/>
    <s v="VOTIVMUSIC"/>
    <x v="7"/>
    <s v="811790020020"/>
    <x v="30"/>
    <s v="USC5Q1300052"/>
    <s v="Intro (I Touch Imaginary Hands)"/>
    <s v="Audio Cloud Services - Subscr"/>
    <n v="0.04"/>
    <n v="53"/>
  </r>
  <r>
    <s v="JAN 2019"/>
    <s v="CAROLINE"/>
    <s v="VOTIVMUSIC"/>
    <x v="7"/>
    <s v="811790020020"/>
    <x v="30"/>
    <s v="USC5Q1300053"/>
    <s v="Cruel City"/>
    <s v="Audio Track Stream Portable - Subscr"/>
    <n v="1.42"/>
    <n v="203"/>
  </r>
  <r>
    <s v="JAN 2019"/>
    <s v="CAROLINE"/>
    <s v="VOTIVMUSIC"/>
    <x v="7"/>
    <s v="811790020020"/>
    <x v="30"/>
    <s v="USC5Q1300053"/>
    <s v="Cruel City"/>
    <s v="Audio Cloud Services - Subscr"/>
    <n v="0.04"/>
    <n v="55"/>
  </r>
  <r>
    <s v="JAN 2019"/>
    <s v="CAROLINE"/>
    <s v="VOTIVMUSIC"/>
    <x v="7"/>
    <s v="811790020020"/>
    <x v="30"/>
    <s v="USC5Q1300054"/>
    <s v="Nothing To Lose But Your Head"/>
    <s v="Audio Track Stream Portable - Subscr"/>
    <n v="1.55"/>
    <n v="221"/>
  </r>
  <r>
    <s v="JAN 2019"/>
    <s v="CAROLINE"/>
    <s v="VOTIVMUSIC"/>
    <x v="7"/>
    <s v="811790020020"/>
    <x v="30"/>
    <s v="USC5Q1300054"/>
    <s v="Nothing To Lose But Your Head"/>
    <s v="Audio Cloud Services - Subscr"/>
    <n v="0.05"/>
    <n v="72"/>
  </r>
  <r>
    <s v="JAN 2019"/>
    <s v="CAROLINE"/>
    <s v="VOTIVMUSIC"/>
    <x v="7"/>
    <s v="811790020020"/>
    <x v="30"/>
    <s v="USC5Q1300055"/>
    <s v="Weary Eyes"/>
    <s v="Audio Track Stream Portable - Subscr"/>
    <n v="0.86"/>
    <n v="124"/>
  </r>
  <r>
    <s v="JAN 2019"/>
    <s v="CAROLINE"/>
    <s v="VOTIVMUSIC"/>
    <x v="7"/>
    <s v="811790020020"/>
    <x v="30"/>
    <s v="USC5Q1300055"/>
    <s v="Weary Eyes"/>
    <s v="Audio Cloud Services - Subscr"/>
    <n v="0.04"/>
    <n v="52"/>
  </r>
  <r>
    <s v="JAN 2019"/>
    <s v="CAROLINE"/>
    <s v="VOTIVMUSIC"/>
    <x v="7"/>
    <s v="811790020020"/>
    <x v="30"/>
    <s v="USC5Q1300056"/>
    <s v="Don't You Look Back"/>
    <s v="Audio Track Stream Portable - Subscr"/>
    <n v="0.74"/>
    <n v="107"/>
  </r>
  <r>
    <s v="JAN 2019"/>
    <s v="CAROLINE"/>
    <s v="VOTIVMUSIC"/>
    <x v="7"/>
    <s v="811790020020"/>
    <x v="30"/>
    <s v="USC5Q1300056"/>
    <s v="Don't You Look Back"/>
    <s v="Audio Cloud Services - Subscr"/>
    <n v="0.05"/>
    <n v="73"/>
  </r>
  <r>
    <s v="JAN 2019"/>
    <s v="CAROLINE"/>
    <s v="VOTIVMUSIC"/>
    <x v="7"/>
    <s v="811790020020"/>
    <x v="30"/>
    <s v="USC5Q1300057"/>
    <s v="Walkabout"/>
    <s v="Digital Online Aud track Permanent"/>
    <n v="3.64"/>
    <n v="4"/>
  </r>
  <r>
    <s v="JAN 2019"/>
    <s v="CAROLINE"/>
    <s v="VOTIVMUSIC"/>
    <x v="7"/>
    <s v="811790020020"/>
    <x v="30"/>
    <s v="USC5Q1300057"/>
    <s v="Walkabout"/>
    <s v="Audio Track Stream Portable - Subscr"/>
    <n v="1.81"/>
    <n v="241"/>
  </r>
  <r>
    <s v="JAN 2019"/>
    <s v="CAROLINE"/>
    <s v="VOTIVMUSIC"/>
    <x v="7"/>
    <s v="811790020020"/>
    <x v="30"/>
    <s v="USC5Q1300057"/>
    <s v="Walkabout"/>
    <s v="Audio Cloud Services - Subscr"/>
    <n v="7.0000000000000007E-2"/>
    <n v="96"/>
  </r>
  <r>
    <s v="JAN 2019"/>
    <s v="CAROLINE"/>
    <s v="VOTIVMUSIC"/>
    <x v="7"/>
    <s v="811790020020"/>
    <x v="30"/>
    <s v="USC5Q1300058"/>
    <s v="Kid You're On Your Own"/>
    <s v="Audio Track Stream Portable - Subscr"/>
    <n v="0.56999999999999995"/>
    <n v="74"/>
  </r>
  <r>
    <s v="JAN 2019"/>
    <s v="CAROLINE"/>
    <s v="VOTIVMUSIC"/>
    <x v="7"/>
    <s v="811790020020"/>
    <x v="30"/>
    <s v="USC5Q1300058"/>
    <s v="Kid You're On Your Own"/>
    <s v="Audio Cloud Services - Subscr"/>
    <n v="0.04"/>
    <n v="53"/>
  </r>
  <r>
    <s v="JAN 2019"/>
    <s v="CAROLINE"/>
    <s v="VOTIVMUSIC"/>
    <x v="7"/>
    <s v="811790020020"/>
    <x v="30"/>
    <s v="USC5Q1300059"/>
    <s v="This Ain't Me"/>
    <s v="Audio Track Stream Portable - Subscr"/>
    <n v="0.54"/>
    <n v="74"/>
  </r>
  <r>
    <s v="JAN 2019"/>
    <s v="CAROLINE"/>
    <s v="VOTIVMUSIC"/>
    <x v="7"/>
    <s v="811790020020"/>
    <x v="30"/>
    <s v="USC5Q1300059"/>
    <s v="This Ain't Me"/>
    <s v="Audio Cloud Services - Subscr"/>
    <n v="0.04"/>
    <n v="54"/>
  </r>
  <r>
    <s v="JAN 2019"/>
    <s v="CAROLINE"/>
    <s v="VOTIVMUSIC"/>
    <x v="7"/>
    <s v="811790020020"/>
    <x v="30"/>
    <s v="USC5Q1300060"/>
    <s v="Now You Are Free"/>
    <s v="Audio Track Stream Portable - Subscr"/>
    <n v="0.86"/>
    <n v="105"/>
  </r>
  <r>
    <s v="JAN 2019"/>
    <s v="CAROLINE"/>
    <s v="VOTIVMUSIC"/>
    <x v="7"/>
    <s v="811790020020"/>
    <x v="30"/>
    <s v="USC5Q1300060"/>
    <s v="Now You Are Free"/>
    <s v="Audio Cloud Services - Subscr"/>
    <n v="0.04"/>
    <n v="53"/>
  </r>
  <r>
    <s v="JAN 2019"/>
    <s v="CAROLINE"/>
    <s v="VOTIVMUSIC"/>
    <x v="7"/>
    <s v="811790020020"/>
    <x v="30"/>
    <s v="USC5Q1300061"/>
    <s v="The Avenue"/>
    <s v="Audio Track Stream Portable - Subscr"/>
    <n v="0.81"/>
    <n v="106"/>
  </r>
  <r>
    <s v="JAN 2019"/>
    <s v="CAROLINE"/>
    <s v="VOTIVMUSIC"/>
    <x v="7"/>
    <s v="811790020020"/>
    <x v="30"/>
    <s v="USC5Q1300061"/>
    <s v="The Avenue"/>
    <s v="Audio Cloud Services - Subscr"/>
    <n v="0.03"/>
    <n v="48"/>
  </r>
  <r>
    <s v="JAN 2019"/>
    <s v="CAROLINE"/>
    <s v="VOTIVMUSIC"/>
    <x v="7"/>
    <s v="811790020020"/>
    <x v="30"/>
    <s v="USC5Q1300062"/>
    <s v="Highway 1 Interlude"/>
    <s v="Digital Online Aud track Permanent"/>
    <n v="0.91"/>
    <n v="1"/>
  </r>
  <r>
    <s v="JAN 2019"/>
    <s v="CAROLINE"/>
    <s v="VOTIVMUSIC"/>
    <x v="7"/>
    <s v="811790020020"/>
    <x v="30"/>
    <s v="USC5Q1300062"/>
    <s v="Highway 1 Interlude"/>
    <s v="Audio Track Stream Portable - Subscr"/>
    <n v="0.53"/>
    <n v="72"/>
  </r>
  <r>
    <s v="JAN 2019"/>
    <s v="CAROLINE"/>
    <s v="VOTIVMUSIC"/>
    <x v="7"/>
    <s v="811790020020"/>
    <x v="30"/>
    <s v="USC5Q1300062"/>
    <s v="Highway 1 Interlude"/>
    <s v="Audio Cloud Services - Subscr"/>
    <n v="0.04"/>
    <n v="61"/>
  </r>
  <r>
    <s v="JAN 2019"/>
    <s v="CAROLINE"/>
    <s v="VOTIVMUSIC"/>
    <x v="7"/>
    <s v="811790020020"/>
    <x v="30"/>
    <s v="USC5Q1300063"/>
    <s v="Hold Onto Anything"/>
    <s v="Audio Track Stream Portable - Subscr"/>
    <n v="0.42"/>
    <n v="56"/>
  </r>
  <r>
    <s v="JAN 2019"/>
    <s v="CAROLINE"/>
    <s v="VOTIVMUSIC"/>
    <x v="7"/>
    <s v="811790020020"/>
    <x v="30"/>
    <s v="USC5Q1300063"/>
    <s v="Hold Onto Anything"/>
    <s v="Audio Cloud Services - Subscr"/>
    <n v="0.04"/>
    <n v="51"/>
  </r>
  <r>
    <s v="JAN 2019"/>
    <s v="CAROLINE"/>
    <s v="VOTIVMUSIC"/>
    <x v="7"/>
    <s v="811790020020"/>
    <x v="30"/>
    <s v="#"/>
    <s v="Not assigned"/>
    <s v="Digital Online Aud album Permanent"/>
    <n v="21"/>
    <n v="3"/>
  </r>
  <r>
    <s v="JAN 2019"/>
    <s v="CAROLINE"/>
    <s v="VOTIVMUSIC"/>
    <x v="7"/>
    <s v="857235002077"/>
    <x v="31"/>
    <s v="USC5Q1390030"/>
    <s v="Nothing To Lose But Your Head"/>
    <s v="Digital Online Vid track Stream"/>
    <n v="0.13"/>
    <n v="32"/>
  </r>
  <r>
    <s v="JAN 2019"/>
    <s v="CAROLINE"/>
    <s v="VOTIVMUSIC"/>
    <x v="7"/>
    <s v="857235002077"/>
    <x v="31"/>
    <s v="USC5Q1390030"/>
    <s v="Nothing To Lose But Your Head"/>
    <s v="Video Stream Video Portable - Subscr"/>
    <n v="0.03"/>
    <n v="3"/>
  </r>
  <r>
    <s v="JAN 2019"/>
    <s v="CAROLINE"/>
    <s v="VOTIVMUSIC"/>
    <x v="7"/>
    <s v="857235002121"/>
    <x v="32"/>
    <s v="USC5Q1390026"/>
    <s v="Cruel City"/>
    <s v="Video Stream Video Portable - Subscr"/>
    <n v="0.01"/>
    <n v="1"/>
  </r>
  <r>
    <s v="JAN 2019"/>
    <s v="CAROLINE"/>
    <s v="VOTIVMUSIC"/>
    <x v="7"/>
    <s v="857235002169"/>
    <x v="33"/>
    <s v="USC5Q1490001"/>
    <s v="Now You Are Free"/>
    <s v="Digital Online Vid track Stream"/>
    <n v="0.03"/>
    <n v="7"/>
  </r>
  <r>
    <s v="JAN 2019"/>
    <s v="CAROLINE"/>
    <s v="VOTIVMUSIC"/>
    <x v="7"/>
    <s v="857235002169"/>
    <x v="33"/>
    <s v="USC5Q1490001"/>
    <s v="Now You Are Free"/>
    <s v="Video Stream Video Portable - Subscr"/>
    <n v="0.02"/>
    <n v="1"/>
  </r>
  <r>
    <s v="JAN 2019"/>
    <s v="CAROLINE"/>
    <s v="VOTIVMUSIC"/>
    <x v="7"/>
    <s v="857235002596"/>
    <x v="34"/>
    <s v="USC5Q1490013"/>
    <s v="Weary Eyes"/>
    <s v="Digital Online Vid track Stream"/>
    <n v="0.11"/>
    <n v="28"/>
  </r>
  <r>
    <s v="JAN 2019"/>
    <s v="CAROLINE"/>
    <s v="VOTIVMUSIC"/>
    <x v="7"/>
    <s v="857235002596"/>
    <x v="34"/>
    <s v="USC5Q1490013"/>
    <s v="Weary Eyes"/>
    <s v="Video Stream Video Portable - Subscr"/>
    <n v="0.02"/>
    <n v="1"/>
  </r>
  <r>
    <s v="JAN 2019"/>
    <s v="CAROLINE"/>
    <s v="VOTIVMUSIC"/>
    <x v="7"/>
    <s v="857235002794"/>
    <x v="32"/>
    <s v="USC5Q1300053"/>
    <s v="Cruel City"/>
    <s v="Audio Track Stream Portable - Subscr"/>
    <n v="0.02"/>
    <n v="1"/>
  </r>
  <r>
    <s v="JAN 2019"/>
    <s v="CAROLINE"/>
    <s v="VOTIVMUSIC"/>
    <x v="7"/>
    <s v="857235002794"/>
    <x v="32"/>
    <s v="USC5Q1300053"/>
    <s v="Cruel City"/>
    <s v="Audio Stream True Up"/>
    <m/>
    <n v="1"/>
  </r>
  <r>
    <s v="JAN 2019"/>
    <s v="CAROLINE"/>
    <s v="VOTIVMUSIC"/>
    <x v="8"/>
    <s v="75679946430"/>
    <x v="35"/>
    <s v="USC5Q1300116"/>
    <s v="There's A War"/>
    <s v="Audio Track Stream Portable - Subscr"/>
    <n v="0.01"/>
    <n v="2"/>
  </r>
  <r>
    <s v="JAN 2019"/>
    <s v="CAROLINE"/>
    <s v="VOTIVMUSIC"/>
    <x v="8"/>
    <s v="75679946430"/>
    <x v="35"/>
    <s v="USC5Q1300117"/>
    <s v="My Block"/>
    <s v="Digital Online Aud track Stream"/>
    <n v="0.02"/>
    <n v="11"/>
  </r>
  <r>
    <s v="JAN 2019"/>
    <s v="CAROLINE"/>
    <s v="VOTIVMUSIC"/>
    <x v="8"/>
    <s v="75679946430"/>
    <x v="35"/>
    <s v="USC5Q1300117"/>
    <s v="My Block"/>
    <s v="User Generated Content Stream Track"/>
    <m/>
    <n v="4"/>
  </r>
  <r>
    <s v="JAN 2019"/>
    <s v="CAROLINE"/>
    <s v="VOTIVMUSIC"/>
    <x v="8"/>
    <s v="75679946430"/>
    <x v="35"/>
    <s v="USC5Q1300117"/>
    <s v="My Block"/>
    <s v="Audio Track Stream Portable - Subscr"/>
    <n v="0.14000000000000001"/>
    <n v="34"/>
  </r>
  <r>
    <s v="JAN 2019"/>
    <s v="CAROLINE"/>
    <s v="VOTIVMUSIC"/>
    <x v="8"/>
    <s v="75679946430"/>
    <x v="35"/>
    <s v="USC5Q1300118"/>
    <s v="Throw Your Hands Up"/>
    <s v="Audio Track Stream Portable - Subscr"/>
    <n v="0.06"/>
    <n v="11"/>
  </r>
  <r>
    <s v="JAN 2019"/>
    <s v="CAROLINE"/>
    <s v="VOTIVMUSIC"/>
    <x v="8"/>
    <s v="75679946430"/>
    <x v="35"/>
    <s v="USC5Q1300119"/>
    <s v="Isn't It A Shame"/>
    <s v="Audio Track Stream Portable - Subscr"/>
    <n v="0.04"/>
    <n v="5"/>
  </r>
  <r>
    <s v="JAN 2019"/>
    <s v="CAROLINE"/>
    <s v="VOTIVMUSIC"/>
    <x v="8"/>
    <s v="75679946430"/>
    <x v="35"/>
    <s v="USC5Q1300119"/>
    <s v="Isn't It A Shame"/>
    <s v="Audio Cloud Services - Subscr"/>
    <m/>
    <n v="3"/>
  </r>
  <r>
    <s v="JAN 2019"/>
    <s v="CAROLINE"/>
    <s v="VOTIVMUSIC"/>
    <x v="8"/>
    <s v="75679946430"/>
    <x v="35"/>
    <s v="USC5Q1300120"/>
    <s v="Love Or Empire"/>
    <s v="Audio Track Stream Portable - Subscr"/>
    <n v="0.02"/>
    <n v="2"/>
  </r>
  <r>
    <s v="JAN 2019"/>
    <s v="CAROLINE"/>
    <s v="VOTIVMUSIC"/>
    <x v="8"/>
    <s v="75679946430"/>
    <x v="35"/>
    <s v="USC5Q1300121"/>
    <s v="There's A War"/>
    <s v="Audio Track Stream Portable - Subscr"/>
    <n v="0.01"/>
    <n v="1"/>
  </r>
  <r>
    <s v="JAN 2019"/>
    <s v="CAROLINE"/>
    <s v="VOTIVMUSIC"/>
    <x v="8"/>
    <s v="75679946430"/>
    <x v="35"/>
    <s v="USC5Q1300122"/>
    <s v="Execution"/>
    <s v="Audio Track Stream Portable - Subscr"/>
    <n v="0.15"/>
    <n v="23"/>
  </r>
  <r>
    <s v="JAN 2019"/>
    <s v="CAROLINE"/>
    <s v="VOTIVMUSIC"/>
    <x v="8"/>
    <s v="75679946430"/>
    <x v="35"/>
    <s v="USC5Q1300123"/>
    <s v="Island Loops"/>
    <s v="Audio Track Stream Portable - Subscr"/>
    <n v="0.03"/>
    <n v="3"/>
  </r>
  <r>
    <s v="JAN 2019"/>
    <s v="CAROLINE"/>
    <s v="VOTIVMUSIC"/>
    <x v="8"/>
    <s v="75679946430"/>
    <x v="35"/>
    <s v="USC5Q1300124"/>
    <s v="Underneath The Universe"/>
    <s v="Audio Track Stream Portable - Subscr"/>
    <n v="0.04"/>
    <n v="5"/>
  </r>
  <r>
    <s v="JAN 2019"/>
    <s v="CAROLINE"/>
    <s v="VOTIVMUSIC"/>
    <x v="8"/>
    <s v="75679946447"/>
    <x v="36"/>
    <s v="USC5Q1300097"/>
    <s v="The Fisticuffs"/>
    <s v="Audio Track Stream Portable - Subscr"/>
    <n v="7.0000000000000007E-2"/>
    <n v="15"/>
  </r>
  <r>
    <s v="JAN 2019"/>
    <s v="CAROLINE"/>
    <s v="VOTIVMUSIC"/>
    <x v="8"/>
    <s v="75679946447"/>
    <x v="36"/>
    <s v="USC5Q1300098"/>
    <s v="Low"/>
    <s v="Audio Track Stream Portable - Subscr"/>
    <n v="0.04"/>
    <n v="7"/>
  </r>
  <r>
    <s v="JAN 2019"/>
    <s v="CAROLINE"/>
    <s v="VOTIVMUSIC"/>
    <x v="8"/>
    <s v="75679946447"/>
    <x v="36"/>
    <s v="USC5Q1300099"/>
    <s v="We Got The Days"/>
    <s v="Audio Track Stream Portable - Subscr"/>
    <n v="0.04"/>
    <n v="10"/>
  </r>
  <r>
    <s v="JAN 2019"/>
    <s v="CAROLINE"/>
    <s v="VOTIVMUSIC"/>
    <x v="8"/>
    <s v="75679946447"/>
    <x v="36"/>
    <s v="USC5Q1300100"/>
    <s v="From Her Beacon Hand, Glos"/>
    <s v="Audio Track Stream Portable - Subscr"/>
    <n v="0.02"/>
    <n v="3"/>
  </r>
  <r>
    <s v="JAN 2019"/>
    <s v="CAROLINE"/>
    <s v="VOTIVMUSIC"/>
    <x v="8"/>
    <s v="75679946447"/>
    <x v="36"/>
    <s v="USC5Q1300100"/>
    <s v="From Her Beacon Hand, Glos"/>
    <s v="Audio Cloud Services - Subscr"/>
    <m/>
    <n v="5"/>
  </r>
  <r>
    <s v="JAN 2019"/>
    <s v="CAROLINE"/>
    <s v="VOTIVMUSIC"/>
    <x v="8"/>
    <s v="75679946447"/>
    <x v="36"/>
    <s v="USC5Q1300101"/>
    <s v="Black And Blue"/>
    <s v="Audio Track Stream Portable - Subscr"/>
    <n v="0.05"/>
    <n v="9"/>
  </r>
  <r>
    <s v="JAN 2019"/>
    <s v="CAROLINE"/>
    <s v="VOTIVMUSIC"/>
    <x v="8"/>
    <s v="75679946447"/>
    <x v="36"/>
    <s v="USC5Q1300102"/>
    <s v="Hurricane Heart Attack"/>
    <s v="Audio Track Stream Portable - Subscr"/>
    <n v="0.01"/>
    <n v="2"/>
  </r>
  <r>
    <s v="JAN 2019"/>
    <s v="CAROLINE"/>
    <s v="VOTIVMUSIC"/>
    <x v="8"/>
    <s v="75679946447"/>
    <x v="36"/>
    <s v="USC5Q1300103"/>
    <s v="The Dead, The Gone &amp; The Cosmos"/>
    <s v="Audio Track Stream Portable - Subscr"/>
    <n v="0.09"/>
    <n v="16"/>
  </r>
  <r>
    <s v="JAN 2019"/>
    <s v="CAROLINE"/>
    <s v="VOTIVMUSIC"/>
    <x v="8"/>
    <s v="75679946447"/>
    <x v="36"/>
    <s v="USC5Q1300104"/>
    <s v="99°"/>
    <s v="Audio Track Stream Portable - Subscr"/>
    <n v="0.02"/>
    <n v="4"/>
  </r>
  <r>
    <s v="JAN 2019"/>
    <s v="CAROLINE"/>
    <s v="VOTIVMUSIC"/>
    <x v="8"/>
    <s v="75679946447"/>
    <x v="36"/>
    <s v="USC5Q1300105"/>
    <s v="Junkie Story"/>
    <s v="Audio Track Stream Portable - Subscr"/>
    <n v="0.01"/>
    <n v="2"/>
  </r>
  <r>
    <s v="JAN 2019"/>
    <s v="CAROLINE"/>
    <s v="VOTIVMUSIC"/>
    <x v="8"/>
    <s v="75679946447"/>
    <x v="36"/>
    <s v="USC5Q1300106"/>
    <s v="Seventeen"/>
    <s v="Audio Track Stream Portable - Subscr"/>
    <n v="0.06"/>
    <n v="11"/>
  </r>
  <r>
    <s v="JAN 2019"/>
    <s v="CAROLINE"/>
    <s v="VOTIVMUSIC"/>
    <x v="8"/>
    <s v="75679946447"/>
    <x v="36"/>
    <s v="USC5Q1300107"/>
    <s v="Irish Rose"/>
    <s v="Audio Track Stream Portable - Subscr"/>
    <n v="0.02"/>
    <n v="2"/>
  </r>
  <r>
    <s v="JAN 2019"/>
    <s v="CAROLINE"/>
    <s v="VOTIVMUSIC"/>
    <x v="8"/>
    <s v="75679946447"/>
    <x v="36"/>
    <s v="USC5Q1300108"/>
    <s v="Broken Mirror Baby"/>
    <s v="Audio Track Stream Portable - Subscr"/>
    <n v="0.02"/>
    <n v="2"/>
  </r>
  <r>
    <s v="JAN 2019"/>
    <s v="CAROLINE"/>
    <s v="VOTIVMUSIC"/>
    <x v="8"/>
    <s v="75679946447"/>
    <x v="36"/>
    <s v="USC5Q1300108"/>
    <s v="Broken Mirror Baby"/>
    <s v="Audio Cloud Services - Subscr"/>
    <m/>
    <n v="1"/>
  </r>
  <r>
    <s v="JAN 2019"/>
    <s v="CAROLINE"/>
    <s v="VOTIVMUSIC"/>
    <x v="8"/>
    <s v="75679946447"/>
    <x v="36"/>
    <s v="USC5Q1300109"/>
    <s v="Ruskie Kills Femme"/>
    <s v="Audio Track Stream Portable - Subscr"/>
    <n v="0.01"/>
    <n v="1"/>
  </r>
  <r>
    <s v="JAN 2019"/>
    <s v="CAROLINE"/>
    <s v="VOTIVMUSIC"/>
    <x v="8"/>
    <s v="75679946447"/>
    <x v="36"/>
    <s v="USC5Q1300110"/>
    <s v="Mold Baby (&amp; The Queen Midas)"/>
    <s v="Digital Online Aud track Stream"/>
    <n v="0.13"/>
    <n v="96"/>
  </r>
  <r>
    <s v="JAN 2019"/>
    <s v="CAROLINE"/>
    <s v="VOTIVMUSIC"/>
    <x v="8"/>
    <s v="75679946447"/>
    <x v="36"/>
    <s v="USC5Q1300110"/>
    <s v="Mold Baby (&amp; The Queen Midas)"/>
    <s v="Digital Online Vid track Stream"/>
    <n v="0.01"/>
    <n v="7"/>
  </r>
  <r>
    <s v="JAN 2019"/>
    <s v="CAROLINE"/>
    <s v="VOTIVMUSIC"/>
    <x v="8"/>
    <s v="75679946447"/>
    <x v="36"/>
    <s v="USC5Q1300110"/>
    <s v="Mold Baby (&amp; The Queen Midas)"/>
    <s v="User Generated Content Stream Track"/>
    <m/>
    <n v="4"/>
  </r>
  <r>
    <s v="JAN 2019"/>
    <s v="CAROLINE"/>
    <s v="VOTIVMUSIC"/>
    <x v="8"/>
    <s v="75679946447"/>
    <x v="36"/>
    <s v="USC5Q1300110"/>
    <s v="Mold Baby (&amp; The Queen Midas)"/>
    <s v="Audio Track Stream Portable - Subscr"/>
    <n v="4.26"/>
    <n v="969"/>
  </r>
  <r>
    <s v="JAN 2019"/>
    <s v="CAROLINE"/>
    <s v="VOTIVMUSIC"/>
    <x v="8"/>
    <s v="75679946447"/>
    <x v="36"/>
    <s v="USC5Q1300110"/>
    <s v="Mold Baby (&amp; The Queen Midas)"/>
    <s v="Audio Cloud Services - Subscr"/>
    <m/>
    <n v="1"/>
  </r>
  <r>
    <s v="JAN 2019"/>
    <s v="CAROLINE"/>
    <s v="VOTIVMUSIC"/>
    <x v="8"/>
    <s v="75679949424"/>
    <x v="37"/>
    <s v="USC5Q1300069"/>
    <s v="Son Of An American"/>
    <s v="Digital Online Aud track Stream"/>
    <m/>
    <n v="3"/>
  </r>
  <r>
    <s v="JAN 2019"/>
    <s v="CAROLINE"/>
    <s v="VOTIVMUSIC"/>
    <x v="8"/>
    <s v="75679949424"/>
    <x v="37"/>
    <s v="USC5Q1300069"/>
    <s v="Son Of An American"/>
    <s v="Digital Online Vid track Stream"/>
    <m/>
    <n v="2"/>
  </r>
  <r>
    <s v="JAN 2019"/>
    <s v="CAROLINE"/>
    <s v="VOTIVMUSIC"/>
    <x v="8"/>
    <s v="75679949424"/>
    <x v="37"/>
    <s v="USC5Q1300069"/>
    <s v="Son Of An American"/>
    <s v="Audio Track Stream Portable - Subscr"/>
    <n v="0.45"/>
    <n v="81"/>
  </r>
  <r>
    <s v="JAN 2019"/>
    <s v="CAROLINE"/>
    <s v="VOTIVMUSIC"/>
    <x v="8"/>
    <s v="75679949424"/>
    <x v="37"/>
    <s v="USC5Q1300069"/>
    <s v="Son Of An American"/>
    <s v="Audio Cloud Services - Subscr"/>
    <m/>
    <n v="5"/>
  </r>
  <r>
    <s v="JAN 2019"/>
    <s v="CAROLINE"/>
    <s v="VOTIVMUSIC"/>
    <x v="8"/>
    <s v="75679949424"/>
    <x v="37"/>
    <s v="USC5Q1300070"/>
    <s v="House Of Glass"/>
    <s v="Digital Online Aud track Stream"/>
    <m/>
    <n v="2"/>
  </r>
  <r>
    <s v="JAN 2019"/>
    <s v="CAROLINE"/>
    <s v="VOTIVMUSIC"/>
    <x v="8"/>
    <s v="75679949424"/>
    <x v="37"/>
    <s v="USC5Q1300070"/>
    <s v="House Of Glass"/>
    <s v="Audio Track Stream Portable - Subscr"/>
    <n v="0.19"/>
    <n v="28"/>
  </r>
  <r>
    <s v="JAN 2019"/>
    <s v="CAROLINE"/>
    <s v="VOTIVMUSIC"/>
    <x v="8"/>
    <s v="75679949424"/>
    <x v="37"/>
    <s v="USC5Q1300070"/>
    <s v="House Of Glass"/>
    <s v="Audio Cloud Services - Subscr"/>
    <m/>
    <n v="2"/>
  </r>
  <r>
    <s v="JAN 2019"/>
    <s v="CAROLINE"/>
    <s v="VOTIVMUSIC"/>
    <x v="8"/>
    <s v="75679949424"/>
    <x v="37"/>
    <s v="USC5Q1300071"/>
    <s v="Diss Town"/>
    <s v="Digital Online Aud track Stream"/>
    <n v="0.02"/>
    <n v="14"/>
  </r>
  <r>
    <s v="JAN 2019"/>
    <s v="CAROLINE"/>
    <s v="VOTIVMUSIC"/>
    <x v="8"/>
    <s v="75679949424"/>
    <x v="37"/>
    <s v="USC5Q1300071"/>
    <s v="Diss Town"/>
    <s v="Audio Track Stream Portable - Subscr"/>
    <n v="0.22"/>
    <n v="35"/>
  </r>
  <r>
    <s v="JAN 2019"/>
    <s v="CAROLINE"/>
    <s v="VOTIVMUSIC"/>
    <x v="8"/>
    <s v="75679949424"/>
    <x v="37"/>
    <s v="USC5Q1300072"/>
    <s v="Lost Weekend"/>
    <s v="Digital Online Aud track Stream"/>
    <n v="0.16"/>
    <n v="114"/>
  </r>
  <r>
    <s v="JAN 2019"/>
    <s v="CAROLINE"/>
    <s v="VOTIVMUSIC"/>
    <x v="8"/>
    <s v="75679949424"/>
    <x v="37"/>
    <s v="USC5Q1300072"/>
    <s v="Lost Weekend"/>
    <s v="Audio Track Stream Portable - Subscr"/>
    <n v="4.03"/>
    <n v="798"/>
  </r>
  <r>
    <s v="JAN 2019"/>
    <s v="CAROLINE"/>
    <s v="VOTIVMUSIC"/>
    <x v="8"/>
    <s v="75679949424"/>
    <x v="37"/>
    <s v="USC5Q1300072"/>
    <s v="Lost Weekend"/>
    <s v="Audio Track Stream Webcast - Subscr"/>
    <n v="0.02"/>
    <n v="4"/>
  </r>
  <r>
    <s v="JAN 2019"/>
    <s v="CAROLINE"/>
    <s v="VOTIVMUSIC"/>
    <x v="8"/>
    <s v="75679949424"/>
    <x v="37"/>
    <s v="USC5Q1300072"/>
    <s v="Lost Weekend"/>
    <s v="Audio Track Stream Webcast Portable - Su"/>
    <n v="0.01"/>
    <n v="1"/>
  </r>
  <r>
    <s v="JAN 2019"/>
    <s v="CAROLINE"/>
    <s v="VOTIVMUSIC"/>
    <x v="8"/>
    <s v="75679949424"/>
    <x v="37"/>
    <s v="USC5Q1300072"/>
    <s v="Lost Weekend"/>
    <s v="Audio Cloud Services - Subscr"/>
    <n v="0.01"/>
    <n v="9"/>
  </r>
  <r>
    <s v="JAN 2019"/>
    <s v="CAROLINE"/>
    <s v="VOTIVMUSIC"/>
    <x v="8"/>
    <s v="75679949424"/>
    <x v="37"/>
    <s v="USC5Q1300072"/>
    <s v="Lost Weekend"/>
    <s v="Audio Stream True Up"/>
    <m/>
    <n v="1"/>
  </r>
  <r>
    <s v="JAN 2019"/>
    <s v="CAROLINE"/>
    <s v="VOTIVMUSIC"/>
    <x v="8"/>
    <s v="75679949424"/>
    <x v="37"/>
    <s v="USC5Q1300073"/>
    <s v="Blowout"/>
    <s v="Digital Online Aud track Stream"/>
    <m/>
    <n v="3"/>
  </r>
  <r>
    <s v="JAN 2019"/>
    <s v="CAROLINE"/>
    <s v="VOTIVMUSIC"/>
    <x v="8"/>
    <s v="75679949424"/>
    <x v="37"/>
    <s v="USC5Q1300073"/>
    <s v="Blowout"/>
    <s v="Audio Track Stream Portable - Subscr"/>
    <n v="0.17"/>
    <n v="27"/>
  </r>
  <r>
    <s v="JAN 2019"/>
    <s v="CAROLINE"/>
    <s v="VOTIVMUSIC"/>
    <x v="8"/>
    <s v="75679949424"/>
    <x v="37"/>
    <s v="USC5Q1300073"/>
    <s v="Blowout"/>
    <s v="Audio Cloud Services - Subscr"/>
    <m/>
    <n v="2"/>
  </r>
  <r>
    <s v="JAN 2019"/>
    <s v="CAROLINE"/>
    <s v="VOTIVMUSIC"/>
    <x v="8"/>
    <s v="75679949424"/>
    <x v="37"/>
    <s v="USC5Q1300074"/>
    <s v="Wrecking Ball"/>
    <s v="Digital Online Aud track Stream"/>
    <m/>
    <n v="1"/>
  </r>
  <r>
    <s v="JAN 2019"/>
    <s v="CAROLINE"/>
    <s v="VOTIVMUSIC"/>
    <x v="8"/>
    <s v="75679949424"/>
    <x v="37"/>
    <s v="USC5Q1300074"/>
    <s v="Wrecking Ball"/>
    <s v="Audio Track Stream Portable - Subscr"/>
    <n v="0.16"/>
    <n v="26"/>
  </r>
  <r>
    <s v="JAN 2019"/>
    <s v="CAROLINE"/>
    <s v="VOTIVMUSIC"/>
    <x v="8"/>
    <s v="75679949424"/>
    <x v="37"/>
    <s v="USC5Q1300074"/>
    <s v="Wrecking Ball"/>
    <s v="Audio Cloud Services - Subscr"/>
    <m/>
    <n v="1"/>
  </r>
  <r>
    <s v="JAN 2019"/>
    <s v="CAROLINE"/>
    <s v="VOTIVMUSIC"/>
    <x v="8"/>
    <s v="75679949424"/>
    <x v="37"/>
    <s v="USC5Q1300075"/>
    <s v="Speakeasy"/>
    <s v="Digital Online Aud track Stream"/>
    <m/>
    <n v="2"/>
  </r>
  <r>
    <s v="JAN 2019"/>
    <s v="CAROLINE"/>
    <s v="VOTIVMUSIC"/>
    <x v="8"/>
    <s v="75679949424"/>
    <x v="37"/>
    <s v="USC5Q1300075"/>
    <s v="Speakeasy"/>
    <s v="Audio Track Stream Portable - Subscr"/>
    <n v="0.15"/>
    <n v="25"/>
  </r>
  <r>
    <s v="JAN 2019"/>
    <s v="CAROLINE"/>
    <s v="VOTIVMUSIC"/>
    <x v="8"/>
    <s v="75679949424"/>
    <x v="37"/>
    <s v="USC5Q1300075"/>
    <s v="Speakeasy"/>
    <s v="Audio Cloud Services - Subscr"/>
    <m/>
    <n v="2"/>
  </r>
  <r>
    <s v="JAN 2019"/>
    <s v="CAROLINE"/>
    <s v="VOTIVMUSIC"/>
    <x v="8"/>
    <s v="75679949424"/>
    <x v="37"/>
    <s v="USC5Q1300076"/>
    <s v="All Of The Time"/>
    <s v="Digital Online Aud track Stream"/>
    <m/>
    <n v="3"/>
  </r>
  <r>
    <s v="JAN 2019"/>
    <s v="CAROLINE"/>
    <s v="VOTIVMUSIC"/>
    <x v="8"/>
    <s v="75679949424"/>
    <x v="37"/>
    <s v="USC5Q1300076"/>
    <s v="All Of The Time"/>
    <s v="Audio Track Stream Portable - Subscr"/>
    <n v="0.17"/>
    <n v="27"/>
  </r>
  <r>
    <s v="JAN 2019"/>
    <s v="CAROLINE"/>
    <s v="VOTIVMUSIC"/>
    <x v="8"/>
    <s v="75679949424"/>
    <x v="37"/>
    <s v="USC5Q1300076"/>
    <s v="All Of The Time"/>
    <s v="Audio Cloud Services - Subscr"/>
    <m/>
    <n v="2"/>
  </r>
  <r>
    <s v="JAN 2019"/>
    <s v="CAROLINE"/>
    <s v="VOTIVMUSIC"/>
    <x v="8"/>
    <s v="75679949424"/>
    <x v="37"/>
    <s v="USC5Q1300077"/>
    <s v="Everything Revival"/>
    <s v="Digital Online Aud track Stream"/>
    <m/>
    <n v="1"/>
  </r>
  <r>
    <s v="JAN 2019"/>
    <s v="CAROLINE"/>
    <s v="VOTIVMUSIC"/>
    <x v="8"/>
    <s v="75679949424"/>
    <x v="37"/>
    <s v="USC5Q1300077"/>
    <s v="Everything Revival"/>
    <s v="Audio Track Stream Portable - Subscr"/>
    <n v="0.09"/>
    <n v="14"/>
  </r>
  <r>
    <s v="JAN 2019"/>
    <s v="CAROLINE"/>
    <s v="VOTIVMUSIC"/>
    <x v="8"/>
    <s v="75679949424"/>
    <x v="37"/>
    <s v="USC5Q1300077"/>
    <s v="Everything Revival"/>
    <s v="Audio Cloud Services - Subscr"/>
    <m/>
    <n v="3"/>
  </r>
  <r>
    <s v="JAN 2019"/>
    <s v="CAROLINE"/>
    <s v="VOTIVMUSIC"/>
    <x v="8"/>
    <s v="75679949424"/>
    <x v="37"/>
    <s v="USC5Q1300078"/>
    <s v="Island Ridin'"/>
    <s v="Digital Online Aud track Stream"/>
    <m/>
    <n v="2"/>
  </r>
  <r>
    <s v="JAN 2019"/>
    <s v="CAROLINE"/>
    <s v="VOTIVMUSIC"/>
    <x v="8"/>
    <s v="75679949424"/>
    <x v="37"/>
    <s v="USC5Q1300078"/>
    <s v="Island Ridin'"/>
    <s v="Audio Track Stream Portable - Subscr"/>
    <n v="0.1"/>
    <n v="14"/>
  </r>
  <r>
    <s v="JAN 2019"/>
    <s v="CAROLINE"/>
    <s v="VOTIVMUSIC"/>
    <x v="8"/>
    <s v="75679949424"/>
    <x v="37"/>
    <s v="USC5Q1300078"/>
    <s v="Island Ridin'"/>
    <s v="Audio Cloud Services - Subscr"/>
    <n v="0.01"/>
    <n v="8"/>
  </r>
  <r>
    <s v="JAN 2019"/>
    <s v="CAROLINE"/>
    <s v="VOTIVMUSIC"/>
    <x v="8"/>
    <s v="75679949424"/>
    <x v="37"/>
    <s v="USC5Q1300079"/>
    <s v="Dizzy"/>
    <s v="Audio Track Stream Portable - Subscr"/>
    <n v="7.0000000000000007E-2"/>
    <n v="8"/>
  </r>
  <r>
    <s v="JAN 2019"/>
    <s v="CAROLINE"/>
    <s v="VOTIVMUSIC"/>
    <x v="8"/>
    <s v="75679949424"/>
    <x v="37"/>
    <s v="USC5Q1300079"/>
    <s v="Dizzy"/>
    <s v="Audio Cloud Services - Subscr"/>
    <m/>
    <n v="1"/>
  </r>
  <r>
    <s v="JAN 2019"/>
    <s v="CAROLINE"/>
    <s v="VOTIVMUSIC"/>
    <x v="8"/>
    <s v="811790020006"/>
    <x v="38"/>
    <s v="USC5Q1300112"/>
    <s v="Live Like TV"/>
    <s v="Audio Track Stream Portable - Subscr"/>
    <n v="0.02"/>
    <n v="2"/>
  </r>
  <r>
    <s v="JAN 2019"/>
    <s v="CAROLINE"/>
    <s v="VOTIVMUSIC"/>
    <x v="8"/>
    <s v="811790020006"/>
    <x v="38"/>
    <s v="USC5Q1300113"/>
    <s v="New Stance"/>
    <s v="Audio Cloud Services - Subscr"/>
    <m/>
    <n v="5"/>
  </r>
  <r>
    <s v="JAN 2019"/>
    <s v="CAROLINE"/>
    <s v="VOTIVMUSIC"/>
    <x v="8"/>
    <s v="811790020006"/>
    <x v="38"/>
    <s v="USC5Q1300114"/>
    <s v="Here Comes The Neighborhood"/>
    <s v="Audio Track Stream Portable - Subscr"/>
    <m/>
    <n v="1"/>
  </r>
  <r>
    <s v="JAN 2019"/>
    <s v="CAROLINE"/>
    <s v="VOTIVMUSIC"/>
    <x v="8"/>
    <s v="811790020006"/>
    <x v="38"/>
    <s v="USC5Q1300114"/>
    <s v="Here Comes The Neighborhood"/>
    <s v="Audio Cloud Services - Subscr"/>
    <m/>
    <n v="5"/>
  </r>
  <r>
    <s v="JAN 2019"/>
    <s v="CAROLINE"/>
    <s v="VOTIVMUSIC"/>
    <x v="8"/>
    <s v="811790020006"/>
    <x v="38"/>
    <s v="USC5Q1300115"/>
    <s v="Lindy Hop"/>
    <s v="Audio Track Stream Portable - Subscr"/>
    <n v="0.18"/>
    <n v="16"/>
  </r>
  <r>
    <s v="JAN 2019"/>
    <s v="CAROLINE"/>
    <s v="VOTIVMUSIC"/>
    <x v="8"/>
    <s v="851563006356"/>
    <x v="39"/>
    <s v="USC5Q1500018"/>
    <s v="Dancing Industry"/>
    <s v="Digital Online Aud track Stream"/>
    <m/>
    <n v="1"/>
  </r>
  <r>
    <s v="JAN 2019"/>
    <s v="CAROLINE"/>
    <s v="VOTIVMUSIC"/>
    <x v="8"/>
    <s v="851563006356"/>
    <x v="39"/>
    <s v="USC5Q1500018"/>
    <s v="Dancing Industry"/>
    <s v="Audio Track Stream Portable - Subscr"/>
    <n v="0.17"/>
    <n v="37"/>
  </r>
  <r>
    <s v="JAN 2019"/>
    <s v="CAROLINE"/>
    <s v="VOTIVMUSIC"/>
    <x v="8"/>
    <s v="851563006356"/>
    <x v="39"/>
    <s v="USC5Q1500019"/>
    <s v="A.D.D. Life"/>
    <s v="Digital Online Aud track Stream"/>
    <n v="0.01"/>
    <n v="5"/>
  </r>
  <r>
    <s v="JAN 2019"/>
    <s v="CAROLINE"/>
    <s v="VOTIVMUSIC"/>
    <x v="8"/>
    <s v="851563006356"/>
    <x v="39"/>
    <s v="USC5Q1500019"/>
    <s v="A.D.D. Life"/>
    <s v="User Generated Content Stream Track"/>
    <m/>
    <n v="4"/>
  </r>
  <r>
    <s v="JAN 2019"/>
    <s v="CAROLINE"/>
    <s v="VOTIVMUSIC"/>
    <x v="8"/>
    <s v="851563006356"/>
    <x v="39"/>
    <s v="USC5Q1500019"/>
    <s v="A.D.D. Life"/>
    <s v="Audio Track Stream Portable - Subscr"/>
    <n v="0.56000000000000005"/>
    <n v="103"/>
  </r>
  <r>
    <s v="JAN 2019"/>
    <s v="CAROLINE"/>
    <s v="VOTIVMUSIC"/>
    <x v="8"/>
    <s v="851563006356"/>
    <x v="39"/>
    <s v="USC5Q1500020"/>
    <s v="Going Out Swingin'"/>
    <s v="Audio Track Stream Portable - Subscr"/>
    <n v="0.05"/>
    <n v="11"/>
  </r>
  <r>
    <s v="JAN 2019"/>
    <s v="CAROLINE"/>
    <s v="VOTIVMUSIC"/>
    <x v="8"/>
    <s v="851563006356"/>
    <x v="39"/>
    <s v="USC5Q1500021"/>
    <s v="Devil's Doing Handstands"/>
    <s v="Audio Track Stream Portable - Subscr"/>
    <n v="0.12"/>
    <n v="19"/>
  </r>
  <r>
    <s v="JAN 2019"/>
    <s v="CAROLINE"/>
    <s v="VOTIVMUSIC"/>
    <x v="8"/>
    <s v="851563006356"/>
    <x v="39"/>
    <s v="USC5Q1500022"/>
    <s v="Magazine"/>
    <s v="Digital Online Aud track Stream"/>
    <m/>
    <n v="1"/>
  </r>
  <r>
    <s v="JAN 2019"/>
    <s v="CAROLINE"/>
    <s v="VOTIVMUSIC"/>
    <x v="8"/>
    <s v="851563006356"/>
    <x v="39"/>
    <s v="USC5Q1500022"/>
    <s v="Magazine"/>
    <s v="Audio Track Stream Portable - Subscr"/>
    <n v="0.04"/>
    <n v="10"/>
  </r>
  <r>
    <s v="JAN 2019"/>
    <s v="CAROLINE"/>
    <s v="VOTIVMUSIC"/>
    <x v="8"/>
    <s v="851563006356"/>
    <x v="39"/>
    <s v="USC5Q1500023"/>
    <s v="Sunny Side"/>
    <s v="Audio Track Stream Portable - Subscr"/>
    <n v="0.04"/>
    <n v="8"/>
  </r>
  <r>
    <s v="JAN 2019"/>
    <s v="CAROLINE"/>
    <s v="VOTIVMUSIC"/>
    <x v="8"/>
    <s v="851563006356"/>
    <x v="39"/>
    <s v="USC5Q1500024"/>
    <s v="Kings County II: Ballad Of A So So Glo"/>
    <s v="Audio Track Stream Portable - Subscr"/>
    <n v="0.06"/>
    <n v="12"/>
  </r>
  <r>
    <s v="JAN 2019"/>
    <s v="CAROLINE"/>
    <s v="VOTIVMUSIC"/>
    <x v="8"/>
    <s v="851563006356"/>
    <x v="39"/>
    <s v="USC5Q1500025"/>
    <s v="Fool On The Street"/>
    <s v="Audio Track Stream Portable - Subscr"/>
    <n v="0.01"/>
    <n v="3"/>
  </r>
  <r>
    <s v="JAN 2019"/>
    <s v="CAROLINE"/>
    <s v="VOTIVMUSIC"/>
    <x v="8"/>
    <s v="851563006356"/>
    <x v="39"/>
    <s v="USC5Q1500026"/>
    <s v="Cadaver (Career Suicide)"/>
    <s v="Audio Track Stream Portable - Subscr"/>
    <n v="0.03"/>
    <n v="6"/>
  </r>
  <r>
    <s v="JAN 2019"/>
    <s v="CAROLINE"/>
    <s v="VOTIVMUSIC"/>
    <x v="8"/>
    <s v="851563006356"/>
    <x v="39"/>
    <s v="USC5Q1500027"/>
    <s v="Inpatient"/>
    <s v="Audio Track Stream Portable - Subscr"/>
    <n v="0.08"/>
    <n v="12"/>
  </r>
  <r>
    <s v="JAN 2019"/>
    <s v="CAROLINE"/>
    <s v="VOTIVMUSIC"/>
    <x v="8"/>
    <s v="851563006356"/>
    <x v="39"/>
    <s v="USC5Q1500028"/>
    <s v="Down The Tubes"/>
    <s v="Audio Track Stream Portable - Subscr"/>
    <n v="0.04"/>
    <n v="6"/>
  </r>
  <r>
    <s v="JAN 2019"/>
    <s v="CAROLINE"/>
    <s v="VOTIVMUSIC"/>
    <x v="8"/>
    <s v="851563006356"/>
    <x v="39"/>
    <s v="USC5Q1500029"/>
    <s v="Missionary"/>
    <s v="Digital Online Aud track Stream"/>
    <n v="0.01"/>
    <n v="4"/>
  </r>
  <r>
    <s v="JAN 2019"/>
    <s v="CAROLINE"/>
    <s v="VOTIVMUSIC"/>
    <x v="8"/>
    <s v="851563006356"/>
    <x v="39"/>
    <s v="USC5Q1500029"/>
    <s v="Missionary"/>
    <s v="Audio Track Stream Portable - Subscr"/>
    <n v="0.03"/>
    <n v="5"/>
  </r>
  <r>
    <s v="JAN 2019"/>
    <s v="CAROLINE"/>
    <s v="VOTIVMUSIC"/>
    <x v="8"/>
    <s v="851563006394"/>
    <x v="40"/>
    <s v="USC5Q1500019"/>
    <s v="A.D.D. Life"/>
    <s v="Digital Online Aud track Stream"/>
    <m/>
    <n v="1"/>
  </r>
  <r>
    <s v="JAN 2019"/>
    <s v="CAROLINE"/>
    <s v="VOTIVMUSIC"/>
    <x v="8"/>
    <s v="851563006394"/>
    <x v="40"/>
    <s v="USC5Q1500019"/>
    <s v="A.D.D. Life"/>
    <s v="Audio Track Stream Portable - Subscr"/>
    <n v="0.14000000000000001"/>
    <n v="24"/>
  </r>
  <r>
    <s v="JAN 2019"/>
    <s v="CAROLINE"/>
    <s v="VOTIVMUSIC"/>
    <x v="8"/>
    <s v="851563006479"/>
    <x v="41"/>
    <s v="USC5Q1500018"/>
    <s v="Dancing Industry"/>
    <s v="Audio Track Stream Portable - Subscr"/>
    <n v="0.02"/>
    <n v="5"/>
  </r>
  <r>
    <s v="JAN 2019"/>
    <s v="CAROLINE"/>
    <s v="VOTIVMUSIC"/>
    <x v="8"/>
    <s v="851563006509"/>
    <x v="42"/>
    <s v="USC5Q1500029"/>
    <s v="Missionary"/>
    <s v="Digital Online Aud track Stream"/>
    <m/>
    <n v="2"/>
  </r>
  <r>
    <s v="JAN 2019"/>
    <s v="CAROLINE"/>
    <s v="VOTIVMUSIC"/>
    <x v="8"/>
    <s v="851563006509"/>
    <x v="42"/>
    <s v="USC5Q1500029"/>
    <s v="Missionary"/>
    <s v="Audio Track Stream Portable - Subscr"/>
    <n v="0.09"/>
    <n v="20"/>
  </r>
  <r>
    <s v="JAN 2019"/>
    <s v="CAROLINE"/>
    <s v="VOTIVMUSIC"/>
    <x v="8"/>
    <s v="851563006653"/>
    <x v="41"/>
    <s v="USC5Q1690002"/>
    <s v="Dancing Industry"/>
    <s v="Digital Online Vid track Stream"/>
    <m/>
    <n v="1"/>
  </r>
  <r>
    <s v="JAN 2019"/>
    <s v="CAROLINE"/>
    <s v="VOTIVMUSIC"/>
    <x v="8"/>
    <s v="857235002961"/>
    <x v="43"/>
    <s v="USC5Q1500002"/>
    <s v="Black And Blue"/>
    <s v="Digital Online Aud track Stream"/>
    <m/>
    <n v="2"/>
  </r>
  <r>
    <s v="JAN 2019"/>
    <s v="CAROLINE"/>
    <s v="VOTIVMUSIC"/>
    <x v="8"/>
    <s v="857235002961"/>
    <x v="43"/>
    <s v="USC5Q1500002"/>
    <s v="Black And Blue"/>
    <s v="Audio Track Stream Portable - Subscr"/>
    <n v="0.09"/>
    <n v="16"/>
  </r>
  <r>
    <s v="JAN 2019"/>
    <s v="CAROLINE"/>
    <s v="VOTIVMUSIC"/>
    <x v="9"/>
    <s v="75679967251"/>
    <x v="44"/>
    <s v="USC5Q1100008"/>
    <s v="Baby Rain"/>
    <s v="Digital Online Aud track Stream"/>
    <n v="0.02"/>
    <n v="15"/>
  </r>
  <r>
    <s v="JAN 2019"/>
    <s v="CAROLINE"/>
    <s v="VOTIVMUSIC"/>
    <x v="9"/>
    <s v="75679967251"/>
    <x v="44"/>
    <s v="USC5Q1100008"/>
    <s v="Baby Rain"/>
    <s v="Digital Online Vid track Stream"/>
    <m/>
    <n v="1"/>
  </r>
  <r>
    <s v="JAN 2019"/>
    <s v="CAROLINE"/>
    <s v="VOTIVMUSIC"/>
    <x v="9"/>
    <s v="75679967251"/>
    <x v="44"/>
    <s v="USC5Q1100008"/>
    <s v="Baby Rain"/>
    <s v="Audio Track Stream Portable - Subscr"/>
    <n v="0.28000000000000003"/>
    <n v="44"/>
  </r>
  <r>
    <s v="JAN 2019"/>
    <s v="CAROLINE"/>
    <s v="VOTIVMUSIC"/>
    <x v="9"/>
    <s v="75679967251"/>
    <x v="44"/>
    <s v="USC5Q1100008"/>
    <s v="Baby Rain"/>
    <s v="Audio Cloud Services - Subscr"/>
    <m/>
    <n v="1"/>
  </r>
  <r>
    <s v="JAN 2019"/>
    <s v="CAROLINE"/>
    <s v="VOTIVMUSIC"/>
    <x v="9"/>
    <s v="75679967251"/>
    <x v="44"/>
    <s v="USC5Q1100008"/>
    <s v="Baby Rain"/>
    <s v="Audio Stream True Up"/>
    <m/>
    <n v="2"/>
  </r>
  <r>
    <s v="JAN 2019"/>
    <s v="CAROLINE"/>
    <s v="VOTIVMUSIC"/>
    <x v="9"/>
    <s v="75679967251"/>
    <x v="44"/>
    <s v="USC5Q1100009"/>
    <s v="Kissed Her Sister"/>
    <s v="Digital Online Vid track Stream"/>
    <n v="0.02"/>
    <n v="1"/>
  </r>
  <r>
    <s v="JAN 2019"/>
    <s v="CAROLINE"/>
    <s v="VOTIVMUSIC"/>
    <x v="9"/>
    <s v="75679967251"/>
    <x v="44"/>
    <s v="USC5Q1100009"/>
    <s v="Kissed Her Sister"/>
    <s v="User Generated Content Stream Track"/>
    <m/>
    <n v="1"/>
  </r>
  <r>
    <s v="JAN 2019"/>
    <s v="CAROLINE"/>
    <s v="VOTIVMUSIC"/>
    <x v="9"/>
    <s v="75679967251"/>
    <x v="44"/>
    <s v="USC5Q1100009"/>
    <s v="Kissed Her Sister"/>
    <s v="Audio Track Stream Portable - Subscr"/>
    <n v="0.03"/>
    <n v="9"/>
  </r>
  <r>
    <s v="JAN 2019"/>
    <s v="CAROLINE"/>
    <s v="VOTIVMUSIC"/>
    <x v="9"/>
    <s v="75679967251"/>
    <x v="44"/>
    <s v="USC5Q1100010"/>
    <s v="Too Young To Kill"/>
    <s v="Digital Online Aud track Stream"/>
    <n v="0.01"/>
    <n v="14"/>
  </r>
  <r>
    <s v="JAN 2019"/>
    <s v="CAROLINE"/>
    <s v="VOTIVMUSIC"/>
    <x v="9"/>
    <s v="75679967251"/>
    <x v="44"/>
    <s v="USC5Q1100010"/>
    <s v="Too Young To Kill"/>
    <s v="Digital Online Vid track Stream"/>
    <m/>
    <n v="6"/>
  </r>
  <r>
    <s v="JAN 2019"/>
    <s v="CAROLINE"/>
    <s v="VOTIVMUSIC"/>
    <x v="9"/>
    <s v="75679967251"/>
    <x v="44"/>
    <s v="USC5Q1100010"/>
    <s v="Too Young To Kill"/>
    <s v="User Generated Content Stream Track"/>
    <m/>
    <n v="1"/>
  </r>
  <r>
    <s v="JAN 2019"/>
    <s v="CAROLINE"/>
    <s v="VOTIVMUSIC"/>
    <x v="9"/>
    <s v="75679967251"/>
    <x v="44"/>
    <s v="USC5Q1100010"/>
    <s v="Too Young To Kill"/>
    <s v="Audio Track Stream Portable - Subscr"/>
    <n v="0.2"/>
    <n v="45"/>
  </r>
  <r>
    <s v="JAN 2019"/>
    <s v="CAROLINE"/>
    <s v="VOTIVMUSIC"/>
    <x v="9"/>
    <s v="75679967251"/>
    <x v="44"/>
    <s v="USC5Q1100010"/>
    <s v="Too Young To Kill"/>
    <s v="Audio Cloud Services - Subscr"/>
    <m/>
    <n v="2"/>
  </r>
  <r>
    <s v="JAN 2019"/>
    <s v="CAROLINE"/>
    <s v="VOTIVMUSIC"/>
    <x v="9"/>
    <s v="75679967251"/>
    <x v="44"/>
    <s v="USC5Q1100011"/>
    <s v="Jag In A Jungle"/>
    <s v="Digital Online Aud track Stream"/>
    <m/>
    <n v="10"/>
  </r>
  <r>
    <s v="JAN 2019"/>
    <s v="CAROLINE"/>
    <s v="VOTIVMUSIC"/>
    <x v="9"/>
    <s v="75679967251"/>
    <x v="44"/>
    <s v="USC5Q1100011"/>
    <s v="Jag In A Jungle"/>
    <s v="Digital Online Vid track Stream"/>
    <n v="0.03"/>
    <n v="10"/>
  </r>
  <r>
    <s v="JAN 2019"/>
    <s v="CAROLINE"/>
    <s v="VOTIVMUSIC"/>
    <x v="9"/>
    <s v="75679967251"/>
    <x v="44"/>
    <s v="USC5Q1100011"/>
    <s v="Jag In A Jungle"/>
    <s v="Audio Track Stream Portable - Subscr"/>
    <n v="0.16"/>
    <n v="28"/>
  </r>
  <r>
    <s v="JAN 2019"/>
    <s v="CAROLINE"/>
    <s v="VOTIVMUSIC"/>
    <x v="9"/>
    <s v="75679967251"/>
    <x v="44"/>
    <s v="USC5Q1100011"/>
    <s v="Jag In A Jungle"/>
    <s v="Audio Cloud Services - Subscr"/>
    <m/>
    <n v="5"/>
  </r>
  <r>
    <s v="JAN 2019"/>
    <s v="CAROLINE"/>
    <s v="VOTIVMUSIC"/>
    <x v="9"/>
    <s v="75679967251"/>
    <x v="44"/>
    <s v="USC5Q1100012"/>
    <s v="Best Party Ever (So Far)"/>
    <s v="Digital Online Vid track Stream"/>
    <n v="0.02"/>
    <n v="2"/>
  </r>
  <r>
    <s v="JAN 2019"/>
    <s v="CAROLINE"/>
    <s v="VOTIVMUSIC"/>
    <x v="9"/>
    <s v="75679967251"/>
    <x v="44"/>
    <s v="USC5Q1100012"/>
    <s v="Best Party Ever (So Far)"/>
    <s v="Audio Track Stream Portable - Subscr"/>
    <n v="0.04"/>
    <n v="7"/>
  </r>
  <r>
    <s v="JAN 2019"/>
    <s v="CAROLINE"/>
    <s v="VOTIVMUSIC"/>
    <x v="9"/>
    <s v="75679967251"/>
    <x v="44"/>
    <s v="USC5Q1100013"/>
    <s v="Winterlude"/>
    <s v="Digital Online Vid track Stream"/>
    <m/>
    <n v="1"/>
  </r>
  <r>
    <s v="JAN 2019"/>
    <s v="CAROLINE"/>
    <s v="VOTIVMUSIC"/>
    <x v="9"/>
    <s v="75679967251"/>
    <x v="44"/>
    <s v="USC5Q1100013"/>
    <s v="Winterlude"/>
    <s v="Audio Track Stream Portable - Subscr"/>
    <n v="0.01"/>
    <n v="4"/>
  </r>
  <r>
    <s v="JAN 2019"/>
    <s v="CAROLINE"/>
    <s v="VOTIVMUSIC"/>
    <x v="9"/>
    <s v="75679967251"/>
    <x v="44"/>
    <s v="USC5Q1100014"/>
    <s v="Tell It To Me"/>
    <s v="Digital Online Vid track Stream"/>
    <m/>
    <n v="1"/>
  </r>
  <r>
    <s v="JAN 2019"/>
    <s v="CAROLINE"/>
    <s v="VOTIVMUSIC"/>
    <x v="9"/>
    <s v="75679967251"/>
    <x v="44"/>
    <s v="USC5Q1100014"/>
    <s v="Tell It To Me"/>
    <s v="Audio Track Stream Portable - Subscr"/>
    <n v="0.03"/>
    <n v="9"/>
  </r>
  <r>
    <s v="JAN 2019"/>
    <s v="CAROLINE"/>
    <s v="VOTIVMUSIC"/>
    <x v="9"/>
    <s v="75679967251"/>
    <x v="44"/>
    <s v="USC5Q1100015"/>
    <s v="Cosmic Horn"/>
    <s v="Digital Online Aud track Stream"/>
    <m/>
    <n v="2"/>
  </r>
  <r>
    <s v="JAN 2019"/>
    <s v="CAROLINE"/>
    <s v="VOTIVMUSIC"/>
    <x v="9"/>
    <s v="75679967251"/>
    <x v="44"/>
    <s v="USC5Q1100015"/>
    <s v="Cosmic Horn"/>
    <s v="Audio Track Stream Portable - Subscr"/>
    <n v="0.19"/>
    <n v="40"/>
  </r>
  <r>
    <s v="JAN 2019"/>
    <s v="CAROLINE"/>
    <s v="VOTIVMUSIC"/>
    <x v="9"/>
    <s v="75679967251"/>
    <x v="44"/>
    <s v="USC5Q1100016"/>
    <s v="Test Of Time"/>
    <s v="Audio Track Stream Portable - Subscr"/>
    <n v="0.01"/>
    <n v="4"/>
  </r>
  <r>
    <s v="JAN 2019"/>
    <s v="CAROLINE"/>
    <s v="VOTIVMUSIC"/>
    <x v="9"/>
    <s v="75679967251"/>
    <x v="44"/>
    <s v="USC5Q1100017"/>
    <s v="Black Wedding"/>
    <s v="Audio Track Stream Portable - Subscr"/>
    <n v="0.03"/>
    <n v="6"/>
  </r>
  <r>
    <s v="JAN 2019"/>
    <s v="CAROLINE"/>
    <s v="VOTIVMUSIC"/>
    <x v="10"/>
    <s v="75679958464"/>
    <x v="45"/>
    <s v="USC5Q1200046"/>
    <s v="Baby Demons"/>
    <s v="Digital Online Aud track Stream"/>
    <m/>
    <n v="1"/>
  </r>
  <r>
    <s v="JAN 2019"/>
    <s v="CAROLINE"/>
    <s v="VOTIVMUSIC"/>
    <x v="10"/>
    <s v="75679958464"/>
    <x v="45"/>
    <s v="USC5Q1200046"/>
    <s v="Baby Demons"/>
    <s v="Audio Track Stream Portable - Subscr"/>
    <n v="0.03"/>
    <n v="7"/>
  </r>
  <r>
    <s v="JAN 2019"/>
    <s v="CAROLINE"/>
    <s v="VOTIVMUSIC"/>
    <x v="10"/>
    <s v="75679958464"/>
    <x v="45"/>
    <s v="USC5Q1200047"/>
    <s v="Hold Me Back"/>
    <s v="Audio Track Stream Portable - Subscr"/>
    <n v="0.02"/>
    <n v="2"/>
  </r>
  <r>
    <s v="JAN 2019"/>
    <s v="CAROLINE"/>
    <s v="VOTIVMUSIC"/>
    <x v="10"/>
    <s v="75679958464"/>
    <x v="45"/>
    <s v="USC5Q1200048"/>
    <s v="Upstairs"/>
    <s v="Audio Track Stream Portable - Subscr"/>
    <n v="0.9"/>
    <n v="162"/>
  </r>
  <r>
    <s v="JAN 2019"/>
    <s v="CAROLINE"/>
    <s v="VOTIVMUSIC"/>
    <x v="10"/>
    <s v="75679958464"/>
    <x v="45"/>
    <s v="USC5Q1200048"/>
    <s v="Upstairs"/>
    <s v="Audio Cloud Services - Subscr"/>
    <m/>
    <n v="4"/>
  </r>
  <r>
    <s v="JAN 2019"/>
    <s v="CAROLINE"/>
    <s v="VOTIVMUSIC"/>
    <x v="10"/>
    <s v="75679958464"/>
    <x v="45"/>
    <s v="USC5Q1200049"/>
    <s v="Nature Boy"/>
    <s v="Digital Online Aud track Stream"/>
    <m/>
    <n v="2"/>
  </r>
  <r>
    <s v="JAN 2019"/>
    <s v="CAROLINE"/>
    <s v="VOTIVMUSIC"/>
    <x v="10"/>
    <s v="75679958464"/>
    <x v="45"/>
    <s v="USC5Q1200049"/>
    <s v="Nature Boy"/>
    <s v="Audio Track Stream Portable - Subscr"/>
    <n v="0.04"/>
    <n v="5"/>
  </r>
  <r>
    <s v="JAN 2019"/>
    <s v="CAROLINE"/>
    <s v="VOTIVMUSIC"/>
    <x v="10"/>
    <s v="75679958464"/>
    <x v="45"/>
    <s v="USC5Q1200050"/>
    <s v="The Prize"/>
    <s v="Audio Track Stream Portable - Subscr"/>
    <n v="0.02"/>
    <n v="2"/>
  </r>
  <r>
    <s v="JAN 2019"/>
    <s v="CAROLINE"/>
    <s v="VOTIVMUSIC"/>
    <x v="10"/>
    <s v="857235002190"/>
    <x v="46"/>
    <s v="USC5Q1400001"/>
    <s v="Man In Your Dreams"/>
    <s v="Audio Track Stream Portable - Subscr"/>
    <n v="0.01"/>
    <n v="3"/>
  </r>
  <r>
    <s v="JAN 2019"/>
    <s v="CAROLINE"/>
    <s v="VOTIVMUSIC"/>
    <x v="10"/>
    <s v="857235002190"/>
    <x v="46"/>
    <s v="USC5Q1400002"/>
    <s v="No Idea"/>
    <s v="Audio Track Stream Webcast Portable"/>
    <m/>
    <n v="1"/>
  </r>
  <r>
    <s v="JAN 2019"/>
    <s v="CAROLINE"/>
    <s v="VOTIVMUSIC"/>
    <x v="10"/>
    <s v="857235002190"/>
    <x v="46"/>
    <s v="USC5Q1400002"/>
    <s v="No Idea"/>
    <s v="Audio Track Stream Portable - Subscr"/>
    <n v="0.04"/>
    <n v="10"/>
  </r>
  <r>
    <s v="JAN 2019"/>
    <s v="CAROLINE"/>
    <s v="VOTIVMUSIC"/>
    <x v="10"/>
    <s v="857235002190"/>
    <x v="46"/>
    <s v="USC5Q1400003"/>
    <s v="Guilt"/>
    <s v="Audio Track Stream Portable - Subscr"/>
    <n v="0.12"/>
    <n v="26"/>
  </r>
  <r>
    <s v="JAN 2019"/>
    <s v="CAROLINE"/>
    <s v="VOTIVMUSIC"/>
    <x v="10"/>
    <s v="857235002190"/>
    <x v="46"/>
    <s v="USC5Q1400004"/>
    <s v="Cliff Diver"/>
    <s v="Audio Track Stream Portable - Subscr"/>
    <m/>
    <n v="1"/>
  </r>
  <r>
    <s v="JAN 2019"/>
    <s v="CAROLINE"/>
    <s v="VOTIVMUSIC"/>
    <x v="10"/>
    <s v="857235002190"/>
    <x v="46"/>
    <s v="USC5Q1400005"/>
    <s v="My Place"/>
    <s v="Digital Online Aud track Stream"/>
    <n v="0.02"/>
    <n v="12"/>
  </r>
  <r>
    <s v="JAN 2019"/>
    <s v="CAROLINE"/>
    <s v="VOTIVMUSIC"/>
    <x v="10"/>
    <s v="857235002190"/>
    <x v="46"/>
    <s v="USC5Q1400005"/>
    <s v="My Place"/>
    <s v="Audio Track Stream Portable - Subscr"/>
    <n v="0.23"/>
    <n v="51"/>
  </r>
  <r>
    <s v="JAN 2019"/>
    <s v="CAROLINE"/>
    <s v="VOTIVMUSIC"/>
    <x v="10"/>
    <s v="857235002190"/>
    <x v="46"/>
    <s v="USC5Q1400006"/>
    <s v="Sykia"/>
    <s v="Digital Online Aud track Stream"/>
    <n v="0.01"/>
    <n v="7"/>
  </r>
  <r>
    <s v="JAN 2019"/>
    <s v="CAROLINE"/>
    <s v="VOTIVMUSIC"/>
    <x v="10"/>
    <s v="857235002190"/>
    <x v="46"/>
    <s v="USC5Q1400006"/>
    <s v="Sykia"/>
    <s v="Audio Track Stream Portable - Subscr"/>
    <n v="0.34"/>
    <n v="67"/>
  </r>
  <r>
    <s v="JAN 2019"/>
    <s v="CAROLINE"/>
    <s v="VOTIVMUSIC"/>
    <x v="10"/>
    <s v="857235002190"/>
    <x v="46"/>
    <s v="USC5Q1400007"/>
    <s v="Black Eye"/>
    <s v="Audio Track Stream Portable - Subscr"/>
    <m/>
    <n v="1"/>
  </r>
  <r>
    <s v="JAN 2019"/>
    <s v="CAROLINE"/>
    <s v="VOTIVMUSIC"/>
    <x v="10"/>
    <s v="857235002190"/>
    <x v="46"/>
    <s v="USC5Q1400008"/>
    <s v="Summertime Blondes"/>
    <s v="Audio Track Stream Portable - Subscr"/>
    <n v="0.01"/>
    <n v="2"/>
  </r>
  <r>
    <s v="JAN 2019"/>
    <s v="CAROLINE"/>
    <s v="VOTIVMUSIC"/>
    <x v="10"/>
    <s v="857235002190"/>
    <x v="46"/>
    <s v="USC5Q1400009"/>
    <s v="Pill"/>
    <s v="Digital Online Aud track Stream"/>
    <m/>
    <n v="1"/>
  </r>
  <r>
    <s v="JAN 2019"/>
    <s v="CAROLINE"/>
    <s v="VOTIVMUSIC"/>
    <x v="10"/>
    <s v="857235002190"/>
    <x v="46"/>
    <s v="USC5Q1400009"/>
    <s v="Pill"/>
    <s v="Audio Track Stream Portable - Subscr"/>
    <n v="0.01"/>
    <n v="1"/>
  </r>
  <r>
    <s v="JAN 2019"/>
    <s v="CAROLINE"/>
    <s v="VOTIVMUSIC"/>
    <x v="10"/>
    <s v="857235002190"/>
    <x v="46"/>
    <s v="USC5Q1400010"/>
    <s v="Old Soul"/>
    <s v="Digital Online Aud track Stream"/>
    <m/>
    <n v="2"/>
  </r>
  <r>
    <s v="JAN 2019"/>
    <s v="CAROLINE"/>
    <s v="VOTIVMUSIC"/>
    <x v="10"/>
    <s v="857235002190"/>
    <x v="46"/>
    <s v="USC5Q1400010"/>
    <s v="Old Soul"/>
    <s v="Audio Track Stream Portable - Subscr"/>
    <n v="0.01"/>
    <n v="1"/>
  </r>
  <r>
    <s v="JAN 2019"/>
    <s v="CAROLINE"/>
    <s v="VOTIVMUSIC"/>
    <x v="10"/>
    <s v="857235002206"/>
    <x v="46"/>
    <s v="USC5Q1400001"/>
    <s v="Man In Your Dreams"/>
    <s v="Audio Track Stream Portable - Subscr"/>
    <n v="0.1"/>
    <n v="11"/>
  </r>
  <r>
    <s v="JAN 2019"/>
    <s v="CAROLINE"/>
    <s v="VOTIVMUSIC"/>
    <x v="10"/>
    <s v="857235002206"/>
    <x v="46"/>
    <s v="USC5Q1400001"/>
    <s v="Man In Your Dreams"/>
    <s v="Audio Cloud Services - Subscr"/>
    <m/>
    <n v="2"/>
  </r>
  <r>
    <s v="JAN 2019"/>
    <s v="CAROLINE"/>
    <s v="VOTIVMUSIC"/>
    <x v="10"/>
    <s v="857235002206"/>
    <x v="46"/>
    <s v="USC5Q1400002"/>
    <s v="No Idea"/>
    <s v="Audio Track Stream Portable - Subscr"/>
    <n v="0.02"/>
    <n v="2"/>
  </r>
  <r>
    <s v="JAN 2019"/>
    <s v="CAROLINE"/>
    <s v="VOTIVMUSIC"/>
    <x v="10"/>
    <s v="857235002206"/>
    <x v="46"/>
    <s v="USC5Q1400002"/>
    <s v="No Idea"/>
    <s v="Audio Cloud Services - Subscr"/>
    <m/>
    <n v="3"/>
  </r>
  <r>
    <s v="JAN 2019"/>
    <s v="CAROLINE"/>
    <s v="VOTIVMUSIC"/>
    <x v="10"/>
    <s v="857235002206"/>
    <x v="46"/>
    <s v="USC5Q1400003"/>
    <s v="Guilt"/>
    <s v="Audio Track Stream Portable - Subscr"/>
    <n v="0.04"/>
    <n v="5"/>
  </r>
  <r>
    <s v="JAN 2019"/>
    <s v="CAROLINE"/>
    <s v="VOTIVMUSIC"/>
    <x v="10"/>
    <s v="857235002206"/>
    <x v="46"/>
    <s v="USC5Q1400003"/>
    <s v="Guilt"/>
    <s v="Audio Cloud Services - Subscr"/>
    <m/>
    <n v="3"/>
  </r>
  <r>
    <s v="JAN 2019"/>
    <s v="CAROLINE"/>
    <s v="VOTIVMUSIC"/>
    <x v="10"/>
    <s v="857235002206"/>
    <x v="46"/>
    <s v="USC5Q1400004"/>
    <s v="Cliff Diver"/>
    <s v="Audio Track Stream Portable - Subscr"/>
    <n v="0.01"/>
    <n v="1"/>
  </r>
  <r>
    <s v="JAN 2019"/>
    <s v="CAROLINE"/>
    <s v="VOTIVMUSIC"/>
    <x v="10"/>
    <s v="857235002206"/>
    <x v="46"/>
    <s v="USC5Q1400004"/>
    <s v="Cliff Diver"/>
    <s v="Audio Cloud Services - Subscr"/>
    <m/>
    <n v="3"/>
  </r>
  <r>
    <s v="JAN 2019"/>
    <s v="CAROLINE"/>
    <s v="VOTIVMUSIC"/>
    <x v="10"/>
    <s v="857235002206"/>
    <x v="46"/>
    <s v="USC5Q1400005"/>
    <s v="My Place"/>
    <s v="Audio Track Stream Portable - Subscr"/>
    <n v="0.14000000000000001"/>
    <n v="27"/>
  </r>
  <r>
    <s v="JAN 2019"/>
    <s v="CAROLINE"/>
    <s v="VOTIVMUSIC"/>
    <x v="10"/>
    <s v="857235002206"/>
    <x v="46"/>
    <s v="USC5Q1400005"/>
    <s v="My Place"/>
    <s v="Audio Cloud Services - Subscr"/>
    <m/>
    <n v="3"/>
  </r>
  <r>
    <s v="JAN 2019"/>
    <s v="CAROLINE"/>
    <s v="VOTIVMUSIC"/>
    <x v="10"/>
    <s v="857235002206"/>
    <x v="46"/>
    <s v="USC5Q1400006"/>
    <s v="Sykia"/>
    <s v="Audio Track Stream Portable - Subscr"/>
    <n v="0.02"/>
    <n v="2"/>
  </r>
  <r>
    <s v="JAN 2019"/>
    <s v="CAROLINE"/>
    <s v="VOTIVMUSIC"/>
    <x v="10"/>
    <s v="857235002206"/>
    <x v="46"/>
    <s v="USC5Q1400006"/>
    <s v="Sykia"/>
    <s v="Audio Cloud Services - Subscr"/>
    <m/>
    <n v="4"/>
  </r>
  <r>
    <s v="JAN 2019"/>
    <s v="CAROLINE"/>
    <s v="VOTIVMUSIC"/>
    <x v="10"/>
    <s v="857235002206"/>
    <x v="46"/>
    <s v="USC5Q1400007"/>
    <s v="Black Eye"/>
    <s v="Audio Track Stream Portable - Subscr"/>
    <n v="0.01"/>
    <n v="1"/>
  </r>
  <r>
    <s v="JAN 2019"/>
    <s v="CAROLINE"/>
    <s v="VOTIVMUSIC"/>
    <x v="10"/>
    <s v="857235002206"/>
    <x v="46"/>
    <s v="USC5Q1400007"/>
    <s v="Black Eye"/>
    <s v="Audio Cloud Services - Subscr"/>
    <m/>
    <n v="3"/>
  </r>
  <r>
    <s v="JAN 2019"/>
    <s v="CAROLINE"/>
    <s v="VOTIVMUSIC"/>
    <x v="10"/>
    <s v="857235002206"/>
    <x v="46"/>
    <s v="USC5Q1400008"/>
    <s v="Summertime Blondes"/>
    <s v="Audio Cloud Services - Subscr"/>
    <m/>
    <n v="3"/>
  </r>
  <r>
    <s v="JAN 2019"/>
    <s v="CAROLINE"/>
    <s v="VOTIVMUSIC"/>
    <x v="10"/>
    <s v="857235002206"/>
    <x v="46"/>
    <s v="USC5Q1400009"/>
    <s v="Pill"/>
    <s v="Audio Cloud Services - Subscr"/>
    <m/>
    <n v="7"/>
  </r>
  <r>
    <s v="JAN 2019"/>
    <s v="CAROLINE"/>
    <s v="VOTIVMUSIC"/>
    <x v="10"/>
    <s v="857235002206"/>
    <x v="46"/>
    <s v="USC5Q1400010"/>
    <s v="Old Soul"/>
    <s v="Audio Track Stream Portable - Subscr"/>
    <n v="0.01"/>
    <n v="1"/>
  </r>
  <r>
    <s v="JAN 2019"/>
    <s v="CAROLINE"/>
    <s v="VOTIVMUSIC"/>
    <x v="10"/>
    <s v="857235002206"/>
    <x v="46"/>
    <s v="USC5Q1400010"/>
    <s v="Old Soul"/>
    <s v="Audio Cloud Services - Subscr"/>
    <m/>
    <n v="3"/>
  </r>
  <r>
    <s v="JAN 2019"/>
    <s v="CAROLINE"/>
    <s v="VOTIVMUSIC"/>
    <x v="10"/>
    <s v="857235002206"/>
    <x v="46"/>
    <s v="USC5Q1400011"/>
    <s v="Beat Back"/>
    <s v="Audio Cloud Services - Subscr"/>
    <m/>
    <n v="3"/>
  </r>
  <r>
    <s v="JAN 2019"/>
    <s v="CAROLINE"/>
    <s v="VOTIVMUSIC"/>
    <x v="10"/>
    <s v="857235002282"/>
    <x v="47"/>
    <s v="USC5Q1400006"/>
    <s v="Sykia"/>
    <s v="Digital Online Aud track Stream"/>
    <m/>
    <n v="23"/>
  </r>
  <r>
    <s v="JAN 2019"/>
    <s v="CAROLINE"/>
    <s v="VOTIVMUSIC"/>
    <x v="10"/>
    <s v="857235002282"/>
    <x v="47"/>
    <s v="USC5Q1400006"/>
    <s v="Sykia"/>
    <s v="Audio Track Stream Portable - Subscr"/>
    <m/>
    <n v="1"/>
  </r>
  <r>
    <s v="JAN 2019"/>
    <s v="CAROLINE"/>
    <s v="VOTIVMUSIC"/>
    <x v="10"/>
    <s v="857235002299"/>
    <x v="47"/>
    <s v="USC5Q1400006"/>
    <s v="Sykia"/>
    <s v="User Generated Content Stream Track"/>
    <m/>
    <n v="1"/>
  </r>
  <r>
    <s v="JAN 2019"/>
    <s v="CAROLINE"/>
    <s v="VOTIVMUSIC"/>
    <x v="10"/>
    <s v="857235002299"/>
    <x v="47"/>
    <s v="USC5Q1400006"/>
    <s v="Sykia"/>
    <s v="Audio Track Stream Portable - Subscr"/>
    <n v="0.01"/>
    <n v="1"/>
  </r>
  <r>
    <s v="JAN 2019"/>
    <s v="CAROLINE"/>
    <s v="VOTIVMUSIC"/>
    <x v="10"/>
    <s v="857235002589"/>
    <x v="47"/>
    <s v="USC5Q1490012"/>
    <s v="Sykia"/>
    <s v="Digital Online Vid track Stream - Subscr"/>
    <n v="0.03"/>
    <n v="1"/>
  </r>
  <r>
    <s v="JAN 2019"/>
    <s v="CAROLINE"/>
    <s v="VOTIVMUSIC"/>
    <x v="10"/>
    <s v="857235002619"/>
    <x v="48"/>
    <s v="USC5Q1400005"/>
    <s v="My Place"/>
    <s v="User Generated Content Stream Track"/>
    <m/>
    <n v="3"/>
  </r>
  <r>
    <s v="JAN 2019"/>
    <s v="CAROLINE"/>
    <s v="VOTIVMUSIC"/>
    <x v="10"/>
    <s v="857235002619"/>
    <x v="48"/>
    <s v="USC5Q1400005"/>
    <s v="My Place"/>
    <s v="Audio Track Stream Portable - Subscr"/>
    <n v="0.06"/>
    <n v="4"/>
  </r>
  <r>
    <s v="JAN 2019"/>
    <s v="CAROLINE"/>
    <s v="VOTIVMUSIC"/>
    <x v="10"/>
    <s v="857235002619"/>
    <x v="48"/>
    <s v="USC5Q1400005"/>
    <s v="My Place"/>
    <s v="Audio Stream True Up"/>
    <m/>
    <n v="1"/>
  </r>
  <r>
    <s v="JAN 2019"/>
    <s v="CAROLINE"/>
    <s v="VOTIVMUSIC"/>
    <x v="10"/>
    <s v="857235002633"/>
    <x v="46"/>
    <s v="USC5Q1400001"/>
    <s v="Man In Your Dreams"/>
    <s v="Audio Track Stream Portable - Subscr"/>
    <n v="0.02"/>
    <n v="3"/>
  </r>
  <r>
    <s v="JAN 2019"/>
    <s v="CAROLINE"/>
    <s v="VOTIVMUSIC"/>
    <x v="10"/>
    <s v="857235002633"/>
    <x v="46"/>
    <s v="USC5Q1400002"/>
    <s v="No Idea"/>
    <s v="Audio Track Stream Portable - Subscr"/>
    <n v="0.02"/>
    <n v="3"/>
  </r>
  <r>
    <s v="JAN 2019"/>
    <s v="CAROLINE"/>
    <s v="VOTIVMUSIC"/>
    <x v="10"/>
    <s v="857235002633"/>
    <x v="46"/>
    <s v="USC5Q1400003"/>
    <s v="Guilt"/>
    <s v="Audio Track Stream Portable - Subscr"/>
    <n v="0.01"/>
    <n v="2"/>
  </r>
  <r>
    <s v="JAN 2019"/>
    <s v="CAROLINE"/>
    <s v="VOTIVMUSIC"/>
    <x v="10"/>
    <s v="857235002633"/>
    <x v="46"/>
    <s v="USC5Q1400004"/>
    <s v="Cliff Diver"/>
    <s v="Audio Track Stream Portable - Subscr"/>
    <n v="0.03"/>
    <n v="6"/>
  </r>
  <r>
    <s v="JAN 2019"/>
    <s v="CAROLINE"/>
    <s v="VOTIVMUSIC"/>
    <x v="10"/>
    <s v="857235002633"/>
    <x v="46"/>
    <s v="USC5Q1400005"/>
    <s v="My Place"/>
    <s v="Audio Track Stream Portable - Subscr"/>
    <n v="0.24"/>
    <n v="43"/>
  </r>
  <r>
    <s v="JAN 2019"/>
    <s v="CAROLINE"/>
    <s v="VOTIVMUSIC"/>
    <x v="10"/>
    <s v="857235002633"/>
    <x v="46"/>
    <s v="USC5Q1400006"/>
    <s v="Sykia"/>
    <s v="Audio Track Stream Portable - Subscr"/>
    <n v="0.03"/>
    <n v="6"/>
  </r>
  <r>
    <s v="JAN 2019"/>
    <s v="CAROLINE"/>
    <s v="VOTIVMUSIC"/>
    <x v="10"/>
    <s v="857235002633"/>
    <x v="46"/>
    <s v="USC5Q1400009"/>
    <s v="Pill"/>
    <s v="Audio Track Stream Portable - Subscr"/>
    <n v="0.01"/>
    <n v="1"/>
  </r>
  <r>
    <s v="JAN 2019"/>
    <s v="CAROLINE"/>
    <s v="VOTIVMUSIC"/>
    <x v="10"/>
    <s v="857235002633"/>
    <x v="46"/>
    <s v="USC5Q1400010"/>
    <s v="Old Soul"/>
    <s v="Audio Track Stream Portable - Subscr"/>
    <n v="0.02"/>
    <n v="3"/>
  </r>
  <r>
    <s v="JAN 2019"/>
    <s v="CAROLINE"/>
    <s v="VOTIVMUSIC"/>
    <x v="10"/>
    <s v="857235002633"/>
    <x v="46"/>
    <s v="USC5Q1400011"/>
    <s v="Beat Back"/>
    <s v="Audio Track Stream Portable - Subscr"/>
    <n v="0.01"/>
    <n v="1"/>
  </r>
  <r>
    <s v="JAN 2019"/>
    <s v="CAROLINE"/>
    <s v="VOTIVMUSIC"/>
    <x v="11"/>
    <s v="851857007052"/>
    <x v="49"/>
    <s v="USC5Q1600046"/>
    <s v="Islands"/>
    <s v="Audio Track Stream Portable - Subscr"/>
    <n v="0.08"/>
    <n v="13"/>
  </r>
  <r>
    <s v="JAN 2019"/>
    <s v="CAROLINE"/>
    <s v="VOTIVMUSIC"/>
    <x v="11"/>
    <s v="851857007052"/>
    <x v="49"/>
    <s v="USC5Q1600047"/>
    <s v="You Don't Know How It Feels"/>
    <s v="Audio Track Stream Portable - Subscr"/>
    <n v="0.02"/>
    <n v="3"/>
  </r>
  <r>
    <s v="JAN 2019"/>
    <s v="CAROLINE"/>
    <s v="VOTIVMUSIC"/>
    <x v="11"/>
    <s v="851857007052"/>
    <x v="49"/>
    <s v="USC5Q1600048"/>
    <s v="New Blood"/>
    <s v="Digital Online Aud track Stream"/>
    <n v="0.01"/>
    <n v="7"/>
  </r>
  <r>
    <s v="JAN 2019"/>
    <s v="CAROLINE"/>
    <s v="VOTIVMUSIC"/>
    <x v="11"/>
    <s v="851857007052"/>
    <x v="49"/>
    <s v="USC5Q1600048"/>
    <s v="New Blood"/>
    <s v="Audio Track Stream Portable - Subscr"/>
    <n v="0.02"/>
    <n v="2"/>
  </r>
  <r>
    <s v="JAN 2019"/>
    <s v="CAROLINE"/>
    <s v="VOTIVMUSIC"/>
    <x v="11"/>
    <s v="851857007069"/>
    <x v="49"/>
    <s v="USC5Q1600046"/>
    <s v="Islands"/>
    <s v="Digital Online Aud track Stream"/>
    <m/>
    <n v="3"/>
  </r>
  <r>
    <s v="JAN 2019"/>
    <s v="CAROLINE"/>
    <s v="VOTIVMUSIC"/>
    <x v="11"/>
    <s v="851857007069"/>
    <x v="49"/>
    <s v="USC5Q1600046"/>
    <s v="Islands"/>
    <s v="Audio Track Stream Portable - Subscr"/>
    <n v="0.1"/>
    <n v="26"/>
  </r>
  <r>
    <s v="JAN 2019"/>
    <s v="CAROLINE"/>
    <s v="VOTIVMUSIC"/>
    <x v="11"/>
    <s v="851857007076"/>
    <x v="49"/>
    <s v="USC5Q1600046"/>
    <s v="Islands"/>
    <s v="User Generated Content Stream Track"/>
    <n v="0.02"/>
    <n v="38"/>
  </r>
  <r>
    <s v="JAN 2019"/>
    <s v="CAROLINE"/>
    <s v="VOTIVMUSIC"/>
    <x v="11"/>
    <s v="851857007236"/>
    <x v="50"/>
    <s v="USC5Q1600036"/>
    <s v="Silver Lining"/>
    <s v="Digital Online Aud track Stream"/>
    <m/>
    <n v="1"/>
  </r>
  <r>
    <s v="JAN 2019"/>
    <s v="CAROLINE"/>
    <s v="VOTIVMUSIC"/>
    <x v="11"/>
    <s v="851857007236"/>
    <x v="50"/>
    <s v="USC5Q1600036"/>
    <s v="Silver Lining"/>
    <s v="Audio Track Stream Portable - Subscr"/>
    <n v="0.31"/>
    <n v="44"/>
  </r>
  <r>
    <s v="JAN 2019"/>
    <s v="CAROLINE"/>
    <s v="VOTIVMUSIC"/>
    <x v="11"/>
    <s v="851857007236"/>
    <x v="50"/>
    <s v="USC5Q1600037"/>
    <s v="Elevators"/>
    <s v="Digital Online Aud track Stream"/>
    <m/>
    <n v="1"/>
  </r>
  <r>
    <s v="JAN 2019"/>
    <s v="CAROLINE"/>
    <s v="VOTIVMUSIC"/>
    <x v="11"/>
    <s v="851857007236"/>
    <x v="50"/>
    <s v="USC5Q1600037"/>
    <s v="Elevators"/>
    <s v="Audio Track Stream Portable - Subscr"/>
    <n v="0.11"/>
    <n v="9"/>
  </r>
  <r>
    <s v="JAN 2019"/>
    <s v="CAROLINE"/>
    <s v="VOTIVMUSIC"/>
    <x v="11"/>
    <s v="851857007236"/>
    <x v="50"/>
    <s v="USC5Q1600038"/>
    <s v="Haunt"/>
    <s v="Digital Online Aud track Stream"/>
    <m/>
    <n v="1"/>
  </r>
  <r>
    <s v="JAN 2019"/>
    <s v="CAROLINE"/>
    <s v="VOTIVMUSIC"/>
    <x v="11"/>
    <s v="851857007236"/>
    <x v="50"/>
    <s v="USC5Q1600038"/>
    <s v="Haunt"/>
    <s v="User Generated Content Stream Track"/>
    <m/>
    <n v="7"/>
  </r>
  <r>
    <s v="JAN 2019"/>
    <s v="CAROLINE"/>
    <s v="VOTIVMUSIC"/>
    <x v="11"/>
    <s v="851857007236"/>
    <x v="50"/>
    <s v="USC5Q1600038"/>
    <s v="Haunt"/>
    <s v="Audio Track Stream Portable - Subscr"/>
    <n v="0.03"/>
    <n v="5"/>
  </r>
  <r>
    <s v="JAN 2019"/>
    <s v="CAROLINE"/>
    <s v="VOTIVMUSIC"/>
    <x v="11"/>
    <s v="851857007236"/>
    <x v="50"/>
    <s v="USC5Q1600039"/>
    <s v="Swim"/>
    <s v="Audio Track Stream Portable - Subscr"/>
    <n v="0.08"/>
    <n v="8"/>
  </r>
  <r>
    <s v="JAN 2019"/>
    <s v="CAROLINE"/>
    <s v="VOTIVMUSIC"/>
    <x v="11"/>
    <s v="851857007236"/>
    <x v="50"/>
    <s v="USC5Q1600040"/>
    <s v="White Witches"/>
    <s v="Audio Track Stream Portable - Subscr"/>
    <n v="0.02"/>
    <n v="3"/>
  </r>
  <r>
    <s v="JAN 2019"/>
    <s v="CAROLINE"/>
    <s v="VOTIVMUSIC"/>
    <x v="11"/>
    <s v="851857007236"/>
    <x v="50"/>
    <s v="USC5Q1600040"/>
    <s v="White Witches"/>
    <s v="Audio Cloud Services - Subscr"/>
    <m/>
    <n v="1"/>
  </r>
  <r>
    <s v="JAN 2019"/>
    <s v="CAROLINE"/>
    <s v="VOTIVMUSIC"/>
    <x v="11"/>
    <s v="851857007236"/>
    <x v="50"/>
    <s v="USC5Q1600041"/>
    <s v="Scavengers"/>
    <s v="Digital Online Aud track Stream"/>
    <m/>
    <n v="3"/>
  </r>
  <r>
    <s v="JAN 2019"/>
    <s v="CAROLINE"/>
    <s v="VOTIVMUSIC"/>
    <x v="11"/>
    <s v="851857007236"/>
    <x v="50"/>
    <s v="USC5Q1600041"/>
    <s v="Scavengers"/>
    <s v="Audio Track Stream Portable - Subscr"/>
    <n v="0.04"/>
    <n v="5"/>
  </r>
  <r>
    <s v="JAN 2019"/>
    <s v="CAROLINE"/>
    <s v="VOTIVMUSIC"/>
    <x v="11"/>
    <s v="851857007236"/>
    <x v="50"/>
    <s v="USC5Q1600041"/>
    <s v="Scavengers"/>
    <s v="Audio Cloud Services - Subscr"/>
    <m/>
    <n v="1"/>
  </r>
  <r>
    <s v="JAN 2019"/>
    <s v="CAROLINE"/>
    <s v="VOTIVMUSIC"/>
    <x v="11"/>
    <s v="851857007236"/>
    <x v="50"/>
    <s v="USC5Q1600042"/>
    <s v="Ghost Town"/>
    <s v="Audio Track Stream Portable - Subscr"/>
    <n v="0.08"/>
    <n v="11"/>
  </r>
  <r>
    <s v="JAN 2019"/>
    <s v="CAROLINE"/>
    <s v="VOTIVMUSIC"/>
    <x v="11"/>
    <s v="851857007236"/>
    <x v="50"/>
    <s v="USC5Q1600042"/>
    <s v="Ghost Town"/>
    <s v="Audio Cloud Services - Subscr"/>
    <m/>
    <n v="1"/>
  </r>
  <r>
    <s v="JAN 2019"/>
    <s v="CAROLINE"/>
    <s v="VOTIVMUSIC"/>
    <x v="11"/>
    <s v="851857007236"/>
    <x v="50"/>
    <s v="USC5Q1600043"/>
    <s v="Lazy Love"/>
    <s v="Audio Track Stream Portable - Subscr"/>
    <n v="0.04"/>
    <n v="4"/>
  </r>
  <r>
    <s v="JAN 2019"/>
    <s v="CAROLINE"/>
    <s v="VOTIVMUSIC"/>
    <x v="11"/>
    <s v="851857007236"/>
    <x v="50"/>
    <s v="USC5Q1600043"/>
    <s v="Lazy Love"/>
    <s v="Audio Cloud Services - Subscr"/>
    <m/>
    <n v="1"/>
  </r>
  <r>
    <s v="JAN 2019"/>
    <s v="CAROLINE"/>
    <s v="VOTIVMUSIC"/>
    <x v="11"/>
    <s v="851857007236"/>
    <x v="50"/>
    <s v="USC5Q1600044"/>
    <s v="Alright"/>
    <s v="Audio Track Stream Portable - Subscr"/>
    <n v="0.03"/>
    <n v="6"/>
  </r>
  <r>
    <s v="JAN 2019"/>
    <s v="CAROLINE"/>
    <s v="VOTIVMUSIC"/>
    <x v="11"/>
    <s v="851857007236"/>
    <x v="50"/>
    <s v="USC5Q1600044"/>
    <s v="Alright"/>
    <s v="Audio Cloud Services - Subscr"/>
    <m/>
    <n v="1"/>
  </r>
  <r>
    <s v="JAN 2019"/>
    <s v="CAROLINE"/>
    <s v="VOTIVMUSIC"/>
    <x v="11"/>
    <s v="851857007236"/>
    <x v="50"/>
    <s v="USC5Q1600045"/>
    <s v="Cut Teeth"/>
    <s v="Digital Online Aud track Stream"/>
    <n v="0.01"/>
    <n v="6"/>
  </r>
  <r>
    <s v="JAN 2019"/>
    <s v="CAROLINE"/>
    <s v="VOTIVMUSIC"/>
    <x v="11"/>
    <s v="851857007236"/>
    <x v="50"/>
    <s v="USC5Q1600045"/>
    <s v="Cut Teeth"/>
    <s v="Audio Track Stream Portable - Subscr"/>
    <n v="0.1"/>
    <n v="16"/>
  </r>
  <r>
    <s v="JAN 2019"/>
    <s v="CAROLINE"/>
    <s v="VOTIVMUSIC"/>
    <x v="11"/>
    <s v="851857007236"/>
    <x v="50"/>
    <s v="USC5Q1600045"/>
    <s v="Cut Teeth"/>
    <s v="Audio Cloud Services - Subscr"/>
    <m/>
    <n v="1"/>
  </r>
  <r>
    <s v="JAN 2019"/>
    <s v="CAROLINE"/>
    <s v="VOTIVMUSIC"/>
    <x v="11"/>
    <s v="851857007236"/>
    <x v="50"/>
    <s v="USC5Q1600046"/>
    <s v="Islands"/>
    <s v="Digital Online Aud track Stream"/>
    <m/>
    <n v="3"/>
  </r>
  <r>
    <s v="JAN 2019"/>
    <s v="CAROLINE"/>
    <s v="VOTIVMUSIC"/>
    <x v="11"/>
    <s v="851857007236"/>
    <x v="50"/>
    <s v="USC5Q1600046"/>
    <s v="Islands"/>
    <s v="Audio Track Stream Portable - Subscr"/>
    <n v="0.34"/>
    <n v="68"/>
  </r>
  <r>
    <s v="JAN 2019"/>
    <s v="CAROLINE"/>
    <s v="VOTIVMUSIC"/>
    <x v="11"/>
    <s v="851857007267"/>
    <x v="50"/>
    <s v="USC5Q1600041"/>
    <s v="Scavengers"/>
    <s v="Audio Track Stream Portable - Subscr"/>
    <n v="0.02"/>
    <n v="4"/>
  </r>
  <r>
    <s v="JAN 2019"/>
    <s v="CAROLINE"/>
    <s v="VOTIVMUSIC"/>
    <x v="11"/>
    <s v="851857007335"/>
    <x v="49"/>
    <s v="USC5Q1790001"/>
    <s v="Islands"/>
    <s v="Digital Online Vid track Stream"/>
    <m/>
    <n v="1"/>
  </r>
  <r>
    <s v="JAN 2019"/>
    <s v="CAROLINE"/>
    <s v="VOTIVMUSIC"/>
    <x v="11"/>
    <s v="857235002060"/>
    <x v="51"/>
    <s v="USC5Q1300083"/>
    <s v="Check Your Bones"/>
    <s v="User Generated Content Stream Track"/>
    <m/>
    <n v="9"/>
  </r>
  <r>
    <s v="JAN 2019"/>
    <s v="CAROLINE"/>
    <s v="VOTIVMUSIC"/>
    <x v="11"/>
    <s v="857235002060"/>
    <x v="51"/>
    <s v="USC5Q1300083"/>
    <s v="Check Your Bones"/>
    <s v="User Generated Content Stream - Subscr"/>
    <n v="0.01"/>
    <n v="1"/>
  </r>
  <r>
    <s v="JAN 2019"/>
    <s v="CAROLINE"/>
    <s v="VOTIVMUSIC"/>
    <x v="11"/>
    <s v="857235002060"/>
    <x v="51"/>
    <s v="USC5Q1300083"/>
    <s v="Check Your Bones"/>
    <s v="Audio Cloud Services - Subscr"/>
    <m/>
    <n v="4"/>
  </r>
  <r>
    <s v="JAN 2019"/>
    <s v="CAROLINE"/>
    <s v="VOTIVMUSIC"/>
    <x v="11"/>
    <s v="857235002176"/>
    <x v="52"/>
    <s v="USC5Q1300080"/>
    <s v="Back Again"/>
    <s v="Audio Track Stream Portable - Subscr"/>
    <n v="0.08"/>
    <n v="13"/>
  </r>
  <r>
    <s v="JAN 2019"/>
    <s v="CAROLINE"/>
    <s v="VOTIVMUSIC"/>
    <x v="11"/>
    <s v="857235002176"/>
    <x v="52"/>
    <s v="USC5Q1300081"/>
    <s v="Pay No Mind"/>
    <s v="Digital Online Aud track Stream"/>
    <m/>
    <n v="2"/>
  </r>
  <r>
    <s v="JAN 2019"/>
    <s v="CAROLINE"/>
    <s v="VOTIVMUSIC"/>
    <x v="11"/>
    <s v="857235002176"/>
    <x v="52"/>
    <s v="USC5Q1300081"/>
    <s v="Pay No Mind"/>
    <s v="Audio Track Stream Portable - Subscr"/>
    <n v="0.11"/>
    <n v="21"/>
  </r>
  <r>
    <s v="JAN 2019"/>
    <s v="CAROLINE"/>
    <s v="VOTIVMUSIC"/>
    <x v="11"/>
    <s v="857235002176"/>
    <x v="52"/>
    <s v="USC5Q1300082"/>
    <s v="Hangin' On"/>
    <s v="Audio Track Stream Portable - Subscr"/>
    <n v="0.14000000000000001"/>
    <n v="21"/>
  </r>
  <r>
    <s v="JAN 2019"/>
    <s v="CAROLINE"/>
    <s v="VOTIVMUSIC"/>
    <x v="11"/>
    <s v="857235002176"/>
    <x v="52"/>
    <s v="USC5Q1300083"/>
    <s v="Check Your Bones"/>
    <s v="Audio Track Stream Portable - Subscr"/>
    <n v="2.44"/>
    <n v="438"/>
  </r>
  <r>
    <s v="JAN 2019"/>
    <s v="CAROLINE"/>
    <s v="VOTIVMUSIC"/>
    <x v="11"/>
    <s v="857235002176"/>
    <x v="52"/>
    <s v="USC5Q1300084"/>
    <s v="Cold Feet Killer"/>
    <s v="Digital Online Aud track Stream"/>
    <n v="0.02"/>
    <n v="16"/>
  </r>
  <r>
    <s v="JAN 2019"/>
    <s v="CAROLINE"/>
    <s v="VOTIVMUSIC"/>
    <x v="11"/>
    <s v="857235002176"/>
    <x v="52"/>
    <s v="USC5Q1300084"/>
    <s v="Cold Feet Killer"/>
    <s v="Audio Track Stream Portable - Subscr"/>
    <n v="0.41"/>
    <n v="80"/>
  </r>
  <r>
    <s v="JAN 2019"/>
    <s v="CAROLINE"/>
    <s v="VOTIVMUSIC"/>
    <x v="11"/>
    <s v="857235002176"/>
    <x v="52"/>
    <s v="USC5Q1300085"/>
    <s v="Letter To The Sun"/>
    <s v="Audio Track Stream Portable - Subscr"/>
    <n v="0.15"/>
    <n v="25"/>
  </r>
  <r>
    <s v="JAN 2019"/>
    <s v="CAROLINE"/>
    <s v="VOTIVMUSIC"/>
    <x v="11"/>
    <s v="857235002176"/>
    <x v="52"/>
    <s v="USC5Q1300086"/>
    <s v="Bottle"/>
    <s v="Audio Track Stream Portable - Subscr"/>
    <n v="0.04"/>
    <n v="8"/>
  </r>
  <r>
    <s v="JAN 2019"/>
    <s v="CAROLINE"/>
    <s v="VOTIVMUSIC"/>
    <x v="11"/>
    <s v="857235002176"/>
    <x v="52"/>
    <s v="USC5Q1300087"/>
    <s v="Say You're Gone"/>
    <s v="Audio Track Stream Portable - Subscr"/>
    <n v="0.1"/>
    <n v="18"/>
  </r>
  <r>
    <s v="JAN 2019"/>
    <s v="CAROLINE"/>
    <s v="VOTIVMUSIC"/>
    <x v="11"/>
    <s v="857235002176"/>
    <x v="52"/>
    <s v="USC5Q1300088"/>
    <s v="C'mon Doll"/>
    <s v="Audio Track Stream Portable - Subscr"/>
    <n v="0.16"/>
    <n v="29"/>
  </r>
  <r>
    <s v="JAN 2019"/>
    <s v="CAROLINE"/>
    <s v="VOTIVMUSIC"/>
    <x v="11"/>
    <s v="857235002176"/>
    <x v="52"/>
    <s v="USC5Q1300089"/>
    <s v="Lost In The Soul"/>
    <s v="Audio Track Stream Portable - Subscr"/>
    <n v="0.19"/>
    <n v="27"/>
  </r>
  <r>
    <s v="JAN 2019"/>
    <s v="CAROLINE"/>
    <s v="VOTIVMUSIC"/>
    <x v="11"/>
    <s v="857235002176"/>
    <x v="52"/>
    <s v="USC5Q1300090"/>
    <s v="Hot Sweat"/>
    <s v="Audio Track Stream Portable - Subscr"/>
    <n v="0.11"/>
    <n v="18"/>
  </r>
  <r>
    <s v="JAN 2019"/>
    <s v="CAROLINE"/>
    <s v="VOTIVMUSIC"/>
    <x v="11"/>
    <s v="857235002176"/>
    <x v="52"/>
    <s v="USC5Q1400025"/>
    <s v="Sweet Tooth"/>
    <s v="Audio Track Stream Portable - Subscr"/>
    <n v="0.1"/>
    <n v="18"/>
  </r>
  <r>
    <s v="JAN 2019"/>
    <s v="CAROLINE"/>
    <s v="VOTIVMUSIC"/>
    <x v="11"/>
    <s v="857235002176"/>
    <x v="52"/>
    <s v="USC5Q1400026"/>
    <s v="Shiver + Shake"/>
    <s v="Digital Online Vid track Stream"/>
    <m/>
    <n v="1"/>
  </r>
  <r>
    <s v="JAN 2019"/>
    <s v="CAROLINE"/>
    <s v="VOTIVMUSIC"/>
    <x v="11"/>
    <s v="857235002176"/>
    <x v="52"/>
    <s v="USC5Q1400026"/>
    <s v="Shiver + Shake"/>
    <s v="Audio Track Stream Portable - Subscr"/>
    <n v="0.14000000000000001"/>
    <n v="27"/>
  </r>
  <r>
    <s v="JAN 2019"/>
    <s v="CAROLINE"/>
    <s v="VOTIVMUSIC"/>
    <x v="11"/>
    <s v="857235002183"/>
    <x v="52"/>
    <s v="USC5Q1300080"/>
    <s v="Back Again"/>
    <s v="Digital Online Aud track Permanent"/>
    <n v="0.91"/>
    <n v="1"/>
  </r>
  <r>
    <s v="JAN 2019"/>
    <s v="CAROLINE"/>
    <s v="VOTIVMUSIC"/>
    <x v="11"/>
    <s v="857235002183"/>
    <x v="52"/>
    <s v="USC5Q1300080"/>
    <s v="Back Again"/>
    <s v="Audio Cloud Services - Subscr"/>
    <m/>
    <n v="1"/>
  </r>
  <r>
    <s v="JAN 2019"/>
    <s v="CAROLINE"/>
    <s v="VOTIVMUSIC"/>
    <x v="11"/>
    <s v="857235002183"/>
    <x v="52"/>
    <s v="USC5Q1300081"/>
    <s v="Pay No Mind"/>
    <s v="User Generated Content Stream Track"/>
    <m/>
    <n v="3"/>
  </r>
  <r>
    <s v="JAN 2019"/>
    <s v="CAROLINE"/>
    <s v="VOTIVMUSIC"/>
    <x v="11"/>
    <s v="857235002183"/>
    <x v="52"/>
    <s v="USC5Q1300081"/>
    <s v="Pay No Mind"/>
    <s v="Audio Cloud Services - Subscr"/>
    <m/>
    <n v="1"/>
  </r>
  <r>
    <s v="JAN 2019"/>
    <s v="CAROLINE"/>
    <s v="VOTIVMUSIC"/>
    <x v="11"/>
    <s v="857235002183"/>
    <x v="52"/>
    <s v="USC5Q1300082"/>
    <s v="Hangin' On"/>
    <s v="Audio Track Stream Portable - Subscr"/>
    <n v="0.03"/>
    <n v="3"/>
  </r>
  <r>
    <s v="JAN 2019"/>
    <s v="CAROLINE"/>
    <s v="VOTIVMUSIC"/>
    <x v="11"/>
    <s v="857235002183"/>
    <x v="52"/>
    <s v="USC5Q1300082"/>
    <s v="Hangin' On"/>
    <s v="Audio Cloud Services - Subscr"/>
    <m/>
    <n v="2"/>
  </r>
  <r>
    <s v="JAN 2019"/>
    <s v="CAROLINE"/>
    <s v="VOTIVMUSIC"/>
    <x v="11"/>
    <s v="857235002183"/>
    <x v="52"/>
    <s v="USC5Q1300083"/>
    <s v="Check Your Bones"/>
    <s v="Audio Track Stream Portable - Subscr"/>
    <n v="0.06"/>
    <n v="9"/>
  </r>
  <r>
    <s v="JAN 2019"/>
    <s v="CAROLINE"/>
    <s v="VOTIVMUSIC"/>
    <x v="11"/>
    <s v="857235002183"/>
    <x v="52"/>
    <s v="USC5Q1300083"/>
    <s v="Check Your Bones"/>
    <s v="Audio Cloud Services - Subscr"/>
    <m/>
    <n v="5"/>
  </r>
  <r>
    <s v="JAN 2019"/>
    <s v="CAROLINE"/>
    <s v="VOTIVMUSIC"/>
    <x v="11"/>
    <s v="857235002183"/>
    <x v="52"/>
    <s v="USC5Q1300084"/>
    <s v="Cold Feet Killer"/>
    <s v="Audio Track Stream Portable - Subscr"/>
    <n v="0.08"/>
    <n v="8"/>
  </r>
  <r>
    <s v="JAN 2019"/>
    <s v="CAROLINE"/>
    <s v="VOTIVMUSIC"/>
    <x v="11"/>
    <s v="857235002183"/>
    <x v="52"/>
    <s v="USC5Q1300084"/>
    <s v="Cold Feet Killer"/>
    <s v="Audio Cloud Services - Subscr"/>
    <m/>
    <n v="2"/>
  </r>
  <r>
    <s v="JAN 2019"/>
    <s v="CAROLINE"/>
    <s v="VOTIVMUSIC"/>
    <x v="11"/>
    <s v="857235002183"/>
    <x v="52"/>
    <s v="USC5Q1300085"/>
    <s v="Letter To The Sun"/>
    <s v="Audio Track Stream Portable - Subscr"/>
    <n v="0.02"/>
    <n v="2"/>
  </r>
  <r>
    <s v="JAN 2019"/>
    <s v="CAROLINE"/>
    <s v="VOTIVMUSIC"/>
    <x v="11"/>
    <s v="857235002183"/>
    <x v="52"/>
    <s v="USC5Q1300085"/>
    <s v="Letter To The Sun"/>
    <s v="Audio Cloud Services - Subscr"/>
    <m/>
    <n v="2"/>
  </r>
  <r>
    <s v="JAN 2019"/>
    <s v="CAROLINE"/>
    <s v="VOTIVMUSIC"/>
    <x v="11"/>
    <s v="857235002183"/>
    <x v="52"/>
    <s v="USC5Q1300086"/>
    <s v="Bottle"/>
    <s v="User Generated Content Stream Track"/>
    <m/>
    <n v="2"/>
  </r>
  <r>
    <s v="JAN 2019"/>
    <s v="CAROLINE"/>
    <s v="VOTIVMUSIC"/>
    <x v="11"/>
    <s v="857235002183"/>
    <x v="52"/>
    <s v="USC5Q1300086"/>
    <s v="Bottle"/>
    <s v="Audio Track Stream Portable - Subscr"/>
    <n v="0.17"/>
    <n v="19"/>
  </r>
  <r>
    <s v="JAN 2019"/>
    <s v="CAROLINE"/>
    <s v="VOTIVMUSIC"/>
    <x v="11"/>
    <s v="857235002183"/>
    <x v="52"/>
    <s v="USC5Q1300086"/>
    <s v="Bottle"/>
    <s v="Audio Cloud Services - Subscr"/>
    <m/>
    <n v="1"/>
  </r>
  <r>
    <s v="JAN 2019"/>
    <s v="CAROLINE"/>
    <s v="VOTIVMUSIC"/>
    <x v="11"/>
    <s v="857235002183"/>
    <x v="52"/>
    <s v="USC5Q1300087"/>
    <s v="Say You're Gone"/>
    <s v="User Generated Content Stream Track"/>
    <m/>
    <n v="2"/>
  </r>
  <r>
    <s v="JAN 2019"/>
    <s v="CAROLINE"/>
    <s v="VOTIVMUSIC"/>
    <x v="11"/>
    <s v="857235002183"/>
    <x v="52"/>
    <s v="USC5Q1300087"/>
    <s v="Say You're Gone"/>
    <s v="Audio Cloud Services - Subscr"/>
    <m/>
    <n v="1"/>
  </r>
  <r>
    <s v="JAN 2019"/>
    <s v="CAROLINE"/>
    <s v="VOTIVMUSIC"/>
    <x v="11"/>
    <s v="857235002183"/>
    <x v="52"/>
    <s v="USC5Q1300088"/>
    <s v="C'mon Doll"/>
    <s v="Audio Track Stream Portable - Subscr"/>
    <n v="0.01"/>
    <n v="2"/>
  </r>
  <r>
    <s v="JAN 2019"/>
    <s v="CAROLINE"/>
    <s v="VOTIVMUSIC"/>
    <x v="11"/>
    <s v="857235002183"/>
    <x v="52"/>
    <s v="USC5Q1300088"/>
    <s v="C'mon Doll"/>
    <s v="Audio Cloud Services - Subscr"/>
    <m/>
    <n v="3"/>
  </r>
  <r>
    <s v="JAN 2019"/>
    <s v="CAROLINE"/>
    <s v="VOTIVMUSIC"/>
    <x v="11"/>
    <s v="857235002183"/>
    <x v="52"/>
    <s v="USC5Q1300089"/>
    <s v="Lost In The Soul"/>
    <s v="User Generated Content Stream Track"/>
    <m/>
    <n v="1"/>
  </r>
  <r>
    <s v="JAN 2019"/>
    <s v="CAROLINE"/>
    <s v="VOTIVMUSIC"/>
    <x v="11"/>
    <s v="857235002183"/>
    <x v="52"/>
    <s v="USC5Q1300089"/>
    <s v="Lost In The Soul"/>
    <s v="Audio Track Stream Portable - Subscr"/>
    <n v="0.01"/>
    <n v="1"/>
  </r>
  <r>
    <s v="JAN 2019"/>
    <s v="CAROLINE"/>
    <s v="VOTIVMUSIC"/>
    <x v="11"/>
    <s v="857235002183"/>
    <x v="52"/>
    <s v="USC5Q1300089"/>
    <s v="Lost In The Soul"/>
    <s v="Audio Cloud Services - Subscr"/>
    <m/>
    <n v="1"/>
  </r>
  <r>
    <s v="JAN 2019"/>
    <s v="CAROLINE"/>
    <s v="VOTIVMUSIC"/>
    <x v="11"/>
    <s v="857235002183"/>
    <x v="52"/>
    <s v="USC5Q1300090"/>
    <s v="Hot Sweat"/>
    <s v="Audio Track Stream Portable - Subscr"/>
    <n v="0.01"/>
    <n v="1"/>
  </r>
  <r>
    <s v="JAN 2019"/>
    <s v="CAROLINE"/>
    <s v="VOTIVMUSIC"/>
    <x v="11"/>
    <s v="857235002183"/>
    <x v="52"/>
    <s v="USC5Q1300090"/>
    <s v="Hot Sweat"/>
    <s v="Audio Cloud Services - Subscr"/>
    <m/>
    <n v="1"/>
  </r>
  <r>
    <s v="JAN 2019"/>
    <s v="CAROLINE"/>
    <s v="VOTIVMUSIC"/>
    <x v="11"/>
    <s v="857235002183"/>
    <x v="52"/>
    <s v="USC5Q1400025"/>
    <s v="Sweet Tooth"/>
    <s v="User Generated Content Stream Track"/>
    <m/>
    <n v="2"/>
  </r>
  <r>
    <s v="JAN 2019"/>
    <s v="CAROLINE"/>
    <s v="VOTIVMUSIC"/>
    <x v="11"/>
    <s v="857235002183"/>
    <x v="52"/>
    <s v="USC5Q1400025"/>
    <s v="Sweet Tooth"/>
    <s v="Audio Track Stream Portable - Subscr"/>
    <n v="0.01"/>
    <n v="1"/>
  </r>
  <r>
    <s v="JAN 2019"/>
    <s v="CAROLINE"/>
    <s v="VOTIVMUSIC"/>
    <x v="11"/>
    <s v="857235002183"/>
    <x v="52"/>
    <s v="USC5Q1400025"/>
    <s v="Sweet Tooth"/>
    <s v="Audio Cloud Services - Subscr"/>
    <m/>
    <n v="2"/>
  </r>
  <r>
    <s v="JAN 2019"/>
    <s v="CAROLINE"/>
    <s v="VOTIVMUSIC"/>
    <x v="11"/>
    <s v="857235002183"/>
    <x v="52"/>
    <s v="USC5Q1400026"/>
    <s v="Shiver + Shake"/>
    <s v="Audio Track Stream Portable - Subscr"/>
    <n v="0.02"/>
    <n v="3"/>
  </r>
  <r>
    <s v="JAN 2019"/>
    <s v="CAROLINE"/>
    <s v="VOTIVMUSIC"/>
    <x v="11"/>
    <s v="857235002183"/>
    <x v="52"/>
    <s v="USC5Q1400026"/>
    <s v="Shiver + Shake"/>
    <s v="Audio Cloud Services - Subscr"/>
    <m/>
    <n v="2"/>
  </r>
  <r>
    <s v="JAN 2019"/>
    <s v="CAROLINE"/>
    <s v="VOTIVMUSIC"/>
    <x v="11"/>
    <s v="857235002237"/>
    <x v="53"/>
    <s v="USC5Q1300084"/>
    <s v="Cold Feet Killer"/>
    <s v="Digital Online Vid track Stream"/>
    <m/>
    <n v="2"/>
  </r>
  <r>
    <s v="JAN 2019"/>
    <s v="CAROLINE"/>
    <s v="VOTIVMUSIC"/>
    <x v="11"/>
    <s v="857235002244"/>
    <x v="53"/>
    <s v="USC5Q1300084"/>
    <s v="Cold Feet Killer"/>
    <s v="User Generated Content Stream Track"/>
    <m/>
    <n v="1"/>
  </r>
  <r>
    <s v="JAN 2019"/>
    <s v="CAROLINE"/>
    <s v="VOTIVMUSIC"/>
    <x v="11"/>
    <s v="857235002305"/>
    <x v="53"/>
    <s v="USC5Q1390001"/>
    <s v="Cold Feet Killer"/>
    <s v="Digital Online Vid track Stream"/>
    <n v="0.02"/>
    <n v="6"/>
  </r>
  <r>
    <s v="JAN 2019"/>
    <s v="CAROLINE"/>
    <s v="VOTIVMUSIC"/>
    <x v="11"/>
    <s v="857235002305"/>
    <x v="53"/>
    <s v="USC5Q1390001"/>
    <s v="Cold Feet Killer"/>
    <s v="Video Cloud Services - Subscr"/>
    <m/>
    <n v="1"/>
  </r>
  <r>
    <s v="JAN 2019"/>
    <s v="CAROLINE"/>
    <s v="VOTIVMUSIC"/>
    <x v="12"/>
    <s v="851857007403"/>
    <x v="54"/>
    <s v="USC5Q1700029"/>
    <s v="American Dream"/>
    <s v="Digital Online Aud track Stream"/>
    <m/>
    <n v="2"/>
  </r>
  <r>
    <s v="JAN 2019"/>
    <s v="CAROLINE"/>
    <s v="VOTIVMUSIC"/>
    <x v="12"/>
    <s v="851857007403"/>
    <x v="54"/>
    <s v="USC5Q1700029"/>
    <s v="American Dream"/>
    <s v="Digital Online Vid track Stream"/>
    <n v="0.01"/>
    <n v="1"/>
  </r>
  <r>
    <s v="JAN 2019"/>
    <s v="CAROLINE"/>
    <s v="VOTIVMUSIC"/>
    <x v="12"/>
    <s v="851857007403"/>
    <x v="54"/>
    <s v="USC5Q1700029"/>
    <s v="American Dream"/>
    <s v="Audio Track Stream Portable - Subscr"/>
    <n v="0.28000000000000003"/>
    <n v="37"/>
  </r>
  <r>
    <s v="JAN 2019"/>
    <s v="CAROLINE"/>
    <s v="VOTIVMUSIC"/>
    <x v="12"/>
    <s v="851857007403"/>
    <x v="54"/>
    <s v="USC5Q1700030"/>
    <s v="White Noise"/>
    <s v="Digital Online Aud track Stream"/>
    <n v="0.01"/>
    <n v="5"/>
  </r>
  <r>
    <s v="JAN 2019"/>
    <s v="CAROLINE"/>
    <s v="VOTIVMUSIC"/>
    <x v="12"/>
    <s v="851857007403"/>
    <x v="54"/>
    <s v="USC5Q1700030"/>
    <s v="White Noise"/>
    <s v="User Generated Content Stream Track"/>
    <m/>
    <n v="3"/>
  </r>
  <r>
    <s v="JAN 2019"/>
    <s v="CAROLINE"/>
    <s v="VOTIVMUSIC"/>
    <x v="12"/>
    <s v="851857007403"/>
    <x v="54"/>
    <s v="USC5Q1700030"/>
    <s v="White Noise"/>
    <s v="Audio Track Stream Portable - Subscr"/>
    <n v="0.38"/>
    <n v="44"/>
  </r>
  <r>
    <s v="JAN 2019"/>
    <s v="CAROLINE"/>
    <s v="VOTIVMUSIC"/>
    <x v="12"/>
    <s v="851857007403"/>
    <x v="54"/>
    <s v="USC5Q1700031"/>
    <s v="Success"/>
    <s v="Digital Online Aud track Stream"/>
    <m/>
    <n v="1"/>
  </r>
  <r>
    <s v="JAN 2019"/>
    <s v="CAROLINE"/>
    <s v="VOTIVMUSIC"/>
    <x v="12"/>
    <s v="851857007403"/>
    <x v="54"/>
    <s v="USC5Q1700031"/>
    <s v="Success"/>
    <s v="Digital Online Vid track Stream"/>
    <n v="0.01"/>
    <n v="1"/>
  </r>
  <r>
    <s v="JAN 2019"/>
    <s v="CAROLINE"/>
    <s v="VOTIVMUSIC"/>
    <x v="12"/>
    <s v="851857007403"/>
    <x v="54"/>
    <s v="USC5Q1700031"/>
    <s v="Success"/>
    <s v="Audio Track Stream Portable - Subscr"/>
    <n v="0.4"/>
    <n v="49"/>
  </r>
  <r>
    <s v="JAN 2019"/>
    <s v="CAROLINE"/>
    <s v="VOTIVMUSIC"/>
    <x v="12"/>
    <s v="851857007403"/>
    <x v="54"/>
    <s v="USC5Q1700031"/>
    <s v="Success"/>
    <s v="Audio Cloud Services - Subscr"/>
    <m/>
    <n v="2"/>
  </r>
  <r>
    <s v="JAN 2019"/>
    <s v="CAROLINE"/>
    <s v="VOTIVMUSIC"/>
    <x v="12"/>
    <s v="851857007403"/>
    <x v="54"/>
    <s v="USC5Q1700032"/>
    <s v="Cry On Me"/>
    <s v="Digital Online Aud track Permanent"/>
    <n v="0.91"/>
    <n v="1"/>
  </r>
  <r>
    <s v="JAN 2019"/>
    <s v="CAROLINE"/>
    <s v="VOTIVMUSIC"/>
    <x v="12"/>
    <s v="851857007403"/>
    <x v="54"/>
    <s v="USC5Q1700032"/>
    <s v="Cry On Me"/>
    <s v="Digital Online Aud track Stream"/>
    <n v="1.25"/>
    <n v="901"/>
  </r>
  <r>
    <s v="JAN 2019"/>
    <s v="CAROLINE"/>
    <s v="VOTIVMUSIC"/>
    <x v="12"/>
    <s v="851857007403"/>
    <x v="54"/>
    <s v="USC5Q1700032"/>
    <s v="Cry On Me"/>
    <s v="Audio Track Stream Portable - Subscr"/>
    <n v="13.48"/>
    <n v="2942"/>
  </r>
  <r>
    <s v="JAN 2019"/>
    <s v="CAROLINE"/>
    <s v="VOTIVMUSIC"/>
    <x v="12"/>
    <s v="851857007403"/>
    <x v="54"/>
    <s v="USC5Q1700032"/>
    <s v="Cry On Me"/>
    <s v="Audio Cloud Services - Subscr"/>
    <m/>
    <n v="2"/>
  </r>
  <r>
    <s v="JAN 2019"/>
    <s v="CAROLINE"/>
    <s v="VOTIVMUSIC"/>
    <x v="12"/>
    <s v="851857007403"/>
    <x v="54"/>
    <s v="USC5Q1700033"/>
    <s v="Live My Life"/>
    <s v="Digital Online Aud track Stream"/>
    <m/>
    <n v="1"/>
  </r>
  <r>
    <s v="JAN 2019"/>
    <s v="CAROLINE"/>
    <s v="VOTIVMUSIC"/>
    <x v="12"/>
    <s v="851857007403"/>
    <x v="54"/>
    <s v="USC5Q1700033"/>
    <s v="Live My Life"/>
    <s v="Audio Track Stream Portable - Subscr"/>
    <n v="0.22"/>
    <n v="24"/>
  </r>
  <r>
    <s v="JAN 2019"/>
    <s v="CAROLINE"/>
    <s v="VOTIVMUSIC"/>
    <x v="12"/>
    <s v="851857007403"/>
    <x v="54"/>
    <s v="USC5Q1700033"/>
    <s v="Live My Life"/>
    <s v="Audio Cloud Services - Subscr"/>
    <m/>
    <n v="2"/>
  </r>
  <r>
    <s v="JAN 2019"/>
    <s v="CAROLINE"/>
    <s v="VOTIVMUSIC"/>
    <x v="12"/>
    <s v="851857007403"/>
    <x v="54"/>
    <s v="USC5Q1700034"/>
    <s v="Get Back"/>
    <s v="Digital Online Aud track Stream"/>
    <n v="0.01"/>
    <n v="8"/>
  </r>
  <r>
    <s v="JAN 2019"/>
    <s v="CAROLINE"/>
    <s v="VOTIVMUSIC"/>
    <x v="12"/>
    <s v="851857007403"/>
    <x v="54"/>
    <s v="USC5Q1700034"/>
    <s v="Get Back"/>
    <s v="Audio Track Stream Portable - Subscr"/>
    <n v="0.18"/>
    <n v="26"/>
  </r>
  <r>
    <s v="JAN 2019"/>
    <s v="CAROLINE"/>
    <s v="VOTIVMUSIC"/>
    <x v="12"/>
    <s v="851857007403"/>
    <x v="54"/>
    <s v="USC5Q1700034"/>
    <s v="Get Back"/>
    <s v="Audio Cloud Services - Subscr"/>
    <m/>
    <n v="2"/>
  </r>
  <r>
    <s v="JAN 2019"/>
    <s v="CAROLINE"/>
    <s v="VOTIVMUSIC"/>
    <x v="12"/>
    <s v="851857007403"/>
    <x v="54"/>
    <s v="USC5Q1700035"/>
    <s v="Masquerade"/>
    <s v="Digital Online Aud track Stream"/>
    <m/>
    <n v="1"/>
  </r>
  <r>
    <s v="JAN 2019"/>
    <s v="CAROLINE"/>
    <s v="VOTIVMUSIC"/>
    <x v="12"/>
    <s v="851857007403"/>
    <x v="54"/>
    <s v="USC5Q1700035"/>
    <s v="Masquerade"/>
    <s v="Audio Track Stream Portable - Subscr"/>
    <n v="0.2"/>
    <n v="20"/>
  </r>
  <r>
    <s v="JAN 2019"/>
    <s v="CAROLINE"/>
    <s v="VOTIVMUSIC"/>
    <x v="12"/>
    <s v="851857007403"/>
    <x v="54"/>
    <s v="USC5Q1700035"/>
    <s v="Masquerade"/>
    <s v="Audio Cloud Services - Subscr"/>
    <m/>
    <n v="2"/>
  </r>
  <r>
    <s v="JAN 2019"/>
    <s v="CAROLINE"/>
    <s v="VOTIVMUSIC"/>
    <x v="12"/>
    <s v="851857007403"/>
    <x v="54"/>
    <s v="USC5Q1700036"/>
    <s v="Changes"/>
    <s v="Digital Online Aud track Stream"/>
    <m/>
    <n v="1"/>
  </r>
  <r>
    <s v="JAN 2019"/>
    <s v="CAROLINE"/>
    <s v="VOTIVMUSIC"/>
    <x v="12"/>
    <s v="851857007403"/>
    <x v="54"/>
    <s v="USC5Q1700036"/>
    <s v="Changes"/>
    <s v="Audio Track Stream Portable - Subscr"/>
    <n v="0.12"/>
    <n v="15"/>
  </r>
  <r>
    <s v="JAN 2019"/>
    <s v="CAROLINE"/>
    <s v="VOTIVMUSIC"/>
    <x v="12"/>
    <s v="851857007403"/>
    <x v="54"/>
    <s v="USC5Q1700037"/>
    <s v="Outrageous"/>
    <s v="Digital Online Aud track Stream"/>
    <m/>
    <n v="1"/>
  </r>
  <r>
    <s v="JAN 2019"/>
    <s v="CAROLINE"/>
    <s v="VOTIVMUSIC"/>
    <x v="12"/>
    <s v="851857007403"/>
    <x v="54"/>
    <s v="USC5Q1700037"/>
    <s v="Outrageous"/>
    <s v="Audio Track Stream Portable - Subscr"/>
    <n v="0.12"/>
    <n v="15"/>
  </r>
  <r>
    <s v="JAN 2019"/>
    <s v="CAROLINE"/>
    <s v="VOTIVMUSIC"/>
    <x v="12"/>
    <s v="851857007403"/>
    <x v="54"/>
    <s v="USC5Q1700037"/>
    <s v="Outrageous"/>
    <s v="Audio Cloud Services - Subscr"/>
    <m/>
    <n v="3"/>
  </r>
  <r>
    <s v="JAN 2019"/>
    <s v="CAROLINE"/>
    <s v="VOTIVMUSIC"/>
    <x v="12"/>
    <s v="851857007403"/>
    <x v="54"/>
    <s v="USC5Q1700038"/>
    <s v="Feedback Loop"/>
    <s v="Digital Online Aud track Stream"/>
    <m/>
    <n v="3"/>
  </r>
  <r>
    <s v="JAN 2019"/>
    <s v="CAROLINE"/>
    <s v="VOTIVMUSIC"/>
    <x v="12"/>
    <s v="851857007403"/>
    <x v="54"/>
    <s v="USC5Q1700038"/>
    <s v="Feedback Loop"/>
    <s v="Audio Track Stream Portable - Subscr"/>
    <n v="0.13"/>
    <n v="21"/>
  </r>
  <r>
    <s v="JAN 2019"/>
    <s v="CAROLINE"/>
    <s v="VOTIVMUSIC"/>
    <x v="12"/>
    <s v="851857007410"/>
    <x v="54"/>
    <s v="USC5Q1700029"/>
    <s v="American Dream"/>
    <s v="Audio Track Stream Portable - Subscr"/>
    <n v="0.05"/>
    <n v="5"/>
  </r>
  <r>
    <s v="JAN 2019"/>
    <s v="CAROLINE"/>
    <s v="VOTIVMUSIC"/>
    <x v="12"/>
    <s v="851857007410"/>
    <x v="54"/>
    <s v="USC5Q1700029"/>
    <s v="American Dream"/>
    <s v="Audio Cloud Services - Subscr"/>
    <m/>
    <n v="2"/>
  </r>
  <r>
    <s v="JAN 2019"/>
    <s v="CAROLINE"/>
    <s v="VOTIVMUSIC"/>
    <x v="12"/>
    <s v="851857007410"/>
    <x v="54"/>
    <s v="USC5Q1700036"/>
    <s v="Changes"/>
    <s v="Audio Cloud Services - Subscr"/>
    <m/>
    <n v="3"/>
  </r>
  <r>
    <s v="JAN 2019"/>
    <s v="CAROLINE"/>
    <s v="VOTIVMUSIC"/>
    <x v="12"/>
    <s v="851857007410"/>
    <x v="54"/>
    <s v="USC5Q1700038"/>
    <s v="Feedback Loop"/>
    <s v="Audio Track Stream Portable - Subscr"/>
    <n v="0.01"/>
    <n v="1"/>
  </r>
  <r>
    <s v="JAN 2019"/>
    <s v="CAROLINE"/>
    <s v="VOTIVMUSIC"/>
    <x v="12"/>
    <s v="851857007410"/>
    <x v="54"/>
    <s v="USC5Q1700038"/>
    <s v="Feedback Loop"/>
    <s v="Audio Cloud Services - Subscr"/>
    <m/>
    <n v="2"/>
  </r>
  <r>
    <s v="JAN 2019"/>
    <s v="CAROLINE"/>
    <s v="VOTIVMUSIC"/>
    <x v="12"/>
    <s v="851857007434"/>
    <x v="55"/>
    <s v="USC5Q1700030"/>
    <s v="White Noise"/>
    <s v="Audio Cloud Services - Subscr"/>
    <m/>
    <n v="2"/>
  </r>
  <r>
    <s v="JAN 2019"/>
    <s v="CAROLINE"/>
    <s v="VOTIVMUSIC"/>
    <x v="12"/>
    <s v="851857007472"/>
    <x v="56"/>
    <s v="USC5Q1700032"/>
    <s v="Cry On Me"/>
    <s v="Digital Online Aud track Stream"/>
    <n v="0.02"/>
    <n v="15"/>
  </r>
  <r>
    <s v="JAN 2019"/>
    <s v="CAROLINE"/>
    <s v="VOTIVMUSIC"/>
    <x v="12"/>
    <s v="851857007472"/>
    <x v="56"/>
    <s v="USC5Q1700032"/>
    <s v="Cry On Me"/>
    <s v="Digital Online Vid track Stream"/>
    <n v="0.02"/>
    <n v="4"/>
  </r>
  <r>
    <s v="JAN 2019"/>
    <s v="CAROLINE"/>
    <s v="VOTIVMUSIC"/>
    <x v="12"/>
    <s v="851857007472"/>
    <x v="56"/>
    <s v="USC5Q1700032"/>
    <s v="Cry On Me"/>
    <s v="Audio Track Stream Webcast"/>
    <m/>
    <n v="5"/>
  </r>
  <r>
    <s v="JAN 2019"/>
    <s v="CAROLINE"/>
    <s v="VOTIVMUSIC"/>
    <x v="12"/>
    <s v="851857007472"/>
    <x v="56"/>
    <s v="USC5Q1700032"/>
    <s v="Cry On Me"/>
    <s v="Audio Track Stream Webcast Portable"/>
    <m/>
    <n v="2"/>
  </r>
  <r>
    <s v="JAN 2019"/>
    <s v="CAROLINE"/>
    <s v="VOTIVMUSIC"/>
    <x v="12"/>
    <s v="851857007472"/>
    <x v="56"/>
    <s v="USC5Q1700032"/>
    <s v="Cry On Me"/>
    <s v="User Generated Content Stream Track"/>
    <m/>
    <n v="105"/>
  </r>
  <r>
    <s v="JAN 2019"/>
    <s v="CAROLINE"/>
    <s v="VOTIVMUSIC"/>
    <x v="12"/>
    <s v="851857007472"/>
    <x v="56"/>
    <s v="USC5Q1700032"/>
    <s v="Cry On Me"/>
    <s v="Audio Track Stream Portable - Subscr"/>
    <n v="0.95"/>
    <n v="131"/>
  </r>
  <r>
    <s v="JAN 2019"/>
    <s v="CAROLINE"/>
    <s v="VOTIVMUSIC"/>
    <x v="12"/>
    <s v="851857007472"/>
    <x v="56"/>
    <s v="USC5Q1700032"/>
    <s v="Cry On Me"/>
    <s v="User Generated Content Stream - Subscr"/>
    <m/>
    <n v="7"/>
  </r>
  <r>
    <s v="JAN 2019"/>
    <s v="CAROLINE"/>
    <s v="VOTIVMUSIC"/>
    <x v="12"/>
    <s v="851857007472"/>
    <x v="56"/>
    <s v="USC5Q1700032"/>
    <s v="Cry On Me"/>
    <s v="Audio Track Stream Webcast - Subscr"/>
    <n v="0.02"/>
    <n v="3"/>
  </r>
  <r>
    <s v="JAN 2019"/>
    <s v="CAROLINE"/>
    <s v="VOTIVMUSIC"/>
    <x v="12"/>
    <s v="851857007472"/>
    <x v="56"/>
    <s v="USC5Q1700032"/>
    <s v="Cry On Me"/>
    <s v="Audio Track Stream Webcast Portable - Su"/>
    <n v="0.01"/>
    <n v="2"/>
  </r>
  <r>
    <s v="JAN 2019"/>
    <s v="CAROLINE"/>
    <s v="VOTIVMUSIC"/>
    <x v="12"/>
    <s v="851857007496"/>
    <x v="55"/>
    <s v="USC5Q1700030"/>
    <s v="White Noise"/>
    <s v="Digital Online Aud track Stream"/>
    <m/>
    <n v="2"/>
  </r>
  <r>
    <s v="JAN 2019"/>
    <s v="CAROLINE"/>
    <s v="VOTIVMUSIC"/>
    <x v="12"/>
    <s v="851857007496"/>
    <x v="55"/>
    <s v="USC5Q1700030"/>
    <s v="White Noise"/>
    <s v="Audio Track Stream Webcast"/>
    <m/>
    <n v="1"/>
  </r>
  <r>
    <s v="JAN 2019"/>
    <s v="CAROLINE"/>
    <s v="VOTIVMUSIC"/>
    <x v="12"/>
    <s v="851857007496"/>
    <x v="55"/>
    <s v="USC5Q1700030"/>
    <s v="White Noise"/>
    <s v="Audio Track Stream Webcast Portable"/>
    <m/>
    <n v="2"/>
  </r>
  <r>
    <s v="JAN 2019"/>
    <s v="CAROLINE"/>
    <s v="VOTIVMUSIC"/>
    <x v="12"/>
    <s v="851857007496"/>
    <x v="55"/>
    <s v="USC5Q1700030"/>
    <s v="White Noise"/>
    <s v="Audio Track Stream Portable - Subscr"/>
    <n v="0.02"/>
    <n v="2"/>
  </r>
  <r>
    <s v="JAN 2019"/>
    <s v="CAROLINE"/>
    <s v="VOTIVMUSIC"/>
    <x v="12"/>
    <s v="851857007496"/>
    <x v="55"/>
    <s v="USC5Q1700030"/>
    <s v="White Noise"/>
    <s v="Audio Track Stream Webcast - Subscr"/>
    <n v="0.04"/>
    <n v="3"/>
  </r>
  <r>
    <s v="JAN 2019"/>
    <s v="CAROLINE"/>
    <s v="VOTIVMUSIC"/>
    <x v="12"/>
    <s v="851857007496"/>
    <x v="55"/>
    <s v="USC5Q1700030"/>
    <s v="White Noise"/>
    <s v="Audio Track Stream Webcast Portable - Su"/>
    <m/>
    <n v="1"/>
  </r>
  <r>
    <s v="JAN 2019"/>
    <s v="CAROLINE"/>
    <s v="VOTIVMUSIC"/>
    <x v="12"/>
    <s v="857235002732"/>
    <x v="57"/>
    <s v="USC5Q1400078"/>
    <s v="I'm Not Ready"/>
    <s v="Digital Online Aud track Stream"/>
    <m/>
    <n v="1"/>
  </r>
  <r>
    <s v="JAN 2019"/>
    <s v="CAROLINE"/>
    <s v="VOTIVMUSIC"/>
    <x v="12"/>
    <s v="857235002732"/>
    <x v="57"/>
    <s v="USC5Q1400078"/>
    <s v="I'm Not Ready"/>
    <s v="Audio Track Stream Portable - Subscr"/>
    <n v="0.01"/>
    <n v="3"/>
  </r>
  <r>
    <s v="JAN 2019"/>
    <s v="CAROLINE"/>
    <s v="VOTIVMUSIC"/>
    <x v="12"/>
    <s v="857235002732"/>
    <x v="57"/>
    <s v="USC5Q1400079"/>
    <s v="I Don't Need The Sun"/>
    <s v="Digital Online Aud track Stream"/>
    <m/>
    <n v="2"/>
  </r>
  <r>
    <s v="JAN 2019"/>
    <s v="CAROLINE"/>
    <s v="VOTIVMUSIC"/>
    <x v="12"/>
    <s v="857235002732"/>
    <x v="57"/>
    <s v="USC5Q1400079"/>
    <s v="I Don't Need The Sun"/>
    <s v="Audio Track Stream Portable - Subscr"/>
    <n v="0.04"/>
    <n v="8"/>
  </r>
  <r>
    <s v="JAN 2019"/>
    <s v="CAROLINE"/>
    <s v="VOTIVMUSIC"/>
    <x v="12"/>
    <s v="857235002732"/>
    <x v="57"/>
    <s v="USC5Q1400080"/>
    <s v="Celebrate"/>
    <s v="Digital Online Aud track Stream"/>
    <m/>
    <n v="1"/>
  </r>
  <r>
    <s v="JAN 2019"/>
    <s v="CAROLINE"/>
    <s v="VOTIVMUSIC"/>
    <x v="12"/>
    <s v="857235002732"/>
    <x v="57"/>
    <s v="USC5Q1400080"/>
    <s v="Celebrate"/>
    <s v="Audio Track Stream Portable - Subscr"/>
    <m/>
    <n v="2"/>
  </r>
  <r>
    <s v="JAN 2019"/>
    <s v="CAROLINE"/>
    <s v="VOTIVMUSIC"/>
    <x v="12"/>
    <s v="857235002732"/>
    <x v="57"/>
    <s v="USC5Q1400081"/>
    <s v="Timeline"/>
    <s v="Digital Online Aud track Stream"/>
    <m/>
    <n v="1"/>
  </r>
  <r>
    <s v="JAN 2019"/>
    <s v="CAROLINE"/>
    <s v="VOTIVMUSIC"/>
    <x v="12"/>
    <s v="857235002749"/>
    <x v="58"/>
    <s v="USC5Q1400078"/>
    <s v="I'm Not Ready"/>
    <s v="Digital Online Aud track Stream"/>
    <n v="0.01"/>
    <n v="5"/>
  </r>
  <r>
    <s v="JAN 2019"/>
    <s v="CAROLINE"/>
    <s v="VOTIVMUSIC"/>
    <x v="12"/>
    <s v="857235002749"/>
    <x v="58"/>
    <s v="USC5Q1400078"/>
    <s v="I'm Not Ready"/>
    <s v="Audio Track Stream Portable - Subscr"/>
    <n v="0.18"/>
    <n v="34"/>
  </r>
  <r>
    <s v="JAN 2019"/>
    <s v="CAROLINE"/>
    <s v="VOTIVMUSIC"/>
    <x v="12"/>
    <s v="857235002749"/>
    <x v="58"/>
    <s v="USC5Q1400079"/>
    <s v="I Don't Need The Sun"/>
    <s v="Digital Online Aud track Stream"/>
    <n v="0.01"/>
    <n v="7"/>
  </r>
  <r>
    <s v="JAN 2019"/>
    <s v="CAROLINE"/>
    <s v="VOTIVMUSIC"/>
    <x v="12"/>
    <s v="857235002749"/>
    <x v="58"/>
    <s v="USC5Q1400079"/>
    <s v="I Don't Need The Sun"/>
    <s v="Audio Track Stream Webcast"/>
    <m/>
    <n v="3"/>
  </r>
  <r>
    <s v="JAN 2019"/>
    <s v="CAROLINE"/>
    <s v="VOTIVMUSIC"/>
    <x v="12"/>
    <s v="857235002749"/>
    <x v="58"/>
    <s v="USC5Q1400079"/>
    <s v="I Don't Need The Sun"/>
    <s v="Audio Track Stream Webcast Portable"/>
    <m/>
    <n v="10"/>
  </r>
  <r>
    <s v="JAN 2019"/>
    <s v="CAROLINE"/>
    <s v="VOTIVMUSIC"/>
    <x v="12"/>
    <s v="857235002749"/>
    <x v="58"/>
    <s v="USC5Q1400079"/>
    <s v="I Don't Need The Sun"/>
    <s v="User Generated Content Stream Track"/>
    <m/>
    <n v="1"/>
  </r>
  <r>
    <s v="JAN 2019"/>
    <s v="CAROLINE"/>
    <s v="VOTIVMUSIC"/>
    <x v="12"/>
    <s v="857235002749"/>
    <x v="58"/>
    <s v="USC5Q1400079"/>
    <s v="I Don't Need The Sun"/>
    <s v="Audio Track Stream Portable - Subscr"/>
    <n v="0.12"/>
    <n v="30"/>
  </r>
  <r>
    <s v="JAN 2019"/>
    <s v="CAROLINE"/>
    <s v="VOTIVMUSIC"/>
    <x v="12"/>
    <s v="857235002749"/>
    <x v="58"/>
    <s v="USC5Q1400079"/>
    <s v="I Don't Need The Sun"/>
    <s v="Audio Track Stream Webcast - Subscr"/>
    <m/>
    <n v="1"/>
  </r>
  <r>
    <s v="JAN 2019"/>
    <s v="CAROLINE"/>
    <s v="VOTIVMUSIC"/>
    <x v="12"/>
    <s v="857235002749"/>
    <x v="58"/>
    <s v="USC5Q1400082"/>
    <s v="Hello"/>
    <s v="Digital Online Aud track Stream"/>
    <m/>
    <n v="2"/>
  </r>
  <r>
    <s v="JAN 2019"/>
    <s v="CAROLINE"/>
    <s v="VOTIVMUSIC"/>
    <x v="12"/>
    <s v="857235002749"/>
    <x v="58"/>
    <s v="USC5Q1400082"/>
    <s v="Hello"/>
    <s v="Audio Track Stream Portable - Subscr"/>
    <n v="7.0000000000000007E-2"/>
    <n v="11"/>
  </r>
  <r>
    <s v="JAN 2019"/>
    <s v="CAROLINE"/>
    <s v="VOTIVMUSIC"/>
    <x v="12"/>
    <s v="857235002749"/>
    <x v="58"/>
    <s v="USC5Q1400083"/>
    <s v="Hang On"/>
    <s v="Digital Online Aud track Stream"/>
    <m/>
    <n v="4"/>
  </r>
  <r>
    <s v="JAN 2019"/>
    <s v="CAROLINE"/>
    <s v="VOTIVMUSIC"/>
    <x v="12"/>
    <s v="857235002749"/>
    <x v="58"/>
    <s v="USC5Q1400083"/>
    <s v="Hang On"/>
    <s v="Audio Track Stream Portable - Subscr"/>
    <n v="0.11"/>
    <n v="26"/>
  </r>
  <r>
    <s v="JAN 2019"/>
    <s v="CAROLINE"/>
    <s v="VOTIVMUSIC"/>
    <x v="12"/>
    <s v="857235002749"/>
    <x v="58"/>
    <s v="USC5Q1400084"/>
    <s v="Run Me Into The Ground"/>
    <s v="Digital Online Aud track Stream"/>
    <n v="0.01"/>
    <n v="5"/>
  </r>
  <r>
    <s v="JAN 2019"/>
    <s v="CAROLINE"/>
    <s v="VOTIVMUSIC"/>
    <x v="12"/>
    <s v="857235002749"/>
    <x v="58"/>
    <s v="USC5Q1400084"/>
    <s v="Run Me Into The Ground"/>
    <s v="Digital Online Vid track Stream"/>
    <m/>
    <n v="1"/>
  </r>
  <r>
    <s v="JAN 2019"/>
    <s v="CAROLINE"/>
    <s v="VOTIVMUSIC"/>
    <x v="12"/>
    <s v="857235002749"/>
    <x v="58"/>
    <s v="USC5Q1400084"/>
    <s v="Run Me Into The Ground"/>
    <s v="Audio Track Stream Portable - Subscr"/>
    <n v="0.09"/>
    <n v="16"/>
  </r>
  <r>
    <s v="JAN 2019"/>
    <s v="CAROLINE"/>
    <s v="VOTIVMUSIC"/>
    <x v="12"/>
    <s v="857235002749"/>
    <x v="58"/>
    <s v="USC5Q1400085"/>
    <s v="Mad Magic"/>
    <s v="User Generated Content Stream Track"/>
    <m/>
    <n v="2"/>
  </r>
  <r>
    <s v="JAN 2019"/>
    <s v="CAROLINE"/>
    <s v="VOTIVMUSIC"/>
    <x v="12"/>
    <s v="857235002749"/>
    <x v="58"/>
    <s v="USC5Q1400085"/>
    <s v="Mad Magic"/>
    <s v="Audio Track Stream Portable - Subscr"/>
    <n v="0.05"/>
    <n v="6"/>
  </r>
  <r>
    <s v="JAN 2019"/>
    <s v="CAROLINE"/>
    <s v="VOTIVMUSIC"/>
    <x v="12"/>
    <s v="857235002749"/>
    <x v="58"/>
    <s v="USC5Q1400086"/>
    <s v="Hey Oh"/>
    <s v="Digital Online Aud track Stream"/>
    <m/>
    <n v="2"/>
  </r>
  <r>
    <s v="JAN 2019"/>
    <s v="CAROLINE"/>
    <s v="VOTIVMUSIC"/>
    <x v="12"/>
    <s v="857235002749"/>
    <x v="58"/>
    <s v="USC5Q1400086"/>
    <s v="Hey Oh"/>
    <s v="Audio Track Stream Portable - Subscr"/>
    <n v="0.04"/>
    <n v="7"/>
  </r>
  <r>
    <s v="JAN 2019"/>
    <s v="CAROLINE"/>
    <s v="VOTIVMUSIC"/>
    <x v="12"/>
    <s v="857235002749"/>
    <x v="58"/>
    <s v="USC5Q1400087"/>
    <s v="Something's Ringing"/>
    <s v="Digital Online Aud track Stream"/>
    <m/>
    <n v="1"/>
  </r>
  <r>
    <s v="JAN 2019"/>
    <s v="CAROLINE"/>
    <s v="VOTIVMUSIC"/>
    <x v="12"/>
    <s v="857235002749"/>
    <x v="58"/>
    <s v="USC5Q1400087"/>
    <s v="Something's Ringing"/>
    <s v="Audio Track Stream Portable - Subscr"/>
    <n v="0.01"/>
    <n v="1"/>
  </r>
  <r>
    <s v="JAN 2019"/>
    <s v="CAROLINE"/>
    <s v="VOTIVMUSIC"/>
    <x v="12"/>
    <s v="857235002749"/>
    <x v="58"/>
    <s v="USC5Q1400088"/>
    <s v="Orange Afternoon"/>
    <s v="Digital Online Aud track Stream"/>
    <m/>
    <n v="1"/>
  </r>
  <r>
    <s v="JAN 2019"/>
    <s v="CAROLINE"/>
    <s v="VOTIVMUSIC"/>
    <x v="12"/>
    <s v="857235002749"/>
    <x v="58"/>
    <s v="USC5Q1400088"/>
    <s v="Orange Afternoon"/>
    <s v="Audio Track Stream Portable - Subscr"/>
    <n v="0.02"/>
    <n v="4"/>
  </r>
  <r>
    <s v="JAN 2019"/>
    <s v="CAROLINE"/>
    <s v="VOTIVMUSIC"/>
    <x v="12"/>
    <s v="857235002749"/>
    <x v="58"/>
    <s v="USC5Q1400089"/>
    <s v="Ghetto Weekend"/>
    <s v="Digital Online Aud track Stream"/>
    <m/>
    <n v="1"/>
  </r>
  <r>
    <s v="JAN 2019"/>
    <s v="CAROLINE"/>
    <s v="VOTIVMUSIC"/>
    <x v="12"/>
    <s v="857235002749"/>
    <x v="58"/>
    <s v="USC5Q1400089"/>
    <s v="Ghetto Weekend"/>
    <s v="User Generated Content Stream Track"/>
    <m/>
    <n v="12"/>
  </r>
  <r>
    <s v="JAN 2019"/>
    <s v="CAROLINE"/>
    <s v="VOTIVMUSIC"/>
    <x v="12"/>
    <s v="857235002749"/>
    <x v="58"/>
    <s v="USC5Q1400089"/>
    <s v="Ghetto Weekend"/>
    <s v="Audio Track Stream Portable - Subscr"/>
    <n v="0.01"/>
    <n v="2"/>
  </r>
  <r>
    <s v="JAN 2019"/>
    <s v="CAROLINE"/>
    <s v="VOTIVMUSIC"/>
    <x v="12"/>
    <s v="857235002770"/>
    <x v="58"/>
    <s v="USC5Q1400078"/>
    <s v="I'm Not Ready"/>
    <s v="Audio Cloud Services - Subscr"/>
    <m/>
    <n v="5"/>
  </r>
  <r>
    <s v="JAN 2019"/>
    <s v="CAROLINE"/>
    <s v="VOTIVMUSIC"/>
    <x v="12"/>
    <s v="857235002770"/>
    <x v="58"/>
    <s v="USC5Q1400079"/>
    <s v="I Don't Need The Sun"/>
    <s v="Audio Track Stream Portable - Subscr"/>
    <n v="0.01"/>
    <n v="1"/>
  </r>
  <r>
    <s v="JAN 2019"/>
    <s v="CAROLINE"/>
    <s v="VOTIVMUSIC"/>
    <x v="12"/>
    <s v="857235002770"/>
    <x v="58"/>
    <s v="USC5Q1400082"/>
    <s v="Hello"/>
    <s v="Audio Track Stream Portable - Subscr"/>
    <n v="0.01"/>
    <n v="1"/>
  </r>
  <r>
    <s v="JAN 2019"/>
    <s v="CAROLINE"/>
    <s v="VOTIVMUSIC"/>
    <x v="12"/>
    <s v="857235002770"/>
    <x v="58"/>
    <s v="USC5Q1400083"/>
    <s v="Hang On"/>
    <s v="Audio Track Stream Portable - Subscr"/>
    <n v="0.09"/>
    <n v="11"/>
  </r>
  <r>
    <s v="JAN 2019"/>
    <s v="CAROLINE"/>
    <s v="VOTIVMUSIC"/>
    <x v="12"/>
    <s v="857235002770"/>
    <x v="58"/>
    <s v="USC5Q1400085"/>
    <s v="Mad Magic"/>
    <s v="Audio Track Stream Portable - Subscr"/>
    <n v="0.02"/>
    <n v="2"/>
  </r>
  <r>
    <s v="JAN 2019"/>
    <s v="CAROLINE"/>
    <s v="VOTIVMUSIC"/>
    <x v="12"/>
    <s v="857235002770"/>
    <x v="58"/>
    <s v="USC5Q1400086"/>
    <s v="Hey Oh"/>
    <s v="Audio Track Stream Portable - Subscr"/>
    <n v="0.03"/>
    <n v="3"/>
  </r>
  <r>
    <s v="JAN 2019"/>
    <s v="CAROLINE"/>
    <s v="VOTIVMUSIC"/>
    <x v="12"/>
    <s v="857235002770"/>
    <x v="58"/>
    <s v="USC5Q1400086"/>
    <s v="Hey Oh"/>
    <s v="Audio Cloud Services - Subscr"/>
    <m/>
    <n v="3"/>
  </r>
  <r>
    <s v="JAN 2019"/>
    <s v="CAROLINE"/>
    <s v="VOTIVMUSIC"/>
    <x v="12"/>
    <s v="857235002770"/>
    <x v="58"/>
    <s v="USC5Q1400087"/>
    <s v="Something's Ringing"/>
    <s v="Audio Track Stream Portable - Subscr"/>
    <n v="0.03"/>
    <n v="3"/>
  </r>
  <r>
    <s v="JAN 2019"/>
    <s v="CAROLINE"/>
    <s v="VOTIVMUSIC"/>
    <x v="12"/>
    <s v="857235002787"/>
    <x v="57"/>
    <s v="USC5Q1400078"/>
    <s v="I'm Not Ready"/>
    <s v="Audio Cloud Services - Subscr"/>
    <m/>
    <n v="2"/>
  </r>
  <r>
    <s v="JAN 2019"/>
    <s v="CAROLINE"/>
    <s v="VOTIVMUSIC"/>
    <x v="12"/>
    <s v="857235002787"/>
    <x v="57"/>
    <s v="USC5Q1400079"/>
    <s v="I Don't Need The Sun"/>
    <s v="Audio Cloud Services - Subscr"/>
    <m/>
    <n v="1"/>
  </r>
  <r>
    <s v="JAN 2019"/>
    <s v="CAROLINE"/>
    <s v="VOTIVMUSIC"/>
    <x v="12"/>
    <s v="857235002787"/>
    <x v="57"/>
    <s v="USC5Q1400080"/>
    <s v="Celebrate"/>
    <s v="Audio Track Stream Portable - Subscr"/>
    <n v="0.02"/>
    <n v="3"/>
  </r>
  <r>
    <s v="JAN 2019"/>
    <s v="CAROLINE"/>
    <s v="VOTIVMUSIC"/>
    <x v="12"/>
    <s v="857235002909"/>
    <x v="59"/>
    <s v="USC5Q1400083"/>
    <s v="Hang On"/>
    <s v="Digital Online Aud track Stream"/>
    <m/>
    <n v="2"/>
  </r>
  <r>
    <s v="JAN 2019"/>
    <s v="CAROLINE"/>
    <s v="VOTIVMUSIC"/>
    <x v="12"/>
    <s v="857235002909"/>
    <x v="59"/>
    <s v="USC5Q1400083"/>
    <s v="Hang On"/>
    <s v="Audio Track Stream Portable - Subscr"/>
    <n v="0.02"/>
    <n v="1"/>
  </r>
  <r>
    <s v="JAN 2019"/>
    <s v="CAROLINE"/>
    <s v="VOTIVMUSIC"/>
    <x v="12"/>
    <s v="857235002909"/>
    <x v="59"/>
    <s v="USC5Q1400083"/>
    <s v="Hang On"/>
    <s v="Audio Track Stream Webcast - Subscr"/>
    <n v="0.01"/>
    <n v="2"/>
  </r>
  <r>
    <s v="JAN 2019"/>
    <s v="CAROLINE"/>
    <s v="VOTIVMUSIC"/>
    <x v="12"/>
    <s v="857235002916"/>
    <x v="59"/>
    <s v="USC5Q1400083"/>
    <s v="Hang On"/>
    <s v="User Generated Content Stream Track"/>
    <m/>
    <n v="1"/>
  </r>
  <r>
    <s v="JAN 2019"/>
    <s v="CAROLINE"/>
    <s v="VOTIVMUSIC"/>
    <x v="13"/>
    <s v="851563006516"/>
    <x v="60"/>
    <s v="USC5Q1500032"/>
    <s v="Hunting Season"/>
    <s v="Digital Online Aud track Stream"/>
    <n v="0.05"/>
    <n v="37"/>
  </r>
  <r>
    <s v="JAN 2019"/>
    <s v="CAROLINE"/>
    <s v="VOTIVMUSIC"/>
    <x v="13"/>
    <s v="851563006516"/>
    <x v="60"/>
    <s v="USC5Q1500032"/>
    <s v="Hunting Season"/>
    <s v="Digital Online Vid track Stream"/>
    <m/>
    <n v="1"/>
  </r>
  <r>
    <s v="JAN 2019"/>
    <s v="CAROLINE"/>
    <s v="VOTIVMUSIC"/>
    <x v="13"/>
    <s v="851563006516"/>
    <x v="60"/>
    <s v="USC5Q1500032"/>
    <s v="Hunting Season"/>
    <s v="Audio Track Stream Portable - Subscr"/>
    <n v="1.35"/>
    <n v="285"/>
  </r>
  <r>
    <s v="JAN 2019"/>
    <s v="CAROLINE"/>
    <s v="VOTIVMUSIC"/>
    <x v="13"/>
    <s v="851563006516"/>
    <x v="60"/>
    <s v="USC5Q1500032"/>
    <s v="Hunting Season"/>
    <s v="Audio Cloud Services - Subscr"/>
    <m/>
    <n v="4"/>
  </r>
  <r>
    <s v="JAN 2019"/>
    <s v="CAROLINE"/>
    <s v="VOTIVMUSIC"/>
    <x v="13"/>
    <s v="851563006516"/>
    <x v="60"/>
    <s v="USC5Q1500033"/>
    <s v="The Fountain"/>
    <s v="Digital Online Aud track Stream"/>
    <m/>
    <n v="1"/>
  </r>
  <r>
    <s v="JAN 2019"/>
    <s v="CAROLINE"/>
    <s v="VOTIVMUSIC"/>
    <x v="13"/>
    <s v="851563006516"/>
    <x v="60"/>
    <s v="USC5Q1500033"/>
    <s v="The Fountain"/>
    <s v="Audio Track Stream Portable - Subscr"/>
    <n v="0.24"/>
    <n v="38"/>
  </r>
  <r>
    <s v="JAN 2019"/>
    <s v="CAROLINE"/>
    <s v="VOTIVMUSIC"/>
    <x v="13"/>
    <s v="851563006516"/>
    <x v="60"/>
    <s v="USC5Q1500033"/>
    <s v="The Fountain"/>
    <s v="Audio Cloud Services - Subscr"/>
    <m/>
    <n v="2"/>
  </r>
  <r>
    <s v="JAN 2019"/>
    <s v="CAROLINE"/>
    <s v="VOTIVMUSIC"/>
    <x v="13"/>
    <s v="851563006516"/>
    <x v="60"/>
    <s v="USC5Q1500034"/>
    <s v="Pale Paper"/>
    <s v="Digital Online Aud track Stream"/>
    <n v="0.02"/>
    <n v="9"/>
  </r>
  <r>
    <s v="JAN 2019"/>
    <s v="CAROLINE"/>
    <s v="VOTIVMUSIC"/>
    <x v="13"/>
    <s v="851563006516"/>
    <x v="60"/>
    <s v="USC5Q1500034"/>
    <s v="Pale Paper"/>
    <s v="Audio Track Stream Webcast"/>
    <m/>
    <n v="1"/>
  </r>
  <r>
    <s v="JAN 2019"/>
    <s v="CAROLINE"/>
    <s v="VOTIVMUSIC"/>
    <x v="13"/>
    <s v="851563006516"/>
    <x v="60"/>
    <s v="USC5Q1500034"/>
    <s v="Pale Paper"/>
    <s v="Audio Track Stream Portable - Subscr"/>
    <n v="0.77"/>
    <n v="143"/>
  </r>
  <r>
    <s v="JAN 2019"/>
    <s v="CAROLINE"/>
    <s v="VOTIVMUSIC"/>
    <x v="13"/>
    <s v="851563006516"/>
    <x v="60"/>
    <s v="USC5Q1500034"/>
    <s v="Pale Paper"/>
    <s v="Audio Cloud Services - Subscr"/>
    <m/>
    <n v="1"/>
  </r>
  <r>
    <s v="JAN 2019"/>
    <s v="CAROLINE"/>
    <s v="VOTIVMUSIC"/>
    <x v="13"/>
    <s v="851563006516"/>
    <x v="60"/>
    <s v="USC5Q1500035"/>
    <s v="Cedar Wesley"/>
    <s v="Digital Online Aud track Stream"/>
    <n v="0.1"/>
    <n v="73"/>
  </r>
  <r>
    <s v="JAN 2019"/>
    <s v="CAROLINE"/>
    <s v="VOTIVMUSIC"/>
    <x v="13"/>
    <s v="851563006516"/>
    <x v="60"/>
    <s v="USC5Q1500035"/>
    <s v="Cedar Wesley"/>
    <s v="Digital Online Vid track Stream"/>
    <n v="0.01"/>
    <n v="2"/>
  </r>
  <r>
    <s v="JAN 2019"/>
    <s v="CAROLINE"/>
    <s v="VOTIVMUSIC"/>
    <x v="13"/>
    <s v="851563006516"/>
    <x v="60"/>
    <s v="USC5Q1500035"/>
    <s v="Cedar Wesley"/>
    <s v="Audio Track Stream Portable - Subscr"/>
    <n v="1.53"/>
    <n v="358"/>
  </r>
  <r>
    <s v="JAN 2019"/>
    <s v="CAROLINE"/>
    <s v="VOTIVMUSIC"/>
    <x v="13"/>
    <s v="851563006516"/>
    <x v="60"/>
    <s v="USC5Q1500035"/>
    <s v="Cedar Wesley"/>
    <s v="Audio Cloud Services - Subscr"/>
    <m/>
    <n v="1"/>
  </r>
  <r>
    <s v="JAN 2019"/>
    <s v="CAROLINE"/>
    <s v="VOTIVMUSIC"/>
    <x v="13"/>
    <s v="851563006516"/>
    <x v="60"/>
    <s v="USC5Q1500036"/>
    <s v="Like A Feather"/>
    <s v="Digital Online Aud track Stream"/>
    <m/>
    <n v="1"/>
  </r>
  <r>
    <s v="JAN 2019"/>
    <s v="CAROLINE"/>
    <s v="VOTIVMUSIC"/>
    <x v="13"/>
    <s v="851563006516"/>
    <x v="60"/>
    <s v="USC5Q1500036"/>
    <s v="Like A Feather"/>
    <s v="Audio Track Stream Portable - Subscr"/>
    <n v="0.23"/>
    <n v="35"/>
  </r>
  <r>
    <s v="JAN 2019"/>
    <s v="CAROLINE"/>
    <s v="VOTIVMUSIC"/>
    <x v="13"/>
    <s v="851563006516"/>
    <x v="60"/>
    <s v="USC5Q1500036"/>
    <s v="Like A Feather"/>
    <s v="Audio Cloud Services - Subscr"/>
    <m/>
    <n v="1"/>
  </r>
  <r>
    <s v="JAN 2019"/>
    <s v="CAROLINE"/>
    <s v="VOTIVMUSIC"/>
    <x v="13"/>
    <s v="851563006516"/>
    <x v="60"/>
    <s v="USC5Q1500037"/>
    <s v="Buffalo Feet"/>
    <s v="Audio Track Stream Portable - Subscr"/>
    <n v="0.45"/>
    <n v="69"/>
  </r>
  <r>
    <s v="JAN 2019"/>
    <s v="CAROLINE"/>
    <s v="VOTIVMUSIC"/>
    <x v="13"/>
    <s v="851563006516"/>
    <x v="60"/>
    <s v="USC5Q1500037"/>
    <s v="Buffalo Feet"/>
    <s v="Audio Cloud Services - Subscr"/>
    <m/>
    <n v="1"/>
  </r>
  <r>
    <s v="JAN 2019"/>
    <s v="CAROLINE"/>
    <s v="VOTIVMUSIC"/>
    <x v="13"/>
    <s v="851563006646"/>
    <x v="61"/>
    <s v="USC5Q1500037"/>
    <s v="Buffalo Feet"/>
    <s v="Digital Online Aud track Stream"/>
    <n v="0.03"/>
    <n v="18"/>
  </r>
  <r>
    <s v="JAN 2019"/>
    <s v="CAROLINE"/>
    <s v="VOTIVMUSIC"/>
    <x v="13"/>
    <s v="851563006646"/>
    <x v="61"/>
    <s v="USC5Q1500037"/>
    <s v="Buffalo Feet"/>
    <s v="Audio Track Stream Portable - Subscr"/>
    <n v="0.2"/>
    <n v="46"/>
  </r>
  <r>
    <s v="JAN 2019"/>
    <s v="CAROLINE"/>
    <s v="VOTIVMUSIC"/>
    <x v="13"/>
    <s v="851563006776"/>
    <x v="62"/>
    <s v="USC5Q1500034"/>
    <s v="Pale Paper"/>
    <s v="Digital Online Aud track Stream"/>
    <n v="0.01"/>
    <n v="6"/>
  </r>
  <r>
    <s v="JAN 2019"/>
    <s v="CAROLINE"/>
    <s v="VOTIVMUSIC"/>
    <x v="13"/>
    <s v="851563006776"/>
    <x v="62"/>
    <s v="USC5Q1500034"/>
    <s v="Pale Paper"/>
    <s v="Audio Track Stream Portable - Subscr"/>
    <n v="0.09"/>
    <n v="22"/>
  </r>
  <r>
    <s v="JAN 2019"/>
    <s v="CAROLINE"/>
    <s v="VOTIVMUSIC"/>
    <x v="13"/>
    <s v="851857007007"/>
    <x v="62"/>
    <s v="USC5Q1690006"/>
    <s v="Pale Paper"/>
    <s v="Digital Online Vid track Stream"/>
    <n v="0.05"/>
    <n v="12"/>
  </r>
  <r>
    <s v="JAN 2019"/>
    <s v="CAROLINE"/>
    <s v="VOTIVMUSIC"/>
    <x v="13"/>
    <s v="851857007007"/>
    <x v="62"/>
    <s v="USC5Q1690006"/>
    <s v="Pale Paper"/>
    <s v="Digital Online Vid track Stream - Subscr"/>
    <n v="0.03"/>
    <n v="1"/>
  </r>
  <r>
    <s v="JAN 2019"/>
    <s v="CAROLINE"/>
    <s v="VOTIVMUSIC"/>
    <x v="13"/>
    <s v="851857007007"/>
    <x v="62"/>
    <s v="USC5Q1690006"/>
    <s v="Pale Paper"/>
    <s v="Video Stream Webcasting - Subscr"/>
    <n v="0.23"/>
    <n v="6"/>
  </r>
  <r>
    <s v="JAN 2019"/>
    <s v="CAROLINE"/>
    <s v="VOTIVMUSIC"/>
    <x v="13"/>
    <s v="851857007014"/>
    <x v="61"/>
    <s v="USC5Q1690007"/>
    <s v="Buffalo Feet"/>
    <s v="Digital Online Vid track Stream"/>
    <n v="0.1"/>
    <n v="26"/>
  </r>
  <r>
    <s v="JAN 2019"/>
    <s v="CAROLINE"/>
    <s v="VOTIVMUSIC"/>
    <x v="13"/>
    <s v="851857007014"/>
    <x v="61"/>
    <s v="USC5Q1690007"/>
    <s v="Buffalo Feet"/>
    <s v="Video Stream Video Portable - Subscr"/>
    <n v="0.03"/>
    <n v="5"/>
  </r>
  <r>
    <s v="JAN 2019"/>
    <s v="CAROLINE"/>
    <s v="VOTIVMUSIC"/>
    <x v="14"/>
    <s v="851563006332"/>
    <x v="63"/>
    <s v="USC5Q1400036"/>
    <s v="20+Centuries"/>
    <s v="Audio Track Stream Portable - Subscr"/>
    <n v="0.03"/>
    <n v="8"/>
  </r>
  <r>
    <s v="JAN 2019"/>
    <s v="CAROLINE"/>
    <s v="VOTIVMUSIC"/>
    <x v="14"/>
    <s v="851563006332"/>
    <x v="63"/>
    <s v="USC5Q1500014"/>
    <s v="Gonna Get Cool"/>
    <s v="Audio Cloud Services - Subscr"/>
    <m/>
    <n v="1"/>
  </r>
  <r>
    <s v="JAN 2019"/>
    <s v="CAROLINE"/>
    <s v="VOTIVMUSIC"/>
    <x v="14"/>
    <s v="851563006332"/>
    <x v="63"/>
    <s v="USC5Q1500015"/>
    <s v="Heavenly Justice"/>
    <s v="Audio Track Stream Portable - Subscr"/>
    <n v="0.02"/>
    <n v="6"/>
  </r>
  <r>
    <s v="JAN 2019"/>
    <s v="CAROLINE"/>
    <s v="VOTIVMUSIC"/>
    <x v="14"/>
    <s v="851563006332"/>
    <x v="63"/>
    <s v="USC5Q1500016"/>
    <s v="Divine Hammer"/>
    <s v="Audio Track Stream Portable - Subscr"/>
    <n v="0.01"/>
    <n v="1"/>
  </r>
  <r>
    <s v="JAN 2019"/>
    <s v="CAROLINE"/>
    <s v="VOTIVMUSIC"/>
    <x v="14"/>
    <s v="851563006332"/>
    <x v="63"/>
    <s v="USC5Q1500016"/>
    <s v="Divine Hammer"/>
    <s v="Audio Cloud Services - Subscr"/>
    <m/>
    <n v="1"/>
  </r>
  <r>
    <s v="JAN 2019"/>
    <s v="CAROLINE"/>
    <s v="VOTIVMUSIC"/>
    <x v="14"/>
    <s v="851563006615"/>
    <x v="64"/>
    <s v="USC5Q1600001"/>
    <s v="A Day With No Disaster"/>
    <s v="Digital Online Aud track Stream"/>
    <m/>
    <n v="2"/>
  </r>
  <r>
    <s v="JAN 2019"/>
    <s v="CAROLINE"/>
    <s v="VOTIVMUSIC"/>
    <x v="14"/>
    <s v="851563006615"/>
    <x v="64"/>
    <s v="USC5Q1600001"/>
    <s v="A Day With No Disaster"/>
    <s v="Audio Track Stream Portable - Subscr"/>
    <m/>
    <n v="1"/>
  </r>
  <r>
    <s v="JAN 2019"/>
    <s v="CAROLINE"/>
    <s v="VOTIVMUSIC"/>
    <x v="14"/>
    <s v="851563006615"/>
    <x v="64"/>
    <s v="USC5Q1600001"/>
    <s v="A Day With No Disaster"/>
    <s v="Audio Cloud Services - Subscr"/>
    <m/>
    <n v="1"/>
  </r>
  <r>
    <s v="JAN 2019"/>
    <s v="CAROLINE"/>
    <s v="VOTIVMUSIC"/>
    <x v="14"/>
    <s v="851563006615"/>
    <x v="64"/>
    <s v="USC5Q1600002"/>
    <s v="A Curse Of Mine"/>
    <s v="Digital Online Aud track Stream"/>
    <m/>
    <n v="2"/>
  </r>
  <r>
    <s v="JAN 2019"/>
    <s v="CAROLINE"/>
    <s v="VOTIVMUSIC"/>
    <x v="14"/>
    <s v="851563006615"/>
    <x v="64"/>
    <s v="USC5Q1600002"/>
    <s v="A Curse Of Mine"/>
    <s v="Audio Track Stream Portable - Subscr"/>
    <n v="0.01"/>
    <n v="2"/>
  </r>
  <r>
    <s v="JAN 2019"/>
    <s v="CAROLINE"/>
    <s v="VOTIVMUSIC"/>
    <x v="14"/>
    <s v="851563006615"/>
    <x v="64"/>
    <s v="USC5Q1600003"/>
    <s v="Lucky Man"/>
    <s v="Digital Online Aud track Stream"/>
    <m/>
    <n v="1"/>
  </r>
  <r>
    <s v="JAN 2019"/>
    <s v="CAROLINE"/>
    <s v="VOTIVMUSIC"/>
    <x v="14"/>
    <s v="851563006615"/>
    <x v="64"/>
    <s v="USC5Q1600003"/>
    <s v="Lucky Man"/>
    <s v="Audio Track Stream Portable - Subscr"/>
    <m/>
    <n v="1"/>
  </r>
  <r>
    <s v="JAN 2019"/>
    <s v="CAROLINE"/>
    <s v="VOTIVMUSIC"/>
    <x v="14"/>
    <s v="851563006615"/>
    <x v="64"/>
    <s v="USC5Q1600004"/>
    <s v="I'm The Kind"/>
    <s v="Audio Track Stream Portable - Subscr"/>
    <m/>
    <n v="1"/>
  </r>
  <r>
    <s v="JAN 2019"/>
    <s v="CAROLINE"/>
    <s v="VOTIVMUSIC"/>
    <x v="14"/>
    <s v="851563006615"/>
    <x v="64"/>
    <s v="USC5Q1600005"/>
    <s v="Perfect Girl"/>
    <s v="Audio Track Stream Portable - Subscr"/>
    <n v="0.02"/>
    <n v="3"/>
  </r>
  <r>
    <s v="JAN 2019"/>
    <s v="CAROLINE"/>
    <s v="VOTIVMUSIC"/>
    <x v="14"/>
    <s v="851563006615"/>
    <x v="64"/>
    <s v="USC5Q1600005"/>
    <s v="Perfect Girl"/>
    <s v="Audio Cloud Services - Subscr"/>
    <m/>
    <n v="1"/>
  </r>
  <r>
    <s v="JAN 2019"/>
    <s v="CAROLINE"/>
    <s v="VOTIVMUSIC"/>
    <x v="14"/>
    <s v="851563006615"/>
    <x v="64"/>
    <s v="USC5Q1600011"/>
    <s v="Tennessee Walker"/>
    <s v="User Generated Content Stream Track"/>
    <m/>
    <n v="1"/>
  </r>
  <r>
    <s v="JAN 2019"/>
    <s v="CAROLINE"/>
    <s v="VOTIVMUSIC"/>
    <x v="14"/>
    <s v="851563006615"/>
    <x v="64"/>
    <s v="USC5Q1600011"/>
    <s v="Tennessee Walker"/>
    <s v="Audio Cloud Services - Subscr"/>
    <m/>
    <n v="1"/>
  </r>
  <r>
    <s v="JAN 2019"/>
    <s v="CAROLINE"/>
    <s v="VOTIVMUSIC"/>
    <x v="14"/>
    <s v="851563006912"/>
    <x v="65"/>
    <s v="USC5Q1600005"/>
    <s v="Perfect Girl"/>
    <s v="Audio Track Stream Portable - Subscr"/>
    <n v="0.02"/>
    <n v="1"/>
  </r>
  <r>
    <s v="JAN 2019"/>
    <s v="CAROLINE"/>
    <s v="VOTIVMUSIC"/>
    <x v="14"/>
    <s v="857235002459"/>
    <x v="66"/>
    <s v="USC5Q1400036"/>
    <s v="20+Centuries"/>
    <s v="Digital Online Aud track Stream"/>
    <n v="0.02"/>
    <n v="11"/>
  </r>
  <r>
    <s v="JAN 2019"/>
    <s v="CAROLINE"/>
    <s v="VOTIVMUSIC"/>
    <x v="14"/>
    <s v="857235002459"/>
    <x v="66"/>
    <s v="USC5Q1400036"/>
    <s v="20+Centuries"/>
    <s v="Audio Track Stream Portable - Subscr"/>
    <n v="0.13"/>
    <n v="28"/>
  </r>
  <r>
    <s v="JAN 2019"/>
    <s v="CAROLINE"/>
    <s v="VOTIVMUSIC"/>
    <x v="14"/>
    <s v="857235002459"/>
    <x v="66"/>
    <s v="USC5Q1400037"/>
    <s v="Running People"/>
    <s v="Digital Online Aud track Stream"/>
    <m/>
    <n v="2"/>
  </r>
  <r>
    <s v="JAN 2019"/>
    <s v="CAROLINE"/>
    <s v="VOTIVMUSIC"/>
    <x v="14"/>
    <s v="857235002459"/>
    <x v="66"/>
    <s v="USC5Q1400037"/>
    <s v="Running People"/>
    <s v="Audio Track Stream Portable - Subscr"/>
    <n v="0.03"/>
    <n v="5"/>
  </r>
  <r>
    <s v="JAN 2019"/>
    <s v="CAROLINE"/>
    <s v="VOTIVMUSIC"/>
    <x v="14"/>
    <s v="857235002459"/>
    <x v="66"/>
    <s v="USC5Q1400038"/>
    <s v="Love Is On The Way"/>
    <s v="Digital Online Aud track Stream"/>
    <m/>
    <n v="1"/>
  </r>
  <r>
    <s v="JAN 2019"/>
    <s v="CAROLINE"/>
    <s v="VOTIVMUSIC"/>
    <x v="14"/>
    <s v="857235002459"/>
    <x v="66"/>
    <s v="USC5Q1400038"/>
    <s v="Love Is On The Way"/>
    <s v="User Generated Content Stream Track"/>
    <m/>
    <n v="2"/>
  </r>
  <r>
    <s v="JAN 2019"/>
    <s v="CAROLINE"/>
    <s v="VOTIVMUSIC"/>
    <x v="14"/>
    <s v="857235002459"/>
    <x v="66"/>
    <s v="USC5Q1400038"/>
    <s v="Love Is On The Way"/>
    <s v="Audio Track Stream Portable - Subscr"/>
    <n v="0.03"/>
    <n v="7"/>
  </r>
  <r>
    <s v="JAN 2019"/>
    <s v="CAROLINE"/>
    <s v="VOTIVMUSIC"/>
    <x v="14"/>
    <s v="857235002459"/>
    <x v="66"/>
    <s v="USC5Q1400039"/>
    <s v="Big Bad Money"/>
    <s v="Digital Online Aud track Stream"/>
    <m/>
    <n v="1"/>
  </r>
  <r>
    <s v="JAN 2019"/>
    <s v="CAROLINE"/>
    <s v="VOTIVMUSIC"/>
    <x v="14"/>
    <s v="857235002459"/>
    <x v="66"/>
    <s v="USC5Q1400039"/>
    <s v="Big Bad Money"/>
    <s v="Audio Track Stream Portable - Subscr"/>
    <n v="0.03"/>
    <n v="3"/>
  </r>
  <r>
    <s v="JAN 2019"/>
    <s v="CAROLINE"/>
    <s v="VOTIVMUSIC"/>
    <x v="14"/>
    <s v="857235002459"/>
    <x v="66"/>
    <s v="USC5Q1400040"/>
    <s v="Passionate People"/>
    <s v="Digital Online Aud track Stream"/>
    <m/>
    <n v="3"/>
  </r>
  <r>
    <s v="JAN 2019"/>
    <s v="CAROLINE"/>
    <s v="VOTIVMUSIC"/>
    <x v="14"/>
    <s v="857235002459"/>
    <x v="66"/>
    <s v="USC5Q1400040"/>
    <s v="Passionate People"/>
    <s v="Digital Online Vid track Stream"/>
    <n v="0.02"/>
    <n v="2"/>
  </r>
  <r>
    <s v="JAN 2019"/>
    <s v="CAROLINE"/>
    <s v="VOTIVMUSIC"/>
    <x v="14"/>
    <s v="857235002459"/>
    <x v="66"/>
    <s v="USC5Q1400041"/>
    <s v="Simon's In The Jungle"/>
    <s v="Digital Online Aud track Stream"/>
    <m/>
    <n v="1"/>
  </r>
  <r>
    <s v="JAN 2019"/>
    <s v="CAROLINE"/>
    <s v="VOTIVMUSIC"/>
    <x v="14"/>
    <s v="857235002459"/>
    <x v="66"/>
    <s v="USC5Q1400041"/>
    <s v="Simon's In The Jungle"/>
    <s v="Audio Track Stream Portable - Subscr"/>
    <n v="0.02"/>
    <n v="6"/>
  </r>
  <r>
    <s v="JAN 2019"/>
    <s v="CAROLINE"/>
    <s v="VOTIVMUSIC"/>
    <x v="14"/>
    <s v="857235002459"/>
    <x v="66"/>
    <s v="USC5Q1400042"/>
    <s v="Evan Mann"/>
    <s v="Digital Online Aud track Stream"/>
    <m/>
    <n v="2"/>
  </r>
  <r>
    <s v="JAN 2019"/>
    <s v="CAROLINE"/>
    <s v="VOTIVMUSIC"/>
    <x v="14"/>
    <s v="857235002459"/>
    <x v="66"/>
    <s v="USC5Q1400042"/>
    <s v="Evan Mann"/>
    <s v="Audio Track Stream Portable - Subscr"/>
    <n v="0.01"/>
    <n v="2"/>
  </r>
  <r>
    <s v="JAN 2019"/>
    <s v="CAROLINE"/>
    <s v="VOTIVMUSIC"/>
    <x v="14"/>
    <s v="857235002459"/>
    <x v="66"/>
    <s v="USC5Q1400043"/>
    <s v="Case Logic"/>
    <s v="Digital Online Aud track Stream"/>
    <m/>
    <n v="1"/>
  </r>
  <r>
    <s v="JAN 2019"/>
    <s v="CAROLINE"/>
    <s v="VOTIVMUSIC"/>
    <x v="14"/>
    <s v="857235002466"/>
    <x v="66"/>
    <s v="USC5Q1400036"/>
    <s v="20+Centuries"/>
    <s v="Audio Track Stream Portable - Subscr"/>
    <n v="0.01"/>
    <n v="1"/>
  </r>
  <r>
    <s v="JAN 2019"/>
    <s v="CAROLINE"/>
    <s v="VOTIVMUSIC"/>
    <x v="14"/>
    <s v="857235002466"/>
    <x v="66"/>
    <s v="USC5Q1400037"/>
    <s v="Running People"/>
    <s v="Audio Track Stream Portable - Subscr"/>
    <n v="0.04"/>
    <n v="4"/>
  </r>
  <r>
    <s v="JAN 2019"/>
    <s v="CAROLINE"/>
    <s v="VOTIVMUSIC"/>
    <x v="14"/>
    <s v="857235002466"/>
    <x v="66"/>
    <s v="USC5Q1400037"/>
    <s v="Running People"/>
    <s v="Audio Cloud Services - Subscr"/>
    <m/>
    <n v="1"/>
  </r>
  <r>
    <s v="JAN 2019"/>
    <s v="CAROLINE"/>
    <s v="VOTIVMUSIC"/>
    <x v="14"/>
    <s v="857235002466"/>
    <x v="66"/>
    <s v="USC5Q1400038"/>
    <s v="Love Is On The Way"/>
    <s v="Audio Cloud Services - Subscr"/>
    <m/>
    <n v="1"/>
  </r>
  <r>
    <s v="JAN 2019"/>
    <s v="CAROLINE"/>
    <s v="VOTIVMUSIC"/>
    <x v="14"/>
    <s v="857235002466"/>
    <x v="66"/>
    <s v="USC5Q1400039"/>
    <s v="Big Bad Money"/>
    <s v="Audio Cloud Services - Subscr"/>
    <m/>
    <n v="2"/>
  </r>
  <r>
    <s v="JAN 2019"/>
    <s v="CAROLINE"/>
    <s v="VOTIVMUSIC"/>
    <x v="14"/>
    <s v="857235002466"/>
    <x v="66"/>
    <s v="USC5Q1400040"/>
    <s v="Passionate People"/>
    <s v="Audio Cloud Services - Subscr"/>
    <m/>
    <n v="1"/>
  </r>
  <r>
    <s v="JAN 2019"/>
    <s v="CAROLINE"/>
    <s v="VOTIVMUSIC"/>
    <x v="14"/>
    <s v="857235002466"/>
    <x v="66"/>
    <s v="USC5Q1400041"/>
    <s v="Simon's In The Jungle"/>
    <s v="Audio Cloud Services - Subscr"/>
    <m/>
    <n v="1"/>
  </r>
  <r>
    <s v="JAN 2019"/>
    <s v="CAROLINE"/>
    <s v="VOTIVMUSIC"/>
    <x v="14"/>
    <s v="857235002466"/>
    <x v="66"/>
    <s v="USC5Q1400042"/>
    <s v="Evan Mann"/>
    <s v="Audio Cloud Services - Subscr"/>
    <m/>
    <n v="2"/>
  </r>
  <r>
    <s v="JAN 2019"/>
    <s v="CAROLINE"/>
    <s v="VOTIVMUSIC"/>
    <x v="14"/>
    <s v="857235002466"/>
    <x v="66"/>
    <s v="USC5Q1400043"/>
    <s v="Case Logic"/>
    <s v="Audio Cloud Services - Subscr"/>
    <m/>
    <n v="1"/>
  </r>
  <r>
    <s v="JAN 2019"/>
    <s v="CAROLINE"/>
    <s v="VOTIVMUSIC"/>
    <x v="14"/>
    <s v="857235002466"/>
    <x v="66"/>
    <s v="USC5Q1400044"/>
    <s v="30601"/>
    <s v="Audio Cloud Services - Subscr"/>
    <m/>
    <n v="1"/>
  </r>
  <r>
    <s v="JAN 2019"/>
    <s v="CAROLINE"/>
    <s v="VOTIVMUSIC"/>
    <x v="14"/>
    <s v="857235002466"/>
    <x v="66"/>
    <s v="USC5Q1400045"/>
    <s v="Thee Only Childe"/>
    <s v="Audio Cloud Services - Subscr"/>
    <m/>
    <n v="3"/>
  </r>
  <r>
    <s v="JAN 2019"/>
    <s v="CAROLINE"/>
    <s v="VOTIVMUSIC"/>
    <x v="14"/>
    <s v="857235002817"/>
    <x v="63"/>
    <s v="USC5Q1400036"/>
    <s v="20+Centuries"/>
    <s v="Audio Cloud Services - Subscr"/>
    <m/>
    <n v="1"/>
  </r>
  <r>
    <s v="JAN 2019"/>
    <s v="CAROLINE"/>
    <s v="VOTIVMUSIC"/>
    <x v="15"/>
    <s v="851563006127"/>
    <x v="67"/>
    <s v="USC5Q1400049"/>
    <s v="Intro (Glint/Inverter)"/>
    <s v="Audio Cloud Services - Subscr"/>
    <m/>
    <n v="1"/>
  </r>
  <r>
    <s v="JAN 2019"/>
    <s v="CAROLINE"/>
    <s v="VOTIVMUSIC"/>
    <x v="15"/>
    <s v="851563006127"/>
    <x v="67"/>
    <s v="USC5Q1400050"/>
    <s v="Daydreamers"/>
    <s v="Digital Online Aud track Stream"/>
    <m/>
    <n v="1"/>
  </r>
  <r>
    <s v="JAN 2019"/>
    <s v="CAROLINE"/>
    <s v="VOTIVMUSIC"/>
    <x v="15"/>
    <s v="851563006127"/>
    <x v="67"/>
    <s v="USC5Q1400050"/>
    <s v="Daydreamers"/>
    <s v="Audio Track Stream Portable - Subscr"/>
    <n v="0.04"/>
    <n v="8"/>
  </r>
  <r>
    <s v="JAN 2019"/>
    <s v="CAROLINE"/>
    <s v="VOTIVMUSIC"/>
    <x v="15"/>
    <s v="851563006127"/>
    <x v="67"/>
    <s v="USC5Q1400050"/>
    <s v="Daydreamers"/>
    <s v="Audio Cloud Services - Subscr"/>
    <m/>
    <n v="3"/>
  </r>
  <r>
    <s v="JAN 2019"/>
    <s v="CAROLINE"/>
    <s v="VOTIVMUSIC"/>
    <x v="15"/>
    <s v="851563006127"/>
    <x v="67"/>
    <s v="USC5Q1400051"/>
    <s v="Breathe"/>
    <s v="Audio Track Stream Portable - Subscr"/>
    <n v="0.04"/>
    <n v="6"/>
  </r>
  <r>
    <s v="JAN 2019"/>
    <s v="CAROLINE"/>
    <s v="VOTIVMUSIC"/>
    <x v="15"/>
    <s v="851563006127"/>
    <x v="67"/>
    <s v="USC5Q1400052"/>
    <s v="Guided"/>
    <s v="Audio Track Stream Portable - Subscr"/>
    <n v="7.0000000000000007E-2"/>
    <n v="10"/>
  </r>
  <r>
    <s v="JAN 2019"/>
    <s v="CAROLINE"/>
    <s v="VOTIVMUSIC"/>
    <x v="15"/>
    <s v="851563006127"/>
    <x v="67"/>
    <s v="USC5Q1400052"/>
    <s v="Guided"/>
    <s v="Audio Cloud Services - Subscr"/>
    <m/>
    <n v="4"/>
  </r>
  <r>
    <s v="JAN 2019"/>
    <s v="CAROLINE"/>
    <s v="VOTIVMUSIC"/>
    <x v="15"/>
    <s v="851563006127"/>
    <x v="67"/>
    <s v="USC5Q1400053"/>
    <s v="Sit Back, Let Go"/>
    <s v="Audio Track Stream Portable - Subscr"/>
    <n v="0.01"/>
    <n v="2"/>
  </r>
  <r>
    <s v="JAN 2019"/>
    <s v="CAROLINE"/>
    <s v="VOTIVMUSIC"/>
    <x v="15"/>
    <s v="851563006127"/>
    <x v="67"/>
    <s v="USC5Q1400054"/>
    <s v="Debts &amp; Collections"/>
    <s v="Audio Track Stream Portable - Subscr"/>
    <n v="0.03"/>
    <n v="3"/>
  </r>
  <r>
    <s v="JAN 2019"/>
    <s v="CAROLINE"/>
    <s v="VOTIVMUSIC"/>
    <x v="15"/>
    <s v="851563006127"/>
    <x v="67"/>
    <s v="USC5Q1400054"/>
    <s v="Debts &amp; Collections"/>
    <s v="Audio Cloud Services - Subscr"/>
    <m/>
    <n v="1"/>
  </r>
  <r>
    <s v="JAN 2019"/>
    <s v="CAROLINE"/>
    <s v="VOTIVMUSIC"/>
    <x v="15"/>
    <s v="851563006127"/>
    <x v="67"/>
    <s v="USC5Q1400055"/>
    <s v="Soldiers In The Dark"/>
    <s v="Audio Track Stream Portable - Subscr"/>
    <n v="0.01"/>
    <n v="2"/>
  </r>
  <r>
    <s v="JAN 2019"/>
    <s v="CAROLINE"/>
    <s v="VOTIVMUSIC"/>
    <x v="15"/>
    <s v="851563006127"/>
    <x v="67"/>
    <s v="USC5Q1400055"/>
    <s v="Soldiers In The Dark"/>
    <s v="Audio Cloud Services - Subscr"/>
    <m/>
    <n v="2"/>
  </r>
  <r>
    <s v="JAN 2019"/>
    <s v="CAROLINE"/>
    <s v="VOTIVMUSIC"/>
    <x v="15"/>
    <s v="851563006127"/>
    <x v="67"/>
    <s v="USC5Q1400056"/>
    <s v="Junky"/>
    <s v="Audio Track Stream Portable - Subscr"/>
    <n v="0.02"/>
    <n v="3"/>
  </r>
  <r>
    <s v="JAN 2019"/>
    <s v="CAROLINE"/>
    <s v="VOTIVMUSIC"/>
    <x v="15"/>
    <s v="851563006127"/>
    <x v="67"/>
    <s v="USC5Q1400056"/>
    <s v="Junky"/>
    <s v="Audio Cloud Services - Subscr"/>
    <m/>
    <n v="2"/>
  </r>
  <r>
    <s v="JAN 2019"/>
    <s v="CAROLINE"/>
    <s v="VOTIVMUSIC"/>
    <x v="15"/>
    <s v="851563006127"/>
    <x v="67"/>
    <s v="USC5Q1400057"/>
    <s v="The Hands On The Clock"/>
    <s v="Audio Track Stream Portable - Subscr"/>
    <m/>
    <n v="1"/>
  </r>
  <r>
    <s v="JAN 2019"/>
    <s v="CAROLINE"/>
    <s v="VOTIVMUSIC"/>
    <x v="15"/>
    <s v="851563006127"/>
    <x v="67"/>
    <s v="USC5Q1400057"/>
    <s v="The Hands On The Clock"/>
    <s v="Audio Cloud Services - Subscr"/>
    <m/>
    <n v="2"/>
  </r>
  <r>
    <s v="JAN 2019"/>
    <s v="CAROLINE"/>
    <s v="VOTIVMUSIC"/>
    <x v="15"/>
    <s v="851563006127"/>
    <x v="67"/>
    <s v="USC5Q1400060"/>
    <s v="While You Sleep"/>
    <s v="Audio Track Stream Portable - Subscr"/>
    <n v="0.01"/>
    <n v="1"/>
  </r>
  <r>
    <s v="JAN 2019"/>
    <s v="CAROLINE"/>
    <s v="VOTIVMUSIC"/>
    <x v="15"/>
    <s v="851563006127"/>
    <x v="67"/>
    <s v="USC5Q1400060"/>
    <s v="While You Sleep"/>
    <s v="Audio Cloud Services - Subscr"/>
    <m/>
    <n v="1"/>
  </r>
  <r>
    <s v="JAN 2019"/>
    <s v="CAROLINE"/>
    <s v="VOTIVMUSIC"/>
    <x v="15"/>
    <s v="851563006127"/>
    <x v="67"/>
    <s v="USC5Q1400090"/>
    <s v="Far From Here"/>
    <s v="Audio Track Stream Portable - Subscr"/>
    <n v="0.02"/>
    <n v="2"/>
  </r>
  <r>
    <s v="JAN 2019"/>
    <s v="CAROLINE"/>
    <s v="VOTIVMUSIC"/>
    <x v="15"/>
    <s v="851563006127"/>
    <x v="67"/>
    <s v="USC5Q1400090"/>
    <s v="Far From Here"/>
    <s v="Audio Cloud Services - Subscr"/>
    <m/>
    <n v="3"/>
  </r>
  <r>
    <s v="JAN 2019"/>
    <s v="CAROLINE"/>
    <s v="VOTIVMUSIC"/>
    <x v="15"/>
    <s v="851563006127"/>
    <x v="67"/>
    <s v="USC5Q1400091"/>
    <s v="Get Out The Way"/>
    <s v="Audio Track Stream Portable - Subscr"/>
    <n v="0.01"/>
    <n v="2"/>
  </r>
  <r>
    <s v="JAN 2019"/>
    <s v="CAROLINE"/>
    <s v="VOTIVMUSIC"/>
    <x v="15"/>
    <s v="851563006134"/>
    <x v="67"/>
    <s v="USC5Q1400050"/>
    <s v="Daydreamers"/>
    <s v="Digital Online Aud track Stream"/>
    <m/>
    <n v="1"/>
  </r>
  <r>
    <s v="JAN 2019"/>
    <s v="CAROLINE"/>
    <s v="VOTIVMUSIC"/>
    <x v="15"/>
    <s v="851563006134"/>
    <x v="67"/>
    <s v="USC5Q1400050"/>
    <s v="Daydreamers"/>
    <s v="Audio Track Stream Portable - Subscr"/>
    <n v="0.1"/>
    <n v="22"/>
  </r>
  <r>
    <s v="JAN 2019"/>
    <s v="CAROLINE"/>
    <s v="VOTIVMUSIC"/>
    <x v="15"/>
    <s v="851563006134"/>
    <x v="67"/>
    <s v="USC5Q1400051"/>
    <s v="Breathe"/>
    <s v="Digital Online Vid track Stream"/>
    <m/>
    <n v="1"/>
  </r>
  <r>
    <s v="JAN 2019"/>
    <s v="CAROLINE"/>
    <s v="VOTIVMUSIC"/>
    <x v="15"/>
    <s v="851563006134"/>
    <x v="67"/>
    <s v="USC5Q1400051"/>
    <s v="Breathe"/>
    <s v="Audio Track Stream Portable - Subscr"/>
    <n v="0.01"/>
    <n v="2"/>
  </r>
  <r>
    <s v="JAN 2019"/>
    <s v="CAROLINE"/>
    <s v="VOTIVMUSIC"/>
    <x v="15"/>
    <s v="851563006134"/>
    <x v="67"/>
    <s v="USC5Q1400052"/>
    <s v="Guided"/>
    <s v="Audio Track Stream Portable - Subscr"/>
    <n v="0.01"/>
    <n v="2"/>
  </r>
  <r>
    <s v="JAN 2019"/>
    <s v="CAROLINE"/>
    <s v="VOTIVMUSIC"/>
    <x v="15"/>
    <s v="851563006134"/>
    <x v="67"/>
    <s v="USC5Q1400056"/>
    <s v="Junky"/>
    <s v="Audio Track Stream Portable - Subscr"/>
    <n v="0.04"/>
    <n v="3"/>
  </r>
  <r>
    <s v="JAN 2019"/>
    <s v="CAROLINE"/>
    <s v="VOTIVMUSIC"/>
    <x v="15"/>
    <s v="851563006134"/>
    <x v="67"/>
    <s v="USC5Q1400057"/>
    <s v="The Hands On The Clock"/>
    <s v="Audio Track Stream Portable - Subscr"/>
    <n v="0.05"/>
    <n v="3"/>
  </r>
  <r>
    <s v="JAN 2019"/>
    <s v="CAROLINE"/>
    <s v="VOTIVMUSIC"/>
    <x v="15"/>
    <s v="851563006134"/>
    <x v="67"/>
    <s v="USC5Q1400060"/>
    <s v="While You Sleep"/>
    <s v="Audio Track Stream Portable - Subscr"/>
    <n v="0.04"/>
    <n v="5"/>
  </r>
  <r>
    <s v="JAN 2019"/>
    <s v="CAROLINE"/>
    <s v="VOTIVMUSIC"/>
    <x v="15"/>
    <s v="851563006134"/>
    <x v="67"/>
    <s v="USC5Q1400090"/>
    <s v="Far From Here"/>
    <s v="Audio Track Stream Portable - Subscr"/>
    <m/>
    <n v="1"/>
  </r>
  <r>
    <s v="JAN 2019"/>
    <s v="CAROLINE"/>
    <s v="VOTIVMUSIC"/>
    <x v="15"/>
    <s v="851563006134"/>
    <x v="67"/>
    <s v="USC5Q1400091"/>
    <s v="Get Out The Way"/>
    <s v="Digital Online Aud track Stream"/>
    <m/>
    <n v="3"/>
  </r>
  <r>
    <s v="JAN 2019"/>
    <s v="CAROLINE"/>
    <s v="VOTIVMUSIC"/>
    <x v="15"/>
    <s v="851563006134"/>
    <x v="67"/>
    <s v="USC5Q1400091"/>
    <s v="Get Out The Way"/>
    <s v="Audio Track Stream Portable - Subscr"/>
    <n v="0.09"/>
    <n v="18"/>
  </r>
  <r>
    <s v="JAN 2019"/>
    <s v="CAROLINE"/>
    <s v="VOTIVMUSIC"/>
    <x v="15"/>
    <s v="851563006257"/>
    <x v="68"/>
    <s v="USC5Q1400060"/>
    <s v="While You Sleep"/>
    <s v="Digital Online Aud track Stream"/>
    <n v="0.01"/>
    <n v="3"/>
  </r>
  <r>
    <s v="JAN 2019"/>
    <s v="CAROLINE"/>
    <s v="VOTIVMUSIC"/>
    <x v="15"/>
    <s v="851563006257"/>
    <x v="68"/>
    <s v="USC5Q1400060"/>
    <s v="While You Sleep"/>
    <s v="Audio Track Stream Portable - Subscr"/>
    <n v="0.05"/>
    <n v="2"/>
  </r>
  <r>
    <s v="JAN 2019"/>
    <s v="CAROLINE"/>
    <s v="VOTIVMUSIC"/>
    <x v="15"/>
    <s v="851563006257"/>
    <x v="68"/>
    <s v="USC5Q1400060"/>
    <s v="While You Sleep"/>
    <s v="Audio Stream True Up"/>
    <m/>
    <n v="1"/>
  </r>
  <r>
    <s v="JAN 2019"/>
    <s v="CAROLINE"/>
    <s v="VOTIVMUSIC"/>
    <x v="15"/>
    <s v="851563006264"/>
    <x v="69"/>
    <s v="USC5Q1400052"/>
    <s v="Guided"/>
    <s v="Audio Track Stream Portable - Subscr"/>
    <n v="0.02"/>
    <n v="6"/>
  </r>
  <r>
    <s v="JAN 2019"/>
    <s v="CAROLINE"/>
    <s v="VOTIVMUSIC"/>
    <x v="15"/>
    <s v="851563006264"/>
    <x v="69"/>
    <s v="USC5Q1400059"/>
    <s v="All Is Well"/>
    <s v="Audio Track Stream Portable - Subscr"/>
    <n v="0.02"/>
    <n v="3"/>
  </r>
  <r>
    <s v="JAN 2019"/>
    <s v="CAROLINE"/>
    <s v="VOTIVMUSIC"/>
    <x v="15"/>
    <s v="851563006264"/>
    <x v="69"/>
    <s v="USC5Q1400098"/>
    <s v="The Truth Lies In Us"/>
    <s v="Audio Track Stream Portable - Subscr"/>
    <n v="0.01"/>
    <n v="1"/>
  </r>
  <r>
    <s v="JAN 2019"/>
    <s v="CAROLINE"/>
    <s v="VOTIVMUSIC"/>
    <x v="15"/>
    <s v="851563006301"/>
    <x v="68"/>
    <s v="USC5Q1400060"/>
    <s v="While You Sleep"/>
    <s v="User Generated Content Stream Track"/>
    <m/>
    <n v="1"/>
  </r>
  <r>
    <s v="JAN 2019"/>
    <s v="CAROLINE"/>
    <s v="VOTIVMUSIC"/>
    <x v="15"/>
    <s v="851563006301"/>
    <x v="68"/>
    <s v="USC5Q1400060"/>
    <s v="While You Sleep"/>
    <s v="Audio Track Stream Portable - Subscr"/>
    <n v="0.01"/>
    <n v="1"/>
  </r>
  <r>
    <s v="JAN 2019"/>
    <s v="CAROLINE"/>
    <s v="VOTIVMUSIC"/>
    <x v="15"/>
    <s v="851563006301"/>
    <x v="68"/>
    <s v="USC5Q1400094"/>
    <s v="Hold Still"/>
    <s v="Digital Online Aud track Stream"/>
    <m/>
    <n v="1"/>
  </r>
  <r>
    <s v="JAN 2019"/>
    <s v="CAROLINE"/>
    <s v="VOTIVMUSIC"/>
    <x v="15"/>
    <s v="851563006301"/>
    <x v="68"/>
    <s v="USC5Q1400094"/>
    <s v="Hold Still"/>
    <s v="Audio Track Stream Portable - Subscr"/>
    <n v="0.05"/>
    <n v="8"/>
  </r>
  <r>
    <s v="JAN 2019"/>
    <s v="CAROLINE"/>
    <s v="VOTIVMUSIC"/>
    <x v="15"/>
    <s v="851563006301"/>
    <x v="68"/>
    <s v="USC5Q1500012"/>
    <s v="The Places I Found"/>
    <s v="Audio Track Stream Portable - Subscr"/>
    <n v="0.01"/>
    <n v="1"/>
  </r>
  <r>
    <s v="JAN 2019"/>
    <s v="CAROLINE"/>
    <s v="VOTIVMUSIC"/>
    <x v="15"/>
    <s v="851563006424"/>
    <x v="70"/>
    <s v="USC5Q1500031"/>
    <s v="Girl Crush"/>
    <s v="Audio Track Stream Portable - Subscr"/>
    <m/>
    <n v="1"/>
  </r>
  <r>
    <s v="JAN 2019"/>
    <s v="CAROLINE"/>
    <s v="VOTIVMUSIC"/>
    <x v="15"/>
    <s v="851563006431"/>
    <x v="71"/>
    <s v="USC5Q1400050"/>
    <s v="Daydreamers"/>
    <s v="Audio Track Stream Portable - Subscr"/>
    <m/>
    <n v="1"/>
  </r>
  <r>
    <s v="JAN 2019"/>
    <s v="CAROLINE"/>
    <s v="VOTIVMUSIC"/>
    <x v="15"/>
    <s v="851563006493"/>
    <x v="72"/>
    <s v="USC5Q1400091"/>
    <s v="Get Out The Way"/>
    <s v="Audio Track Stream Portable - Subscr"/>
    <n v="0.03"/>
    <n v="7"/>
  </r>
  <r>
    <s v="JAN 2019"/>
    <s v="CAROLINE"/>
    <s v="VOTIVMUSIC"/>
    <x v="15"/>
    <s v="851563006493"/>
    <x v="72"/>
    <s v="USC5Q1400091"/>
    <s v="Get Out The Way"/>
    <s v="Audio Cloud Services - Subscr"/>
    <m/>
    <n v="2"/>
  </r>
  <r>
    <s v="JAN 2019"/>
    <s v="CAROLINE"/>
    <s v="VOTIVMUSIC"/>
    <x v="16"/>
    <s v="851857007205"/>
    <x v="73"/>
    <s v="USC5Q1700001"/>
    <s v="As You Are"/>
    <s v="Digital Online Aud track Stream"/>
    <n v="0.01"/>
    <n v="5"/>
  </r>
  <r>
    <s v="JAN 2019"/>
    <s v="CAROLINE"/>
    <s v="VOTIVMUSIC"/>
    <x v="16"/>
    <s v="851857007205"/>
    <x v="73"/>
    <s v="USC5Q1700001"/>
    <s v="As You Are"/>
    <s v="Digital Online Vid track Stream"/>
    <m/>
    <n v="2"/>
  </r>
  <r>
    <s v="JAN 2019"/>
    <s v="CAROLINE"/>
    <s v="VOTIVMUSIC"/>
    <x v="16"/>
    <s v="851857007205"/>
    <x v="73"/>
    <s v="USC5Q1700001"/>
    <s v="As You Are"/>
    <s v="User Generated Content Stream Track"/>
    <n v="0.03"/>
    <n v="215"/>
  </r>
  <r>
    <s v="JAN 2019"/>
    <s v="CAROLINE"/>
    <s v="VOTIVMUSIC"/>
    <x v="16"/>
    <s v="851857007205"/>
    <x v="73"/>
    <s v="USC5Q1700001"/>
    <s v="As You Are"/>
    <s v="Audio Track Stream Portable - Subscr"/>
    <n v="0.03"/>
    <n v="9"/>
  </r>
  <r>
    <s v="JAN 2019"/>
    <s v="CAROLINE"/>
    <s v="VOTIVMUSIC"/>
    <x v="16"/>
    <s v="851857007205"/>
    <x v="73"/>
    <s v="USC5Q1700001"/>
    <s v="As You Are"/>
    <s v="User Generated Content Stream - Subscr"/>
    <m/>
    <n v="2"/>
  </r>
  <r>
    <s v="JAN 2019"/>
    <s v="CAROLINE"/>
    <s v="VOTIVMUSIC"/>
    <x v="16"/>
    <s v="851857007205"/>
    <x v="73"/>
    <s v="USC5Q1700002"/>
    <s v="All The Things You Were By Now"/>
    <s v="Digital Online Vid track Stream"/>
    <m/>
    <n v="3"/>
  </r>
  <r>
    <s v="JAN 2019"/>
    <s v="CAROLINE"/>
    <s v="VOTIVMUSIC"/>
    <x v="16"/>
    <s v="851857007205"/>
    <x v="73"/>
    <s v="USC5Q1700002"/>
    <s v="All The Things You Were By Now"/>
    <s v="Audio Track Stream Portable - Subscr"/>
    <n v="0.03"/>
    <n v="6"/>
  </r>
  <r>
    <s v="JAN 2019"/>
    <s v="CAROLINE"/>
    <s v="VOTIVMUSIC"/>
    <x v="16"/>
    <s v="851857007205"/>
    <x v="73"/>
    <s v="USC5Q1700003"/>
    <s v="Boys Theme"/>
    <s v="Digital Online Vid track Stream"/>
    <m/>
    <n v="4"/>
  </r>
  <r>
    <s v="JAN 2019"/>
    <s v="CAROLINE"/>
    <s v="VOTIVMUSIC"/>
    <x v="16"/>
    <s v="851857007205"/>
    <x v="73"/>
    <s v="USC5Q1700003"/>
    <s v="Boys Theme"/>
    <s v="Audio Track Stream Portable - Subscr"/>
    <n v="0.04"/>
    <n v="10"/>
  </r>
  <r>
    <s v="JAN 2019"/>
    <s v="CAROLINE"/>
    <s v="VOTIVMUSIC"/>
    <x v="16"/>
    <s v="851857007205"/>
    <x v="73"/>
    <s v="USC5Q1700004"/>
    <s v="Boys Theme"/>
    <s v="Digital Online Aud track Stream"/>
    <m/>
    <n v="1"/>
  </r>
  <r>
    <s v="JAN 2019"/>
    <s v="CAROLINE"/>
    <s v="VOTIVMUSIC"/>
    <x v="16"/>
    <s v="851857007205"/>
    <x v="73"/>
    <s v="USC5Q1700004"/>
    <s v="Boys Theme"/>
    <s v="Digital Online Vid track Stream"/>
    <m/>
    <n v="5"/>
  </r>
  <r>
    <s v="JAN 2019"/>
    <s v="CAROLINE"/>
    <s v="VOTIVMUSIC"/>
    <x v="16"/>
    <s v="851857007205"/>
    <x v="73"/>
    <s v="USC5Q1700004"/>
    <s v="Boys Theme"/>
    <s v="User Generated Content Stream Track"/>
    <n v="0.01"/>
    <n v="124"/>
  </r>
  <r>
    <s v="JAN 2019"/>
    <s v="CAROLINE"/>
    <s v="VOTIVMUSIC"/>
    <x v="16"/>
    <s v="851857007205"/>
    <x v="73"/>
    <s v="USC5Q1700004"/>
    <s v="Boys Theme"/>
    <s v="Audio Track Stream Portable - Subscr"/>
    <n v="0.17"/>
    <n v="49"/>
  </r>
  <r>
    <s v="JAN 2019"/>
    <s v="CAROLINE"/>
    <s v="VOTIVMUSIC"/>
    <x v="16"/>
    <s v="851857007205"/>
    <x v="73"/>
    <s v="USC5Q1700005"/>
    <s v="Saying Hi To Old Friends"/>
    <s v="Digital Online Aud track Stream"/>
    <n v="0.02"/>
    <n v="12"/>
  </r>
  <r>
    <s v="JAN 2019"/>
    <s v="CAROLINE"/>
    <s v="VOTIVMUSIC"/>
    <x v="16"/>
    <s v="851857007205"/>
    <x v="73"/>
    <s v="USC5Q1700005"/>
    <s v="Saying Hi To Old Friends"/>
    <s v="Digital Online Vid track Stream"/>
    <n v="0.06"/>
    <n v="12"/>
  </r>
  <r>
    <s v="JAN 2019"/>
    <s v="CAROLINE"/>
    <s v="VOTIVMUSIC"/>
    <x v="16"/>
    <s v="851857007205"/>
    <x v="73"/>
    <s v="USC5Q1700005"/>
    <s v="Saying Hi To Old Friends"/>
    <s v="User Generated Content Stream Track"/>
    <n v="0.03"/>
    <n v="215"/>
  </r>
  <r>
    <s v="JAN 2019"/>
    <s v="CAROLINE"/>
    <s v="VOTIVMUSIC"/>
    <x v="16"/>
    <s v="851857007205"/>
    <x v="73"/>
    <s v="USC5Q1700005"/>
    <s v="Saying Hi To Old Friends"/>
    <s v="Audio Track Stream Portable - Subscr"/>
    <n v="0.09"/>
    <n v="17"/>
  </r>
  <r>
    <s v="JAN 2019"/>
    <s v="CAROLINE"/>
    <s v="VOTIVMUSIC"/>
    <x v="16"/>
    <s v="851857007205"/>
    <x v="73"/>
    <s v="USC5Q1700005"/>
    <s v="Saying Hi To Old Friends"/>
    <s v="User Generated Content Stream - Subscr"/>
    <m/>
    <n v="2"/>
  </r>
  <r>
    <s v="JAN 2019"/>
    <s v="CAROLINE"/>
    <s v="VOTIVMUSIC"/>
    <x v="16"/>
    <s v="851857007205"/>
    <x v="73"/>
    <s v="USC5Q1700006"/>
    <s v="Hard Being Happy"/>
    <s v="Digital Online Aud track Stream"/>
    <m/>
    <n v="1"/>
  </r>
  <r>
    <s v="JAN 2019"/>
    <s v="CAROLINE"/>
    <s v="VOTIVMUSIC"/>
    <x v="16"/>
    <s v="851857007205"/>
    <x v="73"/>
    <s v="USC5Q1700006"/>
    <s v="Hard Being Happy"/>
    <s v="Digital Online Vid track Stream"/>
    <m/>
    <n v="3"/>
  </r>
  <r>
    <s v="JAN 2019"/>
    <s v="CAROLINE"/>
    <s v="VOTIVMUSIC"/>
    <x v="16"/>
    <s v="851857007205"/>
    <x v="73"/>
    <s v="USC5Q1700006"/>
    <s v="Hard Being Happy"/>
    <s v="User Generated Content Stream Track"/>
    <n v="0.03"/>
    <n v="215"/>
  </r>
  <r>
    <s v="JAN 2019"/>
    <s v="CAROLINE"/>
    <s v="VOTIVMUSIC"/>
    <x v="16"/>
    <s v="851857007205"/>
    <x v="73"/>
    <s v="USC5Q1700006"/>
    <s v="Hard Being Happy"/>
    <s v="Audio Track Stream Portable - Subscr"/>
    <n v="0.04"/>
    <n v="7"/>
  </r>
  <r>
    <s v="JAN 2019"/>
    <s v="CAROLINE"/>
    <s v="VOTIVMUSIC"/>
    <x v="16"/>
    <s v="851857007205"/>
    <x v="73"/>
    <s v="USC5Q1700006"/>
    <s v="Hard Being Happy"/>
    <s v="User Generated Content Stream - Subscr"/>
    <m/>
    <n v="2"/>
  </r>
  <r>
    <s v="JAN 2019"/>
    <s v="CAROLINE"/>
    <s v="VOTIVMUSIC"/>
    <x v="16"/>
    <s v="851857007205"/>
    <x v="73"/>
    <s v="USC5Q1700007"/>
    <s v="Oh Boy, Trailer Homes"/>
    <s v="Digital Online Vid track Stream"/>
    <m/>
    <n v="2"/>
  </r>
  <r>
    <s v="JAN 2019"/>
    <s v="CAROLINE"/>
    <s v="VOTIVMUSIC"/>
    <x v="16"/>
    <s v="851857007205"/>
    <x v="73"/>
    <s v="USC5Q1700007"/>
    <s v="Oh Boy, Trailer Homes"/>
    <s v="User Generated Content Stream Track"/>
    <n v="0.03"/>
    <n v="215"/>
  </r>
  <r>
    <s v="JAN 2019"/>
    <s v="CAROLINE"/>
    <s v="VOTIVMUSIC"/>
    <x v="16"/>
    <s v="851857007205"/>
    <x v="73"/>
    <s v="USC5Q1700007"/>
    <s v="Oh Boy, Trailer Homes"/>
    <s v="Audio Track Stream Portable - Subscr"/>
    <n v="0.03"/>
    <n v="4"/>
  </r>
  <r>
    <s v="JAN 2019"/>
    <s v="CAROLINE"/>
    <s v="VOTIVMUSIC"/>
    <x v="16"/>
    <s v="851857007205"/>
    <x v="73"/>
    <s v="USC5Q1700007"/>
    <s v="Oh Boy, Trailer Homes"/>
    <s v="User Generated Content Stream - Subscr"/>
    <m/>
    <n v="2"/>
  </r>
  <r>
    <s v="JAN 2019"/>
    <s v="CAROLINE"/>
    <s v="VOTIVMUSIC"/>
    <x v="16"/>
    <s v="851857007205"/>
    <x v="73"/>
    <s v="USC5Q1700008"/>
    <s v="Fun Fexy Fine"/>
    <s v="Digital Online Vid track Stream"/>
    <m/>
    <n v="1"/>
  </r>
  <r>
    <s v="JAN 2019"/>
    <s v="CAROLINE"/>
    <s v="VOTIVMUSIC"/>
    <x v="16"/>
    <s v="851857007205"/>
    <x v="73"/>
    <s v="USC5Q1700008"/>
    <s v="Fun Fexy Fine"/>
    <s v="User Generated Content Stream Track"/>
    <n v="0.03"/>
    <n v="215"/>
  </r>
  <r>
    <s v="JAN 2019"/>
    <s v="CAROLINE"/>
    <s v="VOTIVMUSIC"/>
    <x v="16"/>
    <s v="851857007205"/>
    <x v="73"/>
    <s v="USC5Q1700008"/>
    <s v="Fun Fexy Fine"/>
    <s v="Audio Track Stream Portable - Subscr"/>
    <n v="0.03"/>
    <n v="8"/>
  </r>
  <r>
    <s v="JAN 2019"/>
    <s v="CAROLINE"/>
    <s v="VOTIVMUSIC"/>
    <x v="16"/>
    <s v="851857007205"/>
    <x v="73"/>
    <s v="USC5Q1700008"/>
    <s v="Fun Fexy Fine"/>
    <s v="User Generated Content Stream - Subscr"/>
    <m/>
    <n v="2"/>
  </r>
  <r>
    <s v="JAN 2019"/>
    <s v="CAROLINE"/>
    <s v="VOTIVMUSIC"/>
    <x v="16"/>
    <s v="851857007205"/>
    <x v="73"/>
    <s v="USC5Q1700009"/>
    <s v="I Wish You Were A Girl"/>
    <s v="Digital Online Aud track Stream"/>
    <m/>
    <n v="1"/>
  </r>
  <r>
    <s v="JAN 2019"/>
    <s v="CAROLINE"/>
    <s v="VOTIVMUSIC"/>
    <x v="16"/>
    <s v="851857007205"/>
    <x v="73"/>
    <s v="USC5Q1700009"/>
    <s v="I Wish You Were A Girl"/>
    <s v="Digital Online Vid track Stream"/>
    <m/>
    <n v="2"/>
  </r>
  <r>
    <s v="JAN 2019"/>
    <s v="CAROLINE"/>
    <s v="VOTIVMUSIC"/>
    <x v="16"/>
    <s v="851857007205"/>
    <x v="73"/>
    <s v="USC5Q1700009"/>
    <s v="I Wish You Were A Girl"/>
    <s v="User Generated Content Stream Track"/>
    <n v="0.03"/>
    <n v="215"/>
  </r>
  <r>
    <s v="JAN 2019"/>
    <s v="CAROLINE"/>
    <s v="VOTIVMUSIC"/>
    <x v="16"/>
    <s v="851857007205"/>
    <x v="73"/>
    <s v="USC5Q1700009"/>
    <s v="I Wish You Were A Girl"/>
    <s v="Audio Track Stream Portable - Subscr"/>
    <n v="0.02"/>
    <n v="3"/>
  </r>
  <r>
    <s v="JAN 2019"/>
    <s v="CAROLINE"/>
    <s v="VOTIVMUSIC"/>
    <x v="16"/>
    <s v="851857007205"/>
    <x v="73"/>
    <s v="USC5Q1700009"/>
    <s v="I Wish You Were A Girl"/>
    <s v="User Generated Content Stream - Subscr"/>
    <m/>
    <n v="2"/>
  </r>
  <r>
    <s v="JAN 2019"/>
    <s v="CAROLINE"/>
    <s v="VOTIVMUSIC"/>
    <x v="16"/>
    <s v="851857007205"/>
    <x v="73"/>
    <s v="USC5Q1700010"/>
    <s v="All The Things You Were By Now"/>
    <s v="User Generated Content Stream Track"/>
    <n v="0.03"/>
    <n v="215"/>
  </r>
  <r>
    <s v="JAN 2019"/>
    <s v="CAROLINE"/>
    <s v="VOTIVMUSIC"/>
    <x v="16"/>
    <s v="851857007205"/>
    <x v="73"/>
    <s v="USC5Q1700010"/>
    <s v="All The Things You Were By Now"/>
    <s v="Audio Track Stream Portable - Subscr"/>
    <n v="0.01"/>
    <n v="4"/>
  </r>
  <r>
    <s v="JAN 2019"/>
    <s v="CAROLINE"/>
    <s v="VOTIVMUSIC"/>
    <x v="16"/>
    <s v="851857007205"/>
    <x v="73"/>
    <s v="USC5Q1700010"/>
    <s v="All The Things You Were By Now"/>
    <s v="User Generated Content Stream - Subscr"/>
    <m/>
    <n v="2"/>
  </r>
  <r>
    <s v="JAN 2019"/>
    <s v="CAROLINE"/>
    <s v="VOTIVMUSIC"/>
    <x v="16"/>
    <s v="851857007205"/>
    <x v="73"/>
    <s v="USC5Q1700011"/>
    <s v="Dreams Imitate Art"/>
    <s v="Digital Online Aud track Stream"/>
    <n v="0.05"/>
    <n v="34"/>
  </r>
  <r>
    <s v="JAN 2019"/>
    <s v="CAROLINE"/>
    <s v="VOTIVMUSIC"/>
    <x v="16"/>
    <s v="851857007205"/>
    <x v="73"/>
    <s v="USC5Q1700011"/>
    <s v="Dreams Imitate Art"/>
    <s v="Digital Online Vid track Stream"/>
    <m/>
    <n v="2"/>
  </r>
  <r>
    <s v="JAN 2019"/>
    <s v="CAROLINE"/>
    <s v="VOTIVMUSIC"/>
    <x v="16"/>
    <s v="851857007205"/>
    <x v="73"/>
    <s v="USC5Q1700011"/>
    <s v="Dreams Imitate Art"/>
    <s v="User Generated Content Stream Track"/>
    <n v="0.03"/>
    <n v="215"/>
  </r>
  <r>
    <s v="JAN 2019"/>
    <s v="CAROLINE"/>
    <s v="VOTIVMUSIC"/>
    <x v="16"/>
    <s v="851857007205"/>
    <x v="73"/>
    <s v="USC5Q1700011"/>
    <s v="Dreams Imitate Art"/>
    <s v="Audio Track Stream Portable - Subscr"/>
    <n v="0.71"/>
    <n v="154"/>
  </r>
  <r>
    <s v="JAN 2019"/>
    <s v="CAROLINE"/>
    <s v="VOTIVMUSIC"/>
    <x v="16"/>
    <s v="851857007205"/>
    <x v="73"/>
    <s v="USC5Q1700011"/>
    <s v="Dreams Imitate Art"/>
    <s v="User Generated Content Stream - Subscr"/>
    <m/>
    <n v="2"/>
  </r>
  <r>
    <s v="JAN 2019"/>
    <s v="CAROLINE"/>
    <s v="VOTIVMUSIC"/>
    <x v="16"/>
    <s v="851857007205"/>
    <x v="73"/>
    <s v="USC5Q1700012"/>
    <s v="Spectre"/>
    <s v="Digital Online Aud track Stream"/>
    <m/>
    <n v="1"/>
  </r>
  <r>
    <s v="JAN 2019"/>
    <s v="CAROLINE"/>
    <s v="VOTIVMUSIC"/>
    <x v="16"/>
    <s v="851857007205"/>
    <x v="73"/>
    <s v="USC5Q1700012"/>
    <s v="Spectre"/>
    <s v="Digital Online Vid track Stream"/>
    <m/>
    <n v="1"/>
  </r>
  <r>
    <s v="JAN 2019"/>
    <s v="CAROLINE"/>
    <s v="VOTIVMUSIC"/>
    <x v="16"/>
    <s v="851857007205"/>
    <x v="73"/>
    <s v="USC5Q1700012"/>
    <s v="Spectre"/>
    <s v="Audio Track Stream Portable - Subscr"/>
    <n v="0.02"/>
    <n v="4"/>
  </r>
  <r>
    <s v="JAN 2019"/>
    <s v="CAROLINE"/>
    <s v="VOTIVMUSIC"/>
    <x v="16"/>
    <s v="851857007205"/>
    <x v="73"/>
    <s v="USC5Q1700013"/>
    <s v="Dreams Imitate Art"/>
    <s v="Digital Online Aud track Stream"/>
    <m/>
    <n v="1"/>
  </r>
  <r>
    <s v="JAN 2019"/>
    <s v="CAROLINE"/>
    <s v="VOTIVMUSIC"/>
    <x v="16"/>
    <s v="851857007205"/>
    <x v="73"/>
    <s v="USC5Q1700013"/>
    <s v="Dreams Imitate Art"/>
    <s v="Audio Track Stream Portable - Subscr"/>
    <n v="0.02"/>
    <n v="3"/>
  </r>
  <r>
    <s v="JAN 2019"/>
    <s v="CAROLINE"/>
    <s v="VOTIVMUSIC"/>
    <x v="16"/>
    <s v="851857007205"/>
    <x v="73"/>
    <s v="USC5Q1700014"/>
    <s v="Spectre"/>
    <s v="Digital Online Aud track Stream"/>
    <n v="0.01"/>
    <n v="5"/>
  </r>
  <r>
    <s v="JAN 2019"/>
    <s v="CAROLINE"/>
    <s v="VOTIVMUSIC"/>
    <x v="16"/>
    <s v="851857007205"/>
    <x v="73"/>
    <s v="USC5Q1700014"/>
    <s v="Spectre"/>
    <s v="Digital Online Vid track Stream"/>
    <n v="0.03"/>
    <n v="25"/>
  </r>
  <r>
    <s v="JAN 2019"/>
    <s v="CAROLINE"/>
    <s v="VOTIVMUSIC"/>
    <x v="16"/>
    <s v="851857007205"/>
    <x v="73"/>
    <s v="USC5Q1700014"/>
    <s v="Spectre"/>
    <s v="User Generated Content Stream Track"/>
    <n v="0.61"/>
    <n v="1087"/>
  </r>
  <r>
    <s v="JAN 2019"/>
    <s v="CAROLINE"/>
    <s v="VOTIVMUSIC"/>
    <x v="16"/>
    <s v="851857007205"/>
    <x v="73"/>
    <s v="USC5Q1700014"/>
    <s v="Spectre"/>
    <s v="Audio Track Stream Portable - Subscr"/>
    <n v="0.16"/>
    <n v="39"/>
  </r>
  <r>
    <s v="JAN 2019"/>
    <s v="CAROLINE"/>
    <s v="VOTIVMUSIC"/>
    <x v="16"/>
    <s v="851857007205"/>
    <x v="73"/>
    <s v="USC5Q1700014"/>
    <s v="Spectre"/>
    <s v="User Generated Content Stream - Subscr"/>
    <n v="0.14000000000000001"/>
    <n v="16"/>
  </r>
  <r>
    <s v="JAN 2019"/>
    <s v="CAROLINE"/>
    <s v="VOTIVMUSIC"/>
    <x v="16"/>
    <s v="851857007205"/>
    <x v="73"/>
    <s v="USC5Q1700015"/>
    <s v="Boys Theme"/>
    <s v="User Generated Content Stream Track"/>
    <n v="0.03"/>
    <n v="215"/>
  </r>
  <r>
    <s v="JAN 2019"/>
    <s v="CAROLINE"/>
    <s v="VOTIVMUSIC"/>
    <x v="16"/>
    <s v="851857007205"/>
    <x v="73"/>
    <s v="USC5Q1700015"/>
    <s v="Boys Theme"/>
    <s v="Audio Track Stream Portable - Subscr"/>
    <n v="0.02"/>
    <n v="5"/>
  </r>
  <r>
    <s v="JAN 2019"/>
    <s v="CAROLINE"/>
    <s v="VOTIVMUSIC"/>
    <x v="16"/>
    <s v="851857007205"/>
    <x v="73"/>
    <s v="USC5Q1700015"/>
    <s v="Boys Theme"/>
    <s v="User Generated Content Stream - Subscr"/>
    <m/>
    <n v="2"/>
  </r>
  <r>
    <s v="JAN 2019"/>
    <s v="CAROLINE"/>
    <s v="VOTIVMUSIC"/>
    <x v="16"/>
    <s v="851857007205"/>
    <x v="73"/>
    <s v="USC5Q1700016"/>
    <s v="Appalachian Moon"/>
    <s v="Digital Online Aud track Stream"/>
    <n v="0.36"/>
    <n v="260"/>
  </r>
  <r>
    <s v="JAN 2019"/>
    <s v="CAROLINE"/>
    <s v="VOTIVMUSIC"/>
    <x v="16"/>
    <s v="851857007205"/>
    <x v="73"/>
    <s v="USC5Q1700016"/>
    <s v="Appalachian Moon"/>
    <s v="Digital Online Vid track Stream"/>
    <n v="0.1"/>
    <n v="17"/>
  </r>
  <r>
    <s v="JAN 2019"/>
    <s v="CAROLINE"/>
    <s v="VOTIVMUSIC"/>
    <x v="16"/>
    <s v="851857007205"/>
    <x v="73"/>
    <s v="USC5Q1700016"/>
    <s v="Appalachian Moon"/>
    <s v="User Generated Content Stream Track"/>
    <n v="0.03"/>
    <n v="224"/>
  </r>
  <r>
    <s v="JAN 2019"/>
    <s v="CAROLINE"/>
    <s v="VOTIVMUSIC"/>
    <x v="16"/>
    <s v="851857007205"/>
    <x v="73"/>
    <s v="USC5Q1700016"/>
    <s v="Appalachian Moon"/>
    <s v="Audio Track Stream Portable - Subscr"/>
    <n v="12.41"/>
    <n v="2731"/>
  </r>
  <r>
    <s v="JAN 2019"/>
    <s v="CAROLINE"/>
    <s v="VOTIVMUSIC"/>
    <x v="16"/>
    <s v="851857007205"/>
    <x v="73"/>
    <s v="USC5Q1700016"/>
    <s v="Appalachian Moon"/>
    <s v="User Generated Content Stream - Subscr"/>
    <m/>
    <n v="2"/>
  </r>
  <r>
    <s v="JAN 2019"/>
    <s v="CAROLINE"/>
    <s v="VOTIVMUSIC"/>
    <x v="16"/>
    <s v="851857007205"/>
    <x v="73"/>
    <s v="USC5Q1700016"/>
    <s v="Appalachian Moon"/>
    <s v="Audio Cloud Services - Subscr"/>
    <m/>
    <n v="7"/>
  </r>
  <r>
    <s v="JAN 2019"/>
    <s v="CAROLINE"/>
    <s v="VOTIVMUSIC"/>
    <x v="17"/>
    <s v="851857007229"/>
    <x v="74"/>
    <s v="USC5Q1700017"/>
    <s v="I Feel Unloved"/>
    <s v="Digital Online Aud track Stream"/>
    <m/>
    <n v="2"/>
  </r>
  <r>
    <s v="JAN 2019"/>
    <s v="CAROLINE"/>
    <s v="VOTIVMUSIC"/>
    <x v="17"/>
    <s v="851857007229"/>
    <x v="74"/>
    <s v="USC5Q1700017"/>
    <s v="I Feel Unloved"/>
    <s v="Audio Track Stream Portable - Subscr"/>
    <n v="0.11"/>
    <n v="19"/>
  </r>
  <r>
    <s v="JAN 2019"/>
    <s v="CAROLINE"/>
    <s v="VOTIVMUSIC"/>
    <x v="17"/>
    <s v="851857007229"/>
    <x v="74"/>
    <s v="USC5Q1700018"/>
    <s v="Dream Of The Machines"/>
    <s v="Audio Track Stream Portable - Subscr"/>
    <n v="0.05"/>
    <n v="14"/>
  </r>
  <r>
    <s v="JAN 2019"/>
    <s v="CAROLINE"/>
    <s v="VOTIVMUSIC"/>
    <x v="17"/>
    <s v="851857007229"/>
    <x v="74"/>
    <s v="USC5Q1700019"/>
    <s v="Gray's Placenta"/>
    <s v="Audio Track Stream Portable - Subscr"/>
    <n v="0.02"/>
    <n v="3"/>
  </r>
  <r>
    <s v="JAN 2019"/>
    <s v="CAROLINE"/>
    <s v="VOTIVMUSIC"/>
    <x v="17"/>
    <s v="851857007229"/>
    <x v="74"/>
    <s v="USC5Q1700020"/>
    <s v="Enter The Arena"/>
    <s v="Audio Track Stream Portable - Subscr"/>
    <n v="0.02"/>
    <n v="4"/>
  </r>
  <r>
    <s v="JAN 2019"/>
    <s v="CAROLINE"/>
    <s v="VOTIVMUSIC"/>
    <x v="17"/>
    <s v="851857007229"/>
    <x v="74"/>
    <s v="USC5Q1700021"/>
    <s v="Hair Of The God"/>
    <s v="Audio Track Stream Portable - Subscr"/>
    <n v="0.01"/>
    <n v="1"/>
  </r>
  <r>
    <s v="JAN 2019"/>
    <s v="CAROLINE"/>
    <s v="VOTIVMUSIC"/>
    <x v="17"/>
    <s v="851857007229"/>
    <x v="74"/>
    <s v="USC5Q1700024"/>
    <s v="You Can't Be Real"/>
    <s v="Audio Track Stream Portable - Subscr"/>
    <n v="0.16"/>
    <n v="25"/>
  </r>
  <r>
    <s v="JAN 2019"/>
    <s v="CAROLINE"/>
    <s v="VOTIVMUSIC"/>
    <x v="17"/>
    <s v="851857007229"/>
    <x v="74"/>
    <s v="USC5Q1700025"/>
    <s v="The Gents Of Yore"/>
    <s v="Audio Track Stream Portable - Subscr"/>
    <n v="0.08"/>
    <n v="14"/>
  </r>
  <r>
    <s v="JAN 2019"/>
    <s v="CAROLINE"/>
    <s v="VOTIVMUSIC"/>
    <x v="17"/>
    <s v="851857007229"/>
    <x v="74"/>
    <s v="USC5Q1700026"/>
    <s v="My Mom Was Born In London"/>
    <s v="Audio Track Stream Portable - Subscr"/>
    <n v="0.05"/>
    <n v="8"/>
  </r>
  <r>
    <s v="JAN 2019"/>
    <s v="CAROLINE"/>
    <s v="VOTIVMUSIC"/>
    <x v="17"/>
    <s v="851857007250"/>
    <x v="75"/>
    <s v="USC5Q1700017"/>
    <s v="I Feel Unloved"/>
    <s v="Audio Track Stream Portable - Subscr"/>
    <n v="0.01"/>
    <n v="1"/>
  </r>
  <r>
    <s v="JAN 2019"/>
    <s v="CAROLINE"/>
    <s v="VOTIVMUSIC"/>
    <x v="17"/>
    <s v="851857007489"/>
    <x v="76"/>
    <s v="USC5Q1700049"/>
    <s v="Lucifer The Light Bearer"/>
    <s v="Audio Track Stream Portable - Subscr"/>
    <n v="0.51"/>
    <n v="37"/>
  </r>
  <r>
    <s v="JAN 2019"/>
    <s v="CAROLINE"/>
    <s v="VOTIVMUSIC"/>
    <x v="0"/>
    <s v="851857007380"/>
    <x v="77"/>
    <s v="USC5Q1700028"/>
    <s v="Polly"/>
    <s v="Digital Online Aud track Stream"/>
    <n v="0.01"/>
    <n v="9"/>
  </r>
  <r>
    <s v="JAN 2019"/>
    <s v="CAROLINE"/>
    <s v="VOTIVMUSIC"/>
    <x v="0"/>
    <s v="851857007380"/>
    <x v="77"/>
    <s v="USC5Q1700028"/>
    <s v="Polly"/>
    <s v="Digital Online Vid track Stream"/>
    <n v="0.02"/>
    <n v="4"/>
  </r>
  <r>
    <s v="JAN 2019"/>
    <s v="CAROLINE"/>
    <s v="VOTIVMUSIC"/>
    <x v="0"/>
    <s v="851857007380"/>
    <x v="77"/>
    <s v="USC5Q1700028"/>
    <s v="Polly"/>
    <s v="Audio Track Stream Portable - Subscr"/>
    <n v="0.22"/>
    <n v="51"/>
  </r>
  <r>
    <s v="JAN 2019"/>
    <s v="CAROLINE"/>
    <s v="VOTIVMUSIC"/>
    <x v="18"/>
    <s v="851857007502"/>
    <x v="78"/>
    <s v="USC5Q1800007"/>
    <s v="Benny"/>
    <s v="Digital Online Aud track Stream"/>
    <n v="0.02"/>
    <n v="11"/>
  </r>
  <r>
    <s v="JAN 2019"/>
    <s v="CAROLINE"/>
    <s v="VOTIVMUSIC"/>
    <x v="18"/>
    <s v="851857007502"/>
    <x v="78"/>
    <s v="USC5Q1800007"/>
    <s v="Benny"/>
    <s v="Audio Track Stream Portable - Subscr"/>
    <n v="0.15"/>
    <n v="35"/>
  </r>
  <r>
    <s v="JAN 2019"/>
    <s v="CAROLINE"/>
    <s v="VOTIVMUSIC"/>
    <x v="19"/>
    <s v="851857007526"/>
    <x v="79"/>
    <s v="USC5Q1800009"/>
    <s v="Ritual"/>
    <s v="Digital Online Aud track Stream"/>
    <m/>
    <n v="1"/>
  </r>
  <r>
    <s v="JAN 2019"/>
    <s v="CAROLINE"/>
    <s v="VOTIVMUSIC"/>
    <x v="19"/>
    <s v="851857007526"/>
    <x v="79"/>
    <s v="USC5Q1800009"/>
    <s v="Ritual"/>
    <s v="User Generated Content Stream Track"/>
    <n v="0.05"/>
    <n v="6"/>
  </r>
  <r>
    <s v="JAN 2019"/>
    <s v="CAROLINE"/>
    <s v="VOTIVMUSIC"/>
    <x v="19"/>
    <s v="851857007526"/>
    <x v="79"/>
    <s v="USC5Q1800009"/>
    <s v="Ritual"/>
    <s v="Audio Track Stream Portable - Subscr"/>
    <n v="0.26"/>
    <n v="44"/>
  </r>
  <r>
    <s v="JAN 2019"/>
    <s v="CAROLINE"/>
    <s v="VOTIVMUSIC"/>
    <x v="19"/>
    <s v="851857007526"/>
    <x v="79"/>
    <s v="USC5Q1800010"/>
    <s v="They're Here"/>
    <s v="Digital Online Aud track Stream"/>
    <m/>
    <n v="1"/>
  </r>
  <r>
    <s v="JAN 2019"/>
    <s v="CAROLINE"/>
    <s v="VOTIVMUSIC"/>
    <x v="19"/>
    <s v="851857007526"/>
    <x v="79"/>
    <s v="USC5Q1800010"/>
    <s v="They're Here"/>
    <s v="Digital Online Vid track Stream"/>
    <m/>
    <n v="2"/>
  </r>
  <r>
    <s v="JAN 2019"/>
    <s v="CAROLINE"/>
    <s v="VOTIVMUSIC"/>
    <x v="19"/>
    <s v="851857007526"/>
    <x v="79"/>
    <s v="USC5Q1800010"/>
    <s v="They're Here"/>
    <s v="Audio Track Stream Portable - Subscr"/>
    <n v="0.16"/>
    <n v="30"/>
  </r>
  <r>
    <s v="JAN 2019"/>
    <s v="CAROLINE"/>
    <s v="VOTIVMUSIC"/>
    <x v="19"/>
    <s v="851857007526"/>
    <x v="79"/>
    <s v="USC5Q1800011"/>
    <s v="When Guns Are No More"/>
    <s v="Digital Online Aud track Stream"/>
    <m/>
    <n v="4"/>
  </r>
  <r>
    <s v="JAN 2019"/>
    <s v="CAROLINE"/>
    <s v="VOTIVMUSIC"/>
    <x v="19"/>
    <s v="851857007526"/>
    <x v="79"/>
    <s v="USC5Q1800011"/>
    <s v="When Guns Are No More"/>
    <s v="Audio Track Stream Portable - Subscr"/>
    <n v="0.11"/>
    <n v="21"/>
  </r>
  <r>
    <s v="JAN 2019"/>
    <s v="CAROLINE"/>
    <s v="VOTIVMUSIC"/>
    <x v="19"/>
    <s v="851857007526"/>
    <x v="79"/>
    <s v="USC5Q1800011"/>
    <s v="When Guns Are No More"/>
    <s v="Audio Track Stream Webcast - Subscr"/>
    <m/>
    <n v="1"/>
  </r>
  <r>
    <s v="JAN 2019"/>
    <s v="CAROLINE"/>
    <s v="VOTIVMUSIC"/>
    <x v="19"/>
    <s v="851857007526"/>
    <x v="79"/>
    <s v="USC5Q1800012"/>
    <s v="Dirge"/>
    <s v="User Generated Content Stream Track"/>
    <m/>
    <n v="3"/>
  </r>
  <r>
    <s v="JAN 2019"/>
    <s v="CAROLINE"/>
    <s v="VOTIVMUSIC"/>
    <x v="19"/>
    <s v="851857007526"/>
    <x v="79"/>
    <s v="USC5Q1800012"/>
    <s v="Dirge"/>
    <s v="Audio Track Stream Portable - Subscr"/>
    <n v="0.1"/>
    <n v="19"/>
  </r>
  <r>
    <s v="JAN 2019"/>
    <s v="CAROLINE"/>
    <s v="VOTIVMUSIC"/>
    <x v="19"/>
    <s v="851857007526"/>
    <x v="79"/>
    <s v="USC5Q1800013"/>
    <s v="Still"/>
    <s v="Digital Online Aud track Stream"/>
    <n v="0.01"/>
    <n v="5"/>
  </r>
  <r>
    <s v="JAN 2019"/>
    <s v="CAROLINE"/>
    <s v="VOTIVMUSIC"/>
    <x v="19"/>
    <s v="851857007526"/>
    <x v="79"/>
    <s v="USC5Q1800013"/>
    <s v="Still"/>
    <s v="Audio Track Stream Portable - Subscr"/>
    <n v="0.18"/>
    <n v="35"/>
  </r>
  <r>
    <s v="JAN 2019"/>
    <s v="CAROLINE"/>
    <s v="VOTIVMUSIC"/>
    <x v="19"/>
    <s v="851857007526"/>
    <x v="79"/>
    <s v="USC5Q1800014"/>
    <s v="Mama"/>
    <s v="Digital Online Aud track Stream"/>
    <m/>
    <n v="2"/>
  </r>
  <r>
    <s v="JAN 2019"/>
    <s v="CAROLINE"/>
    <s v="VOTIVMUSIC"/>
    <x v="19"/>
    <s v="851857007526"/>
    <x v="79"/>
    <s v="USC5Q1800014"/>
    <s v="Mama"/>
    <s v="Audio Track Stream Portable - Subscr"/>
    <n v="0.19"/>
    <n v="35"/>
  </r>
  <r>
    <s v="JAN 2019"/>
    <s v="CAROLINE"/>
    <s v="VOTIVMUSIC"/>
    <x v="19"/>
    <s v="851857007526"/>
    <x v="79"/>
    <s v="USC5Q1800015"/>
    <s v="Let There Be Dark"/>
    <s v="Digital Online Aud track Stream"/>
    <m/>
    <n v="1"/>
  </r>
  <r>
    <s v="JAN 2019"/>
    <s v="CAROLINE"/>
    <s v="VOTIVMUSIC"/>
    <x v="19"/>
    <s v="851857007526"/>
    <x v="79"/>
    <s v="USC5Q1800015"/>
    <s v="Let There Be Dark"/>
    <s v="Audio Track Stream Portable - Subscr"/>
    <n v="0.09"/>
    <n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name="PivotTable1" cacheId="2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J16:L31" firstHeaderRow="1" firstDataRow="2" firstDataCol="1"/>
  <pivotFields count="18">
    <pivotField showAll="0"/>
    <pivotField showAll="0"/>
    <pivotField axis="axisRow" showAll="0">
      <items count="6">
        <item x="3"/>
        <item x="4"/>
        <item x="2"/>
        <item x="1"/>
        <item x="0"/>
        <item t="default"/>
      </items>
    </pivotField>
    <pivotField axis="axisRow" showAll="0">
      <items count="9">
        <item x="6"/>
        <item x="7"/>
        <item x="4"/>
        <item x="0"/>
        <item x="2"/>
        <item x="1"/>
        <item x="3"/>
        <item x="5"/>
        <item t="default"/>
      </items>
    </pivotField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numFmtId="166" showAll="0"/>
  </pivotFields>
  <rowFields count="2">
    <field x="2"/>
    <field x="3"/>
  </rowFields>
  <rowItems count="14">
    <i>
      <x/>
    </i>
    <i r="1">
      <x/>
    </i>
    <i r="1">
      <x v="7"/>
    </i>
    <i>
      <x v="1"/>
    </i>
    <i r="1">
      <x v="1"/>
    </i>
    <i>
      <x v="2"/>
    </i>
    <i r="1">
      <x v="2"/>
    </i>
    <i r="1">
      <x v="6"/>
    </i>
    <i>
      <x v="3"/>
    </i>
    <i r="1">
      <x v="4"/>
    </i>
    <i r="1">
      <x v="5"/>
    </i>
    <i>
      <x v="4"/>
    </i>
    <i r="1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Gross less disc" fld="17" baseField="0" baseItem="0"/>
    <dataField name="Sum of Financial Net Sales UMG P2 18 (Jan 19)" fld="1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2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N5243:O5357" firstHeaderRow="2" firstDataRow="2" firstDataCol="1"/>
  <pivotFields count="16">
    <pivotField showAll="0"/>
    <pivotField showAll="0"/>
    <pivotField showAll="0"/>
    <pivotField showAll="0"/>
    <pivotField showAll="0"/>
    <pivotField showAll="0"/>
    <pivotField axis="axisRow" showAll="0">
      <items count="24">
        <item x="22"/>
        <item x="13"/>
        <item x="4"/>
        <item x="3"/>
        <item x="2"/>
        <item x="1"/>
        <item x="21"/>
        <item x="11"/>
        <item x="12"/>
        <item x="0"/>
        <item x="20"/>
        <item x="8"/>
        <item x="19"/>
        <item x="18"/>
        <item x="17"/>
        <item x="16"/>
        <item x="15"/>
        <item x="7"/>
        <item x="14"/>
        <item x="6"/>
        <item x="10"/>
        <item x="9"/>
        <item x="5"/>
        <item t="default"/>
      </items>
    </pivotField>
    <pivotField axis="axisRow" showAll="0">
      <items count="89">
        <item x="44"/>
        <item x="43"/>
        <item x="5"/>
        <item x="16"/>
        <item x="75"/>
        <item x="35"/>
        <item x="3"/>
        <item x="34"/>
        <item x="48"/>
        <item x="32"/>
        <item x="76"/>
        <item x="73"/>
        <item x="19"/>
        <item x="64"/>
        <item x="39"/>
        <item x="47"/>
        <item x="38"/>
        <item x="69"/>
        <item x="31"/>
        <item x="2"/>
        <item x="55"/>
        <item x="1"/>
        <item x="21"/>
        <item x="17"/>
        <item x="72"/>
        <item x="54"/>
        <item x="50"/>
        <item x="4"/>
        <item x="29"/>
        <item x="63"/>
        <item x="83"/>
        <item x="85"/>
        <item x="86"/>
        <item x="62"/>
        <item x="46"/>
        <item x="12"/>
        <item x="82"/>
        <item x="13"/>
        <item x="71"/>
        <item x="53"/>
        <item x="52"/>
        <item x="37"/>
        <item x="30"/>
        <item x="42"/>
        <item x="28"/>
        <item x="49"/>
        <item x="41"/>
        <item x="8"/>
        <item x="33"/>
        <item x="78"/>
        <item x="79"/>
        <item x="26"/>
        <item x="80"/>
        <item x="68"/>
        <item x="18"/>
        <item x="59"/>
        <item x="45"/>
        <item x="0"/>
        <item x="66"/>
        <item x="58"/>
        <item x="87"/>
        <item x="7"/>
        <item x="36"/>
        <item x="74"/>
        <item x="65"/>
        <item x="11"/>
        <item x="77"/>
        <item x="51"/>
        <item x="23"/>
        <item x="25"/>
        <item x="10"/>
        <item x="40"/>
        <item x="6"/>
        <item x="60"/>
        <item x="15"/>
        <item x="81"/>
        <item x="56"/>
        <item x="14"/>
        <item x="20"/>
        <item x="22"/>
        <item x="84"/>
        <item x="70"/>
        <item x="27"/>
        <item x="67"/>
        <item x="61"/>
        <item x="24"/>
        <item x="9"/>
        <item x="57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166" showAll="0"/>
    <pivotField showAll="0"/>
  </pivotFields>
  <rowFields count="2">
    <field x="6"/>
    <field x="7"/>
  </rowFields>
  <rowItems count="113">
    <i>
      <x/>
    </i>
    <i r="1">
      <x v="68"/>
    </i>
    <i>
      <x v="1"/>
    </i>
    <i r="1">
      <x v="22"/>
    </i>
    <i r="1">
      <x v="58"/>
    </i>
    <i r="1">
      <x v="64"/>
    </i>
    <i>
      <x v="2"/>
    </i>
    <i r="1">
      <x v="2"/>
    </i>
    <i r="1">
      <x v="27"/>
    </i>
    <i r="1">
      <x v="32"/>
    </i>
    <i r="1">
      <x v="60"/>
    </i>
    <i r="1">
      <x v="86"/>
    </i>
    <i>
      <x v="3"/>
    </i>
    <i r="1">
      <x v="6"/>
    </i>
    <i r="1">
      <x v="17"/>
    </i>
    <i r="1">
      <x v="52"/>
    </i>
    <i r="1">
      <x v="53"/>
    </i>
    <i r="1">
      <x v="83"/>
    </i>
    <i>
      <x v="4"/>
    </i>
    <i r="1">
      <x v="19"/>
    </i>
    <i>
      <x v="5"/>
    </i>
    <i r="1">
      <x v="13"/>
    </i>
    <i r="1">
      <x v="21"/>
    </i>
    <i r="1">
      <x v="29"/>
    </i>
    <i r="1">
      <x v="33"/>
    </i>
    <i r="1">
      <x v="84"/>
    </i>
    <i>
      <x v="6"/>
    </i>
    <i r="1">
      <x v="73"/>
    </i>
    <i>
      <x v="7"/>
    </i>
    <i r="1">
      <x v="10"/>
    </i>
    <i r="1">
      <x v="23"/>
    </i>
    <i r="1">
      <x v="55"/>
    </i>
    <i r="1">
      <x v="59"/>
    </i>
    <i r="1">
      <x v="66"/>
    </i>
    <i r="1">
      <x v="78"/>
    </i>
    <i r="1">
      <x v="87"/>
    </i>
    <i>
      <x v="8"/>
    </i>
    <i r="1">
      <x v="12"/>
    </i>
    <i r="1">
      <x v="54"/>
    </i>
    <i r="1">
      <x v="76"/>
    </i>
    <i>
      <x v="9"/>
    </i>
    <i r="1">
      <x v="20"/>
    </i>
    <i r="1">
      <x v="25"/>
    </i>
    <i r="1">
      <x v="31"/>
    </i>
    <i r="1">
      <x v="39"/>
    </i>
    <i r="1">
      <x v="40"/>
    </i>
    <i r="1">
      <x v="57"/>
    </i>
    <i>
      <x v="10"/>
    </i>
    <i r="1">
      <x v="4"/>
    </i>
    <i r="1">
      <x v="67"/>
    </i>
    <i>
      <x v="11"/>
    </i>
    <i r="1">
      <x v="26"/>
    </i>
    <i r="1">
      <x v="45"/>
    </i>
    <i r="1">
      <x v="70"/>
    </i>
    <i>
      <x v="12"/>
    </i>
    <i r="1">
      <x v="8"/>
    </i>
    <i r="1">
      <x v="15"/>
    </i>
    <i r="1">
      <x v="34"/>
    </i>
    <i r="1">
      <x v="56"/>
    </i>
    <i r="1">
      <x v="80"/>
    </i>
    <i>
      <x v="13"/>
    </i>
    <i r="1">
      <x/>
    </i>
    <i r="1">
      <x v="1"/>
    </i>
    <i r="1">
      <x v="43"/>
    </i>
    <i r="1">
      <x v="46"/>
    </i>
    <i r="1">
      <x v="71"/>
    </i>
    <i>
      <x v="14"/>
    </i>
    <i r="1">
      <x v="14"/>
    </i>
    <i r="1">
      <x v="16"/>
    </i>
    <i r="1">
      <x v="41"/>
    </i>
    <i r="1">
      <x v="62"/>
    </i>
    <i r="1">
      <x v="63"/>
    </i>
    <i>
      <x v="15"/>
    </i>
    <i r="1">
      <x v="5"/>
    </i>
    <i>
      <x v="16"/>
    </i>
    <i r="1">
      <x v="7"/>
    </i>
    <i r="1">
      <x v="48"/>
    </i>
    <i>
      <x v="17"/>
    </i>
    <i r="1">
      <x v="3"/>
    </i>
    <i r="1">
      <x v="9"/>
    </i>
    <i r="1">
      <x v="11"/>
    </i>
    <i r="1">
      <x v="18"/>
    </i>
    <i r="1">
      <x v="42"/>
    </i>
    <i r="1">
      <x v="47"/>
    </i>
    <i r="1">
      <x v="50"/>
    </i>
    <i r="1">
      <x v="74"/>
    </i>
    <i r="1">
      <x v="77"/>
    </i>
    <i>
      <x v="18"/>
    </i>
    <i r="1">
      <x v="28"/>
    </i>
    <i>
      <x v="19"/>
    </i>
    <i r="1">
      <x v="61"/>
    </i>
    <i>
      <x v="20"/>
    </i>
    <i r="1">
      <x v="24"/>
    </i>
    <i r="1">
      <x v="37"/>
    </i>
    <i r="1">
      <x v="38"/>
    </i>
    <i r="1">
      <x v="44"/>
    </i>
    <i r="1">
      <x v="82"/>
    </i>
    <i>
      <x v="21"/>
    </i>
    <i r="1">
      <x v="35"/>
    </i>
    <i r="1">
      <x v="51"/>
    </i>
    <i r="1">
      <x v="69"/>
    </i>
    <i r="1">
      <x v="85"/>
    </i>
    <i>
      <x v="22"/>
    </i>
    <i r="1">
      <x v="30"/>
    </i>
    <i r="1">
      <x v="36"/>
    </i>
    <i r="1">
      <x v="49"/>
    </i>
    <i r="1">
      <x v="65"/>
    </i>
    <i r="1">
      <x v="68"/>
    </i>
    <i r="1">
      <x v="72"/>
    </i>
    <i r="1">
      <x v="75"/>
    </i>
    <i r="1">
      <x v="79"/>
    </i>
    <i r="1">
      <x v="81"/>
    </i>
    <i t="grand">
      <x/>
    </i>
  </rowItems>
  <colItems count="1">
    <i/>
  </colItems>
  <dataFields count="1">
    <dataField name="Sum of Revenue UMG P2 18 (Jan 19)" fld="14" baseField="0" baseItem="0" numFmtId="18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3" cacheId="3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F122:H170" firstHeaderRow="1" firstDataRow="2" firstDataCol="1"/>
  <pivotFields count="8">
    <pivotField showAll="0"/>
    <pivotField axis="axisRow" showAll="0">
      <items count="15">
        <item x="2"/>
        <item x="6"/>
        <item x="10"/>
        <item x="13"/>
        <item x="0"/>
        <item x="11"/>
        <item x="1"/>
        <item x="5"/>
        <item x="9"/>
        <item x="7"/>
        <item x="3"/>
        <item x="4"/>
        <item x="8"/>
        <item x="12"/>
        <item t="default"/>
      </items>
    </pivotField>
    <pivotField showAll="0"/>
    <pivotField axis="axisRow" showAll="0">
      <items count="33">
        <item x="6"/>
        <item x="5"/>
        <item x="16"/>
        <item x="1"/>
        <item x="18"/>
        <item x="25"/>
        <item x="21"/>
        <item x="23"/>
        <item x="17"/>
        <item x="24"/>
        <item x="0"/>
        <item x="10"/>
        <item x="15"/>
        <item x="8"/>
        <item x="26"/>
        <item x="11"/>
        <item x="12"/>
        <item x="19"/>
        <item x="2"/>
        <item x="9"/>
        <item x="20"/>
        <item x="22"/>
        <item x="4"/>
        <item x="30"/>
        <item x="14"/>
        <item x="29"/>
        <item x="31"/>
        <item x="27"/>
        <item x="28"/>
        <item x="13"/>
        <item x="7"/>
        <item x="3"/>
        <item t="default"/>
      </items>
    </pivotField>
    <pivotField showAll="0"/>
    <pivotField showAll="0"/>
    <pivotField dataField="1" showAll="0"/>
    <pivotField dataField="1" showAll="0"/>
  </pivotFields>
  <rowFields count="2">
    <field x="1"/>
    <field x="3"/>
  </rowFields>
  <rowItems count="47">
    <i>
      <x/>
    </i>
    <i r="1">
      <x/>
    </i>
    <i r="1">
      <x v="13"/>
    </i>
    <i r="1">
      <x v="30"/>
    </i>
    <i>
      <x v="1"/>
    </i>
    <i r="1">
      <x v="2"/>
    </i>
    <i r="1">
      <x v="8"/>
    </i>
    <i>
      <x v="2"/>
    </i>
    <i r="1">
      <x v="5"/>
    </i>
    <i r="1">
      <x v="9"/>
    </i>
    <i r="1">
      <x v="14"/>
    </i>
    <i>
      <x v="3"/>
    </i>
    <i r="1">
      <x v="26"/>
    </i>
    <i>
      <x v="4"/>
    </i>
    <i r="1">
      <x v="3"/>
    </i>
    <i r="1">
      <x v="10"/>
    </i>
    <i r="1">
      <x v="18"/>
    </i>
    <i r="1">
      <x v="31"/>
    </i>
    <i>
      <x v="5"/>
    </i>
    <i r="1">
      <x v="27"/>
    </i>
    <i>
      <x v="6"/>
    </i>
    <i r="1">
      <x v="1"/>
    </i>
    <i r="1">
      <x v="22"/>
    </i>
    <i>
      <x v="7"/>
    </i>
    <i r="1">
      <x v="12"/>
    </i>
    <i r="1">
      <x v="24"/>
    </i>
    <i>
      <x v="8"/>
    </i>
    <i r="1">
      <x v="6"/>
    </i>
    <i r="1">
      <x v="7"/>
    </i>
    <i r="1">
      <x v="20"/>
    </i>
    <i r="1">
      <x v="21"/>
    </i>
    <i>
      <x v="9"/>
    </i>
    <i r="1">
      <x v="4"/>
    </i>
    <i>
      <x v="10"/>
    </i>
    <i r="1">
      <x v="19"/>
    </i>
    <i>
      <x v="11"/>
    </i>
    <i r="1">
      <x v="11"/>
    </i>
    <i r="1">
      <x v="15"/>
    </i>
    <i r="1">
      <x v="16"/>
    </i>
    <i r="1">
      <x v="29"/>
    </i>
    <i>
      <x v="12"/>
    </i>
    <i r="1">
      <x v="17"/>
    </i>
    <i>
      <x v="13"/>
    </i>
    <i r="1">
      <x v="23"/>
    </i>
    <i r="1">
      <x v="25"/>
    </i>
    <i r="1">
      <x v="28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" fld="6" baseField="0" baseItem="0"/>
    <dataField name="Sum of 2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4" cacheId="3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F211:G281" firstHeaderRow="2" firstDataRow="2" firstDataCol="1"/>
  <pivotFields count="7">
    <pivotField showAll="0"/>
    <pivotField axis="axisRow" showAll="0">
      <items count="19">
        <item x="3"/>
        <item x="7"/>
        <item x="9"/>
        <item x="12"/>
        <item x="17"/>
        <item x="1"/>
        <item x="13"/>
        <item x="16"/>
        <item x="2"/>
        <item x="6"/>
        <item x="0"/>
        <item x="14"/>
        <item x="11"/>
        <item x="8"/>
        <item x="4"/>
        <item x="5"/>
        <item x="10"/>
        <item x="15"/>
        <item t="default"/>
      </items>
    </pivotField>
    <pivotField showAll="0"/>
    <pivotField axis="axisRow" showAll="0">
      <items count="51">
        <item x="9"/>
        <item x="25"/>
        <item x="8"/>
        <item x="20"/>
        <item x="27"/>
        <item x="3"/>
        <item x="23"/>
        <item x="36"/>
        <item x="32"/>
        <item x="1"/>
        <item x="34"/>
        <item x="26"/>
        <item x="28"/>
        <item x="35"/>
        <item x="2"/>
        <item x="13"/>
        <item x="48"/>
        <item x="19"/>
        <item x="11"/>
        <item x="37"/>
        <item x="38"/>
        <item x="0"/>
        <item x="29"/>
        <item x="16"/>
        <item x="14"/>
        <item x="47"/>
        <item x="46"/>
        <item x="30"/>
        <item x="24"/>
        <item x="40"/>
        <item x="15"/>
        <item x="41"/>
        <item x="7"/>
        <item x="4"/>
        <item x="12"/>
        <item x="31"/>
        <item x="33"/>
        <item x="45"/>
        <item x="18"/>
        <item x="43"/>
        <item x="49"/>
        <item x="22"/>
        <item x="39"/>
        <item x="21"/>
        <item x="44"/>
        <item x="42"/>
        <item x="17"/>
        <item x="10"/>
        <item x="5"/>
        <item x="6"/>
        <item t="default"/>
      </items>
    </pivotField>
    <pivotField showAll="0"/>
    <pivotField showAll="0"/>
    <pivotField dataField="1" numFmtId="166" showAll="0"/>
  </pivotFields>
  <rowFields count="2">
    <field x="1"/>
    <field x="3"/>
  </rowFields>
  <rowItems count="69">
    <i>
      <x/>
    </i>
    <i r="1">
      <x/>
    </i>
    <i r="1">
      <x v="18"/>
    </i>
    <i r="1">
      <x v="47"/>
    </i>
    <i>
      <x v="1"/>
    </i>
    <i r="1">
      <x v="3"/>
    </i>
    <i>
      <x v="2"/>
    </i>
    <i r="1">
      <x v="12"/>
    </i>
    <i>
      <x v="3"/>
    </i>
    <i r="1">
      <x v="7"/>
    </i>
    <i r="1">
      <x v="13"/>
    </i>
    <i r="1">
      <x v="19"/>
    </i>
    <i r="1">
      <x v="20"/>
    </i>
    <i>
      <x v="4"/>
    </i>
    <i r="1">
      <x v="40"/>
    </i>
    <i>
      <x v="5"/>
    </i>
    <i r="1">
      <x v="5"/>
    </i>
    <i r="1">
      <x v="14"/>
    </i>
    <i r="1">
      <x v="32"/>
    </i>
    <i r="1">
      <x v="33"/>
    </i>
    <i r="1">
      <x v="48"/>
    </i>
    <i r="1">
      <x v="49"/>
    </i>
    <i>
      <x v="6"/>
    </i>
    <i r="1">
      <x v="42"/>
    </i>
    <i>
      <x v="7"/>
    </i>
    <i r="1">
      <x v="16"/>
    </i>
    <i r="1">
      <x v="25"/>
    </i>
    <i r="1">
      <x v="26"/>
    </i>
    <i>
      <x v="8"/>
    </i>
    <i r="1">
      <x v="2"/>
    </i>
    <i>
      <x v="9"/>
    </i>
    <i r="1">
      <x v="17"/>
    </i>
    <i r="1">
      <x v="38"/>
    </i>
    <i>
      <x v="10"/>
    </i>
    <i r="1">
      <x v="9"/>
    </i>
    <i r="1">
      <x v="21"/>
    </i>
    <i>
      <x v="11"/>
    </i>
    <i r="1">
      <x v="29"/>
    </i>
    <i r="1">
      <x v="31"/>
    </i>
    <i>
      <x v="12"/>
    </i>
    <i r="1">
      <x v="8"/>
    </i>
    <i r="1">
      <x v="10"/>
    </i>
    <i r="1">
      <x v="27"/>
    </i>
    <i r="1">
      <x v="35"/>
    </i>
    <i r="1">
      <x v="36"/>
    </i>
    <i>
      <x v="13"/>
    </i>
    <i r="1">
      <x v="1"/>
    </i>
    <i r="1">
      <x v="4"/>
    </i>
    <i r="1">
      <x v="6"/>
    </i>
    <i r="1">
      <x v="11"/>
    </i>
    <i r="1">
      <x v="28"/>
    </i>
    <i r="1">
      <x v="41"/>
    </i>
    <i r="1">
      <x v="43"/>
    </i>
    <i>
      <x v="14"/>
    </i>
    <i r="1">
      <x v="34"/>
    </i>
    <i>
      <x v="15"/>
    </i>
    <i r="1">
      <x v="15"/>
    </i>
    <i r="1">
      <x v="23"/>
    </i>
    <i r="1">
      <x v="24"/>
    </i>
    <i r="1">
      <x v="30"/>
    </i>
    <i r="1">
      <x v="46"/>
    </i>
    <i>
      <x v="16"/>
    </i>
    <i r="1">
      <x v="22"/>
    </i>
    <i>
      <x v="17"/>
    </i>
    <i r="1">
      <x v="37"/>
    </i>
    <i r="1">
      <x v="39"/>
    </i>
    <i r="1">
      <x v="44"/>
    </i>
    <i r="1">
      <x v="45"/>
    </i>
    <i t="grand">
      <x/>
    </i>
  </rowItems>
  <colItems count="1">
    <i/>
  </colItems>
  <dataFields count="1">
    <dataField name="Sum of Digital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5" cacheId="3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J1222:K1324" firstHeaderRow="2" firstDataRow="2" firstDataCol="1"/>
  <pivotFields count="11">
    <pivotField showAll="0"/>
    <pivotField showAll="0"/>
    <pivotField showAll="0"/>
    <pivotField axis="axisRow" showAll="0">
      <items count="21">
        <item x="0"/>
        <item x="4"/>
        <item x="7"/>
        <item x="9"/>
        <item x="12"/>
        <item x="19"/>
        <item x="2"/>
        <item x="13"/>
        <item x="15"/>
        <item x="3"/>
        <item x="1"/>
        <item x="14"/>
        <item x="11"/>
        <item x="16"/>
        <item x="17"/>
        <item x="8"/>
        <item x="18"/>
        <item x="5"/>
        <item x="6"/>
        <item x="10"/>
        <item t="default"/>
      </items>
    </pivotField>
    <pivotField showAll="0"/>
    <pivotField axis="axisRow" showAll="0">
      <items count="81">
        <item x="63"/>
        <item x="26"/>
        <item x="23"/>
        <item x="20"/>
        <item x="40"/>
        <item x="19"/>
        <item x="73"/>
        <item x="16"/>
        <item x="30"/>
        <item x="74"/>
        <item x="9"/>
        <item x="3"/>
        <item x="43"/>
        <item x="11"/>
        <item x="37"/>
        <item x="61"/>
        <item x="57"/>
        <item x="51"/>
        <item x="8"/>
        <item x="53"/>
        <item x="32"/>
        <item x="56"/>
        <item x="41"/>
        <item x="44"/>
        <item x="71"/>
        <item x="54"/>
        <item x="4"/>
        <item x="10"/>
        <item x="25"/>
        <item x="69"/>
        <item x="22"/>
        <item x="78"/>
        <item x="58"/>
        <item x="72"/>
        <item x="70"/>
        <item x="59"/>
        <item x="5"/>
        <item x="46"/>
        <item x="75"/>
        <item x="27"/>
        <item x="68"/>
        <item x="67"/>
        <item x="49"/>
        <item x="39"/>
        <item x="66"/>
        <item x="28"/>
        <item x="38"/>
        <item x="76"/>
        <item x="42"/>
        <item x="48"/>
        <item x="31"/>
        <item x="33"/>
        <item x="62"/>
        <item x="17"/>
        <item x="7"/>
        <item x="65"/>
        <item x="77"/>
        <item x="12"/>
        <item x="24"/>
        <item x="50"/>
        <item x="52"/>
        <item x="1"/>
        <item x="15"/>
        <item x="18"/>
        <item x="47"/>
        <item x="64"/>
        <item x="79"/>
        <item x="36"/>
        <item x="60"/>
        <item x="35"/>
        <item x="6"/>
        <item x="29"/>
        <item x="34"/>
        <item x="55"/>
        <item x="0"/>
        <item x="2"/>
        <item x="45"/>
        <item x="21"/>
        <item x="13"/>
        <item x="14"/>
        <item t="default"/>
      </items>
    </pivotField>
    <pivotField showAll="0"/>
    <pivotField showAll="0"/>
    <pivotField showAll="0"/>
    <pivotField dataField="1" showAll="0"/>
    <pivotField numFmtId="3" showAll="0"/>
  </pivotFields>
  <rowFields count="2">
    <field x="3"/>
    <field x="5"/>
  </rowFields>
  <rowItems count="101">
    <i>
      <x/>
    </i>
    <i r="1">
      <x v="11"/>
    </i>
    <i r="1">
      <x v="26"/>
    </i>
    <i r="1">
      <x v="56"/>
    </i>
    <i r="1">
      <x v="61"/>
    </i>
    <i r="1">
      <x v="74"/>
    </i>
    <i r="1">
      <x v="75"/>
    </i>
    <i>
      <x v="1"/>
    </i>
    <i r="1">
      <x v="2"/>
    </i>
    <i r="1">
      <x v="3"/>
    </i>
    <i r="1">
      <x v="30"/>
    </i>
    <i r="1">
      <x v="77"/>
    </i>
    <i>
      <x v="2"/>
    </i>
    <i r="1">
      <x v="8"/>
    </i>
    <i r="1">
      <x v="20"/>
    </i>
    <i r="1">
      <x v="50"/>
    </i>
    <i r="1">
      <x v="51"/>
    </i>
    <i r="1">
      <x v="72"/>
    </i>
    <i>
      <x v="3"/>
    </i>
    <i r="1">
      <x v="23"/>
    </i>
    <i>
      <x v="4"/>
    </i>
    <i r="1">
      <x v="16"/>
    </i>
    <i r="1">
      <x v="21"/>
    </i>
    <i r="1">
      <x v="25"/>
    </i>
    <i r="1">
      <x v="32"/>
    </i>
    <i r="1">
      <x v="35"/>
    </i>
    <i r="1">
      <x v="73"/>
    </i>
    <i>
      <x v="5"/>
    </i>
    <i r="1">
      <x v="66"/>
    </i>
    <i>
      <x v="6"/>
    </i>
    <i r="1">
      <x v="7"/>
    </i>
    <i r="1">
      <x v="13"/>
    </i>
    <i r="1">
      <x v="27"/>
    </i>
    <i r="1">
      <x v="53"/>
    </i>
    <i r="1">
      <x v="57"/>
    </i>
    <i r="1">
      <x v="62"/>
    </i>
    <i r="1">
      <x v="78"/>
    </i>
    <i r="1">
      <x v="79"/>
    </i>
    <i>
      <x v="7"/>
    </i>
    <i r="1">
      <x v="15"/>
    </i>
    <i r="1">
      <x v="52"/>
    </i>
    <i r="1">
      <x v="68"/>
    </i>
    <i>
      <x v="8"/>
    </i>
    <i r="1">
      <x v="24"/>
    </i>
    <i r="1">
      <x v="29"/>
    </i>
    <i r="1">
      <x v="33"/>
    </i>
    <i r="1">
      <x v="34"/>
    </i>
    <i r="1">
      <x v="40"/>
    </i>
    <i r="1">
      <x v="41"/>
    </i>
    <i>
      <x v="9"/>
    </i>
    <i r="1">
      <x v="5"/>
    </i>
    <i r="1">
      <x v="63"/>
    </i>
    <i>
      <x v="10"/>
    </i>
    <i r="1">
      <x v="10"/>
    </i>
    <i r="1">
      <x v="18"/>
    </i>
    <i r="1">
      <x v="36"/>
    </i>
    <i r="1">
      <x v="54"/>
    </i>
    <i r="1">
      <x v="70"/>
    </i>
    <i>
      <x v="11"/>
    </i>
    <i r="1">
      <x/>
    </i>
    <i r="1">
      <x v="44"/>
    </i>
    <i r="1">
      <x v="55"/>
    </i>
    <i r="1">
      <x v="65"/>
    </i>
    <i>
      <x v="12"/>
    </i>
    <i r="1">
      <x v="17"/>
    </i>
    <i r="1">
      <x v="19"/>
    </i>
    <i r="1">
      <x v="42"/>
    </i>
    <i r="1">
      <x v="59"/>
    </i>
    <i r="1">
      <x v="60"/>
    </i>
    <i>
      <x v="13"/>
    </i>
    <i r="1">
      <x v="6"/>
    </i>
    <i>
      <x v="14"/>
    </i>
    <i r="1">
      <x v="9"/>
    </i>
    <i r="1">
      <x v="38"/>
    </i>
    <i r="1">
      <x v="47"/>
    </i>
    <i>
      <x v="15"/>
    </i>
    <i r="1">
      <x v="4"/>
    </i>
    <i r="1">
      <x v="12"/>
    </i>
    <i r="1">
      <x v="14"/>
    </i>
    <i r="1">
      <x v="22"/>
    </i>
    <i r="1">
      <x v="43"/>
    </i>
    <i r="1">
      <x v="46"/>
    </i>
    <i r="1">
      <x v="48"/>
    </i>
    <i r="1">
      <x v="67"/>
    </i>
    <i r="1">
      <x v="69"/>
    </i>
    <i>
      <x v="16"/>
    </i>
    <i r="1">
      <x v="31"/>
    </i>
    <i>
      <x v="17"/>
    </i>
    <i r="1">
      <x v="58"/>
    </i>
    <i>
      <x v="18"/>
    </i>
    <i r="1">
      <x v="1"/>
    </i>
    <i r="1">
      <x v="28"/>
    </i>
    <i r="1">
      <x v="39"/>
    </i>
    <i r="1">
      <x v="45"/>
    </i>
    <i r="1">
      <x v="71"/>
    </i>
    <i>
      <x v="19"/>
    </i>
    <i r="1">
      <x v="37"/>
    </i>
    <i r="1">
      <x v="49"/>
    </i>
    <i r="1">
      <x v="64"/>
    </i>
    <i r="1">
      <x v="76"/>
    </i>
    <i t="grand">
      <x/>
    </i>
  </rowItems>
  <colItems count="1">
    <i/>
  </colItems>
  <dataFields count="1">
    <dataField name="Sum of Net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7" name="Table7" displayName="Table7" ref="A3:R13" totalsRowCount="1" headerRowDxfId="122" dataDxfId="120" totalsRowDxfId="118" headerRowBorderDxfId="121" tableBorderDxfId="119" totalsRowBorderDxfId="117" dataCellStyle="Comma">
  <tableColumns count="18">
    <tableColumn id="1" name="Sub Label Code" totalsRowLabel="Total" dataDxfId="116" totalsRowDxfId="17"/>
    <tableColumn id="2" name="Super Label" dataDxfId="115" totalsRowDxfId="16"/>
    <tableColumn id="3" name="Artist" dataDxfId="114" totalsRowDxfId="15"/>
    <tableColumn id="4" name="Title" dataDxfId="113" totalsRowDxfId="14"/>
    <tableColumn id="5" name="UPC" dataDxfId="112" totalsRowDxfId="13"/>
    <tableColumn id="6" name="Latest Release Date" dataDxfId="111" totalsRowDxfId="12"/>
    <tableColumn id="7" name="Sales Type" dataDxfId="110" totalsRowDxfId="11"/>
    <tableColumn id="8" name="Configuration" dataDxfId="109" totalsRowDxfId="10"/>
    <tableColumn id="9" name="Price Point" dataDxfId="108" totalsRowDxfId="9"/>
    <tableColumn id="10" name="Price Level" dataDxfId="107" totalsRowDxfId="8"/>
    <tableColumn id="11" name="Sales Units UMG P2 18 (Jan 19)" totalsRowFunction="sum" dataDxfId="106" totalsRowDxfId="7" dataCellStyle="Comma"/>
    <tableColumn id="12" name="Returned Units UMG P2 18 (Jan 19)" totalsRowFunction="sum" dataDxfId="105" totalsRowDxfId="6" dataCellStyle="Comma"/>
    <tableColumn id="13" name="NET Units UMG P2 18 (Jan 19)" totalsRowFunction="sum" dataDxfId="104" totalsRowDxfId="5" dataCellStyle="Comma"/>
    <tableColumn id="14" name="Gross Before Discount UMG P2 18 (Jan 19)" totalsRowFunction="sum" dataDxfId="103" totalsRowDxfId="4" dataCellStyle="Comma"/>
    <tableColumn id="15" name="Return Dollars UMG P2 18 (Jan 19)" totalsRowFunction="sum" dataDxfId="102" totalsRowDxfId="3" dataCellStyle="Comma"/>
    <tableColumn id="16" name="Discount Amount UMG P2 18 (Jan 19)" totalsRowFunction="sum" dataDxfId="101" totalsRowDxfId="2" dataCellStyle="Comma"/>
    <tableColumn id="17" name="Financial Net Sales UMG P2 18 (Jan 19)" totalsRowFunction="sum" dataDxfId="100" totalsRowDxfId="1" dataCellStyle="Comma"/>
    <tableColumn id="18" name="Gross less disc" totalsRowFunction="sum" dataDxfId="18" totalsRowDxfId="0" dataCellStyle="Comma">
      <calculatedColumnFormula>Table7[[#This Row],[Gross Before Discount UMG P2 18 (Jan 19)]]-Table7[[#This Row],[Discount Amount UMG P2 18 (Jan 19)]]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2" displayName="Table2" ref="A4:T10" totalsRowCount="1" headerRowDxfId="99" dataDxfId="98">
  <tableColumns count="20">
    <tableColumn id="1" name="Source" dataDxfId="97" totalsRowDxfId="96"/>
    <tableColumn id="2" name="Cost Detail" dataDxfId="95" totalsRowDxfId="94"/>
    <tableColumn id="3" name="Cost Detail Description" dataDxfId="93" totalsRowDxfId="92"/>
    <tableColumn id="4" name="Datasource Type" dataDxfId="91" totalsRowDxfId="90"/>
    <tableColumn id="5" name="Label" dataDxfId="89" totalsRowDxfId="88"/>
    <tableColumn id="6" name="Label Description" dataDxfId="87" totalsRowDxfId="86"/>
    <tableColumn id="7" name="UPC" dataDxfId="85" totalsRowDxfId="84"/>
    <tableColumn id="8" name="UPC Description" dataDxfId="83" totalsRowDxfId="82"/>
    <tableColumn id="9" name="Artist" dataDxfId="81" totalsRowDxfId="80"/>
    <tableColumn id="10" name="Product Type" dataDxfId="79" totalsRowDxfId="78"/>
    <tableColumn id="11" name="Product Type Description" dataDxfId="77" totalsRowDxfId="76"/>
    <tableColumn id="12" name="Exploitation" dataDxfId="75" totalsRowDxfId="74"/>
    <tableColumn id="13" name="Exploitation Description" dataDxfId="73" totalsRowDxfId="72"/>
    <tableColumn id="14" name="Cost Element" dataDxfId="71" totalsRowDxfId="70"/>
    <tableColumn id="15" name="Cost Element Description" dataDxfId="69" totalsRowDxfId="68"/>
    <tableColumn id="16" name="HFM Custom1" dataDxfId="67" totalsRowDxfId="66"/>
    <tableColumn id="17" name="HFM Custom2" dataDxfId="65" totalsRowDxfId="64"/>
    <tableColumn id="18" name="HFM Custom Desc" dataDxfId="63" totalsRowDxfId="62"/>
    <tableColumn id="19" name="Amount" totalsRowFunction="sum" dataDxfId="61" totalsRowDxfId="60" dataCellStyle="Comma"/>
    <tableColumn id="20" name="Notes" dataDxfId="59" totalsRowDxfId="58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A4:P5235" totalsRowCount="1" headerRowDxfId="57" totalsRowDxfId="54" headerRowBorderDxfId="56" tableBorderDxfId="55" totalsRowBorderDxfId="53">
  <tableColumns count="16">
    <tableColumn id="1" name="Super Label Code" dataDxfId="52" totalsRowDxfId="51"/>
    <tableColumn id="2" name="Super Label" dataDxfId="50" totalsRowDxfId="49"/>
    <tableColumn id="3" name="Sales Channel" dataDxfId="48" totalsRowDxfId="47"/>
    <tableColumn id="4" name="Partner" dataDxfId="46" totalsRowDxfId="45"/>
    <tableColumn id="5" name="Sales Type" dataDxfId="44" totalsRowDxfId="43"/>
    <tableColumn id="6" name="Sold As" dataDxfId="42" totalsRowDxfId="41"/>
    <tableColumn id="7" name="Album Artist" dataDxfId="40" totalsRowDxfId="39"/>
    <tableColumn id="8" name="Album Title" dataDxfId="38" totalsRowDxfId="37"/>
    <tableColumn id="9" name="UPC" dataDxfId="36" totalsRowDxfId="35"/>
    <tableColumn id="10" name="Track Artist" dataDxfId="34" totalsRowDxfId="33"/>
    <tableColumn id="11" name="Track Title" dataDxfId="32" totalsRowDxfId="31"/>
    <tableColumn id="12" name="Physical Album Latest Release Date" dataDxfId="30" totalsRowDxfId="29"/>
    <tableColumn id="13" name="Column1" dataDxfId="28" totalsRowDxfId="27"/>
    <tableColumn id="14" name="ISRC" totalsRowLabel="Total " dataDxfId="26" totalsRowDxfId="25"/>
    <tableColumn id="15" name="Revenue UMG P2 18 (Jan 19)" totalsRowFunction="sum" dataDxfId="24" totalsRowDxfId="23" dataCellStyle="Comma"/>
    <tableColumn id="16" name="Units UMG P2 18 (Jan 19)" totalsRowFunction="sum" dataDxfId="22" totalsRowDxfId="21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table" Target="../tables/table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Relationship Id="rId2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B112"/>
  <sheetViews>
    <sheetView tabSelected="1" workbookViewId="0">
      <pane xSplit="4" ySplit="7" topLeftCell="E8" activePane="bottomRight" state="frozen"/>
      <selection activeCell="T83" sqref="T83"/>
      <selection pane="topRight" activeCell="T83" sqref="T83"/>
      <selection pane="bottomLeft" activeCell="T83" sqref="T83"/>
      <selection pane="bottomRight" activeCell="D8" sqref="D8"/>
    </sheetView>
  </sheetViews>
  <sheetFormatPr baseColWidth="10" defaultColWidth="8.83203125" defaultRowHeight="12" x14ac:dyDescent="0"/>
  <cols>
    <col min="1" max="1" width="1.6640625" style="1" customWidth="1"/>
    <col min="2" max="2" width="2.33203125" style="1" customWidth="1"/>
    <col min="3" max="3" width="3.83203125" style="119" customWidth="1"/>
    <col min="4" max="4" width="39" style="119" customWidth="1"/>
    <col min="5" max="38" width="13.6640625" style="120" customWidth="1"/>
    <col min="39" max="39" width="11.83203125" style="121" bestFit="1" customWidth="1"/>
    <col min="40" max="40" width="11" style="1" customWidth="1"/>
    <col min="41" max="41" width="9.5" style="1" bestFit="1" customWidth="1"/>
    <col min="42" max="42" width="10" style="1" bestFit="1" customWidth="1"/>
    <col min="43" max="16384" width="8.83203125" style="1"/>
  </cols>
  <sheetData>
    <row r="1" spans="1:42" ht="14">
      <c r="B1" s="5" t="s">
        <v>24</v>
      </c>
    </row>
    <row r="2" spans="1:42" ht="14">
      <c r="B2" s="5" t="s">
        <v>68</v>
      </c>
    </row>
    <row r="3" spans="1:42" ht="14">
      <c r="B3" s="5" t="s">
        <v>69</v>
      </c>
    </row>
    <row r="4" spans="1:42" ht="14">
      <c r="B4" s="5" t="s">
        <v>173</v>
      </c>
    </row>
    <row r="5" spans="1:42" ht="14">
      <c r="B5" s="13" t="s">
        <v>1549</v>
      </c>
    </row>
    <row r="6" spans="1:42" ht="14">
      <c r="B6" s="13" t="s">
        <v>1550</v>
      </c>
      <c r="E6" s="122" t="s">
        <v>1687</v>
      </c>
      <c r="F6" s="122" t="s">
        <v>1171</v>
      </c>
      <c r="G6" s="122" t="s">
        <v>1171</v>
      </c>
      <c r="H6" s="122" t="s">
        <v>1688</v>
      </c>
      <c r="I6" s="122" t="s">
        <v>255</v>
      </c>
      <c r="J6" s="122" t="s">
        <v>1367</v>
      </c>
      <c r="K6" s="122" t="s">
        <v>202</v>
      </c>
      <c r="L6" s="122" t="s">
        <v>202</v>
      </c>
      <c r="M6" s="122" t="s">
        <v>241</v>
      </c>
      <c r="N6" s="122" t="s">
        <v>241</v>
      </c>
      <c r="O6" s="122" t="s">
        <v>241</v>
      </c>
      <c r="P6" s="122" t="s">
        <v>1281</v>
      </c>
      <c r="Q6" s="122" t="s">
        <v>1689</v>
      </c>
      <c r="R6" s="122" t="s">
        <v>1299</v>
      </c>
      <c r="S6" s="122" t="s">
        <v>1163</v>
      </c>
      <c r="T6" s="122" t="s">
        <v>1220</v>
      </c>
      <c r="U6" s="122" t="s">
        <v>1220</v>
      </c>
      <c r="V6" s="122" t="s">
        <v>256</v>
      </c>
      <c r="W6" s="122" t="s">
        <v>231</v>
      </c>
      <c r="X6" s="122" t="s">
        <v>231</v>
      </c>
      <c r="Y6" s="122" t="s">
        <v>227</v>
      </c>
      <c r="Z6" s="122" t="s">
        <v>227</v>
      </c>
      <c r="AA6" s="122" t="s">
        <v>1690</v>
      </c>
      <c r="AB6" s="122" t="s">
        <v>1691</v>
      </c>
      <c r="AC6" s="122" t="s">
        <v>1691</v>
      </c>
      <c r="AD6" s="122" t="s">
        <v>1489</v>
      </c>
      <c r="AE6" s="122" t="s">
        <v>1692</v>
      </c>
      <c r="AF6" s="122" t="s">
        <v>1198</v>
      </c>
      <c r="AG6" s="122" t="s">
        <v>1198</v>
      </c>
      <c r="AH6" s="122" t="s">
        <v>1251</v>
      </c>
      <c r="AI6" s="122" t="s">
        <v>1251</v>
      </c>
      <c r="AJ6" s="122" t="s">
        <v>235</v>
      </c>
      <c r="AK6" s="122" t="s">
        <v>235</v>
      </c>
      <c r="AL6" s="122" t="s">
        <v>1693</v>
      </c>
    </row>
    <row r="7" spans="1:42" s="123" customFormat="1" ht="36">
      <c r="C7" s="124"/>
      <c r="D7" s="124"/>
      <c r="E7" s="125" t="s">
        <v>1694</v>
      </c>
      <c r="F7" s="125" t="s">
        <v>1695</v>
      </c>
      <c r="G7" s="125" t="s">
        <v>1182</v>
      </c>
      <c r="H7" s="125" t="s">
        <v>1696</v>
      </c>
      <c r="I7" s="125" t="s">
        <v>255</v>
      </c>
      <c r="J7" s="125" t="s">
        <v>1369</v>
      </c>
      <c r="K7" s="125" t="s">
        <v>1275</v>
      </c>
      <c r="L7" s="125" t="s">
        <v>1697</v>
      </c>
      <c r="M7" s="125" t="s">
        <v>1155</v>
      </c>
      <c r="N7" s="125" t="s">
        <v>240</v>
      </c>
      <c r="O7" s="125" t="s">
        <v>1149</v>
      </c>
      <c r="P7" s="125" t="s">
        <v>1283</v>
      </c>
      <c r="Q7" s="125" t="s">
        <v>1696</v>
      </c>
      <c r="R7" s="125" t="s">
        <v>1301</v>
      </c>
      <c r="S7" s="125" t="s">
        <v>1698</v>
      </c>
      <c r="T7" s="125" t="s">
        <v>1222</v>
      </c>
      <c r="U7" s="125" t="s">
        <v>1699</v>
      </c>
      <c r="V7" s="125" t="s">
        <v>1310</v>
      </c>
      <c r="W7" s="125" t="s">
        <v>1288</v>
      </c>
      <c r="X7" s="125" t="s">
        <v>1700</v>
      </c>
      <c r="Y7" s="125" t="s">
        <v>1259</v>
      </c>
      <c r="Z7" s="125" t="s">
        <v>226</v>
      </c>
      <c r="AA7" s="125" t="s">
        <v>1701</v>
      </c>
      <c r="AB7" s="125" t="s">
        <v>1244</v>
      </c>
      <c r="AC7" s="125" t="s">
        <v>238</v>
      </c>
      <c r="AD7" s="125" t="s">
        <v>1696</v>
      </c>
      <c r="AE7" s="125" t="s">
        <v>1188</v>
      </c>
      <c r="AF7" s="125" t="s">
        <v>1702</v>
      </c>
      <c r="AG7" s="125" t="s">
        <v>1208</v>
      </c>
      <c r="AH7" s="125" t="s">
        <v>1251</v>
      </c>
      <c r="AI7" s="125" t="s">
        <v>1253</v>
      </c>
      <c r="AJ7" s="125" t="s">
        <v>1292</v>
      </c>
      <c r="AK7" s="125" t="s">
        <v>234</v>
      </c>
      <c r="AL7" s="125"/>
      <c r="AM7" s="126" t="s">
        <v>120</v>
      </c>
    </row>
    <row r="8" spans="1:42" s="123" customFormat="1" ht="12" customHeight="1">
      <c r="C8" s="119" t="s">
        <v>1703</v>
      </c>
      <c r="D8" s="124"/>
      <c r="E8" s="127"/>
      <c r="F8" s="127">
        <f>'Physical Sales'!K19</f>
        <v>87.210000000000008</v>
      </c>
      <c r="G8" s="127">
        <f>'Physical Sales'!K20</f>
        <v>0</v>
      </c>
      <c r="H8" s="127"/>
      <c r="I8" s="127">
        <f>'Physical Sales'!K22</f>
        <v>22.98</v>
      </c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>
        <f>'Physical Sales'!K25</f>
        <v>7.1800000000000006</v>
      </c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8"/>
      <c r="AM8" s="129">
        <f>SUM(E8:AL8)</f>
        <v>117.37000000000002</v>
      </c>
    </row>
    <row r="9" spans="1:42" s="123" customFormat="1" ht="12" customHeight="1">
      <c r="C9" s="119"/>
      <c r="D9" s="124"/>
      <c r="E9" s="129"/>
      <c r="F9" s="129"/>
      <c r="G9" s="129"/>
      <c r="H9" s="129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29"/>
    </row>
    <row r="10" spans="1:42" ht="12" customHeight="1">
      <c r="C10" s="119" t="s">
        <v>30</v>
      </c>
      <c r="E10" s="127"/>
      <c r="F10" s="127">
        <f>'Physical Sales'!L19</f>
        <v>87.210000000000008</v>
      </c>
      <c r="G10" s="127">
        <f>'Physical Sales'!L20</f>
        <v>-5.54</v>
      </c>
      <c r="H10" s="127"/>
      <c r="I10" s="127">
        <f>'Physical Sales'!L22</f>
        <v>22.98</v>
      </c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>
        <f>'Physical Sales'!L24</f>
        <v>-4.16</v>
      </c>
      <c r="X10" s="127">
        <f>'Physical Sales'!L25</f>
        <v>7.18</v>
      </c>
      <c r="Y10" s="127">
        <f>'Physical Sales'!L28</f>
        <v>-6.25</v>
      </c>
      <c r="Z10" s="127">
        <f>'Physical Sales'!L27</f>
        <v>-5.48</v>
      </c>
      <c r="AA10" s="127"/>
      <c r="AB10" s="127"/>
      <c r="AC10" s="127"/>
      <c r="AD10" s="127"/>
      <c r="AE10" s="127">
        <f>'Physical Sales'!L30</f>
        <v>-8.7799999999999994</v>
      </c>
      <c r="AF10" s="127"/>
      <c r="AG10" s="127"/>
      <c r="AH10" s="127"/>
      <c r="AI10" s="127"/>
      <c r="AJ10" s="127"/>
      <c r="AK10" s="127"/>
      <c r="AL10" s="129"/>
      <c r="AM10" s="129">
        <f>SUM(E10:AL10)</f>
        <v>87.160000000000011</v>
      </c>
      <c r="AN10" s="131"/>
    </row>
    <row r="11" spans="1:42" ht="12" customHeight="1">
      <c r="A11" s="1">
        <v>570001</v>
      </c>
      <c r="C11" s="119" t="s">
        <v>80</v>
      </c>
      <c r="E11" s="132">
        <f t="shared" ref="E11:AK11" si="0">(E10/$AM$10)*-$AO$11</f>
        <v>0</v>
      </c>
      <c r="F11" s="132">
        <f t="shared" si="0"/>
        <v>-23.483463744837078</v>
      </c>
      <c r="G11" s="132">
        <f t="shared" si="0"/>
        <v>1.4917829279486001</v>
      </c>
      <c r="H11" s="132">
        <f t="shared" si="0"/>
        <v>0</v>
      </c>
      <c r="I11" s="132">
        <f t="shared" si="0"/>
        <v>-6.1879371271225327</v>
      </c>
      <c r="J11" s="132">
        <f t="shared" si="0"/>
        <v>0</v>
      </c>
      <c r="K11" s="132">
        <f t="shared" si="0"/>
        <v>0</v>
      </c>
      <c r="L11" s="132">
        <f t="shared" si="0"/>
        <v>0</v>
      </c>
      <c r="M11" s="132">
        <f t="shared" si="0"/>
        <v>0</v>
      </c>
      <c r="N11" s="132">
        <f t="shared" si="0"/>
        <v>0</v>
      </c>
      <c r="O11" s="132">
        <f t="shared" si="0"/>
        <v>0</v>
      </c>
      <c r="P11" s="132">
        <f t="shared" si="0"/>
        <v>0</v>
      </c>
      <c r="Q11" s="132">
        <f t="shared" si="0"/>
        <v>0</v>
      </c>
      <c r="R11" s="132">
        <f t="shared" si="0"/>
        <v>0</v>
      </c>
      <c r="S11" s="132">
        <f t="shared" si="0"/>
        <v>0</v>
      </c>
      <c r="T11" s="132">
        <f t="shared" si="0"/>
        <v>0</v>
      </c>
      <c r="U11" s="132">
        <f t="shared" si="0"/>
        <v>0</v>
      </c>
      <c r="V11" s="132">
        <f t="shared" si="0"/>
        <v>0</v>
      </c>
      <c r="W11" s="132">
        <f t="shared" si="0"/>
        <v>1.1201835704451581</v>
      </c>
      <c r="X11" s="132">
        <f t="shared" si="0"/>
        <v>-1.9333937586048642</v>
      </c>
      <c r="Y11" s="132">
        <f t="shared" si="0"/>
        <v>1.6829681046351535</v>
      </c>
      <c r="Z11" s="132">
        <f t="shared" si="0"/>
        <v>1.4756264341441028</v>
      </c>
      <c r="AA11" s="132">
        <f t="shared" si="0"/>
        <v>0</v>
      </c>
      <c r="AB11" s="132">
        <f t="shared" si="0"/>
        <v>0</v>
      </c>
      <c r="AC11" s="132">
        <f t="shared" si="0"/>
        <v>0</v>
      </c>
      <c r="AD11" s="132">
        <f t="shared" si="0"/>
        <v>0</v>
      </c>
      <c r="AE11" s="132">
        <f t="shared" si="0"/>
        <v>2.3642335933914636</v>
      </c>
      <c r="AF11" s="132">
        <f t="shared" si="0"/>
        <v>0</v>
      </c>
      <c r="AG11" s="132">
        <f t="shared" si="0"/>
        <v>0</v>
      </c>
      <c r="AH11" s="132">
        <f t="shared" si="0"/>
        <v>0</v>
      </c>
      <c r="AI11" s="132">
        <f t="shared" si="0"/>
        <v>0</v>
      </c>
      <c r="AJ11" s="132">
        <f t="shared" si="0"/>
        <v>0</v>
      </c>
      <c r="AK11" s="132">
        <f t="shared" si="0"/>
        <v>0</v>
      </c>
      <c r="AL11" s="132"/>
      <c r="AM11" s="132">
        <f>SUM(E11:AL11)</f>
        <v>-23.47</v>
      </c>
      <c r="AO11" s="133">
        <v>23.47</v>
      </c>
    </row>
    <row r="12" spans="1:42" ht="14">
      <c r="C12" s="119" t="s">
        <v>67</v>
      </c>
      <c r="E12" s="127">
        <v>0.35247889485801964</v>
      </c>
      <c r="F12" s="127">
        <v>6.6787407265285257</v>
      </c>
      <c r="G12" s="127">
        <v>17.41466039907905</v>
      </c>
      <c r="H12" s="127">
        <v>0</v>
      </c>
      <c r="I12" s="127">
        <v>4.2187317728319274</v>
      </c>
      <c r="J12" s="127">
        <v>4.2554483243796373</v>
      </c>
      <c r="K12" s="127">
        <v>1.6522448196469688</v>
      </c>
      <c r="L12" s="127">
        <v>-19.955445766180613</v>
      </c>
      <c r="M12" s="127">
        <v>0</v>
      </c>
      <c r="N12" s="127">
        <v>0</v>
      </c>
      <c r="O12" s="127">
        <v>-10.339380915835253</v>
      </c>
      <c r="P12" s="127">
        <v>0</v>
      </c>
      <c r="Q12" s="127">
        <v>0</v>
      </c>
      <c r="R12" s="127">
        <v>3.8699245331286778</v>
      </c>
      <c r="S12" s="127">
        <v>0</v>
      </c>
      <c r="T12" s="127">
        <v>0</v>
      </c>
      <c r="U12" s="127">
        <v>4.2554483243796373</v>
      </c>
      <c r="V12" s="127">
        <v>0</v>
      </c>
      <c r="W12" s="127">
        <v>3.3926093630084426</v>
      </c>
      <c r="X12" s="127">
        <v>3.8699245331286778</v>
      </c>
      <c r="Y12" s="127">
        <v>1.4539754412893326</v>
      </c>
      <c r="Z12" s="127">
        <v>-2.0377686108979285</v>
      </c>
      <c r="AA12" s="127">
        <v>0</v>
      </c>
      <c r="AB12" s="127">
        <v>0</v>
      </c>
      <c r="AC12" s="127">
        <v>16.008416474801741</v>
      </c>
      <c r="AD12" s="127">
        <v>0</v>
      </c>
      <c r="AE12" s="127">
        <v>0</v>
      </c>
      <c r="AF12" s="127">
        <v>3.8699245331286778</v>
      </c>
      <c r="AG12" s="127">
        <v>0</v>
      </c>
      <c r="AH12" s="127">
        <v>0</v>
      </c>
      <c r="AI12" s="127">
        <v>3.8699245331286778</v>
      </c>
      <c r="AJ12" s="127">
        <v>6.8402935533384506</v>
      </c>
      <c r="AK12" s="127">
        <v>7.7398490662573556</v>
      </c>
      <c r="AL12" s="134"/>
      <c r="AM12" s="134">
        <f>SUM(E12:AL12)</f>
        <v>57.41</v>
      </c>
    </row>
    <row r="13" spans="1:42">
      <c r="C13" s="119" t="s">
        <v>31</v>
      </c>
      <c r="E13" s="132">
        <f>SUM(E10:E12)</f>
        <v>0.35247889485801964</v>
      </c>
      <c r="F13" s="132">
        <f t="shared" ref="F13:AL13" si="1">SUM(F10:F12)</f>
        <v>70.405276981691458</v>
      </c>
      <c r="G13" s="132">
        <f t="shared" si="1"/>
        <v>13.36644332702765</v>
      </c>
      <c r="H13" s="132">
        <f t="shared" si="1"/>
        <v>0</v>
      </c>
      <c r="I13" s="132">
        <f t="shared" si="1"/>
        <v>21.010794645709392</v>
      </c>
      <c r="J13" s="132">
        <f t="shared" si="1"/>
        <v>4.2554483243796373</v>
      </c>
      <c r="K13" s="132">
        <f t="shared" si="1"/>
        <v>1.6522448196469688</v>
      </c>
      <c r="L13" s="132">
        <f t="shared" si="1"/>
        <v>-19.955445766180613</v>
      </c>
      <c r="M13" s="132">
        <f t="shared" si="1"/>
        <v>0</v>
      </c>
      <c r="N13" s="132">
        <f t="shared" si="1"/>
        <v>0</v>
      </c>
      <c r="O13" s="132">
        <f t="shared" si="1"/>
        <v>-10.339380915835253</v>
      </c>
      <c r="P13" s="132">
        <f t="shared" si="1"/>
        <v>0</v>
      </c>
      <c r="Q13" s="132">
        <f t="shared" si="1"/>
        <v>0</v>
      </c>
      <c r="R13" s="132">
        <f t="shared" si="1"/>
        <v>3.8699245331286778</v>
      </c>
      <c r="S13" s="132">
        <f t="shared" si="1"/>
        <v>0</v>
      </c>
      <c r="T13" s="132">
        <f t="shared" si="1"/>
        <v>0</v>
      </c>
      <c r="U13" s="132">
        <f t="shared" si="1"/>
        <v>4.2554483243796373</v>
      </c>
      <c r="V13" s="132">
        <f t="shared" si="1"/>
        <v>0</v>
      </c>
      <c r="W13" s="132">
        <f t="shared" si="1"/>
        <v>0.35279293345360063</v>
      </c>
      <c r="X13" s="132">
        <f t="shared" si="1"/>
        <v>9.1165307745238131</v>
      </c>
      <c r="Y13" s="132">
        <f t="shared" si="1"/>
        <v>-3.1130564540755135</v>
      </c>
      <c r="Z13" s="132">
        <f t="shared" si="1"/>
        <v>-6.0421421767538259</v>
      </c>
      <c r="AA13" s="132">
        <f t="shared" si="1"/>
        <v>0</v>
      </c>
      <c r="AB13" s="132">
        <f t="shared" si="1"/>
        <v>0</v>
      </c>
      <c r="AC13" s="132">
        <f t="shared" si="1"/>
        <v>16.008416474801741</v>
      </c>
      <c r="AD13" s="132">
        <f t="shared" si="1"/>
        <v>0</v>
      </c>
      <c r="AE13" s="132">
        <f t="shared" si="1"/>
        <v>-6.4157664066085358</v>
      </c>
      <c r="AF13" s="132">
        <f t="shared" si="1"/>
        <v>3.8699245331286778</v>
      </c>
      <c r="AG13" s="132">
        <f t="shared" si="1"/>
        <v>0</v>
      </c>
      <c r="AH13" s="132">
        <f t="shared" si="1"/>
        <v>0</v>
      </c>
      <c r="AI13" s="132">
        <f t="shared" si="1"/>
        <v>3.8699245331286778</v>
      </c>
      <c r="AJ13" s="132">
        <f t="shared" si="1"/>
        <v>6.8402935533384506</v>
      </c>
      <c r="AK13" s="132">
        <f t="shared" si="1"/>
        <v>7.7398490662573556</v>
      </c>
      <c r="AL13" s="132">
        <f t="shared" si="1"/>
        <v>0</v>
      </c>
      <c r="AM13" s="132">
        <f>SUM(AM10:AM12)</f>
        <v>121.10000000000001</v>
      </c>
    </row>
    <row r="14" spans="1:42"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</row>
    <row r="15" spans="1:42">
      <c r="A15" s="1">
        <v>686001</v>
      </c>
      <c r="C15" s="119" t="s">
        <v>79</v>
      </c>
      <c r="E15" s="135">
        <f>-0.17*E8</f>
        <v>0</v>
      </c>
      <c r="F15" s="135">
        <f t="shared" ref="F15:AJ15" si="2">-0.17*F8</f>
        <v>-14.825700000000003</v>
      </c>
      <c r="G15" s="135">
        <f t="shared" si="2"/>
        <v>0</v>
      </c>
      <c r="H15" s="135">
        <f t="shared" si="2"/>
        <v>0</v>
      </c>
      <c r="I15" s="135">
        <f t="shared" si="2"/>
        <v>-3.9066000000000005</v>
      </c>
      <c r="J15" s="135">
        <f t="shared" si="2"/>
        <v>0</v>
      </c>
      <c r="K15" s="135">
        <f t="shared" si="2"/>
        <v>0</v>
      </c>
      <c r="L15" s="135">
        <f t="shared" si="2"/>
        <v>0</v>
      </c>
      <c r="M15" s="135">
        <f t="shared" si="2"/>
        <v>0</v>
      </c>
      <c r="N15" s="135">
        <f t="shared" si="2"/>
        <v>0</v>
      </c>
      <c r="O15" s="135">
        <f t="shared" si="2"/>
        <v>0</v>
      </c>
      <c r="P15" s="135">
        <f t="shared" si="2"/>
        <v>0</v>
      </c>
      <c r="Q15" s="135">
        <f t="shared" si="2"/>
        <v>0</v>
      </c>
      <c r="R15" s="135">
        <f t="shared" si="2"/>
        <v>0</v>
      </c>
      <c r="S15" s="135">
        <f t="shared" si="2"/>
        <v>0</v>
      </c>
      <c r="T15" s="135">
        <f t="shared" si="2"/>
        <v>0</v>
      </c>
      <c r="U15" s="135">
        <f t="shared" si="2"/>
        <v>0</v>
      </c>
      <c r="V15" s="135">
        <f t="shared" si="2"/>
        <v>0</v>
      </c>
      <c r="W15" s="135">
        <f t="shared" si="2"/>
        <v>0</v>
      </c>
      <c r="X15" s="135">
        <f t="shared" si="2"/>
        <v>-1.2206000000000001</v>
      </c>
      <c r="Y15" s="135">
        <f t="shared" si="2"/>
        <v>0</v>
      </c>
      <c r="Z15" s="135">
        <f t="shared" si="2"/>
        <v>0</v>
      </c>
      <c r="AA15" s="135">
        <f t="shared" si="2"/>
        <v>0</v>
      </c>
      <c r="AB15" s="135">
        <f t="shared" si="2"/>
        <v>0</v>
      </c>
      <c r="AC15" s="135">
        <f t="shared" si="2"/>
        <v>0</v>
      </c>
      <c r="AD15" s="135">
        <f t="shared" si="2"/>
        <v>0</v>
      </c>
      <c r="AE15" s="135">
        <f>-0.17*AE8</f>
        <v>0</v>
      </c>
      <c r="AF15" s="135">
        <f t="shared" si="2"/>
        <v>0</v>
      </c>
      <c r="AG15" s="135">
        <f t="shared" si="2"/>
        <v>0</v>
      </c>
      <c r="AH15" s="135">
        <f t="shared" si="2"/>
        <v>0</v>
      </c>
      <c r="AI15" s="135">
        <f t="shared" si="2"/>
        <v>0</v>
      </c>
      <c r="AJ15" s="135">
        <f t="shared" si="2"/>
        <v>0</v>
      </c>
      <c r="AK15" s="135">
        <f>-0.17*AK8</f>
        <v>0</v>
      </c>
      <c r="AL15" s="129"/>
      <c r="AM15" s="129">
        <f t="shared" ref="AM15:AM20" si="3">SUM(E15:AL15)</f>
        <v>-19.952900000000003</v>
      </c>
      <c r="AN15" s="136"/>
      <c r="AO15" s="137"/>
      <c r="AP15" s="138"/>
    </row>
    <row r="16" spans="1:42" ht="14">
      <c r="C16" s="119" t="s">
        <v>1704</v>
      </c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47">
        <f>-(Y8*0.05)+0.6</f>
        <v>0.6</v>
      </c>
      <c r="Z16" s="139">
        <f>-Z8*0.05</f>
        <v>0</v>
      </c>
      <c r="AA16" s="139">
        <f>-AA8*0.05</f>
        <v>0</v>
      </c>
      <c r="AB16" s="139"/>
      <c r="AC16" s="139"/>
      <c r="AD16" s="139"/>
      <c r="AE16" s="139"/>
      <c r="AF16" s="139"/>
      <c r="AG16" s="139"/>
      <c r="AH16" s="139"/>
      <c r="AI16" s="140">
        <f>-(AI8*0.05)+0</f>
        <v>0</v>
      </c>
      <c r="AJ16" s="139"/>
      <c r="AK16" s="139"/>
      <c r="AL16" s="141"/>
      <c r="AM16" s="129">
        <f t="shared" si="3"/>
        <v>0.6</v>
      </c>
      <c r="AN16" s="138"/>
      <c r="AO16" s="137"/>
      <c r="AP16" s="138"/>
    </row>
    <row r="17" spans="1:41" ht="14">
      <c r="A17" s="1">
        <v>686005</v>
      </c>
      <c r="C17" s="119" t="s">
        <v>1705</v>
      </c>
      <c r="E17" s="127"/>
      <c r="F17" s="127"/>
      <c r="G17" s="127">
        <f>-'Other Handling Fee'!S8</f>
        <v>-0.35</v>
      </c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>
        <f>-'Other Handling Fee'!S5</f>
        <v>-0.35</v>
      </c>
      <c r="X17" s="127"/>
      <c r="Y17" s="127">
        <f>-'Other Handling Fee'!S6</f>
        <v>-0.35</v>
      </c>
      <c r="Z17" s="127">
        <f>-'Other Handling Fee'!S7</f>
        <v>-0.35</v>
      </c>
      <c r="AA17" s="127"/>
      <c r="AB17" s="127"/>
      <c r="AC17" s="127"/>
      <c r="AD17" s="127"/>
      <c r="AE17" s="127">
        <f>-'Other Handling Fee'!S9</f>
        <v>-0.35</v>
      </c>
      <c r="AF17" s="127"/>
      <c r="AG17" s="127"/>
      <c r="AH17" s="127"/>
      <c r="AI17" s="127"/>
      <c r="AJ17" s="127"/>
      <c r="AK17" s="127"/>
      <c r="AL17" s="129"/>
      <c r="AM17" s="129">
        <f t="shared" si="3"/>
        <v>-1.75</v>
      </c>
    </row>
    <row r="18" spans="1:41" ht="14">
      <c r="A18" s="1">
        <v>687001</v>
      </c>
      <c r="C18" s="119" t="s">
        <v>32</v>
      </c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9"/>
      <c r="AM18" s="129">
        <f t="shared" si="3"/>
        <v>0</v>
      </c>
      <c r="AN18" s="142"/>
    </row>
    <row r="19" spans="1:41">
      <c r="C19" s="119" t="s">
        <v>82</v>
      </c>
      <c r="E19" s="129">
        <f>E18*0.08</f>
        <v>0</v>
      </c>
      <c r="F19" s="129">
        <f>F18*0.08</f>
        <v>0</v>
      </c>
      <c r="G19" s="129">
        <f>G18*0.08</f>
        <v>0</v>
      </c>
      <c r="H19" s="129">
        <f>H18*0.08</f>
        <v>0</v>
      </c>
      <c r="I19" s="129">
        <f t="shared" ref="I19:AJ19" si="4">I18*0.08</f>
        <v>0</v>
      </c>
      <c r="J19" s="129">
        <f t="shared" si="4"/>
        <v>0</v>
      </c>
      <c r="K19" s="129">
        <f>K18*0.08</f>
        <v>0</v>
      </c>
      <c r="L19" s="129">
        <f>L18*0.08</f>
        <v>0</v>
      </c>
      <c r="M19" s="129">
        <f t="shared" si="4"/>
        <v>0</v>
      </c>
      <c r="N19" s="129">
        <f t="shared" si="4"/>
        <v>0</v>
      </c>
      <c r="O19" s="129">
        <f t="shared" si="4"/>
        <v>0</v>
      </c>
      <c r="P19" s="129">
        <f t="shared" si="4"/>
        <v>0</v>
      </c>
      <c r="Q19" s="129">
        <f t="shared" si="4"/>
        <v>0</v>
      </c>
      <c r="R19" s="129">
        <f t="shared" si="4"/>
        <v>0</v>
      </c>
      <c r="S19" s="129">
        <f t="shared" si="4"/>
        <v>0</v>
      </c>
      <c r="T19" s="129">
        <f t="shared" si="4"/>
        <v>0</v>
      </c>
      <c r="U19" s="129">
        <f t="shared" si="4"/>
        <v>0</v>
      </c>
      <c r="V19" s="129">
        <f t="shared" si="4"/>
        <v>0</v>
      </c>
      <c r="W19" s="129">
        <f>W18*0.08</f>
        <v>0</v>
      </c>
      <c r="X19" s="129">
        <f>X18*0.08</f>
        <v>0</v>
      </c>
      <c r="Y19" s="129">
        <f t="shared" si="4"/>
        <v>0</v>
      </c>
      <c r="Z19" s="129">
        <f t="shared" si="4"/>
        <v>0</v>
      </c>
      <c r="AA19" s="129">
        <f t="shared" si="4"/>
        <v>0</v>
      </c>
      <c r="AB19" s="129">
        <f>AB18*0.08</f>
        <v>0</v>
      </c>
      <c r="AC19" s="129">
        <f>AC18*0.08</f>
        <v>0</v>
      </c>
      <c r="AD19" s="129">
        <f>AD18*0.08</f>
        <v>0</v>
      </c>
      <c r="AE19" s="129">
        <f t="shared" si="4"/>
        <v>0</v>
      </c>
      <c r="AF19" s="129">
        <f t="shared" si="4"/>
        <v>0</v>
      </c>
      <c r="AG19" s="129">
        <f t="shared" si="4"/>
        <v>0</v>
      </c>
      <c r="AH19" s="129">
        <f t="shared" si="4"/>
        <v>0</v>
      </c>
      <c r="AI19" s="129">
        <f t="shared" si="4"/>
        <v>0</v>
      </c>
      <c r="AJ19" s="129">
        <f t="shared" si="4"/>
        <v>0</v>
      </c>
      <c r="AK19" s="129">
        <f>AK18*0.08</f>
        <v>0</v>
      </c>
      <c r="AL19" s="129"/>
      <c r="AM19" s="129">
        <f t="shared" si="3"/>
        <v>0</v>
      </c>
    </row>
    <row r="20" spans="1:41">
      <c r="A20" s="1">
        <v>688001</v>
      </c>
      <c r="C20" s="119" t="s">
        <v>33</v>
      </c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>
        <v>0</v>
      </c>
      <c r="S20" s="129"/>
      <c r="T20" s="129"/>
      <c r="U20" s="129"/>
      <c r="V20" s="129"/>
      <c r="W20" s="129"/>
      <c r="X20" s="129"/>
      <c r="Y20" s="129"/>
      <c r="Z20" s="129"/>
      <c r="AA20" s="129"/>
      <c r="AB20" s="129">
        <v>0</v>
      </c>
      <c r="AC20" s="129"/>
      <c r="AD20" s="129"/>
      <c r="AE20" s="129"/>
      <c r="AF20" s="129"/>
      <c r="AG20" s="129"/>
      <c r="AH20" s="129"/>
      <c r="AI20" s="129"/>
      <c r="AJ20" s="129">
        <v>0</v>
      </c>
      <c r="AK20" s="129"/>
      <c r="AL20" s="129"/>
      <c r="AM20" s="129">
        <f t="shared" si="3"/>
        <v>0</v>
      </c>
    </row>
    <row r="21" spans="1:41">
      <c r="C21" s="119" t="s">
        <v>34</v>
      </c>
      <c r="E21" s="143">
        <f>SUM(E13:E20)</f>
        <v>0.35247889485801964</v>
      </c>
      <c r="F21" s="143">
        <f t="shared" ref="F21:AL21" si="5">SUM(F13:F20)</f>
        <v>55.579576981691453</v>
      </c>
      <c r="G21" s="143">
        <f t="shared" si="5"/>
        <v>13.01644332702765</v>
      </c>
      <c r="H21" s="143">
        <f t="shared" si="5"/>
        <v>0</v>
      </c>
      <c r="I21" s="143">
        <f t="shared" si="5"/>
        <v>17.104194645709391</v>
      </c>
      <c r="J21" s="143">
        <f t="shared" si="5"/>
        <v>4.2554483243796373</v>
      </c>
      <c r="K21" s="143">
        <f t="shared" si="5"/>
        <v>1.6522448196469688</v>
      </c>
      <c r="L21" s="143">
        <f t="shared" si="5"/>
        <v>-19.955445766180613</v>
      </c>
      <c r="M21" s="143">
        <f t="shared" si="5"/>
        <v>0</v>
      </c>
      <c r="N21" s="143">
        <f t="shared" si="5"/>
        <v>0</v>
      </c>
      <c r="O21" s="143">
        <f t="shared" si="5"/>
        <v>-10.339380915835253</v>
      </c>
      <c r="P21" s="143">
        <f t="shared" si="5"/>
        <v>0</v>
      </c>
      <c r="Q21" s="143">
        <f t="shared" si="5"/>
        <v>0</v>
      </c>
      <c r="R21" s="143">
        <f t="shared" si="5"/>
        <v>3.8699245331286778</v>
      </c>
      <c r="S21" s="143">
        <f t="shared" si="5"/>
        <v>0</v>
      </c>
      <c r="T21" s="143">
        <f t="shared" si="5"/>
        <v>0</v>
      </c>
      <c r="U21" s="143">
        <f t="shared" si="5"/>
        <v>4.2554483243796373</v>
      </c>
      <c r="V21" s="143">
        <f t="shared" si="5"/>
        <v>0</v>
      </c>
      <c r="W21" s="143">
        <f t="shared" si="5"/>
        <v>2.7929334536006545E-3</v>
      </c>
      <c r="X21" s="143">
        <f t="shared" si="5"/>
        <v>7.895930774523813</v>
      </c>
      <c r="Y21" s="143">
        <f t="shared" si="5"/>
        <v>-2.8630564540755135</v>
      </c>
      <c r="Z21" s="143">
        <f t="shared" si="5"/>
        <v>-6.3921421767538256</v>
      </c>
      <c r="AA21" s="143">
        <f t="shared" si="5"/>
        <v>0</v>
      </c>
      <c r="AB21" s="143">
        <f t="shared" si="5"/>
        <v>0</v>
      </c>
      <c r="AC21" s="143">
        <f t="shared" si="5"/>
        <v>16.008416474801741</v>
      </c>
      <c r="AD21" s="143">
        <f t="shared" si="5"/>
        <v>0</v>
      </c>
      <c r="AE21" s="143">
        <f t="shared" si="5"/>
        <v>-6.7657664066085355</v>
      </c>
      <c r="AF21" s="143">
        <f t="shared" si="5"/>
        <v>3.8699245331286778</v>
      </c>
      <c r="AG21" s="143">
        <f t="shared" si="5"/>
        <v>0</v>
      </c>
      <c r="AH21" s="143">
        <f t="shared" si="5"/>
        <v>0</v>
      </c>
      <c r="AI21" s="143">
        <f t="shared" si="5"/>
        <v>3.8699245331286778</v>
      </c>
      <c r="AJ21" s="143">
        <f t="shared" si="5"/>
        <v>6.8402935533384506</v>
      </c>
      <c r="AK21" s="143">
        <f t="shared" si="5"/>
        <v>7.7398490662573556</v>
      </c>
      <c r="AL21" s="143">
        <f t="shared" si="5"/>
        <v>0</v>
      </c>
      <c r="AM21" s="143">
        <f>SUM(AM13:AM20)</f>
        <v>99.997100000000003</v>
      </c>
    </row>
    <row r="22" spans="1:41"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31"/>
    </row>
    <row r="23" spans="1:41" ht="14">
      <c r="A23" s="1">
        <v>500002</v>
      </c>
      <c r="C23" s="119" t="s">
        <v>1706</v>
      </c>
      <c r="E23" s="127">
        <f>'Digital Sales'!O5247</f>
        <v>30.160731357299998</v>
      </c>
      <c r="F23" s="127">
        <f>'Digital Sales'!O5252+'Digital Sales'!O5254+'Digital Sales'!O5255</f>
        <v>337.71762754799965</v>
      </c>
      <c r="G23" s="127">
        <f>'Digital Sales'!O5253+'Digital Sales'!O5256</f>
        <v>232.53268202690009</v>
      </c>
      <c r="H23" s="127">
        <f>'Digital Sales'!O5317</f>
        <v>114.9963090743</v>
      </c>
      <c r="I23" s="127">
        <f>'Digital Sales'!O5257</f>
        <v>223.11199084509997</v>
      </c>
      <c r="J23" s="127">
        <f>'Digital Sales'!O5263</f>
        <v>24.476117381600002</v>
      </c>
      <c r="K23" s="127">
        <f>'Digital Sales'!O5268+'Digital Sales'!O5269</f>
        <v>7.7436749819000026</v>
      </c>
      <c r="L23" s="127">
        <f>'Digital Sales'!O5266+'Digital Sales'!O5267+'Digital Sales'!O5270</f>
        <v>118.8883699081</v>
      </c>
      <c r="M23" s="127">
        <f>'Digital Sales'!O5274+'Digital Sales'!O5278</f>
        <v>93.208991127699989</v>
      </c>
      <c r="N23" s="127">
        <f>'Digital Sales'!O5275</f>
        <v>303.84551404960024</v>
      </c>
      <c r="O23" s="127">
        <f>'Digital Sales'!O5276+'Digital Sales'!O5277+'Digital Sales'!O5279+'Digital Sales'!O5280</f>
        <v>359.15855922959997</v>
      </c>
      <c r="P23" s="127">
        <f>'Digital Sales'!O5281</f>
        <v>64.402887020399959</v>
      </c>
      <c r="Q23" s="127">
        <f>'Digital Sales'!O5332</f>
        <v>1.3435252781</v>
      </c>
      <c r="R23" s="127">
        <f>'Digital Sales'!O5285</f>
        <v>18.056960271899996</v>
      </c>
      <c r="S23" s="127">
        <f>'Digital Sales'!O5292</f>
        <v>138.28921974330001</v>
      </c>
      <c r="T23" s="127">
        <f>'Digital Sales'!O5298</f>
        <v>91.591650654799992</v>
      </c>
      <c r="U23" s="127">
        <f>'Digital Sales'!O5296+'Digital Sales'!O5297</f>
        <v>8.9306679061000018</v>
      </c>
      <c r="V23" s="127">
        <f>'Digital Sales'!O5299</f>
        <v>31.127001088199989</v>
      </c>
      <c r="W23" s="127">
        <f>'Digital Sales'!O5306+'Digital Sales'!O5308+'Digital Sales'!O5309</f>
        <v>9.6477368322999997</v>
      </c>
      <c r="X23" s="127">
        <f>'Digital Sales'!O5307+'Digital Sales'!O5310</f>
        <v>1.9943717605000004</v>
      </c>
      <c r="Y23" s="127">
        <f>'Digital Sales'!O5312+'Digital Sales'!O5313+'Digital Sales'!O5316</f>
        <v>43.58199120190001</v>
      </c>
      <c r="Z23" s="127">
        <f>'Digital Sales'!O5314+'Digital Sales'!O5315</f>
        <v>15.584770232199999</v>
      </c>
      <c r="AA23" s="127">
        <f>'Digital Sales'!O5319</f>
        <v>4.4730964066999981</v>
      </c>
      <c r="AB23" s="127">
        <f>'Digital Sales'!O5324+'Digital Sales'!O5325+'Digital Sales'!O5328+'Digital Sales'!O5329+'Digital Sales'!O5330+'Digital Sales'!O5331</f>
        <v>162.38066603079994</v>
      </c>
      <c r="AC23" s="127">
        <f>'Digital Sales'!O5323+'Digital Sales'!O5326+'Digital Sales'!O5327</f>
        <v>22.686356683699998</v>
      </c>
      <c r="AD23" s="127">
        <f>'Digital Sales'!O5271</f>
        <v>21.717259285899999</v>
      </c>
      <c r="AE23" s="127">
        <f>'Digital Sales'!O5334</f>
        <v>261.39600334500011</v>
      </c>
      <c r="AF23" s="127">
        <f>'Digital Sales'!O5337</f>
        <v>97.597111219100029</v>
      </c>
      <c r="AG23" s="127">
        <f>'Digital Sales'!O5338+'Digital Sales'!O5339+'Digital Sales'!O5340+'Digital Sales'!O5341</f>
        <v>84.086075138099972</v>
      </c>
      <c r="AH23" s="127">
        <f>'Digital Sales'!O5346</f>
        <v>3.7619976076000015</v>
      </c>
      <c r="AI23" s="127">
        <f>'Digital Sales'!O5343+'Digital Sales'!O5344+'Digital Sales'!O5345</f>
        <v>15.033204589299999</v>
      </c>
      <c r="AJ23" s="127">
        <f>'Digital Sales'!O5356</f>
        <v>79.112091058200065</v>
      </c>
      <c r="AK23" s="127">
        <f>'Digital Sales'!O5347-'Digital Sales'!O5356+'Digital Sales'!O5245</f>
        <v>156.04959620630015</v>
      </c>
      <c r="AL23" s="129">
        <f>'Digital Sales'!O5236+'Digital Sales'!O5237</f>
        <v>17.880000000000003</v>
      </c>
      <c r="AM23" s="129">
        <f t="shared" ref="AM23:AM28" si="6">SUM(E23:AL23)</f>
        <v>3196.5648070905008</v>
      </c>
      <c r="AN23" s="138"/>
      <c r="AO23" s="144"/>
    </row>
    <row r="24" spans="1:41" ht="14">
      <c r="C24" s="119" t="s">
        <v>1707</v>
      </c>
      <c r="E24" s="127"/>
      <c r="F24" s="127">
        <f>'Sound Exchange'!G125</f>
        <v>0.39999999999999997</v>
      </c>
      <c r="G24" s="127">
        <f>'Sound Exchange'!G126</f>
        <v>0.3</v>
      </c>
      <c r="H24" s="127"/>
      <c r="I24" s="127">
        <f>'Sound Exchange'!G128</f>
        <v>0.86000000000000021</v>
      </c>
      <c r="J24" s="127"/>
      <c r="K24" s="127">
        <f>'Sound Exchange'!G134</f>
        <v>0</v>
      </c>
      <c r="L24" s="127">
        <f>'Sound Exchange'!G133</f>
        <v>0.04</v>
      </c>
      <c r="M24" s="127">
        <f>'Sound Exchange'!G138</f>
        <v>0.01</v>
      </c>
      <c r="N24" s="127">
        <f>'Sound Exchange'!G139</f>
        <v>0.21000000000000002</v>
      </c>
      <c r="O24" s="127">
        <f>'Sound Exchange'!G141+'Sound Exchange'!G140</f>
        <v>0.46</v>
      </c>
      <c r="P24" s="127">
        <f>'Sound Exchange'!G143</f>
        <v>0</v>
      </c>
      <c r="Q24" s="127"/>
      <c r="R24" s="127"/>
      <c r="S24" s="127">
        <f>'Sound Exchange'!G144</f>
        <v>0.38</v>
      </c>
      <c r="T24" s="127">
        <f>'Sound Exchange'!G149</f>
        <v>0.03</v>
      </c>
      <c r="U24" s="127">
        <f>'Sound Exchange'!G148</f>
        <v>0.03</v>
      </c>
      <c r="V24" s="127"/>
      <c r="W24" s="127"/>
      <c r="X24" s="127"/>
      <c r="Y24" s="127">
        <f>'Sound Exchange'!G154+'Sound Exchange'!G152+'Sound Exchange'!G151</f>
        <v>0.53</v>
      </c>
      <c r="Z24" s="127"/>
      <c r="AA24" s="127"/>
      <c r="AB24" s="127">
        <f>'Sound Exchange'!G156</f>
        <v>0.11</v>
      </c>
      <c r="AC24" s="127"/>
      <c r="AD24" s="127">
        <f>'Sound Exchange'!G136</f>
        <v>0.31999999999999995</v>
      </c>
      <c r="AE24" s="127">
        <f>'Sound Exchange'!G158</f>
        <v>2.0900000000000003</v>
      </c>
      <c r="AF24" s="127">
        <f>'Sound Exchange'!G160</f>
        <v>0.27</v>
      </c>
      <c r="AG24" s="127">
        <f>'Sound Exchange'!G161+'Sound Exchange'!G162+'Sound Exchange'!G163</f>
        <v>7.0000000000000007E-2</v>
      </c>
      <c r="AH24" s="127"/>
      <c r="AI24" s="127">
        <f>'Sound Exchange'!G165</f>
        <v>0.03</v>
      </c>
      <c r="AJ24" s="127">
        <f>'Sound Exchange'!G169</f>
        <v>0.7</v>
      </c>
      <c r="AK24" s="127">
        <f>'Sound Exchange'!G168</f>
        <v>0.04</v>
      </c>
      <c r="AL24" s="145"/>
      <c r="AM24" s="129">
        <f t="shared" si="6"/>
        <v>6.88</v>
      </c>
      <c r="AN24" s="138"/>
      <c r="AO24" s="144"/>
    </row>
    <row r="25" spans="1:41">
      <c r="A25" s="1">
        <v>686002</v>
      </c>
      <c r="C25" s="119" t="s">
        <v>78</v>
      </c>
      <c r="E25" s="129">
        <f>-0.15*E23</f>
        <v>-4.5241097035949993</v>
      </c>
      <c r="F25" s="129">
        <f t="shared" ref="F25:AJ26" si="7">-0.15*F23</f>
        <v>-50.657644132199948</v>
      </c>
      <c r="G25" s="129">
        <f t="shared" si="7"/>
        <v>-34.879902304035014</v>
      </c>
      <c r="H25" s="129">
        <f t="shared" si="7"/>
        <v>-17.249446361145001</v>
      </c>
      <c r="I25" s="129">
        <f t="shared" si="7"/>
        <v>-33.466798626764991</v>
      </c>
      <c r="J25" s="129">
        <f t="shared" si="7"/>
        <v>-3.67141760724</v>
      </c>
      <c r="K25" s="129">
        <f t="shared" si="7"/>
        <v>-1.1615512472850003</v>
      </c>
      <c r="L25" s="129">
        <f t="shared" si="7"/>
        <v>-17.833255486214998</v>
      </c>
      <c r="M25" s="129">
        <f t="shared" si="7"/>
        <v>-13.981348669154999</v>
      </c>
      <c r="N25" s="129">
        <f t="shared" si="7"/>
        <v>-45.576827107440032</v>
      </c>
      <c r="O25" s="129">
        <f t="shared" si="7"/>
        <v>-53.873783884439995</v>
      </c>
      <c r="P25" s="129">
        <f t="shared" si="7"/>
        <v>-9.6604330530599931</v>
      </c>
      <c r="Q25" s="129">
        <f t="shared" si="7"/>
        <v>-0.20152879171499999</v>
      </c>
      <c r="R25" s="129">
        <f t="shared" si="7"/>
        <v>-2.7085440407849992</v>
      </c>
      <c r="S25" s="129">
        <f t="shared" si="7"/>
        <v>-20.743382961495001</v>
      </c>
      <c r="T25" s="129">
        <f t="shared" si="7"/>
        <v>-13.738747598219998</v>
      </c>
      <c r="U25" s="129">
        <f t="shared" si="7"/>
        <v>-1.3396001859150002</v>
      </c>
      <c r="V25" s="129">
        <f t="shared" si="7"/>
        <v>-4.6690501632299979</v>
      </c>
      <c r="W25" s="129">
        <f t="shared" si="7"/>
        <v>-1.4471605248449999</v>
      </c>
      <c r="X25" s="129">
        <f t="shared" si="7"/>
        <v>-0.29915576407500005</v>
      </c>
      <c r="Y25" s="129">
        <f t="shared" si="7"/>
        <v>-6.5372986802850015</v>
      </c>
      <c r="Z25" s="129">
        <f t="shared" si="7"/>
        <v>-2.3377155348299996</v>
      </c>
      <c r="AA25" s="129">
        <f t="shared" si="7"/>
        <v>-0.67096446100499973</v>
      </c>
      <c r="AB25" s="129">
        <f t="shared" si="7"/>
        <v>-24.357099904619989</v>
      </c>
      <c r="AC25" s="129">
        <f t="shared" si="7"/>
        <v>-3.4029535025549995</v>
      </c>
      <c r="AD25" s="129">
        <f t="shared" si="7"/>
        <v>-3.2575888928849999</v>
      </c>
      <c r="AE25" s="129">
        <f t="shared" si="7"/>
        <v>-39.209400501750018</v>
      </c>
      <c r="AF25" s="129">
        <f t="shared" si="7"/>
        <v>-14.639566682865004</v>
      </c>
      <c r="AG25" s="129">
        <f t="shared" si="7"/>
        <v>-12.612911270714996</v>
      </c>
      <c r="AH25" s="129">
        <f t="shared" si="7"/>
        <v>-0.5642996411400002</v>
      </c>
      <c r="AI25" s="129">
        <f>-0.15*AI23</f>
        <v>-2.2549806883949999</v>
      </c>
      <c r="AJ25" s="129">
        <f t="shared" si="7"/>
        <v>-11.86681365873001</v>
      </c>
      <c r="AK25" s="129">
        <f>-0.15*AK23</f>
        <v>-23.407439430945022</v>
      </c>
      <c r="AL25" s="129">
        <f>-2693.62+Statement!F36-0.01</f>
        <v>-2.1900000000002908</v>
      </c>
      <c r="AM25" s="129">
        <f t="shared" si="6"/>
        <v>-478.99272106357535</v>
      </c>
      <c r="AN25" s="146"/>
      <c r="AO25" s="144"/>
    </row>
    <row r="26" spans="1:41">
      <c r="C26" s="119" t="s">
        <v>1708</v>
      </c>
      <c r="E26" s="129">
        <f>-0.15*E24</f>
        <v>0</v>
      </c>
      <c r="F26" s="129">
        <f t="shared" si="7"/>
        <v>-5.9999999999999991E-2</v>
      </c>
      <c r="G26" s="129">
        <f t="shared" si="7"/>
        <v>-4.4999999999999998E-2</v>
      </c>
      <c r="H26" s="129">
        <f t="shared" si="7"/>
        <v>0</v>
      </c>
      <c r="I26" s="129">
        <f t="shared" si="7"/>
        <v>-0.12900000000000003</v>
      </c>
      <c r="J26" s="129">
        <f t="shared" si="7"/>
        <v>0</v>
      </c>
      <c r="K26" s="129">
        <f t="shared" si="7"/>
        <v>0</v>
      </c>
      <c r="L26" s="129">
        <f t="shared" si="7"/>
        <v>-6.0000000000000001E-3</v>
      </c>
      <c r="M26" s="129">
        <f t="shared" si="7"/>
        <v>-1.5E-3</v>
      </c>
      <c r="N26" s="129">
        <f t="shared" si="7"/>
        <v>-3.15E-2</v>
      </c>
      <c r="O26" s="129">
        <f t="shared" si="7"/>
        <v>-6.9000000000000006E-2</v>
      </c>
      <c r="P26" s="129">
        <f t="shared" si="7"/>
        <v>0</v>
      </c>
      <c r="Q26" s="129">
        <f t="shared" si="7"/>
        <v>0</v>
      </c>
      <c r="R26" s="129">
        <f t="shared" si="7"/>
        <v>0</v>
      </c>
      <c r="S26" s="129">
        <f t="shared" si="7"/>
        <v>-5.6999999999999995E-2</v>
      </c>
      <c r="T26" s="129">
        <f t="shared" si="7"/>
        <v>-4.4999999999999997E-3</v>
      </c>
      <c r="U26" s="129">
        <f t="shared" si="7"/>
        <v>-4.4999999999999997E-3</v>
      </c>
      <c r="V26" s="129">
        <f t="shared" si="7"/>
        <v>0</v>
      </c>
      <c r="W26" s="129">
        <f t="shared" si="7"/>
        <v>0</v>
      </c>
      <c r="X26" s="129">
        <f t="shared" si="7"/>
        <v>0</v>
      </c>
      <c r="Y26" s="129">
        <f t="shared" si="7"/>
        <v>-7.9500000000000001E-2</v>
      </c>
      <c r="Z26" s="129">
        <f t="shared" si="7"/>
        <v>0</v>
      </c>
      <c r="AA26" s="129">
        <f t="shared" si="7"/>
        <v>0</v>
      </c>
      <c r="AB26" s="129">
        <f t="shared" si="7"/>
        <v>-1.6500000000000001E-2</v>
      </c>
      <c r="AC26" s="129">
        <f t="shared" si="7"/>
        <v>0</v>
      </c>
      <c r="AD26" s="129">
        <f t="shared" si="7"/>
        <v>-4.7999999999999994E-2</v>
      </c>
      <c r="AE26" s="129">
        <f t="shared" si="7"/>
        <v>-0.31350000000000006</v>
      </c>
      <c r="AF26" s="129">
        <f t="shared" si="7"/>
        <v>-4.0500000000000001E-2</v>
      </c>
      <c r="AG26" s="129">
        <f t="shared" si="7"/>
        <v>-1.0500000000000001E-2</v>
      </c>
      <c r="AH26" s="129">
        <f t="shared" si="7"/>
        <v>0</v>
      </c>
      <c r="AI26" s="129">
        <f t="shared" si="7"/>
        <v>-4.4999999999999997E-3</v>
      </c>
      <c r="AJ26" s="129">
        <f t="shared" si="7"/>
        <v>-0.105</v>
      </c>
      <c r="AK26" s="129">
        <f>-0.15*AK24</f>
        <v>-6.0000000000000001E-3</v>
      </c>
      <c r="AL26" s="129"/>
      <c r="AM26" s="129">
        <f t="shared" si="6"/>
        <v>-1.032</v>
      </c>
      <c r="AN26" s="146"/>
      <c r="AO26" s="144"/>
    </row>
    <row r="27" spans="1:41" ht="14">
      <c r="C27" s="119" t="s">
        <v>1704</v>
      </c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>
        <f>Y23*-0.05</f>
        <v>-2.1790995600950005</v>
      </c>
      <c r="Z27" s="139">
        <f>Z23*-0.05</f>
        <v>-0.77923851161000002</v>
      </c>
      <c r="AA27" s="139"/>
      <c r="AB27" s="139"/>
      <c r="AC27" s="139"/>
      <c r="AD27" s="139"/>
      <c r="AE27" s="139"/>
      <c r="AF27" s="139"/>
      <c r="AG27" s="139"/>
      <c r="AH27" s="139"/>
      <c r="AI27" s="147">
        <f>AI23*-0.05</f>
        <v>-0.751660229465</v>
      </c>
      <c r="AJ27" s="139"/>
      <c r="AK27" s="139"/>
      <c r="AL27" s="129"/>
      <c r="AM27" s="129">
        <f t="shared" si="6"/>
        <v>-3.7099983011700006</v>
      </c>
      <c r="AN27" s="146"/>
      <c r="AO27" s="144"/>
    </row>
    <row r="28" spans="1:41" ht="14">
      <c r="A28" s="1">
        <v>688002</v>
      </c>
      <c r="C28" s="119" t="s">
        <v>167</v>
      </c>
      <c r="E28" s="127"/>
      <c r="F28" s="127">
        <f>-'Digital Expense'!G214</f>
        <v>-4.1100000000000003</v>
      </c>
      <c r="G28" s="127">
        <f>-'Digital Expense'!G215-'Digital Expense'!G216</f>
        <v>-0.97000000000000008</v>
      </c>
      <c r="H28" s="127"/>
      <c r="I28" s="127">
        <f>-'Digital Expense'!G217</f>
        <v>-1.4000000000000001</v>
      </c>
      <c r="J28" s="127">
        <f>-'Digital Expense'!G219</f>
        <v>-0.44000000000000006</v>
      </c>
      <c r="K28" s="127">
        <f>-'Digital Expense'!G224-'Digital Expense'!G225</f>
        <v>-0.14000000000000001</v>
      </c>
      <c r="L28" s="127">
        <f>-'Digital Expense'!G223-'Digital Expense'!G222</f>
        <v>-0.4</v>
      </c>
      <c r="M28" s="127">
        <f>-'Digital Expense'!G229</f>
        <v>-1.84</v>
      </c>
      <c r="N28" s="127">
        <f>-'Digital Expense'!G230</f>
        <v>-0.79999999999999993</v>
      </c>
      <c r="O28" s="127">
        <f>-'Digital Expense'!G231-'Digital Expense'!G232-'Digital Expense'!G233-'Digital Expense'!G234</f>
        <v>-1.4400000000000002</v>
      </c>
      <c r="P28" s="127">
        <f>-'Digital Expense'!G235</f>
        <v>-0.15</v>
      </c>
      <c r="Q28" s="127"/>
      <c r="R28" s="127">
        <f>-'Digital Expense'!G237</f>
        <v>-0.30000000000000004</v>
      </c>
      <c r="S28" s="127">
        <f>-'Digital Expense'!G241</f>
        <v>-2.1500000000000004</v>
      </c>
      <c r="T28" s="127">
        <f>-'Digital Expense'!G245</f>
        <v>-4.3599999999999994</v>
      </c>
      <c r="U28" s="127">
        <f>-'Digital Expense'!G244</f>
        <v>-0.18999999999999997</v>
      </c>
      <c r="V28" s="127">
        <f>-'Digital Expense'!G246</f>
        <v>-0.09</v>
      </c>
      <c r="W28" s="127">
        <f>-'Digital Expense'!G249</f>
        <v>-0.15000000000000002</v>
      </c>
      <c r="X28" s="127"/>
      <c r="Y28" s="127">
        <f>-'Digital Expense'!G257-'Digital Expense'!G254-'Digital Expense'!G253</f>
        <v>-1.98</v>
      </c>
      <c r="Z28" s="127">
        <f>-'Digital Expense'!G255-'Digital Expense'!G256</f>
        <v>-0.15</v>
      </c>
      <c r="AA28" s="127"/>
      <c r="AB28" s="127">
        <f>-'Digital Expense'!G260-'Digital Expense'!G261-'Digital Expense'!G264-'Digital Expense'!G265</f>
        <v>-0.58000000000000007</v>
      </c>
      <c r="AC28" s="127">
        <f>-'Digital Expense'!G263-'Digital Expense'!G262-'Digital Expense'!G259</f>
        <v>-0.14000000000000001</v>
      </c>
      <c r="AD28" s="127">
        <f>-'Digital Expense'!G226</f>
        <v>-0.74</v>
      </c>
      <c r="AE28" s="127">
        <f>-'Digital Expense'!G266</f>
        <v>-1.35</v>
      </c>
      <c r="AF28" s="127">
        <f>-'Digital Expense'!G269</f>
        <v>-2.64</v>
      </c>
      <c r="AG28" s="127">
        <f>-'Digital Expense'!G270-'Digital Expense'!G271-'Digital Expense'!G272-'Digital Expense'!G273</f>
        <v>-0.36</v>
      </c>
      <c r="AH28" s="127"/>
      <c r="AI28" s="127">
        <f>-'Digital Expense'!G274</f>
        <v>-0.01</v>
      </c>
      <c r="AJ28" s="127">
        <f>-'Digital Expense'!G280</f>
        <v>-0.25</v>
      </c>
      <c r="AK28" s="127">
        <f>-'Digital Expense'!G277-'Digital Expense'!G278-'Digital Expense'!G279</f>
        <v>-1.1500000000000001</v>
      </c>
      <c r="AL28" s="129"/>
      <c r="AM28" s="129">
        <f t="shared" si="6"/>
        <v>-28.28</v>
      </c>
      <c r="AN28" s="146"/>
      <c r="AO28" s="144"/>
    </row>
    <row r="29" spans="1:41">
      <c r="C29" s="119" t="s">
        <v>37</v>
      </c>
      <c r="E29" s="143">
        <f>SUM(E23:E28)</f>
        <v>25.636621653704999</v>
      </c>
      <c r="F29" s="143">
        <f t="shared" ref="F29:AL29" si="8">SUM(F23:F28)</f>
        <v>283.28998341579967</v>
      </c>
      <c r="G29" s="143">
        <f t="shared" si="8"/>
        <v>196.93777972286512</v>
      </c>
      <c r="H29" s="143">
        <f t="shared" si="8"/>
        <v>97.746862713154997</v>
      </c>
      <c r="I29" s="143">
        <f t="shared" si="8"/>
        <v>188.976192218335</v>
      </c>
      <c r="J29" s="143">
        <f t="shared" si="8"/>
        <v>20.364699774360002</v>
      </c>
      <c r="K29" s="143">
        <f t="shared" si="8"/>
        <v>6.4421237346150031</v>
      </c>
      <c r="L29" s="143">
        <f t="shared" si="8"/>
        <v>100.68911442188501</v>
      </c>
      <c r="M29" s="143">
        <f t="shared" si="8"/>
        <v>77.396142458545</v>
      </c>
      <c r="N29" s="143">
        <f>SUM(N23:N28)</f>
        <v>257.6471869421602</v>
      </c>
      <c r="O29" s="143">
        <f t="shared" si="8"/>
        <v>304.23577534515994</v>
      </c>
      <c r="P29" s="143">
        <f t="shared" si="8"/>
        <v>54.592453967339971</v>
      </c>
      <c r="Q29" s="143">
        <f t="shared" si="8"/>
        <v>1.1419964863850001</v>
      </c>
      <c r="R29" s="143">
        <f t="shared" si="8"/>
        <v>15.048416231114995</v>
      </c>
      <c r="S29" s="143">
        <f t="shared" si="8"/>
        <v>115.718836781805</v>
      </c>
      <c r="T29" s="143">
        <f t="shared" si="8"/>
        <v>73.518403056579999</v>
      </c>
      <c r="U29" s="143">
        <f t="shared" si="8"/>
        <v>7.4265677201850009</v>
      </c>
      <c r="V29" s="143">
        <f t="shared" si="8"/>
        <v>26.367950924969993</v>
      </c>
      <c r="W29" s="143">
        <f t="shared" si="8"/>
        <v>8.0505763074549996</v>
      </c>
      <c r="X29" s="143">
        <f t="shared" si="8"/>
        <v>1.6952159964250004</v>
      </c>
      <c r="Y29" s="143">
        <f t="shared" si="8"/>
        <v>33.336092961520002</v>
      </c>
      <c r="Z29" s="143">
        <f t="shared" si="8"/>
        <v>12.317816185759998</v>
      </c>
      <c r="AA29" s="143">
        <f t="shared" si="8"/>
        <v>3.8021319456949985</v>
      </c>
      <c r="AB29" s="143">
        <f t="shared" si="8"/>
        <v>137.53706612617995</v>
      </c>
      <c r="AC29" s="143">
        <f t="shared" si="8"/>
        <v>19.143403181144997</v>
      </c>
      <c r="AD29" s="143">
        <f t="shared" si="8"/>
        <v>17.991670393015003</v>
      </c>
      <c r="AE29" s="143">
        <f t="shared" si="8"/>
        <v>222.61310284325006</v>
      </c>
      <c r="AF29" s="143">
        <f t="shared" si="8"/>
        <v>80.54704453623502</v>
      </c>
      <c r="AG29" s="143">
        <f t="shared" si="8"/>
        <v>71.172663867384983</v>
      </c>
      <c r="AH29" s="143">
        <f t="shared" si="8"/>
        <v>3.1976979664600012</v>
      </c>
      <c r="AI29" s="143">
        <f t="shared" si="8"/>
        <v>12.042063671439999</v>
      </c>
      <c r="AJ29" s="143">
        <f t="shared" si="8"/>
        <v>67.590277399470054</v>
      </c>
      <c r="AK29" s="143">
        <f t="shared" si="8"/>
        <v>131.5261567753551</v>
      </c>
      <c r="AL29" s="143">
        <f t="shared" si="8"/>
        <v>15.689999999999712</v>
      </c>
      <c r="AM29" s="143">
        <f>SUM(AM23:AM28)</f>
        <v>2691.4300877257556</v>
      </c>
      <c r="AN29" s="136"/>
      <c r="AO29" s="131"/>
    </row>
    <row r="30" spans="1:41"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6"/>
    </row>
    <row r="31" spans="1:41" ht="14">
      <c r="A31" s="1">
        <v>502001</v>
      </c>
      <c r="C31" s="119" t="s">
        <v>1709</v>
      </c>
      <c r="D31" s="1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9"/>
      <c r="AM31" s="129">
        <f>SUM(E31:AL31)</f>
        <v>0</v>
      </c>
    </row>
    <row r="32" spans="1:41" ht="14">
      <c r="C32" s="119" t="s">
        <v>1710</v>
      </c>
      <c r="D32" s="1"/>
      <c r="E32" s="127"/>
      <c r="F32" s="127">
        <f>'Sound Exchange'!H125</f>
        <v>8.4500000000000011</v>
      </c>
      <c r="G32" s="127">
        <f>'Sound Exchange'!H126+'Sound Exchange'!H127</f>
        <v>21.16</v>
      </c>
      <c r="H32" s="127"/>
      <c r="I32" s="127">
        <f>'Sound Exchange'!H128</f>
        <v>0.52</v>
      </c>
      <c r="J32" s="127"/>
      <c r="K32" s="127">
        <f>'Sound Exchange'!H134+'Sound Exchange'!H132</f>
        <v>2.5</v>
      </c>
      <c r="L32" s="127">
        <f>'Sound Exchange'!H133</f>
        <v>123.34</v>
      </c>
      <c r="M32" s="127">
        <f>'Sound Exchange'!H138</f>
        <v>2.92</v>
      </c>
      <c r="N32" s="127"/>
      <c r="O32" s="127"/>
      <c r="P32" s="127">
        <f>'Sound Exchange'!H143</f>
        <v>0.19</v>
      </c>
      <c r="Q32" s="127"/>
      <c r="R32" s="127"/>
      <c r="S32" s="127">
        <f>'Sound Exchange'!H144</f>
        <v>18.53</v>
      </c>
      <c r="T32" s="127">
        <f>'Sound Exchange'!H149</f>
        <v>0.01</v>
      </c>
      <c r="U32" s="127">
        <f>'Sound Exchange'!H148</f>
        <v>400.05</v>
      </c>
      <c r="V32" s="127"/>
      <c r="W32" s="127"/>
      <c r="X32" s="127"/>
      <c r="Y32" s="127"/>
      <c r="Z32" s="127">
        <f>'Sound Exchange'!H153</f>
        <v>0.06</v>
      </c>
      <c r="AA32" s="127"/>
      <c r="AB32" s="127">
        <f>'Sound Exchange'!H156</f>
        <v>0.53</v>
      </c>
      <c r="AC32" s="127"/>
      <c r="AD32" s="127"/>
      <c r="AE32" s="127">
        <f>'Sound Exchange'!H158</f>
        <v>2.3499999999999996</v>
      </c>
      <c r="AF32" s="127">
        <f>'Sound Exchange'!H160</f>
        <v>0.38</v>
      </c>
      <c r="AG32" s="127">
        <f>'Sound Exchange'!H163</f>
        <v>7.3</v>
      </c>
      <c r="AH32" s="127"/>
      <c r="AI32" s="127"/>
      <c r="AJ32" s="127">
        <f>'Sound Exchange'!H169</f>
        <v>3.83</v>
      </c>
      <c r="AK32" s="127">
        <f>'Sound Exchange'!H168+'Sound Exchange'!H167</f>
        <v>20.089999999999996</v>
      </c>
      <c r="AL32" s="129"/>
      <c r="AM32" s="129">
        <f>SUM(E32:AL32)</f>
        <v>612.20999999999992</v>
      </c>
    </row>
    <row r="33" spans="1:40">
      <c r="A33" s="1">
        <v>610004</v>
      </c>
      <c r="C33" s="119" t="s">
        <v>1711</v>
      </c>
      <c r="D33" s="1"/>
      <c r="E33" s="129">
        <f>-0.25*E31</f>
        <v>0</v>
      </c>
      <c r="F33" s="129">
        <f>-0.25*F31</f>
        <v>0</v>
      </c>
      <c r="G33" s="129">
        <f>-0.25*G31</f>
        <v>0</v>
      </c>
      <c r="H33" s="129">
        <f>-0.25*H31</f>
        <v>0</v>
      </c>
      <c r="I33" s="129">
        <f t="shared" ref="I33:AK33" si="9">-0.25*I31</f>
        <v>0</v>
      </c>
      <c r="J33" s="129">
        <f t="shared" si="9"/>
        <v>0</v>
      </c>
      <c r="K33" s="129">
        <f>-0.25*K31</f>
        <v>0</v>
      </c>
      <c r="L33" s="129">
        <f>-0.25*L31</f>
        <v>0</v>
      </c>
      <c r="M33" s="129">
        <f t="shared" si="9"/>
        <v>0</v>
      </c>
      <c r="N33" s="129">
        <f t="shared" si="9"/>
        <v>0</v>
      </c>
      <c r="O33" s="129">
        <f t="shared" si="9"/>
        <v>0</v>
      </c>
      <c r="P33" s="129">
        <f t="shared" si="9"/>
        <v>0</v>
      </c>
      <c r="Q33" s="129">
        <f t="shared" si="9"/>
        <v>0</v>
      </c>
      <c r="R33" s="129">
        <f t="shared" si="9"/>
        <v>0</v>
      </c>
      <c r="S33" s="129">
        <f t="shared" si="9"/>
        <v>0</v>
      </c>
      <c r="T33" s="129">
        <f t="shared" si="9"/>
        <v>0</v>
      </c>
      <c r="U33" s="129">
        <f t="shared" si="9"/>
        <v>0</v>
      </c>
      <c r="V33" s="129">
        <f t="shared" si="9"/>
        <v>0</v>
      </c>
      <c r="W33" s="129">
        <f>-0.25*W31</f>
        <v>0</v>
      </c>
      <c r="X33" s="129">
        <f>-0.25*X31</f>
        <v>0</v>
      </c>
      <c r="Y33" s="129">
        <f t="shared" si="9"/>
        <v>0</v>
      </c>
      <c r="Z33" s="129">
        <f t="shared" si="9"/>
        <v>0</v>
      </c>
      <c r="AA33" s="129">
        <f t="shared" si="9"/>
        <v>0</v>
      </c>
      <c r="AB33" s="129">
        <f t="shared" si="9"/>
        <v>0</v>
      </c>
      <c r="AC33" s="129">
        <f t="shared" si="9"/>
        <v>0</v>
      </c>
      <c r="AD33" s="129">
        <f t="shared" si="9"/>
        <v>0</v>
      </c>
      <c r="AE33" s="129">
        <f t="shared" si="9"/>
        <v>0</v>
      </c>
      <c r="AF33" s="129">
        <f t="shared" si="9"/>
        <v>0</v>
      </c>
      <c r="AG33" s="129">
        <f t="shared" si="9"/>
        <v>0</v>
      </c>
      <c r="AH33" s="129">
        <f t="shared" si="9"/>
        <v>0</v>
      </c>
      <c r="AI33" s="129">
        <f t="shared" si="9"/>
        <v>0</v>
      </c>
      <c r="AJ33" s="129">
        <f t="shared" si="9"/>
        <v>0</v>
      </c>
      <c r="AK33" s="129">
        <f t="shared" si="9"/>
        <v>0</v>
      </c>
      <c r="AL33" s="129"/>
      <c r="AM33" s="129">
        <f>SUM(E33:AL33)</f>
        <v>0</v>
      </c>
    </row>
    <row r="34" spans="1:40">
      <c r="C34" s="119" t="s">
        <v>1712</v>
      </c>
      <c r="D34" s="1"/>
      <c r="E34" s="129">
        <f>E32*-0.15</f>
        <v>0</v>
      </c>
      <c r="F34" s="129">
        <f>F32*-0.15</f>
        <v>-1.2675000000000001</v>
      </c>
      <c r="G34" s="129">
        <f>G32*-0.15</f>
        <v>-3.1739999999999999</v>
      </c>
      <c r="H34" s="129">
        <f>H32*-0.15</f>
        <v>0</v>
      </c>
      <c r="I34" s="129">
        <f t="shared" ref="I34:AK34" si="10">I32*-0.15</f>
        <v>-7.8E-2</v>
      </c>
      <c r="J34" s="129">
        <f t="shared" si="10"/>
        <v>0</v>
      </c>
      <c r="K34" s="129">
        <f>K32*-0.15</f>
        <v>-0.375</v>
      </c>
      <c r="L34" s="129">
        <f>L32*-0.15</f>
        <v>-18.501000000000001</v>
      </c>
      <c r="M34" s="129">
        <f t="shared" si="10"/>
        <v>-0.438</v>
      </c>
      <c r="N34" s="129">
        <f t="shared" si="10"/>
        <v>0</v>
      </c>
      <c r="O34" s="129">
        <f t="shared" si="10"/>
        <v>0</v>
      </c>
      <c r="P34" s="129">
        <f t="shared" si="10"/>
        <v>-2.8499999999999998E-2</v>
      </c>
      <c r="Q34" s="129">
        <f t="shared" si="10"/>
        <v>0</v>
      </c>
      <c r="R34" s="129">
        <f t="shared" si="10"/>
        <v>0</v>
      </c>
      <c r="S34" s="129">
        <f>S32*-0.15</f>
        <v>-2.7795000000000001</v>
      </c>
      <c r="T34" s="129">
        <f t="shared" si="10"/>
        <v>-1.5E-3</v>
      </c>
      <c r="U34" s="129">
        <f t="shared" si="10"/>
        <v>-60.0075</v>
      </c>
      <c r="V34" s="129">
        <f t="shared" si="10"/>
        <v>0</v>
      </c>
      <c r="W34" s="129">
        <f>W32*-0.15</f>
        <v>0</v>
      </c>
      <c r="X34" s="129">
        <f>X32*-0.15</f>
        <v>0</v>
      </c>
      <c r="Y34" s="129">
        <f t="shared" si="10"/>
        <v>0</v>
      </c>
      <c r="Z34" s="129">
        <f t="shared" si="10"/>
        <v>-8.9999999999999993E-3</v>
      </c>
      <c r="AA34" s="129">
        <f t="shared" si="10"/>
        <v>0</v>
      </c>
      <c r="AB34" s="129">
        <f t="shared" si="10"/>
        <v>-7.9500000000000001E-2</v>
      </c>
      <c r="AC34" s="129">
        <f t="shared" si="10"/>
        <v>0</v>
      </c>
      <c r="AD34" s="129">
        <f t="shared" si="10"/>
        <v>0</v>
      </c>
      <c r="AE34" s="129">
        <f t="shared" si="10"/>
        <v>-0.35249999999999992</v>
      </c>
      <c r="AF34" s="129">
        <f t="shared" si="10"/>
        <v>-5.6999999999999995E-2</v>
      </c>
      <c r="AG34" s="129">
        <f t="shared" si="10"/>
        <v>-1.095</v>
      </c>
      <c r="AH34" s="129">
        <f t="shared" si="10"/>
        <v>0</v>
      </c>
      <c r="AI34" s="129">
        <f t="shared" si="10"/>
        <v>0</v>
      </c>
      <c r="AJ34" s="129">
        <f t="shared" si="10"/>
        <v>-0.57450000000000001</v>
      </c>
      <c r="AK34" s="129">
        <f t="shared" si="10"/>
        <v>-3.0134999999999992</v>
      </c>
      <c r="AL34" s="129"/>
      <c r="AM34" s="129">
        <f>SUM(E34:AL34)</f>
        <v>-91.831499999999991</v>
      </c>
      <c r="AN34" s="131"/>
    </row>
    <row r="35" spans="1:40">
      <c r="C35" s="119" t="s">
        <v>1713</v>
      </c>
      <c r="D35" s="1"/>
      <c r="E35" s="143">
        <f>SUM(E31:E34)</f>
        <v>0</v>
      </c>
      <c r="F35" s="143">
        <f>SUM(F31:F34)</f>
        <v>7.182500000000001</v>
      </c>
      <c r="G35" s="143">
        <f>SUM(G31:G34)</f>
        <v>17.986000000000001</v>
      </c>
      <c r="H35" s="143">
        <f>SUM(H31:H34)</f>
        <v>0</v>
      </c>
      <c r="I35" s="143">
        <f t="shared" ref="I35:AL35" si="11">SUM(I31:I34)</f>
        <v>0.442</v>
      </c>
      <c r="J35" s="143">
        <f t="shared" si="11"/>
        <v>0</v>
      </c>
      <c r="K35" s="143">
        <f>SUM(K31:K34)</f>
        <v>2.125</v>
      </c>
      <c r="L35" s="143">
        <f>SUM(L31:L34)</f>
        <v>104.839</v>
      </c>
      <c r="M35" s="143">
        <f t="shared" si="11"/>
        <v>2.4819999999999998</v>
      </c>
      <c r="N35" s="143">
        <f t="shared" si="11"/>
        <v>0</v>
      </c>
      <c r="O35" s="143">
        <f t="shared" si="11"/>
        <v>0</v>
      </c>
      <c r="P35" s="143">
        <f t="shared" si="11"/>
        <v>0.1615</v>
      </c>
      <c r="Q35" s="143">
        <f t="shared" si="11"/>
        <v>0</v>
      </c>
      <c r="R35" s="143">
        <f t="shared" si="11"/>
        <v>0</v>
      </c>
      <c r="S35" s="143">
        <f t="shared" si="11"/>
        <v>15.750500000000001</v>
      </c>
      <c r="T35" s="143">
        <f t="shared" si="11"/>
        <v>8.5000000000000006E-3</v>
      </c>
      <c r="U35" s="143">
        <f t="shared" si="11"/>
        <v>340.04250000000002</v>
      </c>
      <c r="V35" s="143">
        <f t="shared" si="11"/>
        <v>0</v>
      </c>
      <c r="W35" s="143">
        <f>SUM(W31:W34)</f>
        <v>0</v>
      </c>
      <c r="X35" s="143">
        <f>SUM(X31:X34)</f>
        <v>0</v>
      </c>
      <c r="Y35" s="143">
        <f t="shared" si="11"/>
        <v>0</v>
      </c>
      <c r="Z35" s="143">
        <f t="shared" si="11"/>
        <v>5.0999999999999997E-2</v>
      </c>
      <c r="AA35" s="143">
        <f t="shared" si="11"/>
        <v>0</v>
      </c>
      <c r="AB35" s="143">
        <f t="shared" si="11"/>
        <v>0.45050000000000001</v>
      </c>
      <c r="AC35" s="143">
        <f t="shared" si="11"/>
        <v>0</v>
      </c>
      <c r="AD35" s="143">
        <f t="shared" si="11"/>
        <v>0</v>
      </c>
      <c r="AE35" s="143">
        <f t="shared" si="11"/>
        <v>1.9974999999999996</v>
      </c>
      <c r="AF35" s="143">
        <f t="shared" si="11"/>
        <v>0.32300000000000001</v>
      </c>
      <c r="AG35" s="143">
        <f t="shared" si="11"/>
        <v>6.2050000000000001</v>
      </c>
      <c r="AH35" s="143">
        <f t="shared" si="11"/>
        <v>0</v>
      </c>
      <c r="AI35" s="143">
        <f t="shared" si="11"/>
        <v>0</v>
      </c>
      <c r="AJ35" s="143">
        <f t="shared" si="11"/>
        <v>3.2555000000000001</v>
      </c>
      <c r="AK35" s="143">
        <f t="shared" si="11"/>
        <v>17.076499999999996</v>
      </c>
      <c r="AL35" s="143">
        <f t="shared" si="11"/>
        <v>0</v>
      </c>
      <c r="AM35" s="143">
        <f>SUM(AM31:AM34)</f>
        <v>520.37849999999992</v>
      </c>
    </row>
    <row r="36" spans="1:40"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</row>
    <row r="37" spans="1:40" ht="14">
      <c r="A37" s="1">
        <v>503501</v>
      </c>
      <c r="C37" s="148" t="s">
        <v>1679</v>
      </c>
      <c r="D37" s="1"/>
      <c r="E37" s="127">
        <f>Canadian!E18</f>
        <v>56.496900009557358</v>
      </c>
      <c r="F37" s="127">
        <f>Canadian!F18</f>
        <v>20.626549870169576</v>
      </c>
      <c r="G37" s="127">
        <f>Canadian!G18</f>
        <v>-41.602745353028702</v>
      </c>
      <c r="H37" s="127">
        <f>Canadian!H18</f>
        <v>9.9081447412228112</v>
      </c>
      <c r="I37" s="127">
        <f>Canadian!I18</f>
        <v>33.431428095131466</v>
      </c>
      <c r="J37" s="127">
        <f>Canadian!J18</f>
        <v>0.68904032971800633</v>
      </c>
      <c r="K37" s="127">
        <f>Canadian!K18</f>
        <v>2.1730075117714365</v>
      </c>
      <c r="L37" s="127">
        <f>Canadian!L18</f>
        <v>12.070965776170995</v>
      </c>
      <c r="M37" s="127">
        <f>Canadian!M18</f>
        <v>8.0260438406041796</v>
      </c>
      <c r="N37" s="127">
        <f>Canadian!N18</f>
        <v>26.036792459066511</v>
      </c>
      <c r="O37" s="127">
        <f>Canadian!O18</f>
        <v>55.57620659419954</v>
      </c>
      <c r="P37" s="127">
        <f>Canadian!P18</f>
        <v>3.521761685225365</v>
      </c>
      <c r="Q37" s="127">
        <f>Canadian!Q18</f>
        <v>0.1084600519000565</v>
      </c>
      <c r="R37" s="127">
        <f>Canadian!R18</f>
        <v>0.51678024728850469</v>
      </c>
      <c r="S37" s="127">
        <f>Canadian!S18</f>
        <v>4.9381223629790441</v>
      </c>
      <c r="T37" s="127">
        <f>Canadian!T18</f>
        <v>0</v>
      </c>
      <c r="U37" s="127">
        <f>Canadian!U18</f>
        <v>0</v>
      </c>
      <c r="V37" s="127">
        <f>Canadian!V18</f>
        <v>1.4163606777536792</v>
      </c>
      <c r="W37" s="127">
        <f>Canadian!W18</f>
        <v>0.25520012211778004</v>
      </c>
      <c r="X37" s="127">
        <f>Canadian!X18</f>
        <v>3.1900015264722505E-2</v>
      </c>
      <c r="Y37" s="127">
        <f>Canadian!Y18</f>
        <v>3.5409016943841962</v>
      </c>
      <c r="Z37" s="127">
        <f>Canadian!Z18</f>
        <v>0.75632767471949458</v>
      </c>
      <c r="AA37" s="127">
        <f>Canadian!AA18</f>
        <v>0.65076031140033908</v>
      </c>
      <c r="AB37" s="127">
        <f>Canadian!AB18</f>
        <v>7.5220235994215665</v>
      </c>
      <c r="AC37" s="127">
        <f>Canadian!AC18</f>
        <v>0.89958043046517489</v>
      </c>
      <c r="AD37" s="127">
        <f>Canadian!AD18</f>
        <v>0.73370035108861753</v>
      </c>
      <c r="AE37" s="127">
        <f>Canadian!AE18</f>
        <v>28.218753503173534</v>
      </c>
      <c r="AF37" s="127">
        <f>Canadian!AF18</f>
        <v>4.5999822011729847</v>
      </c>
      <c r="AG37" s="127">
        <f>Canadian!AG18</f>
        <v>4.1661419935727562</v>
      </c>
      <c r="AH37" s="127">
        <f>Canadian!AH18</f>
        <v>0.64438030834739457</v>
      </c>
      <c r="AI37" s="127">
        <f>Canadian!AI18</f>
        <v>1.0463205006828984</v>
      </c>
      <c r="AJ37" s="127">
        <f>Canadian!AJ18</f>
        <v>0</v>
      </c>
      <c r="AK37" s="127">
        <f>Canadian!AK18</f>
        <v>0</v>
      </c>
      <c r="AL37" s="129"/>
      <c r="AM37" s="129">
        <f>SUM(E37:AL37)</f>
        <v>246.99979160554128</v>
      </c>
    </row>
    <row r="38" spans="1:40" ht="14">
      <c r="C38" s="119" t="s">
        <v>105</v>
      </c>
      <c r="D38" s="1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9"/>
      <c r="AM38" s="129">
        <f>SUM(E38:AL38)</f>
        <v>0</v>
      </c>
    </row>
    <row r="39" spans="1:40" ht="14">
      <c r="A39" s="1">
        <v>610101</v>
      </c>
      <c r="C39" s="119" t="s">
        <v>1714</v>
      </c>
      <c r="D39" s="1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9"/>
      <c r="AM39" s="129">
        <f>SUM(E39:AL39)</f>
        <v>0</v>
      </c>
    </row>
    <row r="40" spans="1:40" ht="14">
      <c r="B40" s="149"/>
      <c r="C40" s="119" t="s">
        <v>1715</v>
      </c>
      <c r="D40" s="1"/>
      <c r="E40" s="143">
        <f t="shared" ref="E40:AL40" si="12">SUM(E37:E39)</f>
        <v>56.496900009557358</v>
      </c>
      <c r="F40" s="143">
        <f t="shared" si="12"/>
        <v>20.626549870169576</v>
      </c>
      <c r="G40" s="143">
        <f t="shared" si="12"/>
        <v>-41.602745353028702</v>
      </c>
      <c r="H40" s="143">
        <f t="shared" si="12"/>
        <v>9.9081447412228112</v>
      </c>
      <c r="I40" s="143">
        <f t="shared" si="12"/>
        <v>33.431428095131466</v>
      </c>
      <c r="J40" s="143">
        <f t="shared" si="12"/>
        <v>0.68904032971800633</v>
      </c>
      <c r="K40" s="143">
        <f>SUM(K37:K39)</f>
        <v>2.1730075117714365</v>
      </c>
      <c r="L40" s="143">
        <f>SUM(L37:L39)</f>
        <v>12.070965776170995</v>
      </c>
      <c r="M40" s="143">
        <f t="shared" si="12"/>
        <v>8.0260438406041796</v>
      </c>
      <c r="N40" s="143">
        <f t="shared" si="12"/>
        <v>26.036792459066511</v>
      </c>
      <c r="O40" s="143">
        <f t="shared" si="12"/>
        <v>55.57620659419954</v>
      </c>
      <c r="P40" s="143">
        <f t="shared" si="12"/>
        <v>3.521761685225365</v>
      </c>
      <c r="Q40" s="143">
        <f t="shared" si="12"/>
        <v>0.1084600519000565</v>
      </c>
      <c r="R40" s="143">
        <f t="shared" si="12"/>
        <v>0.51678024728850469</v>
      </c>
      <c r="S40" s="143">
        <f t="shared" si="12"/>
        <v>4.9381223629790441</v>
      </c>
      <c r="T40" s="143">
        <f t="shared" si="12"/>
        <v>0</v>
      </c>
      <c r="U40" s="143">
        <f t="shared" si="12"/>
        <v>0</v>
      </c>
      <c r="V40" s="143">
        <f t="shared" si="12"/>
        <v>1.4163606777536792</v>
      </c>
      <c r="W40" s="143">
        <f>SUM(W37:W39)</f>
        <v>0.25520012211778004</v>
      </c>
      <c r="X40" s="143">
        <f>SUM(X37:X39)</f>
        <v>3.1900015264722505E-2</v>
      </c>
      <c r="Y40" s="143">
        <f t="shared" si="12"/>
        <v>3.5409016943841962</v>
      </c>
      <c r="Z40" s="143">
        <f t="shared" si="12"/>
        <v>0.75632767471949458</v>
      </c>
      <c r="AA40" s="143">
        <f t="shared" si="12"/>
        <v>0.65076031140033908</v>
      </c>
      <c r="AB40" s="143">
        <f t="shared" si="12"/>
        <v>7.5220235994215665</v>
      </c>
      <c r="AC40" s="143">
        <f t="shared" si="12"/>
        <v>0.89958043046517489</v>
      </c>
      <c r="AD40" s="143">
        <f t="shared" si="12"/>
        <v>0.73370035108861753</v>
      </c>
      <c r="AE40" s="143">
        <f t="shared" si="12"/>
        <v>28.218753503173534</v>
      </c>
      <c r="AF40" s="143">
        <f t="shared" si="12"/>
        <v>4.5999822011729847</v>
      </c>
      <c r="AG40" s="143">
        <f t="shared" si="12"/>
        <v>4.1661419935727562</v>
      </c>
      <c r="AH40" s="143">
        <f t="shared" si="12"/>
        <v>0.64438030834739457</v>
      </c>
      <c r="AI40" s="143">
        <f t="shared" si="12"/>
        <v>1.0463205006828984</v>
      </c>
      <c r="AJ40" s="143">
        <f t="shared" si="12"/>
        <v>0</v>
      </c>
      <c r="AK40" s="143">
        <f t="shared" si="12"/>
        <v>0</v>
      </c>
      <c r="AL40" s="143">
        <f t="shared" si="12"/>
        <v>0</v>
      </c>
      <c r="AM40" s="143">
        <f>SUM(AM37:AM39)</f>
        <v>246.99979160554128</v>
      </c>
    </row>
    <row r="41" spans="1:40" ht="14">
      <c r="B41" s="149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</row>
    <row r="42" spans="1:40" ht="14">
      <c r="A42" s="1">
        <v>500003</v>
      </c>
      <c r="B42" s="149"/>
      <c r="C42" s="119" t="s">
        <v>1716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9">
        <v>0</v>
      </c>
      <c r="AM42" s="129">
        <v>0</v>
      </c>
    </row>
    <row r="43" spans="1:40" ht="14">
      <c r="A43" s="1">
        <v>610003</v>
      </c>
      <c r="B43" s="149"/>
      <c r="C43" s="119" t="s">
        <v>1717</v>
      </c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1">
        <v>0</v>
      </c>
      <c r="AM43" s="121">
        <v>0</v>
      </c>
    </row>
    <row r="44" spans="1:40" ht="14">
      <c r="B44" s="149"/>
      <c r="C44" s="119" t="s">
        <v>1718</v>
      </c>
      <c r="D44" s="1"/>
      <c r="E44" s="150">
        <f t="shared" ref="E44:AL44" si="13">SUM(E42:E43)</f>
        <v>0</v>
      </c>
      <c r="F44" s="150">
        <f t="shared" si="13"/>
        <v>0</v>
      </c>
      <c r="G44" s="150">
        <f t="shared" si="13"/>
        <v>0</v>
      </c>
      <c r="H44" s="150">
        <f t="shared" si="13"/>
        <v>0</v>
      </c>
      <c r="I44" s="150">
        <f t="shared" si="13"/>
        <v>0</v>
      </c>
      <c r="J44" s="150">
        <f t="shared" si="13"/>
        <v>0</v>
      </c>
      <c r="K44" s="150">
        <f>SUM(K42:K43)</f>
        <v>0</v>
      </c>
      <c r="L44" s="150">
        <f>SUM(L42:L43)</f>
        <v>0</v>
      </c>
      <c r="M44" s="150">
        <f t="shared" si="13"/>
        <v>0</v>
      </c>
      <c r="N44" s="150">
        <f t="shared" si="13"/>
        <v>0</v>
      </c>
      <c r="O44" s="150">
        <f t="shared" si="13"/>
        <v>0</v>
      </c>
      <c r="P44" s="150">
        <f t="shared" si="13"/>
        <v>0</v>
      </c>
      <c r="Q44" s="150">
        <f t="shared" si="13"/>
        <v>0</v>
      </c>
      <c r="R44" s="150">
        <f t="shared" si="13"/>
        <v>0</v>
      </c>
      <c r="S44" s="150">
        <f t="shared" si="13"/>
        <v>0</v>
      </c>
      <c r="T44" s="150">
        <f t="shared" si="13"/>
        <v>0</v>
      </c>
      <c r="U44" s="150">
        <f t="shared" si="13"/>
        <v>0</v>
      </c>
      <c r="V44" s="150">
        <f t="shared" si="13"/>
        <v>0</v>
      </c>
      <c r="W44" s="150">
        <f>SUM(W42:W43)</f>
        <v>0</v>
      </c>
      <c r="X44" s="150">
        <f>SUM(X42:X43)</f>
        <v>0</v>
      </c>
      <c r="Y44" s="150">
        <f t="shared" si="13"/>
        <v>0</v>
      </c>
      <c r="Z44" s="150">
        <f t="shared" si="13"/>
        <v>0</v>
      </c>
      <c r="AA44" s="150">
        <f t="shared" si="13"/>
        <v>0</v>
      </c>
      <c r="AB44" s="150">
        <f t="shared" si="13"/>
        <v>0</v>
      </c>
      <c r="AC44" s="150">
        <f t="shared" si="13"/>
        <v>0</v>
      </c>
      <c r="AD44" s="150">
        <f t="shared" si="13"/>
        <v>0</v>
      </c>
      <c r="AE44" s="150">
        <f t="shared" si="13"/>
        <v>0</v>
      </c>
      <c r="AF44" s="150">
        <f t="shared" si="13"/>
        <v>0</v>
      </c>
      <c r="AG44" s="150">
        <f t="shared" si="13"/>
        <v>0</v>
      </c>
      <c r="AH44" s="150">
        <f t="shared" si="13"/>
        <v>0</v>
      </c>
      <c r="AI44" s="150">
        <f t="shared" si="13"/>
        <v>0</v>
      </c>
      <c r="AJ44" s="150">
        <f t="shared" si="13"/>
        <v>0</v>
      </c>
      <c r="AK44" s="150">
        <f t="shared" si="13"/>
        <v>0</v>
      </c>
      <c r="AL44" s="150">
        <f t="shared" si="13"/>
        <v>0</v>
      </c>
      <c r="AM44" s="150">
        <f>SUM(AM42:AM43)</f>
        <v>0</v>
      </c>
    </row>
    <row r="45" spans="1:40" ht="14">
      <c r="B45" s="149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</row>
    <row r="46" spans="1:40" ht="14">
      <c r="A46" s="1">
        <v>640001</v>
      </c>
      <c r="B46" s="149"/>
      <c r="C46" s="119" t="s">
        <v>48</v>
      </c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9"/>
      <c r="AM46" s="121">
        <f>SUM(E46:AL46)</f>
        <v>0</v>
      </c>
    </row>
    <row r="47" spans="1:40" ht="14">
      <c r="A47" s="1">
        <v>641001</v>
      </c>
      <c r="B47" s="149"/>
      <c r="C47" s="119" t="s">
        <v>49</v>
      </c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1"/>
      <c r="AM47" s="121">
        <f>SUM(E47:AL47)</f>
        <v>0</v>
      </c>
    </row>
    <row r="48" spans="1:40" ht="14">
      <c r="A48" s="1">
        <v>642001</v>
      </c>
      <c r="B48" s="149"/>
      <c r="C48" s="119" t="s">
        <v>50</v>
      </c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1"/>
      <c r="AM48" s="121">
        <f>SUM(E48:AL48)</f>
        <v>0</v>
      </c>
    </row>
    <row r="49" spans="1:39" ht="14">
      <c r="B49" s="149"/>
      <c r="C49" s="119" t="s">
        <v>81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1"/>
      <c r="AM49" s="121">
        <f>SUM(E49:AL49)</f>
        <v>0</v>
      </c>
    </row>
    <row r="50" spans="1:39" ht="14">
      <c r="B50" s="149"/>
      <c r="C50" s="119" t="s">
        <v>1719</v>
      </c>
      <c r="E50" s="150">
        <f t="shared" ref="E50:AL50" si="14">SUM(E46:E49)</f>
        <v>0</v>
      </c>
      <c r="F50" s="150">
        <f t="shared" si="14"/>
        <v>0</v>
      </c>
      <c r="G50" s="150">
        <f t="shared" si="14"/>
        <v>0</v>
      </c>
      <c r="H50" s="150">
        <f t="shared" si="14"/>
        <v>0</v>
      </c>
      <c r="I50" s="150">
        <f t="shared" si="14"/>
        <v>0</v>
      </c>
      <c r="J50" s="150">
        <f t="shared" si="14"/>
        <v>0</v>
      </c>
      <c r="K50" s="150">
        <f>SUM(K46:K49)</f>
        <v>0</v>
      </c>
      <c r="L50" s="150">
        <f>SUM(L46:L49)</f>
        <v>0</v>
      </c>
      <c r="M50" s="150">
        <f t="shared" si="14"/>
        <v>0</v>
      </c>
      <c r="N50" s="150">
        <f t="shared" si="14"/>
        <v>0</v>
      </c>
      <c r="O50" s="150">
        <f t="shared" si="14"/>
        <v>0</v>
      </c>
      <c r="P50" s="150">
        <f t="shared" si="14"/>
        <v>0</v>
      </c>
      <c r="Q50" s="150">
        <f t="shared" si="14"/>
        <v>0</v>
      </c>
      <c r="R50" s="150">
        <f t="shared" si="14"/>
        <v>0</v>
      </c>
      <c r="S50" s="150">
        <f t="shared" si="14"/>
        <v>0</v>
      </c>
      <c r="T50" s="150">
        <f t="shared" si="14"/>
        <v>0</v>
      </c>
      <c r="U50" s="150">
        <f t="shared" si="14"/>
        <v>0</v>
      </c>
      <c r="V50" s="150">
        <f t="shared" si="14"/>
        <v>0</v>
      </c>
      <c r="W50" s="150">
        <f>SUM(W46:W49)</f>
        <v>0</v>
      </c>
      <c r="X50" s="150">
        <f>SUM(X46:X49)</f>
        <v>0</v>
      </c>
      <c r="Y50" s="150">
        <f t="shared" si="14"/>
        <v>0</v>
      </c>
      <c r="Z50" s="150">
        <f t="shared" si="14"/>
        <v>0</v>
      </c>
      <c r="AA50" s="150">
        <f t="shared" si="14"/>
        <v>0</v>
      </c>
      <c r="AB50" s="150">
        <f t="shared" si="14"/>
        <v>0</v>
      </c>
      <c r="AC50" s="150">
        <f t="shared" si="14"/>
        <v>0</v>
      </c>
      <c r="AD50" s="150">
        <f t="shared" si="14"/>
        <v>0</v>
      </c>
      <c r="AE50" s="150">
        <f t="shared" si="14"/>
        <v>0</v>
      </c>
      <c r="AF50" s="150">
        <f t="shared" si="14"/>
        <v>0</v>
      </c>
      <c r="AG50" s="150">
        <f t="shared" si="14"/>
        <v>0</v>
      </c>
      <c r="AH50" s="150">
        <f t="shared" si="14"/>
        <v>0</v>
      </c>
      <c r="AI50" s="150">
        <f t="shared" si="14"/>
        <v>0</v>
      </c>
      <c r="AJ50" s="150">
        <f t="shared" si="14"/>
        <v>0</v>
      </c>
      <c r="AK50" s="150">
        <f t="shared" si="14"/>
        <v>0</v>
      </c>
      <c r="AL50" s="150">
        <f t="shared" si="14"/>
        <v>0</v>
      </c>
      <c r="AM50" s="150">
        <f>SUM(AM46:AM49)</f>
        <v>0</v>
      </c>
    </row>
    <row r="51" spans="1:39" ht="14">
      <c r="B51" s="149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</row>
    <row r="52" spans="1:39" ht="14">
      <c r="C52" s="149" t="s">
        <v>51</v>
      </c>
      <c r="E52" s="143">
        <f t="shared" ref="E52:AL52" si="15">E21+E29+E35+E40+E44+E50</f>
        <v>82.486000558120381</v>
      </c>
      <c r="F52" s="143">
        <f t="shared" si="15"/>
        <v>366.6786102676607</v>
      </c>
      <c r="G52" s="143">
        <f t="shared" si="15"/>
        <v>186.33747769686406</v>
      </c>
      <c r="H52" s="143">
        <f t="shared" si="15"/>
        <v>107.65500745437781</v>
      </c>
      <c r="I52" s="143">
        <f t="shared" si="15"/>
        <v>239.95381495917587</v>
      </c>
      <c r="J52" s="143">
        <f t="shared" si="15"/>
        <v>25.309188428457649</v>
      </c>
      <c r="K52" s="143">
        <f t="shared" si="15"/>
        <v>12.392376066033409</v>
      </c>
      <c r="L52" s="143">
        <f t="shared" si="15"/>
        <v>197.64363443187537</v>
      </c>
      <c r="M52" s="143">
        <f t="shared" si="15"/>
        <v>87.904186299149174</v>
      </c>
      <c r="N52" s="143">
        <f t="shared" si="15"/>
        <v>283.68397940122674</v>
      </c>
      <c r="O52" s="143">
        <f t="shared" si="15"/>
        <v>349.47260102352425</v>
      </c>
      <c r="P52" s="143">
        <f t="shared" si="15"/>
        <v>58.275715652565331</v>
      </c>
      <c r="Q52" s="143">
        <f t="shared" si="15"/>
        <v>1.2504565382850565</v>
      </c>
      <c r="R52" s="143">
        <f t="shared" si="15"/>
        <v>19.435121011532178</v>
      </c>
      <c r="S52" s="143">
        <f t="shared" si="15"/>
        <v>136.40745914478404</v>
      </c>
      <c r="T52" s="143">
        <f t="shared" si="15"/>
        <v>73.526903056579997</v>
      </c>
      <c r="U52" s="143">
        <f t="shared" si="15"/>
        <v>351.72451604456467</v>
      </c>
      <c r="V52" s="143">
        <f t="shared" si="15"/>
        <v>27.784311602723673</v>
      </c>
      <c r="W52" s="143">
        <f t="shared" si="15"/>
        <v>8.3085693630263791</v>
      </c>
      <c r="X52" s="143">
        <f t="shared" si="15"/>
        <v>9.6230467862135374</v>
      </c>
      <c r="Y52" s="143">
        <f t="shared" si="15"/>
        <v>34.013938201828687</v>
      </c>
      <c r="Z52" s="143">
        <f t="shared" si="15"/>
        <v>6.733001683725667</v>
      </c>
      <c r="AA52" s="143">
        <f t="shared" si="15"/>
        <v>4.4528922570953373</v>
      </c>
      <c r="AB52" s="143">
        <f t="shared" si="15"/>
        <v>145.50958972560153</v>
      </c>
      <c r="AC52" s="143">
        <f t="shared" si="15"/>
        <v>36.051400086411917</v>
      </c>
      <c r="AD52" s="143">
        <f t="shared" si="15"/>
        <v>18.725370744103621</v>
      </c>
      <c r="AE52" s="143">
        <f t="shared" si="15"/>
        <v>246.06358993981505</v>
      </c>
      <c r="AF52" s="143">
        <f t="shared" si="15"/>
        <v>89.339951270536687</v>
      </c>
      <c r="AG52" s="143">
        <f t="shared" si="15"/>
        <v>81.543805860957733</v>
      </c>
      <c r="AH52" s="143">
        <f t="shared" si="15"/>
        <v>3.8420782748073958</v>
      </c>
      <c r="AI52" s="143">
        <f>AI21+AI29+AI35+AI40+AI44+AI50</f>
        <v>16.958308705251575</v>
      </c>
      <c r="AJ52" s="143">
        <f>AJ21+AJ29+AJ35+AJ40+AJ44+AJ50</f>
        <v>77.686070952808507</v>
      </c>
      <c r="AK52" s="143">
        <f>AK21+AK29+AK35+AK40+AK44+AK50</f>
        <v>156.34250584161248</v>
      </c>
      <c r="AL52" s="150">
        <f t="shared" si="15"/>
        <v>15.689999999999712</v>
      </c>
      <c r="AM52" s="150">
        <f>AM21+AM29+AM35+AM40+AM44+AM50</f>
        <v>3558.8054793312967</v>
      </c>
    </row>
    <row r="53" spans="1:39" ht="14">
      <c r="B53" s="14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1"/>
    </row>
    <row r="54" spans="1:39" ht="14">
      <c r="A54" s="1">
        <v>640000</v>
      </c>
      <c r="B54" s="149"/>
      <c r="C54" s="119" t="s">
        <v>56</v>
      </c>
      <c r="E54" s="129">
        <v>0</v>
      </c>
      <c r="F54" s="129">
        <v>0</v>
      </c>
      <c r="G54" s="129">
        <v>0</v>
      </c>
      <c r="H54" s="129">
        <v>0</v>
      </c>
      <c r="I54" s="129">
        <v>0</v>
      </c>
      <c r="J54" s="129">
        <v>0</v>
      </c>
      <c r="K54" s="129">
        <v>0</v>
      </c>
      <c r="L54" s="129">
        <v>0</v>
      </c>
      <c r="M54" s="129">
        <v>0</v>
      </c>
      <c r="N54" s="129">
        <v>0</v>
      </c>
      <c r="O54" s="129">
        <v>0</v>
      </c>
      <c r="P54" s="129">
        <v>0</v>
      </c>
      <c r="Q54" s="129">
        <v>0</v>
      </c>
      <c r="R54" s="129">
        <v>0</v>
      </c>
      <c r="S54" s="129">
        <v>0</v>
      </c>
      <c r="T54" s="129">
        <v>0</v>
      </c>
      <c r="U54" s="129">
        <v>0</v>
      </c>
      <c r="V54" s="129">
        <v>0</v>
      </c>
      <c r="W54" s="129">
        <v>0</v>
      </c>
      <c r="X54" s="129">
        <v>0</v>
      </c>
      <c r="Y54" s="129">
        <v>0</v>
      </c>
      <c r="Z54" s="129">
        <v>0</v>
      </c>
      <c r="AA54" s="129">
        <v>0</v>
      </c>
      <c r="AB54" s="129">
        <v>0</v>
      </c>
      <c r="AC54" s="129">
        <v>0</v>
      </c>
      <c r="AD54" s="129">
        <v>0</v>
      </c>
      <c r="AE54" s="129">
        <v>0</v>
      </c>
      <c r="AF54" s="129">
        <v>0</v>
      </c>
      <c r="AG54" s="129">
        <v>0</v>
      </c>
      <c r="AH54" s="129">
        <v>0</v>
      </c>
      <c r="AI54" s="129">
        <v>0</v>
      </c>
      <c r="AJ54" s="129">
        <v>0</v>
      </c>
      <c r="AK54" s="129">
        <v>0</v>
      </c>
      <c r="AL54" s="121"/>
      <c r="AM54" s="121">
        <f>SUM(E54:AL54)</f>
        <v>0</v>
      </c>
    </row>
    <row r="55" spans="1:39" ht="14">
      <c r="A55" s="1">
        <v>900020</v>
      </c>
      <c r="B55" s="149"/>
      <c r="C55" s="119" t="s">
        <v>57</v>
      </c>
      <c r="E55" s="129">
        <v>0</v>
      </c>
      <c r="F55" s="129">
        <v>0</v>
      </c>
      <c r="G55" s="129">
        <v>0</v>
      </c>
      <c r="H55" s="129">
        <v>0</v>
      </c>
      <c r="I55" s="129">
        <v>0</v>
      </c>
      <c r="J55" s="129">
        <v>0</v>
      </c>
      <c r="K55" s="129">
        <v>0</v>
      </c>
      <c r="L55" s="129">
        <v>0</v>
      </c>
      <c r="M55" s="129">
        <v>0</v>
      </c>
      <c r="N55" s="129">
        <v>0</v>
      </c>
      <c r="O55" s="129">
        <v>0</v>
      </c>
      <c r="P55" s="129">
        <v>0</v>
      </c>
      <c r="Q55" s="129">
        <v>0</v>
      </c>
      <c r="R55" s="129">
        <v>0</v>
      </c>
      <c r="S55" s="129">
        <v>0</v>
      </c>
      <c r="T55" s="129">
        <v>0</v>
      </c>
      <c r="U55" s="129">
        <v>0</v>
      </c>
      <c r="V55" s="129">
        <v>0</v>
      </c>
      <c r="W55" s="129">
        <v>0</v>
      </c>
      <c r="X55" s="129">
        <v>0</v>
      </c>
      <c r="Y55" s="129">
        <v>0</v>
      </c>
      <c r="Z55" s="129">
        <v>0</v>
      </c>
      <c r="AA55" s="129">
        <v>0</v>
      </c>
      <c r="AB55" s="129">
        <v>0</v>
      </c>
      <c r="AC55" s="129">
        <v>0</v>
      </c>
      <c r="AD55" s="129">
        <v>0</v>
      </c>
      <c r="AE55" s="129">
        <v>0</v>
      </c>
      <c r="AF55" s="129">
        <v>0</v>
      </c>
      <c r="AG55" s="129">
        <v>0</v>
      </c>
      <c r="AH55" s="129">
        <v>0</v>
      </c>
      <c r="AI55" s="129">
        <v>0</v>
      </c>
      <c r="AJ55" s="129">
        <v>0</v>
      </c>
      <c r="AK55" s="129">
        <v>0</v>
      </c>
      <c r="AL55" s="121">
        <v>-434672.84045653755</v>
      </c>
      <c r="AM55" s="121">
        <f>SUM(E55:AL55)</f>
        <v>-434672.84045653755</v>
      </c>
    </row>
    <row r="56" spans="1:39" ht="14">
      <c r="A56" s="1">
        <v>900030</v>
      </c>
      <c r="B56" s="149"/>
      <c r="C56" s="119" t="s">
        <v>58</v>
      </c>
      <c r="E56" s="129">
        <v>744.53347497918207</v>
      </c>
      <c r="F56" s="129">
        <v>49016.726058972308</v>
      </c>
      <c r="G56" s="129">
        <v>24543.897807406949</v>
      </c>
      <c r="H56" s="129">
        <v>3671.2574658099302</v>
      </c>
      <c r="I56" s="129">
        <v>179311.78465627882</v>
      </c>
      <c r="J56" s="129">
        <v>2629.2567188127164</v>
      </c>
      <c r="K56" s="129">
        <v>-10001.084499706132</v>
      </c>
      <c r="L56" s="129">
        <v>709.0612136712241</v>
      </c>
      <c r="M56" s="129">
        <v>8512.9984844697174</v>
      </c>
      <c r="N56" s="129">
        <v>20441.836139582185</v>
      </c>
      <c r="O56" s="129">
        <v>7494.512348099498</v>
      </c>
      <c r="P56" s="129">
        <v>4925.303044761451</v>
      </c>
      <c r="Q56" s="129">
        <v>-373.37162138777052</v>
      </c>
      <c r="R56" s="129">
        <v>-621.63075159540949</v>
      </c>
      <c r="S56" s="129">
        <v>13457.084649383483</v>
      </c>
      <c r="T56" s="129">
        <v>21242.418965432349</v>
      </c>
      <c r="U56" s="129">
        <v>10766.493282910407</v>
      </c>
      <c r="V56" s="129">
        <v>4107.2940881841205</v>
      </c>
      <c r="W56" s="129">
        <v>-4126.7177374000394</v>
      </c>
      <c r="X56" s="129">
        <v>-3849.4191401235626</v>
      </c>
      <c r="Y56" s="129">
        <v>8087.4039921925478</v>
      </c>
      <c r="Z56" s="129">
        <v>-1194.2440578017195</v>
      </c>
      <c r="AA56" s="129">
        <v>43.634358361971948</v>
      </c>
      <c r="AB56" s="129">
        <v>10063.810672549744</v>
      </c>
      <c r="AC56" s="129">
        <v>-11148.914805622459</v>
      </c>
      <c r="AD56" s="129">
        <v>359.25137777665833</v>
      </c>
      <c r="AE56" s="129">
        <v>29819.972573308885</v>
      </c>
      <c r="AF56" s="129">
        <v>7633.4917506500869</v>
      </c>
      <c r="AG56" s="129">
        <v>4333.9980164697099</v>
      </c>
      <c r="AH56" s="129">
        <v>1053.5531234404814</v>
      </c>
      <c r="AI56" s="129">
        <v>-9695.7973353055768</v>
      </c>
      <c r="AJ56" s="129">
        <v>20942.541342800509</v>
      </c>
      <c r="AK56" s="129">
        <v>41771.904799175427</v>
      </c>
      <c r="AL56" s="121"/>
      <c r="AM56" s="121">
        <f>SUM(E56:AL56)</f>
        <v>434672.84045653761</v>
      </c>
    </row>
    <row r="57" spans="1:39" ht="14">
      <c r="A57" s="1">
        <v>900040</v>
      </c>
      <c r="B57" s="149"/>
      <c r="C57" s="119" t="s">
        <v>54</v>
      </c>
      <c r="E57" s="129">
        <v>0</v>
      </c>
      <c r="F57" s="129">
        <v>0</v>
      </c>
      <c r="G57" s="129">
        <v>0</v>
      </c>
      <c r="H57" s="129">
        <v>0</v>
      </c>
      <c r="I57" s="129">
        <v>0</v>
      </c>
      <c r="J57" s="129">
        <v>0</v>
      </c>
      <c r="K57" s="129">
        <v>0</v>
      </c>
      <c r="L57" s="129">
        <v>0</v>
      </c>
      <c r="M57" s="129">
        <v>0</v>
      </c>
      <c r="N57" s="129">
        <v>0</v>
      </c>
      <c r="O57" s="129">
        <v>0</v>
      </c>
      <c r="P57" s="129">
        <v>0</v>
      </c>
      <c r="Q57" s="129">
        <v>0</v>
      </c>
      <c r="R57" s="129">
        <v>0</v>
      </c>
      <c r="S57" s="129">
        <v>0</v>
      </c>
      <c r="T57" s="129">
        <v>0</v>
      </c>
      <c r="U57" s="129">
        <v>0</v>
      </c>
      <c r="V57" s="129">
        <v>0</v>
      </c>
      <c r="W57" s="129">
        <v>0</v>
      </c>
      <c r="X57" s="129">
        <v>0</v>
      </c>
      <c r="Y57" s="129">
        <v>0</v>
      </c>
      <c r="Z57" s="129">
        <v>0</v>
      </c>
      <c r="AA57" s="129">
        <v>0</v>
      </c>
      <c r="AB57" s="129">
        <v>0</v>
      </c>
      <c r="AC57" s="129">
        <v>0</v>
      </c>
      <c r="AD57" s="129">
        <v>0</v>
      </c>
      <c r="AE57" s="129">
        <v>0</v>
      </c>
      <c r="AF57" s="129">
        <v>0</v>
      </c>
      <c r="AG57" s="129">
        <v>0</v>
      </c>
      <c r="AH57" s="129">
        <v>0</v>
      </c>
      <c r="AI57" s="129">
        <v>0</v>
      </c>
      <c r="AJ57" s="129">
        <v>0</v>
      </c>
      <c r="AK57" s="129">
        <v>0</v>
      </c>
      <c r="AL57" s="121"/>
      <c r="AM57" s="121">
        <f>SUM(E57:AL57)</f>
        <v>0</v>
      </c>
    </row>
    <row r="58" spans="1:39" ht="15" thickBot="1">
      <c r="C58" s="149" t="s">
        <v>55</v>
      </c>
      <c r="E58" s="152">
        <f>E52+E54+E55+E56+E57</f>
        <v>827.01947553730247</v>
      </c>
      <c r="F58" s="152">
        <f t="shared" ref="F58:AK58" si="16">F52+F54+F55+F56+F57</f>
        <v>49383.404669239972</v>
      </c>
      <c r="G58" s="152">
        <f t="shared" si="16"/>
        <v>24730.235285103812</v>
      </c>
      <c r="H58" s="152">
        <f t="shared" si="16"/>
        <v>3778.9124732643081</v>
      </c>
      <c r="I58" s="152">
        <f t="shared" si="16"/>
        <v>179551.738471238</v>
      </c>
      <c r="J58" s="152">
        <f t="shared" si="16"/>
        <v>2654.565907241174</v>
      </c>
      <c r="K58" s="152">
        <f t="shared" si="16"/>
        <v>-9988.6921236400995</v>
      </c>
      <c r="L58" s="152">
        <f t="shared" si="16"/>
        <v>906.70484810309949</v>
      </c>
      <c r="M58" s="152">
        <f t="shared" si="16"/>
        <v>8600.9026707688663</v>
      </c>
      <c r="N58" s="152">
        <f t="shared" si="16"/>
        <v>20725.520118983412</v>
      </c>
      <c r="O58" s="152">
        <f t="shared" si="16"/>
        <v>7843.9849491230225</v>
      </c>
      <c r="P58" s="152">
        <f t="shared" si="16"/>
        <v>4983.578760414016</v>
      </c>
      <c r="Q58" s="152">
        <f t="shared" si="16"/>
        <v>-372.12116484948547</v>
      </c>
      <c r="R58" s="152">
        <f t="shared" si="16"/>
        <v>-602.19563058387735</v>
      </c>
      <c r="S58" s="152">
        <f t="shared" si="16"/>
        <v>13593.492108528268</v>
      </c>
      <c r="T58" s="152">
        <f t="shared" si="16"/>
        <v>21315.945868488929</v>
      </c>
      <c r="U58" s="152">
        <f t="shared" si="16"/>
        <v>11118.217798954973</v>
      </c>
      <c r="V58" s="152">
        <f t="shared" si="16"/>
        <v>4135.0783997868439</v>
      </c>
      <c r="W58" s="152">
        <f t="shared" si="16"/>
        <v>-4118.4091680370129</v>
      </c>
      <c r="X58" s="152">
        <f t="shared" si="16"/>
        <v>-3839.7960933373488</v>
      </c>
      <c r="Y58" s="152">
        <f t="shared" si="16"/>
        <v>8121.4179303943765</v>
      </c>
      <c r="Z58" s="152">
        <f t="shared" si="16"/>
        <v>-1187.5110561179938</v>
      </c>
      <c r="AA58" s="152">
        <f t="shared" si="16"/>
        <v>48.087250619067284</v>
      </c>
      <c r="AB58" s="152">
        <f t="shared" si="16"/>
        <v>10209.320262275345</v>
      </c>
      <c r="AC58" s="152">
        <f t="shared" si="16"/>
        <v>-11112.863405536047</v>
      </c>
      <c r="AD58" s="152">
        <f t="shared" si="16"/>
        <v>377.97674852076193</v>
      </c>
      <c r="AE58" s="152">
        <f t="shared" si="16"/>
        <v>30066.0361632487</v>
      </c>
      <c r="AF58" s="152">
        <f t="shared" si="16"/>
        <v>7722.8317019206233</v>
      </c>
      <c r="AG58" s="152">
        <f t="shared" si="16"/>
        <v>4415.5418223306679</v>
      </c>
      <c r="AH58" s="152">
        <f t="shared" si="16"/>
        <v>1057.3952017152887</v>
      </c>
      <c r="AI58" s="152">
        <f t="shared" si="16"/>
        <v>-9678.8390266003244</v>
      </c>
      <c r="AJ58" s="152">
        <f t="shared" si="16"/>
        <v>21020.227413753317</v>
      </c>
      <c r="AK58" s="152">
        <f t="shared" si="16"/>
        <v>41928.247305017037</v>
      </c>
      <c r="AL58" s="153">
        <f>AL52+AL54+AL55+AL56+AL57</f>
        <v>-434657.15045653755</v>
      </c>
      <c r="AM58" s="153">
        <f>AM52+AM54+AM55+AM56+AM57</f>
        <v>3558.8054793313495</v>
      </c>
    </row>
    <row r="59" spans="1:39" ht="15" thickTop="1">
      <c r="B59" s="149"/>
      <c r="AL59" s="120" t="s">
        <v>1720</v>
      </c>
      <c r="AM59" s="121">
        <f>SUM(E58:AL58)</f>
        <v>3558.8054793314659</v>
      </c>
    </row>
    <row r="60" spans="1:39" ht="14">
      <c r="B60" s="149"/>
      <c r="U60" s="121"/>
      <c r="AJ60" s="121"/>
      <c r="AK60" s="121"/>
      <c r="AL60" s="131"/>
      <c r="AM60" s="1"/>
    </row>
    <row r="61" spans="1:39">
      <c r="D61" s="154"/>
      <c r="F61" s="155"/>
      <c r="N61" s="155" t="s">
        <v>1721</v>
      </c>
      <c r="O61" s="156">
        <v>43553</v>
      </c>
      <c r="P61" s="157"/>
      <c r="Q61" s="157"/>
      <c r="R61" s="157"/>
      <c r="S61" s="157"/>
      <c r="T61" s="157"/>
      <c r="U61" s="158"/>
      <c r="V61" s="157"/>
      <c r="W61" s="157"/>
      <c r="X61" s="155" t="s">
        <v>73</v>
      </c>
      <c r="Y61" s="159">
        <f>O61</f>
        <v>43553</v>
      </c>
      <c r="AC61" s="159"/>
      <c r="AD61" s="159"/>
      <c r="AE61" s="159"/>
      <c r="AJ61" s="121"/>
      <c r="AK61" s="131"/>
      <c r="AL61" s="131"/>
      <c r="AM61" s="131"/>
    </row>
    <row r="62" spans="1:39">
      <c r="F62" s="157"/>
      <c r="N62" s="157"/>
      <c r="O62" s="157"/>
      <c r="P62" s="157"/>
      <c r="Q62" s="157"/>
      <c r="R62" s="157"/>
      <c r="S62" s="157"/>
      <c r="T62" s="157"/>
      <c r="U62" s="158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21"/>
      <c r="AJ62" s="1"/>
      <c r="AK62" s="1"/>
      <c r="AL62" s="1"/>
      <c r="AM62" s="1"/>
    </row>
    <row r="63" spans="1:39">
      <c r="F63" s="155"/>
      <c r="N63" s="155" t="s">
        <v>1722</v>
      </c>
      <c r="O63" s="155" t="s">
        <v>1723</v>
      </c>
      <c r="P63" s="157"/>
      <c r="Q63" s="157"/>
      <c r="R63" s="157"/>
      <c r="S63" s="157"/>
      <c r="T63" s="158">
        <v>3558.81</v>
      </c>
      <c r="U63" s="158"/>
      <c r="X63" s="155" t="s">
        <v>1724</v>
      </c>
      <c r="Y63" s="160" t="s">
        <v>1725</v>
      </c>
      <c r="AC63" s="161">
        <f>U70</f>
        <v>239.95</v>
      </c>
      <c r="AD63" s="121">
        <f>T70</f>
        <v>0</v>
      </c>
      <c r="AH63" s="162"/>
      <c r="AI63" s="1"/>
      <c r="AJ63" s="1"/>
      <c r="AK63" s="1"/>
      <c r="AL63" s="1"/>
      <c r="AM63" s="1"/>
    </row>
    <row r="64" spans="1:39">
      <c r="F64" s="155"/>
      <c r="N64" s="155" t="s">
        <v>1726</v>
      </c>
      <c r="O64" s="160" t="s">
        <v>1727</v>
      </c>
      <c r="P64" s="157"/>
      <c r="Q64" s="157"/>
      <c r="R64" s="157"/>
      <c r="T64" s="121"/>
      <c r="U64" s="121"/>
      <c r="W64" s="121"/>
      <c r="X64" s="155" t="s">
        <v>1724</v>
      </c>
      <c r="Y64" s="160" t="s">
        <v>1725</v>
      </c>
      <c r="AC64" s="161">
        <f>U87</f>
        <v>246.06</v>
      </c>
      <c r="AD64" s="121">
        <f>T87</f>
        <v>0</v>
      </c>
      <c r="AI64" s="160" t="s">
        <v>1727</v>
      </c>
      <c r="AK64" s="121"/>
      <c r="AL64" s="1"/>
      <c r="AM64" s="1"/>
    </row>
    <row r="65" spans="4:39">
      <c r="F65" s="155"/>
      <c r="N65" s="155" t="s">
        <v>1728</v>
      </c>
      <c r="O65" s="155" t="s">
        <v>1729</v>
      </c>
      <c r="T65" s="121"/>
      <c r="U65" s="121"/>
      <c r="W65" s="121"/>
      <c r="Y65" s="160" t="s">
        <v>1730</v>
      </c>
      <c r="Z65" s="160" t="s">
        <v>1731</v>
      </c>
      <c r="AA65" s="160"/>
      <c r="AB65" s="160"/>
      <c r="AC65" s="121">
        <f>AD63</f>
        <v>0</v>
      </c>
      <c r="AD65" s="121">
        <f>AC63</f>
        <v>239.95</v>
      </c>
      <c r="AI65" s="163" t="s">
        <v>1732</v>
      </c>
      <c r="AK65" s="162">
        <v>41011.18</v>
      </c>
      <c r="AL65" s="1"/>
      <c r="AM65" s="1"/>
    </row>
    <row r="66" spans="4:39">
      <c r="O66" s="160" t="s">
        <v>1733</v>
      </c>
      <c r="P66" s="160" t="s">
        <v>1734</v>
      </c>
      <c r="Q66" s="160"/>
      <c r="T66" s="121"/>
      <c r="U66" s="121">
        <v>82.49</v>
      </c>
      <c r="W66" s="121"/>
      <c r="Y66" s="160" t="s">
        <v>1735</v>
      </c>
      <c r="Z66" s="160" t="s">
        <v>1736</v>
      </c>
      <c r="AA66" s="160"/>
      <c r="AB66" s="160"/>
      <c r="AC66" s="121">
        <f>AD64</f>
        <v>0</v>
      </c>
      <c r="AD66" s="121">
        <f>AC64</f>
        <v>246.06</v>
      </c>
      <c r="AI66" s="163" t="s">
        <v>1737</v>
      </c>
      <c r="AK66" s="162">
        <f>T64</f>
        <v>0</v>
      </c>
      <c r="AL66" s="1"/>
      <c r="AM66" s="1"/>
    </row>
    <row r="67" spans="4:39">
      <c r="O67" s="160" t="s">
        <v>1738</v>
      </c>
      <c r="P67" s="160" t="s">
        <v>1739</v>
      </c>
      <c r="Q67" s="160"/>
      <c r="R67" s="160"/>
      <c r="T67" s="121"/>
      <c r="U67" s="121">
        <v>366.68</v>
      </c>
      <c r="W67" s="121"/>
      <c r="Y67" s="160"/>
      <c r="Z67" s="160"/>
      <c r="AA67" s="160"/>
      <c r="AB67" s="160"/>
      <c r="AI67" s="163" t="s">
        <v>1740</v>
      </c>
      <c r="AK67" s="162">
        <f>-U96</f>
        <v>-110.75</v>
      </c>
      <c r="AL67" s="1"/>
      <c r="AM67" s="1"/>
    </row>
    <row r="68" spans="4:39">
      <c r="E68" s="121"/>
      <c r="O68" s="160" t="s">
        <v>1741</v>
      </c>
      <c r="P68" s="160" t="s">
        <v>1742</v>
      </c>
      <c r="Q68" s="160"/>
      <c r="R68" s="160"/>
      <c r="T68" s="121"/>
      <c r="U68" s="121">
        <v>186.34</v>
      </c>
      <c r="W68" s="121"/>
      <c r="Y68" s="160"/>
      <c r="Z68" s="160"/>
      <c r="AA68" s="160"/>
      <c r="AB68" s="160"/>
      <c r="AC68" s="121">
        <f>SUM(AC63:AC67)</f>
        <v>486.01</v>
      </c>
      <c r="AD68" s="121">
        <f>SUM(AD63:AD67)</f>
        <v>486.01</v>
      </c>
      <c r="AI68" s="163" t="s">
        <v>1743</v>
      </c>
      <c r="AK68" s="162">
        <f>SUM(AK65:AK67)</f>
        <v>40900.43</v>
      </c>
      <c r="AL68" s="131"/>
      <c r="AM68" s="131"/>
    </row>
    <row r="69" spans="4:39">
      <c r="E69" s="121"/>
      <c r="O69" s="160" t="s">
        <v>1744</v>
      </c>
      <c r="P69" s="160" t="s">
        <v>1745</v>
      </c>
      <c r="Q69" s="160"/>
      <c r="R69" s="160"/>
      <c r="T69" s="121"/>
      <c r="U69" s="121">
        <v>107.66</v>
      </c>
      <c r="W69" s="121"/>
      <c r="X69" s="121"/>
      <c r="AA69" s="160"/>
      <c r="AB69" s="160"/>
      <c r="AC69" s="160"/>
      <c r="AD69" s="160"/>
      <c r="AE69" s="160"/>
      <c r="AK69" s="162"/>
      <c r="AL69" s="1"/>
      <c r="AM69" s="1"/>
    </row>
    <row r="70" spans="4:39">
      <c r="E70" s="121"/>
      <c r="O70" s="160" t="s">
        <v>1746</v>
      </c>
      <c r="P70" s="160" t="s">
        <v>1747</v>
      </c>
      <c r="Q70" s="160"/>
      <c r="T70" s="121"/>
      <c r="U70" s="121">
        <v>239.95</v>
      </c>
      <c r="W70" s="121"/>
      <c r="X70" s="121"/>
      <c r="AA70" s="160"/>
      <c r="AB70" s="160"/>
      <c r="AC70" s="160"/>
      <c r="AD70" s="160"/>
      <c r="AE70" s="160"/>
      <c r="AI70" s="155" t="s">
        <v>1729</v>
      </c>
      <c r="AK70" s="121"/>
      <c r="AL70" s="1"/>
      <c r="AM70" s="1"/>
    </row>
    <row r="71" spans="4:39">
      <c r="O71" s="164" t="s">
        <v>1748</v>
      </c>
      <c r="P71" s="160" t="s">
        <v>1749</v>
      </c>
      <c r="Q71" s="160"/>
      <c r="T71" s="121"/>
      <c r="U71" s="121">
        <v>25.31</v>
      </c>
      <c r="W71" s="121"/>
      <c r="X71" s="121"/>
      <c r="AA71" s="160"/>
      <c r="AB71" s="160"/>
      <c r="AC71" s="160"/>
      <c r="AD71" s="160"/>
      <c r="AE71" s="160"/>
      <c r="AI71" s="163" t="s">
        <v>1732</v>
      </c>
      <c r="AK71" s="121">
        <v>0</v>
      </c>
      <c r="AL71" s="1"/>
      <c r="AM71" s="1"/>
    </row>
    <row r="72" spans="4:39">
      <c r="D72" s="165"/>
      <c r="O72" s="164" t="s">
        <v>1750</v>
      </c>
      <c r="P72" s="160" t="s">
        <v>1751</v>
      </c>
      <c r="Q72" s="160"/>
      <c r="T72" s="121"/>
      <c r="U72" s="121">
        <v>197.64</v>
      </c>
      <c r="W72" s="121"/>
      <c r="X72" s="121"/>
      <c r="AA72" s="160"/>
      <c r="AB72" s="160"/>
      <c r="AC72" s="160"/>
      <c r="AD72" s="160"/>
      <c r="AE72" s="160"/>
      <c r="AI72" s="163" t="s">
        <v>1737</v>
      </c>
      <c r="AK72" s="121">
        <f>U95</f>
        <v>0</v>
      </c>
      <c r="AL72" s="1"/>
      <c r="AM72" s="1"/>
    </row>
    <row r="73" spans="4:39">
      <c r="O73" s="160" t="s">
        <v>1752</v>
      </c>
      <c r="P73" s="160" t="s">
        <v>1753</v>
      </c>
      <c r="Q73" s="160"/>
      <c r="R73" s="160"/>
      <c r="T73" s="121"/>
      <c r="U73" s="121">
        <v>87.9</v>
      </c>
      <c r="W73" s="121"/>
      <c r="X73" s="121"/>
      <c r="AA73" s="160"/>
      <c r="AB73" s="160"/>
      <c r="AC73" s="160"/>
      <c r="AD73" s="160"/>
      <c r="AE73" s="160"/>
      <c r="AI73" s="163" t="s">
        <v>1740</v>
      </c>
      <c r="AK73" s="121">
        <f>-T65</f>
        <v>0</v>
      </c>
      <c r="AL73" s="1"/>
      <c r="AM73" s="1"/>
    </row>
    <row r="74" spans="4:39">
      <c r="O74" s="160" t="s">
        <v>1754</v>
      </c>
      <c r="P74" s="160" t="s">
        <v>1755</v>
      </c>
      <c r="Q74" s="160"/>
      <c r="R74" s="160"/>
      <c r="T74" s="121"/>
      <c r="U74" s="121">
        <v>283.68</v>
      </c>
      <c r="W74" s="121"/>
      <c r="X74" s="121"/>
      <c r="AA74" s="160"/>
      <c r="AB74" s="160"/>
      <c r="AC74" s="160"/>
      <c r="AD74" s="160"/>
      <c r="AE74" s="160"/>
      <c r="AI74" s="163" t="s">
        <v>1743</v>
      </c>
      <c r="AK74" s="121">
        <f>SUM(AK71:AK73)</f>
        <v>0</v>
      </c>
      <c r="AL74" s="1"/>
      <c r="AM74" s="1"/>
    </row>
    <row r="75" spans="4:39">
      <c r="O75" s="160" t="s">
        <v>1756</v>
      </c>
      <c r="P75" s="160" t="s">
        <v>1757</v>
      </c>
      <c r="Q75" s="160"/>
      <c r="R75" s="160"/>
      <c r="T75" s="121"/>
      <c r="U75" s="121">
        <v>349.47</v>
      </c>
      <c r="W75" s="121"/>
      <c r="X75" s="121"/>
      <c r="AA75" s="160"/>
      <c r="AB75" s="160"/>
      <c r="AC75" s="155"/>
      <c r="AD75" s="155"/>
      <c r="AE75" s="155"/>
      <c r="AH75" s="121"/>
      <c r="AI75" s="1"/>
      <c r="AJ75" s="1"/>
      <c r="AK75" s="1"/>
      <c r="AL75" s="1"/>
      <c r="AM75" s="1"/>
    </row>
    <row r="76" spans="4:39">
      <c r="O76" s="160" t="s">
        <v>1758</v>
      </c>
      <c r="P76" s="160" t="s">
        <v>1759</v>
      </c>
      <c r="Q76" s="160"/>
      <c r="R76" s="160"/>
      <c r="T76" s="121"/>
      <c r="U76" s="121">
        <v>58.28</v>
      </c>
      <c r="W76" s="121"/>
      <c r="X76" s="121"/>
      <c r="AA76" s="160"/>
      <c r="AB76" s="160"/>
      <c r="AC76" s="160"/>
      <c r="AD76" s="160"/>
      <c r="AE76" s="160"/>
      <c r="AH76" s="121"/>
      <c r="AI76" s="1"/>
      <c r="AJ76" s="1"/>
      <c r="AK76" s="1"/>
      <c r="AL76" s="1"/>
      <c r="AM76" s="1"/>
    </row>
    <row r="77" spans="4:39">
      <c r="O77" s="160" t="s">
        <v>1760</v>
      </c>
      <c r="P77" s="160" t="s">
        <v>1761</v>
      </c>
      <c r="Q77" s="160"/>
      <c r="R77" s="160"/>
      <c r="T77" s="121"/>
      <c r="U77" s="121">
        <v>136.41</v>
      </c>
      <c r="W77" s="121"/>
      <c r="X77" s="121"/>
      <c r="AH77" s="121"/>
      <c r="AI77" s="1"/>
      <c r="AJ77" s="1"/>
      <c r="AK77" s="1"/>
      <c r="AL77" s="1"/>
      <c r="AM77" s="1"/>
    </row>
    <row r="78" spans="4:39">
      <c r="O78" s="160" t="s">
        <v>1762</v>
      </c>
      <c r="P78" s="160" t="s">
        <v>1763</v>
      </c>
      <c r="Q78" s="160"/>
      <c r="R78" s="160"/>
      <c r="T78" s="121"/>
      <c r="U78" s="121">
        <v>73.53</v>
      </c>
      <c r="W78" s="121"/>
      <c r="X78" s="121"/>
      <c r="AH78" s="121"/>
      <c r="AI78" s="1"/>
      <c r="AJ78" s="1"/>
      <c r="AK78" s="1"/>
      <c r="AL78" s="1"/>
      <c r="AM78" s="1"/>
    </row>
    <row r="79" spans="4:39">
      <c r="O79" s="160" t="s">
        <v>1764</v>
      </c>
      <c r="P79" s="160" t="s">
        <v>1765</v>
      </c>
      <c r="Q79" s="160"/>
      <c r="R79" s="160"/>
      <c r="T79" s="121"/>
      <c r="U79" s="121">
        <v>351.72</v>
      </c>
      <c r="W79" s="121"/>
      <c r="X79" s="121"/>
      <c r="AH79" s="121"/>
      <c r="AI79" s="131"/>
      <c r="AJ79" s="1"/>
      <c r="AK79" s="1"/>
      <c r="AL79" s="1"/>
      <c r="AM79" s="1"/>
    </row>
    <row r="80" spans="4:39">
      <c r="O80" s="160" t="s">
        <v>1766</v>
      </c>
      <c r="P80" s="160" t="s">
        <v>1767</v>
      </c>
      <c r="Q80" s="160"/>
      <c r="R80" s="160"/>
      <c r="T80" s="121"/>
      <c r="U80" s="121">
        <v>27.78</v>
      </c>
      <c r="W80" s="121"/>
      <c r="X80" s="121"/>
      <c r="AH80" s="121"/>
      <c r="AI80" s="131"/>
      <c r="AJ80" s="1"/>
      <c r="AK80" s="1"/>
      <c r="AL80" s="1"/>
      <c r="AM80" s="1"/>
    </row>
    <row r="81" spans="5:54">
      <c r="O81" s="160" t="s">
        <v>1768</v>
      </c>
      <c r="P81" s="160" t="s">
        <v>1769</v>
      </c>
      <c r="Q81" s="160"/>
      <c r="R81" s="160"/>
      <c r="T81" s="121"/>
      <c r="U81" s="121">
        <v>34.01</v>
      </c>
      <c r="W81" s="121"/>
      <c r="X81" s="121"/>
      <c r="AH81" s="121"/>
      <c r="AI81" s="131"/>
      <c r="AJ81" s="1"/>
      <c r="AK81" s="1"/>
      <c r="AL81" s="1"/>
      <c r="AM81" s="1"/>
    </row>
    <row r="82" spans="5:54">
      <c r="O82" s="160" t="s">
        <v>1770</v>
      </c>
      <c r="P82" s="160" t="s">
        <v>1771</v>
      </c>
      <c r="Q82" s="160"/>
      <c r="R82" s="160"/>
      <c r="T82" s="121"/>
      <c r="U82" s="121"/>
      <c r="W82" s="121"/>
      <c r="X82" s="121"/>
      <c r="AH82" s="121"/>
      <c r="AI82" s="1"/>
      <c r="AJ82" s="1"/>
      <c r="AK82" s="1"/>
      <c r="AL82" s="1"/>
      <c r="AM82" s="1"/>
    </row>
    <row r="83" spans="5:54">
      <c r="O83" s="160" t="s">
        <v>1772</v>
      </c>
      <c r="P83" s="160" t="s">
        <v>1773</v>
      </c>
      <c r="Q83" s="160"/>
      <c r="R83" s="160"/>
      <c r="T83" s="121"/>
      <c r="U83" s="121">
        <v>4.45</v>
      </c>
      <c r="W83" s="121"/>
      <c r="X83" s="121"/>
      <c r="AH83" s="121"/>
      <c r="AI83" s="1"/>
      <c r="AJ83" s="1"/>
      <c r="AK83" s="1"/>
      <c r="AL83" s="1"/>
      <c r="AM83" s="1"/>
    </row>
    <row r="84" spans="5:54">
      <c r="E84" s="121"/>
      <c r="F84" s="121"/>
      <c r="N84" s="121"/>
      <c r="O84" s="160" t="s">
        <v>1774</v>
      </c>
      <c r="P84" s="160" t="s">
        <v>1775</v>
      </c>
      <c r="Q84" s="160"/>
      <c r="R84" s="160"/>
      <c r="T84" s="121"/>
      <c r="U84" s="121">
        <v>145.51</v>
      </c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"/>
      <c r="AJ84" s="1"/>
      <c r="AK84" s="1"/>
      <c r="AL84" s="1"/>
      <c r="AM84" s="1"/>
    </row>
    <row r="85" spans="5:54">
      <c r="E85" s="121"/>
      <c r="F85" s="121"/>
      <c r="O85" s="160" t="s">
        <v>1776</v>
      </c>
      <c r="P85" s="160" t="s">
        <v>1777</v>
      </c>
      <c r="Q85" s="160"/>
      <c r="R85" s="160"/>
      <c r="T85" s="121"/>
      <c r="U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"/>
      <c r="AM85" s="1"/>
    </row>
    <row r="86" spans="5:54">
      <c r="E86" s="121"/>
      <c r="F86" s="121"/>
      <c r="N86" s="121"/>
      <c r="O86" s="160" t="s">
        <v>1778</v>
      </c>
      <c r="P86" s="160" t="s">
        <v>1779</v>
      </c>
      <c r="Q86" s="160"/>
      <c r="R86" s="160"/>
      <c r="T86" s="121"/>
      <c r="U86" s="121">
        <v>18.73</v>
      </c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H86" s="121"/>
      <c r="AI86" s="1"/>
      <c r="AJ86" s="1"/>
      <c r="AK86" s="1"/>
      <c r="AL86" s="1"/>
      <c r="AM86" s="1"/>
    </row>
    <row r="87" spans="5:54">
      <c r="E87" s="121"/>
      <c r="F87" s="121"/>
      <c r="N87" s="121"/>
      <c r="O87" s="160" t="s">
        <v>1746</v>
      </c>
      <c r="P87" s="160" t="s">
        <v>1747</v>
      </c>
      <c r="Q87" s="160"/>
      <c r="R87" s="160"/>
      <c r="T87" s="121"/>
      <c r="U87" s="121">
        <v>246.06</v>
      </c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H87" s="121"/>
      <c r="AI87" s="1"/>
      <c r="AJ87" s="1"/>
      <c r="AK87" s="1"/>
      <c r="AL87" s="1"/>
      <c r="AM87" s="1"/>
    </row>
    <row r="88" spans="5:54">
      <c r="E88" s="121"/>
      <c r="F88" s="121"/>
      <c r="N88" s="121"/>
      <c r="O88" s="160" t="s">
        <v>1780</v>
      </c>
      <c r="P88" s="160" t="s">
        <v>1781</v>
      </c>
      <c r="Q88" s="160"/>
      <c r="R88" s="160"/>
      <c r="T88" s="121"/>
      <c r="U88" s="121">
        <v>89.34</v>
      </c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"/>
      <c r="AL88" s="1"/>
      <c r="AM88" s="1"/>
    </row>
    <row r="89" spans="5:54">
      <c r="E89" s="121"/>
      <c r="F89" s="121"/>
      <c r="N89" s="121"/>
      <c r="O89" s="160" t="s">
        <v>1782</v>
      </c>
      <c r="P89" s="160" t="s">
        <v>1783</v>
      </c>
      <c r="Q89" s="160"/>
      <c r="R89" s="160"/>
      <c r="T89" s="121"/>
      <c r="U89" s="121">
        <v>81.540000000000006</v>
      </c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J89" s="121"/>
      <c r="AK89" s="1"/>
      <c r="AL89" s="1"/>
      <c r="AM89" s="1"/>
    </row>
    <row r="90" spans="5:54">
      <c r="N90" s="121"/>
      <c r="O90" s="160" t="s">
        <v>1784</v>
      </c>
      <c r="P90" s="160" t="s">
        <v>1785</v>
      </c>
      <c r="Q90" s="160"/>
      <c r="R90" s="160"/>
      <c r="T90" s="121"/>
      <c r="U90" s="121">
        <v>3.84</v>
      </c>
      <c r="X90" s="121"/>
      <c r="AJ90" s="121"/>
      <c r="AK90" s="1"/>
      <c r="AL90" s="1"/>
      <c r="AM90" s="1"/>
    </row>
    <row r="91" spans="5:54">
      <c r="E91" s="121"/>
      <c r="F91" s="121"/>
      <c r="O91" s="160" t="s">
        <v>1786</v>
      </c>
      <c r="P91" s="160" t="s">
        <v>1787</v>
      </c>
      <c r="Q91" s="160"/>
      <c r="R91" s="160"/>
      <c r="T91" s="121"/>
      <c r="U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H91" s="121"/>
      <c r="AI91" s="1"/>
      <c r="AJ91" s="1"/>
      <c r="AK91" s="1"/>
      <c r="AL91" s="1"/>
      <c r="AM91" s="1"/>
    </row>
    <row r="92" spans="5:54">
      <c r="E92" s="121"/>
      <c r="F92" s="121"/>
      <c r="G92" s="121"/>
      <c r="N92" s="121"/>
      <c r="O92" s="160" t="s">
        <v>1788</v>
      </c>
      <c r="P92" s="160" t="s">
        <v>1789</v>
      </c>
      <c r="Q92" s="160"/>
      <c r="R92" s="160"/>
      <c r="T92" s="121"/>
      <c r="U92" s="158">
        <v>77.69</v>
      </c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M92" s="120"/>
      <c r="AN92" s="120"/>
      <c r="AO92" s="121"/>
    </row>
    <row r="93" spans="5:54" s="144" customFormat="1">
      <c r="E93" s="121"/>
      <c r="F93" s="121"/>
      <c r="G93" s="121"/>
      <c r="H93" s="120"/>
      <c r="I93" s="120"/>
      <c r="J93" s="120"/>
      <c r="K93" s="120"/>
      <c r="L93" s="120"/>
      <c r="M93" s="120"/>
      <c r="N93" s="120"/>
      <c r="O93" s="160" t="s">
        <v>1790</v>
      </c>
      <c r="P93" s="160" t="s">
        <v>1791</v>
      </c>
      <c r="Q93" s="160"/>
      <c r="R93" s="160"/>
      <c r="S93" s="120"/>
      <c r="T93" s="121"/>
      <c r="U93" s="158">
        <v>156.34</v>
      </c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</row>
    <row r="94" spans="5:54">
      <c r="E94" s="121"/>
      <c r="F94" s="121"/>
      <c r="G94" s="121"/>
      <c r="H94" s="121"/>
      <c r="I94" s="121"/>
      <c r="J94" s="121"/>
      <c r="K94" s="121"/>
      <c r="L94" s="121"/>
      <c r="M94" s="121"/>
      <c r="O94" s="160" t="s">
        <v>1792</v>
      </c>
      <c r="P94" s="160" t="s">
        <v>1793</v>
      </c>
      <c r="Q94" s="160"/>
      <c r="R94" s="160"/>
      <c r="T94" s="121"/>
      <c r="U94" s="158">
        <f>15.69+0.02</f>
        <v>15.709999999999999</v>
      </c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K94" s="121"/>
      <c r="AL94" s="1"/>
      <c r="AM94" s="1"/>
    </row>
    <row r="95" spans="5:54"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55" t="s">
        <v>1728</v>
      </c>
      <c r="P95" s="155" t="s">
        <v>1729</v>
      </c>
      <c r="Q95" s="155"/>
      <c r="R95" s="155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</row>
    <row r="96" spans="5:54"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55" t="s">
        <v>1726</v>
      </c>
      <c r="P96" s="160" t="s">
        <v>1727</v>
      </c>
      <c r="Q96" s="160"/>
      <c r="R96" s="160"/>
      <c r="T96" s="121"/>
      <c r="U96" s="121">
        <f>12.39+1.25+19.44+8.31+9.62+6.73+36.05+16.96</f>
        <v>110.75</v>
      </c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  <c r="AN96" s="121"/>
      <c r="AO96" s="121"/>
      <c r="AP96" s="121"/>
      <c r="AQ96" s="121"/>
      <c r="AR96" s="121"/>
      <c r="AS96" s="121"/>
    </row>
    <row r="97" spans="5:45"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T97" s="121">
        <f>SUM(T63:T96)</f>
        <v>3558.81</v>
      </c>
      <c r="U97" s="121">
        <f>SUM(U63:U96)</f>
        <v>3558.8100000000009</v>
      </c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N97" s="120"/>
      <c r="AO97" s="121"/>
    </row>
    <row r="98" spans="5:45"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R98" s="121"/>
      <c r="S98" s="121"/>
      <c r="T98" s="121"/>
      <c r="U98" s="121">
        <f>U97-T97</f>
        <v>0</v>
      </c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</row>
    <row r="99" spans="5:45"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0"/>
      <c r="AN99" s="120"/>
      <c r="AO99" s="121"/>
    </row>
    <row r="100" spans="5:45"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0"/>
      <c r="AN100" s="121"/>
    </row>
    <row r="101" spans="5:45">
      <c r="E101" s="121"/>
      <c r="F101" s="166"/>
      <c r="G101" s="166"/>
      <c r="H101" s="166"/>
      <c r="I101" s="166"/>
      <c r="J101" s="166"/>
      <c r="K101" s="166"/>
      <c r="L101" s="166"/>
      <c r="M101" s="166"/>
      <c r="N101" s="121"/>
      <c r="O101" s="121"/>
      <c r="P101" s="121"/>
      <c r="Q101" s="121"/>
      <c r="R101" s="121"/>
      <c r="S101" s="121"/>
      <c r="T101" s="121"/>
      <c r="U101" s="121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  <c r="AJ101" s="166"/>
      <c r="AM101" s="120"/>
      <c r="AN101" s="121"/>
    </row>
    <row r="102" spans="5:45">
      <c r="E102" s="121"/>
      <c r="F102" s="121"/>
      <c r="G102" s="121"/>
      <c r="H102" s="121"/>
      <c r="I102" s="121"/>
      <c r="J102" s="121"/>
      <c r="K102" s="121"/>
      <c r="L102" s="121"/>
      <c r="M102" s="121"/>
      <c r="N102" s="166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L102" s="121"/>
      <c r="AM102" s="1"/>
    </row>
    <row r="103" spans="5:45"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N103" s="121"/>
      <c r="AO103" s="121"/>
      <c r="AP103" s="121"/>
      <c r="AQ103" s="120"/>
      <c r="AR103" s="120"/>
      <c r="AS103" s="121"/>
    </row>
    <row r="104" spans="5:45"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21"/>
      <c r="AM104" s="1"/>
    </row>
    <row r="105" spans="5:45">
      <c r="H105" s="121"/>
      <c r="I105" s="121"/>
      <c r="J105" s="121"/>
      <c r="K105" s="121"/>
      <c r="L105" s="121"/>
      <c r="M105" s="121"/>
      <c r="O105" s="121"/>
      <c r="P105" s="121"/>
      <c r="Q105" s="121"/>
      <c r="R105" s="121"/>
      <c r="S105" s="121"/>
      <c r="T105" s="121"/>
      <c r="U105" s="121"/>
      <c r="AL105" s="121"/>
      <c r="AM105" s="1"/>
    </row>
    <row r="106" spans="5:45">
      <c r="E106" s="166"/>
      <c r="F106" s="166"/>
      <c r="G106" s="166"/>
      <c r="H106" s="166"/>
      <c r="I106" s="166"/>
      <c r="J106" s="166"/>
      <c r="K106" s="166"/>
      <c r="L106" s="166"/>
      <c r="M106" s="166"/>
      <c r="N106" s="121"/>
      <c r="O106" s="121"/>
      <c r="P106" s="121"/>
      <c r="Q106" s="121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6"/>
      <c r="AG106" s="166"/>
      <c r="AH106" s="166"/>
      <c r="AI106" s="166"/>
      <c r="AJ106" s="166"/>
      <c r="AK106" s="166"/>
      <c r="AL106" s="166"/>
      <c r="AM106" s="120"/>
      <c r="AN106" s="121"/>
    </row>
    <row r="107" spans="5:45"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R107" s="121"/>
      <c r="S107" s="121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  <c r="AJ107" s="166"/>
      <c r="AK107" s="166"/>
      <c r="AM107" s="120"/>
      <c r="AN107" s="121"/>
    </row>
    <row r="108" spans="5:45"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20"/>
      <c r="AN108" s="120"/>
      <c r="AO108" s="121"/>
    </row>
    <row r="109" spans="5:45"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  <c r="AA109" s="166"/>
      <c r="AB109" s="166"/>
      <c r="AC109" s="166"/>
      <c r="AD109" s="166"/>
      <c r="AE109" s="166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20"/>
      <c r="AR109" s="121"/>
    </row>
    <row r="110" spans="5:45"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  <c r="AA110" s="166"/>
      <c r="AB110" s="166"/>
      <c r="AC110" s="166"/>
      <c r="AD110" s="166"/>
      <c r="AE110" s="166"/>
      <c r="AF110" s="166"/>
      <c r="AG110" s="166"/>
      <c r="AH110" s="166"/>
      <c r="AI110" s="166"/>
      <c r="AJ110" s="166"/>
      <c r="AK110" s="166"/>
    </row>
    <row r="111" spans="5:45">
      <c r="O111" s="166"/>
      <c r="P111" s="166"/>
      <c r="Q111" s="166"/>
      <c r="R111" s="166"/>
      <c r="S111" s="166"/>
      <c r="T111" s="166"/>
      <c r="U111" s="166"/>
    </row>
    <row r="112" spans="5:45">
      <c r="O112" s="166"/>
      <c r="P112" s="166"/>
      <c r="Q112" s="166"/>
      <c r="R112" s="166"/>
      <c r="S112" s="166"/>
      <c r="T112" s="166"/>
      <c r="U112" s="166"/>
    </row>
  </sheetData>
  <conditionalFormatting sqref="E52:AK58">
    <cfRule type="cellIs" dxfId="20" priority="1" operator="lessThan">
      <formula>0</formula>
    </cfRule>
  </conditionalFormatting>
  <printOptions horizontalCentered="1"/>
  <pageMargins left="0.7" right="0.7" top="0.75" bottom="0.75" header="0.3" footer="0.3"/>
  <pageSetup scale="86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pageSetUpPr fitToPage="1"/>
  </sheetPr>
  <dimension ref="A1:S5876"/>
  <sheetViews>
    <sheetView workbookViewId="0">
      <pane ySplit="4" topLeftCell="A5224" activePane="bottomLeft" state="frozen"/>
      <selection pane="bottomLeft" activeCell="M5250" sqref="M5250"/>
    </sheetView>
  </sheetViews>
  <sheetFormatPr baseColWidth="10" defaultColWidth="9.1640625" defaultRowHeight="12" x14ac:dyDescent="0"/>
  <cols>
    <col min="1" max="1" width="6.5" style="4" customWidth="1"/>
    <col min="2" max="2" width="10.5" style="4" customWidth="1"/>
    <col min="3" max="3" width="26.5" style="4" customWidth="1"/>
    <col min="4" max="4" width="19.1640625" style="4" customWidth="1"/>
    <col min="5" max="5" width="26.33203125" style="4" customWidth="1"/>
    <col min="6" max="6" width="8.5" style="4" customWidth="1"/>
    <col min="7" max="7" width="16.5" style="4" customWidth="1"/>
    <col min="8" max="8" width="22.5" style="4" customWidth="1"/>
    <col min="9" max="9" width="15" style="4" customWidth="1"/>
    <col min="10" max="10" width="16.5" style="4" customWidth="1"/>
    <col min="11" max="11" width="20.6640625" style="54" customWidth="1"/>
    <col min="12" max="12" width="13.1640625" style="4" customWidth="1"/>
    <col min="13" max="13" width="13.1640625" style="79" customWidth="1"/>
    <col min="14" max="14" width="35.6640625" style="22" customWidth="1"/>
    <col min="15" max="15" width="8.1640625" style="47" customWidth="1"/>
    <col min="16" max="16" width="11.83203125" style="47" customWidth="1"/>
    <col min="17" max="16384" width="9.1640625" style="4"/>
  </cols>
  <sheetData>
    <row r="1" spans="1:16" s="79" customFormat="1">
      <c r="A1" s="24" t="s">
        <v>93</v>
      </c>
      <c r="K1" s="54"/>
      <c r="N1" s="22"/>
      <c r="O1" s="47"/>
      <c r="P1" s="47"/>
    </row>
    <row r="2" spans="1:16" s="79" customFormat="1">
      <c r="K2" s="54"/>
      <c r="N2" s="22"/>
      <c r="O2" s="47"/>
      <c r="P2" s="47"/>
    </row>
    <row r="4" spans="1:16" ht="48">
      <c r="A4" s="54" t="s">
        <v>257</v>
      </c>
      <c r="B4" s="54" t="s">
        <v>179</v>
      </c>
      <c r="C4" s="54" t="s">
        <v>258</v>
      </c>
      <c r="D4" s="54" t="s">
        <v>259</v>
      </c>
      <c r="E4" s="54" t="s">
        <v>181</v>
      </c>
      <c r="F4" s="54" t="s">
        <v>260</v>
      </c>
      <c r="G4" s="54" t="s">
        <v>261</v>
      </c>
      <c r="H4" s="54" t="s">
        <v>90</v>
      </c>
      <c r="I4" s="54" t="s">
        <v>119</v>
      </c>
      <c r="J4" s="54" t="s">
        <v>262</v>
      </c>
      <c r="K4" s="54" t="s">
        <v>91</v>
      </c>
      <c r="L4" s="54" t="s">
        <v>263</v>
      </c>
      <c r="M4" s="54" t="s">
        <v>1507</v>
      </c>
      <c r="N4" s="54" t="s">
        <v>264</v>
      </c>
      <c r="O4" s="54" t="s">
        <v>1618</v>
      </c>
      <c r="P4" s="54" t="s">
        <v>1619</v>
      </c>
    </row>
    <row r="5" spans="1:16" ht="24">
      <c r="A5" s="54" t="s">
        <v>225</v>
      </c>
      <c r="B5" s="54" t="s">
        <v>185</v>
      </c>
      <c r="C5" s="54" t="s">
        <v>1116</v>
      </c>
      <c r="D5" s="54" t="s">
        <v>1408</v>
      </c>
      <c r="E5" s="54" t="s">
        <v>1117</v>
      </c>
      <c r="F5" s="54" t="s">
        <v>267</v>
      </c>
      <c r="G5" s="54" t="s">
        <v>349</v>
      </c>
      <c r="H5" s="54" t="s">
        <v>1533</v>
      </c>
      <c r="I5" s="54" t="s">
        <v>1534</v>
      </c>
      <c r="J5" s="54" t="s">
        <v>349</v>
      </c>
      <c r="K5" s="54" t="s">
        <v>1533</v>
      </c>
      <c r="L5" s="89">
        <v>42699</v>
      </c>
      <c r="M5" s="89"/>
      <c r="N5" s="54" t="s">
        <v>1535</v>
      </c>
      <c r="O5" s="90">
        <v>1.82</v>
      </c>
      <c r="P5" s="54">
        <v>2</v>
      </c>
    </row>
    <row r="6" spans="1:16" ht="24">
      <c r="A6" s="54" t="s">
        <v>225</v>
      </c>
      <c r="B6" s="54" t="s">
        <v>185</v>
      </c>
      <c r="C6" s="54" t="s">
        <v>1116</v>
      </c>
      <c r="D6" s="54" t="s">
        <v>1408</v>
      </c>
      <c r="E6" s="54" t="s">
        <v>1117</v>
      </c>
      <c r="F6" s="54" t="s">
        <v>267</v>
      </c>
      <c r="G6" s="54" t="s">
        <v>202</v>
      </c>
      <c r="H6" s="54" t="s">
        <v>1403</v>
      </c>
      <c r="I6" s="54" t="s">
        <v>1404</v>
      </c>
      <c r="J6" s="54" t="s">
        <v>202</v>
      </c>
      <c r="K6" s="54" t="s">
        <v>1428</v>
      </c>
      <c r="L6" s="89">
        <v>43154</v>
      </c>
      <c r="M6" s="89"/>
      <c r="N6" s="54" t="s">
        <v>1429</v>
      </c>
      <c r="O6" s="90">
        <v>0.91</v>
      </c>
      <c r="P6" s="54">
        <v>1</v>
      </c>
    </row>
    <row r="7" spans="1:16" ht="24">
      <c r="A7" s="54" t="s">
        <v>225</v>
      </c>
      <c r="B7" s="54" t="s">
        <v>185</v>
      </c>
      <c r="C7" s="54" t="s">
        <v>1116</v>
      </c>
      <c r="D7" s="54" t="s">
        <v>1408</v>
      </c>
      <c r="E7" s="54" t="s">
        <v>1117</v>
      </c>
      <c r="F7" s="54" t="s">
        <v>267</v>
      </c>
      <c r="G7" s="54" t="s">
        <v>1018</v>
      </c>
      <c r="H7" s="54" t="s">
        <v>1019</v>
      </c>
      <c r="I7" s="54" t="s">
        <v>1020</v>
      </c>
      <c r="J7" s="54" t="s">
        <v>1018</v>
      </c>
      <c r="K7" s="54" t="s">
        <v>1039</v>
      </c>
      <c r="L7" s="89">
        <v>41688</v>
      </c>
      <c r="M7" s="89"/>
      <c r="N7" s="54" t="s">
        <v>1040</v>
      </c>
      <c r="O7" s="90">
        <v>0.91</v>
      </c>
      <c r="P7" s="54">
        <v>1</v>
      </c>
    </row>
    <row r="8" spans="1:16" ht="24">
      <c r="A8" s="54" t="s">
        <v>225</v>
      </c>
      <c r="B8" s="54" t="s">
        <v>185</v>
      </c>
      <c r="C8" s="54" t="s">
        <v>1116</v>
      </c>
      <c r="D8" s="54" t="s">
        <v>1408</v>
      </c>
      <c r="E8" s="54" t="s">
        <v>1117</v>
      </c>
      <c r="F8" s="54" t="s">
        <v>267</v>
      </c>
      <c r="G8" s="54" t="s">
        <v>207</v>
      </c>
      <c r="H8" s="54" t="s">
        <v>207</v>
      </c>
      <c r="I8" s="54" t="s">
        <v>317</v>
      </c>
      <c r="J8" s="54" t="s">
        <v>207</v>
      </c>
      <c r="K8" s="54" t="s">
        <v>1042</v>
      </c>
      <c r="L8" s="89">
        <v>41674</v>
      </c>
      <c r="M8" s="89"/>
      <c r="N8" s="54" t="s">
        <v>1043</v>
      </c>
      <c r="O8" s="90">
        <v>0.91</v>
      </c>
      <c r="P8" s="54">
        <v>1</v>
      </c>
    </row>
    <row r="9" spans="1:16" ht="24">
      <c r="A9" s="54" t="s">
        <v>225</v>
      </c>
      <c r="B9" s="54" t="s">
        <v>185</v>
      </c>
      <c r="C9" s="54" t="s">
        <v>1116</v>
      </c>
      <c r="D9" s="54" t="s">
        <v>1408</v>
      </c>
      <c r="E9" s="54" t="s">
        <v>1117</v>
      </c>
      <c r="F9" s="54" t="s">
        <v>267</v>
      </c>
      <c r="G9" s="54" t="s">
        <v>207</v>
      </c>
      <c r="H9" s="54" t="s">
        <v>207</v>
      </c>
      <c r="I9" s="54" t="s">
        <v>317</v>
      </c>
      <c r="J9" s="54" t="s">
        <v>207</v>
      </c>
      <c r="K9" s="54" t="s">
        <v>322</v>
      </c>
      <c r="L9" s="89">
        <v>41674</v>
      </c>
      <c r="M9" s="89"/>
      <c r="N9" s="54" t="s">
        <v>323</v>
      </c>
      <c r="O9" s="90">
        <v>0.91</v>
      </c>
      <c r="P9" s="54">
        <v>1</v>
      </c>
    </row>
    <row r="10" spans="1:16" ht="24">
      <c r="A10" s="54" t="s">
        <v>225</v>
      </c>
      <c r="B10" s="54" t="s">
        <v>185</v>
      </c>
      <c r="C10" s="54" t="s">
        <v>1116</v>
      </c>
      <c r="D10" s="54" t="s">
        <v>1408</v>
      </c>
      <c r="E10" s="54" t="s">
        <v>1117</v>
      </c>
      <c r="F10" s="54" t="s">
        <v>267</v>
      </c>
      <c r="G10" s="54" t="s">
        <v>204</v>
      </c>
      <c r="H10" s="54" t="s">
        <v>331</v>
      </c>
      <c r="I10" s="54" t="s">
        <v>332</v>
      </c>
      <c r="J10" s="54" t="s">
        <v>204</v>
      </c>
      <c r="K10" s="54" t="s">
        <v>331</v>
      </c>
      <c r="L10" s="89">
        <v>42101</v>
      </c>
      <c r="M10" s="89"/>
      <c r="N10" s="54" t="s">
        <v>333</v>
      </c>
      <c r="O10" s="90">
        <v>1.82</v>
      </c>
      <c r="P10" s="54">
        <v>2</v>
      </c>
    </row>
    <row r="11" spans="1:16" ht="24">
      <c r="A11" s="54" t="s">
        <v>225</v>
      </c>
      <c r="B11" s="54" t="s">
        <v>185</v>
      </c>
      <c r="C11" s="54" t="s">
        <v>1116</v>
      </c>
      <c r="D11" s="54" t="s">
        <v>1408</v>
      </c>
      <c r="E11" s="54" t="s">
        <v>1117</v>
      </c>
      <c r="F11" s="54" t="s">
        <v>267</v>
      </c>
      <c r="G11" s="54" t="s">
        <v>204</v>
      </c>
      <c r="H11" s="54" t="s">
        <v>206</v>
      </c>
      <c r="I11" s="54" t="s">
        <v>1069</v>
      </c>
      <c r="J11" s="54" t="s">
        <v>204</v>
      </c>
      <c r="K11" s="54" t="s">
        <v>1090</v>
      </c>
      <c r="L11" s="89">
        <v>41688</v>
      </c>
      <c r="M11" s="89"/>
      <c r="N11" s="54" t="s">
        <v>1091</v>
      </c>
      <c r="O11" s="90">
        <v>0.91</v>
      </c>
      <c r="P11" s="54">
        <v>1</v>
      </c>
    </row>
    <row r="12" spans="1:16" ht="36">
      <c r="A12" s="54" t="s">
        <v>225</v>
      </c>
      <c r="B12" s="54" t="s">
        <v>185</v>
      </c>
      <c r="C12" s="54" t="s">
        <v>1116</v>
      </c>
      <c r="D12" s="54" t="s">
        <v>1408</v>
      </c>
      <c r="E12" s="54" t="s">
        <v>1117</v>
      </c>
      <c r="F12" s="54" t="s">
        <v>1118</v>
      </c>
      <c r="G12" s="54" t="s">
        <v>186</v>
      </c>
      <c r="H12" s="54" t="s">
        <v>187</v>
      </c>
      <c r="I12" s="54" t="s">
        <v>1620</v>
      </c>
      <c r="J12" s="54" t="s">
        <v>254</v>
      </c>
      <c r="K12" s="54" t="s">
        <v>1119</v>
      </c>
      <c r="L12" s="89">
        <v>42251</v>
      </c>
      <c r="M12" s="89"/>
      <c r="N12" s="54" t="s">
        <v>254</v>
      </c>
      <c r="O12" s="90">
        <v>4.2</v>
      </c>
      <c r="P12" s="54">
        <v>1</v>
      </c>
    </row>
    <row r="13" spans="1:16" ht="36">
      <c r="A13" s="54" t="s">
        <v>225</v>
      </c>
      <c r="B13" s="54" t="s">
        <v>185</v>
      </c>
      <c r="C13" s="54" t="s">
        <v>1116</v>
      </c>
      <c r="D13" s="54" t="s">
        <v>1408</v>
      </c>
      <c r="E13" s="54" t="s">
        <v>1117</v>
      </c>
      <c r="F13" s="54" t="s">
        <v>1118</v>
      </c>
      <c r="G13" s="54" t="s">
        <v>495</v>
      </c>
      <c r="H13" s="54" t="s">
        <v>496</v>
      </c>
      <c r="I13" s="54" t="s">
        <v>497</v>
      </c>
      <c r="J13" s="54" t="s">
        <v>254</v>
      </c>
      <c r="K13" s="54" t="s">
        <v>1119</v>
      </c>
      <c r="L13" s="89">
        <v>41688</v>
      </c>
      <c r="M13" s="89"/>
      <c r="N13" s="54" t="s">
        <v>254</v>
      </c>
      <c r="O13" s="90">
        <v>4.2</v>
      </c>
      <c r="P13" s="54">
        <v>1</v>
      </c>
    </row>
    <row r="14" spans="1:16" ht="36">
      <c r="A14" s="54" t="s">
        <v>225</v>
      </c>
      <c r="B14" s="54" t="s">
        <v>185</v>
      </c>
      <c r="C14" s="54" t="s">
        <v>1116</v>
      </c>
      <c r="D14" s="54" t="s">
        <v>1408</v>
      </c>
      <c r="E14" s="54" t="s">
        <v>1117</v>
      </c>
      <c r="F14" s="54" t="s">
        <v>1118</v>
      </c>
      <c r="G14" s="54" t="s">
        <v>283</v>
      </c>
      <c r="H14" s="54" t="s">
        <v>559</v>
      </c>
      <c r="I14" s="54" t="s">
        <v>560</v>
      </c>
      <c r="J14" s="54" t="s">
        <v>254</v>
      </c>
      <c r="K14" s="54" t="s">
        <v>1119</v>
      </c>
      <c r="L14" s="89">
        <v>41653</v>
      </c>
      <c r="M14" s="89"/>
      <c r="N14" s="54" t="s">
        <v>254</v>
      </c>
      <c r="O14" s="90">
        <v>4.9000000000000004</v>
      </c>
      <c r="P14" s="54">
        <v>1</v>
      </c>
    </row>
    <row r="15" spans="1:16" ht="36">
      <c r="A15" s="54" t="s">
        <v>225</v>
      </c>
      <c r="B15" s="54" t="s">
        <v>185</v>
      </c>
      <c r="C15" s="54" t="s">
        <v>1116</v>
      </c>
      <c r="D15" s="54" t="s">
        <v>1408</v>
      </c>
      <c r="E15" s="54" t="s">
        <v>1117</v>
      </c>
      <c r="F15" s="54" t="s">
        <v>1118</v>
      </c>
      <c r="G15" s="54" t="s">
        <v>349</v>
      </c>
      <c r="H15" s="54" t="s">
        <v>1533</v>
      </c>
      <c r="I15" s="54" t="s">
        <v>1534</v>
      </c>
      <c r="J15" s="54" t="s">
        <v>254</v>
      </c>
      <c r="K15" s="54" t="s">
        <v>1119</v>
      </c>
      <c r="L15" s="89">
        <v>42699</v>
      </c>
      <c r="M15" s="89"/>
      <c r="N15" s="54" t="s">
        <v>254</v>
      </c>
      <c r="O15" s="90">
        <v>0.91</v>
      </c>
      <c r="P15" s="54">
        <v>1</v>
      </c>
    </row>
    <row r="16" spans="1:16" ht="36">
      <c r="A16" s="54" t="s">
        <v>225</v>
      </c>
      <c r="B16" s="54" t="s">
        <v>185</v>
      </c>
      <c r="C16" s="54" t="s">
        <v>1116</v>
      </c>
      <c r="D16" s="54" t="s">
        <v>1408</v>
      </c>
      <c r="E16" s="54" t="s">
        <v>1117</v>
      </c>
      <c r="F16" s="54" t="s">
        <v>1118</v>
      </c>
      <c r="G16" s="54" t="s">
        <v>204</v>
      </c>
      <c r="H16" s="54" t="s">
        <v>205</v>
      </c>
      <c r="I16" s="54" t="s">
        <v>1496</v>
      </c>
      <c r="J16" s="54" t="s">
        <v>254</v>
      </c>
      <c r="K16" s="54" t="s">
        <v>1119</v>
      </c>
      <c r="L16" s="89">
        <v>42171</v>
      </c>
      <c r="M16" s="89"/>
      <c r="N16" s="54" t="s">
        <v>254</v>
      </c>
      <c r="O16" s="90">
        <v>8.4</v>
      </c>
      <c r="P16" s="54">
        <v>2</v>
      </c>
    </row>
    <row r="17" spans="1:16" ht="36">
      <c r="A17" s="54" t="s">
        <v>225</v>
      </c>
      <c r="B17" s="54" t="s">
        <v>185</v>
      </c>
      <c r="C17" s="54" t="s">
        <v>1116</v>
      </c>
      <c r="D17" s="54" t="s">
        <v>1408</v>
      </c>
      <c r="E17" s="54" t="s">
        <v>1117</v>
      </c>
      <c r="F17" s="54" t="s">
        <v>1118</v>
      </c>
      <c r="G17" s="54" t="s">
        <v>204</v>
      </c>
      <c r="H17" s="54" t="s">
        <v>206</v>
      </c>
      <c r="I17" s="54" t="s">
        <v>1069</v>
      </c>
      <c r="J17" s="54" t="s">
        <v>254</v>
      </c>
      <c r="K17" s="54" t="s">
        <v>1119</v>
      </c>
      <c r="L17" s="89">
        <v>41688</v>
      </c>
      <c r="M17" s="89"/>
      <c r="N17" s="54" t="s">
        <v>254</v>
      </c>
      <c r="O17" s="90">
        <v>4.2</v>
      </c>
      <c r="P17" s="54">
        <v>1</v>
      </c>
    </row>
    <row r="18" spans="1:16" ht="24">
      <c r="A18" s="54" t="s">
        <v>225</v>
      </c>
      <c r="B18" s="54" t="s">
        <v>185</v>
      </c>
      <c r="C18" s="54" t="s">
        <v>1116</v>
      </c>
      <c r="D18" s="54" t="s">
        <v>1408</v>
      </c>
      <c r="E18" s="54" t="s">
        <v>1117</v>
      </c>
      <c r="F18" s="54" t="s">
        <v>267</v>
      </c>
      <c r="G18" s="54" t="s">
        <v>302</v>
      </c>
      <c r="H18" s="54" t="s">
        <v>303</v>
      </c>
      <c r="I18" s="54" t="s">
        <v>304</v>
      </c>
      <c r="J18" s="54" t="s">
        <v>302</v>
      </c>
      <c r="K18" s="54" t="s">
        <v>308</v>
      </c>
      <c r="L18" s="89">
        <v>41695</v>
      </c>
      <c r="M18" s="89"/>
      <c r="N18" s="54" t="s">
        <v>309</v>
      </c>
      <c r="O18" s="90">
        <v>0.91</v>
      </c>
      <c r="P18" s="54">
        <v>1</v>
      </c>
    </row>
    <row r="19" spans="1:16" ht="24">
      <c r="A19" s="54" t="s">
        <v>225</v>
      </c>
      <c r="B19" s="54" t="s">
        <v>185</v>
      </c>
      <c r="C19" s="54" t="s">
        <v>265</v>
      </c>
      <c r="D19" s="54" t="s">
        <v>168</v>
      </c>
      <c r="E19" s="54" t="s">
        <v>266</v>
      </c>
      <c r="F19" s="54" t="s">
        <v>267</v>
      </c>
      <c r="G19" s="54" t="s">
        <v>186</v>
      </c>
      <c r="H19" s="54" t="s">
        <v>404</v>
      </c>
      <c r="I19" s="54" t="s">
        <v>405</v>
      </c>
      <c r="J19" s="54" t="s">
        <v>186</v>
      </c>
      <c r="K19" s="54" t="s">
        <v>404</v>
      </c>
      <c r="L19" s="89">
        <v>42059</v>
      </c>
      <c r="M19" s="89"/>
      <c r="N19" s="54" t="s">
        <v>406</v>
      </c>
      <c r="O19" s="90">
        <v>3.356940000000001E-4</v>
      </c>
      <c r="P19" s="54">
        <v>1</v>
      </c>
    </row>
    <row r="20" spans="1:16" ht="24">
      <c r="A20" s="54" t="s">
        <v>225</v>
      </c>
      <c r="B20" s="54" t="s">
        <v>185</v>
      </c>
      <c r="C20" s="54" t="s">
        <v>265</v>
      </c>
      <c r="D20" s="54" t="s">
        <v>168</v>
      </c>
      <c r="E20" s="54" t="s">
        <v>266</v>
      </c>
      <c r="F20" s="54" t="s">
        <v>267</v>
      </c>
      <c r="G20" s="54" t="s">
        <v>411</v>
      </c>
      <c r="H20" s="54" t="s">
        <v>427</v>
      </c>
      <c r="I20" s="54" t="s">
        <v>428</v>
      </c>
      <c r="J20" s="54" t="s">
        <v>411</v>
      </c>
      <c r="K20" s="54" t="s">
        <v>435</v>
      </c>
      <c r="L20" s="89">
        <v>42066</v>
      </c>
      <c r="M20" s="89"/>
      <c r="N20" s="54" t="s">
        <v>436</v>
      </c>
      <c r="O20" s="90">
        <v>3.356940000000001E-4</v>
      </c>
      <c r="P20" s="54">
        <v>1</v>
      </c>
    </row>
    <row r="21" spans="1:16" ht="24">
      <c r="A21" s="54" t="s">
        <v>225</v>
      </c>
      <c r="B21" s="54" t="s">
        <v>185</v>
      </c>
      <c r="C21" s="54" t="s">
        <v>265</v>
      </c>
      <c r="D21" s="54" t="s">
        <v>168</v>
      </c>
      <c r="E21" s="54" t="s">
        <v>266</v>
      </c>
      <c r="F21" s="54" t="s">
        <v>267</v>
      </c>
      <c r="G21" s="54" t="s">
        <v>192</v>
      </c>
      <c r="H21" s="54" t="s">
        <v>470</v>
      </c>
      <c r="I21" s="54" t="s">
        <v>471</v>
      </c>
      <c r="J21" s="54" t="s">
        <v>192</v>
      </c>
      <c r="K21" s="54" t="s">
        <v>470</v>
      </c>
      <c r="L21" s="89">
        <v>41814</v>
      </c>
      <c r="M21" s="89"/>
      <c r="N21" s="54" t="s">
        <v>472</v>
      </c>
      <c r="O21" s="90">
        <v>3.356940000000001E-4</v>
      </c>
      <c r="P21" s="54">
        <v>1</v>
      </c>
    </row>
    <row r="22" spans="1:16" ht="24">
      <c r="A22" s="54" t="s">
        <v>225</v>
      </c>
      <c r="B22" s="54" t="s">
        <v>185</v>
      </c>
      <c r="C22" s="54" t="s">
        <v>265</v>
      </c>
      <c r="D22" s="54" t="s">
        <v>168</v>
      </c>
      <c r="E22" s="54" t="s">
        <v>266</v>
      </c>
      <c r="F22" s="54" t="s">
        <v>267</v>
      </c>
      <c r="G22" s="54" t="s">
        <v>283</v>
      </c>
      <c r="H22" s="54" t="s">
        <v>284</v>
      </c>
      <c r="I22" s="54" t="s">
        <v>285</v>
      </c>
      <c r="J22" s="54" t="s">
        <v>283</v>
      </c>
      <c r="K22" s="54" t="s">
        <v>527</v>
      </c>
      <c r="L22" s="89">
        <v>41653</v>
      </c>
      <c r="M22" s="89"/>
      <c r="N22" s="54" t="s">
        <v>528</v>
      </c>
      <c r="O22" s="90">
        <v>3.356940000000001E-4</v>
      </c>
      <c r="P22" s="54">
        <v>1</v>
      </c>
    </row>
    <row r="23" spans="1:16" ht="24">
      <c r="A23" s="54" t="s">
        <v>225</v>
      </c>
      <c r="B23" s="54" t="s">
        <v>185</v>
      </c>
      <c r="C23" s="54" t="s">
        <v>265</v>
      </c>
      <c r="D23" s="54" t="s">
        <v>168</v>
      </c>
      <c r="E23" s="54" t="s">
        <v>266</v>
      </c>
      <c r="F23" s="54" t="s">
        <v>267</v>
      </c>
      <c r="G23" s="54" t="s">
        <v>283</v>
      </c>
      <c r="H23" s="54" t="s">
        <v>283</v>
      </c>
      <c r="I23" s="54" t="s">
        <v>288</v>
      </c>
      <c r="J23" s="54" t="s">
        <v>283</v>
      </c>
      <c r="K23" s="54" t="s">
        <v>291</v>
      </c>
      <c r="L23" s="89">
        <v>41653</v>
      </c>
      <c r="M23" s="89"/>
      <c r="N23" s="54" t="s">
        <v>292</v>
      </c>
      <c r="O23" s="90">
        <v>3.356940000000001E-4</v>
      </c>
      <c r="P23" s="54">
        <v>1</v>
      </c>
    </row>
    <row r="24" spans="1:16" ht="24">
      <c r="A24" s="54" t="s">
        <v>225</v>
      </c>
      <c r="B24" s="54" t="s">
        <v>185</v>
      </c>
      <c r="C24" s="54" t="s">
        <v>265</v>
      </c>
      <c r="D24" s="54" t="s">
        <v>168</v>
      </c>
      <c r="E24" s="54" t="s">
        <v>266</v>
      </c>
      <c r="F24" s="54" t="s">
        <v>267</v>
      </c>
      <c r="G24" s="54" t="s">
        <v>283</v>
      </c>
      <c r="H24" s="54" t="s">
        <v>295</v>
      </c>
      <c r="I24" s="54" t="s">
        <v>296</v>
      </c>
      <c r="J24" s="54" t="s">
        <v>283</v>
      </c>
      <c r="K24" s="54" t="s">
        <v>295</v>
      </c>
      <c r="L24" s="89">
        <v>42391</v>
      </c>
      <c r="M24" s="89"/>
      <c r="N24" s="54" t="s">
        <v>297</v>
      </c>
      <c r="O24" s="90">
        <v>3.356940000000001E-4</v>
      </c>
      <c r="P24" s="54">
        <v>1</v>
      </c>
    </row>
    <row r="25" spans="1:16" ht="24">
      <c r="A25" s="54" t="s">
        <v>225</v>
      </c>
      <c r="B25" s="54" t="s">
        <v>185</v>
      </c>
      <c r="C25" s="54" t="s">
        <v>265</v>
      </c>
      <c r="D25" s="54" t="s">
        <v>168</v>
      </c>
      <c r="E25" s="54" t="s">
        <v>266</v>
      </c>
      <c r="F25" s="54" t="s">
        <v>267</v>
      </c>
      <c r="G25" s="54" t="s">
        <v>199</v>
      </c>
      <c r="H25" s="54" t="s">
        <v>201</v>
      </c>
      <c r="I25" s="54" t="s">
        <v>310</v>
      </c>
      <c r="J25" s="54" t="s">
        <v>199</v>
      </c>
      <c r="K25" s="54" t="s">
        <v>311</v>
      </c>
      <c r="L25" s="89">
        <v>41688</v>
      </c>
      <c r="M25" s="89"/>
      <c r="N25" s="54" t="s">
        <v>312</v>
      </c>
      <c r="O25" s="90">
        <v>3.356940000000001E-4</v>
      </c>
      <c r="P25" s="54">
        <v>1</v>
      </c>
    </row>
    <row r="26" spans="1:16" ht="24">
      <c r="A26" s="54" t="s">
        <v>225</v>
      </c>
      <c r="B26" s="54" t="s">
        <v>185</v>
      </c>
      <c r="C26" s="54" t="s">
        <v>265</v>
      </c>
      <c r="D26" s="54" t="s">
        <v>168</v>
      </c>
      <c r="E26" s="54" t="s">
        <v>266</v>
      </c>
      <c r="F26" s="54" t="s">
        <v>267</v>
      </c>
      <c r="G26" s="54" t="s">
        <v>199</v>
      </c>
      <c r="H26" s="54" t="s">
        <v>201</v>
      </c>
      <c r="I26" s="54" t="s">
        <v>310</v>
      </c>
      <c r="J26" s="54" t="s">
        <v>199</v>
      </c>
      <c r="K26" s="54" t="s">
        <v>962</v>
      </c>
      <c r="L26" s="89">
        <v>41688</v>
      </c>
      <c r="M26" s="89"/>
      <c r="N26" s="54" t="s">
        <v>963</v>
      </c>
      <c r="O26" s="90">
        <v>3.356940000000001E-4</v>
      </c>
      <c r="P26" s="54">
        <v>1</v>
      </c>
    </row>
    <row r="27" spans="1:16" ht="24">
      <c r="A27" s="54" t="s">
        <v>225</v>
      </c>
      <c r="B27" s="54" t="s">
        <v>185</v>
      </c>
      <c r="C27" s="54" t="s">
        <v>265</v>
      </c>
      <c r="D27" s="54" t="s">
        <v>168</v>
      </c>
      <c r="E27" s="54" t="s">
        <v>266</v>
      </c>
      <c r="F27" s="54" t="s">
        <v>267</v>
      </c>
      <c r="G27" s="54" t="s">
        <v>199</v>
      </c>
      <c r="H27" s="54" t="s">
        <v>201</v>
      </c>
      <c r="I27" s="54" t="s">
        <v>310</v>
      </c>
      <c r="J27" s="54" t="s">
        <v>199</v>
      </c>
      <c r="K27" s="54" t="s">
        <v>315</v>
      </c>
      <c r="L27" s="89">
        <v>41688</v>
      </c>
      <c r="M27" s="89"/>
      <c r="N27" s="54" t="s">
        <v>316</v>
      </c>
      <c r="O27" s="90">
        <v>1.0070820000000001E-3</v>
      </c>
      <c r="P27" s="54">
        <v>3</v>
      </c>
    </row>
    <row r="28" spans="1:16" ht="24">
      <c r="A28" s="54" t="s">
        <v>225</v>
      </c>
      <c r="B28" s="54" t="s">
        <v>185</v>
      </c>
      <c r="C28" s="54" t="s">
        <v>265</v>
      </c>
      <c r="D28" s="54" t="s">
        <v>168</v>
      </c>
      <c r="E28" s="54" t="s">
        <v>266</v>
      </c>
      <c r="F28" s="54" t="s">
        <v>267</v>
      </c>
      <c r="G28" s="54" t="s">
        <v>207</v>
      </c>
      <c r="H28" s="54" t="s">
        <v>207</v>
      </c>
      <c r="I28" s="54" t="s">
        <v>317</v>
      </c>
      <c r="J28" s="54" t="s">
        <v>207</v>
      </c>
      <c r="K28" s="54" t="s">
        <v>1042</v>
      </c>
      <c r="L28" s="89">
        <v>41674</v>
      </c>
      <c r="M28" s="89"/>
      <c r="N28" s="54" t="s">
        <v>1043</v>
      </c>
      <c r="O28" s="90">
        <v>3.356940000000001E-4</v>
      </c>
      <c r="P28" s="54">
        <v>1</v>
      </c>
    </row>
    <row r="29" spans="1:16" ht="24">
      <c r="A29" s="54" t="s">
        <v>225</v>
      </c>
      <c r="B29" s="54" t="s">
        <v>185</v>
      </c>
      <c r="C29" s="54" t="s">
        <v>265</v>
      </c>
      <c r="D29" s="54" t="s">
        <v>168</v>
      </c>
      <c r="E29" s="54" t="s">
        <v>266</v>
      </c>
      <c r="F29" s="54" t="s">
        <v>267</v>
      </c>
      <c r="G29" s="54" t="s">
        <v>207</v>
      </c>
      <c r="H29" s="54" t="s">
        <v>207</v>
      </c>
      <c r="I29" s="54" t="s">
        <v>317</v>
      </c>
      <c r="J29" s="54" t="s">
        <v>207</v>
      </c>
      <c r="K29" s="54" t="s">
        <v>340</v>
      </c>
      <c r="L29" s="89">
        <v>41674</v>
      </c>
      <c r="M29" s="89"/>
      <c r="N29" s="54" t="s">
        <v>1046</v>
      </c>
      <c r="O29" s="90">
        <v>3.356940000000001E-4</v>
      </c>
      <c r="P29" s="54">
        <v>1</v>
      </c>
    </row>
    <row r="30" spans="1:16" ht="24">
      <c r="A30" s="54" t="s">
        <v>225</v>
      </c>
      <c r="B30" s="54" t="s">
        <v>185</v>
      </c>
      <c r="C30" s="54" t="s">
        <v>265</v>
      </c>
      <c r="D30" s="54" t="s">
        <v>168</v>
      </c>
      <c r="E30" s="54" t="s">
        <v>266</v>
      </c>
      <c r="F30" s="54" t="s">
        <v>267</v>
      </c>
      <c r="G30" s="54" t="s">
        <v>207</v>
      </c>
      <c r="H30" s="54" t="s">
        <v>207</v>
      </c>
      <c r="I30" s="54" t="s">
        <v>317</v>
      </c>
      <c r="J30" s="54" t="s">
        <v>207</v>
      </c>
      <c r="K30" s="54" t="s">
        <v>1055</v>
      </c>
      <c r="L30" s="89">
        <v>41674</v>
      </c>
      <c r="M30" s="89"/>
      <c r="N30" s="54" t="s">
        <v>1056</v>
      </c>
      <c r="O30" s="90">
        <v>1.0070820000000001E-3</v>
      </c>
      <c r="P30" s="54">
        <v>3</v>
      </c>
    </row>
    <row r="31" spans="1:16" ht="24">
      <c r="A31" s="54" t="s">
        <v>225</v>
      </c>
      <c r="B31" s="54" t="s">
        <v>185</v>
      </c>
      <c r="C31" s="54" t="s">
        <v>265</v>
      </c>
      <c r="D31" s="54" t="s">
        <v>168</v>
      </c>
      <c r="E31" s="54" t="s">
        <v>266</v>
      </c>
      <c r="F31" s="54" t="s">
        <v>267</v>
      </c>
      <c r="G31" s="54" t="s">
        <v>207</v>
      </c>
      <c r="H31" s="54" t="s">
        <v>207</v>
      </c>
      <c r="I31" s="54" t="s">
        <v>317</v>
      </c>
      <c r="J31" s="54" t="s">
        <v>207</v>
      </c>
      <c r="K31" s="54" t="s">
        <v>322</v>
      </c>
      <c r="L31" s="89">
        <v>41674</v>
      </c>
      <c r="M31" s="89"/>
      <c r="N31" s="54" t="s">
        <v>323</v>
      </c>
      <c r="O31" s="90">
        <v>6.7138800000000008E-4</v>
      </c>
      <c r="P31" s="54">
        <v>2</v>
      </c>
    </row>
    <row r="32" spans="1:16" ht="24">
      <c r="A32" s="54" t="s">
        <v>225</v>
      </c>
      <c r="B32" s="54" t="s">
        <v>185</v>
      </c>
      <c r="C32" s="54" t="s">
        <v>265</v>
      </c>
      <c r="D32" s="54" t="s">
        <v>168</v>
      </c>
      <c r="E32" s="54" t="s">
        <v>266</v>
      </c>
      <c r="F32" s="54" t="s">
        <v>267</v>
      </c>
      <c r="G32" s="54" t="s">
        <v>204</v>
      </c>
      <c r="H32" s="54" t="s">
        <v>205</v>
      </c>
      <c r="I32" s="54" t="s">
        <v>324</v>
      </c>
      <c r="J32" s="54" t="s">
        <v>204</v>
      </c>
      <c r="K32" s="54" t="s">
        <v>325</v>
      </c>
      <c r="L32" s="89">
        <v>42171</v>
      </c>
      <c r="M32" s="89"/>
      <c r="N32" s="54" t="s">
        <v>326</v>
      </c>
      <c r="O32" s="90">
        <v>1.0070820000000001E-3</v>
      </c>
      <c r="P32" s="54">
        <v>3</v>
      </c>
    </row>
    <row r="33" spans="1:16" ht="24">
      <c r="A33" s="54" t="s">
        <v>225</v>
      </c>
      <c r="B33" s="54" t="s">
        <v>185</v>
      </c>
      <c r="C33" s="54" t="s">
        <v>265</v>
      </c>
      <c r="D33" s="54" t="s">
        <v>168</v>
      </c>
      <c r="E33" s="54" t="s">
        <v>266</v>
      </c>
      <c r="F33" s="54" t="s">
        <v>267</v>
      </c>
      <c r="G33" s="54" t="s">
        <v>204</v>
      </c>
      <c r="H33" s="54" t="s">
        <v>205</v>
      </c>
      <c r="I33" s="54" t="s">
        <v>324</v>
      </c>
      <c r="J33" s="54" t="s">
        <v>204</v>
      </c>
      <c r="K33" s="54" t="s">
        <v>1059</v>
      </c>
      <c r="L33" s="89">
        <v>42171</v>
      </c>
      <c r="M33" s="89"/>
      <c r="N33" s="54" t="s">
        <v>1060</v>
      </c>
      <c r="O33" s="90">
        <v>3.356940000000001E-4</v>
      </c>
      <c r="P33" s="54">
        <v>1</v>
      </c>
    </row>
    <row r="34" spans="1:16" ht="24">
      <c r="A34" s="54" t="s">
        <v>225</v>
      </c>
      <c r="B34" s="54" t="s">
        <v>185</v>
      </c>
      <c r="C34" s="54" t="s">
        <v>265</v>
      </c>
      <c r="D34" s="54" t="s">
        <v>168</v>
      </c>
      <c r="E34" s="54" t="s">
        <v>266</v>
      </c>
      <c r="F34" s="54" t="s">
        <v>267</v>
      </c>
      <c r="G34" s="54" t="s">
        <v>204</v>
      </c>
      <c r="H34" s="54" t="s">
        <v>205</v>
      </c>
      <c r="I34" s="54" t="s">
        <v>324</v>
      </c>
      <c r="J34" s="54" t="s">
        <v>204</v>
      </c>
      <c r="K34" s="54" t="s">
        <v>329</v>
      </c>
      <c r="L34" s="89">
        <v>42171</v>
      </c>
      <c r="M34" s="89"/>
      <c r="N34" s="54" t="s">
        <v>330</v>
      </c>
      <c r="O34" s="90">
        <v>1.0070820000000001E-3</v>
      </c>
      <c r="P34" s="54">
        <v>3</v>
      </c>
    </row>
    <row r="35" spans="1:16" ht="24">
      <c r="A35" s="54" t="s">
        <v>225</v>
      </c>
      <c r="B35" s="54" t="s">
        <v>185</v>
      </c>
      <c r="C35" s="54" t="s">
        <v>265</v>
      </c>
      <c r="D35" s="54" t="s">
        <v>168</v>
      </c>
      <c r="E35" s="54" t="s">
        <v>266</v>
      </c>
      <c r="F35" s="54" t="s">
        <v>267</v>
      </c>
      <c r="G35" s="54" t="s">
        <v>204</v>
      </c>
      <c r="H35" s="54" t="s">
        <v>331</v>
      </c>
      <c r="I35" s="54" t="s">
        <v>332</v>
      </c>
      <c r="J35" s="54" t="s">
        <v>204</v>
      </c>
      <c r="K35" s="54" t="s">
        <v>331</v>
      </c>
      <c r="L35" s="89">
        <v>42101</v>
      </c>
      <c r="M35" s="89"/>
      <c r="N35" s="54" t="s">
        <v>333</v>
      </c>
      <c r="O35" s="90">
        <v>2.3498579999999998E-3</v>
      </c>
      <c r="P35" s="54">
        <v>7</v>
      </c>
    </row>
    <row r="36" spans="1:16" ht="24">
      <c r="A36" s="54" t="s">
        <v>225</v>
      </c>
      <c r="B36" s="54" t="s">
        <v>185</v>
      </c>
      <c r="C36" s="54" t="s">
        <v>265</v>
      </c>
      <c r="D36" s="54" t="s">
        <v>168</v>
      </c>
      <c r="E36" s="54" t="s">
        <v>266</v>
      </c>
      <c r="F36" s="54" t="s">
        <v>267</v>
      </c>
      <c r="G36" s="54" t="s">
        <v>204</v>
      </c>
      <c r="H36" s="54" t="s">
        <v>206</v>
      </c>
      <c r="I36" s="54" t="s">
        <v>1069</v>
      </c>
      <c r="J36" s="54" t="s">
        <v>204</v>
      </c>
      <c r="K36" s="54" t="s">
        <v>1090</v>
      </c>
      <c r="L36" s="89">
        <v>41688</v>
      </c>
      <c r="M36" s="89"/>
      <c r="N36" s="54" t="s">
        <v>1091</v>
      </c>
      <c r="O36" s="90">
        <v>1.0070820000000001E-3</v>
      </c>
      <c r="P36" s="54">
        <v>3</v>
      </c>
    </row>
    <row r="37" spans="1:16" ht="24">
      <c r="A37" s="54" t="s">
        <v>225</v>
      </c>
      <c r="B37" s="54" t="s">
        <v>185</v>
      </c>
      <c r="C37" s="54" t="s">
        <v>334</v>
      </c>
      <c r="D37" s="54" t="s">
        <v>168</v>
      </c>
      <c r="E37" s="54" t="s">
        <v>335</v>
      </c>
      <c r="F37" s="54" t="s">
        <v>267</v>
      </c>
      <c r="G37" s="54" t="s">
        <v>186</v>
      </c>
      <c r="H37" s="54" t="s">
        <v>404</v>
      </c>
      <c r="I37" s="54" t="s">
        <v>405</v>
      </c>
      <c r="J37" s="54" t="s">
        <v>186</v>
      </c>
      <c r="K37" s="54" t="s">
        <v>404</v>
      </c>
      <c r="L37" s="89">
        <v>42059</v>
      </c>
      <c r="M37" s="89"/>
      <c r="N37" s="54" t="s">
        <v>406</v>
      </c>
      <c r="O37" s="90">
        <v>1.8759682999999999E-2</v>
      </c>
      <c r="P37" s="54">
        <v>1</v>
      </c>
    </row>
    <row r="38" spans="1:16" ht="24">
      <c r="A38" s="54" t="s">
        <v>225</v>
      </c>
      <c r="B38" s="54" t="s">
        <v>185</v>
      </c>
      <c r="C38" s="54" t="s">
        <v>334</v>
      </c>
      <c r="D38" s="54" t="s">
        <v>168</v>
      </c>
      <c r="E38" s="54" t="s">
        <v>335</v>
      </c>
      <c r="F38" s="54" t="s">
        <v>267</v>
      </c>
      <c r="G38" s="54" t="s">
        <v>411</v>
      </c>
      <c r="H38" s="54" t="s">
        <v>427</v>
      </c>
      <c r="I38" s="54" t="s">
        <v>428</v>
      </c>
      <c r="J38" s="54" t="s">
        <v>411</v>
      </c>
      <c r="K38" s="54" t="s">
        <v>435</v>
      </c>
      <c r="L38" s="89">
        <v>42066</v>
      </c>
      <c r="M38" s="89"/>
      <c r="N38" s="54" t="s">
        <v>436</v>
      </c>
      <c r="O38" s="90">
        <v>1.8759682999999999E-2</v>
      </c>
      <c r="P38" s="54">
        <v>1</v>
      </c>
    </row>
    <row r="39" spans="1:16" ht="24">
      <c r="A39" s="54" t="s">
        <v>225</v>
      </c>
      <c r="B39" s="54" t="s">
        <v>185</v>
      </c>
      <c r="C39" s="54" t="s">
        <v>334</v>
      </c>
      <c r="D39" s="54" t="s">
        <v>168</v>
      </c>
      <c r="E39" s="54" t="s">
        <v>335</v>
      </c>
      <c r="F39" s="54" t="s">
        <v>267</v>
      </c>
      <c r="G39" s="54" t="s">
        <v>192</v>
      </c>
      <c r="H39" s="54" t="s">
        <v>470</v>
      </c>
      <c r="I39" s="54" t="s">
        <v>471</v>
      </c>
      <c r="J39" s="54" t="s">
        <v>192</v>
      </c>
      <c r="K39" s="54" t="s">
        <v>470</v>
      </c>
      <c r="L39" s="89">
        <v>41814</v>
      </c>
      <c r="M39" s="89"/>
      <c r="N39" s="54" t="s">
        <v>472</v>
      </c>
      <c r="O39" s="90">
        <v>1.8759682999999999E-2</v>
      </c>
      <c r="P39" s="54">
        <v>1</v>
      </c>
    </row>
    <row r="40" spans="1:16" ht="24">
      <c r="A40" s="54" t="s">
        <v>225</v>
      </c>
      <c r="B40" s="54" t="s">
        <v>185</v>
      </c>
      <c r="C40" s="54" t="s">
        <v>334</v>
      </c>
      <c r="D40" s="54" t="s">
        <v>168</v>
      </c>
      <c r="E40" s="54" t="s">
        <v>335</v>
      </c>
      <c r="F40" s="54" t="s">
        <v>267</v>
      </c>
      <c r="G40" s="54" t="s">
        <v>283</v>
      </c>
      <c r="H40" s="54" t="s">
        <v>284</v>
      </c>
      <c r="I40" s="54" t="s">
        <v>285</v>
      </c>
      <c r="J40" s="54" t="s">
        <v>283</v>
      </c>
      <c r="K40" s="54" t="s">
        <v>527</v>
      </c>
      <c r="L40" s="89">
        <v>41653</v>
      </c>
      <c r="M40" s="89"/>
      <c r="N40" s="54" t="s">
        <v>528</v>
      </c>
      <c r="O40" s="90">
        <v>1.8759682999999999E-2</v>
      </c>
      <c r="P40" s="54">
        <v>1</v>
      </c>
    </row>
    <row r="41" spans="1:16" ht="24">
      <c r="A41" s="54" t="s">
        <v>225</v>
      </c>
      <c r="B41" s="54" t="s">
        <v>185</v>
      </c>
      <c r="C41" s="54" t="s">
        <v>334</v>
      </c>
      <c r="D41" s="54" t="s">
        <v>168</v>
      </c>
      <c r="E41" s="54" t="s">
        <v>335</v>
      </c>
      <c r="F41" s="54" t="s">
        <v>267</v>
      </c>
      <c r="G41" s="54" t="s">
        <v>283</v>
      </c>
      <c r="H41" s="54" t="s">
        <v>283</v>
      </c>
      <c r="I41" s="54" t="s">
        <v>288</v>
      </c>
      <c r="J41" s="54" t="s">
        <v>283</v>
      </c>
      <c r="K41" s="54" t="s">
        <v>291</v>
      </c>
      <c r="L41" s="89">
        <v>41653</v>
      </c>
      <c r="M41" s="89"/>
      <c r="N41" s="54" t="s">
        <v>292</v>
      </c>
      <c r="O41" s="90">
        <v>1.8759682999999999E-2</v>
      </c>
      <c r="P41" s="54">
        <v>1</v>
      </c>
    </row>
    <row r="42" spans="1:16" ht="24">
      <c r="A42" s="54" t="s">
        <v>225</v>
      </c>
      <c r="B42" s="54" t="s">
        <v>185</v>
      </c>
      <c r="C42" s="54" t="s">
        <v>334</v>
      </c>
      <c r="D42" s="54" t="s">
        <v>168</v>
      </c>
      <c r="E42" s="54" t="s">
        <v>335</v>
      </c>
      <c r="F42" s="54" t="s">
        <v>267</v>
      </c>
      <c r="G42" s="54" t="s">
        <v>283</v>
      </c>
      <c r="H42" s="54" t="s">
        <v>295</v>
      </c>
      <c r="I42" s="54" t="s">
        <v>296</v>
      </c>
      <c r="J42" s="54" t="s">
        <v>283</v>
      </c>
      <c r="K42" s="54" t="s">
        <v>295</v>
      </c>
      <c r="L42" s="89">
        <v>42391</v>
      </c>
      <c r="M42" s="89"/>
      <c r="N42" s="54" t="s">
        <v>297</v>
      </c>
      <c r="O42" s="90">
        <v>1.8759682999999999E-2</v>
      </c>
      <c r="P42" s="54">
        <v>1</v>
      </c>
    </row>
    <row r="43" spans="1:16" ht="24">
      <c r="A43" s="54" t="s">
        <v>225</v>
      </c>
      <c r="B43" s="54" t="s">
        <v>185</v>
      </c>
      <c r="C43" s="54" t="s">
        <v>334</v>
      </c>
      <c r="D43" s="54" t="s">
        <v>168</v>
      </c>
      <c r="E43" s="54" t="s">
        <v>335</v>
      </c>
      <c r="F43" s="54" t="s">
        <v>267</v>
      </c>
      <c r="G43" s="54" t="s">
        <v>199</v>
      </c>
      <c r="H43" s="54" t="s">
        <v>201</v>
      </c>
      <c r="I43" s="54" t="s">
        <v>310</v>
      </c>
      <c r="J43" s="54" t="s">
        <v>199</v>
      </c>
      <c r="K43" s="54" t="s">
        <v>311</v>
      </c>
      <c r="L43" s="89">
        <v>41688</v>
      </c>
      <c r="M43" s="89"/>
      <c r="N43" s="54" t="s">
        <v>312</v>
      </c>
      <c r="O43" s="90">
        <v>1.8759682999999999E-2</v>
      </c>
      <c r="P43" s="54">
        <v>1</v>
      </c>
    </row>
    <row r="44" spans="1:16" ht="24">
      <c r="A44" s="54" t="s">
        <v>225</v>
      </c>
      <c r="B44" s="54" t="s">
        <v>185</v>
      </c>
      <c r="C44" s="54" t="s">
        <v>334</v>
      </c>
      <c r="D44" s="54" t="s">
        <v>168</v>
      </c>
      <c r="E44" s="54" t="s">
        <v>335</v>
      </c>
      <c r="F44" s="54" t="s">
        <v>267</v>
      </c>
      <c r="G44" s="54" t="s">
        <v>199</v>
      </c>
      <c r="H44" s="54" t="s">
        <v>201</v>
      </c>
      <c r="I44" s="54" t="s">
        <v>310</v>
      </c>
      <c r="J44" s="54" t="s">
        <v>199</v>
      </c>
      <c r="K44" s="54" t="s">
        <v>962</v>
      </c>
      <c r="L44" s="89">
        <v>41688</v>
      </c>
      <c r="M44" s="89"/>
      <c r="N44" s="54" t="s">
        <v>963</v>
      </c>
      <c r="O44" s="90">
        <v>1.8759682999999999E-2</v>
      </c>
      <c r="P44" s="54">
        <v>1</v>
      </c>
    </row>
    <row r="45" spans="1:16" ht="24">
      <c r="A45" s="54" t="s">
        <v>225</v>
      </c>
      <c r="B45" s="54" t="s">
        <v>185</v>
      </c>
      <c r="C45" s="54" t="s">
        <v>334</v>
      </c>
      <c r="D45" s="54" t="s">
        <v>168</v>
      </c>
      <c r="E45" s="54" t="s">
        <v>335</v>
      </c>
      <c r="F45" s="54" t="s">
        <v>267</v>
      </c>
      <c r="G45" s="54" t="s">
        <v>199</v>
      </c>
      <c r="H45" s="54" t="s">
        <v>201</v>
      </c>
      <c r="I45" s="54" t="s">
        <v>310</v>
      </c>
      <c r="J45" s="54" t="s">
        <v>199</v>
      </c>
      <c r="K45" s="54" t="s">
        <v>315</v>
      </c>
      <c r="L45" s="89">
        <v>41688</v>
      </c>
      <c r="M45" s="89"/>
      <c r="N45" s="54" t="s">
        <v>316</v>
      </c>
      <c r="O45" s="90">
        <v>5.6279049000000012E-2</v>
      </c>
      <c r="P45" s="54">
        <v>3</v>
      </c>
    </row>
    <row r="46" spans="1:16" ht="24">
      <c r="A46" s="54" t="s">
        <v>225</v>
      </c>
      <c r="B46" s="54" t="s">
        <v>185</v>
      </c>
      <c r="C46" s="54" t="s">
        <v>334</v>
      </c>
      <c r="D46" s="54" t="s">
        <v>168</v>
      </c>
      <c r="E46" s="54" t="s">
        <v>335</v>
      </c>
      <c r="F46" s="54" t="s">
        <v>267</v>
      </c>
      <c r="G46" s="54" t="s">
        <v>207</v>
      </c>
      <c r="H46" s="54" t="s">
        <v>207</v>
      </c>
      <c r="I46" s="54" t="s">
        <v>317</v>
      </c>
      <c r="J46" s="54" t="s">
        <v>207</v>
      </c>
      <c r="K46" s="54" t="s">
        <v>1042</v>
      </c>
      <c r="L46" s="89">
        <v>41674</v>
      </c>
      <c r="M46" s="89"/>
      <c r="N46" s="54" t="s">
        <v>1043</v>
      </c>
      <c r="O46" s="90">
        <v>1.8759682999999999E-2</v>
      </c>
      <c r="P46" s="54">
        <v>1</v>
      </c>
    </row>
    <row r="47" spans="1:16" ht="24">
      <c r="A47" s="54" t="s">
        <v>225</v>
      </c>
      <c r="B47" s="54" t="s">
        <v>185</v>
      </c>
      <c r="C47" s="54" t="s">
        <v>334</v>
      </c>
      <c r="D47" s="54" t="s">
        <v>168</v>
      </c>
      <c r="E47" s="54" t="s">
        <v>335</v>
      </c>
      <c r="F47" s="54" t="s">
        <v>267</v>
      </c>
      <c r="G47" s="54" t="s">
        <v>207</v>
      </c>
      <c r="H47" s="54" t="s">
        <v>207</v>
      </c>
      <c r="I47" s="54" t="s">
        <v>317</v>
      </c>
      <c r="J47" s="54" t="s">
        <v>207</v>
      </c>
      <c r="K47" s="54" t="s">
        <v>340</v>
      </c>
      <c r="L47" s="89">
        <v>41674</v>
      </c>
      <c r="M47" s="89"/>
      <c r="N47" s="54" t="s">
        <v>1046</v>
      </c>
      <c r="O47" s="90">
        <v>1.8759682999999999E-2</v>
      </c>
      <c r="P47" s="54">
        <v>1</v>
      </c>
    </row>
    <row r="48" spans="1:16" ht="24">
      <c r="A48" s="54" t="s">
        <v>225</v>
      </c>
      <c r="B48" s="54" t="s">
        <v>185</v>
      </c>
      <c r="C48" s="54" t="s">
        <v>334</v>
      </c>
      <c r="D48" s="54" t="s">
        <v>168</v>
      </c>
      <c r="E48" s="54" t="s">
        <v>335</v>
      </c>
      <c r="F48" s="54" t="s">
        <v>267</v>
      </c>
      <c r="G48" s="54" t="s">
        <v>207</v>
      </c>
      <c r="H48" s="54" t="s">
        <v>207</v>
      </c>
      <c r="I48" s="54" t="s">
        <v>317</v>
      </c>
      <c r="J48" s="54" t="s">
        <v>207</v>
      </c>
      <c r="K48" s="54" t="s">
        <v>1055</v>
      </c>
      <c r="L48" s="89">
        <v>41674</v>
      </c>
      <c r="M48" s="89"/>
      <c r="N48" s="54" t="s">
        <v>1056</v>
      </c>
      <c r="O48" s="90">
        <v>5.6279049000000012E-2</v>
      </c>
      <c r="P48" s="54">
        <v>3</v>
      </c>
    </row>
    <row r="49" spans="1:16" ht="24">
      <c r="A49" s="54" t="s">
        <v>225</v>
      </c>
      <c r="B49" s="54" t="s">
        <v>185</v>
      </c>
      <c r="C49" s="54" t="s">
        <v>334</v>
      </c>
      <c r="D49" s="54" t="s">
        <v>168</v>
      </c>
      <c r="E49" s="54" t="s">
        <v>335</v>
      </c>
      <c r="F49" s="54" t="s">
        <v>267</v>
      </c>
      <c r="G49" s="54" t="s">
        <v>207</v>
      </c>
      <c r="H49" s="54" t="s">
        <v>207</v>
      </c>
      <c r="I49" s="54" t="s">
        <v>317</v>
      </c>
      <c r="J49" s="54" t="s">
        <v>207</v>
      </c>
      <c r="K49" s="54" t="s">
        <v>322</v>
      </c>
      <c r="L49" s="89">
        <v>41674</v>
      </c>
      <c r="M49" s="89"/>
      <c r="N49" s="54" t="s">
        <v>323</v>
      </c>
      <c r="O49" s="90">
        <v>3.7519366000000012E-2</v>
      </c>
      <c r="P49" s="54">
        <v>2</v>
      </c>
    </row>
    <row r="50" spans="1:16" ht="24">
      <c r="A50" s="54" t="s">
        <v>225</v>
      </c>
      <c r="B50" s="54" t="s">
        <v>185</v>
      </c>
      <c r="C50" s="54" t="s">
        <v>334</v>
      </c>
      <c r="D50" s="54" t="s">
        <v>168</v>
      </c>
      <c r="E50" s="54" t="s">
        <v>335</v>
      </c>
      <c r="F50" s="54" t="s">
        <v>267</v>
      </c>
      <c r="G50" s="54" t="s">
        <v>204</v>
      </c>
      <c r="H50" s="54" t="s">
        <v>205</v>
      </c>
      <c r="I50" s="54" t="s">
        <v>324</v>
      </c>
      <c r="J50" s="54" t="s">
        <v>204</v>
      </c>
      <c r="K50" s="54" t="s">
        <v>325</v>
      </c>
      <c r="L50" s="89">
        <v>42171</v>
      </c>
      <c r="M50" s="89"/>
      <c r="N50" s="54" t="s">
        <v>326</v>
      </c>
      <c r="O50" s="90">
        <v>5.6279049000000012E-2</v>
      </c>
      <c r="P50" s="54">
        <v>3</v>
      </c>
    </row>
    <row r="51" spans="1:16" ht="24">
      <c r="A51" s="54" t="s">
        <v>225</v>
      </c>
      <c r="B51" s="54" t="s">
        <v>185</v>
      </c>
      <c r="C51" s="54" t="s">
        <v>334</v>
      </c>
      <c r="D51" s="54" t="s">
        <v>168</v>
      </c>
      <c r="E51" s="54" t="s">
        <v>335</v>
      </c>
      <c r="F51" s="54" t="s">
        <v>267</v>
      </c>
      <c r="G51" s="54" t="s">
        <v>204</v>
      </c>
      <c r="H51" s="54" t="s">
        <v>205</v>
      </c>
      <c r="I51" s="54" t="s">
        <v>324</v>
      </c>
      <c r="J51" s="54" t="s">
        <v>204</v>
      </c>
      <c r="K51" s="54" t="s">
        <v>1059</v>
      </c>
      <c r="L51" s="89">
        <v>42171</v>
      </c>
      <c r="M51" s="89"/>
      <c r="N51" s="54" t="s">
        <v>1060</v>
      </c>
      <c r="O51" s="90">
        <v>1.8759682999999999E-2</v>
      </c>
      <c r="P51" s="54">
        <v>1</v>
      </c>
    </row>
    <row r="52" spans="1:16" ht="24">
      <c r="A52" s="54" t="s">
        <v>225</v>
      </c>
      <c r="B52" s="54" t="s">
        <v>185</v>
      </c>
      <c r="C52" s="54" t="s">
        <v>334</v>
      </c>
      <c r="D52" s="54" t="s">
        <v>168</v>
      </c>
      <c r="E52" s="54" t="s">
        <v>335</v>
      </c>
      <c r="F52" s="54" t="s">
        <v>267</v>
      </c>
      <c r="G52" s="54" t="s">
        <v>204</v>
      </c>
      <c r="H52" s="54" t="s">
        <v>205</v>
      </c>
      <c r="I52" s="54" t="s">
        <v>324</v>
      </c>
      <c r="J52" s="54" t="s">
        <v>204</v>
      </c>
      <c r="K52" s="54" t="s">
        <v>329</v>
      </c>
      <c r="L52" s="89">
        <v>42171</v>
      </c>
      <c r="M52" s="89"/>
      <c r="N52" s="54" t="s">
        <v>330</v>
      </c>
      <c r="O52" s="90">
        <v>5.6279049000000012E-2</v>
      </c>
      <c r="P52" s="54">
        <v>3</v>
      </c>
    </row>
    <row r="53" spans="1:16" ht="24">
      <c r="A53" s="54" t="s">
        <v>225</v>
      </c>
      <c r="B53" s="54" t="s">
        <v>185</v>
      </c>
      <c r="C53" s="54" t="s">
        <v>334</v>
      </c>
      <c r="D53" s="54" t="s">
        <v>168</v>
      </c>
      <c r="E53" s="54" t="s">
        <v>335</v>
      </c>
      <c r="F53" s="54" t="s">
        <v>267</v>
      </c>
      <c r="G53" s="54" t="s">
        <v>204</v>
      </c>
      <c r="H53" s="54" t="s">
        <v>331</v>
      </c>
      <c r="I53" s="54" t="s">
        <v>332</v>
      </c>
      <c r="J53" s="54" t="s">
        <v>204</v>
      </c>
      <c r="K53" s="54" t="s">
        <v>331</v>
      </c>
      <c r="L53" s="89">
        <v>42101</v>
      </c>
      <c r="M53" s="89"/>
      <c r="N53" s="54" t="s">
        <v>333</v>
      </c>
      <c r="O53" s="90">
        <v>0.13131778099999999</v>
      </c>
      <c r="P53" s="54">
        <v>7</v>
      </c>
    </row>
    <row r="54" spans="1:16" ht="24">
      <c r="A54" s="54" t="s">
        <v>225</v>
      </c>
      <c r="B54" s="54" t="s">
        <v>185</v>
      </c>
      <c r="C54" s="54" t="s">
        <v>334</v>
      </c>
      <c r="D54" s="54" t="s">
        <v>168</v>
      </c>
      <c r="E54" s="54" t="s">
        <v>335</v>
      </c>
      <c r="F54" s="54" t="s">
        <v>267</v>
      </c>
      <c r="G54" s="54" t="s">
        <v>204</v>
      </c>
      <c r="H54" s="54" t="s">
        <v>206</v>
      </c>
      <c r="I54" s="54" t="s">
        <v>1069</v>
      </c>
      <c r="J54" s="54" t="s">
        <v>204</v>
      </c>
      <c r="K54" s="54" t="s">
        <v>1090</v>
      </c>
      <c r="L54" s="89">
        <v>41688</v>
      </c>
      <c r="M54" s="89"/>
      <c r="N54" s="54" t="s">
        <v>1091</v>
      </c>
      <c r="O54" s="90">
        <v>5.6279049000000012E-2</v>
      </c>
      <c r="P54" s="54">
        <v>3</v>
      </c>
    </row>
    <row r="55" spans="1:16" ht="24">
      <c r="A55" s="54" t="s">
        <v>225</v>
      </c>
      <c r="B55" s="54" t="s">
        <v>185</v>
      </c>
      <c r="C55" s="54" t="s">
        <v>265</v>
      </c>
      <c r="D55" s="54" t="s">
        <v>168</v>
      </c>
      <c r="E55" s="54" t="s">
        <v>266</v>
      </c>
      <c r="F55" s="54" t="s">
        <v>267</v>
      </c>
      <c r="G55" s="54" t="s">
        <v>302</v>
      </c>
      <c r="H55" s="54" t="s">
        <v>303</v>
      </c>
      <c r="I55" s="54" t="s">
        <v>304</v>
      </c>
      <c r="J55" s="54" t="s">
        <v>302</v>
      </c>
      <c r="K55" s="54" t="s">
        <v>801</v>
      </c>
      <c r="L55" s="89">
        <v>41695</v>
      </c>
      <c r="M55" s="89"/>
      <c r="N55" s="54" t="s">
        <v>802</v>
      </c>
      <c r="O55" s="90">
        <v>3.356940000000001E-4</v>
      </c>
      <c r="P55" s="54">
        <v>1</v>
      </c>
    </row>
    <row r="56" spans="1:16" ht="24">
      <c r="A56" s="54" t="s">
        <v>225</v>
      </c>
      <c r="B56" s="54" t="s">
        <v>185</v>
      </c>
      <c r="C56" s="54" t="s">
        <v>265</v>
      </c>
      <c r="D56" s="54" t="s">
        <v>168</v>
      </c>
      <c r="E56" s="54" t="s">
        <v>266</v>
      </c>
      <c r="F56" s="54" t="s">
        <v>267</v>
      </c>
      <c r="G56" s="54" t="s">
        <v>302</v>
      </c>
      <c r="H56" s="54" t="s">
        <v>303</v>
      </c>
      <c r="I56" s="54" t="s">
        <v>304</v>
      </c>
      <c r="J56" s="54" t="s">
        <v>302</v>
      </c>
      <c r="K56" s="54" t="s">
        <v>308</v>
      </c>
      <c r="L56" s="89">
        <v>41695</v>
      </c>
      <c r="M56" s="89"/>
      <c r="N56" s="54" t="s">
        <v>309</v>
      </c>
      <c r="O56" s="90">
        <v>6.7138800000000008E-4</v>
      </c>
      <c r="P56" s="54">
        <v>2</v>
      </c>
    </row>
    <row r="57" spans="1:16" ht="24">
      <c r="A57" s="54" t="s">
        <v>225</v>
      </c>
      <c r="B57" s="54" t="s">
        <v>185</v>
      </c>
      <c r="C57" s="54" t="s">
        <v>334</v>
      </c>
      <c r="D57" s="54" t="s">
        <v>168</v>
      </c>
      <c r="E57" s="54" t="s">
        <v>335</v>
      </c>
      <c r="F57" s="54" t="s">
        <v>267</v>
      </c>
      <c r="G57" s="54" t="s">
        <v>302</v>
      </c>
      <c r="H57" s="54" t="s">
        <v>303</v>
      </c>
      <c r="I57" s="54" t="s">
        <v>304</v>
      </c>
      <c r="J57" s="54" t="s">
        <v>302</v>
      </c>
      <c r="K57" s="54" t="s">
        <v>801</v>
      </c>
      <c r="L57" s="89">
        <v>41695</v>
      </c>
      <c r="M57" s="89"/>
      <c r="N57" s="54" t="s">
        <v>802</v>
      </c>
      <c r="O57" s="90">
        <v>1.8759682999999999E-2</v>
      </c>
      <c r="P57" s="54">
        <v>1</v>
      </c>
    </row>
    <row r="58" spans="1:16" ht="24">
      <c r="A58" s="54" t="s">
        <v>225</v>
      </c>
      <c r="B58" s="54" t="s">
        <v>185</v>
      </c>
      <c r="C58" s="54" t="s">
        <v>334</v>
      </c>
      <c r="D58" s="54" t="s">
        <v>168</v>
      </c>
      <c r="E58" s="54" t="s">
        <v>335</v>
      </c>
      <c r="F58" s="54" t="s">
        <v>267</v>
      </c>
      <c r="G58" s="54" t="s">
        <v>302</v>
      </c>
      <c r="H58" s="54" t="s">
        <v>303</v>
      </c>
      <c r="I58" s="54" t="s">
        <v>304</v>
      </c>
      <c r="J58" s="54" t="s">
        <v>302</v>
      </c>
      <c r="K58" s="54" t="s">
        <v>308</v>
      </c>
      <c r="L58" s="89">
        <v>41695</v>
      </c>
      <c r="M58" s="89"/>
      <c r="N58" s="54" t="s">
        <v>309</v>
      </c>
      <c r="O58" s="90">
        <v>3.7519366000000012E-2</v>
      </c>
      <c r="P58" s="54">
        <v>2</v>
      </c>
    </row>
    <row r="59" spans="1:16" ht="24">
      <c r="A59" s="54" t="s">
        <v>225</v>
      </c>
      <c r="B59" s="54" t="s">
        <v>185</v>
      </c>
      <c r="C59" s="54" t="s">
        <v>345</v>
      </c>
      <c r="D59" s="54" t="s">
        <v>92</v>
      </c>
      <c r="E59" s="54" t="s">
        <v>335</v>
      </c>
      <c r="F59" s="54" t="s">
        <v>267</v>
      </c>
      <c r="G59" s="54" t="s">
        <v>353</v>
      </c>
      <c r="H59" s="54" t="s">
        <v>354</v>
      </c>
      <c r="I59" s="54" t="s">
        <v>355</v>
      </c>
      <c r="J59" s="54" t="s">
        <v>353</v>
      </c>
      <c r="K59" s="54" t="s">
        <v>354</v>
      </c>
      <c r="L59" s="89">
        <v>42817</v>
      </c>
      <c r="M59" s="89"/>
      <c r="N59" s="54" t="s">
        <v>356</v>
      </c>
      <c r="O59" s="90">
        <v>2.3243E-2</v>
      </c>
      <c r="P59" s="54">
        <v>4</v>
      </c>
    </row>
    <row r="60" spans="1:16" ht="24">
      <c r="A60" s="54" t="s">
        <v>225</v>
      </c>
      <c r="B60" s="54" t="s">
        <v>185</v>
      </c>
      <c r="C60" s="54" t="s">
        <v>345</v>
      </c>
      <c r="D60" s="54" t="s">
        <v>92</v>
      </c>
      <c r="E60" s="54" t="s">
        <v>335</v>
      </c>
      <c r="F60" s="54" t="s">
        <v>267</v>
      </c>
      <c r="G60" s="54" t="s">
        <v>353</v>
      </c>
      <c r="H60" s="54" t="s">
        <v>357</v>
      </c>
      <c r="I60" s="54" t="s">
        <v>358</v>
      </c>
      <c r="J60" s="54" t="s">
        <v>353</v>
      </c>
      <c r="K60" s="54" t="s">
        <v>357</v>
      </c>
      <c r="L60" s="89">
        <v>42642</v>
      </c>
      <c r="M60" s="89"/>
      <c r="N60" s="54" t="s">
        <v>359</v>
      </c>
      <c r="O60" s="90">
        <v>8.3215999999999998E-2</v>
      </c>
      <c r="P60" s="54">
        <v>14</v>
      </c>
    </row>
    <row r="61" spans="1:16" ht="24">
      <c r="A61" s="54" t="s">
        <v>225</v>
      </c>
      <c r="B61" s="54" t="s">
        <v>185</v>
      </c>
      <c r="C61" s="54" t="s">
        <v>345</v>
      </c>
      <c r="D61" s="54" t="s">
        <v>92</v>
      </c>
      <c r="E61" s="54" t="s">
        <v>335</v>
      </c>
      <c r="F61" s="54" t="s">
        <v>267</v>
      </c>
      <c r="G61" s="54" t="s">
        <v>199</v>
      </c>
      <c r="H61" s="54" t="s">
        <v>937</v>
      </c>
      <c r="I61" s="54" t="s">
        <v>1621</v>
      </c>
      <c r="J61" s="54" t="s">
        <v>199</v>
      </c>
      <c r="K61" s="54" t="s">
        <v>937</v>
      </c>
      <c r="L61" s="89">
        <v>43011</v>
      </c>
      <c r="M61" s="89"/>
      <c r="N61" s="54" t="s">
        <v>1622</v>
      </c>
      <c r="O61" s="90">
        <v>1.0858E-2</v>
      </c>
      <c r="P61" s="54">
        <v>2</v>
      </c>
    </row>
    <row r="62" spans="1:16" ht="24">
      <c r="A62" s="54" t="s">
        <v>225</v>
      </c>
      <c r="B62" s="54" t="s">
        <v>185</v>
      </c>
      <c r="C62" s="54" t="s">
        <v>345</v>
      </c>
      <c r="D62" s="54" t="s">
        <v>92</v>
      </c>
      <c r="E62" s="54" t="s">
        <v>335</v>
      </c>
      <c r="F62" s="54" t="s">
        <v>267</v>
      </c>
      <c r="G62" s="54" t="s">
        <v>360</v>
      </c>
      <c r="H62" s="54" t="s">
        <v>361</v>
      </c>
      <c r="I62" s="54" t="s">
        <v>362</v>
      </c>
      <c r="J62" s="54" t="s">
        <v>360</v>
      </c>
      <c r="K62" s="54" t="s">
        <v>361</v>
      </c>
      <c r="L62" s="89">
        <v>42671</v>
      </c>
      <c r="M62" s="89"/>
      <c r="N62" s="54" t="s">
        <v>363</v>
      </c>
      <c r="O62" s="90">
        <v>3.0251999999999991E-2</v>
      </c>
      <c r="P62" s="54">
        <v>3</v>
      </c>
    </row>
    <row r="63" spans="1:16" ht="24">
      <c r="A63" s="54" t="s">
        <v>225</v>
      </c>
      <c r="B63" s="54" t="s">
        <v>185</v>
      </c>
      <c r="C63" s="54" t="s">
        <v>1125</v>
      </c>
      <c r="D63" s="54" t="s">
        <v>92</v>
      </c>
      <c r="E63" s="54" t="s">
        <v>365</v>
      </c>
      <c r="F63" s="54" t="s">
        <v>267</v>
      </c>
      <c r="G63" s="54" t="s">
        <v>186</v>
      </c>
      <c r="H63" s="54" t="s">
        <v>382</v>
      </c>
      <c r="I63" s="54" t="s">
        <v>383</v>
      </c>
      <c r="J63" s="54" t="s">
        <v>186</v>
      </c>
      <c r="K63" s="54" t="s">
        <v>382</v>
      </c>
      <c r="L63" s="89">
        <v>42230</v>
      </c>
      <c r="M63" s="89"/>
      <c r="N63" s="54" t="s">
        <v>384</v>
      </c>
      <c r="O63" s="90">
        <v>1.1595409999999999</v>
      </c>
      <c r="P63" s="54">
        <v>151</v>
      </c>
    </row>
    <row r="64" spans="1:16" ht="24">
      <c r="A64" s="54" t="s">
        <v>225</v>
      </c>
      <c r="B64" s="54" t="s">
        <v>185</v>
      </c>
      <c r="C64" s="54" t="s">
        <v>1125</v>
      </c>
      <c r="D64" s="54" t="s">
        <v>92</v>
      </c>
      <c r="E64" s="54" t="s">
        <v>365</v>
      </c>
      <c r="F64" s="54" t="s">
        <v>267</v>
      </c>
      <c r="G64" s="54" t="s">
        <v>186</v>
      </c>
      <c r="H64" s="54" t="s">
        <v>187</v>
      </c>
      <c r="I64" s="54" t="s">
        <v>389</v>
      </c>
      <c r="J64" s="54" t="s">
        <v>186</v>
      </c>
      <c r="K64" s="54" t="s">
        <v>187</v>
      </c>
      <c r="L64" s="89">
        <v>42489</v>
      </c>
      <c r="M64" s="89"/>
      <c r="N64" s="54" t="s">
        <v>390</v>
      </c>
      <c r="O64" s="90">
        <v>4.2101E-2</v>
      </c>
      <c r="P64" s="54">
        <v>5</v>
      </c>
    </row>
    <row r="65" spans="1:16" ht="24">
      <c r="A65" s="54" t="s">
        <v>225</v>
      </c>
      <c r="B65" s="54" t="s">
        <v>185</v>
      </c>
      <c r="C65" s="54" t="s">
        <v>1125</v>
      </c>
      <c r="D65" s="54" t="s">
        <v>92</v>
      </c>
      <c r="E65" s="54" t="s">
        <v>365</v>
      </c>
      <c r="F65" s="54" t="s">
        <v>267</v>
      </c>
      <c r="G65" s="54" t="s">
        <v>186</v>
      </c>
      <c r="H65" s="54" t="s">
        <v>187</v>
      </c>
      <c r="I65" s="54" t="s">
        <v>268</v>
      </c>
      <c r="J65" s="54" t="s">
        <v>186</v>
      </c>
      <c r="K65" s="54" t="s">
        <v>187</v>
      </c>
      <c r="L65" s="89">
        <v>42094</v>
      </c>
      <c r="M65" s="89"/>
      <c r="N65" s="54" t="s">
        <v>269</v>
      </c>
      <c r="O65" s="90">
        <v>4.1471179999999999</v>
      </c>
      <c r="P65" s="54">
        <v>568</v>
      </c>
    </row>
    <row r="66" spans="1:16" ht="24">
      <c r="A66" s="54" t="s">
        <v>225</v>
      </c>
      <c r="B66" s="54" t="s">
        <v>185</v>
      </c>
      <c r="C66" s="54" t="s">
        <v>1125</v>
      </c>
      <c r="D66" s="54" t="s">
        <v>92</v>
      </c>
      <c r="E66" s="54" t="s">
        <v>365</v>
      </c>
      <c r="F66" s="54" t="s">
        <v>267</v>
      </c>
      <c r="G66" s="54" t="s">
        <v>186</v>
      </c>
      <c r="H66" s="54" t="s">
        <v>187</v>
      </c>
      <c r="I66" s="54" t="s">
        <v>270</v>
      </c>
      <c r="J66" s="54" t="s">
        <v>186</v>
      </c>
      <c r="K66" s="54" t="s">
        <v>382</v>
      </c>
      <c r="L66" s="89">
        <v>42251</v>
      </c>
      <c r="M66" s="89"/>
      <c r="N66" s="54" t="s">
        <v>391</v>
      </c>
      <c r="O66" s="90">
        <v>0.20927599999999999</v>
      </c>
      <c r="P66" s="54">
        <v>26</v>
      </c>
    </row>
    <row r="67" spans="1:16" ht="24">
      <c r="A67" s="54" t="s">
        <v>225</v>
      </c>
      <c r="B67" s="54" t="s">
        <v>185</v>
      </c>
      <c r="C67" s="54" t="s">
        <v>1125</v>
      </c>
      <c r="D67" s="54" t="s">
        <v>92</v>
      </c>
      <c r="E67" s="54" t="s">
        <v>365</v>
      </c>
      <c r="F67" s="54" t="s">
        <v>267</v>
      </c>
      <c r="G67" s="54" t="s">
        <v>186</v>
      </c>
      <c r="H67" s="54" t="s">
        <v>187</v>
      </c>
      <c r="I67" s="54" t="s">
        <v>270</v>
      </c>
      <c r="J67" s="54" t="s">
        <v>186</v>
      </c>
      <c r="K67" s="54" t="s">
        <v>392</v>
      </c>
      <c r="L67" s="89">
        <v>42251</v>
      </c>
      <c r="M67" s="89"/>
      <c r="N67" s="54" t="s">
        <v>393</v>
      </c>
      <c r="O67" s="90">
        <v>0.88213699999999995</v>
      </c>
      <c r="P67" s="54">
        <v>96</v>
      </c>
    </row>
    <row r="68" spans="1:16" ht="24">
      <c r="A68" s="54" t="s">
        <v>225</v>
      </c>
      <c r="B68" s="54" t="s">
        <v>185</v>
      </c>
      <c r="C68" s="54" t="s">
        <v>1125</v>
      </c>
      <c r="D68" s="54" t="s">
        <v>92</v>
      </c>
      <c r="E68" s="54" t="s">
        <v>365</v>
      </c>
      <c r="F68" s="54" t="s">
        <v>267</v>
      </c>
      <c r="G68" s="54" t="s">
        <v>186</v>
      </c>
      <c r="H68" s="54" t="s">
        <v>187</v>
      </c>
      <c r="I68" s="54" t="s">
        <v>270</v>
      </c>
      <c r="J68" s="54" t="s">
        <v>186</v>
      </c>
      <c r="K68" s="54" t="s">
        <v>271</v>
      </c>
      <c r="L68" s="89">
        <v>42251</v>
      </c>
      <c r="M68" s="89"/>
      <c r="N68" s="54" t="s">
        <v>272</v>
      </c>
      <c r="O68" s="90">
        <v>3.676294</v>
      </c>
      <c r="P68" s="54">
        <v>489</v>
      </c>
    </row>
    <row r="69" spans="1:16" ht="24">
      <c r="A69" s="54" t="s">
        <v>225</v>
      </c>
      <c r="B69" s="54" t="s">
        <v>185</v>
      </c>
      <c r="C69" s="54" t="s">
        <v>1125</v>
      </c>
      <c r="D69" s="54" t="s">
        <v>92</v>
      </c>
      <c r="E69" s="54" t="s">
        <v>365</v>
      </c>
      <c r="F69" s="54" t="s">
        <v>267</v>
      </c>
      <c r="G69" s="54" t="s">
        <v>186</v>
      </c>
      <c r="H69" s="54" t="s">
        <v>187</v>
      </c>
      <c r="I69" s="54" t="s">
        <v>270</v>
      </c>
      <c r="J69" s="54" t="s">
        <v>186</v>
      </c>
      <c r="K69" s="54" t="s">
        <v>394</v>
      </c>
      <c r="L69" s="89">
        <v>42251</v>
      </c>
      <c r="M69" s="89"/>
      <c r="N69" s="54" t="s">
        <v>395</v>
      </c>
      <c r="O69" s="90">
        <v>0.27440900000000001</v>
      </c>
      <c r="P69" s="54">
        <v>39</v>
      </c>
    </row>
    <row r="70" spans="1:16" ht="24">
      <c r="A70" s="54" t="s">
        <v>225</v>
      </c>
      <c r="B70" s="54" t="s">
        <v>185</v>
      </c>
      <c r="C70" s="54" t="s">
        <v>1125</v>
      </c>
      <c r="D70" s="54" t="s">
        <v>92</v>
      </c>
      <c r="E70" s="54" t="s">
        <v>365</v>
      </c>
      <c r="F70" s="54" t="s">
        <v>267</v>
      </c>
      <c r="G70" s="54" t="s">
        <v>186</v>
      </c>
      <c r="H70" s="54" t="s">
        <v>187</v>
      </c>
      <c r="I70" s="54" t="s">
        <v>270</v>
      </c>
      <c r="J70" s="54" t="s">
        <v>186</v>
      </c>
      <c r="K70" s="54" t="s">
        <v>396</v>
      </c>
      <c r="L70" s="89">
        <v>42251</v>
      </c>
      <c r="M70" s="89"/>
      <c r="N70" s="54" t="s">
        <v>397</v>
      </c>
      <c r="O70" s="90">
        <v>1.940607</v>
      </c>
      <c r="P70" s="54">
        <v>205</v>
      </c>
    </row>
    <row r="71" spans="1:16" ht="24">
      <c r="A71" s="54" t="s">
        <v>225</v>
      </c>
      <c r="B71" s="54" t="s">
        <v>185</v>
      </c>
      <c r="C71" s="54" t="s">
        <v>1125</v>
      </c>
      <c r="D71" s="54" t="s">
        <v>92</v>
      </c>
      <c r="E71" s="54" t="s">
        <v>365</v>
      </c>
      <c r="F71" s="54" t="s">
        <v>267</v>
      </c>
      <c r="G71" s="54" t="s">
        <v>186</v>
      </c>
      <c r="H71" s="54" t="s">
        <v>187</v>
      </c>
      <c r="I71" s="54" t="s">
        <v>270</v>
      </c>
      <c r="J71" s="54" t="s">
        <v>186</v>
      </c>
      <c r="K71" s="54" t="s">
        <v>273</v>
      </c>
      <c r="L71" s="89">
        <v>42251</v>
      </c>
      <c r="M71" s="89"/>
      <c r="N71" s="54" t="s">
        <v>274</v>
      </c>
      <c r="O71" s="90">
        <v>1.482327</v>
      </c>
      <c r="P71" s="54">
        <v>210</v>
      </c>
    </row>
    <row r="72" spans="1:16" ht="24">
      <c r="A72" s="54" t="s">
        <v>225</v>
      </c>
      <c r="B72" s="54" t="s">
        <v>185</v>
      </c>
      <c r="C72" s="54" t="s">
        <v>1125</v>
      </c>
      <c r="D72" s="54" t="s">
        <v>92</v>
      </c>
      <c r="E72" s="54" t="s">
        <v>365</v>
      </c>
      <c r="F72" s="54" t="s">
        <v>267</v>
      </c>
      <c r="G72" s="54" t="s">
        <v>186</v>
      </c>
      <c r="H72" s="54" t="s">
        <v>187</v>
      </c>
      <c r="I72" s="54" t="s">
        <v>270</v>
      </c>
      <c r="J72" s="54" t="s">
        <v>186</v>
      </c>
      <c r="K72" s="54" t="s">
        <v>398</v>
      </c>
      <c r="L72" s="89">
        <v>42251</v>
      </c>
      <c r="M72" s="89"/>
      <c r="N72" s="54" t="s">
        <v>399</v>
      </c>
      <c r="O72" s="90">
        <v>0.54675499999999999</v>
      </c>
      <c r="P72" s="54">
        <v>75</v>
      </c>
    </row>
    <row r="73" spans="1:16" ht="24">
      <c r="A73" s="54" t="s">
        <v>225</v>
      </c>
      <c r="B73" s="54" t="s">
        <v>185</v>
      </c>
      <c r="C73" s="54" t="s">
        <v>1125</v>
      </c>
      <c r="D73" s="54" t="s">
        <v>92</v>
      </c>
      <c r="E73" s="54" t="s">
        <v>365</v>
      </c>
      <c r="F73" s="54" t="s">
        <v>267</v>
      </c>
      <c r="G73" s="54" t="s">
        <v>186</v>
      </c>
      <c r="H73" s="54" t="s">
        <v>187</v>
      </c>
      <c r="I73" s="54" t="s">
        <v>270</v>
      </c>
      <c r="J73" s="54" t="s">
        <v>186</v>
      </c>
      <c r="K73" s="54" t="s">
        <v>400</v>
      </c>
      <c r="L73" s="89">
        <v>42251</v>
      </c>
      <c r="M73" s="89"/>
      <c r="N73" s="54" t="s">
        <v>401</v>
      </c>
      <c r="O73" s="90">
        <v>0.53226099999999998</v>
      </c>
      <c r="P73" s="54">
        <v>69</v>
      </c>
    </row>
    <row r="74" spans="1:16" ht="24">
      <c r="A74" s="54" t="s">
        <v>225</v>
      </c>
      <c r="B74" s="54" t="s">
        <v>185</v>
      </c>
      <c r="C74" s="54" t="s">
        <v>1125</v>
      </c>
      <c r="D74" s="54" t="s">
        <v>92</v>
      </c>
      <c r="E74" s="54" t="s">
        <v>365</v>
      </c>
      <c r="F74" s="54" t="s">
        <v>267</v>
      </c>
      <c r="G74" s="54" t="s">
        <v>186</v>
      </c>
      <c r="H74" s="54" t="s">
        <v>271</v>
      </c>
      <c r="I74" s="54" t="s">
        <v>402</v>
      </c>
      <c r="J74" s="54" t="s">
        <v>186</v>
      </c>
      <c r="K74" s="54" t="s">
        <v>271</v>
      </c>
      <c r="L74" s="89">
        <v>42475</v>
      </c>
      <c r="M74" s="89"/>
      <c r="N74" s="54" t="s">
        <v>403</v>
      </c>
      <c r="O74" s="90">
        <v>7.7548999999999993E-2</v>
      </c>
      <c r="P74" s="54">
        <v>12</v>
      </c>
    </row>
    <row r="75" spans="1:16" ht="24">
      <c r="A75" s="54" t="s">
        <v>225</v>
      </c>
      <c r="B75" s="54" t="s">
        <v>185</v>
      </c>
      <c r="C75" s="54" t="s">
        <v>1125</v>
      </c>
      <c r="D75" s="54" t="s">
        <v>92</v>
      </c>
      <c r="E75" s="54" t="s">
        <v>365</v>
      </c>
      <c r="F75" s="54" t="s">
        <v>267</v>
      </c>
      <c r="G75" s="54" t="s">
        <v>186</v>
      </c>
      <c r="H75" s="54" t="s">
        <v>404</v>
      </c>
      <c r="I75" s="54" t="s">
        <v>405</v>
      </c>
      <c r="J75" s="54" t="s">
        <v>186</v>
      </c>
      <c r="K75" s="54" t="s">
        <v>404</v>
      </c>
      <c r="L75" s="89">
        <v>42059</v>
      </c>
      <c r="M75" s="89"/>
      <c r="N75" s="54" t="s">
        <v>406</v>
      </c>
      <c r="O75" s="90">
        <v>4.0996829999999997</v>
      </c>
      <c r="P75" s="54">
        <v>555</v>
      </c>
    </row>
    <row r="76" spans="1:16" ht="24">
      <c r="A76" s="54" t="s">
        <v>225</v>
      </c>
      <c r="B76" s="54" t="s">
        <v>185</v>
      </c>
      <c r="C76" s="54" t="s">
        <v>1125</v>
      </c>
      <c r="D76" s="54" t="s">
        <v>92</v>
      </c>
      <c r="E76" s="54" t="s">
        <v>365</v>
      </c>
      <c r="F76" s="54" t="s">
        <v>267</v>
      </c>
      <c r="G76" s="54" t="s">
        <v>186</v>
      </c>
      <c r="H76" s="54" t="s">
        <v>404</v>
      </c>
      <c r="I76" s="54" t="s">
        <v>409</v>
      </c>
      <c r="J76" s="54" t="s">
        <v>186</v>
      </c>
      <c r="K76" s="54" t="s">
        <v>404</v>
      </c>
      <c r="L76" s="89">
        <v>42475</v>
      </c>
      <c r="M76" s="89"/>
      <c r="N76" s="54" t="s">
        <v>410</v>
      </c>
      <c r="O76" s="90">
        <v>4.1003999999999999E-2</v>
      </c>
      <c r="P76" s="54">
        <v>9</v>
      </c>
    </row>
    <row r="77" spans="1:16" ht="24">
      <c r="A77" s="54" t="s">
        <v>225</v>
      </c>
      <c r="B77" s="54" t="s">
        <v>185</v>
      </c>
      <c r="C77" s="54" t="s">
        <v>1125</v>
      </c>
      <c r="D77" s="54" t="s">
        <v>92</v>
      </c>
      <c r="E77" s="54" t="s">
        <v>365</v>
      </c>
      <c r="F77" s="54" t="s">
        <v>267</v>
      </c>
      <c r="G77" s="54" t="s">
        <v>411</v>
      </c>
      <c r="H77" s="54" t="s">
        <v>411</v>
      </c>
      <c r="I77" s="54" t="s">
        <v>412</v>
      </c>
      <c r="J77" s="54" t="s">
        <v>411</v>
      </c>
      <c r="K77" s="54" t="s">
        <v>413</v>
      </c>
      <c r="L77" s="89">
        <v>41695</v>
      </c>
      <c r="M77" s="89"/>
      <c r="N77" s="54" t="s">
        <v>414</v>
      </c>
      <c r="O77" s="90">
        <v>0.15230399999999999</v>
      </c>
      <c r="P77" s="54">
        <v>22</v>
      </c>
    </row>
    <row r="78" spans="1:16" ht="24">
      <c r="A78" s="54" t="s">
        <v>225</v>
      </c>
      <c r="B78" s="54" t="s">
        <v>185</v>
      </c>
      <c r="C78" s="54" t="s">
        <v>1125</v>
      </c>
      <c r="D78" s="54" t="s">
        <v>92</v>
      </c>
      <c r="E78" s="54" t="s">
        <v>365</v>
      </c>
      <c r="F78" s="54" t="s">
        <v>267</v>
      </c>
      <c r="G78" s="54" t="s">
        <v>411</v>
      </c>
      <c r="H78" s="54" t="s">
        <v>411</v>
      </c>
      <c r="I78" s="54" t="s">
        <v>412</v>
      </c>
      <c r="J78" s="54" t="s">
        <v>411</v>
      </c>
      <c r="K78" s="54" t="s">
        <v>415</v>
      </c>
      <c r="L78" s="89">
        <v>41695</v>
      </c>
      <c r="M78" s="89"/>
      <c r="N78" s="54" t="s">
        <v>416</v>
      </c>
      <c r="O78" s="90">
        <v>3.134399999999999E-2</v>
      </c>
      <c r="P78" s="54">
        <v>4</v>
      </c>
    </row>
    <row r="79" spans="1:16" ht="24">
      <c r="A79" s="54" t="s">
        <v>225</v>
      </c>
      <c r="B79" s="54" t="s">
        <v>185</v>
      </c>
      <c r="C79" s="54" t="s">
        <v>1125</v>
      </c>
      <c r="D79" s="54" t="s">
        <v>92</v>
      </c>
      <c r="E79" s="54" t="s">
        <v>365</v>
      </c>
      <c r="F79" s="54" t="s">
        <v>267</v>
      </c>
      <c r="G79" s="54" t="s">
        <v>411</v>
      </c>
      <c r="H79" s="54" t="s">
        <v>411</v>
      </c>
      <c r="I79" s="54" t="s">
        <v>412</v>
      </c>
      <c r="J79" s="54" t="s">
        <v>411</v>
      </c>
      <c r="K79" s="54" t="s">
        <v>417</v>
      </c>
      <c r="L79" s="89">
        <v>41695</v>
      </c>
      <c r="M79" s="89"/>
      <c r="N79" s="54" t="s">
        <v>418</v>
      </c>
      <c r="O79" s="90">
        <v>5.306000000000001E-2</v>
      </c>
      <c r="P79" s="54">
        <v>8</v>
      </c>
    </row>
    <row r="80" spans="1:16" ht="24">
      <c r="A80" s="54" t="s">
        <v>225</v>
      </c>
      <c r="B80" s="54" t="s">
        <v>185</v>
      </c>
      <c r="C80" s="54" t="s">
        <v>1125</v>
      </c>
      <c r="D80" s="54" t="s">
        <v>92</v>
      </c>
      <c r="E80" s="54" t="s">
        <v>365</v>
      </c>
      <c r="F80" s="54" t="s">
        <v>267</v>
      </c>
      <c r="G80" s="54" t="s">
        <v>411</v>
      </c>
      <c r="H80" s="54" t="s">
        <v>411</v>
      </c>
      <c r="I80" s="54" t="s">
        <v>412</v>
      </c>
      <c r="J80" s="54" t="s">
        <v>411</v>
      </c>
      <c r="K80" s="54" t="s">
        <v>419</v>
      </c>
      <c r="L80" s="89">
        <v>41695</v>
      </c>
      <c r="M80" s="89"/>
      <c r="N80" s="54" t="s">
        <v>420</v>
      </c>
      <c r="O80" s="90">
        <v>1.0858E-2</v>
      </c>
      <c r="P80" s="54">
        <v>2</v>
      </c>
    </row>
    <row r="81" spans="1:16" ht="24">
      <c r="A81" s="54" t="s">
        <v>225</v>
      </c>
      <c r="B81" s="54" t="s">
        <v>185</v>
      </c>
      <c r="C81" s="54" t="s">
        <v>1125</v>
      </c>
      <c r="D81" s="54" t="s">
        <v>92</v>
      </c>
      <c r="E81" s="54" t="s">
        <v>365</v>
      </c>
      <c r="F81" s="54" t="s">
        <v>267</v>
      </c>
      <c r="G81" s="54" t="s">
        <v>411</v>
      </c>
      <c r="H81" s="54" t="s">
        <v>411</v>
      </c>
      <c r="I81" s="54" t="s">
        <v>412</v>
      </c>
      <c r="J81" s="54" t="s">
        <v>411</v>
      </c>
      <c r="K81" s="54" t="s">
        <v>1122</v>
      </c>
      <c r="L81" s="89">
        <v>41695</v>
      </c>
      <c r="M81" s="89"/>
      <c r="N81" s="54" t="s">
        <v>1123</v>
      </c>
      <c r="O81" s="90">
        <v>3.9545999999999998E-2</v>
      </c>
      <c r="P81" s="54">
        <v>5</v>
      </c>
    </row>
    <row r="82" spans="1:16" ht="24">
      <c r="A82" s="54" t="s">
        <v>225</v>
      </c>
      <c r="B82" s="54" t="s">
        <v>185</v>
      </c>
      <c r="C82" s="54" t="s">
        <v>1125</v>
      </c>
      <c r="D82" s="54" t="s">
        <v>92</v>
      </c>
      <c r="E82" s="54" t="s">
        <v>365</v>
      </c>
      <c r="F82" s="54" t="s">
        <v>267</v>
      </c>
      <c r="G82" s="54" t="s">
        <v>411</v>
      </c>
      <c r="H82" s="54" t="s">
        <v>421</v>
      </c>
      <c r="I82" s="54" t="s">
        <v>422</v>
      </c>
      <c r="J82" s="54" t="s">
        <v>411</v>
      </c>
      <c r="K82" s="54" t="s">
        <v>421</v>
      </c>
      <c r="L82" s="89">
        <v>41828</v>
      </c>
      <c r="M82" s="89"/>
      <c r="N82" s="54" t="s">
        <v>423</v>
      </c>
      <c r="O82" s="90">
        <v>0.63188699999999998</v>
      </c>
      <c r="P82" s="54">
        <v>93</v>
      </c>
    </row>
    <row r="83" spans="1:16" ht="24">
      <c r="A83" s="54" t="s">
        <v>225</v>
      </c>
      <c r="B83" s="54" t="s">
        <v>185</v>
      </c>
      <c r="C83" s="54" t="s">
        <v>1125</v>
      </c>
      <c r="D83" s="54" t="s">
        <v>92</v>
      </c>
      <c r="E83" s="54" t="s">
        <v>365</v>
      </c>
      <c r="F83" s="54" t="s">
        <v>267</v>
      </c>
      <c r="G83" s="54" t="s">
        <v>411</v>
      </c>
      <c r="H83" s="54" t="s">
        <v>424</v>
      </c>
      <c r="I83" s="54" t="s">
        <v>425</v>
      </c>
      <c r="J83" s="54" t="s">
        <v>411</v>
      </c>
      <c r="K83" s="54" t="s">
        <v>424</v>
      </c>
      <c r="L83" s="89">
        <v>41933</v>
      </c>
      <c r="M83" s="89"/>
      <c r="N83" s="54" t="s">
        <v>426</v>
      </c>
      <c r="O83" s="90">
        <v>0.69136900000000001</v>
      </c>
      <c r="P83" s="54">
        <v>100</v>
      </c>
    </row>
    <row r="84" spans="1:16" ht="24">
      <c r="A84" s="54" t="s">
        <v>225</v>
      </c>
      <c r="B84" s="54" t="s">
        <v>185</v>
      </c>
      <c r="C84" s="54" t="s">
        <v>1125</v>
      </c>
      <c r="D84" s="54" t="s">
        <v>92</v>
      </c>
      <c r="E84" s="54" t="s">
        <v>365</v>
      </c>
      <c r="F84" s="54" t="s">
        <v>267</v>
      </c>
      <c r="G84" s="54" t="s">
        <v>411</v>
      </c>
      <c r="H84" s="54" t="s">
        <v>427</v>
      </c>
      <c r="I84" s="54" t="s">
        <v>428</v>
      </c>
      <c r="J84" s="54" t="s">
        <v>411</v>
      </c>
      <c r="K84" s="54" t="s">
        <v>429</v>
      </c>
      <c r="L84" s="89">
        <v>42066</v>
      </c>
      <c r="M84" s="89"/>
      <c r="N84" s="54" t="s">
        <v>430</v>
      </c>
      <c r="O84" s="90">
        <v>9.6890000000000004E-2</v>
      </c>
      <c r="P84" s="54">
        <v>15</v>
      </c>
    </row>
    <row r="85" spans="1:16" ht="24">
      <c r="A85" s="54" t="s">
        <v>225</v>
      </c>
      <c r="B85" s="54" t="s">
        <v>185</v>
      </c>
      <c r="C85" s="54" t="s">
        <v>1125</v>
      </c>
      <c r="D85" s="54" t="s">
        <v>92</v>
      </c>
      <c r="E85" s="54" t="s">
        <v>365</v>
      </c>
      <c r="F85" s="54" t="s">
        <v>267</v>
      </c>
      <c r="G85" s="54" t="s">
        <v>411</v>
      </c>
      <c r="H85" s="54" t="s">
        <v>427</v>
      </c>
      <c r="I85" s="54" t="s">
        <v>428</v>
      </c>
      <c r="J85" s="54" t="s">
        <v>411</v>
      </c>
      <c r="K85" s="54" t="s">
        <v>431</v>
      </c>
      <c r="L85" s="89">
        <v>42066</v>
      </c>
      <c r="M85" s="89"/>
      <c r="N85" s="54" t="s">
        <v>432</v>
      </c>
      <c r="O85" s="90">
        <v>6.8991999999999998E-2</v>
      </c>
      <c r="P85" s="54">
        <v>11</v>
      </c>
    </row>
    <row r="86" spans="1:16" ht="24">
      <c r="A86" s="54" t="s">
        <v>225</v>
      </c>
      <c r="B86" s="54" t="s">
        <v>185</v>
      </c>
      <c r="C86" s="54" t="s">
        <v>1125</v>
      </c>
      <c r="D86" s="54" t="s">
        <v>92</v>
      </c>
      <c r="E86" s="54" t="s">
        <v>365</v>
      </c>
      <c r="F86" s="54" t="s">
        <v>267</v>
      </c>
      <c r="G86" s="54" t="s">
        <v>411</v>
      </c>
      <c r="H86" s="54" t="s">
        <v>427</v>
      </c>
      <c r="I86" s="54" t="s">
        <v>428</v>
      </c>
      <c r="J86" s="54" t="s">
        <v>411</v>
      </c>
      <c r="K86" s="54" t="s">
        <v>433</v>
      </c>
      <c r="L86" s="89">
        <v>42066</v>
      </c>
      <c r="M86" s="89"/>
      <c r="N86" s="54" t="s">
        <v>434</v>
      </c>
      <c r="O86" s="90">
        <v>0.10932799999999999</v>
      </c>
      <c r="P86" s="54">
        <v>15</v>
      </c>
    </row>
    <row r="87" spans="1:16" ht="24">
      <c r="A87" s="54" t="s">
        <v>225</v>
      </c>
      <c r="B87" s="54" t="s">
        <v>185</v>
      </c>
      <c r="C87" s="54" t="s">
        <v>1125</v>
      </c>
      <c r="D87" s="54" t="s">
        <v>92</v>
      </c>
      <c r="E87" s="54" t="s">
        <v>365</v>
      </c>
      <c r="F87" s="54" t="s">
        <v>267</v>
      </c>
      <c r="G87" s="54" t="s">
        <v>411</v>
      </c>
      <c r="H87" s="54" t="s">
        <v>427</v>
      </c>
      <c r="I87" s="54" t="s">
        <v>428</v>
      </c>
      <c r="J87" s="54" t="s">
        <v>411</v>
      </c>
      <c r="K87" s="54" t="s">
        <v>435</v>
      </c>
      <c r="L87" s="89">
        <v>42066</v>
      </c>
      <c r="M87" s="89"/>
      <c r="N87" s="54" t="s">
        <v>436</v>
      </c>
      <c r="O87" s="90">
        <v>0.47171999999999997</v>
      </c>
      <c r="P87" s="54">
        <v>63</v>
      </c>
    </row>
    <row r="88" spans="1:16" ht="24">
      <c r="A88" s="54" t="s">
        <v>225</v>
      </c>
      <c r="B88" s="54" t="s">
        <v>185</v>
      </c>
      <c r="C88" s="54" t="s">
        <v>1125</v>
      </c>
      <c r="D88" s="54" t="s">
        <v>92</v>
      </c>
      <c r="E88" s="54" t="s">
        <v>365</v>
      </c>
      <c r="F88" s="54" t="s">
        <v>267</v>
      </c>
      <c r="G88" s="54" t="s">
        <v>411</v>
      </c>
      <c r="H88" s="54" t="s">
        <v>427</v>
      </c>
      <c r="I88" s="54" t="s">
        <v>428</v>
      </c>
      <c r="J88" s="54" t="s">
        <v>411</v>
      </c>
      <c r="K88" s="54" t="s">
        <v>437</v>
      </c>
      <c r="L88" s="89">
        <v>42066</v>
      </c>
      <c r="M88" s="89"/>
      <c r="N88" s="54" t="s">
        <v>438</v>
      </c>
      <c r="O88" s="90">
        <v>0.18531300000000001</v>
      </c>
      <c r="P88" s="54">
        <v>27</v>
      </c>
    </row>
    <row r="89" spans="1:16" ht="24">
      <c r="A89" s="54" t="s">
        <v>225</v>
      </c>
      <c r="B89" s="54" t="s">
        <v>185</v>
      </c>
      <c r="C89" s="54" t="s">
        <v>1125</v>
      </c>
      <c r="D89" s="54" t="s">
        <v>92</v>
      </c>
      <c r="E89" s="54" t="s">
        <v>365</v>
      </c>
      <c r="F89" s="54" t="s">
        <v>267</v>
      </c>
      <c r="G89" s="54" t="s">
        <v>411</v>
      </c>
      <c r="H89" s="54" t="s">
        <v>427</v>
      </c>
      <c r="I89" s="54" t="s">
        <v>428</v>
      </c>
      <c r="J89" s="54" t="s">
        <v>411</v>
      </c>
      <c r="K89" s="54" t="s">
        <v>439</v>
      </c>
      <c r="L89" s="89">
        <v>42066</v>
      </c>
      <c r="M89" s="89"/>
      <c r="N89" s="54" t="s">
        <v>440</v>
      </c>
      <c r="O89" s="90">
        <v>0.237313</v>
      </c>
      <c r="P89" s="54">
        <v>30</v>
      </c>
    </row>
    <row r="90" spans="1:16" ht="24">
      <c r="A90" s="54" t="s">
        <v>225</v>
      </c>
      <c r="B90" s="54" t="s">
        <v>185</v>
      </c>
      <c r="C90" s="54" t="s">
        <v>1125</v>
      </c>
      <c r="D90" s="54" t="s">
        <v>92</v>
      </c>
      <c r="E90" s="54" t="s">
        <v>365</v>
      </c>
      <c r="F90" s="54" t="s">
        <v>267</v>
      </c>
      <c r="G90" s="54" t="s">
        <v>411</v>
      </c>
      <c r="H90" s="54" t="s">
        <v>427</v>
      </c>
      <c r="I90" s="54" t="s">
        <v>428</v>
      </c>
      <c r="J90" s="54" t="s">
        <v>411</v>
      </c>
      <c r="K90" s="54" t="s">
        <v>441</v>
      </c>
      <c r="L90" s="89">
        <v>42066</v>
      </c>
      <c r="M90" s="89"/>
      <c r="N90" s="54" t="s">
        <v>442</v>
      </c>
      <c r="O90" s="90">
        <v>0.114757</v>
      </c>
      <c r="P90" s="54">
        <v>16</v>
      </c>
    </row>
    <row r="91" spans="1:16" ht="24">
      <c r="A91" s="54" t="s">
        <v>225</v>
      </c>
      <c r="B91" s="54" t="s">
        <v>185</v>
      </c>
      <c r="C91" s="54" t="s">
        <v>1125</v>
      </c>
      <c r="D91" s="54" t="s">
        <v>92</v>
      </c>
      <c r="E91" s="54" t="s">
        <v>365</v>
      </c>
      <c r="F91" s="54" t="s">
        <v>267</v>
      </c>
      <c r="G91" s="54" t="s">
        <v>411</v>
      </c>
      <c r="H91" s="54" t="s">
        <v>427</v>
      </c>
      <c r="I91" s="54" t="s">
        <v>428</v>
      </c>
      <c r="J91" s="54" t="s">
        <v>411</v>
      </c>
      <c r="K91" s="54" t="s">
        <v>443</v>
      </c>
      <c r="L91" s="89">
        <v>42066</v>
      </c>
      <c r="M91" s="89"/>
      <c r="N91" s="54" t="s">
        <v>444</v>
      </c>
      <c r="O91" s="90">
        <v>8.9160000000000003E-2</v>
      </c>
      <c r="P91" s="54">
        <v>13</v>
      </c>
    </row>
    <row r="92" spans="1:16" ht="24">
      <c r="A92" s="54" t="s">
        <v>225</v>
      </c>
      <c r="B92" s="54" t="s">
        <v>185</v>
      </c>
      <c r="C92" s="54" t="s">
        <v>1125</v>
      </c>
      <c r="D92" s="54" t="s">
        <v>92</v>
      </c>
      <c r="E92" s="54" t="s">
        <v>365</v>
      </c>
      <c r="F92" s="54" t="s">
        <v>267</v>
      </c>
      <c r="G92" s="54" t="s">
        <v>411</v>
      </c>
      <c r="H92" s="54" t="s">
        <v>427</v>
      </c>
      <c r="I92" s="54" t="s">
        <v>428</v>
      </c>
      <c r="J92" s="54" t="s">
        <v>411</v>
      </c>
      <c r="K92" s="54" t="s">
        <v>445</v>
      </c>
      <c r="L92" s="89">
        <v>42066</v>
      </c>
      <c r="M92" s="89"/>
      <c r="N92" s="54" t="s">
        <v>446</v>
      </c>
      <c r="O92" s="90">
        <v>5.578000000000001E-2</v>
      </c>
      <c r="P92" s="54">
        <v>10</v>
      </c>
    </row>
    <row r="93" spans="1:16" ht="24">
      <c r="A93" s="54" t="s">
        <v>225</v>
      </c>
      <c r="B93" s="54" t="s">
        <v>185</v>
      </c>
      <c r="C93" s="54" t="s">
        <v>1125</v>
      </c>
      <c r="D93" s="54" t="s">
        <v>92</v>
      </c>
      <c r="E93" s="54" t="s">
        <v>365</v>
      </c>
      <c r="F93" s="54" t="s">
        <v>267</v>
      </c>
      <c r="G93" s="54" t="s">
        <v>192</v>
      </c>
      <c r="H93" s="54" t="s">
        <v>447</v>
      </c>
      <c r="I93" s="54" t="s">
        <v>448</v>
      </c>
      <c r="J93" s="54" t="s">
        <v>192</v>
      </c>
      <c r="K93" s="54" t="s">
        <v>447</v>
      </c>
      <c r="L93" s="89">
        <v>42010</v>
      </c>
      <c r="M93" s="89"/>
      <c r="N93" s="54" t="s">
        <v>449</v>
      </c>
      <c r="O93" s="90">
        <v>1.0083999999999999E-2</v>
      </c>
      <c r="P93" s="54">
        <v>1</v>
      </c>
    </row>
    <row r="94" spans="1:16" ht="24">
      <c r="A94" s="54" t="s">
        <v>225</v>
      </c>
      <c r="B94" s="54" t="s">
        <v>185</v>
      </c>
      <c r="C94" s="54" t="s">
        <v>1125</v>
      </c>
      <c r="D94" s="54" t="s">
        <v>92</v>
      </c>
      <c r="E94" s="54" t="s">
        <v>365</v>
      </c>
      <c r="F94" s="54" t="s">
        <v>267</v>
      </c>
      <c r="G94" s="54" t="s">
        <v>192</v>
      </c>
      <c r="H94" s="54" t="s">
        <v>447</v>
      </c>
      <c r="I94" s="54" t="s">
        <v>450</v>
      </c>
      <c r="J94" s="54" t="s">
        <v>192</v>
      </c>
      <c r="K94" s="54" t="s">
        <v>447</v>
      </c>
      <c r="L94" s="89">
        <v>41975</v>
      </c>
      <c r="M94" s="89"/>
      <c r="N94" s="54" t="s">
        <v>451</v>
      </c>
      <c r="O94" s="90">
        <v>3.4117000000000001E-2</v>
      </c>
      <c r="P94" s="54">
        <v>4</v>
      </c>
    </row>
    <row r="95" spans="1:16" ht="24">
      <c r="A95" s="54" t="s">
        <v>225</v>
      </c>
      <c r="B95" s="54" t="s">
        <v>185</v>
      </c>
      <c r="C95" s="54" t="s">
        <v>1125</v>
      </c>
      <c r="D95" s="54" t="s">
        <v>92</v>
      </c>
      <c r="E95" s="54" t="s">
        <v>365</v>
      </c>
      <c r="F95" s="54" t="s">
        <v>267</v>
      </c>
      <c r="G95" s="54" t="s">
        <v>192</v>
      </c>
      <c r="H95" s="54" t="s">
        <v>447</v>
      </c>
      <c r="I95" s="54" t="s">
        <v>450</v>
      </c>
      <c r="J95" s="54" t="s">
        <v>192</v>
      </c>
      <c r="K95" s="54" t="s">
        <v>447</v>
      </c>
      <c r="L95" s="89">
        <v>41975</v>
      </c>
      <c r="M95" s="89"/>
      <c r="N95" s="54" t="s">
        <v>452</v>
      </c>
      <c r="O95" s="90">
        <v>4.7223000000000008E-2</v>
      </c>
      <c r="P95" s="54">
        <v>9</v>
      </c>
    </row>
    <row r="96" spans="1:16" ht="24">
      <c r="A96" s="54" t="s">
        <v>225</v>
      </c>
      <c r="B96" s="54" t="s">
        <v>185</v>
      </c>
      <c r="C96" s="54" t="s">
        <v>1125</v>
      </c>
      <c r="D96" s="54" t="s">
        <v>92</v>
      </c>
      <c r="E96" s="54" t="s">
        <v>365</v>
      </c>
      <c r="F96" s="54" t="s">
        <v>267</v>
      </c>
      <c r="G96" s="54" t="s">
        <v>192</v>
      </c>
      <c r="H96" s="54" t="s">
        <v>447</v>
      </c>
      <c r="I96" s="54" t="s">
        <v>450</v>
      </c>
      <c r="J96" s="54" t="s">
        <v>192</v>
      </c>
      <c r="K96" s="54" t="s">
        <v>447</v>
      </c>
      <c r="L96" s="89">
        <v>41975</v>
      </c>
      <c r="M96" s="89"/>
      <c r="N96" s="54" t="s">
        <v>453</v>
      </c>
      <c r="O96" s="90">
        <v>9.5394999999999994E-2</v>
      </c>
      <c r="P96" s="54">
        <v>11</v>
      </c>
    </row>
    <row r="97" spans="1:16" ht="24">
      <c r="A97" s="54" t="s">
        <v>225</v>
      </c>
      <c r="B97" s="54" t="s">
        <v>185</v>
      </c>
      <c r="C97" s="54" t="s">
        <v>1125</v>
      </c>
      <c r="D97" s="54" t="s">
        <v>92</v>
      </c>
      <c r="E97" s="54" t="s">
        <v>365</v>
      </c>
      <c r="F97" s="54" t="s">
        <v>267</v>
      </c>
      <c r="G97" s="54" t="s">
        <v>192</v>
      </c>
      <c r="H97" s="54" t="s">
        <v>447</v>
      </c>
      <c r="I97" s="54" t="s">
        <v>450</v>
      </c>
      <c r="J97" s="54" t="s">
        <v>192</v>
      </c>
      <c r="K97" s="54" t="s">
        <v>447</v>
      </c>
      <c r="L97" s="89">
        <v>41975</v>
      </c>
      <c r="M97" s="89"/>
      <c r="N97" s="54" t="s">
        <v>454</v>
      </c>
      <c r="O97" s="90">
        <v>2.0167999999999998E-2</v>
      </c>
      <c r="P97" s="54">
        <v>2</v>
      </c>
    </row>
    <row r="98" spans="1:16" ht="24">
      <c r="A98" s="54" t="s">
        <v>225</v>
      </c>
      <c r="B98" s="54" t="s">
        <v>185</v>
      </c>
      <c r="C98" s="54" t="s">
        <v>1125</v>
      </c>
      <c r="D98" s="54" t="s">
        <v>92</v>
      </c>
      <c r="E98" s="54" t="s">
        <v>365</v>
      </c>
      <c r="F98" s="54" t="s">
        <v>267</v>
      </c>
      <c r="G98" s="54" t="s">
        <v>192</v>
      </c>
      <c r="H98" s="54" t="s">
        <v>447</v>
      </c>
      <c r="I98" s="54" t="s">
        <v>455</v>
      </c>
      <c r="J98" s="54" t="s">
        <v>192</v>
      </c>
      <c r="K98" s="54" t="s">
        <v>447</v>
      </c>
      <c r="L98" s="89">
        <v>41842</v>
      </c>
      <c r="M98" s="89"/>
      <c r="N98" s="54" t="s">
        <v>456</v>
      </c>
      <c r="O98" s="90">
        <v>2.761126</v>
      </c>
      <c r="P98" s="54">
        <v>371</v>
      </c>
    </row>
    <row r="99" spans="1:16" ht="24">
      <c r="A99" s="54" t="s">
        <v>225</v>
      </c>
      <c r="B99" s="54" t="s">
        <v>185</v>
      </c>
      <c r="C99" s="54" t="s">
        <v>1125</v>
      </c>
      <c r="D99" s="54" t="s">
        <v>92</v>
      </c>
      <c r="E99" s="54" t="s">
        <v>365</v>
      </c>
      <c r="F99" s="54" t="s">
        <v>267</v>
      </c>
      <c r="G99" s="54" t="s">
        <v>192</v>
      </c>
      <c r="H99" s="54" t="s">
        <v>457</v>
      </c>
      <c r="I99" s="54" t="s">
        <v>458</v>
      </c>
      <c r="J99" s="54" t="s">
        <v>192</v>
      </c>
      <c r="K99" s="54" t="s">
        <v>457</v>
      </c>
      <c r="L99" s="89">
        <v>41800</v>
      </c>
      <c r="M99" s="89"/>
      <c r="N99" s="54" t="s">
        <v>459</v>
      </c>
      <c r="O99" s="90">
        <v>0.43900299999999998</v>
      </c>
      <c r="P99" s="54">
        <v>61</v>
      </c>
    </row>
    <row r="100" spans="1:16" ht="24">
      <c r="A100" s="54" t="s">
        <v>225</v>
      </c>
      <c r="B100" s="54" t="s">
        <v>185</v>
      </c>
      <c r="C100" s="54" t="s">
        <v>1125</v>
      </c>
      <c r="D100" s="54" t="s">
        <v>92</v>
      </c>
      <c r="E100" s="54" t="s">
        <v>365</v>
      </c>
      <c r="F100" s="54" t="s">
        <v>267</v>
      </c>
      <c r="G100" s="54" t="s">
        <v>192</v>
      </c>
      <c r="H100" s="54" t="s">
        <v>470</v>
      </c>
      <c r="I100" s="54" t="s">
        <v>471</v>
      </c>
      <c r="J100" s="54" t="s">
        <v>192</v>
      </c>
      <c r="K100" s="54" t="s">
        <v>470</v>
      </c>
      <c r="L100" s="89">
        <v>41814</v>
      </c>
      <c r="M100" s="89"/>
      <c r="N100" s="54" t="s">
        <v>472</v>
      </c>
      <c r="O100" s="90">
        <v>0.87934900000000005</v>
      </c>
      <c r="P100" s="54">
        <v>124</v>
      </c>
    </row>
    <row r="101" spans="1:16" ht="24">
      <c r="A101" s="54" t="s">
        <v>225</v>
      </c>
      <c r="B101" s="54" t="s">
        <v>185</v>
      </c>
      <c r="C101" s="54" t="s">
        <v>1125</v>
      </c>
      <c r="D101" s="54" t="s">
        <v>92</v>
      </c>
      <c r="E101" s="54" t="s">
        <v>365</v>
      </c>
      <c r="F101" s="54" t="s">
        <v>267</v>
      </c>
      <c r="G101" s="54" t="s">
        <v>495</v>
      </c>
      <c r="H101" s="54" t="s">
        <v>496</v>
      </c>
      <c r="I101" s="54" t="s">
        <v>497</v>
      </c>
      <c r="J101" s="54" t="s">
        <v>495</v>
      </c>
      <c r="K101" s="54" t="s">
        <v>498</v>
      </c>
      <c r="L101" s="89">
        <v>41688</v>
      </c>
      <c r="M101" s="89"/>
      <c r="N101" s="54" t="s">
        <v>499</v>
      </c>
      <c r="O101" s="90">
        <v>0.61218000000000017</v>
      </c>
      <c r="P101" s="54">
        <v>78</v>
      </c>
    </row>
    <row r="102" spans="1:16" ht="24">
      <c r="A102" s="54" t="s">
        <v>225</v>
      </c>
      <c r="B102" s="54" t="s">
        <v>185</v>
      </c>
      <c r="C102" s="54" t="s">
        <v>1125</v>
      </c>
      <c r="D102" s="54" t="s">
        <v>92</v>
      </c>
      <c r="E102" s="54" t="s">
        <v>365</v>
      </c>
      <c r="F102" s="54" t="s">
        <v>267</v>
      </c>
      <c r="G102" s="54" t="s">
        <v>495</v>
      </c>
      <c r="H102" s="54" t="s">
        <v>496</v>
      </c>
      <c r="I102" s="54" t="s">
        <v>497</v>
      </c>
      <c r="J102" s="54" t="s">
        <v>495</v>
      </c>
      <c r="K102" s="54" t="s">
        <v>500</v>
      </c>
      <c r="L102" s="89">
        <v>41688</v>
      </c>
      <c r="M102" s="89"/>
      <c r="N102" s="54" t="s">
        <v>501</v>
      </c>
      <c r="O102" s="90">
        <v>1.9513469999999999</v>
      </c>
      <c r="P102" s="54">
        <v>234</v>
      </c>
    </row>
    <row r="103" spans="1:16" ht="36">
      <c r="A103" s="54" t="s">
        <v>225</v>
      </c>
      <c r="B103" s="54" t="s">
        <v>185</v>
      </c>
      <c r="C103" s="54" t="s">
        <v>1125</v>
      </c>
      <c r="D103" s="54" t="s">
        <v>92</v>
      </c>
      <c r="E103" s="54" t="s">
        <v>365</v>
      </c>
      <c r="F103" s="54" t="s">
        <v>267</v>
      </c>
      <c r="G103" s="54" t="s">
        <v>495</v>
      </c>
      <c r="H103" s="54" t="s">
        <v>496</v>
      </c>
      <c r="I103" s="54" t="s">
        <v>497</v>
      </c>
      <c r="J103" s="54" t="s">
        <v>495</v>
      </c>
      <c r="K103" s="54" t="s">
        <v>502</v>
      </c>
      <c r="L103" s="89">
        <v>41688</v>
      </c>
      <c r="M103" s="89"/>
      <c r="N103" s="54" t="s">
        <v>503</v>
      </c>
      <c r="O103" s="90">
        <v>1.320651</v>
      </c>
      <c r="P103" s="54">
        <v>173</v>
      </c>
    </row>
    <row r="104" spans="1:16" ht="24">
      <c r="A104" s="54" t="s">
        <v>225</v>
      </c>
      <c r="B104" s="54" t="s">
        <v>185</v>
      </c>
      <c r="C104" s="54" t="s">
        <v>1125</v>
      </c>
      <c r="D104" s="54" t="s">
        <v>92</v>
      </c>
      <c r="E104" s="54" t="s">
        <v>365</v>
      </c>
      <c r="F104" s="54" t="s">
        <v>267</v>
      </c>
      <c r="G104" s="54" t="s">
        <v>495</v>
      </c>
      <c r="H104" s="54" t="s">
        <v>496</v>
      </c>
      <c r="I104" s="54" t="s">
        <v>497</v>
      </c>
      <c r="J104" s="54" t="s">
        <v>495</v>
      </c>
      <c r="K104" s="54" t="s">
        <v>504</v>
      </c>
      <c r="L104" s="89">
        <v>41688</v>
      </c>
      <c r="M104" s="89"/>
      <c r="N104" s="54" t="s">
        <v>505</v>
      </c>
      <c r="O104" s="90">
        <v>0.95509999999999995</v>
      </c>
      <c r="P104" s="54">
        <v>124</v>
      </c>
    </row>
    <row r="105" spans="1:16" ht="24">
      <c r="A105" s="54" t="s">
        <v>225</v>
      </c>
      <c r="B105" s="54" t="s">
        <v>185</v>
      </c>
      <c r="C105" s="54" t="s">
        <v>1125</v>
      </c>
      <c r="D105" s="54" t="s">
        <v>92</v>
      </c>
      <c r="E105" s="54" t="s">
        <v>365</v>
      </c>
      <c r="F105" s="54" t="s">
        <v>267</v>
      </c>
      <c r="G105" s="54" t="s">
        <v>495</v>
      </c>
      <c r="H105" s="54" t="s">
        <v>496</v>
      </c>
      <c r="I105" s="54" t="s">
        <v>497</v>
      </c>
      <c r="J105" s="54" t="s">
        <v>495</v>
      </c>
      <c r="K105" s="54" t="s">
        <v>506</v>
      </c>
      <c r="L105" s="89">
        <v>41688</v>
      </c>
      <c r="M105" s="89"/>
      <c r="N105" s="54" t="s">
        <v>507</v>
      </c>
      <c r="O105" s="90">
        <v>1.352382</v>
      </c>
      <c r="P105" s="54">
        <v>172</v>
      </c>
    </row>
    <row r="106" spans="1:16" ht="24">
      <c r="A106" s="54" t="s">
        <v>225</v>
      </c>
      <c r="B106" s="54" t="s">
        <v>185</v>
      </c>
      <c r="C106" s="54" t="s">
        <v>1125</v>
      </c>
      <c r="D106" s="54" t="s">
        <v>92</v>
      </c>
      <c r="E106" s="54" t="s">
        <v>365</v>
      </c>
      <c r="F106" s="54" t="s">
        <v>267</v>
      </c>
      <c r="G106" s="54" t="s">
        <v>495</v>
      </c>
      <c r="H106" s="54" t="s">
        <v>496</v>
      </c>
      <c r="I106" s="54" t="s">
        <v>497</v>
      </c>
      <c r="J106" s="54" t="s">
        <v>495</v>
      </c>
      <c r="K106" s="54" t="s">
        <v>508</v>
      </c>
      <c r="L106" s="89">
        <v>41688</v>
      </c>
      <c r="M106" s="89"/>
      <c r="N106" s="54" t="s">
        <v>509</v>
      </c>
      <c r="O106" s="90">
        <v>2.1758190000000002</v>
      </c>
      <c r="P106" s="54">
        <v>279</v>
      </c>
    </row>
    <row r="107" spans="1:16" ht="24">
      <c r="A107" s="54" t="s">
        <v>225</v>
      </c>
      <c r="B107" s="54" t="s">
        <v>185</v>
      </c>
      <c r="C107" s="54" t="s">
        <v>1125</v>
      </c>
      <c r="D107" s="54" t="s">
        <v>92</v>
      </c>
      <c r="E107" s="54" t="s">
        <v>365</v>
      </c>
      <c r="F107" s="54" t="s">
        <v>267</v>
      </c>
      <c r="G107" s="54" t="s">
        <v>495</v>
      </c>
      <c r="H107" s="54" t="s">
        <v>496</v>
      </c>
      <c r="I107" s="54" t="s">
        <v>497</v>
      </c>
      <c r="J107" s="54" t="s">
        <v>495</v>
      </c>
      <c r="K107" s="54" t="s">
        <v>510</v>
      </c>
      <c r="L107" s="89">
        <v>41688</v>
      </c>
      <c r="M107" s="89"/>
      <c r="N107" s="54" t="s">
        <v>511</v>
      </c>
      <c r="O107" s="90">
        <v>3.8961869999999998</v>
      </c>
      <c r="P107" s="54">
        <v>534</v>
      </c>
    </row>
    <row r="108" spans="1:16" ht="24">
      <c r="A108" s="54" t="s">
        <v>225</v>
      </c>
      <c r="B108" s="54" t="s">
        <v>185</v>
      </c>
      <c r="C108" s="54" t="s">
        <v>1125</v>
      </c>
      <c r="D108" s="54" t="s">
        <v>92</v>
      </c>
      <c r="E108" s="54" t="s">
        <v>365</v>
      </c>
      <c r="F108" s="54" t="s">
        <v>267</v>
      </c>
      <c r="G108" s="54" t="s">
        <v>495</v>
      </c>
      <c r="H108" s="54" t="s">
        <v>496</v>
      </c>
      <c r="I108" s="54" t="s">
        <v>497</v>
      </c>
      <c r="J108" s="54" t="s">
        <v>495</v>
      </c>
      <c r="K108" s="54" t="s">
        <v>512</v>
      </c>
      <c r="L108" s="89">
        <v>41688</v>
      </c>
      <c r="M108" s="89"/>
      <c r="N108" s="54" t="s">
        <v>513</v>
      </c>
      <c r="O108" s="90">
        <v>1.5035369999999999</v>
      </c>
      <c r="P108" s="54">
        <v>203</v>
      </c>
    </row>
    <row r="109" spans="1:16" ht="24">
      <c r="A109" s="54" t="s">
        <v>225</v>
      </c>
      <c r="B109" s="54" t="s">
        <v>185</v>
      </c>
      <c r="C109" s="54" t="s">
        <v>1125</v>
      </c>
      <c r="D109" s="54" t="s">
        <v>92</v>
      </c>
      <c r="E109" s="54" t="s">
        <v>365</v>
      </c>
      <c r="F109" s="54" t="s">
        <v>267</v>
      </c>
      <c r="G109" s="54" t="s">
        <v>495</v>
      </c>
      <c r="H109" s="54" t="s">
        <v>496</v>
      </c>
      <c r="I109" s="54" t="s">
        <v>497</v>
      </c>
      <c r="J109" s="54" t="s">
        <v>495</v>
      </c>
      <c r="K109" s="54" t="s">
        <v>514</v>
      </c>
      <c r="L109" s="89">
        <v>41688</v>
      </c>
      <c r="M109" s="89"/>
      <c r="N109" s="54" t="s">
        <v>515</v>
      </c>
      <c r="O109" s="90">
        <v>26.052517999999999</v>
      </c>
      <c r="P109" s="54">
        <v>3549</v>
      </c>
    </row>
    <row r="110" spans="1:16" ht="24">
      <c r="A110" s="54" t="s">
        <v>225</v>
      </c>
      <c r="B110" s="54" t="s">
        <v>185</v>
      </c>
      <c r="C110" s="54" t="s">
        <v>1125</v>
      </c>
      <c r="D110" s="54" t="s">
        <v>92</v>
      </c>
      <c r="E110" s="54" t="s">
        <v>365</v>
      </c>
      <c r="F110" s="54" t="s">
        <v>267</v>
      </c>
      <c r="G110" s="54" t="s">
        <v>495</v>
      </c>
      <c r="H110" s="54" t="s">
        <v>496</v>
      </c>
      <c r="I110" s="54" t="s">
        <v>497</v>
      </c>
      <c r="J110" s="54" t="s">
        <v>495</v>
      </c>
      <c r="K110" s="54" t="s">
        <v>516</v>
      </c>
      <c r="L110" s="89">
        <v>41688</v>
      </c>
      <c r="M110" s="89"/>
      <c r="N110" s="54" t="s">
        <v>517</v>
      </c>
      <c r="O110" s="90">
        <v>2.775674</v>
      </c>
      <c r="P110" s="54">
        <v>363</v>
      </c>
    </row>
    <row r="111" spans="1:16" ht="24">
      <c r="A111" s="54" t="s">
        <v>225</v>
      </c>
      <c r="B111" s="54" t="s">
        <v>185</v>
      </c>
      <c r="C111" s="54" t="s">
        <v>1125</v>
      </c>
      <c r="D111" s="54" t="s">
        <v>92</v>
      </c>
      <c r="E111" s="54" t="s">
        <v>365</v>
      </c>
      <c r="F111" s="54" t="s">
        <v>267</v>
      </c>
      <c r="G111" s="54" t="s">
        <v>495</v>
      </c>
      <c r="H111" s="54" t="s">
        <v>496</v>
      </c>
      <c r="I111" s="54" t="s">
        <v>497</v>
      </c>
      <c r="J111" s="54" t="s">
        <v>495</v>
      </c>
      <c r="K111" s="54" t="s">
        <v>518</v>
      </c>
      <c r="L111" s="89">
        <v>41688</v>
      </c>
      <c r="M111" s="89"/>
      <c r="N111" s="54" t="s">
        <v>519</v>
      </c>
      <c r="O111" s="90">
        <v>1.640781</v>
      </c>
      <c r="P111" s="54">
        <v>210</v>
      </c>
    </row>
    <row r="112" spans="1:16" ht="24">
      <c r="A112" s="54" t="s">
        <v>225</v>
      </c>
      <c r="B112" s="54" t="s">
        <v>185</v>
      </c>
      <c r="C112" s="54" t="s">
        <v>1125</v>
      </c>
      <c r="D112" s="54" t="s">
        <v>92</v>
      </c>
      <c r="E112" s="54" t="s">
        <v>365</v>
      </c>
      <c r="F112" s="54" t="s">
        <v>267</v>
      </c>
      <c r="G112" s="54" t="s">
        <v>495</v>
      </c>
      <c r="H112" s="54" t="s">
        <v>496</v>
      </c>
      <c r="I112" s="54" t="s">
        <v>497</v>
      </c>
      <c r="J112" s="54" t="s">
        <v>495</v>
      </c>
      <c r="K112" s="54" t="s">
        <v>520</v>
      </c>
      <c r="L112" s="89">
        <v>41688</v>
      </c>
      <c r="M112" s="89"/>
      <c r="N112" s="54" t="s">
        <v>521</v>
      </c>
      <c r="O112" s="90">
        <v>2.692879</v>
      </c>
      <c r="P112" s="54">
        <v>360</v>
      </c>
    </row>
    <row r="113" spans="1:16" ht="24">
      <c r="A113" s="54" t="s">
        <v>225</v>
      </c>
      <c r="B113" s="54" t="s">
        <v>185</v>
      </c>
      <c r="C113" s="54" t="s">
        <v>1125</v>
      </c>
      <c r="D113" s="54" t="s">
        <v>92</v>
      </c>
      <c r="E113" s="54" t="s">
        <v>365</v>
      </c>
      <c r="F113" s="54" t="s">
        <v>267</v>
      </c>
      <c r="G113" s="54" t="s">
        <v>1445</v>
      </c>
      <c r="H113" s="54" t="s">
        <v>1447</v>
      </c>
      <c r="I113" s="54" t="s">
        <v>1448</v>
      </c>
      <c r="J113" s="54" t="s">
        <v>1445</v>
      </c>
      <c r="K113" s="54" t="s">
        <v>1451</v>
      </c>
      <c r="L113" s="89">
        <v>43238</v>
      </c>
      <c r="M113" s="89"/>
      <c r="N113" s="54" t="s">
        <v>1452</v>
      </c>
      <c r="O113" s="90">
        <v>5.4289999999999989E-3</v>
      </c>
      <c r="P113" s="54">
        <v>1</v>
      </c>
    </row>
    <row r="114" spans="1:16" ht="24">
      <c r="A114" s="54" t="s">
        <v>225</v>
      </c>
      <c r="B114" s="54" t="s">
        <v>185</v>
      </c>
      <c r="C114" s="54" t="s">
        <v>1125</v>
      </c>
      <c r="D114" s="54" t="s">
        <v>92</v>
      </c>
      <c r="E114" s="54" t="s">
        <v>365</v>
      </c>
      <c r="F114" s="54" t="s">
        <v>267</v>
      </c>
      <c r="G114" s="54" t="s">
        <v>283</v>
      </c>
      <c r="H114" s="54" t="s">
        <v>284</v>
      </c>
      <c r="I114" s="54" t="s">
        <v>285</v>
      </c>
      <c r="J114" s="54" t="s">
        <v>283</v>
      </c>
      <c r="K114" s="54" t="s">
        <v>522</v>
      </c>
      <c r="L114" s="89">
        <v>41653</v>
      </c>
      <c r="M114" s="89"/>
      <c r="N114" s="54" t="s">
        <v>523</v>
      </c>
      <c r="O114" s="90">
        <v>3.9545999999999998E-2</v>
      </c>
      <c r="P114" s="54">
        <v>5</v>
      </c>
    </row>
    <row r="115" spans="1:16" ht="24">
      <c r="A115" s="54" t="s">
        <v>225</v>
      </c>
      <c r="B115" s="54" t="s">
        <v>185</v>
      </c>
      <c r="C115" s="54" t="s">
        <v>1125</v>
      </c>
      <c r="D115" s="54" t="s">
        <v>92</v>
      </c>
      <c r="E115" s="54" t="s">
        <v>365</v>
      </c>
      <c r="F115" s="54" t="s">
        <v>267</v>
      </c>
      <c r="G115" s="54" t="s">
        <v>283</v>
      </c>
      <c r="H115" s="54" t="s">
        <v>284</v>
      </c>
      <c r="I115" s="54" t="s">
        <v>285</v>
      </c>
      <c r="J115" s="54" t="s">
        <v>283</v>
      </c>
      <c r="K115" s="54" t="s">
        <v>524</v>
      </c>
      <c r="L115" s="89">
        <v>41653</v>
      </c>
      <c r="M115" s="89"/>
      <c r="N115" s="54" t="s">
        <v>525</v>
      </c>
      <c r="O115" s="90">
        <v>0.107361</v>
      </c>
      <c r="P115" s="54">
        <v>12</v>
      </c>
    </row>
    <row r="116" spans="1:16" ht="24">
      <c r="A116" s="54" t="s">
        <v>225</v>
      </c>
      <c r="B116" s="54" t="s">
        <v>185</v>
      </c>
      <c r="C116" s="54" t="s">
        <v>1125</v>
      </c>
      <c r="D116" s="54" t="s">
        <v>92</v>
      </c>
      <c r="E116" s="54" t="s">
        <v>365</v>
      </c>
      <c r="F116" s="54" t="s">
        <v>267</v>
      </c>
      <c r="G116" s="54" t="s">
        <v>283</v>
      </c>
      <c r="H116" s="54" t="s">
        <v>284</v>
      </c>
      <c r="I116" s="54" t="s">
        <v>285</v>
      </c>
      <c r="J116" s="54" t="s">
        <v>283</v>
      </c>
      <c r="K116" s="54" t="s">
        <v>286</v>
      </c>
      <c r="L116" s="89">
        <v>41653</v>
      </c>
      <c r="M116" s="89"/>
      <c r="N116" s="54" t="s">
        <v>526</v>
      </c>
      <c r="O116" s="90">
        <v>6.0503999999999988E-2</v>
      </c>
      <c r="P116" s="54">
        <v>6</v>
      </c>
    </row>
    <row r="117" spans="1:16" ht="24">
      <c r="A117" s="54" t="s">
        <v>225</v>
      </c>
      <c r="B117" s="54" t="s">
        <v>185</v>
      </c>
      <c r="C117" s="54" t="s">
        <v>1125</v>
      </c>
      <c r="D117" s="54" t="s">
        <v>92</v>
      </c>
      <c r="E117" s="54" t="s">
        <v>365</v>
      </c>
      <c r="F117" s="54" t="s">
        <v>267</v>
      </c>
      <c r="G117" s="54" t="s">
        <v>283</v>
      </c>
      <c r="H117" s="54" t="s">
        <v>284</v>
      </c>
      <c r="I117" s="54" t="s">
        <v>285</v>
      </c>
      <c r="J117" s="54" t="s">
        <v>283</v>
      </c>
      <c r="K117" s="54" t="s">
        <v>286</v>
      </c>
      <c r="L117" s="89">
        <v>41653</v>
      </c>
      <c r="M117" s="89"/>
      <c r="N117" s="54" t="s">
        <v>287</v>
      </c>
      <c r="O117" s="90">
        <v>5.5243999999999988E-2</v>
      </c>
      <c r="P117" s="54">
        <v>7</v>
      </c>
    </row>
    <row r="118" spans="1:16" ht="24">
      <c r="A118" s="54" t="s">
        <v>225</v>
      </c>
      <c r="B118" s="54" t="s">
        <v>185</v>
      </c>
      <c r="C118" s="54" t="s">
        <v>1125</v>
      </c>
      <c r="D118" s="54" t="s">
        <v>92</v>
      </c>
      <c r="E118" s="54" t="s">
        <v>365</v>
      </c>
      <c r="F118" s="54" t="s">
        <v>267</v>
      </c>
      <c r="G118" s="54" t="s">
        <v>283</v>
      </c>
      <c r="H118" s="54" t="s">
        <v>284</v>
      </c>
      <c r="I118" s="54" t="s">
        <v>285</v>
      </c>
      <c r="J118" s="54" t="s">
        <v>283</v>
      </c>
      <c r="K118" s="54" t="s">
        <v>527</v>
      </c>
      <c r="L118" s="89">
        <v>41653</v>
      </c>
      <c r="M118" s="89"/>
      <c r="N118" s="54" t="s">
        <v>528</v>
      </c>
      <c r="O118" s="90">
        <v>0.518841</v>
      </c>
      <c r="P118" s="54">
        <v>82</v>
      </c>
    </row>
    <row r="119" spans="1:16" ht="24">
      <c r="A119" s="54" t="s">
        <v>225</v>
      </c>
      <c r="B119" s="54" t="s">
        <v>185</v>
      </c>
      <c r="C119" s="54" t="s">
        <v>1125</v>
      </c>
      <c r="D119" s="54" t="s">
        <v>92</v>
      </c>
      <c r="E119" s="54" t="s">
        <v>365</v>
      </c>
      <c r="F119" s="54" t="s">
        <v>267</v>
      </c>
      <c r="G119" s="54" t="s">
        <v>283</v>
      </c>
      <c r="H119" s="54" t="s">
        <v>284</v>
      </c>
      <c r="I119" s="54" t="s">
        <v>285</v>
      </c>
      <c r="J119" s="54" t="s">
        <v>283</v>
      </c>
      <c r="K119" s="54" t="s">
        <v>529</v>
      </c>
      <c r="L119" s="89">
        <v>41653</v>
      </c>
      <c r="M119" s="89"/>
      <c r="N119" s="54" t="s">
        <v>530</v>
      </c>
      <c r="O119" s="90">
        <v>7.4807000000000012E-2</v>
      </c>
      <c r="P119" s="54">
        <v>10</v>
      </c>
    </row>
    <row r="120" spans="1:16" ht="24">
      <c r="A120" s="54" t="s">
        <v>225</v>
      </c>
      <c r="B120" s="54" t="s">
        <v>185</v>
      </c>
      <c r="C120" s="54" t="s">
        <v>1125</v>
      </c>
      <c r="D120" s="54" t="s">
        <v>92</v>
      </c>
      <c r="E120" s="54" t="s">
        <v>365</v>
      </c>
      <c r="F120" s="54" t="s">
        <v>267</v>
      </c>
      <c r="G120" s="54" t="s">
        <v>283</v>
      </c>
      <c r="H120" s="54" t="s">
        <v>284</v>
      </c>
      <c r="I120" s="54" t="s">
        <v>285</v>
      </c>
      <c r="J120" s="54" t="s">
        <v>283</v>
      </c>
      <c r="K120" s="54" t="s">
        <v>531</v>
      </c>
      <c r="L120" s="89">
        <v>41653</v>
      </c>
      <c r="M120" s="89"/>
      <c r="N120" s="54" t="s">
        <v>532</v>
      </c>
      <c r="O120" s="90">
        <v>7.9881999999999995E-2</v>
      </c>
      <c r="P120" s="54">
        <v>9</v>
      </c>
    </row>
    <row r="121" spans="1:16" ht="24">
      <c r="A121" s="54" t="s">
        <v>225</v>
      </c>
      <c r="B121" s="54" t="s">
        <v>185</v>
      </c>
      <c r="C121" s="54" t="s">
        <v>1125</v>
      </c>
      <c r="D121" s="54" t="s">
        <v>92</v>
      </c>
      <c r="E121" s="54" t="s">
        <v>365</v>
      </c>
      <c r="F121" s="54" t="s">
        <v>267</v>
      </c>
      <c r="G121" s="54" t="s">
        <v>283</v>
      </c>
      <c r="H121" s="54" t="s">
        <v>284</v>
      </c>
      <c r="I121" s="54" t="s">
        <v>285</v>
      </c>
      <c r="J121" s="54" t="s">
        <v>283</v>
      </c>
      <c r="K121" s="54" t="s">
        <v>533</v>
      </c>
      <c r="L121" s="89">
        <v>41653</v>
      </c>
      <c r="M121" s="89"/>
      <c r="N121" s="54" t="s">
        <v>534</v>
      </c>
      <c r="O121" s="90">
        <v>4.3596000000000003E-2</v>
      </c>
      <c r="P121" s="54">
        <v>6</v>
      </c>
    </row>
    <row r="122" spans="1:16" ht="24">
      <c r="A122" s="54" t="s">
        <v>225</v>
      </c>
      <c r="B122" s="54" t="s">
        <v>185</v>
      </c>
      <c r="C122" s="54" t="s">
        <v>1125</v>
      </c>
      <c r="D122" s="54" t="s">
        <v>92</v>
      </c>
      <c r="E122" s="54" t="s">
        <v>365</v>
      </c>
      <c r="F122" s="54" t="s">
        <v>267</v>
      </c>
      <c r="G122" s="54" t="s">
        <v>283</v>
      </c>
      <c r="H122" s="54" t="s">
        <v>284</v>
      </c>
      <c r="I122" s="54" t="s">
        <v>285</v>
      </c>
      <c r="J122" s="54" t="s">
        <v>283</v>
      </c>
      <c r="K122" s="54" t="s">
        <v>535</v>
      </c>
      <c r="L122" s="89">
        <v>41653</v>
      </c>
      <c r="M122" s="89"/>
      <c r="N122" s="54" t="s">
        <v>536</v>
      </c>
      <c r="O122" s="90">
        <v>5.9898999999999987E-2</v>
      </c>
      <c r="P122" s="54">
        <v>7</v>
      </c>
    </row>
    <row r="123" spans="1:16" ht="24">
      <c r="A123" s="54" t="s">
        <v>225</v>
      </c>
      <c r="B123" s="54" t="s">
        <v>185</v>
      </c>
      <c r="C123" s="54" t="s">
        <v>1125</v>
      </c>
      <c r="D123" s="54" t="s">
        <v>92</v>
      </c>
      <c r="E123" s="54" t="s">
        <v>365</v>
      </c>
      <c r="F123" s="54" t="s">
        <v>267</v>
      </c>
      <c r="G123" s="54" t="s">
        <v>283</v>
      </c>
      <c r="H123" s="54" t="s">
        <v>283</v>
      </c>
      <c r="I123" s="54" t="s">
        <v>288</v>
      </c>
      <c r="J123" s="54" t="s">
        <v>283</v>
      </c>
      <c r="K123" s="54" t="s">
        <v>289</v>
      </c>
      <c r="L123" s="89">
        <v>41653</v>
      </c>
      <c r="M123" s="89"/>
      <c r="N123" s="54" t="s">
        <v>290</v>
      </c>
      <c r="O123" s="90">
        <v>7.1274999999999991E-2</v>
      </c>
      <c r="P123" s="54">
        <v>11</v>
      </c>
    </row>
    <row r="124" spans="1:16" ht="24">
      <c r="A124" s="54" t="s">
        <v>225</v>
      </c>
      <c r="B124" s="54" t="s">
        <v>185</v>
      </c>
      <c r="C124" s="54" t="s">
        <v>1125</v>
      </c>
      <c r="D124" s="54" t="s">
        <v>92</v>
      </c>
      <c r="E124" s="54" t="s">
        <v>365</v>
      </c>
      <c r="F124" s="54" t="s">
        <v>267</v>
      </c>
      <c r="G124" s="54" t="s">
        <v>283</v>
      </c>
      <c r="H124" s="54" t="s">
        <v>283</v>
      </c>
      <c r="I124" s="54" t="s">
        <v>288</v>
      </c>
      <c r="J124" s="54" t="s">
        <v>283</v>
      </c>
      <c r="K124" s="54" t="s">
        <v>537</v>
      </c>
      <c r="L124" s="89">
        <v>41653</v>
      </c>
      <c r="M124" s="89"/>
      <c r="N124" s="54" t="s">
        <v>538</v>
      </c>
      <c r="O124" s="90">
        <v>4.8050000000000009E-2</v>
      </c>
      <c r="P124" s="54">
        <v>8</v>
      </c>
    </row>
    <row r="125" spans="1:16" ht="24">
      <c r="A125" s="54" t="s">
        <v>225</v>
      </c>
      <c r="B125" s="54" t="s">
        <v>185</v>
      </c>
      <c r="C125" s="54" t="s">
        <v>1125</v>
      </c>
      <c r="D125" s="54" t="s">
        <v>92</v>
      </c>
      <c r="E125" s="54" t="s">
        <v>365</v>
      </c>
      <c r="F125" s="54" t="s">
        <v>267</v>
      </c>
      <c r="G125" s="54" t="s">
        <v>283</v>
      </c>
      <c r="H125" s="54" t="s">
        <v>283</v>
      </c>
      <c r="I125" s="54" t="s">
        <v>288</v>
      </c>
      <c r="J125" s="54" t="s">
        <v>283</v>
      </c>
      <c r="K125" s="54" t="s">
        <v>539</v>
      </c>
      <c r="L125" s="89">
        <v>41653</v>
      </c>
      <c r="M125" s="89"/>
      <c r="N125" s="54" t="s">
        <v>540</v>
      </c>
      <c r="O125" s="90">
        <v>1.5767E-2</v>
      </c>
      <c r="P125" s="54">
        <v>5</v>
      </c>
    </row>
    <row r="126" spans="1:16" ht="24">
      <c r="A126" s="54" t="s">
        <v>225</v>
      </c>
      <c r="B126" s="54" t="s">
        <v>185</v>
      </c>
      <c r="C126" s="54" t="s">
        <v>1125</v>
      </c>
      <c r="D126" s="54" t="s">
        <v>92</v>
      </c>
      <c r="E126" s="54" t="s">
        <v>365</v>
      </c>
      <c r="F126" s="54" t="s">
        <v>267</v>
      </c>
      <c r="G126" s="54" t="s">
        <v>283</v>
      </c>
      <c r="H126" s="54" t="s">
        <v>283</v>
      </c>
      <c r="I126" s="54" t="s">
        <v>288</v>
      </c>
      <c r="J126" s="54" t="s">
        <v>283</v>
      </c>
      <c r="K126" s="54" t="s">
        <v>541</v>
      </c>
      <c r="L126" s="89">
        <v>41653</v>
      </c>
      <c r="M126" s="89"/>
      <c r="N126" s="54" t="s">
        <v>542</v>
      </c>
      <c r="O126" s="90">
        <v>3.7192000000000003E-2</v>
      </c>
      <c r="P126" s="54">
        <v>6</v>
      </c>
    </row>
    <row r="127" spans="1:16" ht="24">
      <c r="A127" s="54" t="s">
        <v>225</v>
      </c>
      <c r="B127" s="54" t="s">
        <v>185</v>
      </c>
      <c r="C127" s="54" t="s">
        <v>1125</v>
      </c>
      <c r="D127" s="54" t="s">
        <v>92</v>
      </c>
      <c r="E127" s="54" t="s">
        <v>365</v>
      </c>
      <c r="F127" s="54" t="s">
        <v>267</v>
      </c>
      <c r="G127" s="54" t="s">
        <v>283</v>
      </c>
      <c r="H127" s="54" t="s">
        <v>283</v>
      </c>
      <c r="I127" s="54" t="s">
        <v>288</v>
      </c>
      <c r="J127" s="54" t="s">
        <v>283</v>
      </c>
      <c r="K127" s="54" t="s">
        <v>543</v>
      </c>
      <c r="L127" s="89">
        <v>41653</v>
      </c>
      <c r="M127" s="89"/>
      <c r="N127" s="54" t="s">
        <v>544</v>
      </c>
      <c r="O127" s="90">
        <v>2.4017E-2</v>
      </c>
      <c r="P127" s="54">
        <v>5</v>
      </c>
    </row>
    <row r="128" spans="1:16" ht="24">
      <c r="A128" s="54" t="s">
        <v>225</v>
      </c>
      <c r="B128" s="54" t="s">
        <v>185</v>
      </c>
      <c r="C128" s="54" t="s">
        <v>1125</v>
      </c>
      <c r="D128" s="54" t="s">
        <v>92</v>
      </c>
      <c r="E128" s="54" t="s">
        <v>365</v>
      </c>
      <c r="F128" s="54" t="s">
        <v>267</v>
      </c>
      <c r="G128" s="54" t="s">
        <v>283</v>
      </c>
      <c r="H128" s="54" t="s">
        <v>283</v>
      </c>
      <c r="I128" s="54" t="s">
        <v>288</v>
      </c>
      <c r="J128" s="54" t="s">
        <v>283</v>
      </c>
      <c r="K128" s="54" t="s">
        <v>291</v>
      </c>
      <c r="L128" s="89">
        <v>41653</v>
      </c>
      <c r="M128" s="89"/>
      <c r="N128" s="54" t="s">
        <v>292</v>
      </c>
      <c r="O128" s="90">
        <v>2.2951630000000001</v>
      </c>
      <c r="P128" s="54">
        <v>332</v>
      </c>
    </row>
    <row r="129" spans="1:16" ht="24">
      <c r="A129" s="54" t="s">
        <v>225</v>
      </c>
      <c r="B129" s="54" t="s">
        <v>185</v>
      </c>
      <c r="C129" s="54" t="s">
        <v>1125</v>
      </c>
      <c r="D129" s="54" t="s">
        <v>92</v>
      </c>
      <c r="E129" s="54" t="s">
        <v>365</v>
      </c>
      <c r="F129" s="54" t="s">
        <v>267</v>
      </c>
      <c r="G129" s="54" t="s">
        <v>283</v>
      </c>
      <c r="H129" s="54" t="s">
        <v>283</v>
      </c>
      <c r="I129" s="54" t="s">
        <v>288</v>
      </c>
      <c r="J129" s="54" t="s">
        <v>283</v>
      </c>
      <c r="K129" s="54" t="s">
        <v>545</v>
      </c>
      <c r="L129" s="89">
        <v>41653</v>
      </c>
      <c r="M129" s="89"/>
      <c r="N129" s="54" t="s">
        <v>546</v>
      </c>
      <c r="O129" s="90">
        <v>2.7897999999999999E-2</v>
      </c>
      <c r="P129" s="54">
        <v>4</v>
      </c>
    </row>
    <row r="130" spans="1:16" ht="24">
      <c r="A130" s="54" t="s">
        <v>225</v>
      </c>
      <c r="B130" s="54" t="s">
        <v>185</v>
      </c>
      <c r="C130" s="54" t="s">
        <v>1125</v>
      </c>
      <c r="D130" s="54" t="s">
        <v>92</v>
      </c>
      <c r="E130" s="54" t="s">
        <v>365</v>
      </c>
      <c r="F130" s="54" t="s">
        <v>267</v>
      </c>
      <c r="G130" s="54" t="s">
        <v>283</v>
      </c>
      <c r="H130" s="54" t="s">
        <v>283</v>
      </c>
      <c r="I130" s="54" t="s">
        <v>288</v>
      </c>
      <c r="J130" s="54" t="s">
        <v>283</v>
      </c>
      <c r="K130" s="54" t="s">
        <v>547</v>
      </c>
      <c r="L130" s="89">
        <v>41653</v>
      </c>
      <c r="M130" s="89"/>
      <c r="N130" s="54" t="s">
        <v>548</v>
      </c>
      <c r="O130" s="90">
        <v>2.4017E-2</v>
      </c>
      <c r="P130" s="54">
        <v>5</v>
      </c>
    </row>
    <row r="131" spans="1:16" ht="24">
      <c r="A131" s="54" t="s">
        <v>225</v>
      </c>
      <c r="B131" s="54" t="s">
        <v>185</v>
      </c>
      <c r="C131" s="54" t="s">
        <v>1125</v>
      </c>
      <c r="D131" s="54" t="s">
        <v>92</v>
      </c>
      <c r="E131" s="54" t="s">
        <v>365</v>
      </c>
      <c r="F131" s="54" t="s">
        <v>267</v>
      </c>
      <c r="G131" s="54" t="s">
        <v>283</v>
      </c>
      <c r="H131" s="54" t="s">
        <v>283</v>
      </c>
      <c r="I131" s="54" t="s">
        <v>288</v>
      </c>
      <c r="J131" s="54" t="s">
        <v>283</v>
      </c>
      <c r="K131" s="54" t="s">
        <v>549</v>
      </c>
      <c r="L131" s="89">
        <v>41653</v>
      </c>
      <c r="M131" s="89"/>
      <c r="N131" s="54" t="s">
        <v>550</v>
      </c>
      <c r="O131" s="90">
        <v>5.4289999999999989E-3</v>
      </c>
      <c r="P131" s="54">
        <v>1</v>
      </c>
    </row>
    <row r="132" spans="1:16" ht="24">
      <c r="A132" s="54" t="s">
        <v>225</v>
      </c>
      <c r="B132" s="54" t="s">
        <v>185</v>
      </c>
      <c r="C132" s="54" t="s">
        <v>1125</v>
      </c>
      <c r="D132" s="54" t="s">
        <v>92</v>
      </c>
      <c r="E132" s="54" t="s">
        <v>365</v>
      </c>
      <c r="F132" s="54" t="s">
        <v>267</v>
      </c>
      <c r="G132" s="54" t="s">
        <v>283</v>
      </c>
      <c r="H132" s="54" t="s">
        <v>283</v>
      </c>
      <c r="I132" s="54" t="s">
        <v>288</v>
      </c>
      <c r="J132" s="54" t="s">
        <v>283</v>
      </c>
      <c r="K132" s="54" t="s">
        <v>551</v>
      </c>
      <c r="L132" s="89">
        <v>41653</v>
      </c>
      <c r="M132" s="89"/>
      <c r="N132" s="54" t="s">
        <v>552</v>
      </c>
      <c r="O132" s="90">
        <v>4.4200999999999997E-2</v>
      </c>
      <c r="P132" s="54">
        <v>5</v>
      </c>
    </row>
    <row r="133" spans="1:16" ht="24">
      <c r="A133" s="54" t="s">
        <v>225</v>
      </c>
      <c r="B133" s="54" t="s">
        <v>185</v>
      </c>
      <c r="C133" s="54" t="s">
        <v>1125</v>
      </c>
      <c r="D133" s="54" t="s">
        <v>92</v>
      </c>
      <c r="E133" s="54" t="s">
        <v>365</v>
      </c>
      <c r="F133" s="54" t="s">
        <v>267</v>
      </c>
      <c r="G133" s="54" t="s">
        <v>283</v>
      </c>
      <c r="H133" s="54" t="s">
        <v>283</v>
      </c>
      <c r="I133" s="54" t="s">
        <v>288</v>
      </c>
      <c r="J133" s="54" t="s">
        <v>283</v>
      </c>
      <c r="K133" s="54" t="s">
        <v>553</v>
      </c>
      <c r="L133" s="89">
        <v>41653</v>
      </c>
      <c r="M133" s="89"/>
      <c r="N133" s="54" t="s">
        <v>554</v>
      </c>
      <c r="O133" s="90">
        <v>4.1110000000000008E-2</v>
      </c>
      <c r="P133" s="54">
        <v>5</v>
      </c>
    </row>
    <row r="134" spans="1:16" ht="24">
      <c r="A134" s="54" t="s">
        <v>225</v>
      </c>
      <c r="B134" s="54" t="s">
        <v>185</v>
      </c>
      <c r="C134" s="54" t="s">
        <v>1125</v>
      </c>
      <c r="D134" s="54" t="s">
        <v>92</v>
      </c>
      <c r="E134" s="54" t="s">
        <v>365</v>
      </c>
      <c r="F134" s="54" t="s">
        <v>267</v>
      </c>
      <c r="G134" s="54" t="s">
        <v>283</v>
      </c>
      <c r="H134" s="54" t="s">
        <v>283</v>
      </c>
      <c r="I134" s="54" t="s">
        <v>288</v>
      </c>
      <c r="J134" s="54" t="s">
        <v>283</v>
      </c>
      <c r="K134" s="54" t="s">
        <v>555</v>
      </c>
      <c r="L134" s="89">
        <v>41653</v>
      </c>
      <c r="M134" s="89"/>
      <c r="N134" s="54" t="s">
        <v>556</v>
      </c>
      <c r="O134" s="90">
        <v>3.1800000000000002E-2</v>
      </c>
      <c r="P134" s="54">
        <v>5</v>
      </c>
    </row>
    <row r="135" spans="1:16" ht="24">
      <c r="A135" s="54" t="s">
        <v>225</v>
      </c>
      <c r="B135" s="54" t="s">
        <v>185</v>
      </c>
      <c r="C135" s="54" t="s">
        <v>1125</v>
      </c>
      <c r="D135" s="54" t="s">
        <v>92</v>
      </c>
      <c r="E135" s="54" t="s">
        <v>365</v>
      </c>
      <c r="F135" s="54" t="s">
        <v>267</v>
      </c>
      <c r="G135" s="54" t="s">
        <v>283</v>
      </c>
      <c r="H135" s="54" t="s">
        <v>283</v>
      </c>
      <c r="I135" s="54" t="s">
        <v>288</v>
      </c>
      <c r="J135" s="54" t="s">
        <v>283</v>
      </c>
      <c r="K135" s="54" t="s">
        <v>557</v>
      </c>
      <c r="L135" s="89">
        <v>41653</v>
      </c>
      <c r="M135" s="89"/>
      <c r="N135" s="54" t="s">
        <v>558</v>
      </c>
      <c r="O135" s="90">
        <v>1.5513000000000001E-2</v>
      </c>
      <c r="P135" s="54">
        <v>2</v>
      </c>
    </row>
    <row r="136" spans="1:16" ht="24">
      <c r="A136" s="54" t="s">
        <v>225</v>
      </c>
      <c r="B136" s="54" t="s">
        <v>185</v>
      </c>
      <c r="C136" s="54" t="s">
        <v>1125</v>
      </c>
      <c r="D136" s="54" t="s">
        <v>92</v>
      </c>
      <c r="E136" s="54" t="s">
        <v>365</v>
      </c>
      <c r="F136" s="54" t="s">
        <v>267</v>
      </c>
      <c r="G136" s="54" t="s">
        <v>283</v>
      </c>
      <c r="H136" s="54" t="s">
        <v>283</v>
      </c>
      <c r="I136" s="54" t="s">
        <v>288</v>
      </c>
      <c r="J136" s="54" t="s">
        <v>283</v>
      </c>
      <c r="K136" s="54" t="s">
        <v>293</v>
      </c>
      <c r="L136" s="89">
        <v>41653</v>
      </c>
      <c r="M136" s="89"/>
      <c r="N136" s="54" t="s">
        <v>294</v>
      </c>
      <c r="O136" s="90">
        <v>1.0083999999999999E-2</v>
      </c>
      <c r="P136" s="54">
        <v>1</v>
      </c>
    </row>
    <row r="137" spans="1:16" ht="24">
      <c r="A137" s="54" t="s">
        <v>225</v>
      </c>
      <c r="B137" s="54" t="s">
        <v>185</v>
      </c>
      <c r="C137" s="54" t="s">
        <v>1125</v>
      </c>
      <c r="D137" s="54" t="s">
        <v>92</v>
      </c>
      <c r="E137" s="54" t="s">
        <v>365</v>
      </c>
      <c r="F137" s="54" t="s">
        <v>267</v>
      </c>
      <c r="G137" s="54" t="s">
        <v>283</v>
      </c>
      <c r="H137" s="54" t="s">
        <v>559</v>
      </c>
      <c r="I137" s="54" t="s">
        <v>560</v>
      </c>
      <c r="J137" s="54" t="s">
        <v>283</v>
      </c>
      <c r="K137" s="54" t="s">
        <v>561</v>
      </c>
      <c r="L137" s="89">
        <v>41653</v>
      </c>
      <c r="M137" s="89"/>
      <c r="N137" s="54" t="s">
        <v>562</v>
      </c>
      <c r="O137" s="90">
        <v>1.0083999999999999E-2</v>
      </c>
      <c r="P137" s="54">
        <v>1</v>
      </c>
    </row>
    <row r="138" spans="1:16" ht="24">
      <c r="A138" s="54" t="s">
        <v>225</v>
      </c>
      <c r="B138" s="54" t="s">
        <v>185</v>
      </c>
      <c r="C138" s="54" t="s">
        <v>1125</v>
      </c>
      <c r="D138" s="54" t="s">
        <v>92</v>
      </c>
      <c r="E138" s="54" t="s">
        <v>365</v>
      </c>
      <c r="F138" s="54" t="s">
        <v>267</v>
      </c>
      <c r="G138" s="54" t="s">
        <v>283</v>
      </c>
      <c r="H138" s="54" t="s">
        <v>559</v>
      </c>
      <c r="I138" s="54" t="s">
        <v>560</v>
      </c>
      <c r="J138" s="54" t="s">
        <v>283</v>
      </c>
      <c r="K138" s="54" t="s">
        <v>563</v>
      </c>
      <c r="L138" s="89">
        <v>41653</v>
      </c>
      <c r="M138" s="89"/>
      <c r="N138" s="54" t="s">
        <v>564</v>
      </c>
      <c r="O138" s="90">
        <v>3.368199999999999E-2</v>
      </c>
      <c r="P138" s="54">
        <v>5</v>
      </c>
    </row>
    <row r="139" spans="1:16" ht="24">
      <c r="A139" s="54" t="s">
        <v>225</v>
      </c>
      <c r="B139" s="54" t="s">
        <v>185</v>
      </c>
      <c r="C139" s="54" t="s">
        <v>1125</v>
      </c>
      <c r="D139" s="54" t="s">
        <v>92</v>
      </c>
      <c r="E139" s="54" t="s">
        <v>365</v>
      </c>
      <c r="F139" s="54" t="s">
        <v>267</v>
      </c>
      <c r="G139" s="54" t="s">
        <v>283</v>
      </c>
      <c r="H139" s="54" t="s">
        <v>559</v>
      </c>
      <c r="I139" s="54" t="s">
        <v>560</v>
      </c>
      <c r="J139" s="54" t="s">
        <v>283</v>
      </c>
      <c r="K139" s="54" t="s">
        <v>565</v>
      </c>
      <c r="L139" s="89">
        <v>41653</v>
      </c>
      <c r="M139" s="89"/>
      <c r="N139" s="54" t="s">
        <v>566</v>
      </c>
      <c r="O139" s="90">
        <v>0.14824300000000001</v>
      </c>
      <c r="P139" s="54">
        <v>20</v>
      </c>
    </row>
    <row r="140" spans="1:16" ht="24">
      <c r="A140" s="54" t="s">
        <v>225</v>
      </c>
      <c r="B140" s="54" t="s">
        <v>185</v>
      </c>
      <c r="C140" s="54" t="s">
        <v>1125</v>
      </c>
      <c r="D140" s="54" t="s">
        <v>92</v>
      </c>
      <c r="E140" s="54" t="s">
        <v>365</v>
      </c>
      <c r="F140" s="54" t="s">
        <v>267</v>
      </c>
      <c r="G140" s="54" t="s">
        <v>283</v>
      </c>
      <c r="H140" s="54" t="s">
        <v>559</v>
      </c>
      <c r="I140" s="54" t="s">
        <v>560</v>
      </c>
      <c r="J140" s="54" t="s">
        <v>283</v>
      </c>
      <c r="K140" s="54" t="s">
        <v>567</v>
      </c>
      <c r="L140" s="89">
        <v>41653</v>
      </c>
      <c r="M140" s="89"/>
      <c r="N140" s="54" t="s">
        <v>568</v>
      </c>
      <c r="O140" s="90">
        <v>1.7024000000000001E-2</v>
      </c>
      <c r="P140" s="54">
        <v>4</v>
      </c>
    </row>
    <row r="141" spans="1:16" ht="24">
      <c r="A141" s="54" t="s">
        <v>225</v>
      </c>
      <c r="B141" s="54" t="s">
        <v>185</v>
      </c>
      <c r="C141" s="54" t="s">
        <v>1125</v>
      </c>
      <c r="D141" s="54" t="s">
        <v>92</v>
      </c>
      <c r="E141" s="54" t="s">
        <v>365</v>
      </c>
      <c r="F141" s="54" t="s">
        <v>267</v>
      </c>
      <c r="G141" s="54" t="s">
        <v>283</v>
      </c>
      <c r="H141" s="54" t="s">
        <v>559</v>
      </c>
      <c r="I141" s="54" t="s">
        <v>560</v>
      </c>
      <c r="J141" s="54" t="s">
        <v>283</v>
      </c>
      <c r="K141" s="54" t="s">
        <v>569</v>
      </c>
      <c r="L141" s="89">
        <v>41653</v>
      </c>
      <c r="M141" s="89"/>
      <c r="N141" s="54" t="s">
        <v>570</v>
      </c>
      <c r="O141" s="90">
        <v>2.5320000000000009E-2</v>
      </c>
      <c r="P141" s="54">
        <v>6</v>
      </c>
    </row>
    <row r="142" spans="1:16" ht="24">
      <c r="A142" s="54" t="s">
        <v>225</v>
      </c>
      <c r="B142" s="54" t="s">
        <v>185</v>
      </c>
      <c r="C142" s="54" t="s">
        <v>1125</v>
      </c>
      <c r="D142" s="54" t="s">
        <v>92</v>
      </c>
      <c r="E142" s="54" t="s">
        <v>365</v>
      </c>
      <c r="F142" s="54" t="s">
        <v>267</v>
      </c>
      <c r="G142" s="54" t="s">
        <v>283</v>
      </c>
      <c r="H142" s="54" t="s">
        <v>193</v>
      </c>
      <c r="I142" s="54" t="s">
        <v>571</v>
      </c>
      <c r="J142" s="54" t="s">
        <v>283</v>
      </c>
      <c r="K142" s="54" t="s">
        <v>572</v>
      </c>
      <c r="L142" s="89">
        <v>42510</v>
      </c>
      <c r="M142" s="89"/>
      <c r="N142" s="54" t="s">
        <v>573</v>
      </c>
      <c r="O142" s="90">
        <v>0.13991899999999999</v>
      </c>
      <c r="P142" s="54">
        <v>20</v>
      </c>
    </row>
    <row r="143" spans="1:16" ht="24">
      <c r="A143" s="54" t="s">
        <v>225</v>
      </c>
      <c r="B143" s="54" t="s">
        <v>185</v>
      </c>
      <c r="C143" s="54" t="s">
        <v>1125</v>
      </c>
      <c r="D143" s="54" t="s">
        <v>92</v>
      </c>
      <c r="E143" s="54" t="s">
        <v>365</v>
      </c>
      <c r="F143" s="54" t="s">
        <v>267</v>
      </c>
      <c r="G143" s="54" t="s">
        <v>283</v>
      </c>
      <c r="H143" s="54" t="s">
        <v>193</v>
      </c>
      <c r="I143" s="54" t="s">
        <v>571</v>
      </c>
      <c r="J143" s="54" t="s">
        <v>283</v>
      </c>
      <c r="K143" s="54" t="s">
        <v>574</v>
      </c>
      <c r="L143" s="89">
        <v>42510</v>
      </c>
      <c r="M143" s="89"/>
      <c r="N143" s="54" t="s">
        <v>575</v>
      </c>
      <c r="O143" s="90">
        <v>0.17512800000000001</v>
      </c>
      <c r="P143" s="54">
        <v>25</v>
      </c>
    </row>
    <row r="144" spans="1:16" ht="24">
      <c r="A144" s="54" t="s">
        <v>225</v>
      </c>
      <c r="B144" s="54" t="s">
        <v>185</v>
      </c>
      <c r="C144" s="54" t="s">
        <v>1125</v>
      </c>
      <c r="D144" s="54" t="s">
        <v>92</v>
      </c>
      <c r="E144" s="54" t="s">
        <v>365</v>
      </c>
      <c r="F144" s="54" t="s">
        <v>267</v>
      </c>
      <c r="G144" s="54" t="s">
        <v>283</v>
      </c>
      <c r="H144" s="54" t="s">
        <v>193</v>
      </c>
      <c r="I144" s="54" t="s">
        <v>571</v>
      </c>
      <c r="J144" s="54" t="s">
        <v>283</v>
      </c>
      <c r="K144" s="54" t="s">
        <v>576</v>
      </c>
      <c r="L144" s="89">
        <v>42510</v>
      </c>
      <c r="M144" s="89"/>
      <c r="N144" s="54" t="s">
        <v>577</v>
      </c>
      <c r="O144" s="90">
        <v>0.13405500000000001</v>
      </c>
      <c r="P144" s="54">
        <v>20</v>
      </c>
    </row>
    <row r="145" spans="1:16" ht="36">
      <c r="A145" s="54" t="s">
        <v>225</v>
      </c>
      <c r="B145" s="54" t="s">
        <v>185</v>
      </c>
      <c r="C145" s="54" t="s">
        <v>1125</v>
      </c>
      <c r="D145" s="54" t="s">
        <v>92</v>
      </c>
      <c r="E145" s="54" t="s">
        <v>365</v>
      </c>
      <c r="F145" s="54" t="s">
        <v>267</v>
      </c>
      <c r="G145" s="54" t="s">
        <v>283</v>
      </c>
      <c r="H145" s="54" t="s">
        <v>193</v>
      </c>
      <c r="I145" s="54" t="s">
        <v>571</v>
      </c>
      <c r="J145" s="54" t="s">
        <v>283</v>
      </c>
      <c r="K145" s="54" t="s">
        <v>578</v>
      </c>
      <c r="L145" s="89">
        <v>42510</v>
      </c>
      <c r="M145" s="89"/>
      <c r="N145" s="54" t="s">
        <v>579</v>
      </c>
      <c r="O145" s="90">
        <v>0.13605400000000001</v>
      </c>
      <c r="P145" s="54">
        <v>19</v>
      </c>
    </row>
    <row r="146" spans="1:16" ht="24">
      <c r="A146" s="54" t="s">
        <v>225</v>
      </c>
      <c r="B146" s="54" t="s">
        <v>185</v>
      </c>
      <c r="C146" s="54" t="s">
        <v>1125</v>
      </c>
      <c r="D146" s="54" t="s">
        <v>92</v>
      </c>
      <c r="E146" s="54" t="s">
        <v>365</v>
      </c>
      <c r="F146" s="54" t="s">
        <v>267</v>
      </c>
      <c r="G146" s="54" t="s">
        <v>283</v>
      </c>
      <c r="H146" s="54" t="s">
        <v>193</v>
      </c>
      <c r="I146" s="54" t="s">
        <v>571</v>
      </c>
      <c r="J146" s="54" t="s">
        <v>283</v>
      </c>
      <c r="K146" s="54" t="s">
        <v>580</v>
      </c>
      <c r="L146" s="89">
        <v>42510</v>
      </c>
      <c r="M146" s="89"/>
      <c r="N146" s="54" t="s">
        <v>581</v>
      </c>
      <c r="O146" s="90">
        <v>0.14027400000000001</v>
      </c>
      <c r="P146" s="54">
        <v>20</v>
      </c>
    </row>
    <row r="147" spans="1:16" ht="24">
      <c r="A147" s="54" t="s">
        <v>225</v>
      </c>
      <c r="B147" s="54" t="s">
        <v>185</v>
      </c>
      <c r="C147" s="54" t="s">
        <v>1125</v>
      </c>
      <c r="D147" s="54" t="s">
        <v>92</v>
      </c>
      <c r="E147" s="54" t="s">
        <v>365</v>
      </c>
      <c r="F147" s="54" t="s">
        <v>267</v>
      </c>
      <c r="G147" s="54" t="s">
        <v>283</v>
      </c>
      <c r="H147" s="54" t="s">
        <v>193</v>
      </c>
      <c r="I147" s="54" t="s">
        <v>571</v>
      </c>
      <c r="J147" s="54" t="s">
        <v>283</v>
      </c>
      <c r="K147" s="54" t="s">
        <v>582</v>
      </c>
      <c r="L147" s="89">
        <v>42510</v>
      </c>
      <c r="M147" s="89"/>
      <c r="N147" s="54" t="s">
        <v>583</v>
      </c>
      <c r="O147" s="90">
        <v>0.28800799999999999</v>
      </c>
      <c r="P147" s="54">
        <v>36</v>
      </c>
    </row>
    <row r="148" spans="1:16" ht="24">
      <c r="A148" s="54" t="s">
        <v>225</v>
      </c>
      <c r="B148" s="54" t="s">
        <v>185</v>
      </c>
      <c r="C148" s="54" t="s">
        <v>1125</v>
      </c>
      <c r="D148" s="54" t="s">
        <v>92</v>
      </c>
      <c r="E148" s="54" t="s">
        <v>365</v>
      </c>
      <c r="F148" s="54" t="s">
        <v>267</v>
      </c>
      <c r="G148" s="54" t="s">
        <v>283</v>
      </c>
      <c r="H148" s="54" t="s">
        <v>193</v>
      </c>
      <c r="I148" s="54" t="s">
        <v>571</v>
      </c>
      <c r="J148" s="54" t="s">
        <v>283</v>
      </c>
      <c r="K148" s="54" t="s">
        <v>584</v>
      </c>
      <c r="L148" s="89">
        <v>42510</v>
      </c>
      <c r="M148" s="89"/>
      <c r="N148" s="54" t="s">
        <v>585</v>
      </c>
      <c r="O148" s="90">
        <v>8.0560000000000007E-2</v>
      </c>
      <c r="P148" s="54">
        <v>13</v>
      </c>
    </row>
    <row r="149" spans="1:16" ht="24">
      <c r="A149" s="54" t="s">
        <v>225</v>
      </c>
      <c r="B149" s="54" t="s">
        <v>185</v>
      </c>
      <c r="C149" s="54" t="s">
        <v>1125</v>
      </c>
      <c r="D149" s="54" t="s">
        <v>92</v>
      </c>
      <c r="E149" s="54" t="s">
        <v>365</v>
      </c>
      <c r="F149" s="54" t="s">
        <v>267</v>
      </c>
      <c r="G149" s="54" t="s">
        <v>283</v>
      </c>
      <c r="H149" s="54" t="s">
        <v>193</v>
      </c>
      <c r="I149" s="54" t="s">
        <v>571</v>
      </c>
      <c r="J149" s="54" t="s">
        <v>283</v>
      </c>
      <c r="K149" s="54" t="s">
        <v>586</v>
      </c>
      <c r="L149" s="89">
        <v>42510</v>
      </c>
      <c r="M149" s="89"/>
      <c r="N149" s="54" t="s">
        <v>587</v>
      </c>
      <c r="O149" s="90">
        <v>8.9514999999999983E-2</v>
      </c>
      <c r="P149" s="54">
        <v>13</v>
      </c>
    </row>
    <row r="150" spans="1:16" ht="24">
      <c r="A150" s="54" t="s">
        <v>225</v>
      </c>
      <c r="B150" s="54" t="s">
        <v>185</v>
      </c>
      <c r="C150" s="54" t="s">
        <v>1125</v>
      </c>
      <c r="D150" s="54" t="s">
        <v>92</v>
      </c>
      <c r="E150" s="54" t="s">
        <v>365</v>
      </c>
      <c r="F150" s="54" t="s">
        <v>267</v>
      </c>
      <c r="G150" s="54" t="s">
        <v>283</v>
      </c>
      <c r="H150" s="54" t="s">
        <v>193</v>
      </c>
      <c r="I150" s="54" t="s">
        <v>571</v>
      </c>
      <c r="J150" s="54" t="s">
        <v>283</v>
      </c>
      <c r="K150" s="54" t="s">
        <v>588</v>
      </c>
      <c r="L150" s="89">
        <v>42510</v>
      </c>
      <c r="M150" s="89"/>
      <c r="N150" s="54" t="s">
        <v>589</v>
      </c>
      <c r="O150" s="90">
        <v>0.35490500000000003</v>
      </c>
      <c r="P150" s="54">
        <v>51</v>
      </c>
    </row>
    <row r="151" spans="1:16" ht="24">
      <c r="A151" s="54" t="s">
        <v>225</v>
      </c>
      <c r="B151" s="54" t="s">
        <v>185</v>
      </c>
      <c r="C151" s="54" t="s">
        <v>1125</v>
      </c>
      <c r="D151" s="54" t="s">
        <v>92</v>
      </c>
      <c r="E151" s="54" t="s">
        <v>365</v>
      </c>
      <c r="F151" s="54" t="s">
        <v>267</v>
      </c>
      <c r="G151" s="54" t="s">
        <v>283</v>
      </c>
      <c r="H151" s="54" t="s">
        <v>193</v>
      </c>
      <c r="I151" s="54" t="s">
        <v>571</v>
      </c>
      <c r="J151" s="54" t="s">
        <v>283</v>
      </c>
      <c r="K151" s="54" t="s">
        <v>590</v>
      </c>
      <c r="L151" s="89">
        <v>42510</v>
      </c>
      <c r="M151" s="89"/>
      <c r="N151" s="54" t="s">
        <v>591</v>
      </c>
      <c r="O151" s="90">
        <v>0.14613799999999999</v>
      </c>
      <c r="P151" s="54">
        <v>20</v>
      </c>
    </row>
    <row r="152" spans="1:16" ht="24">
      <c r="A152" s="54" t="s">
        <v>225</v>
      </c>
      <c r="B152" s="54" t="s">
        <v>185</v>
      </c>
      <c r="C152" s="54" t="s">
        <v>1125</v>
      </c>
      <c r="D152" s="54" t="s">
        <v>92</v>
      </c>
      <c r="E152" s="54" t="s">
        <v>365</v>
      </c>
      <c r="F152" s="54" t="s">
        <v>267</v>
      </c>
      <c r="G152" s="54" t="s">
        <v>283</v>
      </c>
      <c r="H152" s="54" t="s">
        <v>592</v>
      </c>
      <c r="I152" s="54" t="s">
        <v>593</v>
      </c>
      <c r="J152" s="54" t="s">
        <v>283</v>
      </c>
      <c r="K152" s="54" t="s">
        <v>592</v>
      </c>
      <c r="L152" s="89">
        <v>42440</v>
      </c>
      <c r="M152" s="89"/>
      <c r="N152" s="54" t="s">
        <v>594</v>
      </c>
      <c r="O152" s="90">
        <v>0.42979299999999998</v>
      </c>
      <c r="P152" s="54">
        <v>58</v>
      </c>
    </row>
    <row r="153" spans="1:16" ht="24">
      <c r="A153" s="54" t="s">
        <v>225</v>
      </c>
      <c r="B153" s="54" t="s">
        <v>185</v>
      </c>
      <c r="C153" s="54" t="s">
        <v>1125</v>
      </c>
      <c r="D153" s="54" t="s">
        <v>92</v>
      </c>
      <c r="E153" s="54" t="s">
        <v>365</v>
      </c>
      <c r="F153" s="54" t="s">
        <v>267</v>
      </c>
      <c r="G153" s="54" t="s">
        <v>283</v>
      </c>
      <c r="H153" s="54" t="s">
        <v>557</v>
      </c>
      <c r="I153" s="54" t="s">
        <v>618</v>
      </c>
      <c r="J153" s="54" t="s">
        <v>283</v>
      </c>
      <c r="K153" s="54" t="s">
        <v>557</v>
      </c>
      <c r="L153" s="89">
        <v>42066</v>
      </c>
      <c r="M153" s="89"/>
      <c r="N153" s="54" t="s">
        <v>619</v>
      </c>
      <c r="O153" s="90">
        <v>3.0235999999999999E-2</v>
      </c>
      <c r="P153" s="54">
        <v>5</v>
      </c>
    </row>
    <row r="154" spans="1:16" ht="24">
      <c r="A154" s="54" t="s">
        <v>225</v>
      </c>
      <c r="B154" s="54" t="s">
        <v>185</v>
      </c>
      <c r="C154" s="54" t="s">
        <v>1125</v>
      </c>
      <c r="D154" s="54" t="s">
        <v>92</v>
      </c>
      <c r="E154" s="54" t="s">
        <v>365</v>
      </c>
      <c r="F154" s="54" t="s">
        <v>267</v>
      </c>
      <c r="G154" s="54" t="s">
        <v>283</v>
      </c>
      <c r="H154" s="54" t="s">
        <v>295</v>
      </c>
      <c r="I154" s="54" t="s">
        <v>296</v>
      </c>
      <c r="J154" s="54" t="s">
        <v>283</v>
      </c>
      <c r="K154" s="54" t="s">
        <v>295</v>
      </c>
      <c r="L154" s="89">
        <v>42391</v>
      </c>
      <c r="M154" s="89"/>
      <c r="N154" s="54" t="s">
        <v>297</v>
      </c>
      <c r="O154" s="90">
        <v>3.514338</v>
      </c>
      <c r="P154" s="54">
        <v>505</v>
      </c>
    </row>
    <row r="155" spans="1:16" ht="24">
      <c r="A155" s="54" t="s">
        <v>225</v>
      </c>
      <c r="B155" s="54" t="s">
        <v>185</v>
      </c>
      <c r="C155" s="54" t="s">
        <v>1125</v>
      </c>
      <c r="D155" s="54" t="s">
        <v>92</v>
      </c>
      <c r="E155" s="54" t="s">
        <v>365</v>
      </c>
      <c r="F155" s="54" t="s">
        <v>267</v>
      </c>
      <c r="G155" s="54" t="s">
        <v>620</v>
      </c>
      <c r="H155" s="54" t="s">
        <v>1409</v>
      </c>
      <c r="I155" s="54" t="s">
        <v>1410</v>
      </c>
      <c r="J155" s="54" t="s">
        <v>620</v>
      </c>
      <c r="K155" s="54" t="s">
        <v>1409</v>
      </c>
      <c r="L155" s="89">
        <v>43130</v>
      </c>
      <c r="M155" s="89"/>
      <c r="N155" s="54" t="s">
        <v>1411</v>
      </c>
      <c r="O155" s="90">
        <v>0.18960399999999999</v>
      </c>
      <c r="P155" s="54">
        <v>22</v>
      </c>
    </row>
    <row r="156" spans="1:16" ht="24">
      <c r="A156" s="54" t="s">
        <v>225</v>
      </c>
      <c r="B156" s="54" t="s">
        <v>185</v>
      </c>
      <c r="C156" s="54" t="s">
        <v>1125</v>
      </c>
      <c r="D156" s="54" t="s">
        <v>92</v>
      </c>
      <c r="E156" s="54" t="s">
        <v>365</v>
      </c>
      <c r="F156" s="54" t="s">
        <v>267</v>
      </c>
      <c r="G156" s="54" t="s">
        <v>620</v>
      </c>
      <c r="H156" s="54" t="s">
        <v>621</v>
      </c>
      <c r="I156" s="54" t="s">
        <v>622</v>
      </c>
      <c r="J156" s="54" t="s">
        <v>620</v>
      </c>
      <c r="K156" s="54" t="s">
        <v>623</v>
      </c>
      <c r="L156" s="89">
        <v>42874</v>
      </c>
      <c r="M156" s="89"/>
      <c r="N156" s="54" t="s">
        <v>624</v>
      </c>
      <c r="O156" s="90">
        <v>5.3099E-2</v>
      </c>
      <c r="P156" s="54">
        <v>6</v>
      </c>
    </row>
    <row r="157" spans="1:16" ht="24">
      <c r="A157" s="54" t="s">
        <v>225</v>
      </c>
      <c r="B157" s="54" t="s">
        <v>185</v>
      </c>
      <c r="C157" s="54" t="s">
        <v>1125</v>
      </c>
      <c r="D157" s="54" t="s">
        <v>92</v>
      </c>
      <c r="E157" s="54" t="s">
        <v>365</v>
      </c>
      <c r="F157" s="54" t="s">
        <v>267</v>
      </c>
      <c r="G157" s="54" t="s">
        <v>620</v>
      </c>
      <c r="H157" s="54" t="s">
        <v>621</v>
      </c>
      <c r="I157" s="54" t="s">
        <v>622</v>
      </c>
      <c r="J157" s="54" t="s">
        <v>620</v>
      </c>
      <c r="K157" s="54" t="s">
        <v>625</v>
      </c>
      <c r="L157" s="89">
        <v>42874</v>
      </c>
      <c r="M157" s="89"/>
      <c r="N157" s="54" t="s">
        <v>626</v>
      </c>
      <c r="O157" s="90">
        <v>5.0420000000000013E-2</v>
      </c>
      <c r="P157" s="54">
        <v>5</v>
      </c>
    </row>
    <row r="158" spans="1:16" ht="24">
      <c r="A158" s="54" t="s">
        <v>225</v>
      </c>
      <c r="B158" s="54" t="s">
        <v>185</v>
      </c>
      <c r="C158" s="54" t="s">
        <v>1125</v>
      </c>
      <c r="D158" s="54" t="s">
        <v>92</v>
      </c>
      <c r="E158" s="54" t="s">
        <v>365</v>
      </c>
      <c r="F158" s="54" t="s">
        <v>267</v>
      </c>
      <c r="G158" s="54" t="s">
        <v>620</v>
      </c>
      <c r="H158" s="54" t="s">
        <v>621</v>
      </c>
      <c r="I158" s="54" t="s">
        <v>622</v>
      </c>
      <c r="J158" s="54" t="s">
        <v>620</v>
      </c>
      <c r="K158" s="54" t="s">
        <v>627</v>
      </c>
      <c r="L158" s="89">
        <v>42874</v>
      </c>
      <c r="M158" s="89"/>
      <c r="N158" s="54" t="s">
        <v>628</v>
      </c>
      <c r="O158" s="90">
        <v>3.4117000000000001E-2</v>
      </c>
      <c r="P158" s="54">
        <v>4</v>
      </c>
    </row>
    <row r="159" spans="1:16" ht="24">
      <c r="A159" s="54" t="s">
        <v>225</v>
      </c>
      <c r="B159" s="54" t="s">
        <v>185</v>
      </c>
      <c r="C159" s="54" t="s">
        <v>1125</v>
      </c>
      <c r="D159" s="54" t="s">
        <v>92</v>
      </c>
      <c r="E159" s="54" t="s">
        <v>365</v>
      </c>
      <c r="F159" s="54" t="s">
        <v>267</v>
      </c>
      <c r="G159" s="54" t="s">
        <v>620</v>
      </c>
      <c r="H159" s="54" t="s">
        <v>621</v>
      </c>
      <c r="I159" s="54" t="s">
        <v>622</v>
      </c>
      <c r="J159" s="54" t="s">
        <v>620</v>
      </c>
      <c r="K159" s="54" t="s">
        <v>629</v>
      </c>
      <c r="L159" s="89">
        <v>42874</v>
      </c>
      <c r="M159" s="89"/>
      <c r="N159" s="54" t="s">
        <v>630</v>
      </c>
      <c r="O159" s="90">
        <v>6.8611999999999992E-2</v>
      </c>
      <c r="P159" s="54">
        <v>8</v>
      </c>
    </row>
    <row r="160" spans="1:16" ht="24">
      <c r="A160" s="54" t="s">
        <v>225</v>
      </c>
      <c r="B160" s="54" t="s">
        <v>185</v>
      </c>
      <c r="C160" s="54" t="s">
        <v>1125</v>
      </c>
      <c r="D160" s="54" t="s">
        <v>92</v>
      </c>
      <c r="E160" s="54" t="s">
        <v>365</v>
      </c>
      <c r="F160" s="54" t="s">
        <v>267</v>
      </c>
      <c r="G160" s="54" t="s">
        <v>620</v>
      </c>
      <c r="H160" s="54" t="s">
        <v>621</v>
      </c>
      <c r="I160" s="54" t="s">
        <v>622</v>
      </c>
      <c r="J160" s="54" t="s">
        <v>620</v>
      </c>
      <c r="K160" s="54" t="s">
        <v>631</v>
      </c>
      <c r="L160" s="89">
        <v>42874</v>
      </c>
      <c r="M160" s="89"/>
      <c r="N160" s="54" t="s">
        <v>632</v>
      </c>
      <c r="O160" s="90">
        <v>0.14114399999999999</v>
      </c>
      <c r="P160" s="54">
        <v>18</v>
      </c>
    </row>
    <row r="161" spans="1:16" ht="24">
      <c r="A161" s="54" t="s">
        <v>225</v>
      </c>
      <c r="B161" s="54" t="s">
        <v>185</v>
      </c>
      <c r="C161" s="54" t="s">
        <v>1125</v>
      </c>
      <c r="D161" s="54" t="s">
        <v>92</v>
      </c>
      <c r="E161" s="54" t="s">
        <v>365</v>
      </c>
      <c r="F161" s="54" t="s">
        <v>267</v>
      </c>
      <c r="G161" s="54" t="s">
        <v>620</v>
      </c>
      <c r="H161" s="54" t="s">
        <v>621</v>
      </c>
      <c r="I161" s="54" t="s">
        <v>622</v>
      </c>
      <c r="J161" s="54" t="s">
        <v>620</v>
      </c>
      <c r="K161" s="54" t="s">
        <v>633</v>
      </c>
      <c r="L161" s="89">
        <v>42874</v>
      </c>
      <c r="M161" s="89"/>
      <c r="N161" s="54" t="s">
        <v>634</v>
      </c>
      <c r="O161" s="90">
        <v>3.5628E-2</v>
      </c>
      <c r="P161" s="54">
        <v>6</v>
      </c>
    </row>
    <row r="162" spans="1:16" ht="24">
      <c r="A162" s="54" t="s">
        <v>225</v>
      </c>
      <c r="B162" s="54" t="s">
        <v>185</v>
      </c>
      <c r="C162" s="54" t="s">
        <v>1125</v>
      </c>
      <c r="D162" s="54" t="s">
        <v>92</v>
      </c>
      <c r="E162" s="54" t="s">
        <v>365</v>
      </c>
      <c r="F162" s="54" t="s">
        <v>267</v>
      </c>
      <c r="G162" s="54" t="s">
        <v>620</v>
      </c>
      <c r="H162" s="54" t="s">
        <v>621</v>
      </c>
      <c r="I162" s="54" t="s">
        <v>622</v>
      </c>
      <c r="J162" s="54" t="s">
        <v>620</v>
      </c>
      <c r="K162" s="54" t="s">
        <v>635</v>
      </c>
      <c r="L162" s="89">
        <v>42874</v>
      </c>
      <c r="M162" s="89"/>
      <c r="N162" s="54" t="s">
        <v>636</v>
      </c>
      <c r="O162" s="90">
        <v>3.5680999999999991E-2</v>
      </c>
      <c r="P162" s="54">
        <v>4</v>
      </c>
    </row>
    <row r="163" spans="1:16" ht="24">
      <c r="A163" s="54" t="s">
        <v>225</v>
      </c>
      <c r="B163" s="54" t="s">
        <v>185</v>
      </c>
      <c r="C163" s="54" t="s">
        <v>1125</v>
      </c>
      <c r="D163" s="54" t="s">
        <v>92</v>
      </c>
      <c r="E163" s="54" t="s">
        <v>365</v>
      </c>
      <c r="F163" s="54" t="s">
        <v>267</v>
      </c>
      <c r="G163" s="54" t="s">
        <v>620</v>
      </c>
      <c r="H163" s="54" t="s">
        <v>621</v>
      </c>
      <c r="I163" s="54" t="s">
        <v>622</v>
      </c>
      <c r="J163" s="54" t="s">
        <v>620</v>
      </c>
      <c r="K163" s="54" t="s">
        <v>637</v>
      </c>
      <c r="L163" s="89">
        <v>42874</v>
      </c>
      <c r="M163" s="89"/>
      <c r="N163" s="54" t="s">
        <v>638</v>
      </c>
      <c r="O163" s="90">
        <v>5.0420000000000013E-2</v>
      </c>
      <c r="P163" s="54">
        <v>5</v>
      </c>
    </row>
    <row r="164" spans="1:16" ht="24">
      <c r="A164" s="54" t="s">
        <v>225</v>
      </c>
      <c r="B164" s="54" t="s">
        <v>185</v>
      </c>
      <c r="C164" s="54" t="s">
        <v>1125</v>
      </c>
      <c r="D164" s="54" t="s">
        <v>92</v>
      </c>
      <c r="E164" s="54" t="s">
        <v>365</v>
      </c>
      <c r="F164" s="54" t="s">
        <v>267</v>
      </c>
      <c r="G164" s="54" t="s">
        <v>620</v>
      </c>
      <c r="H164" s="54" t="s">
        <v>621</v>
      </c>
      <c r="I164" s="54" t="s">
        <v>622</v>
      </c>
      <c r="J164" s="54" t="s">
        <v>620</v>
      </c>
      <c r="K164" s="54" t="s">
        <v>639</v>
      </c>
      <c r="L164" s="89">
        <v>42874</v>
      </c>
      <c r="M164" s="89"/>
      <c r="N164" s="54" t="s">
        <v>640</v>
      </c>
      <c r="O164" s="90">
        <v>7.1361999999999995E-2</v>
      </c>
      <c r="P164" s="54">
        <v>8</v>
      </c>
    </row>
    <row r="165" spans="1:16" ht="24">
      <c r="A165" s="54" t="s">
        <v>225</v>
      </c>
      <c r="B165" s="54" t="s">
        <v>185</v>
      </c>
      <c r="C165" s="54" t="s">
        <v>1125</v>
      </c>
      <c r="D165" s="54" t="s">
        <v>92</v>
      </c>
      <c r="E165" s="54" t="s">
        <v>365</v>
      </c>
      <c r="F165" s="54" t="s">
        <v>267</v>
      </c>
      <c r="G165" s="54" t="s">
        <v>620</v>
      </c>
      <c r="H165" s="54" t="s">
        <v>621</v>
      </c>
      <c r="I165" s="54" t="s">
        <v>622</v>
      </c>
      <c r="J165" s="54" t="s">
        <v>620</v>
      </c>
      <c r="K165" s="54" t="s">
        <v>621</v>
      </c>
      <c r="L165" s="89">
        <v>42874</v>
      </c>
      <c r="M165" s="89"/>
      <c r="N165" s="54" t="s">
        <v>641</v>
      </c>
      <c r="O165" s="90">
        <v>3.0251999999999991E-2</v>
      </c>
      <c r="P165" s="54">
        <v>3</v>
      </c>
    </row>
    <row r="166" spans="1:16" ht="24">
      <c r="A166" s="54" t="s">
        <v>225</v>
      </c>
      <c r="B166" s="54" t="s">
        <v>185</v>
      </c>
      <c r="C166" s="54" t="s">
        <v>1125</v>
      </c>
      <c r="D166" s="54" t="s">
        <v>92</v>
      </c>
      <c r="E166" s="54" t="s">
        <v>365</v>
      </c>
      <c r="F166" s="54" t="s">
        <v>267</v>
      </c>
      <c r="G166" s="54" t="s">
        <v>642</v>
      </c>
      <c r="H166" s="54" t="s">
        <v>643</v>
      </c>
      <c r="I166" s="54" t="s">
        <v>644</v>
      </c>
      <c r="J166" s="54" t="s">
        <v>642</v>
      </c>
      <c r="K166" s="54" t="s">
        <v>645</v>
      </c>
      <c r="L166" s="89">
        <v>42790</v>
      </c>
      <c r="M166" s="89"/>
      <c r="N166" s="54" t="s">
        <v>646</v>
      </c>
      <c r="O166" s="90">
        <v>0.430145</v>
      </c>
      <c r="P166" s="54">
        <v>78</v>
      </c>
    </row>
    <row r="167" spans="1:16" ht="24">
      <c r="A167" s="54" t="s">
        <v>225</v>
      </c>
      <c r="B167" s="54" t="s">
        <v>185</v>
      </c>
      <c r="C167" s="54" t="s">
        <v>1125</v>
      </c>
      <c r="D167" s="54" t="s">
        <v>92</v>
      </c>
      <c r="E167" s="54" t="s">
        <v>365</v>
      </c>
      <c r="F167" s="54" t="s">
        <v>267</v>
      </c>
      <c r="G167" s="54" t="s">
        <v>642</v>
      </c>
      <c r="H167" s="54" t="s">
        <v>643</v>
      </c>
      <c r="I167" s="54" t="s">
        <v>644</v>
      </c>
      <c r="J167" s="54" t="s">
        <v>642</v>
      </c>
      <c r="K167" s="54" t="s">
        <v>645</v>
      </c>
      <c r="L167" s="89">
        <v>42790</v>
      </c>
      <c r="M167" s="89"/>
      <c r="N167" s="54" t="s">
        <v>647</v>
      </c>
      <c r="O167" s="90">
        <v>3.5665000000000002E-2</v>
      </c>
      <c r="P167" s="54">
        <v>6</v>
      </c>
    </row>
    <row r="168" spans="1:16" ht="24">
      <c r="A168" s="54" t="s">
        <v>225</v>
      </c>
      <c r="B168" s="54" t="s">
        <v>185</v>
      </c>
      <c r="C168" s="54" t="s">
        <v>1125</v>
      </c>
      <c r="D168" s="54" t="s">
        <v>92</v>
      </c>
      <c r="E168" s="54" t="s">
        <v>365</v>
      </c>
      <c r="F168" s="54" t="s">
        <v>267</v>
      </c>
      <c r="G168" s="54" t="s">
        <v>642</v>
      </c>
      <c r="H168" s="54" t="s">
        <v>643</v>
      </c>
      <c r="I168" s="54" t="s">
        <v>644</v>
      </c>
      <c r="J168" s="54" t="s">
        <v>642</v>
      </c>
      <c r="K168" s="54" t="s">
        <v>648</v>
      </c>
      <c r="L168" s="89">
        <v>42790</v>
      </c>
      <c r="M168" s="89"/>
      <c r="N168" s="54" t="s">
        <v>649</v>
      </c>
      <c r="O168" s="90">
        <v>0.22092500000000001</v>
      </c>
      <c r="P168" s="54">
        <v>35</v>
      </c>
    </row>
    <row r="169" spans="1:16" ht="24">
      <c r="A169" s="54" t="s">
        <v>225</v>
      </c>
      <c r="B169" s="54" t="s">
        <v>185</v>
      </c>
      <c r="C169" s="54" t="s">
        <v>1125</v>
      </c>
      <c r="D169" s="54" t="s">
        <v>92</v>
      </c>
      <c r="E169" s="54" t="s">
        <v>365</v>
      </c>
      <c r="F169" s="54" t="s">
        <v>267</v>
      </c>
      <c r="G169" s="54" t="s">
        <v>642</v>
      </c>
      <c r="H169" s="54" t="s">
        <v>643</v>
      </c>
      <c r="I169" s="54" t="s">
        <v>644</v>
      </c>
      <c r="J169" s="54" t="s">
        <v>642</v>
      </c>
      <c r="K169" s="54" t="s">
        <v>650</v>
      </c>
      <c r="L169" s="89">
        <v>42790</v>
      </c>
      <c r="M169" s="89"/>
      <c r="N169" s="54" t="s">
        <v>651</v>
      </c>
      <c r="O169" s="90">
        <v>1.9377999999999999E-2</v>
      </c>
      <c r="P169" s="54">
        <v>3</v>
      </c>
    </row>
    <row r="170" spans="1:16" ht="24">
      <c r="A170" s="54" t="s">
        <v>225</v>
      </c>
      <c r="B170" s="54" t="s">
        <v>185</v>
      </c>
      <c r="C170" s="54" t="s">
        <v>1125</v>
      </c>
      <c r="D170" s="54" t="s">
        <v>92</v>
      </c>
      <c r="E170" s="54" t="s">
        <v>365</v>
      </c>
      <c r="F170" s="54" t="s">
        <v>267</v>
      </c>
      <c r="G170" s="54" t="s">
        <v>642</v>
      </c>
      <c r="H170" s="54" t="s">
        <v>643</v>
      </c>
      <c r="I170" s="54" t="s">
        <v>644</v>
      </c>
      <c r="J170" s="54" t="s">
        <v>642</v>
      </c>
      <c r="K170" s="54" t="s">
        <v>652</v>
      </c>
      <c r="L170" s="89">
        <v>42790</v>
      </c>
      <c r="M170" s="89"/>
      <c r="N170" s="54" t="s">
        <v>653</v>
      </c>
      <c r="O170" s="90">
        <v>2.6370999999999999E-2</v>
      </c>
      <c r="P170" s="54">
        <v>4</v>
      </c>
    </row>
    <row r="171" spans="1:16" ht="24">
      <c r="A171" s="54" t="s">
        <v>225</v>
      </c>
      <c r="B171" s="54" t="s">
        <v>185</v>
      </c>
      <c r="C171" s="54" t="s">
        <v>1125</v>
      </c>
      <c r="D171" s="54" t="s">
        <v>92</v>
      </c>
      <c r="E171" s="54" t="s">
        <v>365</v>
      </c>
      <c r="F171" s="54" t="s">
        <v>267</v>
      </c>
      <c r="G171" s="54" t="s">
        <v>642</v>
      </c>
      <c r="H171" s="54" t="s">
        <v>643</v>
      </c>
      <c r="I171" s="54" t="s">
        <v>644</v>
      </c>
      <c r="J171" s="54" t="s">
        <v>642</v>
      </c>
      <c r="K171" s="54" t="s">
        <v>654</v>
      </c>
      <c r="L171" s="89">
        <v>42790</v>
      </c>
      <c r="M171" s="89"/>
      <c r="N171" s="54" t="s">
        <v>655</v>
      </c>
      <c r="O171" s="90">
        <v>4.5765E-2</v>
      </c>
      <c r="P171" s="54">
        <v>5</v>
      </c>
    </row>
    <row r="172" spans="1:16" ht="24">
      <c r="A172" s="54" t="s">
        <v>225</v>
      </c>
      <c r="B172" s="54" t="s">
        <v>185</v>
      </c>
      <c r="C172" s="54" t="s">
        <v>1125</v>
      </c>
      <c r="D172" s="54" t="s">
        <v>92</v>
      </c>
      <c r="E172" s="54" t="s">
        <v>365</v>
      </c>
      <c r="F172" s="54" t="s">
        <v>267</v>
      </c>
      <c r="G172" s="54" t="s">
        <v>642</v>
      </c>
      <c r="H172" s="54" t="s">
        <v>643</v>
      </c>
      <c r="I172" s="54" t="s">
        <v>644</v>
      </c>
      <c r="J172" s="54" t="s">
        <v>642</v>
      </c>
      <c r="K172" s="54" t="s">
        <v>656</v>
      </c>
      <c r="L172" s="89">
        <v>42790</v>
      </c>
      <c r="M172" s="89"/>
      <c r="N172" s="54" t="s">
        <v>657</v>
      </c>
      <c r="O172" s="90">
        <v>2.5581E-2</v>
      </c>
      <c r="P172" s="54">
        <v>5</v>
      </c>
    </row>
    <row r="173" spans="1:16" ht="24">
      <c r="A173" s="54" t="s">
        <v>225</v>
      </c>
      <c r="B173" s="54" t="s">
        <v>185</v>
      </c>
      <c r="C173" s="54" t="s">
        <v>1125</v>
      </c>
      <c r="D173" s="54" t="s">
        <v>92</v>
      </c>
      <c r="E173" s="54" t="s">
        <v>365</v>
      </c>
      <c r="F173" s="54" t="s">
        <v>267</v>
      </c>
      <c r="G173" s="54" t="s">
        <v>642</v>
      </c>
      <c r="H173" s="54" t="s">
        <v>643</v>
      </c>
      <c r="I173" s="54" t="s">
        <v>644</v>
      </c>
      <c r="J173" s="54" t="s">
        <v>642</v>
      </c>
      <c r="K173" s="54" t="s">
        <v>656</v>
      </c>
      <c r="L173" s="89">
        <v>42790</v>
      </c>
      <c r="M173" s="89"/>
      <c r="N173" s="54" t="s">
        <v>658</v>
      </c>
      <c r="O173" s="90">
        <v>4.6051000000000002E-2</v>
      </c>
      <c r="P173" s="54">
        <v>9</v>
      </c>
    </row>
    <row r="174" spans="1:16" ht="24">
      <c r="A174" s="54" t="s">
        <v>225</v>
      </c>
      <c r="B174" s="54" t="s">
        <v>185</v>
      </c>
      <c r="C174" s="54" t="s">
        <v>1125</v>
      </c>
      <c r="D174" s="54" t="s">
        <v>92</v>
      </c>
      <c r="E174" s="54" t="s">
        <v>365</v>
      </c>
      <c r="F174" s="54" t="s">
        <v>267</v>
      </c>
      <c r="G174" s="54" t="s">
        <v>642</v>
      </c>
      <c r="H174" s="54" t="s">
        <v>643</v>
      </c>
      <c r="I174" s="54" t="s">
        <v>644</v>
      </c>
      <c r="J174" s="54" t="s">
        <v>642</v>
      </c>
      <c r="K174" s="54" t="s">
        <v>659</v>
      </c>
      <c r="L174" s="89">
        <v>42790</v>
      </c>
      <c r="M174" s="89"/>
      <c r="N174" s="54" t="s">
        <v>660</v>
      </c>
      <c r="O174" s="90">
        <v>2.1715999999999999E-2</v>
      </c>
      <c r="P174" s="54">
        <v>4</v>
      </c>
    </row>
    <row r="175" spans="1:16" ht="24">
      <c r="A175" s="54" t="s">
        <v>225</v>
      </c>
      <c r="B175" s="54" t="s">
        <v>185</v>
      </c>
      <c r="C175" s="54" t="s">
        <v>1125</v>
      </c>
      <c r="D175" s="54" t="s">
        <v>92</v>
      </c>
      <c r="E175" s="54" t="s">
        <v>365</v>
      </c>
      <c r="F175" s="54" t="s">
        <v>267</v>
      </c>
      <c r="G175" s="54" t="s">
        <v>642</v>
      </c>
      <c r="H175" s="54" t="s">
        <v>643</v>
      </c>
      <c r="I175" s="54" t="s">
        <v>644</v>
      </c>
      <c r="J175" s="54" t="s">
        <v>642</v>
      </c>
      <c r="K175" s="54" t="s">
        <v>659</v>
      </c>
      <c r="L175" s="89">
        <v>42790</v>
      </c>
      <c r="M175" s="89"/>
      <c r="N175" s="54" t="s">
        <v>661</v>
      </c>
      <c r="O175" s="90">
        <v>2.1715999999999999E-2</v>
      </c>
      <c r="P175" s="54">
        <v>4</v>
      </c>
    </row>
    <row r="176" spans="1:16" ht="24">
      <c r="A176" s="54" t="s">
        <v>225</v>
      </c>
      <c r="B176" s="54" t="s">
        <v>185</v>
      </c>
      <c r="C176" s="54" t="s">
        <v>1125</v>
      </c>
      <c r="D176" s="54" t="s">
        <v>92</v>
      </c>
      <c r="E176" s="54" t="s">
        <v>365</v>
      </c>
      <c r="F176" s="54" t="s">
        <v>267</v>
      </c>
      <c r="G176" s="54" t="s">
        <v>642</v>
      </c>
      <c r="H176" s="54" t="s">
        <v>643</v>
      </c>
      <c r="I176" s="54" t="s">
        <v>644</v>
      </c>
      <c r="J176" s="54" t="s">
        <v>642</v>
      </c>
      <c r="K176" s="54" t="s">
        <v>659</v>
      </c>
      <c r="L176" s="89">
        <v>42790</v>
      </c>
      <c r="M176" s="89"/>
      <c r="N176" s="54" t="s">
        <v>662</v>
      </c>
      <c r="O176" s="90">
        <v>2.5581E-2</v>
      </c>
      <c r="P176" s="54">
        <v>5</v>
      </c>
    </row>
    <row r="177" spans="1:16" ht="24">
      <c r="A177" s="54" t="s">
        <v>225</v>
      </c>
      <c r="B177" s="54" t="s">
        <v>185</v>
      </c>
      <c r="C177" s="54" t="s">
        <v>1125</v>
      </c>
      <c r="D177" s="54" t="s">
        <v>92</v>
      </c>
      <c r="E177" s="54" t="s">
        <v>365</v>
      </c>
      <c r="F177" s="54" t="s">
        <v>267</v>
      </c>
      <c r="G177" s="54" t="s">
        <v>642</v>
      </c>
      <c r="H177" s="54" t="s">
        <v>643</v>
      </c>
      <c r="I177" s="54" t="s">
        <v>644</v>
      </c>
      <c r="J177" s="54" t="s">
        <v>642</v>
      </c>
      <c r="K177" s="54" t="s">
        <v>643</v>
      </c>
      <c r="L177" s="89">
        <v>42790</v>
      </c>
      <c r="M177" s="89"/>
      <c r="N177" s="54" t="s">
        <v>663</v>
      </c>
      <c r="O177" s="90">
        <v>2.1715999999999999E-2</v>
      </c>
      <c r="P177" s="54">
        <v>4</v>
      </c>
    </row>
    <row r="178" spans="1:16" ht="24">
      <c r="A178" s="54" t="s">
        <v>225</v>
      </c>
      <c r="B178" s="54" t="s">
        <v>185</v>
      </c>
      <c r="C178" s="54" t="s">
        <v>1125</v>
      </c>
      <c r="D178" s="54" t="s">
        <v>92</v>
      </c>
      <c r="E178" s="54" t="s">
        <v>365</v>
      </c>
      <c r="F178" s="54" t="s">
        <v>267</v>
      </c>
      <c r="G178" s="54" t="s">
        <v>642</v>
      </c>
      <c r="H178" s="54" t="s">
        <v>643</v>
      </c>
      <c r="I178" s="54" t="s">
        <v>644</v>
      </c>
      <c r="J178" s="54" t="s">
        <v>642</v>
      </c>
      <c r="K178" s="54" t="s">
        <v>664</v>
      </c>
      <c r="L178" s="89">
        <v>42790</v>
      </c>
      <c r="M178" s="89"/>
      <c r="N178" s="54" t="s">
        <v>665</v>
      </c>
      <c r="O178" s="90">
        <v>2.1715999999999999E-2</v>
      </c>
      <c r="P178" s="54">
        <v>4</v>
      </c>
    </row>
    <row r="179" spans="1:16" ht="24">
      <c r="A179" s="54" t="s">
        <v>225</v>
      </c>
      <c r="B179" s="54" t="s">
        <v>185</v>
      </c>
      <c r="C179" s="54" t="s">
        <v>1125</v>
      </c>
      <c r="D179" s="54" t="s">
        <v>92</v>
      </c>
      <c r="E179" s="54" t="s">
        <v>365</v>
      </c>
      <c r="F179" s="54" t="s">
        <v>267</v>
      </c>
      <c r="G179" s="54" t="s">
        <v>642</v>
      </c>
      <c r="H179" s="54" t="s">
        <v>643</v>
      </c>
      <c r="I179" s="54" t="s">
        <v>644</v>
      </c>
      <c r="J179" s="54" t="s">
        <v>642</v>
      </c>
      <c r="K179" s="54" t="s">
        <v>664</v>
      </c>
      <c r="L179" s="89">
        <v>42790</v>
      </c>
      <c r="M179" s="89"/>
      <c r="N179" s="54" t="s">
        <v>666</v>
      </c>
      <c r="O179" s="90">
        <v>2.1645000000000001E-2</v>
      </c>
      <c r="P179" s="54">
        <v>5</v>
      </c>
    </row>
    <row r="180" spans="1:16" ht="24">
      <c r="A180" s="54" t="s">
        <v>225</v>
      </c>
      <c r="B180" s="54" t="s">
        <v>185</v>
      </c>
      <c r="C180" s="54" t="s">
        <v>1125</v>
      </c>
      <c r="D180" s="54" t="s">
        <v>92</v>
      </c>
      <c r="E180" s="54" t="s">
        <v>365</v>
      </c>
      <c r="F180" s="54" t="s">
        <v>267</v>
      </c>
      <c r="G180" s="54" t="s">
        <v>642</v>
      </c>
      <c r="H180" s="54" t="s">
        <v>643</v>
      </c>
      <c r="I180" s="54" t="s">
        <v>644</v>
      </c>
      <c r="J180" s="54" t="s">
        <v>667</v>
      </c>
      <c r="K180" s="54" t="s">
        <v>668</v>
      </c>
      <c r="L180" s="89">
        <v>42790</v>
      </c>
      <c r="M180" s="89"/>
      <c r="N180" s="54" t="s">
        <v>669</v>
      </c>
      <c r="O180" s="90">
        <v>3.9094999999999998E-2</v>
      </c>
      <c r="P180" s="54">
        <v>8</v>
      </c>
    </row>
    <row r="181" spans="1:16" ht="24">
      <c r="A181" s="54" t="s">
        <v>225</v>
      </c>
      <c r="B181" s="54" t="s">
        <v>185</v>
      </c>
      <c r="C181" s="54" t="s">
        <v>1125</v>
      </c>
      <c r="D181" s="54" t="s">
        <v>92</v>
      </c>
      <c r="E181" s="54" t="s">
        <v>365</v>
      </c>
      <c r="F181" s="54" t="s">
        <v>267</v>
      </c>
      <c r="G181" s="54" t="s">
        <v>642</v>
      </c>
      <c r="H181" s="54" t="s">
        <v>643</v>
      </c>
      <c r="I181" s="54" t="s">
        <v>644</v>
      </c>
      <c r="J181" s="54" t="s">
        <v>670</v>
      </c>
      <c r="K181" s="54" t="s">
        <v>671</v>
      </c>
      <c r="L181" s="89">
        <v>42790</v>
      </c>
      <c r="M181" s="89"/>
      <c r="N181" s="54" t="s">
        <v>672</v>
      </c>
      <c r="O181" s="90">
        <v>3.322473</v>
      </c>
      <c r="P181" s="54">
        <v>494</v>
      </c>
    </row>
    <row r="182" spans="1:16" ht="24">
      <c r="A182" s="54" t="s">
        <v>225</v>
      </c>
      <c r="B182" s="54" t="s">
        <v>185</v>
      </c>
      <c r="C182" s="54" t="s">
        <v>1125</v>
      </c>
      <c r="D182" s="54" t="s">
        <v>92</v>
      </c>
      <c r="E182" s="54" t="s">
        <v>365</v>
      </c>
      <c r="F182" s="54" t="s">
        <v>267</v>
      </c>
      <c r="G182" s="54" t="s">
        <v>194</v>
      </c>
      <c r="H182" s="54" t="s">
        <v>197</v>
      </c>
      <c r="I182" s="54" t="s">
        <v>1460</v>
      </c>
      <c r="J182" s="54" t="s">
        <v>194</v>
      </c>
      <c r="K182" s="54" t="s">
        <v>197</v>
      </c>
      <c r="L182" s="89">
        <v>42888</v>
      </c>
      <c r="M182" s="89"/>
      <c r="N182" s="54" t="s">
        <v>702</v>
      </c>
      <c r="O182" s="90">
        <v>0.31442700000000001</v>
      </c>
      <c r="P182" s="54">
        <v>43</v>
      </c>
    </row>
    <row r="183" spans="1:16" ht="24">
      <c r="A183" s="54" t="s">
        <v>225</v>
      </c>
      <c r="B183" s="54" t="s">
        <v>185</v>
      </c>
      <c r="C183" s="54" t="s">
        <v>1125</v>
      </c>
      <c r="D183" s="54" t="s">
        <v>92</v>
      </c>
      <c r="E183" s="54" t="s">
        <v>365</v>
      </c>
      <c r="F183" s="54" t="s">
        <v>267</v>
      </c>
      <c r="G183" s="54" t="s">
        <v>194</v>
      </c>
      <c r="H183" s="54" t="s">
        <v>197</v>
      </c>
      <c r="I183" s="54" t="s">
        <v>695</v>
      </c>
      <c r="J183" s="54" t="s">
        <v>194</v>
      </c>
      <c r="K183" s="54" t="s">
        <v>696</v>
      </c>
      <c r="L183" s="89">
        <v>42888</v>
      </c>
      <c r="M183" s="89"/>
      <c r="N183" s="54" t="s">
        <v>697</v>
      </c>
      <c r="O183" s="90">
        <v>7.7882999999999994E-2</v>
      </c>
      <c r="P183" s="54">
        <v>10</v>
      </c>
    </row>
    <row r="184" spans="1:16" ht="24">
      <c r="A184" s="54" t="s">
        <v>225</v>
      </c>
      <c r="B184" s="54" t="s">
        <v>185</v>
      </c>
      <c r="C184" s="54" t="s">
        <v>1125</v>
      </c>
      <c r="D184" s="54" t="s">
        <v>92</v>
      </c>
      <c r="E184" s="54" t="s">
        <v>365</v>
      </c>
      <c r="F184" s="54" t="s">
        <v>267</v>
      </c>
      <c r="G184" s="54" t="s">
        <v>194</v>
      </c>
      <c r="H184" s="54" t="s">
        <v>197</v>
      </c>
      <c r="I184" s="54" t="s">
        <v>695</v>
      </c>
      <c r="J184" s="54" t="s">
        <v>194</v>
      </c>
      <c r="K184" s="54" t="s">
        <v>698</v>
      </c>
      <c r="L184" s="89">
        <v>42888</v>
      </c>
      <c r="M184" s="89"/>
      <c r="N184" s="54" t="s">
        <v>699</v>
      </c>
      <c r="O184" s="90">
        <v>0.18792600000000001</v>
      </c>
      <c r="P184" s="54">
        <v>30</v>
      </c>
    </row>
    <row r="185" spans="1:16" ht="24">
      <c r="A185" s="54" t="s">
        <v>225</v>
      </c>
      <c r="B185" s="54" t="s">
        <v>185</v>
      </c>
      <c r="C185" s="54" t="s">
        <v>1125</v>
      </c>
      <c r="D185" s="54" t="s">
        <v>92</v>
      </c>
      <c r="E185" s="54" t="s">
        <v>365</v>
      </c>
      <c r="F185" s="54" t="s">
        <v>267</v>
      </c>
      <c r="G185" s="54" t="s">
        <v>194</v>
      </c>
      <c r="H185" s="54" t="s">
        <v>197</v>
      </c>
      <c r="I185" s="54" t="s">
        <v>695</v>
      </c>
      <c r="J185" s="54" t="s">
        <v>194</v>
      </c>
      <c r="K185" s="54" t="s">
        <v>700</v>
      </c>
      <c r="L185" s="89">
        <v>42888</v>
      </c>
      <c r="M185" s="89"/>
      <c r="N185" s="54" t="s">
        <v>701</v>
      </c>
      <c r="O185" s="90">
        <v>0.98402500000000004</v>
      </c>
      <c r="P185" s="54">
        <v>143</v>
      </c>
    </row>
    <row r="186" spans="1:16" ht="24">
      <c r="A186" s="54" t="s">
        <v>225</v>
      </c>
      <c r="B186" s="54" t="s">
        <v>185</v>
      </c>
      <c r="C186" s="54" t="s">
        <v>1125</v>
      </c>
      <c r="D186" s="54" t="s">
        <v>92</v>
      </c>
      <c r="E186" s="54" t="s">
        <v>365</v>
      </c>
      <c r="F186" s="54" t="s">
        <v>267</v>
      </c>
      <c r="G186" s="54" t="s">
        <v>194</v>
      </c>
      <c r="H186" s="54" t="s">
        <v>197</v>
      </c>
      <c r="I186" s="54" t="s">
        <v>695</v>
      </c>
      <c r="J186" s="54" t="s">
        <v>194</v>
      </c>
      <c r="K186" s="54" t="s">
        <v>703</v>
      </c>
      <c r="L186" s="89">
        <v>42888</v>
      </c>
      <c r="M186" s="89"/>
      <c r="N186" s="54" t="s">
        <v>704</v>
      </c>
      <c r="O186" s="90">
        <v>5.8843999999999987E-2</v>
      </c>
      <c r="P186" s="54">
        <v>9</v>
      </c>
    </row>
    <row r="187" spans="1:16" ht="24">
      <c r="A187" s="54" t="s">
        <v>225</v>
      </c>
      <c r="B187" s="54" t="s">
        <v>185</v>
      </c>
      <c r="C187" s="54" t="s">
        <v>1125</v>
      </c>
      <c r="D187" s="54" t="s">
        <v>92</v>
      </c>
      <c r="E187" s="54" t="s">
        <v>365</v>
      </c>
      <c r="F187" s="54" t="s">
        <v>267</v>
      </c>
      <c r="G187" s="54" t="s">
        <v>194</v>
      </c>
      <c r="H187" s="54" t="s">
        <v>197</v>
      </c>
      <c r="I187" s="54" t="s">
        <v>695</v>
      </c>
      <c r="J187" s="54" t="s">
        <v>194</v>
      </c>
      <c r="K187" s="54" t="s">
        <v>705</v>
      </c>
      <c r="L187" s="89">
        <v>42888</v>
      </c>
      <c r="M187" s="89"/>
      <c r="N187" s="54" t="s">
        <v>706</v>
      </c>
      <c r="O187" s="90">
        <v>3.1248000000000001E-2</v>
      </c>
      <c r="P187" s="54">
        <v>7</v>
      </c>
    </row>
    <row r="188" spans="1:16" ht="24">
      <c r="A188" s="54" t="s">
        <v>225</v>
      </c>
      <c r="B188" s="54" t="s">
        <v>185</v>
      </c>
      <c r="C188" s="54" t="s">
        <v>1125</v>
      </c>
      <c r="D188" s="54" t="s">
        <v>92</v>
      </c>
      <c r="E188" s="54" t="s">
        <v>365</v>
      </c>
      <c r="F188" s="54" t="s">
        <v>267</v>
      </c>
      <c r="G188" s="54" t="s">
        <v>194</v>
      </c>
      <c r="H188" s="54" t="s">
        <v>197</v>
      </c>
      <c r="I188" s="54" t="s">
        <v>695</v>
      </c>
      <c r="J188" s="54" t="s">
        <v>194</v>
      </c>
      <c r="K188" s="54" t="s">
        <v>707</v>
      </c>
      <c r="L188" s="89">
        <v>42888</v>
      </c>
      <c r="M188" s="89"/>
      <c r="N188" s="54" t="s">
        <v>708</v>
      </c>
      <c r="O188" s="90">
        <v>4.7986000000000001E-2</v>
      </c>
      <c r="P188" s="54">
        <v>7</v>
      </c>
    </row>
    <row r="189" spans="1:16" ht="24">
      <c r="A189" s="54" t="s">
        <v>225</v>
      </c>
      <c r="B189" s="54" t="s">
        <v>185</v>
      </c>
      <c r="C189" s="54" t="s">
        <v>1125</v>
      </c>
      <c r="D189" s="54" t="s">
        <v>92</v>
      </c>
      <c r="E189" s="54" t="s">
        <v>365</v>
      </c>
      <c r="F189" s="54" t="s">
        <v>267</v>
      </c>
      <c r="G189" s="54" t="s">
        <v>194</v>
      </c>
      <c r="H189" s="54" t="s">
        <v>197</v>
      </c>
      <c r="I189" s="54" t="s">
        <v>695</v>
      </c>
      <c r="J189" s="54" t="s">
        <v>194</v>
      </c>
      <c r="K189" s="54" t="s">
        <v>709</v>
      </c>
      <c r="L189" s="89">
        <v>42888</v>
      </c>
      <c r="M189" s="89"/>
      <c r="N189" s="54" t="s">
        <v>710</v>
      </c>
      <c r="O189" s="90">
        <v>0.12331400000000001</v>
      </c>
      <c r="P189" s="54">
        <v>17</v>
      </c>
    </row>
    <row r="190" spans="1:16" ht="24">
      <c r="A190" s="54" t="s">
        <v>225</v>
      </c>
      <c r="B190" s="54" t="s">
        <v>185</v>
      </c>
      <c r="C190" s="54" t="s">
        <v>1125</v>
      </c>
      <c r="D190" s="54" t="s">
        <v>92</v>
      </c>
      <c r="E190" s="54" t="s">
        <v>365</v>
      </c>
      <c r="F190" s="54" t="s">
        <v>267</v>
      </c>
      <c r="G190" s="54" t="s">
        <v>194</v>
      </c>
      <c r="H190" s="54" t="s">
        <v>197</v>
      </c>
      <c r="I190" s="54" t="s">
        <v>695</v>
      </c>
      <c r="J190" s="54" t="s">
        <v>194</v>
      </c>
      <c r="K190" s="54" t="s">
        <v>711</v>
      </c>
      <c r="L190" s="89">
        <v>42888</v>
      </c>
      <c r="M190" s="89"/>
      <c r="N190" s="54" t="s">
        <v>712</v>
      </c>
      <c r="O190" s="90">
        <v>0.20742099999999999</v>
      </c>
      <c r="P190" s="54">
        <v>31</v>
      </c>
    </row>
    <row r="191" spans="1:16" ht="24">
      <c r="A191" s="54" t="s">
        <v>225</v>
      </c>
      <c r="B191" s="54" t="s">
        <v>185</v>
      </c>
      <c r="C191" s="54" t="s">
        <v>1125</v>
      </c>
      <c r="D191" s="54" t="s">
        <v>92</v>
      </c>
      <c r="E191" s="54" t="s">
        <v>365</v>
      </c>
      <c r="F191" s="54" t="s">
        <v>267</v>
      </c>
      <c r="G191" s="54" t="s">
        <v>194</v>
      </c>
      <c r="H191" s="54" t="s">
        <v>197</v>
      </c>
      <c r="I191" s="54" t="s">
        <v>695</v>
      </c>
      <c r="J191" s="54" t="s">
        <v>194</v>
      </c>
      <c r="K191" s="54" t="s">
        <v>713</v>
      </c>
      <c r="L191" s="89">
        <v>42888</v>
      </c>
      <c r="M191" s="89"/>
      <c r="N191" s="54" t="s">
        <v>714</v>
      </c>
      <c r="O191" s="90">
        <v>7.1206999999999993E-2</v>
      </c>
      <c r="P191" s="54">
        <v>10</v>
      </c>
    </row>
    <row r="192" spans="1:16" ht="24">
      <c r="A192" s="54" t="s">
        <v>225</v>
      </c>
      <c r="B192" s="54" t="s">
        <v>185</v>
      </c>
      <c r="C192" s="54" t="s">
        <v>1125</v>
      </c>
      <c r="D192" s="54" t="s">
        <v>92</v>
      </c>
      <c r="E192" s="54" t="s">
        <v>365</v>
      </c>
      <c r="F192" s="54" t="s">
        <v>267</v>
      </c>
      <c r="G192" s="54" t="s">
        <v>194</v>
      </c>
      <c r="H192" s="54" t="s">
        <v>715</v>
      </c>
      <c r="I192" s="54" t="s">
        <v>716</v>
      </c>
      <c r="J192" s="54" t="s">
        <v>194</v>
      </c>
      <c r="K192" s="54" t="s">
        <v>715</v>
      </c>
      <c r="L192" s="89">
        <v>42627</v>
      </c>
      <c r="M192" s="89"/>
      <c r="N192" s="54" t="s">
        <v>717</v>
      </c>
      <c r="O192" s="90">
        <v>0.66861700000000002</v>
      </c>
      <c r="P192" s="54">
        <v>90</v>
      </c>
    </row>
    <row r="193" spans="1:16" ht="24">
      <c r="A193" s="54" t="s">
        <v>225</v>
      </c>
      <c r="B193" s="54" t="s">
        <v>185</v>
      </c>
      <c r="C193" s="54" t="s">
        <v>1125</v>
      </c>
      <c r="D193" s="54" t="s">
        <v>92</v>
      </c>
      <c r="E193" s="54" t="s">
        <v>365</v>
      </c>
      <c r="F193" s="54" t="s">
        <v>267</v>
      </c>
      <c r="G193" s="54" t="s">
        <v>194</v>
      </c>
      <c r="H193" s="54" t="s">
        <v>715</v>
      </c>
      <c r="I193" s="54" t="s">
        <v>718</v>
      </c>
      <c r="J193" s="54" t="s">
        <v>194</v>
      </c>
      <c r="K193" s="54" t="s">
        <v>719</v>
      </c>
      <c r="L193" s="89">
        <v>42678</v>
      </c>
      <c r="M193" s="89"/>
      <c r="N193" s="54" t="s">
        <v>720</v>
      </c>
      <c r="O193" s="90">
        <v>6.2810000000000005E-2</v>
      </c>
      <c r="P193" s="54">
        <v>11</v>
      </c>
    </row>
    <row r="194" spans="1:16" ht="24">
      <c r="A194" s="54" t="s">
        <v>225</v>
      </c>
      <c r="B194" s="54" t="s">
        <v>185</v>
      </c>
      <c r="C194" s="54" t="s">
        <v>1125</v>
      </c>
      <c r="D194" s="54" t="s">
        <v>92</v>
      </c>
      <c r="E194" s="54" t="s">
        <v>365</v>
      </c>
      <c r="F194" s="54" t="s">
        <v>267</v>
      </c>
      <c r="G194" s="54" t="s">
        <v>194</v>
      </c>
      <c r="H194" s="54" t="s">
        <v>715</v>
      </c>
      <c r="I194" s="54" t="s">
        <v>718</v>
      </c>
      <c r="J194" s="54" t="s">
        <v>194</v>
      </c>
      <c r="K194" s="54" t="s">
        <v>721</v>
      </c>
      <c r="L194" s="89">
        <v>42678</v>
      </c>
      <c r="M194" s="89"/>
      <c r="N194" s="54" t="s">
        <v>722</v>
      </c>
      <c r="O194" s="90">
        <v>5.0420000000000013E-2</v>
      </c>
      <c r="P194" s="54">
        <v>5</v>
      </c>
    </row>
    <row r="195" spans="1:16" ht="24">
      <c r="A195" s="54" t="s">
        <v>225</v>
      </c>
      <c r="B195" s="54" t="s">
        <v>185</v>
      </c>
      <c r="C195" s="54" t="s">
        <v>1125</v>
      </c>
      <c r="D195" s="54" t="s">
        <v>92</v>
      </c>
      <c r="E195" s="54" t="s">
        <v>365</v>
      </c>
      <c r="F195" s="54" t="s">
        <v>267</v>
      </c>
      <c r="G195" s="54" t="s">
        <v>194</v>
      </c>
      <c r="H195" s="54" t="s">
        <v>346</v>
      </c>
      <c r="I195" s="54" t="s">
        <v>723</v>
      </c>
      <c r="J195" s="54" t="s">
        <v>194</v>
      </c>
      <c r="K195" s="54" t="s">
        <v>346</v>
      </c>
      <c r="L195" s="89">
        <v>41744</v>
      </c>
      <c r="M195" s="89"/>
      <c r="N195" s="54" t="s">
        <v>724</v>
      </c>
      <c r="O195" s="90">
        <v>0.68372200000000005</v>
      </c>
      <c r="P195" s="54">
        <v>94</v>
      </c>
    </row>
    <row r="196" spans="1:16" ht="24">
      <c r="A196" s="54" t="s">
        <v>225</v>
      </c>
      <c r="B196" s="54" t="s">
        <v>185</v>
      </c>
      <c r="C196" s="54" t="s">
        <v>1125</v>
      </c>
      <c r="D196" s="54" t="s">
        <v>92</v>
      </c>
      <c r="E196" s="54" t="s">
        <v>365</v>
      </c>
      <c r="F196" s="54" t="s">
        <v>267</v>
      </c>
      <c r="G196" s="54" t="s">
        <v>194</v>
      </c>
      <c r="H196" s="54" t="s">
        <v>725</v>
      </c>
      <c r="I196" s="54" t="s">
        <v>726</v>
      </c>
      <c r="J196" s="54" t="s">
        <v>194</v>
      </c>
      <c r="K196" s="54" t="s">
        <v>725</v>
      </c>
      <c r="L196" s="89">
        <v>41660</v>
      </c>
      <c r="M196" s="89"/>
      <c r="N196" s="54" t="s">
        <v>727</v>
      </c>
      <c r="O196" s="90">
        <v>0.45965299999999998</v>
      </c>
      <c r="P196" s="54">
        <v>61</v>
      </c>
    </row>
    <row r="197" spans="1:16" ht="24">
      <c r="A197" s="54" t="s">
        <v>225</v>
      </c>
      <c r="B197" s="54" t="s">
        <v>185</v>
      </c>
      <c r="C197" s="54" t="s">
        <v>1125</v>
      </c>
      <c r="D197" s="54" t="s">
        <v>92</v>
      </c>
      <c r="E197" s="54" t="s">
        <v>365</v>
      </c>
      <c r="F197" s="54" t="s">
        <v>267</v>
      </c>
      <c r="G197" s="54" t="s">
        <v>198</v>
      </c>
      <c r="H197" s="54" t="s">
        <v>728</v>
      </c>
      <c r="I197" s="54" t="s">
        <v>729</v>
      </c>
      <c r="J197" s="54" t="s">
        <v>198</v>
      </c>
      <c r="K197" s="54" t="s">
        <v>730</v>
      </c>
      <c r="L197" s="89">
        <v>42657</v>
      </c>
      <c r="M197" s="89"/>
      <c r="N197" s="54" t="s">
        <v>731</v>
      </c>
      <c r="O197" s="90">
        <v>4.2658000000000001E-2</v>
      </c>
      <c r="P197" s="54">
        <v>7</v>
      </c>
    </row>
    <row r="198" spans="1:16" ht="24">
      <c r="A198" s="54" t="s">
        <v>225</v>
      </c>
      <c r="B198" s="54" t="s">
        <v>185</v>
      </c>
      <c r="C198" s="54" t="s">
        <v>1125</v>
      </c>
      <c r="D198" s="54" t="s">
        <v>92</v>
      </c>
      <c r="E198" s="54" t="s">
        <v>365</v>
      </c>
      <c r="F198" s="54" t="s">
        <v>267</v>
      </c>
      <c r="G198" s="54" t="s">
        <v>198</v>
      </c>
      <c r="H198" s="54" t="s">
        <v>728</v>
      </c>
      <c r="I198" s="54" t="s">
        <v>729</v>
      </c>
      <c r="J198" s="54" t="s">
        <v>198</v>
      </c>
      <c r="K198" s="54" t="s">
        <v>732</v>
      </c>
      <c r="L198" s="89">
        <v>42657</v>
      </c>
      <c r="M198" s="89"/>
      <c r="N198" s="54" t="s">
        <v>733</v>
      </c>
      <c r="O198" s="90">
        <v>4.8086999999999998E-2</v>
      </c>
      <c r="P198" s="54">
        <v>8</v>
      </c>
    </row>
    <row r="199" spans="1:16" ht="24">
      <c r="A199" s="54" t="s">
        <v>225</v>
      </c>
      <c r="B199" s="54" t="s">
        <v>185</v>
      </c>
      <c r="C199" s="54" t="s">
        <v>1125</v>
      </c>
      <c r="D199" s="54" t="s">
        <v>92</v>
      </c>
      <c r="E199" s="54" t="s">
        <v>365</v>
      </c>
      <c r="F199" s="54" t="s">
        <v>267</v>
      </c>
      <c r="G199" s="54" t="s">
        <v>198</v>
      </c>
      <c r="H199" s="54" t="s">
        <v>728</v>
      </c>
      <c r="I199" s="54" t="s">
        <v>729</v>
      </c>
      <c r="J199" s="54" t="s">
        <v>198</v>
      </c>
      <c r="K199" s="54" t="s">
        <v>734</v>
      </c>
      <c r="L199" s="89">
        <v>42657</v>
      </c>
      <c r="M199" s="89"/>
      <c r="N199" s="54" t="s">
        <v>735</v>
      </c>
      <c r="O199" s="90">
        <v>2.1715999999999999E-2</v>
      </c>
      <c r="P199" s="54">
        <v>4</v>
      </c>
    </row>
    <row r="200" spans="1:16" ht="24">
      <c r="A200" s="54" t="s">
        <v>225</v>
      </c>
      <c r="B200" s="54" t="s">
        <v>185</v>
      </c>
      <c r="C200" s="54" t="s">
        <v>1125</v>
      </c>
      <c r="D200" s="54" t="s">
        <v>92</v>
      </c>
      <c r="E200" s="54" t="s">
        <v>365</v>
      </c>
      <c r="F200" s="54" t="s">
        <v>267</v>
      </c>
      <c r="G200" s="54" t="s">
        <v>198</v>
      </c>
      <c r="H200" s="54" t="s">
        <v>728</v>
      </c>
      <c r="I200" s="54" t="s">
        <v>729</v>
      </c>
      <c r="J200" s="54" t="s">
        <v>198</v>
      </c>
      <c r="K200" s="54" t="s">
        <v>736</v>
      </c>
      <c r="L200" s="89">
        <v>42657</v>
      </c>
      <c r="M200" s="89"/>
      <c r="N200" s="54" t="s">
        <v>737</v>
      </c>
      <c r="O200" s="90">
        <v>3.1026000000000001E-2</v>
      </c>
      <c r="P200" s="54">
        <v>4</v>
      </c>
    </row>
    <row r="201" spans="1:16" ht="24">
      <c r="A201" s="54" t="s">
        <v>225</v>
      </c>
      <c r="B201" s="54" t="s">
        <v>185</v>
      </c>
      <c r="C201" s="54" t="s">
        <v>1125</v>
      </c>
      <c r="D201" s="54" t="s">
        <v>92</v>
      </c>
      <c r="E201" s="54" t="s">
        <v>365</v>
      </c>
      <c r="F201" s="54" t="s">
        <v>267</v>
      </c>
      <c r="G201" s="54" t="s">
        <v>198</v>
      </c>
      <c r="H201" s="54" t="s">
        <v>728</v>
      </c>
      <c r="I201" s="54" t="s">
        <v>729</v>
      </c>
      <c r="J201" s="54" t="s">
        <v>198</v>
      </c>
      <c r="K201" s="54" t="s">
        <v>738</v>
      </c>
      <c r="L201" s="89">
        <v>42657</v>
      </c>
      <c r="M201" s="89"/>
      <c r="N201" s="54" t="s">
        <v>739</v>
      </c>
      <c r="O201" s="90">
        <v>0.12565200000000001</v>
      </c>
      <c r="P201" s="54">
        <v>18</v>
      </c>
    </row>
    <row r="202" spans="1:16" ht="24">
      <c r="A202" s="54" t="s">
        <v>225</v>
      </c>
      <c r="B202" s="54" t="s">
        <v>185</v>
      </c>
      <c r="C202" s="54" t="s">
        <v>1125</v>
      </c>
      <c r="D202" s="54" t="s">
        <v>92</v>
      </c>
      <c r="E202" s="54" t="s">
        <v>365</v>
      </c>
      <c r="F202" s="54" t="s">
        <v>267</v>
      </c>
      <c r="G202" s="54" t="s">
        <v>198</v>
      </c>
      <c r="H202" s="54" t="s">
        <v>728</v>
      </c>
      <c r="I202" s="54" t="s">
        <v>729</v>
      </c>
      <c r="J202" s="54" t="s">
        <v>198</v>
      </c>
      <c r="K202" s="54" t="s">
        <v>740</v>
      </c>
      <c r="L202" s="89">
        <v>42657</v>
      </c>
      <c r="M202" s="89"/>
      <c r="N202" s="54" t="s">
        <v>741</v>
      </c>
      <c r="O202" s="90">
        <v>0.172954</v>
      </c>
      <c r="P202" s="54">
        <v>31</v>
      </c>
    </row>
    <row r="203" spans="1:16" ht="24">
      <c r="A203" s="54" t="s">
        <v>225</v>
      </c>
      <c r="B203" s="54" t="s">
        <v>185</v>
      </c>
      <c r="C203" s="54" t="s">
        <v>1125</v>
      </c>
      <c r="D203" s="54" t="s">
        <v>92</v>
      </c>
      <c r="E203" s="54" t="s">
        <v>365</v>
      </c>
      <c r="F203" s="54" t="s">
        <v>267</v>
      </c>
      <c r="G203" s="54" t="s">
        <v>198</v>
      </c>
      <c r="H203" s="54" t="s">
        <v>728</v>
      </c>
      <c r="I203" s="54" t="s">
        <v>729</v>
      </c>
      <c r="J203" s="54" t="s">
        <v>198</v>
      </c>
      <c r="K203" s="54" t="s">
        <v>742</v>
      </c>
      <c r="L203" s="89">
        <v>42657</v>
      </c>
      <c r="M203" s="89"/>
      <c r="N203" s="54" t="s">
        <v>743</v>
      </c>
      <c r="O203" s="90">
        <v>1.6286999999999999E-2</v>
      </c>
      <c r="P203" s="54">
        <v>3</v>
      </c>
    </row>
    <row r="204" spans="1:16" ht="24">
      <c r="A204" s="54" t="s">
        <v>225</v>
      </c>
      <c r="B204" s="54" t="s">
        <v>185</v>
      </c>
      <c r="C204" s="54" t="s">
        <v>1125</v>
      </c>
      <c r="D204" s="54" t="s">
        <v>92</v>
      </c>
      <c r="E204" s="54" t="s">
        <v>365</v>
      </c>
      <c r="F204" s="54" t="s">
        <v>267</v>
      </c>
      <c r="G204" s="54" t="s">
        <v>198</v>
      </c>
      <c r="H204" s="54" t="s">
        <v>728</v>
      </c>
      <c r="I204" s="54" t="s">
        <v>729</v>
      </c>
      <c r="J204" s="54" t="s">
        <v>198</v>
      </c>
      <c r="K204" s="54" t="s">
        <v>744</v>
      </c>
      <c r="L204" s="89">
        <v>42657</v>
      </c>
      <c r="M204" s="89"/>
      <c r="N204" s="54" t="s">
        <v>745</v>
      </c>
      <c r="O204" s="90">
        <v>6.7480999999999999E-2</v>
      </c>
      <c r="P204" s="54">
        <v>9</v>
      </c>
    </row>
    <row r="205" spans="1:16" ht="24">
      <c r="A205" s="54" t="s">
        <v>225</v>
      </c>
      <c r="B205" s="54" t="s">
        <v>185</v>
      </c>
      <c r="C205" s="54" t="s">
        <v>1125</v>
      </c>
      <c r="D205" s="54" t="s">
        <v>92</v>
      </c>
      <c r="E205" s="54" t="s">
        <v>365</v>
      </c>
      <c r="F205" s="54" t="s">
        <v>267</v>
      </c>
      <c r="G205" s="54" t="s">
        <v>198</v>
      </c>
      <c r="H205" s="54" t="s">
        <v>728</v>
      </c>
      <c r="I205" s="54" t="s">
        <v>729</v>
      </c>
      <c r="J205" s="54" t="s">
        <v>198</v>
      </c>
      <c r="K205" s="54" t="s">
        <v>746</v>
      </c>
      <c r="L205" s="89">
        <v>42657</v>
      </c>
      <c r="M205" s="89"/>
      <c r="N205" s="54" t="s">
        <v>747</v>
      </c>
      <c r="O205" s="90">
        <v>2.7144999999999999E-2</v>
      </c>
      <c r="P205" s="54">
        <v>5</v>
      </c>
    </row>
    <row r="206" spans="1:16" ht="24">
      <c r="A206" s="54" t="s">
        <v>225</v>
      </c>
      <c r="B206" s="54" t="s">
        <v>185</v>
      </c>
      <c r="C206" s="54" t="s">
        <v>1125</v>
      </c>
      <c r="D206" s="54" t="s">
        <v>92</v>
      </c>
      <c r="E206" s="54" t="s">
        <v>365</v>
      </c>
      <c r="F206" s="54" t="s">
        <v>267</v>
      </c>
      <c r="G206" s="54" t="s">
        <v>198</v>
      </c>
      <c r="H206" s="54" t="s">
        <v>728</v>
      </c>
      <c r="I206" s="54" t="s">
        <v>729</v>
      </c>
      <c r="J206" s="54" t="s">
        <v>198</v>
      </c>
      <c r="K206" s="54" t="s">
        <v>748</v>
      </c>
      <c r="L206" s="89">
        <v>42657</v>
      </c>
      <c r="M206" s="89"/>
      <c r="N206" s="54" t="s">
        <v>749</v>
      </c>
      <c r="O206" s="90">
        <v>3.6455000000000001E-2</v>
      </c>
      <c r="P206" s="54">
        <v>5</v>
      </c>
    </row>
    <row r="207" spans="1:16" ht="24">
      <c r="A207" s="54" t="s">
        <v>225</v>
      </c>
      <c r="B207" s="54" t="s">
        <v>185</v>
      </c>
      <c r="C207" s="54" t="s">
        <v>1125</v>
      </c>
      <c r="D207" s="54" t="s">
        <v>92</v>
      </c>
      <c r="E207" s="54" t="s">
        <v>365</v>
      </c>
      <c r="F207" s="54" t="s">
        <v>267</v>
      </c>
      <c r="G207" s="54" t="s">
        <v>198</v>
      </c>
      <c r="H207" s="54" t="s">
        <v>728</v>
      </c>
      <c r="I207" s="54" t="s">
        <v>729</v>
      </c>
      <c r="J207" s="54" t="s">
        <v>198</v>
      </c>
      <c r="K207" s="54" t="s">
        <v>750</v>
      </c>
      <c r="L207" s="89">
        <v>42657</v>
      </c>
      <c r="M207" s="89"/>
      <c r="N207" s="54" t="s">
        <v>751</v>
      </c>
      <c r="O207" s="90">
        <v>0.16908400000000001</v>
      </c>
      <c r="P207" s="54">
        <v>26</v>
      </c>
    </row>
    <row r="208" spans="1:16" ht="24">
      <c r="A208" s="54" t="s">
        <v>225</v>
      </c>
      <c r="B208" s="54" t="s">
        <v>185</v>
      </c>
      <c r="C208" s="54" t="s">
        <v>1125</v>
      </c>
      <c r="D208" s="54" t="s">
        <v>92</v>
      </c>
      <c r="E208" s="54" t="s">
        <v>365</v>
      </c>
      <c r="F208" s="54" t="s">
        <v>267</v>
      </c>
      <c r="G208" s="54" t="s">
        <v>198</v>
      </c>
      <c r="H208" s="54" t="s">
        <v>752</v>
      </c>
      <c r="I208" s="54" t="s">
        <v>753</v>
      </c>
      <c r="J208" s="54" t="s">
        <v>198</v>
      </c>
      <c r="K208" s="54" t="s">
        <v>752</v>
      </c>
      <c r="L208" s="89">
        <v>42031</v>
      </c>
      <c r="M208" s="89"/>
      <c r="N208" s="54" t="s">
        <v>754</v>
      </c>
      <c r="O208" s="90">
        <v>0.25904500000000003</v>
      </c>
      <c r="P208" s="54">
        <v>32</v>
      </c>
    </row>
    <row r="209" spans="1:16" ht="24">
      <c r="A209" s="54" t="s">
        <v>225</v>
      </c>
      <c r="B209" s="54" t="s">
        <v>185</v>
      </c>
      <c r="C209" s="54" t="s">
        <v>1125</v>
      </c>
      <c r="D209" s="54" t="s">
        <v>92</v>
      </c>
      <c r="E209" s="54" t="s">
        <v>365</v>
      </c>
      <c r="F209" s="54" t="s">
        <v>267</v>
      </c>
      <c r="G209" s="54" t="s">
        <v>198</v>
      </c>
      <c r="H209" s="54" t="s">
        <v>755</v>
      </c>
      <c r="I209" s="54" t="s">
        <v>756</v>
      </c>
      <c r="J209" s="54" t="s">
        <v>198</v>
      </c>
      <c r="K209" s="54" t="s">
        <v>757</v>
      </c>
      <c r="L209" s="89">
        <v>42101</v>
      </c>
      <c r="M209" s="89"/>
      <c r="N209" s="54" t="s">
        <v>758</v>
      </c>
      <c r="O209" s="90">
        <v>3.1800000000000002E-2</v>
      </c>
      <c r="P209" s="54">
        <v>5</v>
      </c>
    </row>
    <row r="210" spans="1:16" ht="24">
      <c r="A210" s="54" t="s">
        <v>225</v>
      </c>
      <c r="B210" s="54" t="s">
        <v>185</v>
      </c>
      <c r="C210" s="54" t="s">
        <v>1125</v>
      </c>
      <c r="D210" s="54" t="s">
        <v>92</v>
      </c>
      <c r="E210" s="54" t="s">
        <v>365</v>
      </c>
      <c r="F210" s="54" t="s">
        <v>267</v>
      </c>
      <c r="G210" s="54" t="s">
        <v>198</v>
      </c>
      <c r="H210" s="54" t="s">
        <v>755</v>
      </c>
      <c r="I210" s="54" t="s">
        <v>756</v>
      </c>
      <c r="J210" s="54" t="s">
        <v>198</v>
      </c>
      <c r="K210" s="54" t="s">
        <v>759</v>
      </c>
      <c r="L210" s="89">
        <v>42101</v>
      </c>
      <c r="M210" s="89"/>
      <c r="N210" s="54" t="s">
        <v>760</v>
      </c>
      <c r="O210" s="90">
        <v>0.39476899999999998</v>
      </c>
      <c r="P210" s="54">
        <v>71</v>
      </c>
    </row>
    <row r="211" spans="1:16" ht="24">
      <c r="A211" s="54" t="s">
        <v>225</v>
      </c>
      <c r="B211" s="54" t="s">
        <v>185</v>
      </c>
      <c r="C211" s="54" t="s">
        <v>1125</v>
      </c>
      <c r="D211" s="54" t="s">
        <v>92</v>
      </c>
      <c r="E211" s="54" t="s">
        <v>365</v>
      </c>
      <c r="F211" s="54" t="s">
        <v>267</v>
      </c>
      <c r="G211" s="54" t="s">
        <v>198</v>
      </c>
      <c r="H211" s="54" t="s">
        <v>755</v>
      </c>
      <c r="I211" s="54" t="s">
        <v>756</v>
      </c>
      <c r="J211" s="54" t="s">
        <v>198</v>
      </c>
      <c r="K211" s="54" t="s">
        <v>761</v>
      </c>
      <c r="L211" s="89">
        <v>42101</v>
      </c>
      <c r="M211" s="89"/>
      <c r="N211" s="54" t="s">
        <v>762</v>
      </c>
      <c r="O211" s="90">
        <v>0.21557000000000001</v>
      </c>
      <c r="P211" s="54">
        <v>34</v>
      </c>
    </row>
    <row r="212" spans="1:16" ht="24">
      <c r="A212" s="54" t="s">
        <v>225</v>
      </c>
      <c r="B212" s="54" t="s">
        <v>185</v>
      </c>
      <c r="C212" s="54" t="s">
        <v>1125</v>
      </c>
      <c r="D212" s="54" t="s">
        <v>92</v>
      </c>
      <c r="E212" s="54" t="s">
        <v>365</v>
      </c>
      <c r="F212" s="54" t="s">
        <v>267</v>
      </c>
      <c r="G212" s="54" t="s">
        <v>198</v>
      </c>
      <c r="H212" s="54" t="s">
        <v>755</v>
      </c>
      <c r="I212" s="54" t="s">
        <v>756</v>
      </c>
      <c r="J212" s="54" t="s">
        <v>198</v>
      </c>
      <c r="K212" s="54" t="s">
        <v>763</v>
      </c>
      <c r="L212" s="89">
        <v>42101</v>
      </c>
      <c r="M212" s="89"/>
      <c r="N212" s="54" t="s">
        <v>764</v>
      </c>
      <c r="O212" s="90">
        <v>0.118675</v>
      </c>
      <c r="P212" s="54">
        <v>15</v>
      </c>
    </row>
    <row r="213" spans="1:16" ht="24">
      <c r="A213" s="54" t="s">
        <v>225</v>
      </c>
      <c r="B213" s="54" t="s">
        <v>185</v>
      </c>
      <c r="C213" s="54" t="s">
        <v>1125</v>
      </c>
      <c r="D213" s="54" t="s">
        <v>92</v>
      </c>
      <c r="E213" s="54" t="s">
        <v>365</v>
      </c>
      <c r="F213" s="54" t="s">
        <v>267</v>
      </c>
      <c r="G213" s="54" t="s">
        <v>198</v>
      </c>
      <c r="H213" s="54" t="s">
        <v>755</v>
      </c>
      <c r="I213" s="54" t="s">
        <v>756</v>
      </c>
      <c r="J213" s="54" t="s">
        <v>198</v>
      </c>
      <c r="K213" s="54" t="s">
        <v>765</v>
      </c>
      <c r="L213" s="89">
        <v>42101</v>
      </c>
      <c r="M213" s="89"/>
      <c r="N213" s="54" t="s">
        <v>766</v>
      </c>
      <c r="O213" s="90">
        <v>7.3683999999999986E-2</v>
      </c>
      <c r="P213" s="54">
        <v>11</v>
      </c>
    </row>
    <row r="214" spans="1:16" ht="24">
      <c r="A214" s="54" t="s">
        <v>225</v>
      </c>
      <c r="B214" s="54" t="s">
        <v>185</v>
      </c>
      <c r="C214" s="54" t="s">
        <v>1125</v>
      </c>
      <c r="D214" s="54" t="s">
        <v>92</v>
      </c>
      <c r="E214" s="54" t="s">
        <v>365</v>
      </c>
      <c r="F214" s="54" t="s">
        <v>267</v>
      </c>
      <c r="G214" s="54" t="s">
        <v>198</v>
      </c>
      <c r="H214" s="54" t="s">
        <v>755</v>
      </c>
      <c r="I214" s="54" t="s">
        <v>756</v>
      </c>
      <c r="J214" s="54" t="s">
        <v>198</v>
      </c>
      <c r="K214" s="54" t="s">
        <v>767</v>
      </c>
      <c r="L214" s="89">
        <v>42101</v>
      </c>
      <c r="M214" s="89"/>
      <c r="N214" s="54" t="s">
        <v>768</v>
      </c>
      <c r="O214" s="90">
        <v>0.14272399999999999</v>
      </c>
      <c r="P214" s="54">
        <v>16</v>
      </c>
    </row>
    <row r="215" spans="1:16" ht="24">
      <c r="A215" s="54" t="s">
        <v>225</v>
      </c>
      <c r="B215" s="54" t="s">
        <v>185</v>
      </c>
      <c r="C215" s="54" t="s">
        <v>1125</v>
      </c>
      <c r="D215" s="54" t="s">
        <v>92</v>
      </c>
      <c r="E215" s="54" t="s">
        <v>365</v>
      </c>
      <c r="F215" s="54" t="s">
        <v>267</v>
      </c>
      <c r="G215" s="54" t="s">
        <v>198</v>
      </c>
      <c r="H215" s="54" t="s">
        <v>755</v>
      </c>
      <c r="I215" s="54" t="s">
        <v>756</v>
      </c>
      <c r="J215" s="54" t="s">
        <v>198</v>
      </c>
      <c r="K215" s="54" t="s">
        <v>769</v>
      </c>
      <c r="L215" s="89">
        <v>42101</v>
      </c>
      <c r="M215" s="89"/>
      <c r="N215" s="54" t="s">
        <v>770</v>
      </c>
      <c r="O215" s="90">
        <v>8.2203999999999999E-2</v>
      </c>
      <c r="P215" s="54">
        <v>12</v>
      </c>
    </row>
    <row r="216" spans="1:16" ht="24">
      <c r="A216" s="54" t="s">
        <v>225</v>
      </c>
      <c r="B216" s="54" t="s">
        <v>185</v>
      </c>
      <c r="C216" s="54" t="s">
        <v>1125</v>
      </c>
      <c r="D216" s="54" t="s">
        <v>92</v>
      </c>
      <c r="E216" s="54" t="s">
        <v>365</v>
      </c>
      <c r="F216" s="54" t="s">
        <v>267</v>
      </c>
      <c r="G216" s="54" t="s">
        <v>198</v>
      </c>
      <c r="H216" s="54" t="s">
        <v>755</v>
      </c>
      <c r="I216" s="54" t="s">
        <v>756</v>
      </c>
      <c r="J216" s="54" t="s">
        <v>198</v>
      </c>
      <c r="K216" s="54" t="s">
        <v>771</v>
      </c>
      <c r="L216" s="89">
        <v>42101</v>
      </c>
      <c r="M216" s="89"/>
      <c r="N216" s="54" t="s">
        <v>772</v>
      </c>
      <c r="O216" s="90">
        <v>7.5231999999999993E-2</v>
      </c>
      <c r="P216" s="54">
        <v>13</v>
      </c>
    </row>
    <row r="217" spans="1:16" ht="24">
      <c r="A217" s="54" t="s">
        <v>225</v>
      </c>
      <c r="B217" s="54" t="s">
        <v>185</v>
      </c>
      <c r="C217" s="54" t="s">
        <v>1125</v>
      </c>
      <c r="D217" s="54" t="s">
        <v>92</v>
      </c>
      <c r="E217" s="54" t="s">
        <v>365</v>
      </c>
      <c r="F217" s="54" t="s">
        <v>267</v>
      </c>
      <c r="G217" s="54" t="s">
        <v>198</v>
      </c>
      <c r="H217" s="54" t="s">
        <v>773</v>
      </c>
      <c r="I217" s="54" t="s">
        <v>774</v>
      </c>
      <c r="J217" s="54" t="s">
        <v>198</v>
      </c>
      <c r="K217" s="54" t="s">
        <v>773</v>
      </c>
      <c r="L217" s="89">
        <v>42578</v>
      </c>
      <c r="M217" s="89"/>
      <c r="N217" s="54" t="s">
        <v>775</v>
      </c>
      <c r="O217" s="90">
        <v>8.9970999999999995E-2</v>
      </c>
      <c r="P217" s="54">
        <v>14</v>
      </c>
    </row>
    <row r="218" spans="1:16" ht="24">
      <c r="A218" s="54" t="s">
        <v>225</v>
      </c>
      <c r="B218" s="54" t="s">
        <v>185</v>
      </c>
      <c r="C218" s="54" t="s">
        <v>1125</v>
      </c>
      <c r="D218" s="54" t="s">
        <v>92</v>
      </c>
      <c r="E218" s="54" t="s">
        <v>365</v>
      </c>
      <c r="F218" s="54" t="s">
        <v>267</v>
      </c>
      <c r="G218" s="54" t="s">
        <v>198</v>
      </c>
      <c r="H218" s="54" t="s">
        <v>776</v>
      </c>
      <c r="I218" s="54" t="s">
        <v>777</v>
      </c>
      <c r="J218" s="54" t="s">
        <v>198</v>
      </c>
      <c r="K218" s="54" t="s">
        <v>776</v>
      </c>
      <c r="L218" s="89">
        <v>41988</v>
      </c>
      <c r="M218" s="89"/>
      <c r="N218" s="54" t="s">
        <v>778</v>
      </c>
      <c r="O218" s="90">
        <v>0.28226600000000002</v>
      </c>
      <c r="P218" s="54">
        <v>48</v>
      </c>
    </row>
    <row r="219" spans="1:16" ht="24">
      <c r="A219" s="54" t="s">
        <v>225</v>
      </c>
      <c r="B219" s="54" t="s">
        <v>185</v>
      </c>
      <c r="C219" s="54" t="s">
        <v>1125</v>
      </c>
      <c r="D219" s="54" t="s">
        <v>92</v>
      </c>
      <c r="E219" s="54" t="s">
        <v>365</v>
      </c>
      <c r="F219" s="54" t="s">
        <v>267</v>
      </c>
      <c r="G219" s="54" t="s">
        <v>198</v>
      </c>
      <c r="H219" s="54" t="s">
        <v>776</v>
      </c>
      <c r="I219" s="54" t="s">
        <v>779</v>
      </c>
      <c r="J219" s="54" t="s">
        <v>198</v>
      </c>
      <c r="K219" s="54" t="s">
        <v>780</v>
      </c>
      <c r="L219" s="89">
        <v>42307</v>
      </c>
      <c r="M219" s="89"/>
      <c r="N219" s="54" t="s">
        <v>781</v>
      </c>
      <c r="O219" s="90">
        <v>3.0251999999999991E-2</v>
      </c>
      <c r="P219" s="54">
        <v>3</v>
      </c>
    </row>
    <row r="220" spans="1:16" ht="24">
      <c r="A220" s="54" t="s">
        <v>225</v>
      </c>
      <c r="B220" s="54" t="s">
        <v>185</v>
      </c>
      <c r="C220" s="54" t="s">
        <v>1125</v>
      </c>
      <c r="D220" s="54" t="s">
        <v>92</v>
      </c>
      <c r="E220" s="54" t="s">
        <v>365</v>
      </c>
      <c r="F220" s="54" t="s">
        <v>267</v>
      </c>
      <c r="G220" s="54" t="s">
        <v>198</v>
      </c>
      <c r="H220" s="54" t="s">
        <v>776</v>
      </c>
      <c r="I220" s="54" t="s">
        <v>779</v>
      </c>
      <c r="J220" s="54" t="s">
        <v>198</v>
      </c>
      <c r="K220" s="54" t="s">
        <v>782</v>
      </c>
      <c r="L220" s="89">
        <v>42307</v>
      </c>
      <c r="M220" s="89"/>
      <c r="N220" s="54" t="s">
        <v>783</v>
      </c>
      <c r="O220" s="90">
        <v>2.0167999999999998E-2</v>
      </c>
      <c r="P220" s="54">
        <v>2</v>
      </c>
    </row>
    <row r="221" spans="1:16" ht="24">
      <c r="A221" s="54" t="s">
        <v>225</v>
      </c>
      <c r="B221" s="54" t="s">
        <v>185</v>
      </c>
      <c r="C221" s="54" t="s">
        <v>1125</v>
      </c>
      <c r="D221" s="54" t="s">
        <v>92</v>
      </c>
      <c r="E221" s="54" t="s">
        <v>365</v>
      </c>
      <c r="F221" s="54" t="s">
        <v>267</v>
      </c>
      <c r="G221" s="54" t="s">
        <v>198</v>
      </c>
      <c r="H221" s="54" t="s">
        <v>776</v>
      </c>
      <c r="I221" s="54" t="s">
        <v>779</v>
      </c>
      <c r="J221" s="54" t="s">
        <v>198</v>
      </c>
      <c r="K221" s="54" t="s">
        <v>784</v>
      </c>
      <c r="L221" s="89">
        <v>42307</v>
      </c>
      <c r="M221" s="89"/>
      <c r="N221" s="54" t="s">
        <v>785</v>
      </c>
      <c r="O221" s="90">
        <v>7.3109999999999998E-3</v>
      </c>
      <c r="P221" s="54">
        <v>1</v>
      </c>
    </row>
    <row r="222" spans="1:16" ht="24">
      <c r="A222" s="54" t="s">
        <v>225</v>
      </c>
      <c r="B222" s="54" t="s">
        <v>185</v>
      </c>
      <c r="C222" s="54" t="s">
        <v>1125</v>
      </c>
      <c r="D222" s="54" t="s">
        <v>92</v>
      </c>
      <c r="E222" s="54" t="s">
        <v>365</v>
      </c>
      <c r="F222" s="54" t="s">
        <v>267</v>
      </c>
      <c r="G222" s="54" t="s">
        <v>198</v>
      </c>
      <c r="H222" s="54" t="s">
        <v>776</v>
      </c>
      <c r="I222" s="54" t="s">
        <v>779</v>
      </c>
      <c r="J222" s="54" t="s">
        <v>198</v>
      </c>
      <c r="K222" s="54" t="s">
        <v>786</v>
      </c>
      <c r="L222" s="89">
        <v>42307</v>
      </c>
      <c r="M222" s="89"/>
      <c r="N222" s="54" t="s">
        <v>787</v>
      </c>
      <c r="O222" s="90">
        <v>2.0167999999999998E-2</v>
      </c>
      <c r="P222" s="54">
        <v>2</v>
      </c>
    </row>
    <row r="223" spans="1:16" ht="24">
      <c r="A223" s="54" t="s">
        <v>225</v>
      </c>
      <c r="B223" s="54" t="s">
        <v>185</v>
      </c>
      <c r="C223" s="54" t="s">
        <v>1125</v>
      </c>
      <c r="D223" s="54" t="s">
        <v>92</v>
      </c>
      <c r="E223" s="54" t="s">
        <v>365</v>
      </c>
      <c r="F223" s="54" t="s">
        <v>267</v>
      </c>
      <c r="G223" s="54" t="s">
        <v>256</v>
      </c>
      <c r="H223" s="54" t="s">
        <v>788</v>
      </c>
      <c r="I223" s="54" t="s">
        <v>789</v>
      </c>
      <c r="J223" s="54" t="s">
        <v>256</v>
      </c>
      <c r="K223" s="54" t="s">
        <v>788</v>
      </c>
      <c r="L223" s="89">
        <v>1</v>
      </c>
      <c r="M223" s="89"/>
      <c r="N223" s="54" t="s">
        <v>790</v>
      </c>
      <c r="O223" s="90">
        <v>1.3514E-2</v>
      </c>
      <c r="P223" s="54">
        <v>3</v>
      </c>
    </row>
    <row r="224" spans="1:16" ht="24">
      <c r="A224" s="54" t="s">
        <v>225</v>
      </c>
      <c r="B224" s="54" t="s">
        <v>185</v>
      </c>
      <c r="C224" s="54" t="s">
        <v>1125</v>
      </c>
      <c r="D224" s="54" t="s">
        <v>92</v>
      </c>
      <c r="E224" s="54" t="s">
        <v>365</v>
      </c>
      <c r="F224" s="54" t="s">
        <v>267</v>
      </c>
      <c r="G224" s="54" t="s">
        <v>256</v>
      </c>
      <c r="H224" s="54" t="s">
        <v>298</v>
      </c>
      <c r="I224" s="54" t="s">
        <v>299</v>
      </c>
      <c r="J224" s="54" t="s">
        <v>256</v>
      </c>
      <c r="K224" s="54" t="s">
        <v>300</v>
      </c>
      <c r="L224" s="89">
        <v>42601</v>
      </c>
      <c r="M224" s="89"/>
      <c r="N224" s="54" t="s">
        <v>301</v>
      </c>
      <c r="O224" s="90">
        <v>0.64925000000000022</v>
      </c>
      <c r="P224" s="54">
        <v>99</v>
      </c>
    </row>
    <row r="225" spans="1:16" ht="24">
      <c r="A225" s="54" t="s">
        <v>225</v>
      </c>
      <c r="B225" s="54" t="s">
        <v>185</v>
      </c>
      <c r="C225" s="54" t="s">
        <v>1125</v>
      </c>
      <c r="D225" s="54" t="s">
        <v>92</v>
      </c>
      <c r="E225" s="54" t="s">
        <v>365</v>
      </c>
      <c r="F225" s="54" t="s">
        <v>267</v>
      </c>
      <c r="G225" s="54" t="s">
        <v>256</v>
      </c>
      <c r="H225" s="54" t="s">
        <v>298</v>
      </c>
      <c r="I225" s="54" t="s">
        <v>299</v>
      </c>
      <c r="J225" s="54" t="s">
        <v>256</v>
      </c>
      <c r="K225" s="54" t="s">
        <v>791</v>
      </c>
      <c r="L225" s="89">
        <v>42601</v>
      </c>
      <c r="M225" s="89"/>
      <c r="N225" s="54" t="s">
        <v>792</v>
      </c>
      <c r="O225" s="90">
        <v>0.12052499999999999</v>
      </c>
      <c r="P225" s="54">
        <v>19</v>
      </c>
    </row>
    <row r="226" spans="1:16" ht="24">
      <c r="A226" s="54" t="s">
        <v>225</v>
      </c>
      <c r="B226" s="54" t="s">
        <v>185</v>
      </c>
      <c r="C226" s="54" t="s">
        <v>1125</v>
      </c>
      <c r="D226" s="54" t="s">
        <v>92</v>
      </c>
      <c r="E226" s="54" t="s">
        <v>365</v>
      </c>
      <c r="F226" s="54" t="s">
        <v>267</v>
      </c>
      <c r="G226" s="54" t="s">
        <v>256</v>
      </c>
      <c r="H226" s="54" t="s">
        <v>298</v>
      </c>
      <c r="I226" s="54" t="s">
        <v>299</v>
      </c>
      <c r="J226" s="54" t="s">
        <v>256</v>
      </c>
      <c r="K226" s="54" t="s">
        <v>298</v>
      </c>
      <c r="L226" s="89">
        <v>42601</v>
      </c>
      <c r="M226" s="89"/>
      <c r="N226" s="54" t="s">
        <v>793</v>
      </c>
      <c r="O226" s="90">
        <v>2.2175859999999998</v>
      </c>
      <c r="P226" s="54">
        <v>328</v>
      </c>
    </row>
    <row r="227" spans="1:16" ht="24">
      <c r="A227" s="54" t="s">
        <v>225</v>
      </c>
      <c r="B227" s="54" t="s">
        <v>185</v>
      </c>
      <c r="C227" s="54" t="s">
        <v>1125</v>
      </c>
      <c r="D227" s="54" t="s">
        <v>92</v>
      </c>
      <c r="E227" s="54" t="s">
        <v>365</v>
      </c>
      <c r="F227" s="54" t="s">
        <v>267</v>
      </c>
      <c r="G227" s="54" t="s">
        <v>256</v>
      </c>
      <c r="H227" s="54" t="s">
        <v>298</v>
      </c>
      <c r="I227" s="54" t="s">
        <v>299</v>
      </c>
      <c r="J227" s="54" t="s">
        <v>256</v>
      </c>
      <c r="K227" s="54" t="s">
        <v>794</v>
      </c>
      <c r="L227" s="89">
        <v>42601</v>
      </c>
      <c r="M227" s="89"/>
      <c r="N227" s="54" t="s">
        <v>795</v>
      </c>
      <c r="O227" s="90">
        <v>0.23974000000000001</v>
      </c>
      <c r="P227" s="54">
        <v>37</v>
      </c>
    </row>
    <row r="228" spans="1:16" ht="24">
      <c r="A228" s="54" t="s">
        <v>225</v>
      </c>
      <c r="B228" s="54" t="s">
        <v>185</v>
      </c>
      <c r="C228" s="54" t="s">
        <v>1125</v>
      </c>
      <c r="D228" s="54" t="s">
        <v>92</v>
      </c>
      <c r="E228" s="54" t="s">
        <v>365</v>
      </c>
      <c r="F228" s="54" t="s">
        <v>267</v>
      </c>
      <c r="G228" s="54" t="s">
        <v>256</v>
      </c>
      <c r="H228" s="54" t="s">
        <v>298</v>
      </c>
      <c r="I228" s="54" t="s">
        <v>299</v>
      </c>
      <c r="J228" s="54" t="s">
        <v>256</v>
      </c>
      <c r="K228" s="54" t="s">
        <v>796</v>
      </c>
      <c r="L228" s="89">
        <v>42601</v>
      </c>
      <c r="M228" s="89"/>
      <c r="N228" s="54" t="s">
        <v>797</v>
      </c>
      <c r="O228" s="90">
        <v>0.202676</v>
      </c>
      <c r="P228" s="54">
        <v>33</v>
      </c>
    </row>
    <row r="229" spans="1:16" ht="24">
      <c r="A229" s="54" t="s">
        <v>225</v>
      </c>
      <c r="B229" s="54" t="s">
        <v>185</v>
      </c>
      <c r="C229" s="54" t="s">
        <v>1125</v>
      </c>
      <c r="D229" s="54" t="s">
        <v>92</v>
      </c>
      <c r="E229" s="54" t="s">
        <v>365</v>
      </c>
      <c r="F229" s="54" t="s">
        <v>267</v>
      </c>
      <c r="G229" s="54" t="s">
        <v>256</v>
      </c>
      <c r="H229" s="54" t="s">
        <v>798</v>
      </c>
      <c r="I229" s="54" t="s">
        <v>799</v>
      </c>
      <c r="J229" s="54" t="s">
        <v>256</v>
      </c>
      <c r="K229" s="54" t="s">
        <v>798</v>
      </c>
      <c r="L229" s="89">
        <v>42944</v>
      </c>
      <c r="M229" s="89"/>
      <c r="N229" s="54" t="s">
        <v>800</v>
      </c>
      <c r="O229" s="90">
        <v>0.16578100000000001</v>
      </c>
      <c r="P229" s="54">
        <v>25</v>
      </c>
    </row>
    <row r="230" spans="1:16" ht="24">
      <c r="A230" s="54" t="s">
        <v>225</v>
      </c>
      <c r="B230" s="54" t="s">
        <v>185</v>
      </c>
      <c r="C230" s="54" t="s">
        <v>1125</v>
      </c>
      <c r="D230" s="54" t="s">
        <v>92</v>
      </c>
      <c r="E230" s="54" t="s">
        <v>365</v>
      </c>
      <c r="F230" s="54" t="s">
        <v>267</v>
      </c>
      <c r="G230" s="54" t="s">
        <v>256</v>
      </c>
      <c r="H230" s="54" t="s">
        <v>1393</v>
      </c>
      <c r="I230" s="54" t="s">
        <v>1394</v>
      </c>
      <c r="J230" s="54" t="s">
        <v>256</v>
      </c>
      <c r="K230" s="54" t="s">
        <v>1393</v>
      </c>
      <c r="L230" s="89">
        <v>42998</v>
      </c>
      <c r="M230" s="89"/>
      <c r="N230" s="54" t="s">
        <v>1395</v>
      </c>
      <c r="O230" s="90">
        <v>3.9412999999999997E-2</v>
      </c>
      <c r="P230" s="54">
        <v>8</v>
      </c>
    </row>
    <row r="231" spans="1:16" ht="24">
      <c r="A231" s="54" t="s">
        <v>225</v>
      </c>
      <c r="B231" s="54" t="s">
        <v>185</v>
      </c>
      <c r="C231" s="54" t="s">
        <v>1125</v>
      </c>
      <c r="D231" s="54" t="s">
        <v>92</v>
      </c>
      <c r="E231" s="54" t="s">
        <v>365</v>
      </c>
      <c r="F231" s="54" t="s">
        <v>267</v>
      </c>
      <c r="G231" s="54" t="s">
        <v>302</v>
      </c>
      <c r="H231" s="54" t="s">
        <v>820</v>
      </c>
      <c r="I231" s="54" t="s">
        <v>821</v>
      </c>
      <c r="J231" s="54" t="s">
        <v>302</v>
      </c>
      <c r="K231" s="54" t="s">
        <v>822</v>
      </c>
      <c r="L231" s="89">
        <v>42594</v>
      </c>
      <c r="M231" s="89"/>
      <c r="N231" s="54" t="s">
        <v>823</v>
      </c>
      <c r="O231" s="90">
        <v>0.106269</v>
      </c>
      <c r="P231" s="54">
        <v>11</v>
      </c>
    </row>
    <row r="232" spans="1:16" ht="24">
      <c r="A232" s="54" t="s">
        <v>225</v>
      </c>
      <c r="B232" s="54" t="s">
        <v>185</v>
      </c>
      <c r="C232" s="54" t="s">
        <v>1125</v>
      </c>
      <c r="D232" s="54" t="s">
        <v>92</v>
      </c>
      <c r="E232" s="54" t="s">
        <v>365</v>
      </c>
      <c r="F232" s="54" t="s">
        <v>267</v>
      </c>
      <c r="G232" s="54" t="s">
        <v>302</v>
      </c>
      <c r="H232" s="54" t="s">
        <v>820</v>
      </c>
      <c r="I232" s="54" t="s">
        <v>821</v>
      </c>
      <c r="J232" s="54" t="s">
        <v>302</v>
      </c>
      <c r="K232" s="54" t="s">
        <v>824</v>
      </c>
      <c r="L232" s="89">
        <v>42594</v>
      </c>
      <c r="M232" s="89"/>
      <c r="N232" s="54" t="s">
        <v>825</v>
      </c>
      <c r="O232" s="90">
        <v>0.108575</v>
      </c>
      <c r="P232" s="54">
        <v>16</v>
      </c>
    </row>
    <row r="233" spans="1:16" ht="24">
      <c r="A233" s="54" t="s">
        <v>225</v>
      </c>
      <c r="B233" s="54" t="s">
        <v>185</v>
      </c>
      <c r="C233" s="54" t="s">
        <v>1125</v>
      </c>
      <c r="D233" s="54" t="s">
        <v>92</v>
      </c>
      <c r="E233" s="54" t="s">
        <v>365</v>
      </c>
      <c r="F233" s="54" t="s">
        <v>267</v>
      </c>
      <c r="G233" s="54" t="s">
        <v>302</v>
      </c>
      <c r="H233" s="54" t="s">
        <v>820</v>
      </c>
      <c r="I233" s="54" t="s">
        <v>821</v>
      </c>
      <c r="J233" s="54" t="s">
        <v>302</v>
      </c>
      <c r="K233" s="54" t="s">
        <v>826</v>
      </c>
      <c r="L233" s="89">
        <v>42594</v>
      </c>
      <c r="M233" s="89"/>
      <c r="N233" s="54" t="s">
        <v>827</v>
      </c>
      <c r="O233" s="90">
        <v>0.107043</v>
      </c>
      <c r="P233" s="54">
        <v>12</v>
      </c>
    </row>
    <row r="234" spans="1:16" ht="24">
      <c r="A234" s="54" t="s">
        <v>225</v>
      </c>
      <c r="B234" s="54" t="s">
        <v>185</v>
      </c>
      <c r="C234" s="54" t="s">
        <v>1125</v>
      </c>
      <c r="D234" s="54" t="s">
        <v>92</v>
      </c>
      <c r="E234" s="54" t="s">
        <v>365</v>
      </c>
      <c r="F234" s="54" t="s">
        <v>267</v>
      </c>
      <c r="G234" s="54" t="s">
        <v>302</v>
      </c>
      <c r="H234" s="54" t="s">
        <v>820</v>
      </c>
      <c r="I234" s="54" t="s">
        <v>821</v>
      </c>
      <c r="J234" s="54" t="s">
        <v>302</v>
      </c>
      <c r="K234" s="54" t="s">
        <v>828</v>
      </c>
      <c r="L234" s="89">
        <v>42594</v>
      </c>
      <c r="M234" s="89"/>
      <c r="N234" s="54" t="s">
        <v>829</v>
      </c>
      <c r="O234" s="90">
        <v>5.5848999999999989E-2</v>
      </c>
      <c r="P234" s="54">
        <v>6</v>
      </c>
    </row>
    <row r="235" spans="1:16" ht="24">
      <c r="A235" s="54" t="s">
        <v>225</v>
      </c>
      <c r="B235" s="54" t="s">
        <v>185</v>
      </c>
      <c r="C235" s="54" t="s">
        <v>1125</v>
      </c>
      <c r="D235" s="54" t="s">
        <v>92</v>
      </c>
      <c r="E235" s="54" t="s">
        <v>365</v>
      </c>
      <c r="F235" s="54" t="s">
        <v>267</v>
      </c>
      <c r="G235" s="54" t="s">
        <v>302</v>
      </c>
      <c r="H235" s="54" t="s">
        <v>830</v>
      </c>
      <c r="I235" s="54" t="s">
        <v>831</v>
      </c>
      <c r="J235" s="54" t="s">
        <v>302</v>
      </c>
      <c r="K235" s="54" t="s">
        <v>832</v>
      </c>
      <c r="L235" s="89">
        <v>41695</v>
      </c>
      <c r="M235" s="89"/>
      <c r="N235" s="54" t="s">
        <v>833</v>
      </c>
      <c r="O235" s="90">
        <v>9.6184999999999993E-2</v>
      </c>
      <c r="P235" s="54">
        <v>10</v>
      </c>
    </row>
    <row r="236" spans="1:16" ht="24">
      <c r="A236" s="54" t="s">
        <v>225</v>
      </c>
      <c r="B236" s="54" t="s">
        <v>185</v>
      </c>
      <c r="C236" s="54" t="s">
        <v>1125</v>
      </c>
      <c r="D236" s="54" t="s">
        <v>92</v>
      </c>
      <c r="E236" s="54" t="s">
        <v>365</v>
      </c>
      <c r="F236" s="54" t="s">
        <v>267</v>
      </c>
      <c r="G236" s="54" t="s">
        <v>302</v>
      </c>
      <c r="H236" s="54" t="s">
        <v>830</v>
      </c>
      <c r="I236" s="54" t="s">
        <v>831</v>
      </c>
      <c r="J236" s="54" t="s">
        <v>302</v>
      </c>
      <c r="K236" s="54" t="s">
        <v>834</v>
      </c>
      <c r="L236" s="89">
        <v>41695</v>
      </c>
      <c r="M236" s="89"/>
      <c r="N236" s="54" t="s">
        <v>835</v>
      </c>
      <c r="O236" s="90">
        <v>8.2220000000000015E-2</v>
      </c>
      <c r="P236" s="54">
        <v>10</v>
      </c>
    </row>
    <row r="237" spans="1:16" ht="24">
      <c r="A237" s="54" t="s">
        <v>225</v>
      </c>
      <c r="B237" s="54" t="s">
        <v>185</v>
      </c>
      <c r="C237" s="54" t="s">
        <v>1125</v>
      </c>
      <c r="D237" s="54" t="s">
        <v>92</v>
      </c>
      <c r="E237" s="54" t="s">
        <v>365</v>
      </c>
      <c r="F237" s="54" t="s">
        <v>267</v>
      </c>
      <c r="G237" s="54" t="s">
        <v>302</v>
      </c>
      <c r="H237" s="54" t="s">
        <v>830</v>
      </c>
      <c r="I237" s="54" t="s">
        <v>831</v>
      </c>
      <c r="J237" s="54" t="s">
        <v>302</v>
      </c>
      <c r="K237" s="54" t="s">
        <v>836</v>
      </c>
      <c r="L237" s="89">
        <v>41695</v>
      </c>
      <c r="M237" s="89"/>
      <c r="N237" s="54" t="s">
        <v>837</v>
      </c>
      <c r="O237" s="90">
        <v>3.0235999999999999E-2</v>
      </c>
      <c r="P237" s="54">
        <v>5</v>
      </c>
    </row>
    <row r="238" spans="1:16" ht="24">
      <c r="A238" s="54" t="s">
        <v>225</v>
      </c>
      <c r="B238" s="54" t="s">
        <v>185</v>
      </c>
      <c r="C238" s="54" t="s">
        <v>1125</v>
      </c>
      <c r="D238" s="54" t="s">
        <v>92</v>
      </c>
      <c r="E238" s="54" t="s">
        <v>365</v>
      </c>
      <c r="F238" s="54" t="s">
        <v>267</v>
      </c>
      <c r="G238" s="54" t="s">
        <v>302</v>
      </c>
      <c r="H238" s="54" t="s">
        <v>830</v>
      </c>
      <c r="I238" s="54" t="s">
        <v>831</v>
      </c>
      <c r="J238" s="54" t="s">
        <v>302</v>
      </c>
      <c r="K238" s="54" t="s">
        <v>838</v>
      </c>
      <c r="L238" s="89">
        <v>41695</v>
      </c>
      <c r="M238" s="89"/>
      <c r="N238" s="54" t="s">
        <v>839</v>
      </c>
      <c r="O238" s="90">
        <v>4.1883999999999998E-2</v>
      </c>
      <c r="P238" s="54">
        <v>6</v>
      </c>
    </row>
    <row r="239" spans="1:16" ht="24">
      <c r="A239" s="54" t="s">
        <v>225</v>
      </c>
      <c r="B239" s="54" t="s">
        <v>185</v>
      </c>
      <c r="C239" s="54" t="s">
        <v>1125</v>
      </c>
      <c r="D239" s="54" t="s">
        <v>92</v>
      </c>
      <c r="E239" s="54" t="s">
        <v>365</v>
      </c>
      <c r="F239" s="54" t="s">
        <v>267</v>
      </c>
      <c r="G239" s="54" t="s">
        <v>302</v>
      </c>
      <c r="H239" s="54" t="s">
        <v>830</v>
      </c>
      <c r="I239" s="54" t="s">
        <v>831</v>
      </c>
      <c r="J239" s="54" t="s">
        <v>302</v>
      </c>
      <c r="K239" s="54" t="s">
        <v>700</v>
      </c>
      <c r="L239" s="89">
        <v>41695</v>
      </c>
      <c r="M239" s="89"/>
      <c r="N239" s="54" t="s">
        <v>840</v>
      </c>
      <c r="O239" s="90">
        <v>4.6538999999999997E-2</v>
      </c>
      <c r="P239" s="54">
        <v>6</v>
      </c>
    </row>
    <row r="240" spans="1:16" ht="24">
      <c r="A240" s="54" t="s">
        <v>225</v>
      </c>
      <c r="B240" s="54" t="s">
        <v>185</v>
      </c>
      <c r="C240" s="54" t="s">
        <v>1125</v>
      </c>
      <c r="D240" s="54" t="s">
        <v>92</v>
      </c>
      <c r="E240" s="54" t="s">
        <v>365</v>
      </c>
      <c r="F240" s="54" t="s">
        <v>267</v>
      </c>
      <c r="G240" s="54" t="s">
        <v>302</v>
      </c>
      <c r="H240" s="54" t="s">
        <v>830</v>
      </c>
      <c r="I240" s="54" t="s">
        <v>831</v>
      </c>
      <c r="J240" s="54" t="s">
        <v>302</v>
      </c>
      <c r="K240" s="54" t="s">
        <v>841</v>
      </c>
      <c r="L240" s="89">
        <v>41695</v>
      </c>
      <c r="M240" s="89"/>
      <c r="N240" s="54" t="s">
        <v>842</v>
      </c>
      <c r="O240" s="90">
        <v>7.6017000000000001E-2</v>
      </c>
      <c r="P240" s="54">
        <v>8</v>
      </c>
    </row>
    <row r="241" spans="1:16" ht="24">
      <c r="A241" s="54" t="s">
        <v>225</v>
      </c>
      <c r="B241" s="54" t="s">
        <v>185</v>
      </c>
      <c r="C241" s="54" t="s">
        <v>1125</v>
      </c>
      <c r="D241" s="54" t="s">
        <v>92</v>
      </c>
      <c r="E241" s="54" t="s">
        <v>365</v>
      </c>
      <c r="F241" s="54" t="s">
        <v>267</v>
      </c>
      <c r="G241" s="54" t="s">
        <v>302</v>
      </c>
      <c r="H241" s="54" t="s">
        <v>830</v>
      </c>
      <c r="I241" s="54" t="s">
        <v>831</v>
      </c>
      <c r="J241" s="54" t="s">
        <v>302</v>
      </c>
      <c r="K241" s="54" t="s">
        <v>830</v>
      </c>
      <c r="L241" s="89">
        <v>41695</v>
      </c>
      <c r="M241" s="89"/>
      <c r="N241" s="54" t="s">
        <v>843</v>
      </c>
      <c r="O241" s="90">
        <v>7.2320999999999996E-2</v>
      </c>
      <c r="P241" s="54">
        <v>12</v>
      </c>
    </row>
    <row r="242" spans="1:16" ht="24">
      <c r="A242" s="54" t="s">
        <v>225</v>
      </c>
      <c r="B242" s="54" t="s">
        <v>185</v>
      </c>
      <c r="C242" s="54" t="s">
        <v>1125</v>
      </c>
      <c r="D242" s="54" t="s">
        <v>92</v>
      </c>
      <c r="E242" s="54" t="s">
        <v>365</v>
      </c>
      <c r="F242" s="54" t="s">
        <v>267</v>
      </c>
      <c r="G242" s="54" t="s">
        <v>302</v>
      </c>
      <c r="H242" s="54" t="s">
        <v>830</v>
      </c>
      <c r="I242" s="54" t="s">
        <v>831</v>
      </c>
      <c r="J242" s="54" t="s">
        <v>302</v>
      </c>
      <c r="K242" s="54" t="s">
        <v>844</v>
      </c>
      <c r="L242" s="89">
        <v>41695</v>
      </c>
      <c r="M242" s="89"/>
      <c r="N242" s="54" t="s">
        <v>845</v>
      </c>
      <c r="O242" s="90">
        <v>0.108373</v>
      </c>
      <c r="P242" s="54">
        <v>14</v>
      </c>
    </row>
    <row r="243" spans="1:16" ht="24">
      <c r="A243" s="54" t="s">
        <v>225</v>
      </c>
      <c r="B243" s="54" t="s">
        <v>185</v>
      </c>
      <c r="C243" s="54" t="s">
        <v>1125</v>
      </c>
      <c r="D243" s="54" t="s">
        <v>92</v>
      </c>
      <c r="E243" s="54" t="s">
        <v>365</v>
      </c>
      <c r="F243" s="54" t="s">
        <v>267</v>
      </c>
      <c r="G243" s="54" t="s">
        <v>302</v>
      </c>
      <c r="H243" s="54" t="s">
        <v>830</v>
      </c>
      <c r="I243" s="54" t="s">
        <v>831</v>
      </c>
      <c r="J243" s="54" t="s">
        <v>302</v>
      </c>
      <c r="K243" s="54" t="s">
        <v>846</v>
      </c>
      <c r="L243" s="89">
        <v>41695</v>
      </c>
      <c r="M243" s="89"/>
      <c r="N243" s="54" t="s">
        <v>847</v>
      </c>
      <c r="O243" s="90">
        <v>0.25903399999999999</v>
      </c>
      <c r="P243" s="54">
        <v>38</v>
      </c>
    </row>
    <row r="244" spans="1:16" ht="24">
      <c r="A244" s="54" t="s">
        <v>225</v>
      </c>
      <c r="B244" s="54" t="s">
        <v>185</v>
      </c>
      <c r="C244" s="54" t="s">
        <v>1125</v>
      </c>
      <c r="D244" s="54" t="s">
        <v>92</v>
      </c>
      <c r="E244" s="54" t="s">
        <v>365</v>
      </c>
      <c r="F244" s="54" t="s">
        <v>267</v>
      </c>
      <c r="G244" s="54" t="s">
        <v>302</v>
      </c>
      <c r="H244" s="54" t="s">
        <v>830</v>
      </c>
      <c r="I244" s="54" t="s">
        <v>831</v>
      </c>
      <c r="J244" s="54" t="s">
        <v>302</v>
      </c>
      <c r="K244" s="54" t="s">
        <v>848</v>
      </c>
      <c r="L244" s="89">
        <v>41695</v>
      </c>
      <c r="M244" s="89"/>
      <c r="N244" s="54" t="s">
        <v>849</v>
      </c>
      <c r="O244" s="90">
        <v>8.1446000000000005E-2</v>
      </c>
      <c r="P244" s="54">
        <v>9</v>
      </c>
    </row>
    <row r="245" spans="1:16" ht="24">
      <c r="A245" s="54" t="s">
        <v>225</v>
      </c>
      <c r="B245" s="54" t="s">
        <v>185</v>
      </c>
      <c r="C245" s="54" t="s">
        <v>1125</v>
      </c>
      <c r="D245" s="54" t="s">
        <v>92</v>
      </c>
      <c r="E245" s="54" t="s">
        <v>365</v>
      </c>
      <c r="F245" s="54" t="s">
        <v>267</v>
      </c>
      <c r="G245" s="54" t="s">
        <v>302</v>
      </c>
      <c r="H245" s="54" t="s">
        <v>830</v>
      </c>
      <c r="I245" s="54" t="s">
        <v>831</v>
      </c>
      <c r="J245" s="54" t="s">
        <v>302</v>
      </c>
      <c r="K245" s="54" t="s">
        <v>850</v>
      </c>
      <c r="L245" s="89">
        <v>41695</v>
      </c>
      <c r="M245" s="89"/>
      <c r="N245" s="54" t="s">
        <v>851</v>
      </c>
      <c r="O245" s="90">
        <v>7.0491999999999999E-2</v>
      </c>
      <c r="P245" s="54">
        <v>10</v>
      </c>
    </row>
    <row r="246" spans="1:16" ht="24">
      <c r="A246" s="54" t="s">
        <v>225</v>
      </c>
      <c r="B246" s="54" t="s">
        <v>185</v>
      </c>
      <c r="C246" s="54" t="s">
        <v>1125</v>
      </c>
      <c r="D246" s="54" t="s">
        <v>92</v>
      </c>
      <c r="E246" s="54" t="s">
        <v>365</v>
      </c>
      <c r="F246" s="54" t="s">
        <v>267</v>
      </c>
      <c r="G246" s="54" t="s">
        <v>302</v>
      </c>
      <c r="H246" s="54" t="s">
        <v>830</v>
      </c>
      <c r="I246" s="54" t="s">
        <v>831</v>
      </c>
      <c r="J246" s="54" t="s">
        <v>302</v>
      </c>
      <c r="K246" s="54" t="s">
        <v>852</v>
      </c>
      <c r="L246" s="89">
        <v>41695</v>
      </c>
      <c r="M246" s="89"/>
      <c r="N246" s="54" t="s">
        <v>853</v>
      </c>
      <c r="O246" s="90">
        <v>5.5848999999999989E-2</v>
      </c>
      <c r="P246" s="54">
        <v>6</v>
      </c>
    </row>
    <row r="247" spans="1:16" ht="24">
      <c r="A247" s="54" t="s">
        <v>225</v>
      </c>
      <c r="B247" s="54" t="s">
        <v>185</v>
      </c>
      <c r="C247" s="54" t="s">
        <v>1125</v>
      </c>
      <c r="D247" s="54" t="s">
        <v>92</v>
      </c>
      <c r="E247" s="54" t="s">
        <v>365</v>
      </c>
      <c r="F247" s="54" t="s">
        <v>267</v>
      </c>
      <c r="G247" s="54" t="s">
        <v>854</v>
      </c>
      <c r="H247" s="54" t="s">
        <v>855</v>
      </c>
      <c r="I247" s="54" t="s">
        <v>856</v>
      </c>
      <c r="J247" s="54" t="s">
        <v>854</v>
      </c>
      <c r="K247" s="54" t="s">
        <v>857</v>
      </c>
      <c r="L247" s="89">
        <v>41688</v>
      </c>
      <c r="M247" s="89"/>
      <c r="N247" s="54" t="s">
        <v>858</v>
      </c>
      <c r="O247" s="90">
        <v>0.136236</v>
      </c>
      <c r="P247" s="54">
        <v>25</v>
      </c>
    </row>
    <row r="248" spans="1:16" ht="24">
      <c r="A248" s="54" t="s">
        <v>225</v>
      </c>
      <c r="B248" s="54" t="s">
        <v>185</v>
      </c>
      <c r="C248" s="54" t="s">
        <v>1125</v>
      </c>
      <c r="D248" s="54" t="s">
        <v>92</v>
      </c>
      <c r="E248" s="54" t="s">
        <v>365</v>
      </c>
      <c r="F248" s="54" t="s">
        <v>267</v>
      </c>
      <c r="G248" s="54" t="s">
        <v>854</v>
      </c>
      <c r="H248" s="54" t="s">
        <v>855</v>
      </c>
      <c r="I248" s="54" t="s">
        <v>856</v>
      </c>
      <c r="J248" s="54" t="s">
        <v>854</v>
      </c>
      <c r="K248" s="54" t="s">
        <v>859</v>
      </c>
      <c r="L248" s="89">
        <v>41688</v>
      </c>
      <c r="M248" s="89"/>
      <c r="N248" s="54" t="s">
        <v>860</v>
      </c>
      <c r="O248" s="90">
        <v>7.9347999999999988E-2</v>
      </c>
      <c r="P248" s="54">
        <v>16</v>
      </c>
    </row>
    <row r="249" spans="1:16" ht="24">
      <c r="A249" s="54" t="s">
        <v>225</v>
      </c>
      <c r="B249" s="54" t="s">
        <v>185</v>
      </c>
      <c r="C249" s="54" t="s">
        <v>1125</v>
      </c>
      <c r="D249" s="54" t="s">
        <v>92</v>
      </c>
      <c r="E249" s="54" t="s">
        <v>365</v>
      </c>
      <c r="F249" s="54" t="s">
        <v>267</v>
      </c>
      <c r="G249" s="54" t="s">
        <v>854</v>
      </c>
      <c r="H249" s="54" t="s">
        <v>855</v>
      </c>
      <c r="I249" s="54" t="s">
        <v>856</v>
      </c>
      <c r="J249" s="54" t="s">
        <v>854</v>
      </c>
      <c r="K249" s="54" t="s">
        <v>855</v>
      </c>
      <c r="L249" s="89">
        <v>41688</v>
      </c>
      <c r="M249" s="89"/>
      <c r="N249" s="54" t="s">
        <v>861</v>
      </c>
      <c r="O249" s="90">
        <v>0.117685</v>
      </c>
      <c r="P249" s="54">
        <v>21</v>
      </c>
    </row>
    <row r="250" spans="1:16" ht="24">
      <c r="A250" s="54" t="s">
        <v>225</v>
      </c>
      <c r="B250" s="54" t="s">
        <v>185</v>
      </c>
      <c r="C250" s="54" t="s">
        <v>1125</v>
      </c>
      <c r="D250" s="54" t="s">
        <v>92</v>
      </c>
      <c r="E250" s="54" t="s">
        <v>365</v>
      </c>
      <c r="F250" s="54" t="s">
        <v>267</v>
      </c>
      <c r="G250" s="54" t="s">
        <v>854</v>
      </c>
      <c r="H250" s="54" t="s">
        <v>855</v>
      </c>
      <c r="I250" s="54" t="s">
        <v>856</v>
      </c>
      <c r="J250" s="54" t="s">
        <v>854</v>
      </c>
      <c r="K250" s="54" t="s">
        <v>862</v>
      </c>
      <c r="L250" s="89">
        <v>41688</v>
      </c>
      <c r="M250" s="89"/>
      <c r="N250" s="54" t="s">
        <v>863</v>
      </c>
      <c r="O250" s="90">
        <v>0.28287800000000002</v>
      </c>
      <c r="P250" s="54">
        <v>43</v>
      </c>
    </row>
    <row r="251" spans="1:16" ht="24">
      <c r="A251" s="54" t="s">
        <v>225</v>
      </c>
      <c r="B251" s="54" t="s">
        <v>185</v>
      </c>
      <c r="C251" s="54" t="s">
        <v>1125</v>
      </c>
      <c r="D251" s="54" t="s">
        <v>92</v>
      </c>
      <c r="E251" s="54" t="s">
        <v>365</v>
      </c>
      <c r="F251" s="54" t="s">
        <v>267</v>
      </c>
      <c r="G251" s="54" t="s">
        <v>854</v>
      </c>
      <c r="H251" s="54" t="s">
        <v>855</v>
      </c>
      <c r="I251" s="54" t="s">
        <v>856</v>
      </c>
      <c r="J251" s="54" t="s">
        <v>854</v>
      </c>
      <c r="K251" s="54" t="s">
        <v>864</v>
      </c>
      <c r="L251" s="89">
        <v>41688</v>
      </c>
      <c r="M251" s="89"/>
      <c r="N251" s="54" t="s">
        <v>865</v>
      </c>
      <c r="O251" s="90">
        <v>0.72916199999999998</v>
      </c>
      <c r="P251" s="54">
        <v>92</v>
      </c>
    </row>
    <row r="252" spans="1:16" ht="24">
      <c r="A252" s="54" t="s">
        <v>225</v>
      </c>
      <c r="B252" s="54" t="s">
        <v>185</v>
      </c>
      <c r="C252" s="54" t="s">
        <v>1125</v>
      </c>
      <c r="D252" s="54" t="s">
        <v>92</v>
      </c>
      <c r="E252" s="54" t="s">
        <v>365</v>
      </c>
      <c r="F252" s="54" t="s">
        <v>267</v>
      </c>
      <c r="G252" s="54" t="s">
        <v>854</v>
      </c>
      <c r="H252" s="54" t="s">
        <v>855</v>
      </c>
      <c r="I252" s="54" t="s">
        <v>856</v>
      </c>
      <c r="J252" s="54" t="s">
        <v>854</v>
      </c>
      <c r="K252" s="54" t="s">
        <v>866</v>
      </c>
      <c r="L252" s="89">
        <v>41688</v>
      </c>
      <c r="M252" s="89"/>
      <c r="N252" s="54" t="s">
        <v>867</v>
      </c>
      <c r="O252" s="90">
        <v>0.18049000000000001</v>
      </c>
      <c r="P252" s="54">
        <v>28</v>
      </c>
    </row>
    <row r="253" spans="1:16" ht="24">
      <c r="A253" s="54" t="s">
        <v>225</v>
      </c>
      <c r="B253" s="54" t="s">
        <v>185</v>
      </c>
      <c r="C253" s="54" t="s">
        <v>1125</v>
      </c>
      <c r="D253" s="54" t="s">
        <v>92</v>
      </c>
      <c r="E253" s="54" t="s">
        <v>365</v>
      </c>
      <c r="F253" s="54" t="s">
        <v>267</v>
      </c>
      <c r="G253" s="54" t="s">
        <v>854</v>
      </c>
      <c r="H253" s="54" t="s">
        <v>855</v>
      </c>
      <c r="I253" s="54" t="s">
        <v>856</v>
      </c>
      <c r="J253" s="54" t="s">
        <v>854</v>
      </c>
      <c r="K253" s="54" t="s">
        <v>868</v>
      </c>
      <c r="L253" s="89">
        <v>41688</v>
      </c>
      <c r="M253" s="89"/>
      <c r="N253" s="54" t="s">
        <v>869</v>
      </c>
      <c r="O253" s="90">
        <v>0.32459100000000002</v>
      </c>
      <c r="P253" s="54">
        <v>51</v>
      </c>
    </row>
    <row r="254" spans="1:16" ht="24">
      <c r="A254" s="54" t="s">
        <v>225</v>
      </c>
      <c r="B254" s="54" t="s">
        <v>185</v>
      </c>
      <c r="C254" s="54" t="s">
        <v>1125</v>
      </c>
      <c r="D254" s="54" t="s">
        <v>92</v>
      </c>
      <c r="E254" s="54" t="s">
        <v>365</v>
      </c>
      <c r="F254" s="54" t="s">
        <v>267</v>
      </c>
      <c r="G254" s="54" t="s">
        <v>854</v>
      </c>
      <c r="H254" s="54" t="s">
        <v>855</v>
      </c>
      <c r="I254" s="54" t="s">
        <v>856</v>
      </c>
      <c r="J254" s="54" t="s">
        <v>854</v>
      </c>
      <c r="K254" s="54" t="s">
        <v>870</v>
      </c>
      <c r="L254" s="89">
        <v>41688</v>
      </c>
      <c r="M254" s="89"/>
      <c r="N254" s="54" t="s">
        <v>871</v>
      </c>
      <c r="O254" s="90">
        <v>0.36712899999999998</v>
      </c>
      <c r="P254" s="54">
        <v>45</v>
      </c>
    </row>
    <row r="255" spans="1:16" ht="24">
      <c r="A255" s="54" t="s">
        <v>225</v>
      </c>
      <c r="B255" s="54" t="s">
        <v>185</v>
      </c>
      <c r="C255" s="54" t="s">
        <v>1125</v>
      </c>
      <c r="D255" s="54" t="s">
        <v>92</v>
      </c>
      <c r="E255" s="54" t="s">
        <v>365</v>
      </c>
      <c r="F255" s="54" t="s">
        <v>267</v>
      </c>
      <c r="G255" s="54" t="s">
        <v>854</v>
      </c>
      <c r="H255" s="54" t="s">
        <v>855</v>
      </c>
      <c r="I255" s="54" t="s">
        <v>856</v>
      </c>
      <c r="J255" s="54" t="s">
        <v>854</v>
      </c>
      <c r="K255" s="54" t="s">
        <v>872</v>
      </c>
      <c r="L255" s="89">
        <v>41688</v>
      </c>
      <c r="M255" s="89"/>
      <c r="N255" s="54" t="s">
        <v>873</v>
      </c>
      <c r="O255" s="90">
        <v>8.075330000000001</v>
      </c>
      <c r="P255" s="54">
        <v>1140</v>
      </c>
    </row>
    <row r="256" spans="1:16" ht="24">
      <c r="A256" s="54" t="s">
        <v>225</v>
      </c>
      <c r="B256" s="54" t="s">
        <v>185</v>
      </c>
      <c r="C256" s="54" t="s">
        <v>1125</v>
      </c>
      <c r="D256" s="54" t="s">
        <v>92</v>
      </c>
      <c r="E256" s="54" t="s">
        <v>365</v>
      </c>
      <c r="F256" s="54" t="s">
        <v>267</v>
      </c>
      <c r="G256" s="54" t="s">
        <v>854</v>
      </c>
      <c r="H256" s="54" t="s">
        <v>855</v>
      </c>
      <c r="I256" s="54" t="s">
        <v>856</v>
      </c>
      <c r="J256" s="54" t="s">
        <v>854</v>
      </c>
      <c r="K256" s="54" t="s">
        <v>874</v>
      </c>
      <c r="L256" s="89">
        <v>41688</v>
      </c>
      <c r="M256" s="89"/>
      <c r="N256" s="54" t="s">
        <v>875</v>
      </c>
      <c r="O256" s="90">
        <v>0.13672899999999999</v>
      </c>
      <c r="P256" s="54">
        <v>26</v>
      </c>
    </row>
    <row r="257" spans="1:16" ht="24">
      <c r="A257" s="54" t="s">
        <v>225</v>
      </c>
      <c r="B257" s="54" t="s">
        <v>185</v>
      </c>
      <c r="C257" s="54" t="s">
        <v>1125</v>
      </c>
      <c r="D257" s="54" t="s">
        <v>92</v>
      </c>
      <c r="E257" s="54" t="s">
        <v>365</v>
      </c>
      <c r="F257" s="54" t="s">
        <v>267</v>
      </c>
      <c r="G257" s="54" t="s">
        <v>349</v>
      </c>
      <c r="H257" s="54" t="s">
        <v>884</v>
      </c>
      <c r="I257" s="54" t="s">
        <v>885</v>
      </c>
      <c r="J257" s="54" t="s">
        <v>349</v>
      </c>
      <c r="K257" s="54" t="s">
        <v>886</v>
      </c>
      <c r="L257" s="89">
        <v>42440</v>
      </c>
      <c r="M257" s="89"/>
      <c r="N257" s="54" t="s">
        <v>887</v>
      </c>
      <c r="O257" s="90">
        <v>0.25040800000000002</v>
      </c>
      <c r="P257" s="54">
        <v>32</v>
      </c>
    </row>
    <row r="258" spans="1:16" ht="24">
      <c r="A258" s="54" t="s">
        <v>225</v>
      </c>
      <c r="B258" s="54" t="s">
        <v>185</v>
      </c>
      <c r="C258" s="54" t="s">
        <v>1125</v>
      </c>
      <c r="D258" s="54" t="s">
        <v>92</v>
      </c>
      <c r="E258" s="54" t="s">
        <v>365</v>
      </c>
      <c r="F258" s="54" t="s">
        <v>267</v>
      </c>
      <c r="G258" s="54" t="s">
        <v>349</v>
      </c>
      <c r="H258" s="54" t="s">
        <v>884</v>
      </c>
      <c r="I258" s="54" t="s">
        <v>885</v>
      </c>
      <c r="J258" s="54" t="s">
        <v>349</v>
      </c>
      <c r="K258" s="54" t="s">
        <v>888</v>
      </c>
      <c r="L258" s="89">
        <v>42440</v>
      </c>
      <c r="M258" s="89"/>
      <c r="N258" s="54" t="s">
        <v>889</v>
      </c>
      <c r="O258" s="90">
        <v>0.10038900000000001</v>
      </c>
      <c r="P258" s="54">
        <v>13</v>
      </c>
    </row>
    <row r="259" spans="1:16" ht="24">
      <c r="A259" s="54" t="s">
        <v>225</v>
      </c>
      <c r="B259" s="54" t="s">
        <v>185</v>
      </c>
      <c r="C259" s="54" t="s">
        <v>1125</v>
      </c>
      <c r="D259" s="54" t="s">
        <v>92</v>
      </c>
      <c r="E259" s="54" t="s">
        <v>365</v>
      </c>
      <c r="F259" s="54" t="s">
        <v>267</v>
      </c>
      <c r="G259" s="54" t="s">
        <v>349</v>
      </c>
      <c r="H259" s="54" t="s">
        <v>884</v>
      </c>
      <c r="I259" s="54" t="s">
        <v>885</v>
      </c>
      <c r="J259" s="54" t="s">
        <v>349</v>
      </c>
      <c r="K259" s="54" t="s">
        <v>890</v>
      </c>
      <c r="L259" s="89">
        <v>42440</v>
      </c>
      <c r="M259" s="89"/>
      <c r="N259" s="54" t="s">
        <v>891</v>
      </c>
      <c r="O259" s="90">
        <v>0.26709699999999997</v>
      </c>
      <c r="P259" s="54">
        <v>46</v>
      </c>
    </row>
    <row r="260" spans="1:16" ht="24">
      <c r="A260" s="54" t="s">
        <v>225</v>
      </c>
      <c r="B260" s="54" t="s">
        <v>185</v>
      </c>
      <c r="C260" s="54" t="s">
        <v>1125</v>
      </c>
      <c r="D260" s="54" t="s">
        <v>92</v>
      </c>
      <c r="E260" s="54" t="s">
        <v>365</v>
      </c>
      <c r="F260" s="54" t="s">
        <v>267</v>
      </c>
      <c r="G260" s="54" t="s">
        <v>349</v>
      </c>
      <c r="H260" s="54" t="s">
        <v>884</v>
      </c>
      <c r="I260" s="54" t="s">
        <v>885</v>
      </c>
      <c r="J260" s="54" t="s">
        <v>349</v>
      </c>
      <c r="K260" s="54" t="s">
        <v>892</v>
      </c>
      <c r="L260" s="89">
        <v>42440</v>
      </c>
      <c r="M260" s="89"/>
      <c r="N260" s="54" t="s">
        <v>893</v>
      </c>
      <c r="O260" s="90">
        <v>0.15198600000000001</v>
      </c>
      <c r="P260" s="54">
        <v>22</v>
      </c>
    </row>
    <row r="261" spans="1:16" ht="24">
      <c r="A261" s="54" t="s">
        <v>225</v>
      </c>
      <c r="B261" s="54" t="s">
        <v>185</v>
      </c>
      <c r="C261" s="54" t="s">
        <v>1125</v>
      </c>
      <c r="D261" s="54" t="s">
        <v>92</v>
      </c>
      <c r="E261" s="54" t="s">
        <v>365</v>
      </c>
      <c r="F261" s="54" t="s">
        <v>267</v>
      </c>
      <c r="G261" s="54" t="s">
        <v>349</v>
      </c>
      <c r="H261" s="54" t="s">
        <v>884</v>
      </c>
      <c r="I261" s="54" t="s">
        <v>885</v>
      </c>
      <c r="J261" s="54" t="s">
        <v>349</v>
      </c>
      <c r="K261" s="54" t="s">
        <v>894</v>
      </c>
      <c r="L261" s="89">
        <v>42440</v>
      </c>
      <c r="M261" s="89"/>
      <c r="N261" s="54" t="s">
        <v>895</v>
      </c>
      <c r="O261" s="90">
        <v>5.6623E-2</v>
      </c>
      <c r="P261" s="54">
        <v>7</v>
      </c>
    </row>
    <row r="262" spans="1:16" ht="24">
      <c r="A262" s="54" t="s">
        <v>225</v>
      </c>
      <c r="B262" s="54" t="s">
        <v>185</v>
      </c>
      <c r="C262" s="54" t="s">
        <v>1125</v>
      </c>
      <c r="D262" s="54" t="s">
        <v>92</v>
      </c>
      <c r="E262" s="54" t="s">
        <v>365</v>
      </c>
      <c r="F262" s="54" t="s">
        <v>267</v>
      </c>
      <c r="G262" s="54" t="s">
        <v>349</v>
      </c>
      <c r="H262" s="54" t="s">
        <v>884</v>
      </c>
      <c r="I262" s="54" t="s">
        <v>885</v>
      </c>
      <c r="J262" s="54" t="s">
        <v>349</v>
      </c>
      <c r="K262" s="54" t="s">
        <v>896</v>
      </c>
      <c r="L262" s="89">
        <v>42440</v>
      </c>
      <c r="M262" s="89"/>
      <c r="N262" s="54" t="s">
        <v>897</v>
      </c>
      <c r="O262" s="90">
        <v>0.83433400000000002</v>
      </c>
      <c r="P262" s="54">
        <v>123</v>
      </c>
    </row>
    <row r="263" spans="1:16" ht="24">
      <c r="A263" s="54" t="s">
        <v>225</v>
      </c>
      <c r="B263" s="54" t="s">
        <v>185</v>
      </c>
      <c r="C263" s="54" t="s">
        <v>1125</v>
      </c>
      <c r="D263" s="54" t="s">
        <v>92</v>
      </c>
      <c r="E263" s="54" t="s">
        <v>365</v>
      </c>
      <c r="F263" s="54" t="s">
        <v>267</v>
      </c>
      <c r="G263" s="54" t="s">
        <v>349</v>
      </c>
      <c r="H263" s="54" t="s">
        <v>884</v>
      </c>
      <c r="I263" s="54" t="s">
        <v>885</v>
      </c>
      <c r="J263" s="54" t="s">
        <v>349</v>
      </c>
      <c r="K263" s="54" t="s">
        <v>898</v>
      </c>
      <c r="L263" s="89">
        <v>42440</v>
      </c>
      <c r="M263" s="89"/>
      <c r="N263" s="54" t="s">
        <v>899</v>
      </c>
      <c r="O263" s="90">
        <v>0.30091800000000002</v>
      </c>
      <c r="P263" s="54">
        <v>44</v>
      </c>
    </row>
    <row r="264" spans="1:16" ht="24">
      <c r="A264" s="54" t="s">
        <v>225</v>
      </c>
      <c r="B264" s="54" t="s">
        <v>185</v>
      </c>
      <c r="C264" s="54" t="s">
        <v>1125</v>
      </c>
      <c r="D264" s="54" t="s">
        <v>92</v>
      </c>
      <c r="E264" s="54" t="s">
        <v>365</v>
      </c>
      <c r="F264" s="54" t="s">
        <v>267</v>
      </c>
      <c r="G264" s="54" t="s">
        <v>349</v>
      </c>
      <c r="H264" s="54" t="s">
        <v>884</v>
      </c>
      <c r="I264" s="54" t="s">
        <v>885</v>
      </c>
      <c r="J264" s="54" t="s">
        <v>349</v>
      </c>
      <c r="K264" s="54" t="s">
        <v>900</v>
      </c>
      <c r="L264" s="89">
        <v>42440</v>
      </c>
      <c r="M264" s="89"/>
      <c r="N264" s="54" t="s">
        <v>901</v>
      </c>
      <c r="O264" s="90">
        <v>0.141902</v>
      </c>
      <c r="P264" s="54">
        <v>21</v>
      </c>
    </row>
    <row r="265" spans="1:16" ht="24">
      <c r="A265" s="54" t="s">
        <v>225</v>
      </c>
      <c r="B265" s="54" t="s">
        <v>185</v>
      </c>
      <c r="C265" s="54" t="s">
        <v>1125</v>
      </c>
      <c r="D265" s="54" t="s">
        <v>92</v>
      </c>
      <c r="E265" s="54" t="s">
        <v>365</v>
      </c>
      <c r="F265" s="54" t="s">
        <v>267</v>
      </c>
      <c r="G265" s="54" t="s">
        <v>349</v>
      </c>
      <c r="H265" s="54" t="s">
        <v>884</v>
      </c>
      <c r="I265" s="54" t="s">
        <v>885</v>
      </c>
      <c r="J265" s="54" t="s">
        <v>349</v>
      </c>
      <c r="K265" s="54" t="s">
        <v>902</v>
      </c>
      <c r="L265" s="89">
        <v>42440</v>
      </c>
      <c r="M265" s="89"/>
      <c r="N265" s="54" t="s">
        <v>903</v>
      </c>
      <c r="O265" s="90">
        <v>0.35353800000000002</v>
      </c>
      <c r="P265" s="54">
        <v>49</v>
      </c>
    </row>
    <row r="266" spans="1:16" ht="24">
      <c r="A266" s="54" t="s">
        <v>225</v>
      </c>
      <c r="B266" s="54" t="s">
        <v>185</v>
      </c>
      <c r="C266" s="54" t="s">
        <v>1125</v>
      </c>
      <c r="D266" s="54" t="s">
        <v>92</v>
      </c>
      <c r="E266" s="54" t="s">
        <v>365</v>
      </c>
      <c r="F266" s="54" t="s">
        <v>267</v>
      </c>
      <c r="G266" s="54" t="s">
        <v>349</v>
      </c>
      <c r="H266" s="54" t="s">
        <v>904</v>
      </c>
      <c r="I266" s="54" t="s">
        <v>905</v>
      </c>
      <c r="J266" s="54" t="s">
        <v>349</v>
      </c>
      <c r="K266" s="54" t="s">
        <v>906</v>
      </c>
      <c r="L266" s="89">
        <v>42237</v>
      </c>
      <c r="M266" s="89"/>
      <c r="N266" s="54" t="s">
        <v>907</v>
      </c>
      <c r="O266" s="90">
        <v>3.1009999999999999E-2</v>
      </c>
      <c r="P266" s="54">
        <v>6</v>
      </c>
    </row>
    <row r="267" spans="1:16" ht="24">
      <c r="A267" s="54" t="s">
        <v>225</v>
      </c>
      <c r="B267" s="54" t="s">
        <v>185</v>
      </c>
      <c r="C267" s="54" t="s">
        <v>1125</v>
      </c>
      <c r="D267" s="54" t="s">
        <v>92</v>
      </c>
      <c r="E267" s="54" t="s">
        <v>365</v>
      </c>
      <c r="F267" s="54" t="s">
        <v>267</v>
      </c>
      <c r="G267" s="54" t="s">
        <v>349</v>
      </c>
      <c r="H267" s="54" t="s">
        <v>904</v>
      </c>
      <c r="I267" s="54" t="s">
        <v>908</v>
      </c>
      <c r="J267" s="54" t="s">
        <v>349</v>
      </c>
      <c r="K267" s="54" t="s">
        <v>909</v>
      </c>
      <c r="L267" s="89">
        <v>42209</v>
      </c>
      <c r="M267" s="89"/>
      <c r="N267" s="54" t="s">
        <v>910</v>
      </c>
      <c r="O267" s="90">
        <v>0.51330699999999996</v>
      </c>
      <c r="P267" s="54">
        <v>71</v>
      </c>
    </row>
    <row r="268" spans="1:16" ht="24">
      <c r="A268" s="54" t="s">
        <v>225</v>
      </c>
      <c r="B268" s="54" t="s">
        <v>185</v>
      </c>
      <c r="C268" s="54" t="s">
        <v>1125</v>
      </c>
      <c r="D268" s="54" t="s">
        <v>92</v>
      </c>
      <c r="E268" s="54" t="s">
        <v>365</v>
      </c>
      <c r="F268" s="54" t="s">
        <v>267</v>
      </c>
      <c r="G268" s="54" t="s">
        <v>349</v>
      </c>
      <c r="H268" s="54" t="s">
        <v>904</v>
      </c>
      <c r="I268" s="54" t="s">
        <v>908</v>
      </c>
      <c r="J268" s="54" t="s">
        <v>349</v>
      </c>
      <c r="K268" s="54" t="s">
        <v>911</v>
      </c>
      <c r="L268" s="89">
        <v>42209</v>
      </c>
      <c r="M268" s="89"/>
      <c r="N268" s="54" t="s">
        <v>912</v>
      </c>
      <c r="O268" s="90">
        <v>2.9461999999999999E-2</v>
      </c>
      <c r="P268" s="54">
        <v>4</v>
      </c>
    </row>
    <row r="269" spans="1:16" ht="24">
      <c r="A269" s="54" t="s">
        <v>225</v>
      </c>
      <c r="B269" s="54" t="s">
        <v>185</v>
      </c>
      <c r="C269" s="54" t="s">
        <v>1125</v>
      </c>
      <c r="D269" s="54" t="s">
        <v>92</v>
      </c>
      <c r="E269" s="54" t="s">
        <v>365</v>
      </c>
      <c r="F269" s="54" t="s">
        <v>267</v>
      </c>
      <c r="G269" s="54" t="s">
        <v>349</v>
      </c>
      <c r="H269" s="54" t="s">
        <v>904</v>
      </c>
      <c r="I269" s="54" t="s">
        <v>908</v>
      </c>
      <c r="J269" s="54" t="s">
        <v>349</v>
      </c>
      <c r="K269" s="54" t="s">
        <v>913</v>
      </c>
      <c r="L269" s="89">
        <v>42209</v>
      </c>
      <c r="M269" s="89"/>
      <c r="N269" s="54" t="s">
        <v>914</v>
      </c>
      <c r="O269" s="90">
        <v>0.146177</v>
      </c>
      <c r="P269" s="54">
        <v>18</v>
      </c>
    </row>
    <row r="270" spans="1:16" ht="24">
      <c r="A270" s="54" t="s">
        <v>225</v>
      </c>
      <c r="B270" s="54" t="s">
        <v>185</v>
      </c>
      <c r="C270" s="54" t="s">
        <v>1125</v>
      </c>
      <c r="D270" s="54" t="s">
        <v>92</v>
      </c>
      <c r="E270" s="54" t="s">
        <v>365</v>
      </c>
      <c r="F270" s="54" t="s">
        <v>267</v>
      </c>
      <c r="G270" s="54" t="s">
        <v>349</v>
      </c>
      <c r="H270" s="54" t="s">
        <v>915</v>
      </c>
      <c r="I270" s="54" t="s">
        <v>916</v>
      </c>
      <c r="J270" s="54" t="s">
        <v>349</v>
      </c>
      <c r="K270" s="54" t="s">
        <v>917</v>
      </c>
      <c r="L270" s="89">
        <v>42307</v>
      </c>
      <c r="M270" s="89"/>
      <c r="N270" s="54" t="s">
        <v>918</v>
      </c>
      <c r="O270" s="90">
        <v>2.679E-3</v>
      </c>
      <c r="P270" s="54">
        <v>1</v>
      </c>
    </row>
    <row r="271" spans="1:16" ht="24">
      <c r="A271" s="54" t="s">
        <v>225</v>
      </c>
      <c r="B271" s="54" t="s">
        <v>185</v>
      </c>
      <c r="C271" s="54" t="s">
        <v>1125</v>
      </c>
      <c r="D271" s="54" t="s">
        <v>92</v>
      </c>
      <c r="E271" s="54" t="s">
        <v>365</v>
      </c>
      <c r="F271" s="54" t="s">
        <v>267</v>
      </c>
      <c r="G271" s="54" t="s">
        <v>349</v>
      </c>
      <c r="H271" s="54" t="s">
        <v>915</v>
      </c>
      <c r="I271" s="54" t="s">
        <v>916</v>
      </c>
      <c r="J271" s="54" t="s">
        <v>349</v>
      </c>
      <c r="K271" s="54" t="s">
        <v>919</v>
      </c>
      <c r="L271" s="89">
        <v>42307</v>
      </c>
      <c r="M271" s="89"/>
      <c r="N271" s="54" t="s">
        <v>920</v>
      </c>
      <c r="O271" s="90">
        <v>3.6172270000000002</v>
      </c>
      <c r="P271" s="54">
        <v>504</v>
      </c>
    </row>
    <row r="272" spans="1:16" ht="24">
      <c r="A272" s="54" t="s">
        <v>225</v>
      </c>
      <c r="B272" s="54" t="s">
        <v>185</v>
      </c>
      <c r="C272" s="54" t="s">
        <v>1125</v>
      </c>
      <c r="D272" s="54" t="s">
        <v>92</v>
      </c>
      <c r="E272" s="54" t="s">
        <v>365</v>
      </c>
      <c r="F272" s="54" t="s">
        <v>267</v>
      </c>
      <c r="G272" s="54" t="s">
        <v>349</v>
      </c>
      <c r="H272" s="54" t="s">
        <v>350</v>
      </c>
      <c r="I272" s="54" t="s">
        <v>921</v>
      </c>
      <c r="J272" s="54" t="s">
        <v>349</v>
      </c>
      <c r="K272" s="54" t="s">
        <v>350</v>
      </c>
      <c r="L272" s="89">
        <v>42384</v>
      </c>
      <c r="M272" s="89"/>
      <c r="N272" s="54" t="s">
        <v>922</v>
      </c>
      <c r="O272" s="90">
        <v>0.42965500000000001</v>
      </c>
      <c r="P272" s="54">
        <v>67</v>
      </c>
    </row>
    <row r="273" spans="1:16" ht="24">
      <c r="A273" s="54" t="s">
        <v>225</v>
      </c>
      <c r="B273" s="54" t="s">
        <v>185</v>
      </c>
      <c r="C273" s="54" t="s">
        <v>1125</v>
      </c>
      <c r="D273" s="54" t="s">
        <v>92</v>
      </c>
      <c r="E273" s="54" t="s">
        <v>365</v>
      </c>
      <c r="F273" s="54" t="s">
        <v>267</v>
      </c>
      <c r="G273" s="54" t="s">
        <v>353</v>
      </c>
      <c r="H273" s="54" t="s">
        <v>923</v>
      </c>
      <c r="I273" s="54" t="s">
        <v>924</v>
      </c>
      <c r="J273" s="54" t="s">
        <v>353</v>
      </c>
      <c r="K273" s="54" t="s">
        <v>925</v>
      </c>
      <c r="L273" s="89">
        <v>42622</v>
      </c>
      <c r="M273" s="89"/>
      <c r="N273" s="54" t="s">
        <v>926</v>
      </c>
      <c r="O273" s="90">
        <v>0.469277</v>
      </c>
      <c r="P273" s="54">
        <v>68</v>
      </c>
    </row>
    <row r="274" spans="1:16" ht="24">
      <c r="A274" s="54" t="s">
        <v>225</v>
      </c>
      <c r="B274" s="54" t="s">
        <v>185</v>
      </c>
      <c r="C274" s="54" t="s">
        <v>1125</v>
      </c>
      <c r="D274" s="54" t="s">
        <v>92</v>
      </c>
      <c r="E274" s="54" t="s">
        <v>365</v>
      </c>
      <c r="F274" s="54" t="s">
        <v>267</v>
      </c>
      <c r="G274" s="54" t="s">
        <v>353</v>
      </c>
      <c r="H274" s="54" t="s">
        <v>923</v>
      </c>
      <c r="I274" s="54" t="s">
        <v>924</v>
      </c>
      <c r="J274" s="54" t="s">
        <v>353</v>
      </c>
      <c r="K274" s="54" t="s">
        <v>354</v>
      </c>
      <c r="L274" s="89">
        <v>42622</v>
      </c>
      <c r="M274" s="89"/>
      <c r="N274" s="54" t="s">
        <v>927</v>
      </c>
      <c r="O274" s="90">
        <v>0.87616700000000003</v>
      </c>
      <c r="P274" s="54">
        <v>128</v>
      </c>
    </row>
    <row r="275" spans="1:16" ht="24">
      <c r="A275" s="54" t="s">
        <v>225</v>
      </c>
      <c r="B275" s="54" t="s">
        <v>185</v>
      </c>
      <c r="C275" s="54" t="s">
        <v>1125</v>
      </c>
      <c r="D275" s="54" t="s">
        <v>92</v>
      </c>
      <c r="E275" s="54" t="s">
        <v>365</v>
      </c>
      <c r="F275" s="54" t="s">
        <v>267</v>
      </c>
      <c r="G275" s="54" t="s">
        <v>353</v>
      </c>
      <c r="H275" s="54" t="s">
        <v>923</v>
      </c>
      <c r="I275" s="54" t="s">
        <v>924</v>
      </c>
      <c r="J275" s="54" t="s">
        <v>353</v>
      </c>
      <c r="K275" s="54" t="s">
        <v>928</v>
      </c>
      <c r="L275" s="89">
        <v>42622</v>
      </c>
      <c r="M275" s="89"/>
      <c r="N275" s="54" t="s">
        <v>929</v>
      </c>
      <c r="O275" s="90">
        <v>0.70089599999999996</v>
      </c>
      <c r="P275" s="54">
        <v>91</v>
      </c>
    </row>
    <row r="276" spans="1:16" ht="24">
      <c r="A276" s="54" t="s">
        <v>225</v>
      </c>
      <c r="B276" s="54" t="s">
        <v>185</v>
      </c>
      <c r="C276" s="54" t="s">
        <v>1125</v>
      </c>
      <c r="D276" s="54" t="s">
        <v>92</v>
      </c>
      <c r="E276" s="54" t="s">
        <v>365</v>
      </c>
      <c r="F276" s="54" t="s">
        <v>267</v>
      </c>
      <c r="G276" s="54" t="s">
        <v>353</v>
      </c>
      <c r="H276" s="54" t="s">
        <v>923</v>
      </c>
      <c r="I276" s="54" t="s">
        <v>924</v>
      </c>
      <c r="J276" s="54" t="s">
        <v>353</v>
      </c>
      <c r="K276" s="54" t="s">
        <v>930</v>
      </c>
      <c r="L276" s="89">
        <v>42622</v>
      </c>
      <c r="M276" s="89"/>
      <c r="N276" s="54" t="s">
        <v>931</v>
      </c>
      <c r="O276" s="90">
        <v>0.78487000000000018</v>
      </c>
      <c r="P276" s="54">
        <v>115</v>
      </c>
    </row>
    <row r="277" spans="1:16" ht="24">
      <c r="A277" s="54" t="s">
        <v>225</v>
      </c>
      <c r="B277" s="54" t="s">
        <v>185</v>
      </c>
      <c r="C277" s="54" t="s">
        <v>1125</v>
      </c>
      <c r="D277" s="54" t="s">
        <v>92</v>
      </c>
      <c r="E277" s="54" t="s">
        <v>365</v>
      </c>
      <c r="F277" s="54" t="s">
        <v>267</v>
      </c>
      <c r="G277" s="54" t="s">
        <v>353</v>
      </c>
      <c r="H277" s="54" t="s">
        <v>923</v>
      </c>
      <c r="I277" s="54" t="s">
        <v>924</v>
      </c>
      <c r="J277" s="54" t="s">
        <v>353</v>
      </c>
      <c r="K277" s="54" t="s">
        <v>932</v>
      </c>
      <c r="L277" s="89">
        <v>42622</v>
      </c>
      <c r="M277" s="89"/>
      <c r="N277" s="54" t="s">
        <v>933</v>
      </c>
      <c r="O277" s="90">
        <v>0.60350599999999999</v>
      </c>
      <c r="P277" s="54">
        <v>88</v>
      </c>
    </row>
    <row r="278" spans="1:16" ht="24">
      <c r="A278" s="54" t="s">
        <v>225</v>
      </c>
      <c r="B278" s="54" t="s">
        <v>185</v>
      </c>
      <c r="C278" s="54" t="s">
        <v>1125</v>
      </c>
      <c r="D278" s="54" t="s">
        <v>92</v>
      </c>
      <c r="E278" s="54" t="s">
        <v>365</v>
      </c>
      <c r="F278" s="54" t="s">
        <v>267</v>
      </c>
      <c r="G278" s="54" t="s">
        <v>353</v>
      </c>
      <c r="H278" s="54" t="s">
        <v>923</v>
      </c>
      <c r="I278" s="54" t="s">
        <v>924</v>
      </c>
      <c r="J278" s="54" t="s">
        <v>353</v>
      </c>
      <c r="K278" s="54" t="s">
        <v>357</v>
      </c>
      <c r="L278" s="89">
        <v>42622</v>
      </c>
      <c r="M278" s="89"/>
      <c r="N278" s="54" t="s">
        <v>934</v>
      </c>
      <c r="O278" s="90">
        <v>1.2967200000000001</v>
      </c>
      <c r="P278" s="54">
        <v>178</v>
      </c>
    </row>
    <row r="279" spans="1:16" ht="24">
      <c r="A279" s="54" t="s">
        <v>225</v>
      </c>
      <c r="B279" s="54" t="s">
        <v>185</v>
      </c>
      <c r="C279" s="54" t="s">
        <v>1125</v>
      </c>
      <c r="D279" s="54" t="s">
        <v>92</v>
      </c>
      <c r="E279" s="54" t="s">
        <v>365</v>
      </c>
      <c r="F279" s="54" t="s">
        <v>267</v>
      </c>
      <c r="G279" s="54" t="s">
        <v>199</v>
      </c>
      <c r="H279" s="54" t="s">
        <v>200</v>
      </c>
      <c r="I279" s="54" t="s">
        <v>936</v>
      </c>
      <c r="J279" s="54" t="s">
        <v>199</v>
      </c>
      <c r="K279" s="54" t="s">
        <v>937</v>
      </c>
      <c r="L279" s="89">
        <v>42979</v>
      </c>
      <c r="M279" s="89"/>
      <c r="N279" s="54" t="s">
        <v>938</v>
      </c>
      <c r="O279" s="90">
        <v>1.3661140000000001</v>
      </c>
      <c r="P279" s="54">
        <v>200</v>
      </c>
    </row>
    <row r="280" spans="1:16" ht="24">
      <c r="A280" s="54" t="s">
        <v>225</v>
      </c>
      <c r="B280" s="54" t="s">
        <v>185</v>
      </c>
      <c r="C280" s="54" t="s">
        <v>1125</v>
      </c>
      <c r="D280" s="54" t="s">
        <v>92</v>
      </c>
      <c r="E280" s="54" t="s">
        <v>365</v>
      </c>
      <c r="F280" s="54" t="s">
        <v>267</v>
      </c>
      <c r="G280" s="54" t="s">
        <v>199</v>
      </c>
      <c r="H280" s="54" t="s">
        <v>200</v>
      </c>
      <c r="I280" s="54" t="s">
        <v>936</v>
      </c>
      <c r="J280" s="54" t="s">
        <v>199</v>
      </c>
      <c r="K280" s="54" t="s">
        <v>939</v>
      </c>
      <c r="L280" s="89">
        <v>42979</v>
      </c>
      <c r="M280" s="89"/>
      <c r="N280" s="54" t="s">
        <v>940</v>
      </c>
      <c r="O280" s="90">
        <v>0.61605600000000005</v>
      </c>
      <c r="P280" s="54">
        <v>83</v>
      </c>
    </row>
    <row r="281" spans="1:16" ht="24">
      <c r="A281" s="54" t="s">
        <v>225</v>
      </c>
      <c r="B281" s="54" t="s">
        <v>185</v>
      </c>
      <c r="C281" s="54" t="s">
        <v>1125</v>
      </c>
      <c r="D281" s="54" t="s">
        <v>92</v>
      </c>
      <c r="E281" s="54" t="s">
        <v>365</v>
      </c>
      <c r="F281" s="54" t="s">
        <v>267</v>
      </c>
      <c r="G281" s="54" t="s">
        <v>199</v>
      </c>
      <c r="H281" s="54" t="s">
        <v>200</v>
      </c>
      <c r="I281" s="54" t="s">
        <v>936</v>
      </c>
      <c r="J281" s="54" t="s">
        <v>199</v>
      </c>
      <c r="K281" s="54" t="s">
        <v>941</v>
      </c>
      <c r="L281" s="89">
        <v>42979</v>
      </c>
      <c r="M281" s="89"/>
      <c r="N281" s="54" t="s">
        <v>942</v>
      </c>
      <c r="O281" s="90">
        <v>4.7227889999999997</v>
      </c>
      <c r="P281" s="54">
        <v>682</v>
      </c>
    </row>
    <row r="282" spans="1:16" ht="24">
      <c r="A282" s="54" t="s">
        <v>225</v>
      </c>
      <c r="B282" s="54" t="s">
        <v>185</v>
      </c>
      <c r="C282" s="54" t="s">
        <v>1125</v>
      </c>
      <c r="D282" s="54" t="s">
        <v>92</v>
      </c>
      <c r="E282" s="54" t="s">
        <v>365</v>
      </c>
      <c r="F282" s="54" t="s">
        <v>267</v>
      </c>
      <c r="G282" s="54" t="s">
        <v>199</v>
      </c>
      <c r="H282" s="54" t="s">
        <v>200</v>
      </c>
      <c r="I282" s="54" t="s">
        <v>936</v>
      </c>
      <c r="J282" s="54" t="s">
        <v>199</v>
      </c>
      <c r="K282" s="54" t="s">
        <v>943</v>
      </c>
      <c r="L282" s="89">
        <v>42979</v>
      </c>
      <c r="M282" s="89"/>
      <c r="N282" s="54" t="s">
        <v>944</v>
      </c>
      <c r="O282" s="90">
        <v>0.79693000000000003</v>
      </c>
      <c r="P282" s="54">
        <v>106</v>
      </c>
    </row>
    <row r="283" spans="1:16" ht="24">
      <c r="A283" s="54" t="s">
        <v>225</v>
      </c>
      <c r="B283" s="54" t="s">
        <v>185</v>
      </c>
      <c r="C283" s="54" t="s">
        <v>1125</v>
      </c>
      <c r="D283" s="54" t="s">
        <v>92</v>
      </c>
      <c r="E283" s="54" t="s">
        <v>365</v>
      </c>
      <c r="F283" s="54" t="s">
        <v>267</v>
      </c>
      <c r="G283" s="54" t="s">
        <v>199</v>
      </c>
      <c r="H283" s="54" t="s">
        <v>200</v>
      </c>
      <c r="I283" s="54" t="s">
        <v>936</v>
      </c>
      <c r="J283" s="54" t="s">
        <v>199</v>
      </c>
      <c r="K283" s="54" t="s">
        <v>945</v>
      </c>
      <c r="L283" s="89">
        <v>42979</v>
      </c>
      <c r="M283" s="89"/>
      <c r="N283" s="54" t="s">
        <v>946</v>
      </c>
      <c r="O283" s="90">
        <v>0.69757100000000005</v>
      </c>
      <c r="P283" s="54">
        <v>99</v>
      </c>
    </row>
    <row r="284" spans="1:16" ht="24">
      <c r="A284" s="54" t="s">
        <v>225</v>
      </c>
      <c r="B284" s="54" t="s">
        <v>185</v>
      </c>
      <c r="C284" s="54" t="s">
        <v>1125</v>
      </c>
      <c r="D284" s="54" t="s">
        <v>92</v>
      </c>
      <c r="E284" s="54" t="s">
        <v>365</v>
      </c>
      <c r="F284" s="54" t="s">
        <v>267</v>
      </c>
      <c r="G284" s="54" t="s">
        <v>199</v>
      </c>
      <c r="H284" s="54" t="s">
        <v>200</v>
      </c>
      <c r="I284" s="54" t="s">
        <v>936</v>
      </c>
      <c r="J284" s="54" t="s">
        <v>199</v>
      </c>
      <c r="K284" s="54" t="s">
        <v>947</v>
      </c>
      <c r="L284" s="89">
        <v>42979</v>
      </c>
      <c r="M284" s="89"/>
      <c r="N284" s="54" t="s">
        <v>948</v>
      </c>
      <c r="O284" s="90">
        <v>0.51252200000000003</v>
      </c>
      <c r="P284" s="54">
        <v>73</v>
      </c>
    </row>
    <row r="285" spans="1:16" ht="24">
      <c r="A285" s="54" t="s">
        <v>225</v>
      </c>
      <c r="B285" s="54" t="s">
        <v>185</v>
      </c>
      <c r="C285" s="54" t="s">
        <v>1125</v>
      </c>
      <c r="D285" s="54" t="s">
        <v>92</v>
      </c>
      <c r="E285" s="54" t="s">
        <v>365</v>
      </c>
      <c r="F285" s="54" t="s">
        <v>267</v>
      </c>
      <c r="G285" s="54" t="s">
        <v>199</v>
      </c>
      <c r="H285" s="54" t="s">
        <v>200</v>
      </c>
      <c r="I285" s="54" t="s">
        <v>936</v>
      </c>
      <c r="J285" s="54" t="s">
        <v>199</v>
      </c>
      <c r="K285" s="54" t="s">
        <v>949</v>
      </c>
      <c r="L285" s="89">
        <v>42979</v>
      </c>
      <c r="M285" s="89"/>
      <c r="N285" s="54" t="s">
        <v>950</v>
      </c>
      <c r="O285" s="90">
        <v>0.49460799999999999</v>
      </c>
      <c r="P285" s="54">
        <v>69</v>
      </c>
    </row>
    <row r="286" spans="1:16" ht="24">
      <c r="A286" s="54" t="s">
        <v>225</v>
      </c>
      <c r="B286" s="54" t="s">
        <v>185</v>
      </c>
      <c r="C286" s="54" t="s">
        <v>1125</v>
      </c>
      <c r="D286" s="54" t="s">
        <v>92</v>
      </c>
      <c r="E286" s="54" t="s">
        <v>365</v>
      </c>
      <c r="F286" s="54" t="s">
        <v>267</v>
      </c>
      <c r="G286" s="54" t="s">
        <v>199</v>
      </c>
      <c r="H286" s="54" t="s">
        <v>200</v>
      </c>
      <c r="I286" s="54" t="s">
        <v>936</v>
      </c>
      <c r="J286" s="54" t="s">
        <v>199</v>
      </c>
      <c r="K286" s="54" t="s">
        <v>951</v>
      </c>
      <c r="L286" s="89">
        <v>42979</v>
      </c>
      <c r="M286" s="89"/>
      <c r="N286" s="54" t="s">
        <v>952</v>
      </c>
      <c r="O286" s="90">
        <v>0.40415400000000001</v>
      </c>
      <c r="P286" s="54">
        <v>61</v>
      </c>
    </row>
    <row r="287" spans="1:16" ht="24">
      <c r="A287" s="54" t="s">
        <v>225</v>
      </c>
      <c r="B287" s="54" t="s">
        <v>185</v>
      </c>
      <c r="C287" s="54" t="s">
        <v>1125</v>
      </c>
      <c r="D287" s="54" t="s">
        <v>92</v>
      </c>
      <c r="E287" s="54" t="s">
        <v>365</v>
      </c>
      <c r="F287" s="54" t="s">
        <v>267</v>
      </c>
      <c r="G287" s="54" t="s">
        <v>199</v>
      </c>
      <c r="H287" s="54" t="s">
        <v>953</v>
      </c>
      <c r="I287" s="54" t="s">
        <v>954</v>
      </c>
      <c r="J287" s="54" t="s">
        <v>199</v>
      </c>
      <c r="K287" s="54" t="s">
        <v>953</v>
      </c>
      <c r="L287" s="89">
        <v>42867</v>
      </c>
      <c r="M287" s="89"/>
      <c r="N287" s="54" t="s">
        <v>955</v>
      </c>
      <c r="O287" s="90">
        <v>1.953992</v>
      </c>
      <c r="P287" s="54">
        <v>256</v>
      </c>
    </row>
    <row r="288" spans="1:16" ht="24">
      <c r="A288" s="54" t="s">
        <v>225</v>
      </c>
      <c r="B288" s="54" t="s">
        <v>185</v>
      </c>
      <c r="C288" s="54" t="s">
        <v>1125</v>
      </c>
      <c r="D288" s="54" t="s">
        <v>92</v>
      </c>
      <c r="E288" s="54" t="s">
        <v>365</v>
      </c>
      <c r="F288" s="54" t="s">
        <v>267</v>
      </c>
      <c r="G288" s="54" t="s">
        <v>199</v>
      </c>
      <c r="H288" s="54" t="s">
        <v>941</v>
      </c>
      <c r="I288" s="54" t="s">
        <v>1441</v>
      </c>
      <c r="J288" s="54" t="s">
        <v>199</v>
      </c>
      <c r="K288" s="54" t="s">
        <v>941</v>
      </c>
      <c r="L288" s="89">
        <v>43210</v>
      </c>
      <c r="M288" s="89"/>
      <c r="N288" s="54" t="s">
        <v>1442</v>
      </c>
      <c r="O288" s="90">
        <v>103.62231800000001</v>
      </c>
      <c r="P288" s="54">
        <v>14123</v>
      </c>
    </row>
    <row r="289" spans="1:16" ht="24">
      <c r="A289" s="54" t="s">
        <v>225</v>
      </c>
      <c r="B289" s="54" t="s">
        <v>185</v>
      </c>
      <c r="C289" s="54" t="s">
        <v>1125</v>
      </c>
      <c r="D289" s="54" t="s">
        <v>92</v>
      </c>
      <c r="E289" s="54" t="s">
        <v>365</v>
      </c>
      <c r="F289" s="54" t="s">
        <v>267</v>
      </c>
      <c r="G289" s="54" t="s">
        <v>199</v>
      </c>
      <c r="H289" s="54" t="s">
        <v>201</v>
      </c>
      <c r="I289" s="54" t="s">
        <v>310</v>
      </c>
      <c r="J289" s="54" t="s">
        <v>199</v>
      </c>
      <c r="K289" s="54" t="s">
        <v>956</v>
      </c>
      <c r="L289" s="89">
        <v>41688</v>
      </c>
      <c r="M289" s="89"/>
      <c r="N289" s="54" t="s">
        <v>957</v>
      </c>
      <c r="O289" s="90">
        <v>0.46793899999999999</v>
      </c>
      <c r="P289" s="54">
        <v>64</v>
      </c>
    </row>
    <row r="290" spans="1:16" ht="24">
      <c r="A290" s="54" t="s">
        <v>225</v>
      </c>
      <c r="B290" s="54" t="s">
        <v>185</v>
      </c>
      <c r="C290" s="54" t="s">
        <v>1125</v>
      </c>
      <c r="D290" s="54" t="s">
        <v>92</v>
      </c>
      <c r="E290" s="54" t="s">
        <v>365</v>
      </c>
      <c r="F290" s="54" t="s">
        <v>267</v>
      </c>
      <c r="G290" s="54" t="s">
        <v>199</v>
      </c>
      <c r="H290" s="54" t="s">
        <v>201</v>
      </c>
      <c r="I290" s="54" t="s">
        <v>310</v>
      </c>
      <c r="J290" s="54" t="s">
        <v>199</v>
      </c>
      <c r="K290" s="54" t="s">
        <v>958</v>
      </c>
      <c r="L290" s="89">
        <v>41688</v>
      </c>
      <c r="M290" s="89"/>
      <c r="N290" s="54" t="s">
        <v>959</v>
      </c>
      <c r="O290" s="90">
        <v>1.005984</v>
      </c>
      <c r="P290" s="54">
        <v>146</v>
      </c>
    </row>
    <row r="291" spans="1:16" ht="24">
      <c r="A291" s="54" t="s">
        <v>225</v>
      </c>
      <c r="B291" s="54" t="s">
        <v>185</v>
      </c>
      <c r="C291" s="54" t="s">
        <v>1125</v>
      </c>
      <c r="D291" s="54" t="s">
        <v>92</v>
      </c>
      <c r="E291" s="54" t="s">
        <v>365</v>
      </c>
      <c r="F291" s="54" t="s">
        <v>267</v>
      </c>
      <c r="G291" s="54" t="s">
        <v>199</v>
      </c>
      <c r="H291" s="54" t="s">
        <v>201</v>
      </c>
      <c r="I291" s="54" t="s">
        <v>310</v>
      </c>
      <c r="J291" s="54" t="s">
        <v>199</v>
      </c>
      <c r="K291" s="54" t="s">
        <v>960</v>
      </c>
      <c r="L291" s="89">
        <v>41688</v>
      </c>
      <c r="M291" s="89"/>
      <c r="N291" s="54" t="s">
        <v>961</v>
      </c>
      <c r="O291" s="90">
        <v>0.55046099999999998</v>
      </c>
      <c r="P291" s="54">
        <v>76</v>
      </c>
    </row>
    <row r="292" spans="1:16" ht="24">
      <c r="A292" s="54" t="s">
        <v>225</v>
      </c>
      <c r="B292" s="54" t="s">
        <v>185</v>
      </c>
      <c r="C292" s="54" t="s">
        <v>1125</v>
      </c>
      <c r="D292" s="54" t="s">
        <v>92</v>
      </c>
      <c r="E292" s="54" t="s">
        <v>365</v>
      </c>
      <c r="F292" s="54" t="s">
        <v>267</v>
      </c>
      <c r="G292" s="54" t="s">
        <v>199</v>
      </c>
      <c r="H292" s="54" t="s">
        <v>201</v>
      </c>
      <c r="I292" s="54" t="s">
        <v>310</v>
      </c>
      <c r="J292" s="54" t="s">
        <v>199</v>
      </c>
      <c r="K292" s="54" t="s">
        <v>311</v>
      </c>
      <c r="L292" s="89">
        <v>41688</v>
      </c>
      <c r="M292" s="89"/>
      <c r="N292" s="54" t="s">
        <v>312</v>
      </c>
      <c r="O292" s="90">
        <v>5.5351549999999996</v>
      </c>
      <c r="P292" s="54">
        <v>817</v>
      </c>
    </row>
    <row r="293" spans="1:16" ht="24">
      <c r="A293" s="54" t="s">
        <v>225</v>
      </c>
      <c r="B293" s="54" t="s">
        <v>185</v>
      </c>
      <c r="C293" s="54" t="s">
        <v>1125</v>
      </c>
      <c r="D293" s="54" t="s">
        <v>92</v>
      </c>
      <c r="E293" s="54" t="s">
        <v>365</v>
      </c>
      <c r="F293" s="54" t="s">
        <v>267</v>
      </c>
      <c r="G293" s="54" t="s">
        <v>199</v>
      </c>
      <c r="H293" s="54" t="s">
        <v>201</v>
      </c>
      <c r="I293" s="54" t="s">
        <v>310</v>
      </c>
      <c r="J293" s="54" t="s">
        <v>199</v>
      </c>
      <c r="K293" s="54" t="s">
        <v>962</v>
      </c>
      <c r="L293" s="89">
        <v>41688</v>
      </c>
      <c r="M293" s="89"/>
      <c r="N293" s="54" t="s">
        <v>963</v>
      </c>
      <c r="O293" s="90">
        <v>2.7953350000000001</v>
      </c>
      <c r="P293" s="54">
        <v>358</v>
      </c>
    </row>
    <row r="294" spans="1:16" ht="24">
      <c r="A294" s="54" t="s">
        <v>225</v>
      </c>
      <c r="B294" s="54" t="s">
        <v>185</v>
      </c>
      <c r="C294" s="54" t="s">
        <v>1125</v>
      </c>
      <c r="D294" s="54" t="s">
        <v>92</v>
      </c>
      <c r="E294" s="54" t="s">
        <v>365</v>
      </c>
      <c r="F294" s="54" t="s">
        <v>267</v>
      </c>
      <c r="G294" s="54" t="s">
        <v>199</v>
      </c>
      <c r="H294" s="54" t="s">
        <v>201</v>
      </c>
      <c r="I294" s="54" t="s">
        <v>310</v>
      </c>
      <c r="J294" s="54" t="s">
        <v>199</v>
      </c>
      <c r="K294" s="54" t="s">
        <v>964</v>
      </c>
      <c r="L294" s="89">
        <v>41688</v>
      </c>
      <c r="M294" s="89"/>
      <c r="N294" s="54" t="s">
        <v>965</v>
      </c>
      <c r="O294" s="90">
        <v>0.73173900000000003</v>
      </c>
      <c r="P294" s="54">
        <v>117</v>
      </c>
    </row>
    <row r="295" spans="1:16" ht="24">
      <c r="A295" s="54" t="s">
        <v>225</v>
      </c>
      <c r="B295" s="54" t="s">
        <v>185</v>
      </c>
      <c r="C295" s="54" t="s">
        <v>1125</v>
      </c>
      <c r="D295" s="54" t="s">
        <v>92</v>
      </c>
      <c r="E295" s="54" t="s">
        <v>365</v>
      </c>
      <c r="F295" s="54" t="s">
        <v>267</v>
      </c>
      <c r="G295" s="54" t="s">
        <v>199</v>
      </c>
      <c r="H295" s="54" t="s">
        <v>201</v>
      </c>
      <c r="I295" s="54" t="s">
        <v>310</v>
      </c>
      <c r="J295" s="54" t="s">
        <v>199</v>
      </c>
      <c r="K295" s="54" t="s">
        <v>966</v>
      </c>
      <c r="L295" s="89">
        <v>41688</v>
      </c>
      <c r="M295" s="89"/>
      <c r="N295" s="54" t="s">
        <v>967</v>
      </c>
      <c r="O295" s="90">
        <v>1.0878270000000001</v>
      </c>
      <c r="P295" s="54">
        <v>150</v>
      </c>
    </row>
    <row r="296" spans="1:16" ht="24">
      <c r="A296" s="54" t="s">
        <v>225</v>
      </c>
      <c r="B296" s="54" t="s">
        <v>185</v>
      </c>
      <c r="C296" s="54" t="s">
        <v>1125</v>
      </c>
      <c r="D296" s="54" t="s">
        <v>92</v>
      </c>
      <c r="E296" s="54" t="s">
        <v>365</v>
      </c>
      <c r="F296" s="54" t="s">
        <v>267</v>
      </c>
      <c r="G296" s="54" t="s">
        <v>199</v>
      </c>
      <c r="H296" s="54" t="s">
        <v>201</v>
      </c>
      <c r="I296" s="54" t="s">
        <v>310</v>
      </c>
      <c r="J296" s="54" t="s">
        <v>199</v>
      </c>
      <c r="K296" s="54" t="s">
        <v>313</v>
      </c>
      <c r="L296" s="89">
        <v>41688</v>
      </c>
      <c r="M296" s="89"/>
      <c r="N296" s="54" t="s">
        <v>314</v>
      </c>
      <c r="O296" s="90">
        <v>0.50390599999999997</v>
      </c>
      <c r="P296" s="54">
        <v>72</v>
      </c>
    </row>
    <row r="297" spans="1:16" ht="24">
      <c r="A297" s="54" t="s">
        <v>225</v>
      </c>
      <c r="B297" s="54" t="s">
        <v>185</v>
      </c>
      <c r="C297" s="54" t="s">
        <v>1125</v>
      </c>
      <c r="D297" s="54" t="s">
        <v>92</v>
      </c>
      <c r="E297" s="54" t="s">
        <v>365</v>
      </c>
      <c r="F297" s="54" t="s">
        <v>267</v>
      </c>
      <c r="G297" s="54" t="s">
        <v>199</v>
      </c>
      <c r="H297" s="54" t="s">
        <v>201</v>
      </c>
      <c r="I297" s="54" t="s">
        <v>310</v>
      </c>
      <c r="J297" s="54" t="s">
        <v>199</v>
      </c>
      <c r="K297" s="54" t="s">
        <v>968</v>
      </c>
      <c r="L297" s="89">
        <v>41688</v>
      </c>
      <c r="M297" s="89"/>
      <c r="N297" s="54" t="s">
        <v>969</v>
      </c>
      <c r="O297" s="90">
        <v>0.92893199999999998</v>
      </c>
      <c r="P297" s="54">
        <v>139</v>
      </c>
    </row>
    <row r="298" spans="1:16" ht="24">
      <c r="A298" s="54" t="s">
        <v>225</v>
      </c>
      <c r="B298" s="54" t="s">
        <v>185</v>
      </c>
      <c r="C298" s="54" t="s">
        <v>1125</v>
      </c>
      <c r="D298" s="54" t="s">
        <v>92</v>
      </c>
      <c r="E298" s="54" t="s">
        <v>365</v>
      </c>
      <c r="F298" s="54" t="s">
        <v>267</v>
      </c>
      <c r="G298" s="54" t="s">
        <v>199</v>
      </c>
      <c r="H298" s="54" t="s">
        <v>201</v>
      </c>
      <c r="I298" s="54" t="s">
        <v>310</v>
      </c>
      <c r="J298" s="54" t="s">
        <v>199</v>
      </c>
      <c r="K298" s="54" t="s">
        <v>201</v>
      </c>
      <c r="L298" s="89">
        <v>41688</v>
      </c>
      <c r="M298" s="89"/>
      <c r="N298" s="54" t="s">
        <v>970</v>
      </c>
      <c r="O298" s="90">
        <v>12.199337</v>
      </c>
      <c r="P298" s="54">
        <v>1881</v>
      </c>
    </row>
    <row r="299" spans="1:16" ht="24">
      <c r="A299" s="54" t="s">
        <v>225</v>
      </c>
      <c r="B299" s="54" t="s">
        <v>185</v>
      </c>
      <c r="C299" s="54" t="s">
        <v>1125</v>
      </c>
      <c r="D299" s="54" t="s">
        <v>92</v>
      </c>
      <c r="E299" s="54" t="s">
        <v>365</v>
      </c>
      <c r="F299" s="54" t="s">
        <v>267</v>
      </c>
      <c r="G299" s="54" t="s">
        <v>199</v>
      </c>
      <c r="H299" s="54" t="s">
        <v>201</v>
      </c>
      <c r="I299" s="54" t="s">
        <v>310</v>
      </c>
      <c r="J299" s="54" t="s">
        <v>199</v>
      </c>
      <c r="K299" s="54" t="s">
        <v>315</v>
      </c>
      <c r="L299" s="89">
        <v>41688</v>
      </c>
      <c r="M299" s="89"/>
      <c r="N299" s="54" t="s">
        <v>316</v>
      </c>
      <c r="O299" s="90">
        <v>3.513439</v>
      </c>
      <c r="P299" s="54">
        <v>482</v>
      </c>
    </row>
    <row r="300" spans="1:16" ht="24">
      <c r="A300" s="54" t="s">
        <v>225</v>
      </c>
      <c r="B300" s="54" t="s">
        <v>185</v>
      </c>
      <c r="C300" s="54" t="s">
        <v>1125</v>
      </c>
      <c r="D300" s="54" t="s">
        <v>92</v>
      </c>
      <c r="E300" s="54" t="s">
        <v>365</v>
      </c>
      <c r="F300" s="54" t="s">
        <v>267</v>
      </c>
      <c r="G300" s="54" t="s">
        <v>1467</v>
      </c>
      <c r="H300" s="54" t="s">
        <v>1468</v>
      </c>
      <c r="I300" s="54" t="s">
        <v>1469</v>
      </c>
      <c r="J300" s="54" t="s">
        <v>1467</v>
      </c>
      <c r="K300" s="54" t="s">
        <v>1470</v>
      </c>
      <c r="L300" s="89">
        <v>43308</v>
      </c>
      <c r="M300" s="89"/>
      <c r="N300" s="54" t="s">
        <v>1471</v>
      </c>
      <c r="O300" s="90">
        <v>0.26449499999999998</v>
      </c>
      <c r="P300" s="54">
        <v>35</v>
      </c>
    </row>
    <row r="301" spans="1:16" ht="24">
      <c r="A301" s="54" t="s">
        <v>225</v>
      </c>
      <c r="B301" s="54" t="s">
        <v>185</v>
      </c>
      <c r="C301" s="54" t="s">
        <v>1125</v>
      </c>
      <c r="D301" s="54" t="s">
        <v>92</v>
      </c>
      <c r="E301" s="54" t="s">
        <v>365</v>
      </c>
      <c r="F301" s="54" t="s">
        <v>267</v>
      </c>
      <c r="G301" s="54" t="s">
        <v>1467</v>
      </c>
      <c r="H301" s="54" t="s">
        <v>1468</v>
      </c>
      <c r="I301" s="54" t="s">
        <v>1469</v>
      </c>
      <c r="J301" s="54" t="s">
        <v>1467</v>
      </c>
      <c r="K301" s="54" t="s">
        <v>1472</v>
      </c>
      <c r="L301" s="89">
        <v>43308</v>
      </c>
      <c r="M301" s="89"/>
      <c r="N301" s="54" t="s">
        <v>1473</v>
      </c>
      <c r="O301" s="90">
        <v>0.30160700000000001</v>
      </c>
      <c r="P301" s="54">
        <v>42</v>
      </c>
    </row>
    <row r="302" spans="1:16" ht="24">
      <c r="A302" s="54" t="s">
        <v>225</v>
      </c>
      <c r="B302" s="54" t="s">
        <v>185</v>
      </c>
      <c r="C302" s="54" t="s">
        <v>1125</v>
      </c>
      <c r="D302" s="54" t="s">
        <v>92</v>
      </c>
      <c r="E302" s="54" t="s">
        <v>365</v>
      </c>
      <c r="F302" s="54" t="s">
        <v>267</v>
      </c>
      <c r="G302" s="54" t="s">
        <v>1467</v>
      </c>
      <c r="H302" s="54" t="s">
        <v>1468</v>
      </c>
      <c r="I302" s="54" t="s">
        <v>1469</v>
      </c>
      <c r="J302" s="54" t="s">
        <v>1467</v>
      </c>
      <c r="K302" s="54" t="s">
        <v>1474</v>
      </c>
      <c r="L302" s="89">
        <v>43308</v>
      </c>
      <c r="M302" s="89"/>
      <c r="N302" s="54" t="s">
        <v>1475</v>
      </c>
      <c r="O302" s="90">
        <v>0.19778799999999999</v>
      </c>
      <c r="P302" s="54">
        <v>27</v>
      </c>
    </row>
    <row r="303" spans="1:16" ht="24">
      <c r="A303" s="54" t="s">
        <v>225</v>
      </c>
      <c r="B303" s="54" t="s">
        <v>185</v>
      </c>
      <c r="C303" s="54" t="s">
        <v>1125</v>
      </c>
      <c r="D303" s="54" t="s">
        <v>92</v>
      </c>
      <c r="E303" s="54" t="s">
        <v>365</v>
      </c>
      <c r="F303" s="54" t="s">
        <v>267</v>
      </c>
      <c r="G303" s="54" t="s">
        <v>1467</v>
      </c>
      <c r="H303" s="54" t="s">
        <v>1468</v>
      </c>
      <c r="I303" s="54" t="s">
        <v>1469</v>
      </c>
      <c r="J303" s="54" t="s">
        <v>1467</v>
      </c>
      <c r="K303" s="54" t="s">
        <v>1476</v>
      </c>
      <c r="L303" s="89">
        <v>43308</v>
      </c>
      <c r="M303" s="89"/>
      <c r="N303" s="54" t="s">
        <v>1477</v>
      </c>
      <c r="O303" s="90">
        <v>0.44153599999999998</v>
      </c>
      <c r="P303" s="54">
        <v>57</v>
      </c>
    </row>
    <row r="304" spans="1:16" ht="24">
      <c r="A304" s="54" t="s">
        <v>225</v>
      </c>
      <c r="B304" s="54" t="s">
        <v>185</v>
      </c>
      <c r="C304" s="54" t="s">
        <v>1125</v>
      </c>
      <c r="D304" s="54" t="s">
        <v>92</v>
      </c>
      <c r="E304" s="54" t="s">
        <v>365</v>
      </c>
      <c r="F304" s="54" t="s">
        <v>267</v>
      </c>
      <c r="G304" s="54" t="s">
        <v>1467</v>
      </c>
      <c r="H304" s="54" t="s">
        <v>1468</v>
      </c>
      <c r="I304" s="54" t="s">
        <v>1469</v>
      </c>
      <c r="J304" s="54" t="s">
        <v>1467</v>
      </c>
      <c r="K304" s="54" t="s">
        <v>1478</v>
      </c>
      <c r="L304" s="89">
        <v>43308</v>
      </c>
      <c r="M304" s="89"/>
      <c r="N304" s="54" t="s">
        <v>1479</v>
      </c>
      <c r="O304" s="90">
        <v>0.21173700000000001</v>
      </c>
      <c r="P304" s="54">
        <v>29</v>
      </c>
    </row>
    <row r="305" spans="1:16" ht="24">
      <c r="A305" s="54" t="s">
        <v>225</v>
      </c>
      <c r="B305" s="54" t="s">
        <v>185</v>
      </c>
      <c r="C305" s="54" t="s">
        <v>1125</v>
      </c>
      <c r="D305" s="54" t="s">
        <v>92</v>
      </c>
      <c r="E305" s="54" t="s">
        <v>365</v>
      </c>
      <c r="F305" s="54" t="s">
        <v>267</v>
      </c>
      <c r="G305" s="54" t="s">
        <v>1467</v>
      </c>
      <c r="H305" s="54" t="s">
        <v>1468</v>
      </c>
      <c r="I305" s="54" t="s">
        <v>1469</v>
      </c>
      <c r="J305" s="54" t="s">
        <v>1467</v>
      </c>
      <c r="K305" s="54" t="s">
        <v>1480</v>
      </c>
      <c r="L305" s="89">
        <v>43308</v>
      </c>
      <c r="M305" s="89"/>
      <c r="N305" s="54" t="s">
        <v>1481</v>
      </c>
      <c r="O305" s="90">
        <v>0.52394600000000002</v>
      </c>
      <c r="P305" s="54">
        <v>65</v>
      </c>
    </row>
    <row r="306" spans="1:16" ht="24">
      <c r="A306" s="54" t="s">
        <v>225</v>
      </c>
      <c r="B306" s="54" t="s">
        <v>185</v>
      </c>
      <c r="C306" s="54" t="s">
        <v>1125</v>
      </c>
      <c r="D306" s="54" t="s">
        <v>92</v>
      </c>
      <c r="E306" s="54" t="s">
        <v>365</v>
      </c>
      <c r="F306" s="54" t="s">
        <v>267</v>
      </c>
      <c r="G306" s="54" t="s">
        <v>1467</v>
      </c>
      <c r="H306" s="54" t="s">
        <v>1468</v>
      </c>
      <c r="I306" s="54" t="s">
        <v>1469</v>
      </c>
      <c r="J306" s="54" t="s">
        <v>1467</v>
      </c>
      <c r="K306" s="54" t="s">
        <v>1482</v>
      </c>
      <c r="L306" s="89">
        <v>43308</v>
      </c>
      <c r="M306" s="89"/>
      <c r="N306" s="54" t="s">
        <v>1483</v>
      </c>
      <c r="O306" s="90">
        <v>0.18847800000000001</v>
      </c>
      <c r="P306" s="54">
        <v>27</v>
      </c>
    </row>
    <row r="307" spans="1:16" ht="24">
      <c r="A307" s="54" t="s">
        <v>225</v>
      </c>
      <c r="B307" s="54" t="s">
        <v>185</v>
      </c>
      <c r="C307" s="54" t="s">
        <v>1125</v>
      </c>
      <c r="D307" s="54" t="s">
        <v>92</v>
      </c>
      <c r="E307" s="54" t="s">
        <v>365</v>
      </c>
      <c r="F307" s="54" t="s">
        <v>267</v>
      </c>
      <c r="G307" s="54" t="s">
        <v>202</v>
      </c>
      <c r="H307" s="54" t="s">
        <v>1412</v>
      </c>
      <c r="I307" s="54" t="s">
        <v>1413</v>
      </c>
      <c r="J307" s="54" t="s">
        <v>202</v>
      </c>
      <c r="K307" s="54" t="s">
        <v>1412</v>
      </c>
      <c r="L307" s="89">
        <v>43042</v>
      </c>
      <c r="M307" s="89"/>
      <c r="N307" s="54" t="s">
        <v>1414</v>
      </c>
      <c r="O307" s="90">
        <v>0.29395700000000002</v>
      </c>
      <c r="P307" s="54">
        <v>39</v>
      </c>
    </row>
    <row r="308" spans="1:16" ht="24">
      <c r="A308" s="54" t="s">
        <v>225</v>
      </c>
      <c r="B308" s="54" t="s">
        <v>185</v>
      </c>
      <c r="C308" s="54" t="s">
        <v>1125</v>
      </c>
      <c r="D308" s="54" t="s">
        <v>92</v>
      </c>
      <c r="E308" s="54" t="s">
        <v>365</v>
      </c>
      <c r="F308" s="54" t="s">
        <v>267</v>
      </c>
      <c r="G308" s="54" t="s">
        <v>202</v>
      </c>
      <c r="H308" s="54" t="s">
        <v>993</v>
      </c>
      <c r="I308" s="54" t="s">
        <v>994</v>
      </c>
      <c r="J308" s="54" t="s">
        <v>202</v>
      </c>
      <c r="K308" s="54" t="s">
        <v>993</v>
      </c>
      <c r="L308" s="89">
        <v>42052</v>
      </c>
      <c r="M308" s="89"/>
      <c r="N308" s="54" t="s">
        <v>995</v>
      </c>
      <c r="O308" s="90">
        <v>0.148842</v>
      </c>
      <c r="P308" s="54">
        <v>24</v>
      </c>
    </row>
    <row r="309" spans="1:16" ht="24">
      <c r="A309" s="54" t="s">
        <v>225</v>
      </c>
      <c r="B309" s="54" t="s">
        <v>185</v>
      </c>
      <c r="C309" s="54" t="s">
        <v>1125</v>
      </c>
      <c r="D309" s="54" t="s">
        <v>92</v>
      </c>
      <c r="E309" s="54" t="s">
        <v>365</v>
      </c>
      <c r="F309" s="54" t="s">
        <v>267</v>
      </c>
      <c r="G309" s="54" t="s">
        <v>202</v>
      </c>
      <c r="H309" s="54" t="s">
        <v>203</v>
      </c>
      <c r="I309" s="54" t="s">
        <v>996</v>
      </c>
      <c r="J309" s="54" t="s">
        <v>202</v>
      </c>
      <c r="K309" s="54" t="s">
        <v>997</v>
      </c>
      <c r="L309" s="89">
        <v>42136</v>
      </c>
      <c r="M309" s="89"/>
      <c r="N309" s="54" t="s">
        <v>998</v>
      </c>
      <c r="O309" s="90">
        <v>0.141176</v>
      </c>
      <c r="P309" s="54">
        <v>14</v>
      </c>
    </row>
    <row r="310" spans="1:16" ht="24">
      <c r="A310" s="54" t="s">
        <v>225</v>
      </c>
      <c r="B310" s="54" t="s">
        <v>185</v>
      </c>
      <c r="C310" s="54" t="s">
        <v>1125</v>
      </c>
      <c r="D310" s="54" t="s">
        <v>92</v>
      </c>
      <c r="E310" s="54" t="s">
        <v>365</v>
      </c>
      <c r="F310" s="54" t="s">
        <v>267</v>
      </c>
      <c r="G310" s="54" t="s">
        <v>202</v>
      </c>
      <c r="H310" s="54" t="s">
        <v>203</v>
      </c>
      <c r="I310" s="54" t="s">
        <v>996</v>
      </c>
      <c r="J310" s="54" t="s">
        <v>202</v>
      </c>
      <c r="K310" s="54" t="s">
        <v>999</v>
      </c>
      <c r="L310" s="89">
        <v>42136</v>
      </c>
      <c r="M310" s="89"/>
      <c r="N310" s="54" t="s">
        <v>1000</v>
      </c>
      <c r="O310" s="90">
        <v>9.4589000000000006E-2</v>
      </c>
      <c r="P310" s="54">
        <v>14</v>
      </c>
    </row>
    <row r="311" spans="1:16" ht="24">
      <c r="A311" s="54" t="s">
        <v>225</v>
      </c>
      <c r="B311" s="54" t="s">
        <v>185</v>
      </c>
      <c r="C311" s="54" t="s">
        <v>1125</v>
      </c>
      <c r="D311" s="54" t="s">
        <v>92</v>
      </c>
      <c r="E311" s="54" t="s">
        <v>365</v>
      </c>
      <c r="F311" s="54" t="s">
        <v>267</v>
      </c>
      <c r="G311" s="54" t="s">
        <v>202</v>
      </c>
      <c r="H311" s="54" t="s">
        <v>203</v>
      </c>
      <c r="I311" s="54" t="s">
        <v>996</v>
      </c>
      <c r="J311" s="54" t="s">
        <v>202</v>
      </c>
      <c r="K311" s="54" t="s">
        <v>1001</v>
      </c>
      <c r="L311" s="89">
        <v>42136</v>
      </c>
      <c r="M311" s="89"/>
      <c r="N311" s="54" t="s">
        <v>1002</v>
      </c>
      <c r="O311" s="90">
        <v>0.152808</v>
      </c>
      <c r="P311" s="54">
        <v>17</v>
      </c>
    </row>
    <row r="312" spans="1:16" ht="24">
      <c r="A312" s="54" t="s">
        <v>225</v>
      </c>
      <c r="B312" s="54" t="s">
        <v>185</v>
      </c>
      <c r="C312" s="54" t="s">
        <v>1125</v>
      </c>
      <c r="D312" s="54" t="s">
        <v>92</v>
      </c>
      <c r="E312" s="54" t="s">
        <v>365</v>
      </c>
      <c r="F312" s="54" t="s">
        <v>267</v>
      </c>
      <c r="G312" s="54" t="s">
        <v>202</v>
      </c>
      <c r="H312" s="54" t="s">
        <v>203</v>
      </c>
      <c r="I312" s="54" t="s">
        <v>996</v>
      </c>
      <c r="J312" s="54" t="s">
        <v>202</v>
      </c>
      <c r="K312" s="54" t="s">
        <v>1003</v>
      </c>
      <c r="L312" s="89">
        <v>42136</v>
      </c>
      <c r="M312" s="89"/>
      <c r="N312" s="54" t="s">
        <v>1004</v>
      </c>
      <c r="O312" s="90">
        <v>0.46643400000000002</v>
      </c>
      <c r="P312" s="54">
        <v>54</v>
      </c>
    </row>
    <row r="313" spans="1:16" ht="24">
      <c r="A313" s="54" t="s">
        <v>225</v>
      </c>
      <c r="B313" s="54" t="s">
        <v>185</v>
      </c>
      <c r="C313" s="54" t="s">
        <v>1125</v>
      </c>
      <c r="D313" s="54" t="s">
        <v>92</v>
      </c>
      <c r="E313" s="54" t="s">
        <v>365</v>
      </c>
      <c r="F313" s="54" t="s">
        <v>267</v>
      </c>
      <c r="G313" s="54" t="s">
        <v>202</v>
      </c>
      <c r="H313" s="54" t="s">
        <v>203</v>
      </c>
      <c r="I313" s="54" t="s">
        <v>996</v>
      </c>
      <c r="J313" s="54" t="s">
        <v>202</v>
      </c>
      <c r="K313" s="54" t="s">
        <v>1005</v>
      </c>
      <c r="L313" s="89">
        <v>42136</v>
      </c>
      <c r="M313" s="89"/>
      <c r="N313" s="54" t="s">
        <v>1006</v>
      </c>
      <c r="O313" s="90">
        <v>0.12642100000000001</v>
      </c>
      <c r="P313" s="54">
        <v>15</v>
      </c>
    </row>
    <row r="314" spans="1:16" ht="24">
      <c r="A314" s="54" t="s">
        <v>225</v>
      </c>
      <c r="B314" s="54" t="s">
        <v>185</v>
      </c>
      <c r="C314" s="54" t="s">
        <v>1125</v>
      </c>
      <c r="D314" s="54" t="s">
        <v>92</v>
      </c>
      <c r="E314" s="54" t="s">
        <v>365</v>
      </c>
      <c r="F314" s="54" t="s">
        <v>267</v>
      </c>
      <c r="G314" s="54" t="s">
        <v>202</v>
      </c>
      <c r="H314" s="54" t="s">
        <v>203</v>
      </c>
      <c r="I314" s="54" t="s">
        <v>996</v>
      </c>
      <c r="J314" s="54" t="s">
        <v>202</v>
      </c>
      <c r="K314" s="54" t="s">
        <v>1007</v>
      </c>
      <c r="L314" s="89">
        <v>42136</v>
      </c>
      <c r="M314" s="89"/>
      <c r="N314" s="54" t="s">
        <v>1008</v>
      </c>
      <c r="O314" s="90">
        <v>9.1513999999999984E-2</v>
      </c>
      <c r="P314" s="54">
        <v>12</v>
      </c>
    </row>
    <row r="315" spans="1:16" ht="24">
      <c r="A315" s="54" t="s">
        <v>225</v>
      </c>
      <c r="B315" s="54" t="s">
        <v>185</v>
      </c>
      <c r="C315" s="54" t="s">
        <v>1125</v>
      </c>
      <c r="D315" s="54" t="s">
        <v>92</v>
      </c>
      <c r="E315" s="54" t="s">
        <v>365</v>
      </c>
      <c r="F315" s="54" t="s">
        <v>267</v>
      </c>
      <c r="G315" s="54" t="s">
        <v>202</v>
      </c>
      <c r="H315" s="54" t="s">
        <v>203</v>
      </c>
      <c r="I315" s="54" t="s">
        <v>996</v>
      </c>
      <c r="J315" s="54" t="s">
        <v>202</v>
      </c>
      <c r="K315" s="54" t="s">
        <v>1009</v>
      </c>
      <c r="L315" s="89">
        <v>42136</v>
      </c>
      <c r="M315" s="89"/>
      <c r="N315" s="54" t="s">
        <v>1010</v>
      </c>
      <c r="O315" s="90">
        <v>9.2940000000000002E-3</v>
      </c>
      <c r="P315" s="54">
        <v>2</v>
      </c>
    </row>
    <row r="316" spans="1:16" ht="24">
      <c r="A316" s="54" t="s">
        <v>225</v>
      </c>
      <c r="B316" s="54" t="s">
        <v>185</v>
      </c>
      <c r="C316" s="54" t="s">
        <v>1125</v>
      </c>
      <c r="D316" s="54" t="s">
        <v>92</v>
      </c>
      <c r="E316" s="54" t="s">
        <v>365</v>
      </c>
      <c r="F316" s="54" t="s">
        <v>267</v>
      </c>
      <c r="G316" s="54" t="s">
        <v>202</v>
      </c>
      <c r="H316" s="54" t="s">
        <v>1403</v>
      </c>
      <c r="I316" s="54" t="s">
        <v>1404</v>
      </c>
      <c r="J316" s="54" t="s">
        <v>202</v>
      </c>
      <c r="K316" s="54" t="s">
        <v>1420</v>
      </c>
      <c r="L316" s="89">
        <v>43154</v>
      </c>
      <c r="M316" s="89"/>
      <c r="N316" s="54" t="s">
        <v>1421</v>
      </c>
      <c r="O316" s="90">
        <v>0.543713</v>
      </c>
      <c r="P316" s="54">
        <v>73</v>
      </c>
    </row>
    <row r="317" spans="1:16" ht="24">
      <c r="A317" s="54" t="s">
        <v>225</v>
      </c>
      <c r="B317" s="54" t="s">
        <v>185</v>
      </c>
      <c r="C317" s="54" t="s">
        <v>1125</v>
      </c>
      <c r="D317" s="54" t="s">
        <v>92</v>
      </c>
      <c r="E317" s="54" t="s">
        <v>365</v>
      </c>
      <c r="F317" s="54" t="s">
        <v>267</v>
      </c>
      <c r="G317" s="54" t="s">
        <v>202</v>
      </c>
      <c r="H317" s="54" t="s">
        <v>1403</v>
      </c>
      <c r="I317" s="54" t="s">
        <v>1404</v>
      </c>
      <c r="J317" s="54" t="s">
        <v>202</v>
      </c>
      <c r="K317" s="54" t="s">
        <v>1422</v>
      </c>
      <c r="L317" s="89">
        <v>43154</v>
      </c>
      <c r="M317" s="89"/>
      <c r="N317" s="54" t="s">
        <v>1423</v>
      </c>
      <c r="O317" s="90">
        <v>0.23188900000000001</v>
      </c>
      <c r="P317" s="54">
        <v>33</v>
      </c>
    </row>
    <row r="318" spans="1:16" ht="24">
      <c r="A318" s="54" t="s">
        <v>225</v>
      </c>
      <c r="B318" s="54" t="s">
        <v>185</v>
      </c>
      <c r="C318" s="54" t="s">
        <v>1125</v>
      </c>
      <c r="D318" s="54" t="s">
        <v>92</v>
      </c>
      <c r="E318" s="54" t="s">
        <v>365</v>
      </c>
      <c r="F318" s="54" t="s">
        <v>267</v>
      </c>
      <c r="G318" s="54" t="s">
        <v>202</v>
      </c>
      <c r="H318" s="54" t="s">
        <v>1403</v>
      </c>
      <c r="I318" s="54" t="s">
        <v>1404</v>
      </c>
      <c r="J318" s="54" t="s">
        <v>202</v>
      </c>
      <c r="K318" s="54" t="s">
        <v>1424</v>
      </c>
      <c r="L318" s="89">
        <v>43154</v>
      </c>
      <c r="M318" s="89"/>
      <c r="N318" s="54" t="s">
        <v>1425</v>
      </c>
      <c r="O318" s="90">
        <v>0.17913100000000001</v>
      </c>
      <c r="P318" s="54">
        <v>27</v>
      </c>
    </row>
    <row r="319" spans="1:16" ht="24">
      <c r="A319" s="54" t="s">
        <v>225</v>
      </c>
      <c r="B319" s="54" t="s">
        <v>185</v>
      </c>
      <c r="C319" s="54" t="s">
        <v>1125</v>
      </c>
      <c r="D319" s="54" t="s">
        <v>92</v>
      </c>
      <c r="E319" s="54" t="s">
        <v>365</v>
      </c>
      <c r="F319" s="54" t="s">
        <v>267</v>
      </c>
      <c r="G319" s="54" t="s">
        <v>202</v>
      </c>
      <c r="H319" s="54" t="s">
        <v>1403</v>
      </c>
      <c r="I319" s="54" t="s">
        <v>1404</v>
      </c>
      <c r="J319" s="54" t="s">
        <v>202</v>
      </c>
      <c r="K319" s="54" t="s">
        <v>1426</v>
      </c>
      <c r="L319" s="89">
        <v>43154</v>
      </c>
      <c r="M319" s="89"/>
      <c r="N319" s="54" t="s">
        <v>1427</v>
      </c>
      <c r="O319" s="90">
        <v>0.27724199999999999</v>
      </c>
      <c r="P319" s="54">
        <v>39</v>
      </c>
    </row>
    <row r="320" spans="1:16" ht="24">
      <c r="A320" s="54" t="s">
        <v>225</v>
      </c>
      <c r="B320" s="54" t="s">
        <v>185</v>
      </c>
      <c r="C320" s="54" t="s">
        <v>1125</v>
      </c>
      <c r="D320" s="54" t="s">
        <v>92</v>
      </c>
      <c r="E320" s="54" t="s">
        <v>365</v>
      </c>
      <c r="F320" s="54" t="s">
        <v>267</v>
      </c>
      <c r="G320" s="54" t="s">
        <v>202</v>
      </c>
      <c r="H320" s="54" t="s">
        <v>1403</v>
      </c>
      <c r="I320" s="54" t="s">
        <v>1404</v>
      </c>
      <c r="J320" s="54" t="s">
        <v>202</v>
      </c>
      <c r="K320" s="54" t="s">
        <v>1428</v>
      </c>
      <c r="L320" s="89">
        <v>43154</v>
      </c>
      <c r="M320" s="89"/>
      <c r="N320" s="54" t="s">
        <v>1429</v>
      </c>
      <c r="O320" s="90">
        <v>0.28309899999999999</v>
      </c>
      <c r="P320" s="54">
        <v>37</v>
      </c>
    </row>
    <row r="321" spans="1:16" ht="24">
      <c r="A321" s="54" t="s">
        <v>225</v>
      </c>
      <c r="B321" s="54" t="s">
        <v>185</v>
      </c>
      <c r="C321" s="54" t="s">
        <v>1125</v>
      </c>
      <c r="D321" s="54" t="s">
        <v>92</v>
      </c>
      <c r="E321" s="54" t="s">
        <v>365</v>
      </c>
      <c r="F321" s="54" t="s">
        <v>267</v>
      </c>
      <c r="G321" s="54" t="s">
        <v>202</v>
      </c>
      <c r="H321" s="54" t="s">
        <v>1403</v>
      </c>
      <c r="I321" s="54" t="s">
        <v>1404</v>
      </c>
      <c r="J321" s="54" t="s">
        <v>202</v>
      </c>
      <c r="K321" s="54" t="s">
        <v>1430</v>
      </c>
      <c r="L321" s="89">
        <v>43154</v>
      </c>
      <c r="M321" s="89"/>
      <c r="N321" s="54" t="s">
        <v>1431</v>
      </c>
      <c r="O321" s="90">
        <v>0.158995</v>
      </c>
      <c r="P321" s="54">
        <v>21</v>
      </c>
    </row>
    <row r="322" spans="1:16" ht="24">
      <c r="A322" s="54" t="s">
        <v>225</v>
      </c>
      <c r="B322" s="54" t="s">
        <v>185</v>
      </c>
      <c r="C322" s="54" t="s">
        <v>1125</v>
      </c>
      <c r="D322" s="54" t="s">
        <v>92</v>
      </c>
      <c r="E322" s="54" t="s">
        <v>365</v>
      </c>
      <c r="F322" s="54" t="s">
        <v>267</v>
      </c>
      <c r="G322" s="54" t="s">
        <v>202</v>
      </c>
      <c r="H322" s="54" t="s">
        <v>1403</v>
      </c>
      <c r="I322" s="54" t="s">
        <v>1404</v>
      </c>
      <c r="J322" s="54" t="s">
        <v>202</v>
      </c>
      <c r="K322" s="54" t="s">
        <v>1415</v>
      </c>
      <c r="L322" s="89">
        <v>43154</v>
      </c>
      <c r="M322" s="89"/>
      <c r="N322" s="54" t="s">
        <v>1416</v>
      </c>
      <c r="O322" s="90">
        <v>3.5436589999999999</v>
      </c>
      <c r="P322" s="54">
        <v>530</v>
      </c>
    </row>
    <row r="323" spans="1:16" ht="24">
      <c r="A323" s="54" t="s">
        <v>225</v>
      </c>
      <c r="B323" s="54" t="s">
        <v>185</v>
      </c>
      <c r="C323" s="54" t="s">
        <v>1125</v>
      </c>
      <c r="D323" s="54" t="s">
        <v>92</v>
      </c>
      <c r="E323" s="54" t="s">
        <v>365</v>
      </c>
      <c r="F323" s="54" t="s">
        <v>267</v>
      </c>
      <c r="G323" s="54" t="s">
        <v>202</v>
      </c>
      <c r="H323" s="54" t="s">
        <v>1403</v>
      </c>
      <c r="I323" s="54" t="s">
        <v>1404</v>
      </c>
      <c r="J323" s="54" t="s">
        <v>202</v>
      </c>
      <c r="K323" s="54" t="s">
        <v>1432</v>
      </c>
      <c r="L323" s="89">
        <v>43154</v>
      </c>
      <c r="M323" s="89"/>
      <c r="N323" s="54" t="s">
        <v>1433</v>
      </c>
      <c r="O323" s="90">
        <v>0.18770400000000001</v>
      </c>
      <c r="P323" s="54">
        <v>26</v>
      </c>
    </row>
    <row r="324" spans="1:16" ht="24">
      <c r="A324" s="54" t="s">
        <v>225</v>
      </c>
      <c r="B324" s="54" t="s">
        <v>185</v>
      </c>
      <c r="C324" s="54" t="s">
        <v>1125</v>
      </c>
      <c r="D324" s="54" t="s">
        <v>92</v>
      </c>
      <c r="E324" s="54" t="s">
        <v>365</v>
      </c>
      <c r="F324" s="54" t="s">
        <v>267</v>
      </c>
      <c r="G324" s="54" t="s">
        <v>202</v>
      </c>
      <c r="H324" s="54" t="s">
        <v>1403</v>
      </c>
      <c r="I324" s="54" t="s">
        <v>1404</v>
      </c>
      <c r="J324" s="54" t="s">
        <v>202</v>
      </c>
      <c r="K324" s="54" t="s">
        <v>1418</v>
      </c>
      <c r="L324" s="89">
        <v>43154</v>
      </c>
      <c r="M324" s="89"/>
      <c r="N324" s="54" t="s">
        <v>1419</v>
      </c>
      <c r="O324" s="90">
        <v>0.26133499999999998</v>
      </c>
      <c r="P324" s="54">
        <v>39</v>
      </c>
    </row>
    <row r="325" spans="1:16" ht="24">
      <c r="A325" s="54" t="s">
        <v>225</v>
      </c>
      <c r="B325" s="54" t="s">
        <v>185</v>
      </c>
      <c r="C325" s="54" t="s">
        <v>1125</v>
      </c>
      <c r="D325" s="54" t="s">
        <v>92</v>
      </c>
      <c r="E325" s="54" t="s">
        <v>365</v>
      </c>
      <c r="F325" s="54" t="s">
        <v>267</v>
      </c>
      <c r="G325" s="54" t="s">
        <v>202</v>
      </c>
      <c r="H325" s="54" t="s">
        <v>1011</v>
      </c>
      <c r="I325" s="54" t="s">
        <v>1012</v>
      </c>
      <c r="J325" s="54" t="s">
        <v>202</v>
      </c>
      <c r="K325" s="54" t="s">
        <v>1405</v>
      </c>
      <c r="L325" s="89">
        <v>41982</v>
      </c>
      <c r="M325" s="89"/>
      <c r="N325" s="54" t="s">
        <v>1406</v>
      </c>
      <c r="O325" s="90">
        <v>6.6653999999999991E-2</v>
      </c>
      <c r="P325" s="54">
        <v>10</v>
      </c>
    </row>
    <row r="326" spans="1:16" ht="24">
      <c r="A326" s="54" t="s">
        <v>225</v>
      </c>
      <c r="B326" s="54" t="s">
        <v>185</v>
      </c>
      <c r="C326" s="54" t="s">
        <v>1125</v>
      </c>
      <c r="D326" s="54" t="s">
        <v>92</v>
      </c>
      <c r="E326" s="54" t="s">
        <v>365</v>
      </c>
      <c r="F326" s="54" t="s">
        <v>267</v>
      </c>
      <c r="G326" s="54" t="s">
        <v>202</v>
      </c>
      <c r="H326" s="54" t="s">
        <v>1011</v>
      </c>
      <c r="I326" s="54" t="s">
        <v>1012</v>
      </c>
      <c r="J326" s="54" t="s">
        <v>202</v>
      </c>
      <c r="K326" s="54" t="s">
        <v>1013</v>
      </c>
      <c r="L326" s="89">
        <v>41982</v>
      </c>
      <c r="M326" s="89"/>
      <c r="N326" s="54" t="s">
        <v>1014</v>
      </c>
      <c r="O326" s="90">
        <v>0.17546200000000001</v>
      </c>
      <c r="P326" s="54">
        <v>23</v>
      </c>
    </row>
    <row r="327" spans="1:16" ht="24">
      <c r="A327" s="54" t="s">
        <v>225</v>
      </c>
      <c r="B327" s="54" t="s">
        <v>185</v>
      </c>
      <c r="C327" s="54" t="s">
        <v>1125</v>
      </c>
      <c r="D327" s="54" t="s">
        <v>92</v>
      </c>
      <c r="E327" s="54" t="s">
        <v>365</v>
      </c>
      <c r="F327" s="54" t="s">
        <v>267</v>
      </c>
      <c r="G327" s="54" t="s">
        <v>202</v>
      </c>
      <c r="H327" s="54" t="s">
        <v>1011</v>
      </c>
      <c r="I327" s="54" t="s">
        <v>1012</v>
      </c>
      <c r="J327" s="54" t="s">
        <v>202</v>
      </c>
      <c r="K327" s="54" t="s">
        <v>1015</v>
      </c>
      <c r="L327" s="89">
        <v>41982</v>
      </c>
      <c r="M327" s="89"/>
      <c r="N327" s="54" t="s">
        <v>1016</v>
      </c>
      <c r="O327" s="90">
        <v>0.87558899999999995</v>
      </c>
      <c r="P327" s="54">
        <v>111</v>
      </c>
    </row>
    <row r="328" spans="1:16" ht="24">
      <c r="A328" s="54" t="s">
        <v>225</v>
      </c>
      <c r="B328" s="54" t="s">
        <v>185</v>
      </c>
      <c r="C328" s="54" t="s">
        <v>1125</v>
      </c>
      <c r="D328" s="54" t="s">
        <v>92</v>
      </c>
      <c r="E328" s="54" t="s">
        <v>365</v>
      </c>
      <c r="F328" s="54" t="s">
        <v>267</v>
      </c>
      <c r="G328" s="54" t="s">
        <v>202</v>
      </c>
      <c r="H328" s="54" t="s">
        <v>1011</v>
      </c>
      <c r="I328" s="54" t="s">
        <v>1012</v>
      </c>
      <c r="J328" s="54" t="s">
        <v>202</v>
      </c>
      <c r="K328" s="54" t="s">
        <v>1011</v>
      </c>
      <c r="L328" s="89">
        <v>41982</v>
      </c>
      <c r="M328" s="89"/>
      <c r="N328" s="54" t="s">
        <v>1017</v>
      </c>
      <c r="O328" s="90">
        <v>0.189107</v>
      </c>
      <c r="P328" s="54">
        <v>29</v>
      </c>
    </row>
    <row r="329" spans="1:16" ht="24">
      <c r="A329" s="54" t="s">
        <v>225</v>
      </c>
      <c r="B329" s="54" t="s">
        <v>185</v>
      </c>
      <c r="C329" s="54" t="s">
        <v>1125</v>
      </c>
      <c r="D329" s="54" t="s">
        <v>92</v>
      </c>
      <c r="E329" s="54" t="s">
        <v>365</v>
      </c>
      <c r="F329" s="54" t="s">
        <v>267</v>
      </c>
      <c r="G329" s="54" t="s">
        <v>1018</v>
      </c>
      <c r="H329" s="54" t="s">
        <v>1019</v>
      </c>
      <c r="I329" s="54" t="s">
        <v>1020</v>
      </c>
      <c r="J329" s="54" t="s">
        <v>1018</v>
      </c>
      <c r="K329" s="54" t="s">
        <v>1021</v>
      </c>
      <c r="L329" s="89">
        <v>41688</v>
      </c>
      <c r="M329" s="89"/>
      <c r="N329" s="54" t="s">
        <v>1022</v>
      </c>
      <c r="O329" s="90">
        <v>7.4437000000000003E-2</v>
      </c>
      <c r="P329" s="54">
        <v>10</v>
      </c>
    </row>
    <row r="330" spans="1:16" ht="24">
      <c r="A330" s="54" t="s">
        <v>225</v>
      </c>
      <c r="B330" s="54" t="s">
        <v>185</v>
      </c>
      <c r="C330" s="54" t="s">
        <v>1125</v>
      </c>
      <c r="D330" s="54" t="s">
        <v>92</v>
      </c>
      <c r="E330" s="54" t="s">
        <v>365</v>
      </c>
      <c r="F330" s="54" t="s">
        <v>267</v>
      </c>
      <c r="G330" s="54" t="s">
        <v>1018</v>
      </c>
      <c r="H330" s="54" t="s">
        <v>1019</v>
      </c>
      <c r="I330" s="54" t="s">
        <v>1020</v>
      </c>
      <c r="J330" s="54" t="s">
        <v>1018</v>
      </c>
      <c r="K330" s="54" t="s">
        <v>1023</v>
      </c>
      <c r="L330" s="89">
        <v>41688</v>
      </c>
      <c r="M330" s="89"/>
      <c r="N330" s="54" t="s">
        <v>1024</v>
      </c>
      <c r="O330" s="90">
        <v>0.53253700000000004</v>
      </c>
      <c r="P330" s="54">
        <v>74</v>
      </c>
    </row>
    <row r="331" spans="1:16" ht="24">
      <c r="A331" s="54" t="s">
        <v>225</v>
      </c>
      <c r="B331" s="54" t="s">
        <v>185</v>
      </c>
      <c r="C331" s="54" t="s">
        <v>1125</v>
      </c>
      <c r="D331" s="54" t="s">
        <v>92</v>
      </c>
      <c r="E331" s="54" t="s">
        <v>365</v>
      </c>
      <c r="F331" s="54" t="s">
        <v>267</v>
      </c>
      <c r="G331" s="54" t="s">
        <v>1018</v>
      </c>
      <c r="H331" s="54" t="s">
        <v>1019</v>
      </c>
      <c r="I331" s="54" t="s">
        <v>1020</v>
      </c>
      <c r="J331" s="54" t="s">
        <v>1018</v>
      </c>
      <c r="K331" s="54" t="s">
        <v>1025</v>
      </c>
      <c r="L331" s="89">
        <v>41688</v>
      </c>
      <c r="M331" s="89"/>
      <c r="N331" s="54" t="s">
        <v>1026</v>
      </c>
      <c r="O331" s="90">
        <v>0.11553099999999999</v>
      </c>
      <c r="P331" s="54">
        <v>17</v>
      </c>
    </row>
    <row r="332" spans="1:16" ht="24">
      <c r="A332" s="54" t="s">
        <v>225</v>
      </c>
      <c r="B332" s="54" t="s">
        <v>185</v>
      </c>
      <c r="C332" s="54" t="s">
        <v>1125</v>
      </c>
      <c r="D332" s="54" t="s">
        <v>92</v>
      </c>
      <c r="E332" s="54" t="s">
        <v>365</v>
      </c>
      <c r="F332" s="54" t="s">
        <v>267</v>
      </c>
      <c r="G332" s="54" t="s">
        <v>1018</v>
      </c>
      <c r="H332" s="54" t="s">
        <v>1019</v>
      </c>
      <c r="I332" s="54" t="s">
        <v>1020</v>
      </c>
      <c r="J332" s="54" t="s">
        <v>1018</v>
      </c>
      <c r="K332" s="54" t="s">
        <v>1027</v>
      </c>
      <c r="L332" s="89">
        <v>41688</v>
      </c>
      <c r="M332" s="89"/>
      <c r="N332" s="54" t="s">
        <v>1028</v>
      </c>
      <c r="O332" s="90">
        <v>0.232658</v>
      </c>
      <c r="P332" s="54">
        <v>30</v>
      </c>
    </row>
    <row r="333" spans="1:16" ht="24">
      <c r="A333" s="54" t="s">
        <v>225</v>
      </c>
      <c r="B333" s="54" t="s">
        <v>185</v>
      </c>
      <c r="C333" s="54" t="s">
        <v>1125</v>
      </c>
      <c r="D333" s="54" t="s">
        <v>92</v>
      </c>
      <c r="E333" s="54" t="s">
        <v>365</v>
      </c>
      <c r="F333" s="54" t="s">
        <v>267</v>
      </c>
      <c r="G333" s="54" t="s">
        <v>1018</v>
      </c>
      <c r="H333" s="54" t="s">
        <v>1019</v>
      </c>
      <c r="I333" s="54" t="s">
        <v>1020</v>
      </c>
      <c r="J333" s="54" t="s">
        <v>1018</v>
      </c>
      <c r="K333" s="54" t="s">
        <v>1029</v>
      </c>
      <c r="L333" s="89">
        <v>41688</v>
      </c>
      <c r="M333" s="89"/>
      <c r="N333" s="54" t="s">
        <v>1030</v>
      </c>
      <c r="O333" s="90">
        <v>0.26217299999999999</v>
      </c>
      <c r="P333" s="54">
        <v>44</v>
      </c>
    </row>
    <row r="334" spans="1:16" ht="24">
      <c r="A334" s="54" t="s">
        <v>225</v>
      </c>
      <c r="B334" s="54" t="s">
        <v>185</v>
      </c>
      <c r="C334" s="54" t="s">
        <v>1125</v>
      </c>
      <c r="D334" s="54" t="s">
        <v>92</v>
      </c>
      <c r="E334" s="54" t="s">
        <v>365</v>
      </c>
      <c r="F334" s="54" t="s">
        <v>267</v>
      </c>
      <c r="G334" s="54" t="s">
        <v>1018</v>
      </c>
      <c r="H334" s="54" t="s">
        <v>1019</v>
      </c>
      <c r="I334" s="54" t="s">
        <v>1020</v>
      </c>
      <c r="J334" s="54" t="s">
        <v>1018</v>
      </c>
      <c r="K334" s="54" t="s">
        <v>1031</v>
      </c>
      <c r="L334" s="89">
        <v>41688</v>
      </c>
      <c r="M334" s="89"/>
      <c r="N334" s="54" t="s">
        <v>1032</v>
      </c>
      <c r="O334" s="90">
        <v>0.91356000000000004</v>
      </c>
      <c r="P334" s="54">
        <v>151</v>
      </c>
    </row>
    <row r="335" spans="1:16" ht="24">
      <c r="A335" s="54" t="s">
        <v>225</v>
      </c>
      <c r="B335" s="54" t="s">
        <v>185</v>
      </c>
      <c r="C335" s="54" t="s">
        <v>1125</v>
      </c>
      <c r="D335" s="54" t="s">
        <v>92</v>
      </c>
      <c r="E335" s="54" t="s">
        <v>365</v>
      </c>
      <c r="F335" s="54" t="s">
        <v>267</v>
      </c>
      <c r="G335" s="54" t="s">
        <v>1018</v>
      </c>
      <c r="H335" s="54" t="s">
        <v>1019</v>
      </c>
      <c r="I335" s="54" t="s">
        <v>1020</v>
      </c>
      <c r="J335" s="54" t="s">
        <v>1018</v>
      </c>
      <c r="K335" s="54" t="s">
        <v>1033</v>
      </c>
      <c r="L335" s="89">
        <v>41688</v>
      </c>
      <c r="M335" s="89"/>
      <c r="N335" s="54" t="s">
        <v>1034</v>
      </c>
      <c r="O335" s="90">
        <v>0.53420199999999995</v>
      </c>
      <c r="P335" s="54">
        <v>75</v>
      </c>
    </row>
    <row r="336" spans="1:16" ht="24">
      <c r="A336" s="54" t="s">
        <v>225</v>
      </c>
      <c r="B336" s="54" t="s">
        <v>185</v>
      </c>
      <c r="C336" s="54" t="s">
        <v>1125</v>
      </c>
      <c r="D336" s="54" t="s">
        <v>92</v>
      </c>
      <c r="E336" s="54" t="s">
        <v>365</v>
      </c>
      <c r="F336" s="54" t="s">
        <v>267</v>
      </c>
      <c r="G336" s="54" t="s">
        <v>1018</v>
      </c>
      <c r="H336" s="54" t="s">
        <v>1019</v>
      </c>
      <c r="I336" s="54" t="s">
        <v>1020</v>
      </c>
      <c r="J336" s="54" t="s">
        <v>1018</v>
      </c>
      <c r="K336" s="54" t="s">
        <v>1035</v>
      </c>
      <c r="L336" s="89">
        <v>41688</v>
      </c>
      <c r="M336" s="89"/>
      <c r="N336" s="54" t="s">
        <v>1036</v>
      </c>
      <c r="O336" s="90">
        <v>0.11011799999999999</v>
      </c>
      <c r="P336" s="54">
        <v>14</v>
      </c>
    </row>
    <row r="337" spans="1:16" ht="24">
      <c r="A337" s="54" t="s">
        <v>225</v>
      </c>
      <c r="B337" s="54" t="s">
        <v>185</v>
      </c>
      <c r="C337" s="54" t="s">
        <v>1125</v>
      </c>
      <c r="D337" s="54" t="s">
        <v>92</v>
      </c>
      <c r="E337" s="54" t="s">
        <v>365</v>
      </c>
      <c r="F337" s="54" t="s">
        <v>267</v>
      </c>
      <c r="G337" s="54" t="s">
        <v>1018</v>
      </c>
      <c r="H337" s="54" t="s">
        <v>1019</v>
      </c>
      <c r="I337" s="54" t="s">
        <v>1020</v>
      </c>
      <c r="J337" s="54" t="s">
        <v>1018</v>
      </c>
      <c r="K337" s="54" t="s">
        <v>1037</v>
      </c>
      <c r="L337" s="89">
        <v>41688</v>
      </c>
      <c r="M337" s="89"/>
      <c r="N337" s="54" t="s">
        <v>1038</v>
      </c>
      <c r="O337" s="90">
        <v>0.37052800000000002</v>
      </c>
      <c r="P337" s="54">
        <v>61</v>
      </c>
    </row>
    <row r="338" spans="1:16" ht="24">
      <c r="A338" s="54" t="s">
        <v>225</v>
      </c>
      <c r="B338" s="54" t="s">
        <v>185</v>
      </c>
      <c r="C338" s="54" t="s">
        <v>1125</v>
      </c>
      <c r="D338" s="54" t="s">
        <v>92</v>
      </c>
      <c r="E338" s="54" t="s">
        <v>365</v>
      </c>
      <c r="F338" s="54" t="s">
        <v>267</v>
      </c>
      <c r="G338" s="54" t="s">
        <v>1018</v>
      </c>
      <c r="H338" s="54" t="s">
        <v>1019</v>
      </c>
      <c r="I338" s="54" t="s">
        <v>1020</v>
      </c>
      <c r="J338" s="54" t="s">
        <v>1018</v>
      </c>
      <c r="K338" s="54" t="s">
        <v>1039</v>
      </c>
      <c r="L338" s="89">
        <v>41688</v>
      </c>
      <c r="M338" s="89"/>
      <c r="N338" s="54" t="s">
        <v>1040</v>
      </c>
      <c r="O338" s="90">
        <v>0.67594200000000004</v>
      </c>
      <c r="P338" s="54">
        <v>102</v>
      </c>
    </row>
    <row r="339" spans="1:16" ht="24">
      <c r="A339" s="54" t="s">
        <v>225</v>
      </c>
      <c r="B339" s="54" t="s">
        <v>185</v>
      </c>
      <c r="C339" s="54" t="s">
        <v>1125</v>
      </c>
      <c r="D339" s="54" t="s">
        <v>92</v>
      </c>
      <c r="E339" s="54" t="s">
        <v>365</v>
      </c>
      <c r="F339" s="54" t="s">
        <v>267</v>
      </c>
      <c r="G339" s="54" t="s">
        <v>207</v>
      </c>
      <c r="H339" s="54" t="s">
        <v>207</v>
      </c>
      <c r="I339" s="54" t="s">
        <v>317</v>
      </c>
      <c r="J339" s="54" t="s">
        <v>207</v>
      </c>
      <c r="K339" s="54" t="s">
        <v>337</v>
      </c>
      <c r="L339" s="89">
        <v>41674</v>
      </c>
      <c r="M339" s="89"/>
      <c r="N339" s="54" t="s">
        <v>1041</v>
      </c>
      <c r="O339" s="90">
        <v>3.4684010000000001</v>
      </c>
      <c r="P339" s="54">
        <v>474</v>
      </c>
    </row>
    <row r="340" spans="1:16" ht="24">
      <c r="A340" s="54" t="s">
        <v>225</v>
      </c>
      <c r="B340" s="54" t="s">
        <v>185</v>
      </c>
      <c r="C340" s="54" t="s">
        <v>1125</v>
      </c>
      <c r="D340" s="54" t="s">
        <v>92</v>
      </c>
      <c r="E340" s="54" t="s">
        <v>365</v>
      </c>
      <c r="F340" s="54" t="s">
        <v>267</v>
      </c>
      <c r="G340" s="54" t="s">
        <v>207</v>
      </c>
      <c r="H340" s="54" t="s">
        <v>207</v>
      </c>
      <c r="I340" s="54" t="s">
        <v>317</v>
      </c>
      <c r="J340" s="54" t="s">
        <v>207</v>
      </c>
      <c r="K340" s="54" t="s">
        <v>1042</v>
      </c>
      <c r="L340" s="89">
        <v>41674</v>
      </c>
      <c r="M340" s="89"/>
      <c r="N340" s="54" t="s">
        <v>1043</v>
      </c>
      <c r="O340" s="90">
        <v>16.173076999999999</v>
      </c>
      <c r="P340" s="54">
        <v>2340</v>
      </c>
    </row>
    <row r="341" spans="1:16" ht="24">
      <c r="A341" s="54" t="s">
        <v>225</v>
      </c>
      <c r="B341" s="54" t="s">
        <v>185</v>
      </c>
      <c r="C341" s="54" t="s">
        <v>1125</v>
      </c>
      <c r="D341" s="54" t="s">
        <v>92</v>
      </c>
      <c r="E341" s="54" t="s">
        <v>365</v>
      </c>
      <c r="F341" s="54" t="s">
        <v>267</v>
      </c>
      <c r="G341" s="54" t="s">
        <v>207</v>
      </c>
      <c r="H341" s="54" t="s">
        <v>207</v>
      </c>
      <c r="I341" s="54" t="s">
        <v>317</v>
      </c>
      <c r="J341" s="54" t="s">
        <v>207</v>
      </c>
      <c r="K341" s="54" t="s">
        <v>1044</v>
      </c>
      <c r="L341" s="89">
        <v>41674</v>
      </c>
      <c r="M341" s="89"/>
      <c r="N341" s="54" t="s">
        <v>1045</v>
      </c>
      <c r="O341" s="90">
        <v>2.71983</v>
      </c>
      <c r="P341" s="54">
        <v>372</v>
      </c>
    </row>
    <row r="342" spans="1:16" ht="24">
      <c r="A342" s="54" t="s">
        <v>225</v>
      </c>
      <c r="B342" s="54" t="s">
        <v>185</v>
      </c>
      <c r="C342" s="54" t="s">
        <v>1125</v>
      </c>
      <c r="D342" s="54" t="s">
        <v>92</v>
      </c>
      <c r="E342" s="54" t="s">
        <v>365</v>
      </c>
      <c r="F342" s="54" t="s">
        <v>267</v>
      </c>
      <c r="G342" s="54" t="s">
        <v>207</v>
      </c>
      <c r="H342" s="54" t="s">
        <v>207</v>
      </c>
      <c r="I342" s="54" t="s">
        <v>317</v>
      </c>
      <c r="J342" s="54" t="s">
        <v>207</v>
      </c>
      <c r="K342" s="54" t="s">
        <v>318</v>
      </c>
      <c r="L342" s="89">
        <v>41674</v>
      </c>
      <c r="M342" s="89"/>
      <c r="N342" s="54" t="s">
        <v>319</v>
      </c>
      <c r="O342" s="90">
        <v>2.2369520000000001</v>
      </c>
      <c r="P342" s="54">
        <v>277</v>
      </c>
    </row>
    <row r="343" spans="1:16" ht="24">
      <c r="A343" s="54" t="s">
        <v>225</v>
      </c>
      <c r="B343" s="54" t="s">
        <v>185</v>
      </c>
      <c r="C343" s="54" t="s">
        <v>1125</v>
      </c>
      <c r="D343" s="54" t="s">
        <v>92</v>
      </c>
      <c r="E343" s="54" t="s">
        <v>365</v>
      </c>
      <c r="F343" s="54" t="s">
        <v>267</v>
      </c>
      <c r="G343" s="54" t="s">
        <v>207</v>
      </c>
      <c r="H343" s="54" t="s">
        <v>207</v>
      </c>
      <c r="I343" s="54" t="s">
        <v>317</v>
      </c>
      <c r="J343" s="54" t="s">
        <v>207</v>
      </c>
      <c r="K343" s="54" t="s">
        <v>340</v>
      </c>
      <c r="L343" s="89">
        <v>41674</v>
      </c>
      <c r="M343" s="89"/>
      <c r="N343" s="54" t="s">
        <v>1046</v>
      </c>
      <c r="O343" s="90">
        <v>1.960771</v>
      </c>
      <c r="P343" s="54">
        <v>260</v>
      </c>
    </row>
    <row r="344" spans="1:16" ht="24">
      <c r="A344" s="54" t="s">
        <v>225</v>
      </c>
      <c r="B344" s="54" t="s">
        <v>185</v>
      </c>
      <c r="C344" s="54" t="s">
        <v>1125</v>
      </c>
      <c r="D344" s="54" t="s">
        <v>92</v>
      </c>
      <c r="E344" s="54" t="s">
        <v>365</v>
      </c>
      <c r="F344" s="54" t="s">
        <v>267</v>
      </c>
      <c r="G344" s="54" t="s">
        <v>207</v>
      </c>
      <c r="H344" s="54" t="s">
        <v>207</v>
      </c>
      <c r="I344" s="54" t="s">
        <v>317</v>
      </c>
      <c r="J344" s="54" t="s">
        <v>207</v>
      </c>
      <c r="K344" s="54" t="s">
        <v>320</v>
      </c>
      <c r="L344" s="89">
        <v>41674</v>
      </c>
      <c r="M344" s="89"/>
      <c r="N344" s="54" t="s">
        <v>321</v>
      </c>
      <c r="O344" s="90">
        <v>2.9536449999999999</v>
      </c>
      <c r="P344" s="54">
        <v>377</v>
      </c>
    </row>
    <row r="345" spans="1:16" ht="24">
      <c r="A345" s="54" t="s">
        <v>225</v>
      </c>
      <c r="B345" s="54" t="s">
        <v>185</v>
      </c>
      <c r="C345" s="54" t="s">
        <v>1125</v>
      </c>
      <c r="D345" s="54" t="s">
        <v>92</v>
      </c>
      <c r="E345" s="54" t="s">
        <v>365</v>
      </c>
      <c r="F345" s="54" t="s">
        <v>267</v>
      </c>
      <c r="G345" s="54" t="s">
        <v>207</v>
      </c>
      <c r="H345" s="54" t="s">
        <v>207</v>
      </c>
      <c r="I345" s="54" t="s">
        <v>317</v>
      </c>
      <c r="J345" s="54" t="s">
        <v>207</v>
      </c>
      <c r="K345" s="54" t="s">
        <v>1047</v>
      </c>
      <c r="L345" s="89">
        <v>41674</v>
      </c>
      <c r="M345" s="89"/>
      <c r="N345" s="54" t="s">
        <v>1048</v>
      </c>
      <c r="O345" s="90">
        <v>2.3885510000000001</v>
      </c>
      <c r="P345" s="54">
        <v>315</v>
      </c>
    </row>
    <row r="346" spans="1:16" ht="24">
      <c r="A346" s="54" t="s">
        <v>225</v>
      </c>
      <c r="B346" s="54" t="s">
        <v>185</v>
      </c>
      <c r="C346" s="54" t="s">
        <v>1125</v>
      </c>
      <c r="D346" s="54" t="s">
        <v>92</v>
      </c>
      <c r="E346" s="54" t="s">
        <v>365</v>
      </c>
      <c r="F346" s="54" t="s">
        <v>267</v>
      </c>
      <c r="G346" s="54" t="s">
        <v>207</v>
      </c>
      <c r="H346" s="54" t="s">
        <v>207</v>
      </c>
      <c r="I346" s="54" t="s">
        <v>317</v>
      </c>
      <c r="J346" s="54" t="s">
        <v>207</v>
      </c>
      <c r="K346" s="54" t="s">
        <v>1049</v>
      </c>
      <c r="L346" s="89">
        <v>41674</v>
      </c>
      <c r="M346" s="89"/>
      <c r="N346" s="54" t="s">
        <v>1050</v>
      </c>
      <c r="O346" s="90">
        <v>1.7745519999999999</v>
      </c>
      <c r="P346" s="54">
        <v>227</v>
      </c>
    </row>
    <row r="347" spans="1:16" ht="24">
      <c r="A347" s="54" t="s">
        <v>225</v>
      </c>
      <c r="B347" s="54" t="s">
        <v>185</v>
      </c>
      <c r="C347" s="54" t="s">
        <v>1125</v>
      </c>
      <c r="D347" s="54" t="s">
        <v>92</v>
      </c>
      <c r="E347" s="54" t="s">
        <v>365</v>
      </c>
      <c r="F347" s="54" t="s">
        <v>267</v>
      </c>
      <c r="G347" s="54" t="s">
        <v>207</v>
      </c>
      <c r="H347" s="54" t="s">
        <v>207</v>
      </c>
      <c r="I347" s="54" t="s">
        <v>317</v>
      </c>
      <c r="J347" s="54" t="s">
        <v>207</v>
      </c>
      <c r="K347" s="54" t="s">
        <v>1051</v>
      </c>
      <c r="L347" s="89">
        <v>41674</v>
      </c>
      <c r="M347" s="89"/>
      <c r="N347" s="54" t="s">
        <v>1052</v>
      </c>
      <c r="O347" s="90">
        <v>1.674736</v>
      </c>
      <c r="P347" s="54">
        <v>219</v>
      </c>
    </row>
    <row r="348" spans="1:16" ht="24">
      <c r="A348" s="54" t="s">
        <v>225</v>
      </c>
      <c r="B348" s="54" t="s">
        <v>185</v>
      </c>
      <c r="C348" s="54" t="s">
        <v>1125</v>
      </c>
      <c r="D348" s="54" t="s">
        <v>92</v>
      </c>
      <c r="E348" s="54" t="s">
        <v>365</v>
      </c>
      <c r="F348" s="54" t="s">
        <v>267</v>
      </c>
      <c r="G348" s="54" t="s">
        <v>207</v>
      </c>
      <c r="H348" s="54" t="s">
        <v>207</v>
      </c>
      <c r="I348" s="54" t="s">
        <v>317</v>
      </c>
      <c r="J348" s="54" t="s">
        <v>207</v>
      </c>
      <c r="K348" s="54" t="s">
        <v>1053</v>
      </c>
      <c r="L348" s="89">
        <v>41674</v>
      </c>
      <c r="M348" s="89"/>
      <c r="N348" s="54" t="s">
        <v>1054</v>
      </c>
      <c r="O348" s="90">
        <v>1.56525</v>
      </c>
      <c r="P348" s="54">
        <v>203</v>
      </c>
    </row>
    <row r="349" spans="1:16" ht="24">
      <c r="A349" s="54" t="s">
        <v>225</v>
      </c>
      <c r="B349" s="54" t="s">
        <v>185</v>
      </c>
      <c r="C349" s="54" t="s">
        <v>1125</v>
      </c>
      <c r="D349" s="54" t="s">
        <v>92</v>
      </c>
      <c r="E349" s="54" t="s">
        <v>365</v>
      </c>
      <c r="F349" s="54" t="s">
        <v>267</v>
      </c>
      <c r="G349" s="54" t="s">
        <v>207</v>
      </c>
      <c r="H349" s="54" t="s">
        <v>207</v>
      </c>
      <c r="I349" s="54" t="s">
        <v>317</v>
      </c>
      <c r="J349" s="54" t="s">
        <v>207</v>
      </c>
      <c r="K349" s="54" t="s">
        <v>1055</v>
      </c>
      <c r="L349" s="89">
        <v>41674</v>
      </c>
      <c r="M349" s="89"/>
      <c r="N349" s="54" t="s">
        <v>1056</v>
      </c>
      <c r="O349" s="90">
        <v>3.4659879999999998</v>
      </c>
      <c r="P349" s="54">
        <v>458</v>
      </c>
    </row>
    <row r="350" spans="1:16" ht="24">
      <c r="A350" s="54" t="s">
        <v>225</v>
      </c>
      <c r="B350" s="54" t="s">
        <v>185</v>
      </c>
      <c r="C350" s="54" t="s">
        <v>1125</v>
      </c>
      <c r="D350" s="54" t="s">
        <v>92</v>
      </c>
      <c r="E350" s="54" t="s">
        <v>365</v>
      </c>
      <c r="F350" s="54" t="s">
        <v>267</v>
      </c>
      <c r="G350" s="54" t="s">
        <v>207</v>
      </c>
      <c r="H350" s="54" t="s">
        <v>207</v>
      </c>
      <c r="I350" s="54" t="s">
        <v>317</v>
      </c>
      <c r="J350" s="54" t="s">
        <v>207</v>
      </c>
      <c r="K350" s="54" t="s">
        <v>322</v>
      </c>
      <c r="L350" s="89">
        <v>41674</v>
      </c>
      <c r="M350" s="89"/>
      <c r="N350" s="54" t="s">
        <v>323</v>
      </c>
      <c r="O350" s="90">
        <v>3.9193389999999999</v>
      </c>
      <c r="P350" s="54">
        <v>525</v>
      </c>
    </row>
    <row r="351" spans="1:16" ht="24">
      <c r="A351" s="54" t="s">
        <v>225</v>
      </c>
      <c r="B351" s="54" t="s">
        <v>185</v>
      </c>
      <c r="C351" s="54" t="s">
        <v>1125</v>
      </c>
      <c r="D351" s="54" t="s">
        <v>92</v>
      </c>
      <c r="E351" s="54" t="s">
        <v>365</v>
      </c>
      <c r="F351" s="54" t="s">
        <v>267</v>
      </c>
      <c r="G351" s="54" t="s">
        <v>204</v>
      </c>
      <c r="H351" s="54" t="s">
        <v>205</v>
      </c>
      <c r="I351" s="54" t="s">
        <v>324</v>
      </c>
      <c r="J351" s="54" t="s">
        <v>204</v>
      </c>
      <c r="K351" s="54" t="s">
        <v>325</v>
      </c>
      <c r="L351" s="89">
        <v>42171</v>
      </c>
      <c r="M351" s="89"/>
      <c r="N351" s="54" t="s">
        <v>326</v>
      </c>
      <c r="O351" s="90">
        <v>8.1841039999999996</v>
      </c>
      <c r="P351" s="54">
        <v>1134</v>
      </c>
    </row>
    <row r="352" spans="1:16" ht="24">
      <c r="A352" s="54" t="s">
        <v>225</v>
      </c>
      <c r="B352" s="54" t="s">
        <v>185</v>
      </c>
      <c r="C352" s="54" t="s">
        <v>1125</v>
      </c>
      <c r="D352" s="54" t="s">
        <v>92</v>
      </c>
      <c r="E352" s="54" t="s">
        <v>365</v>
      </c>
      <c r="F352" s="54" t="s">
        <v>267</v>
      </c>
      <c r="G352" s="54" t="s">
        <v>204</v>
      </c>
      <c r="H352" s="54" t="s">
        <v>205</v>
      </c>
      <c r="I352" s="54" t="s">
        <v>324</v>
      </c>
      <c r="J352" s="54" t="s">
        <v>204</v>
      </c>
      <c r="K352" s="54" t="s">
        <v>1057</v>
      </c>
      <c r="L352" s="89">
        <v>42171</v>
      </c>
      <c r="M352" s="89"/>
      <c r="N352" s="54" t="s">
        <v>1058</v>
      </c>
      <c r="O352" s="90">
        <v>2.3442129999999999</v>
      </c>
      <c r="P352" s="54">
        <v>350</v>
      </c>
    </row>
    <row r="353" spans="1:16" ht="24">
      <c r="A353" s="54" t="s">
        <v>225</v>
      </c>
      <c r="B353" s="54" t="s">
        <v>185</v>
      </c>
      <c r="C353" s="54" t="s">
        <v>1125</v>
      </c>
      <c r="D353" s="54" t="s">
        <v>92</v>
      </c>
      <c r="E353" s="54" t="s">
        <v>365</v>
      </c>
      <c r="F353" s="54" t="s">
        <v>267</v>
      </c>
      <c r="G353" s="54" t="s">
        <v>204</v>
      </c>
      <c r="H353" s="54" t="s">
        <v>205</v>
      </c>
      <c r="I353" s="54" t="s">
        <v>324</v>
      </c>
      <c r="J353" s="54" t="s">
        <v>204</v>
      </c>
      <c r="K353" s="54" t="s">
        <v>1059</v>
      </c>
      <c r="L353" s="89">
        <v>42171</v>
      </c>
      <c r="M353" s="89"/>
      <c r="N353" s="54" t="s">
        <v>1060</v>
      </c>
      <c r="O353" s="90">
        <v>1.965314</v>
      </c>
      <c r="P353" s="54">
        <v>296</v>
      </c>
    </row>
    <row r="354" spans="1:16" ht="24">
      <c r="A354" s="54" t="s">
        <v>225</v>
      </c>
      <c r="B354" s="54" t="s">
        <v>185</v>
      </c>
      <c r="C354" s="54" t="s">
        <v>1125</v>
      </c>
      <c r="D354" s="54" t="s">
        <v>92</v>
      </c>
      <c r="E354" s="54" t="s">
        <v>365</v>
      </c>
      <c r="F354" s="54" t="s">
        <v>267</v>
      </c>
      <c r="G354" s="54" t="s">
        <v>204</v>
      </c>
      <c r="H354" s="54" t="s">
        <v>205</v>
      </c>
      <c r="I354" s="54" t="s">
        <v>324</v>
      </c>
      <c r="J354" s="54" t="s">
        <v>204</v>
      </c>
      <c r="K354" s="54" t="s">
        <v>1061</v>
      </c>
      <c r="L354" s="89">
        <v>42171</v>
      </c>
      <c r="M354" s="89"/>
      <c r="N354" s="54" t="s">
        <v>1062</v>
      </c>
      <c r="O354" s="90">
        <v>5.7970319999999997</v>
      </c>
      <c r="P354" s="54">
        <v>818</v>
      </c>
    </row>
    <row r="355" spans="1:16" ht="24">
      <c r="A355" s="54" t="s">
        <v>225</v>
      </c>
      <c r="B355" s="54" t="s">
        <v>185</v>
      </c>
      <c r="C355" s="54" t="s">
        <v>1125</v>
      </c>
      <c r="D355" s="54" t="s">
        <v>92</v>
      </c>
      <c r="E355" s="54" t="s">
        <v>365</v>
      </c>
      <c r="F355" s="54" t="s">
        <v>267</v>
      </c>
      <c r="G355" s="54" t="s">
        <v>204</v>
      </c>
      <c r="H355" s="54" t="s">
        <v>205</v>
      </c>
      <c r="I355" s="54" t="s">
        <v>324</v>
      </c>
      <c r="J355" s="54" t="s">
        <v>204</v>
      </c>
      <c r="K355" s="54" t="s">
        <v>1063</v>
      </c>
      <c r="L355" s="89">
        <v>42171</v>
      </c>
      <c r="M355" s="89"/>
      <c r="N355" s="54" t="s">
        <v>1064</v>
      </c>
      <c r="O355" s="90">
        <v>2.553121</v>
      </c>
      <c r="P355" s="54">
        <v>380</v>
      </c>
    </row>
    <row r="356" spans="1:16" ht="24">
      <c r="A356" s="54" t="s">
        <v>225</v>
      </c>
      <c r="B356" s="54" t="s">
        <v>185</v>
      </c>
      <c r="C356" s="54" t="s">
        <v>1125</v>
      </c>
      <c r="D356" s="54" t="s">
        <v>92</v>
      </c>
      <c r="E356" s="54" t="s">
        <v>365</v>
      </c>
      <c r="F356" s="54" t="s">
        <v>267</v>
      </c>
      <c r="G356" s="54" t="s">
        <v>204</v>
      </c>
      <c r="H356" s="54" t="s">
        <v>205</v>
      </c>
      <c r="I356" s="54" t="s">
        <v>324</v>
      </c>
      <c r="J356" s="54" t="s">
        <v>204</v>
      </c>
      <c r="K356" s="54" t="s">
        <v>327</v>
      </c>
      <c r="L356" s="89">
        <v>42171</v>
      </c>
      <c r="M356" s="89"/>
      <c r="N356" s="54" t="s">
        <v>328</v>
      </c>
      <c r="O356" s="90">
        <v>69.012310999999997</v>
      </c>
      <c r="P356" s="54">
        <v>9511</v>
      </c>
    </row>
    <row r="357" spans="1:16" ht="24">
      <c r="A357" s="54" t="s">
        <v>225</v>
      </c>
      <c r="B357" s="54" t="s">
        <v>185</v>
      </c>
      <c r="C357" s="54" t="s">
        <v>1125</v>
      </c>
      <c r="D357" s="54" t="s">
        <v>92</v>
      </c>
      <c r="E357" s="54" t="s">
        <v>365</v>
      </c>
      <c r="F357" s="54" t="s">
        <v>267</v>
      </c>
      <c r="G357" s="54" t="s">
        <v>204</v>
      </c>
      <c r="H357" s="54" t="s">
        <v>205</v>
      </c>
      <c r="I357" s="54" t="s">
        <v>324</v>
      </c>
      <c r="J357" s="54" t="s">
        <v>204</v>
      </c>
      <c r="K357" s="54" t="s">
        <v>329</v>
      </c>
      <c r="L357" s="89">
        <v>42171</v>
      </c>
      <c r="M357" s="89"/>
      <c r="N357" s="54" t="s">
        <v>330</v>
      </c>
      <c r="O357" s="90">
        <v>2.9292389999999999</v>
      </c>
      <c r="P357" s="54">
        <v>428</v>
      </c>
    </row>
    <row r="358" spans="1:16" ht="24">
      <c r="A358" s="54" t="s">
        <v>225</v>
      </c>
      <c r="B358" s="54" t="s">
        <v>185</v>
      </c>
      <c r="C358" s="54" t="s">
        <v>1125</v>
      </c>
      <c r="D358" s="54" t="s">
        <v>92</v>
      </c>
      <c r="E358" s="54" t="s">
        <v>365</v>
      </c>
      <c r="F358" s="54" t="s">
        <v>267</v>
      </c>
      <c r="G358" s="54" t="s">
        <v>204</v>
      </c>
      <c r="H358" s="54" t="s">
        <v>205</v>
      </c>
      <c r="I358" s="54" t="s">
        <v>324</v>
      </c>
      <c r="J358" s="54" t="s">
        <v>204</v>
      </c>
      <c r="K358" s="54" t="s">
        <v>1065</v>
      </c>
      <c r="L358" s="89">
        <v>42171</v>
      </c>
      <c r="M358" s="89"/>
      <c r="N358" s="54" t="s">
        <v>1066</v>
      </c>
      <c r="O358" s="90">
        <v>3.185635</v>
      </c>
      <c r="P358" s="54">
        <v>495</v>
      </c>
    </row>
    <row r="359" spans="1:16" ht="24">
      <c r="A359" s="54" t="s">
        <v>225</v>
      </c>
      <c r="B359" s="54" t="s">
        <v>185</v>
      </c>
      <c r="C359" s="54" t="s">
        <v>1125</v>
      </c>
      <c r="D359" s="54" t="s">
        <v>92</v>
      </c>
      <c r="E359" s="54" t="s">
        <v>365</v>
      </c>
      <c r="F359" s="54" t="s">
        <v>267</v>
      </c>
      <c r="G359" s="54" t="s">
        <v>204</v>
      </c>
      <c r="H359" s="54" t="s">
        <v>205</v>
      </c>
      <c r="I359" s="54" t="s">
        <v>324</v>
      </c>
      <c r="J359" s="54" t="s">
        <v>204</v>
      </c>
      <c r="K359" s="54" t="s">
        <v>1067</v>
      </c>
      <c r="L359" s="89">
        <v>42171</v>
      </c>
      <c r="M359" s="89"/>
      <c r="N359" s="54" t="s">
        <v>1068</v>
      </c>
      <c r="O359" s="90">
        <v>2.0813139999999999</v>
      </c>
      <c r="P359" s="54">
        <v>293</v>
      </c>
    </row>
    <row r="360" spans="1:16" ht="24">
      <c r="A360" s="54" t="s">
        <v>225</v>
      </c>
      <c r="B360" s="54" t="s">
        <v>185</v>
      </c>
      <c r="C360" s="54" t="s">
        <v>1125</v>
      </c>
      <c r="D360" s="54" t="s">
        <v>92</v>
      </c>
      <c r="E360" s="54" t="s">
        <v>365</v>
      </c>
      <c r="F360" s="54" t="s">
        <v>267</v>
      </c>
      <c r="G360" s="54" t="s">
        <v>204</v>
      </c>
      <c r="H360" s="54" t="s">
        <v>331</v>
      </c>
      <c r="I360" s="54" t="s">
        <v>332</v>
      </c>
      <c r="J360" s="54" t="s">
        <v>204</v>
      </c>
      <c r="K360" s="54" t="s">
        <v>331</v>
      </c>
      <c r="L360" s="89">
        <v>42101</v>
      </c>
      <c r="M360" s="89"/>
      <c r="N360" s="54" t="s">
        <v>333</v>
      </c>
      <c r="O360" s="90">
        <v>14.488296999999999</v>
      </c>
      <c r="P360" s="54">
        <v>2101</v>
      </c>
    </row>
    <row r="361" spans="1:16" ht="24">
      <c r="A361" s="54" t="s">
        <v>225</v>
      </c>
      <c r="B361" s="54" t="s">
        <v>185</v>
      </c>
      <c r="C361" s="54" t="s">
        <v>1125</v>
      </c>
      <c r="D361" s="54" t="s">
        <v>92</v>
      </c>
      <c r="E361" s="54" t="s">
        <v>365</v>
      </c>
      <c r="F361" s="54" t="s">
        <v>267</v>
      </c>
      <c r="G361" s="54" t="s">
        <v>204</v>
      </c>
      <c r="H361" s="54" t="s">
        <v>206</v>
      </c>
      <c r="I361" s="54" t="s">
        <v>1069</v>
      </c>
      <c r="J361" s="54" t="s">
        <v>204</v>
      </c>
      <c r="K361" s="54" t="s">
        <v>1070</v>
      </c>
      <c r="L361" s="89">
        <v>41688</v>
      </c>
      <c r="M361" s="89"/>
      <c r="N361" s="54" t="s">
        <v>1071</v>
      </c>
      <c r="O361" s="90">
        <v>10.36641</v>
      </c>
      <c r="P361" s="54">
        <v>1449</v>
      </c>
    </row>
    <row r="362" spans="1:16" ht="24">
      <c r="A362" s="54" t="s">
        <v>225</v>
      </c>
      <c r="B362" s="54" t="s">
        <v>185</v>
      </c>
      <c r="C362" s="54" t="s">
        <v>1125</v>
      </c>
      <c r="D362" s="54" t="s">
        <v>92</v>
      </c>
      <c r="E362" s="54" t="s">
        <v>365</v>
      </c>
      <c r="F362" s="54" t="s">
        <v>267</v>
      </c>
      <c r="G362" s="54" t="s">
        <v>204</v>
      </c>
      <c r="H362" s="54" t="s">
        <v>206</v>
      </c>
      <c r="I362" s="54" t="s">
        <v>1069</v>
      </c>
      <c r="J362" s="54" t="s">
        <v>204</v>
      </c>
      <c r="K362" s="54" t="s">
        <v>1072</v>
      </c>
      <c r="L362" s="89">
        <v>41688</v>
      </c>
      <c r="M362" s="89"/>
      <c r="N362" s="54" t="s">
        <v>1073</v>
      </c>
      <c r="O362" s="90">
        <v>2.1394310000000001</v>
      </c>
      <c r="P362" s="54">
        <v>296</v>
      </c>
    </row>
    <row r="363" spans="1:16" ht="24">
      <c r="A363" s="54" t="s">
        <v>225</v>
      </c>
      <c r="B363" s="54" t="s">
        <v>185</v>
      </c>
      <c r="C363" s="54" t="s">
        <v>1125</v>
      </c>
      <c r="D363" s="54" t="s">
        <v>92</v>
      </c>
      <c r="E363" s="54" t="s">
        <v>365</v>
      </c>
      <c r="F363" s="54" t="s">
        <v>267</v>
      </c>
      <c r="G363" s="54" t="s">
        <v>204</v>
      </c>
      <c r="H363" s="54" t="s">
        <v>206</v>
      </c>
      <c r="I363" s="54" t="s">
        <v>1069</v>
      </c>
      <c r="J363" s="54" t="s">
        <v>204</v>
      </c>
      <c r="K363" s="54" t="s">
        <v>1074</v>
      </c>
      <c r="L363" s="89">
        <v>41688</v>
      </c>
      <c r="M363" s="89"/>
      <c r="N363" s="54" t="s">
        <v>1075</v>
      </c>
      <c r="O363" s="90">
        <v>1.2859080000000001</v>
      </c>
      <c r="P363" s="54">
        <v>182</v>
      </c>
    </row>
    <row r="364" spans="1:16" ht="24">
      <c r="A364" s="54" t="s">
        <v>225</v>
      </c>
      <c r="B364" s="54" t="s">
        <v>185</v>
      </c>
      <c r="C364" s="54" t="s">
        <v>1125</v>
      </c>
      <c r="D364" s="54" t="s">
        <v>92</v>
      </c>
      <c r="E364" s="54" t="s">
        <v>365</v>
      </c>
      <c r="F364" s="54" t="s">
        <v>267</v>
      </c>
      <c r="G364" s="54" t="s">
        <v>204</v>
      </c>
      <c r="H364" s="54" t="s">
        <v>206</v>
      </c>
      <c r="I364" s="54" t="s">
        <v>1069</v>
      </c>
      <c r="J364" s="54" t="s">
        <v>204</v>
      </c>
      <c r="K364" s="54" t="s">
        <v>1076</v>
      </c>
      <c r="L364" s="89">
        <v>41688</v>
      </c>
      <c r="M364" s="89"/>
      <c r="N364" s="54" t="s">
        <v>1077</v>
      </c>
      <c r="O364" s="90">
        <v>1.941716</v>
      </c>
      <c r="P364" s="54">
        <v>282</v>
      </c>
    </row>
    <row r="365" spans="1:16" ht="24">
      <c r="A365" s="54" t="s">
        <v>225</v>
      </c>
      <c r="B365" s="54" t="s">
        <v>185</v>
      </c>
      <c r="C365" s="54" t="s">
        <v>1125</v>
      </c>
      <c r="D365" s="54" t="s">
        <v>92</v>
      </c>
      <c r="E365" s="54" t="s">
        <v>365</v>
      </c>
      <c r="F365" s="54" t="s">
        <v>267</v>
      </c>
      <c r="G365" s="54" t="s">
        <v>204</v>
      </c>
      <c r="H365" s="54" t="s">
        <v>206</v>
      </c>
      <c r="I365" s="54" t="s">
        <v>1069</v>
      </c>
      <c r="J365" s="54" t="s">
        <v>204</v>
      </c>
      <c r="K365" s="54" t="s">
        <v>1078</v>
      </c>
      <c r="L365" s="89">
        <v>41688</v>
      </c>
      <c r="M365" s="89"/>
      <c r="N365" s="54" t="s">
        <v>1079</v>
      </c>
      <c r="O365" s="90">
        <v>2.4780869999999999</v>
      </c>
      <c r="P365" s="54">
        <v>356</v>
      </c>
    </row>
    <row r="366" spans="1:16" ht="24">
      <c r="A366" s="54" t="s">
        <v>225</v>
      </c>
      <c r="B366" s="54" t="s">
        <v>185</v>
      </c>
      <c r="C366" s="54" t="s">
        <v>1125</v>
      </c>
      <c r="D366" s="54" t="s">
        <v>92</v>
      </c>
      <c r="E366" s="54" t="s">
        <v>365</v>
      </c>
      <c r="F366" s="54" t="s">
        <v>267</v>
      </c>
      <c r="G366" s="54" t="s">
        <v>204</v>
      </c>
      <c r="H366" s="54" t="s">
        <v>206</v>
      </c>
      <c r="I366" s="54" t="s">
        <v>1069</v>
      </c>
      <c r="J366" s="54" t="s">
        <v>204</v>
      </c>
      <c r="K366" s="54" t="s">
        <v>1080</v>
      </c>
      <c r="L366" s="89">
        <v>41688</v>
      </c>
      <c r="M366" s="89"/>
      <c r="N366" s="54" t="s">
        <v>1081</v>
      </c>
      <c r="O366" s="90">
        <v>1.6447579999999999</v>
      </c>
      <c r="P366" s="54">
        <v>233</v>
      </c>
    </row>
    <row r="367" spans="1:16" ht="24">
      <c r="A367" s="54" t="s">
        <v>225</v>
      </c>
      <c r="B367" s="54" t="s">
        <v>185</v>
      </c>
      <c r="C367" s="54" t="s">
        <v>1125</v>
      </c>
      <c r="D367" s="54" t="s">
        <v>92</v>
      </c>
      <c r="E367" s="54" t="s">
        <v>365</v>
      </c>
      <c r="F367" s="54" t="s">
        <v>267</v>
      </c>
      <c r="G367" s="54" t="s">
        <v>204</v>
      </c>
      <c r="H367" s="54" t="s">
        <v>206</v>
      </c>
      <c r="I367" s="54" t="s">
        <v>1069</v>
      </c>
      <c r="J367" s="54" t="s">
        <v>204</v>
      </c>
      <c r="K367" s="54" t="s">
        <v>1082</v>
      </c>
      <c r="L367" s="89">
        <v>41688</v>
      </c>
      <c r="M367" s="89"/>
      <c r="N367" s="54" t="s">
        <v>1083</v>
      </c>
      <c r="O367" s="90">
        <v>2.1117279999999998</v>
      </c>
      <c r="P367" s="54">
        <v>309</v>
      </c>
    </row>
    <row r="368" spans="1:16" ht="24">
      <c r="A368" s="54" t="s">
        <v>225</v>
      </c>
      <c r="B368" s="54" t="s">
        <v>185</v>
      </c>
      <c r="C368" s="54" t="s">
        <v>1125</v>
      </c>
      <c r="D368" s="54" t="s">
        <v>92</v>
      </c>
      <c r="E368" s="54" t="s">
        <v>365</v>
      </c>
      <c r="F368" s="54" t="s">
        <v>267</v>
      </c>
      <c r="G368" s="54" t="s">
        <v>204</v>
      </c>
      <c r="H368" s="54" t="s">
        <v>206</v>
      </c>
      <c r="I368" s="54" t="s">
        <v>1069</v>
      </c>
      <c r="J368" s="54" t="s">
        <v>204</v>
      </c>
      <c r="K368" s="54" t="s">
        <v>1084</v>
      </c>
      <c r="L368" s="89">
        <v>41688</v>
      </c>
      <c r="M368" s="89"/>
      <c r="N368" s="54" t="s">
        <v>1085</v>
      </c>
      <c r="O368" s="90">
        <v>2.0630999999999999</v>
      </c>
      <c r="P368" s="54">
        <v>300</v>
      </c>
    </row>
    <row r="369" spans="1:16" ht="24">
      <c r="A369" s="54" t="s">
        <v>225</v>
      </c>
      <c r="B369" s="54" t="s">
        <v>185</v>
      </c>
      <c r="C369" s="54" t="s">
        <v>1125</v>
      </c>
      <c r="D369" s="54" t="s">
        <v>92</v>
      </c>
      <c r="E369" s="54" t="s">
        <v>365</v>
      </c>
      <c r="F369" s="54" t="s">
        <v>267</v>
      </c>
      <c r="G369" s="54" t="s">
        <v>204</v>
      </c>
      <c r="H369" s="54" t="s">
        <v>206</v>
      </c>
      <c r="I369" s="54" t="s">
        <v>1069</v>
      </c>
      <c r="J369" s="54" t="s">
        <v>204</v>
      </c>
      <c r="K369" s="54" t="s">
        <v>1086</v>
      </c>
      <c r="L369" s="89">
        <v>41688</v>
      </c>
      <c r="M369" s="89"/>
      <c r="N369" s="54" t="s">
        <v>1087</v>
      </c>
      <c r="O369" s="90">
        <v>1.719981</v>
      </c>
      <c r="P369" s="54">
        <v>240</v>
      </c>
    </row>
    <row r="370" spans="1:16" ht="24">
      <c r="A370" s="54" t="s">
        <v>225</v>
      </c>
      <c r="B370" s="54" t="s">
        <v>185</v>
      </c>
      <c r="C370" s="54" t="s">
        <v>1125</v>
      </c>
      <c r="D370" s="54" t="s">
        <v>92</v>
      </c>
      <c r="E370" s="54" t="s">
        <v>365</v>
      </c>
      <c r="F370" s="54" t="s">
        <v>267</v>
      </c>
      <c r="G370" s="54" t="s">
        <v>204</v>
      </c>
      <c r="H370" s="54" t="s">
        <v>206</v>
      </c>
      <c r="I370" s="54" t="s">
        <v>1069</v>
      </c>
      <c r="J370" s="54" t="s">
        <v>204</v>
      </c>
      <c r="K370" s="54" t="s">
        <v>1088</v>
      </c>
      <c r="L370" s="89">
        <v>41688</v>
      </c>
      <c r="M370" s="89"/>
      <c r="N370" s="54" t="s">
        <v>1089</v>
      </c>
      <c r="O370" s="90">
        <v>8.3134129999999988</v>
      </c>
      <c r="P370" s="54">
        <v>1169</v>
      </c>
    </row>
    <row r="371" spans="1:16" ht="24">
      <c r="A371" s="54" t="s">
        <v>225</v>
      </c>
      <c r="B371" s="54" t="s">
        <v>185</v>
      </c>
      <c r="C371" s="54" t="s">
        <v>1125</v>
      </c>
      <c r="D371" s="54" t="s">
        <v>92</v>
      </c>
      <c r="E371" s="54" t="s">
        <v>365</v>
      </c>
      <c r="F371" s="54" t="s">
        <v>267</v>
      </c>
      <c r="G371" s="54" t="s">
        <v>204</v>
      </c>
      <c r="H371" s="54" t="s">
        <v>206</v>
      </c>
      <c r="I371" s="54" t="s">
        <v>1069</v>
      </c>
      <c r="J371" s="54" t="s">
        <v>204</v>
      </c>
      <c r="K371" s="54" t="s">
        <v>1090</v>
      </c>
      <c r="L371" s="89">
        <v>41688</v>
      </c>
      <c r="M371" s="89"/>
      <c r="N371" s="54" t="s">
        <v>1091</v>
      </c>
      <c r="O371" s="90">
        <v>14.910119999999999</v>
      </c>
      <c r="P371" s="54">
        <v>2165</v>
      </c>
    </row>
    <row r="372" spans="1:16" ht="24">
      <c r="A372" s="54" t="s">
        <v>225</v>
      </c>
      <c r="B372" s="54" t="s">
        <v>185</v>
      </c>
      <c r="C372" s="54" t="s">
        <v>1125</v>
      </c>
      <c r="D372" s="54" t="s">
        <v>92</v>
      </c>
      <c r="E372" s="54" t="s">
        <v>365</v>
      </c>
      <c r="F372" s="54" t="s">
        <v>267</v>
      </c>
      <c r="G372" s="54" t="s">
        <v>204</v>
      </c>
      <c r="H372" s="54" t="s">
        <v>206</v>
      </c>
      <c r="I372" s="54" t="s">
        <v>1069</v>
      </c>
      <c r="J372" s="54" t="s">
        <v>204</v>
      </c>
      <c r="K372" s="54" t="s">
        <v>1092</v>
      </c>
      <c r="L372" s="89">
        <v>41688</v>
      </c>
      <c r="M372" s="89"/>
      <c r="N372" s="54" t="s">
        <v>1093</v>
      </c>
      <c r="O372" s="90">
        <v>3.4023140000000001</v>
      </c>
      <c r="P372" s="54">
        <v>493</v>
      </c>
    </row>
    <row r="373" spans="1:16" ht="24">
      <c r="A373" s="54" t="s">
        <v>225</v>
      </c>
      <c r="B373" s="54" t="s">
        <v>185</v>
      </c>
      <c r="C373" s="54" t="s">
        <v>1125</v>
      </c>
      <c r="D373" s="54" t="s">
        <v>92</v>
      </c>
      <c r="E373" s="54" t="s">
        <v>365</v>
      </c>
      <c r="F373" s="54" t="s">
        <v>267</v>
      </c>
      <c r="G373" s="54" t="s">
        <v>360</v>
      </c>
      <c r="H373" s="54" t="s">
        <v>1094</v>
      </c>
      <c r="I373" s="54" t="s">
        <v>1095</v>
      </c>
      <c r="J373" s="54" t="s">
        <v>360</v>
      </c>
      <c r="K373" s="54" t="s">
        <v>1096</v>
      </c>
      <c r="L373" s="89">
        <v>42671</v>
      </c>
      <c r="M373" s="89"/>
      <c r="N373" s="54" t="s">
        <v>1097</v>
      </c>
      <c r="O373" s="90">
        <v>0.2949500000000001</v>
      </c>
      <c r="P373" s="54">
        <v>37</v>
      </c>
    </row>
    <row r="374" spans="1:16" ht="24">
      <c r="A374" s="54" t="s">
        <v>225</v>
      </c>
      <c r="B374" s="54" t="s">
        <v>185</v>
      </c>
      <c r="C374" s="54" t="s">
        <v>1125</v>
      </c>
      <c r="D374" s="54" t="s">
        <v>92</v>
      </c>
      <c r="E374" s="54" t="s">
        <v>365</v>
      </c>
      <c r="F374" s="54" t="s">
        <v>267</v>
      </c>
      <c r="G374" s="54" t="s">
        <v>360</v>
      </c>
      <c r="H374" s="54" t="s">
        <v>1094</v>
      </c>
      <c r="I374" s="54" t="s">
        <v>1095</v>
      </c>
      <c r="J374" s="54" t="s">
        <v>360</v>
      </c>
      <c r="K374" s="54" t="s">
        <v>1098</v>
      </c>
      <c r="L374" s="89">
        <v>42671</v>
      </c>
      <c r="M374" s="89"/>
      <c r="N374" s="54" t="s">
        <v>1099</v>
      </c>
      <c r="O374" s="90">
        <v>0.37012200000000001</v>
      </c>
      <c r="P374" s="54">
        <v>50</v>
      </c>
    </row>
    <row r="375" spans="1:16" ht="24">
      <c r="A375" s="54" t="s">
        <v>225</v>
      </c>
      <c r="B375" s="54" t="s">
        <v>185</v>
      </c>
      <c r="C375" s="54" t="s">
        <v>1125</v>
      </c>
      <c r="D375" s="54" t="s">
        <v>92</v>
      </c>
      <c r="E375" s="54" t="s">
        <v>365</v>
      </c>
      <c r="F375" s="54" t="s">
        <v>267</v>
      </c>
      <c r="G375" s="54" t="s">
        <v>360</v>
      </c>
      <c r="H375" s="54" t="s">
        <v>1094</v>
      </c>
      <c r="I375" s="54" t="s">
        <v>1095</v>
      </c>
      <c r="J375" s="54" t="s">
        <v>360</v>
      </c>
      <c r="K375" s="54" t="s">
        <v>1100</v>
      </c>
      <c r="L375" s="89">
        <v>42671</v>
      </c>
      <c r="M375" s="89"/>
      <c r="N375" s="54" t="s">
        <v>1101</v>
      </c>
      <c r="O375" s="90">
        <v>0.28297699999999998</v>
      </c>
      <c r="P375" s="54">
        <v>34</v>
      </c>
    </row>
    <row r="376" spans="1:16" ht="24">
      <c r="A376" s="54" t="s">
        <v>225</v>
      </c>
      <c r="B376" s="54" t="s">
        <v>185</v>
      </c>
      <c r="C376" s="54" t="s">
        <v>1125</v>
      </c>
      <c r="D376" s="54" t="s">
        <v>92</v>
      </c>
      <c r="E376" s="54" t="s">
        <v>365</v>
      </c>
      <c r="F376" s="54" t="s">
        <v>267</v>
      </c>
      <c r="G376" s="54" t="s">
        <v>360</v>
      </c>
      <c r="H376" s="54" t="s">
        <v>1094</v>
      </c>
      <c r="I376" s="54" t="s">
        <v>1095</v>
      </c>
      <c r="J376" s="54" t="s">
        <v>360</v>
      </c>
      <c r="K376" s="54" t="s">
        <v>1102</v>
      </c>
      <c r="L376" s="89">
        <v>42671</v>
      </c>
      <c r="M376" s="89"/>
      <c r="N376" s="54" t="s">
        <v>1103</v>
      </c>
      <c r="O376" s="90">
        <v>8.0184000000000005E-2</v>
      </c>
      <c r="P376" s="54">
        <v>11</v>
      </c>
    </row>
    <row r="377" spans="1:16" ht="24">
      <c r="A377" s="54" t="s">
        <v>225</v>
      </c>
      <c r="B377" s="54" t="s">
        <v>185</v>
      </c>
      <c r="C377" s="54" t="s">
        <v>1125</v>
      </c>
      <c r="D377" s="54" t="s">
        <v>92</v>
      </c>
      <c r="E377" s="54" t="s">
        <v>365</v>
      </c>
      <c r="F377" s="54" t="s">
        <v>267</v>
      </c>
      <c r="G377" s="54" t="s">
        <v>360</v>
      </c>
      <c r="H377" s="54" t="s">
        <v>1094</v>
      </c>
      <c r="I377" s="54" t="s">
        <v>1095</v>
      </c>
      <c r="J377" s="54" t="s">
        <v>360</v>
      </c>
      <c r="K377" s="54" t="s">
        <v>361</v>
      </c>
      <c r="L377" s="89">
        <v>42671</v>
      </c>
      <c r="M377" s="89"/>
      <c r="N377" s="54" t="s">
        <v>1104</v>
      </c>
      <c r="O377" s="90">
        <v>0.527478</v>
      </c>
      <c r="P377" s="54">
        <v>76</v>
      </c>
    </row>
    <row r="378" spans="1:16" ht="24">
      <c r="A378" s="54" t="s">
        <v>225</v>
      </c>
      <c r="B378" s="54" t="s">
        <v>185</v>
      </c>
      <c r="C378" s="54" t="s">
        <v>1125</v>
      </c>
      <c r="D378" s="54" t="s">
        <v>92</v>
      </c>
      <c r="E378" s="54" t="s">
        <v>365</v>
      </c>
      <c r="F378" s="54" t="s">
        <v>267</v>
      </c>
      <c r="G378" s="54" t="s">
        <v>360</v>
      </c>
      <c r="H378" s="54" t="s">
        <v>1094</v>
      </c>
      <c r="I378" s="54" t="s">
        <v>1095</v>
      </c>
      <c r="J378" s="54" t="s">
        <v>360</v>
      </c>
      <c r="K378" s="54" t="s">
        <v>1105</v>
      </c>
      <c r="L378" s="89">
        <v>42671</v>
      </c>
      <c r="M378" s="89"/>
      <c r="N378" s="54" t="s">
        <v>1106</v>
      </c>
      <c r="O378" s="90">
        <v>0.21700700000000001</v>
      </c>
      <c r="P378" s="54">
        <v>27</v>
      </c>
    </row>
    <row r="379" spans="1:16" ht="24">
      <c r="A379" s="54" t="s">
        <v>225</v>
      </c>
      <c r="B379" s="54" t="s">
        <v>185</v>
      </c>
      <c r="C379" s="54" t="s">
        <v>1125</v>
      </c>
      <c r="D379" s="54" t="s">
        <v>92</v>
      </c>
      <c r="E379" s="54" t="s">
        <v>365</v>
      </c>
      <c r="F379" s="54" t="s">
        <v>267</v>
      </c>
      <c r="G379" s="54" t="s">
        <v>360</v>
      </c>
      <c r="H379" s="54" t="s">
        <v>1094</v>
      </c>
      <c r="I379" s="54" t="s">
        <v>1095</v>
      </c>
      <c r="J379" s="54" t="s">
        <v>360</v>
      </c>
      <c r="K379" s="54" t="s">
        <v>1107</v>
      </c>
      <c r="L379" s="89">
        <v>42671</v>
      </c>
      <c r="M379" s="89"/>
      <c r="N379" s="54" t="s">
        <v>1108</v>
      </c>
      <c r="O379" s="90">
        <v>0.301263</v>
      </c>
      <c r="P379" s="54">
        <v>36</v>
      </c>
    </row>
    <row r="380" spans="1:16" ht="24">
      <c r="A380" s="54" t="s">
        <v>225</v>
      </c>
      <c r="B380" s="54" t="s">
        <v>185</v>
      </c>
      <c r="C380" s="54" t="s">
        <v>1125</v>
      </c>
      <c r="D380" s="54" t="s">
        <v>92</v>
      </c>
      <c r="E380" s="54" t="s">
        <v>365</v>
      </c>
      <c r="F380" s="54" t="s">
        <v>267</v>
      </c>
      <c r="G380" s="54" t="s">
        <v>360</v>
      </c>
      <c r="H380" s="54" t="s">
        <v>1094</v>
      </c>
      <c r="I380" s="54" t="s">
        <v>1095</v>
      </c>
      <c r="J380" s="54" t="s">
        <v>360</v>
      </c>
      <c r="K380" s="54" t="s">
        <v>1109</v>
      </c>
      <c r="L380" s="89">
        <v>42671</v>
      </c>
      <c r="M380" s="89"/>
      <c r="N380" s="54" t="s">
        <v>1110</v>
      </c>
      <c r="O380" s="90">
        <v>6.3933999999999991E-2</v>
      </c>
      <c r="P380" s="54">
        <v>8</v>
      </c>
    </row>
    <row r="381" spans="1:16" ht="24">
      <c r="A381" s="54" t="s">
        <v>225</v>
      </c>
      <c r="B381" s="54" t="s">
        <v>185</v>
      </c>
      <c r="C381" s="54" t="s">
        <v>1125</v>
      </c>
      <c r="D381" s="54" t="s">
        <v>92</v>
      </c>
      <c r="E381" s="54" t="s">
        <v>365</v>
      </c>
      <c r="F381" s="54" t="s">
        <v>267</v>
      </c>
      <c r="G381" s="54" t="s">
        <v>360</v>
      </c>
      <c r="H381" s="54" t="s">
        <v>1094</v>
      </c>
      <c r="I381" s="54" t="s">
        <v>1095</v>
      </c>
      <c r="J381" s="54" t="s">
        <v>360</v>
      </c>
      <c r="K381" s="54" t="s">
        <v>1111</v>
      </c>
      <c r="L381" s="89">
        <v>42671</v>
      </c>
      <c r="M381" s="89"/>
      <c r="N381" s="54" t="s">
        <v>1112</v>
      </c>
      <c r="O381" s="90">
        <v>0.44885700000000001</v>
      </c>
      <c r="P381" s="54">
        <v>57</v>
      </c>
    </row>
    <row r="382" spans="1:16" ht="24">
      <c r="A382" s="54" t="s">
        <v>225</v>
      </c>
      <c r="B382" s="54" t="s">
        <v>185</v>
      </c>
      <c r="C382" s="54" t="s">
        <v>1125</v>
      </c>
      <c r="D382" s="54" t="s">
        <v>92</v>
      </c>
      <c r="E382" s="54" t="s">
        <v>365</v>
      </c>
      <c r="F382" s="54" t="s">
        <v>267</v>
      </c>
      <c r="G382" s="54" t="s">
        <v>360</v>
      </c>
      <c r="H382" s="54" t="s">
        <v>1113</v>
      </c>
      <c r="I382" s="54" t="s">
        <v>1114</v>
      </c>
      <c r="J382" s="54" t="s">
        <v>360</v>
      </c>
      <c r="K382" s="54" t="s">
        <v>1113</v>
      </c>
      <c r="L382" s="89">
        <v>42965</v>
      </c>
      <c r="M382" s="89"/>
      <c r="N382" s="54" t="s">
        <v>1115</v>
      </c>
      <c r="O382" s="90">
        <v>6.0068999999999997E-2</v>
      </c>
      <c r="P382" s="54">
        <v>7</v>
      </c>
    </row>
    <row r="383" spans="1:16" ht="24">
      <c r="A383" s="54" t="s">
        <v>225</v>
      </c>
      <c r="B383" s="54" t="s">
        <v>185</v>
      </c>
      <c r="C383" s="54" t="s">
        <v>364</v>
      </c>
      <c r="D383" s="54" t="s">
        <v>92</v>
      </c>
      <c r="E383" s="54" t="s">
        <v>365</v>
      </c>
      <c r="F383" s="54" t="s">
        <v>267</v>
      </c>
      <c r="G383" s="54" t="s">
        <v>186</v>
      </c>
      <c r="H383" s="54" t="s">
        <v>187</v>
      </c>
      <c r="I383" s="54" t="s">
        <v>268</v>
      </c>
      <c r="J383" s="54" t="s">
        <v>186</v>
      </c>
      <c r="K383" s="54" t="s">
        <v>187</v>
      </c>
      <c r="L383" s="89">
        <v>42094</v>
      </c>
      <c r="M383" s="89"/>
      <c r="N383" s="54" t="s">
        <v>269</v>
      </c>
      <c r="O383" s="90">
        <v>1.8780000000000002E-2</v>
      </c>
      <c r="P383" s="54">
        <v>2</v>
      </c>
    </row>
    <row r="384" spans="1:16" ht="24">
      <c r="A384" s="54" t="s">
        <v>225</v>
      </c>
      <c r="B384" s="54" t="s">
        <v>185</v>
      </c>
      <c r="C384" s="54" t="s">
        <v>364</v>
      </c>
      <c r="D384" s="54" t="s">
        <v>92</v>
      </c>
      <c r="E384" s="54" t="s">
        <v>365</v>
      </c>
      <c r="F384" s="54" t="s">
        <v>267</v>
      </c>
      <c r="G384" s="54" t="s">
        <v>186</v>
      </c>
      <c r="H384" s="54" t="s">
        <v>187</v>
      </c>
      <c r="I384" s="54" t="s">
        <v>270</v>
      </c>
      <c r="J384" s="54" t="s">
        <v>186</v>
      </c>
      <c r="K384" s="54" t="s">
        <v>271</v>
      </c>
      <c r="L384" s="89">
        <v>42251</v>
      </c>
      <c r="M384" s="89"/>
      <c r="N384" s="54" t="s">
        <v>272</v>
      </c>
      <c r="O384" s="90">
        <v>1.8780000000000002E-2</v>
      </c>
      <c r="P384" s="54">
        <v>2</v>
      </c>
    </row>
    <row r="385" spans="1:16" ht="24">
      <c r="A385" s="54" t="s">
        <v>225</v>
      </c>
      <c r="B385" s="54" t="s">
        <v>185</v>
      </c>
      <c r="C385" s="54" t="s">
        <v>364</v>
      </c>
      <c r="D385" s="54" t="s">
        <v>92</v>
      </c>
      <c r="E385" s="54" t="s">
        <v>365</v>
      </c>
      <c r="F385" s="54" t="s">
        <v>267</v>
      </c>
      <c r="G385" s="54" t="s">
        <v>186</v>
      </c>
      <c r="H385" s="54" t="s">
        <v>187</v>
      </c>
      <c r="I385" s="54" t="s">
        <v>270</v>
      </c>
      <c r="J385" s="54" t="s">
        <v>186</v>
      </c>
      <c r="K385" s="54" t="s">
        <v>396</v>
      </c>
      <c r="L385" s="89">
        <v>42251</v>
      </c>
      <c r="M385" s="89"/>
      <c r="N385" s="54" t="s">
        <v>397</v>
      </c>
      <c r="O385" s="90">
        <v>9.3900000000000008E-3</v>
      </c>
      <c r="P385" s="54">
        <v>1</v>
      </c>
    </row>
    <row r="386" spans="1:16" ht="24">
      <c r="A386" s="54" t="s">
        <v>225</v>
      </c>
      <c r="B386" s="54" t="s">
        <v>185</v>
      </c>
      <c r="C386" s="54" t="s">
        <v>364</v>
      </c>
      <c r="D386" s="54" t="s">
        <v>92</v>
      </c>
      <c r="E386" s="54" t="s">
        <v>365</v>
      </c>
      <c r="F386" s="54" t="s">
        <v>267</v>
      </c>
      <c r="G386" s="54" t="s">
        <v>186</v>
      </c>
      <c r="H386" s="54" t="s">
        <v>187</v>
      </c>
      <c r="I386" s="54" t="s">
        <v>270</v>
      </c>
      <c r="J386" s="54" t="s">
        <v>186</v>
      </c>
      <c r="K386" s="54" t="s">
        <v>273</v>
      </c>
      <c r="L386" s="89">
        <v>42251</v>
      </c>
      <c r="M386" s="89"/>
      <c r="N386" s="54" t="s">
        <v>274</v>
      </c>
      <c r="O386" s="90">
        <v>9.3900000000000008E-3</v>
      </c>
      <c r="P386" s="54">
        <v>1</v>
      </c>
    </row>
    <row r="387" spans="1:16" ht="24">
      <c r="A387" s="54" t="s">
        <v>225</v>
      </c>
      <c r="B387" s="54" t="s">
        <v>185</v>
      </c>
      <c r="C387" s="54" t="s">
        <v>364</v>
      </c>
      <c r="D387" s="54" t="s">
        <v>92</v>
      </c>
      <c r="E387" s="54" t="s">
        <v>365</v>
      </c>
      <c r="F387" s="54" t="s">
        <v>267</v>
      </c>
      <c r="G387" s="54" t="s">
        <v>186</v>
      </c>
      <c r="H387" s="54" t="s">
        <v>404</v>
      </c>
      <c r="I387" s="54" t="s">
        <v>405</v>
      </c>
      <c r="J387" s="54" t="s">
        <v>186</v>
      </c>
      <c r="K387" s="54" t="s">
        <v>404</v>
      </c>
      <c r="L387" s="89">
        <v>42059</v>
      </c>
      <c r="M387" s="89"/>
      <c r="N387" s="54" t="s">
        <v>406</v>
      </c>
      <c r="O387" s="90">
        <v>9.3900000000000008E-3</v>
      </c>
      <c r="P387" s="54">
        <v>1</v>
      </c>
    </row>
    <row r="388" spans="1:16" ht="24">
      <c r="A388" s="54" t="s">
        <v>225</v>
      </c>
      <c r="B388" s="54" t="s">
        <v>185</v>
      </c>
      <c r="C388" s="54" t="s">
        <v>364</v>
      </c>
      <c r="D388" s="54" t="s">
        <v>92</v>
      </c>
      <c r="E388" s="54" t="s">
        <v>365</v>
      </c>
      <c r="F388" s="54" t="s">
        <v>267</v>
      </c>
      <c r="G388" s="54" t="s">
        <v>192</v>
      </c>
      <c r="H388" s="54" t="s">
        <v>447</v>
      </c>
      <c r="I388" s="54" t="s">
        <v>450</v>
      </c>
      <c r="J388" s="54" t="s">
        <v>192</v>
      </c>
      <c r="K388" s="54" t="s">
        <v>447</v>
      </c>
      <c r="L388" s="89">
        <v>41975</v>
      </c>
      <c r="M388" s="89"/>
      <c r="N388" s="54" t="s">
        <v>452</v>
      </c>
      <c r="O388" s="90">
        <v>6.7959999999999991E-3</v>
      </c>
      <c r="P388" s="54">
        <v>1</v>
      </c>
    </row>
    <row r="389" spans="1:16" ht="24">
      <c r="A389" s="54" t="s">
        <v>225</v>
      </c>
      <c r="B389" s="54" t="s">
        <v>185</v>
      </c>
      <c r="C389" s="54" t="s">
        <v>364</v>
      </c>
      <c r="D389" s="54" t="s">
        <v>92</v>
      </c>
      <c r="E389" s="54" t="s">
        <v>365</v>
      </c>
      <c r="F389" s="54" t="s">
        <v>267</v>
      </c>
      <c r="G389" s="54" t="s">
        <v>192</v>
      </c>
      <c r="H389" s="54" t="s">
        <v>447</v>
      </c>
      <c r="I389" s="54" t="s">
        <v>455</v>
      </c>
      <c r="J389" s="54" t="s">
        <v>192</v>
      </c>
      <c r="K389" s="54" t="s">
        <v>447</v>
      </c>
      <c r="L389" s="89">
        <v>41842</v>
      </c>
      <c r="M389" s="89"/>
      <c r="N389" s="54" t="s">
        <v>456</v>
      </c>
      <c r="O389" s="90">
        <v>4.8557999999999997E-2</v>
      </c>
      <c r="P389" s="54">
        <v>6</v>
      </c>
    </row>
    <row r="390" spans="1:16" ht="24">
      <c r="A390" s="54" t="s">
        <v>225</v>
      </c>
      <c r="B390" s="54" t="s">
        <v>185</v>
      </c>
      <c r="C390" s="54" t="s">
        <v>364</v>
      </c>
      <c r="D390" s="54" t="s">
        <v>92</v>
      </c>
      <c r="E390" s="54" t="s">
        <v>365</v>
      </c>
      <c r="F390" s="54" t="s">
        <v>267</v>
      </c>
      <c r="G390" s="54" t="s">
        <v>192</v>
      </c>
      <c r="H390" s="54" t="s">
        <v>457</v>
      </c>
      <c r="I390" s="54" t="s">
        <v>458</v>
      </c>
      <c r="J390" s="54" t="s">
        <v>192</v>
      </c>
      <c r="K390" s="54" t="s">
        <v>457</v>
      </c>
      <c r="L390" s="89">
        <v>41800</v>
      </c>
      <c r="M390" s="89"/>
      <c r="N390" s="54" t="s">
        <v>459</v>
      </c>
      <c r="O390" s="90">
        <v>1.8780000000000002E-2</v>
      </c>
      <c r="P390" s="54">
        <v>2</v>
      </c>
    </row>
    <row r="391" spans="1:16" ht="24">
      <c r="A391" s="54" t="s">
        <v>225</v>
      </c>
      <c r="B391" s="54" t="s">
        <v>185</v>
      </c>
      <c r="C391" s="54" t="s">
        <v>364</v>
      </c>
      <c r="D391" s="54" t="s">
        <v>92</v>
      </c>
      <c r="E391" s="54" t="s">
        <v>365</v>
      </c>
      <c r="F391" s="54" t="s">
        <v>267</v>
      </c>
      <c r="G391" s="54" t="s">
        <v>192</v>
      </c>
      <c r="H391" s="54" t="s">
        <v>470</v>
      </c>
      <c r="I391" s="54" t="s">
        <v>471</v>
      </c>
      <c r="J391" s="54" t="s">
        <v>192</v>
      </c>
      <c r="K391" s="54" t="s">
        <v>470</v>
      </c>
      <c r="L391" s="89">
        <v>41814</v>
      </c>
      <c r="M391" s="89"/>
      <c r="N391" s="54" t="s">
        <v>472</v>
      </c>
      <c r="O391" s="90">
        <v>2.8170000000000001E-2</v>
      </c>
      <c r="P391" s="54">
        <v>3</v>
      </c>
    </row>
    <row r="392" spans="1:16" ht="24">
      <c r="A392" s="54" t="s">
        <v>225</v>
      </c>
      <c r="B392" s="54" t="s">
        <v>185</v>
      </c>
      <c r="C392" s="54" t="s">
        <v>364</v>
      </c>
      <c r="D392" s="54" t="s">
        <v>92</v>
      </c>
      <c r="E392" s="54" t="s">
        <v>365</v>
      </c>
      <c r="F392" s="54" t="s">
        <v>267</v>
      </c>
      <c r="G392" s="54" t="s">
        <v>495</v>
      </c>
      <c r="H392" s="54" t="s">
        <v>496</v>
      </c>
      <c r="I392" s="54" t="s">
        <v>497</v>
      </c>
      <c r="J392" s="54" t="s">
        <v>495</v>
      </c>
      <c r="K392" s="54" t="s">
        <v>498</v>
      </c>
      <c r="L392" s="89">
        <v>41688</v>
      </c>
      <c r="M392" s="89"/>
      <c r="N392" s="54" t="s">
        <v>499</v>
      </c>
      <c r="O392" s="90">
        <v>1.8780000000000002E-2</v>
      </c>
      <c r="P392" s="54">
        <v>2</v>
      </c>
    </row>
    <row r="393" spans="1:16" ht="24">
      <c r="A393" s="54" t="s">
        <v>225</v>
      </c>
      <c r="B393" s="54" t="s">
        <v>185</v>
      </c>
      <c r="C393" s="54" t="s">
        <v>364</v>
      </c>
      <c r="D393" s="54" t="s">
        <v>92</v>
      </c>
      <c r="E393" s="54" t="s">
        <v>365</v>
      </c>
      <c r="F393" s="54" t="s">
        <v>267</v>
      </c>
      <c r="G393" s="54" t="s">
        <v>495</v>
      </c>
      <c r="H393" s="54" t="s">
        <v>496</v>
      </c>
      <c r="I393" s="54" t="s">
        <v>497</v>
      </c>
      <c r="J393" s="54" t="s">
        <v>495</v>
      </c>
      <c r="K393" s="54" t="s">
        <v>500</v>
      </c>
      <c r="L393" s="89">
        <v>41688</v>
      </c>
      <c r="M393" s="89"/>
      <c r="N393" s="54" t="s">
        <v>501</v>
      </c>
      <c r="O393" s="90">
        <v>9.3900000000000008E-3</v>
      </c>
      <c r="P393" s="54">
        <v>1</v>
      </c>
    </row>
    <row r="394" spans="1:16" ht="36">
      <c r="A394" s="54" t="s">
        <v>225</v>
      </c>
      <c r="B394" s="54" t="s">
        <v>185</v>
      </c>
      <c r="C394" s="54" t="s">
        <v>364</v>
      </c>
      <c r="D394" s="54" t="s">
        <v>92</v>
      </c>
      <c r="E394" s="54" t="s">
        <v>365</v>
      </c>
      <c r="F394" s="54" t="s">
        <v>267</v>
      </c>
      <c r="G394" s="54" t="s">
        <v>495</v>
      </c>
      <c r="H394" s="54" t="s">
        <v>496</v>
      </c>
      <c r="I394" s="54" t="s">
        <v>497</v>
      </c>
      <c r="J394" s="54" t="s">
        <v>495</v>
      </c>
      <c r="K394" s="54" t="s">
        <v>502</v>
      </c>
      <c r="L394" s="89">
        <v>41688</v>
      </c>
      <c r="M394" s="89"/>
      <c r="N394" s="54" t="s">
        <v>503</v>
      </c>
      <c r="O394" s="90">
        <v>4.6949999999999999E-2</v>
      </c>
      <c r="P394" s="54">
        <v>5</v>
      </c>
    </row>
    <row r="395" spans="1:16" ht="24">
      <c r="A395" s="54" t="s">
        <v>225</v>
      </c>
      <c r="B395" s="54" t="s">
        <v>185</v>
      </c>
      <c r="C395" s="54" t="s">
        <v>364</v>
      </c>
      <c r="D395" s="54" t="s">
        <v>92</v>
      </c>
      <c r="E395" s="54" t="s">
        <v>365</v>
      </c>
      <c r="F395" s="54" t="s">
        <v>267</v>
      </c>
      <c r="G395" s="54" t="s">
        <v>495</v>
      </c>
      <c r="H395" s="54" t="s">
        <v>496</v>
      </c>
      <c r="I395" s="54" t="s">
        <v>497</v>
      </c>
      <c r="J395" s="54" t="s">
        <v>495</v>
      </c>
      <c r="K395" s="54" t="s">
        <v>504</v>
      </c>
      <c r="L395" s="89">
        <v>41688</v>
      </c>
      <c r="M395" s="89"/>
      <c r="N395" s="54" t="s">
        <v>505</v>
      </c>
      <c r="O395" s="90">
        <v>1.8780000000000002E-2</v>
      </c>
      <c r="P395" s="54">
        <v>2</v>
      </c>
    </row>
    <row r="396" spans="1:16" ht="24">
      <c r="A396" s="54" t="s">
        <v>225</v>
      </c>
      <c r="B396" s="54" t="s">
        <v>185</v>
      </c>
      <c r="C396" s="54" t="s">
        <v>364</v>
      </c>
      <c r="D396" s="54" t="s">
        <v>92</v>
      </c>
      <c r="E396" s="54" t="s">
        <v>365</v>
      </c>
      <c r="F396" s="54" t="s">
        <v>267</v>
      </c>
      <c r="G396" s="54" t="s">
        <v>495</v>
      </c>
      <c r="H396" s="54" t="s">
        <v>496</v>
      </c>
      <c r="I396" s="54" t="s">
        <v>497</v>
      </c>
      <c r="J396" s="54" t="s">
        <v>495</v>
      </c>
      <c r="K396" s="54" t="s">
        <v>506</v>
      </c>
      <c r="L396" s="89">
        <v>41688</v>
      </c>
      <c r="M396" s="89"/>
      <c r="N396" s="54" t="s">
        <v>507</v>
      </c>
      <c r="O396" s="90">
        <v>3.7560000000000003E-2</v>
      </c>
      <c r="P396" s="54">
        <v>4</v>
      </c>
    </row>
    <row r="397" spans="1:16" ht="24">
      <c r="A397" s="54" t="s">
        <v>225</v>
      </c>
      <c r="B397" s="54" t="s">
        <v>185</v>
      </c>
      <c r="C397" s="54" t="s">
        <v>364</v>
      </c>
      <c r="D397" s="54" t="s">
        <v>92</v>
      </c>
      <c r="E397" s="54" t="s">
        <v>365</v>
      </c>
      <c r="F397" s="54" t="s">
        <v>267</v>
      </c>
      <c r="G397" s="54" t="s">
        <v>495</v>
      </c>
      <c r="H397" s="54" t="s">
        <v>496</v>
      </c>
      <c r="I397" s="54" t="s">
        <v>497</v>
      </c>
      <c r="J397" s="54" t="s">
        <v>495</v>
      </c>
      <c r="K397" s="54" t="s">
        <v>508</v>
      </c>
      <c r="L397" s="89">
        <v>41688</v>
      </c>
      <c r="M397" s="89"/>
      <c r="N397" s="54" t="s">
        <v>509</v>
      </c>
      <c r="O397" s="90">
        <v>2.5576000000000002E-2</v>
      </c>
      <c r="P397" s="54">
        <v>3</v>
      </c>
    </row>
    <row r="398" spans="1:16" ht="24">
      <c r="A398" s="54" t="s">
        <v>225</v>
      </c>
      <c r="B398" s="54" t="s">
        <v>185</v>
      </c>
      <c r="C398" s="54" t="s">
        <v>364</v>
      </c>
      <c r="D398" s="54" t="s">
        <v>92</v>
      </c>
      <c r="E398" s="54" t="s">
        <v>365</v>
      </c>
      <c r="F398" s="54" t="s">
        <v>267</v>
      </c>
      <c r="G398" s="54" t="s">
        <v>495</v>
      </c>
      <c r="H398" s="54" t="s">
        <v>496</v>
      </c>
      <c r="I398" s="54" t="s">
        <v>497</v>
      </c>
      <c r="J398" s="54" t="s">
        <v>495</v>
      </c>
      <c r="K398" s="54" t="s">
        <v>510</v>
      </c>
      <c r="L398" s="89">
        <v>41688</v>
      </c>
      <c r="M398" s="89"/>
      <c r="N398" s="54" t="s">
        <v>511</v>
      </c>
      <c r="O398" s="90">
        <v>4.4356E-2</v>
      </c>
      <c r="P398" s="54">
        <v>5</v>
      </c>
    </row>
    <row r="399" spans="1:16" ht="24">
      <c r="A399" s="54" t="s">
        <v>225</v>
      </c>
      <c r="B399" s="54" t="s">
        <v>185</v>
      </c>
      <c r="C399" s="54" t="s">
        <v>364</v>
      </c>
      <c r="D399" s="54" t="s">
        <v>92</v>
      </c>
      <c r="E399" s="54" t="s">
        <v>365</v>
      </c>
      <c r="F399" s="54" t="s">
        <v>267</v>
      </c>
      <c r="G399" s="54" t="s">
        <v>495</v>
      </c>
      <c r="H399" s="54" t="s">
        <v>496</v>
      </c>
      <c r="I399" s="54" t="s">
        <v>497</v>
      </c>
      <c r="J399" s="54" t="s">
        <v>495</v>
      </c>
      <c r="K399" s="54" t="s">
        <v>512</v>
      </c>
      <c r="L399" s="89">
        <v>41688</v>
      </c>
      <c r="M399" s="89"/>
      <c r="N399" s="54" t="s">
        <v>513</v>
      </c>
      <c r="O399" s="90">
        <v>2.5576000000000002E-2</v>
      </c>
      <c r="P399" s="54">
        <v>3</v>
      </c>
    </row>
    <row r="400" spans="1:16" ht="24">
      <c r="A400" s="54" t="s">
        <v>225</v>
      </c>
      <c r="B400" s="54" t="s">
        <v>185</v>
      </c>
      <c r="C400" s="54" t="s">
        <v>364</v>
      </c>
      <c r="D400" s="54" t="s">
        <v>92</v>
      </c>
      <c r="E400" s="54" t="s">
        <v>365</v>
      </c>
      <c r="F400" s="54" t="s">
        <v>267</v>
      </c>
      <c r="G400" s="54" t="s">
        <v>495</v>
      </c>
      <c r="H400" s="54" t="s">
        <v>496</v>
      </c>
      <c r="I400" s="54" t="s">
        <v>497</v>
      </c>
      <c r="J400" s="54" t="s">
        <v>495</v>
      </c>
      <c r="K400" s="54" t="s">
        <v>514</v>
      </c>
      <c r="L400" s="89">
        <v>41688</v>
      </c>
      <c r="M400" s="89"/>
      <c r="N400" s="54" t="s">
        <v>515</v>
      </c>
      <c r="O400" s="90">
        <v>0.22437399999999999</v>
      </c>
      <c r="P400" s="54">
        <v>25</v>
      </c>
    </row>
    <row r="401" spans="1:16" ht="24">
      <c r="A401" s="54" t="s">
        <v>225</v>
      </c>
      <c r="B401" s="54" t="s">
        <v>185</v>
      </c>
      <c r="C401" s="54" t="s">
        <v>364</v>
      </c>
      <c r="D401" s="54" t="s">
        <v>92</v>
      </c>
      <c r="E401" s="54" t="s">
        <v>365</v>
      </c>
      <c r="F401" s="54" t="s">
        <v>267</v>
      </c>
      <c r="G401" s="54" t="s">
        <v>495</v>
      </c>
      <c r="H401" s="54" t="s">
        <v>496</v>
      </c>
      <c r="I401" s="54" t="s">
        <v>497</v>
      </c>
      <c r="J401" s="54" t="s">
        <v>495</v>
      </c>
      <c r="K401" s="54" t="s">
        <v>516</v>
      </c>
      <c r="L401" s="89">
        <v>41688</v>
      </c>
      <c r="M401" s="89"/>
      <c r="N401" s="54" t="s">
        <v>517</v>
      </c>
      <c r="O401" s="90">
        <v>4.4356E-2</v>
      </c>
      <c r="P401" s="54">
        <v>5</v>
      </c>
    </row>
    <row r="402" spans="1:16" ht="24">
      <c r="A402" s="54" t="s">
        <v>225</v>
      </c>
      <c r="B402" s="54" t="s">
        <v>185</v>
      </c>
      <c r="C402" s="54" t="s">
        <v>364</v>
      </c>
      <c r="D402" s="54" t="s">
        <v>92</v>
      </c>
      <c r="E402" s="54" t="s">
        <v>365</v>
      </c>
      <c r="F402" s="54" t="s">
        <v>267</v>
      </c>
      <c r="G402" s="54" t="s">
        <v>495</v>
      </c>
      <c r="H402" s="54" t="s">
        <v>496</v>
      </c>
      <c r="I402" s="54" t="s">
        <v>497</v>
      </c>
      <c r="J402" s="54" t="s">
        <v>495</v>
      </c>
      <c r="K402" s="54" t="s">
        <v>518</v>
      </c>
      <c r="L402" s="89">
        <v>41688</v>
      </c>
      <c r="M402" s="89"/>
      <c r="N402" s="54" t="s">
        <v>519</v>
      </c>
      <c r="O402" s="90">
        <v>0.27231</v>
      </c>
      <c r="P402" s="54">
        <v>29</v>
      </c>
    </row>
    <row r="403" spans="1:16" ht="24">
      <c r="A403" s="54" t="s">
        <v>225</v>
      </c>
      <c r="B403" s="54" t="s">
        <v>185</v>
      </c>
      <c r="C403" s="54" t="s">
        <v>364</v>
      </c>
      <c r="D403" s="54" t="s">
        <v>92</v>
      </c>
      <c r="E403" s="54" t="s">
        <v>365</v>
      </c>
      <c r="F403" s="54" t="s">
        <v>267</v>
      </c>
      <c r="G403" s="54" t="s">
        <v>495</v>
      </c>
      <c r="H403" s="54" t="s">
        <v>496</v>
      </c>
      <c r="I403" s="54" t="s">
        <v>497</v>
      </c>
      <c r="J403" s="54" t="s">
        <v>495</v>
      </c>
      <c r="K403" s="54" t="s">
        <v>520</v>
      </c>
      <c r="L403" s="89">
        <v>41688</v>
      </c>
      <c r="M403" s="89"/>
      <c r="N403" s="54" t="s">
        <v>521</v>
      </c>
      <c r="O403" s="90">
        <v>6.3135999999999984E-2</v>
      </c>
      <c r="P403" s="54">
        <v>7</v>
      </c>
    </row>
    <row r="404" spans="1:16" ht="24">
      <c r="A404" s="54" t="s">
        <v>225</v>
      </c>
      <c r="B404" s="54" t="s">
        <v>185</v>
      </c>
      <c r="C404" s="54" t="s">
        <v>364</v>
      </c>
      <c r="D404" s="54" t="s">
        <v>92</v>
      </c>
      <c r="E404" s="54" t="s">
        <v>365</v>
      </c>
      <c r="F404" s="54" t="s">
        <v>267</v>
      </c>
      <c r="G404" s="54" t="s">
        <v>283</v>
      </c>
      <c r="H404" s="54" t="s">
        <v>295</v>
      </c>
      <c r="I404" s="54" t="s">
        <v>296</v>
      </c>
      <c r="J404" s="54" t="s">
        <v>283</v>
      </c>
      <c r="K404" s="54" t="s">
        <v>295</v>
      </c>
      <c r="L404" s="89">
        <v>42391</v>
      </c>
      <c r="M404" s="89"/>
      <c r="N404" s="54" t="s">
        <v>297</v>
      </c>
      <c r="O404" s="90">
        <v>1.3592E-2</v>
      </c>
      <c r="P404" s="54">
        <v>2</v>
      </c>
    </row>
    <row r="405" spans="1:16" ht="24">
      <c r="A405" s="54" t="s">
        <v>225</v>
      </c>
      <c r="B405" s="54" t="s">
        <v>185</v>
      </c>
      <c r="C405" s="54" t="s">
        <v>364</v>
      </c>
      <c r="D405" s="54" t="s">
        <v>92</v>
      </c>
      <c r="E405" s="54" t="s">
        <v>365</v>
      </c>
      <c r="F405" s="54" t="s">
        <v>267</v>
      </c>
      <c r="G405" s="54" t="s">
        <v>194</v>
      </c>
      <c r="H405" s="54" t="s">
        <v>197</v>
      </c>
      <c r="I405" s="54" t="s">
        <v>695</v>
      </c>
      <c r="J405" s="54" t="s">
        <v>194</v>
      </c>
      <c r="K405" s="54" t="s">
        <v>700</v>
      </c>
      <c r="L405" s="89">
        <v>42888</v>
      </c>
      <c r="M405" s="89"/>
      <c r="N405" s="54" t="s">
        <v>701</v>
      </c>
      <c r="O405" s="90">
        <v>9.3900000000000008E-3</v>
      </c>
      <c r="P405" s="54">
        <v>1</v>
      </c>
    </row>
    <row r="406" spans="1:16" ht="24">
      <c r="A406" s="54" t="s">
        <v>225</v>
      </c>
      <c r="B406" s="54" t="s">
        <v>185</v>
      </c>
      <c r="C406" s="54" t="s">
        <v>364</v>
      </c>
      <c r="D406" s="54" t="s">
        <v>92</v>
      </c>
      <c r="E406" s="54" t="s">
        <v>365</v>
      </c>
      <c r="F406" s="54" t="s">
        <v>267</v>
      </c>
      <c r="G406" s="54" t="s">
        <v>194</v>
      </c>
      <c r="H406" s="54" t="s">
        <v>197</v>
      </c>
      <c r="I406" s="54" t="s">
        <v>695</v>
      </c>
      <c r="J406" s="54" t="s">
        <v>194</v>
      </c>
      <c r="K406" s="54" t="s">
        <v>705</v>
      </c>
      <c r="L406" s="89">
        <v>42888</v>
      </c>
      <c r="M406" s="89"/>
      <c r="N406" s="54" t="s">
        <v>706</v>
      </c>
      <c r="O406" s="90">
        <v>9.3900000000000008E-3</v>
      </c>
      <c r="P406" s="54">
        <v>1</v>
      </c>
    </row>
    <row r="407" spans="1:16" ht="24">
      <c r="A407" s="54" t="s">
        <v>225</v>
      </c>
      <c r="B407" s="54" t="s">
        <v>185</v>
      </c>
      <c r="C407" s="54" t="s">
        <v>364</v>
      </c>
      <c r="D407" s="54" t="s">
        <v>92</v>
      </c>
      <c r="E407" s="54" t="s">
        <v>365</v>
      </c>
      <c r="F407" s="54" t="s">
        <v>267</v>
      </c>
      <c r="G407" s="54" t="s">
        <v>194</v>
      </c>
      <c r="H407" s="54" t="s">
        <v>715</v>
      </c>
      <c r="I407" s="54" t="s">
        <v>716</v>
      </c>
      <c r="J407" s="54" t="s">
        <v>194</v>
      </c>
      <c r="K407" s="54" t="s">
        <v>715</v>
      </c>
      <c r="L407" s="89">
        <v>42627</v>
      </c>
      <c r="M407" s="89"/>
      <c r="N407" s="54" t="s">
        <v>717</v>
      </c>
      <c r="O407" s="90">
        <v>1.8780000000000002E-2</v>
      </c>
      <c r="P407" s="54">
        <v>2</v>
      </c>
    </row>
    <row r="408" spans="1:16" ht="24">
      <c r="A408" s="54" t="s">
        <v>225</v>
      </c>
      <c r="B408" s="54" t="s">
        <v>185</v>
      </c>
      <c r="C408" s="54" t="s">
        <v>364</v>
      </c>
      <c r="D408" s="54" t="s">
        <v>92</v>
      </c>
      <c r="E408" s="54" t="s">
        <v>365</v>
      </c>
      <c r="F408" s="54" t="s">
        <v>267</v>
      </c>
      <c r="G408" s="54" t="s">
        <v>198</v>
      </c>
      <c r="H408" s="54" t="s">
        <v>755</v>
      </c>
      <c r="I408" s="54" t="s">
        <v>756</v>
      </c>
      <c r="J408" s="54" t="s">
        <v>198</v>
      </c>
      <c r="K408" s="54" t="s">
        <v>767</v>
      </c>
      <c r="L408" s="89">
        <v>42101</v>
      </c>
      <c r="M408" s="89"/>
      <c r="N408" s="54" t="s">
        <v>768</v>
      </c>
      <c r="O408" s="90">
        <v>6.7959999999999991E-3</v>
      </c>
      <c r="P408" s="54">
        <v>1</v>
      </c>
    </row>
    <row r="409" spans="1:16" ht="24">
      <c r="A409" s="54" t="s">
        <v>225</v>
      </c>
      <c r="B409" s="54" t="s">
        <v>185</v>
      </c>
      <c r="C409" s="54" t="s">
        <v>364</v>
      </c>
      <c r="D409" s="54" t="s">
        <v>92</v>
      </c>
      <c r="E409" s="54" t="s">
        <v>365</v>
      </c>
      <c r="F409" s="54" t="s">
        <v>267</v>
      </c>
      <c r="G409" s="54" t="s">
        <v>256</v>
      </c>
      <c r="H409" s="54" t="s">
        <v>298</v>
      </c>
      <c r="I409" s="54" t="s">
        <v>299</v>
      </c>
      <c r="J409" s="54" t="s">
        <v>256</v>
      </c>
      <c r="K409" s="54" t="s">
        <v>300</v>
      </c>
      <c r="L409" s="89">
        <v>42601</v>
      </c>
      <c r="M409" s="89"/>
      <c r="N409" s="54" t="s">
        <v>301</v>
      </c>
      <c r="O409" s="90">
        <v>2.8170000000000001E-2</v>
      </c>
      <c r="P409" s="54">
        <v>3</v>
      </c>
    </row>
    <row r="410" spans="1:16" ht="24">
      <c r="A410" s="54" t="s">
        <v>225</v>
      </c>
      <c r="B410" s="54" t="s">
        <v>185</v>
      </c>
      <c r="C410" s="54" t="s">
        <v>364</v>
      </c>
      <c r="D410" s="54" t="s">
        <v>92</v>
      </c>
      <c r="E410" s="54" t="s">
        <v>365</v>
      </c>
      <c r="F410" s="54" t="s">
        <v>267</v>
      </c>
      <c r="G410" s="54" t="s">
        <v>256</v>
      </c>
      <c r="H410" s="54" t="s">
        <v>298</v>
      </c>
      <c r="I410" s="54" t="s">
        <v>299</v>
      </c>
      <c r="J410" s="54" t="s">
        <v>256</v>
      </c>
      <c r="K410" s="54" t="s">
        <v>791</v>
      </c>
      <c r="L410" s="89">
        <v>42601</v>
      </c>
      <c r="M410" s="89"/>
      <c r="N410" s="54" t="s">
        <v>792</v>
      </c>
      <c r="O410" s="90">
        <v>1.8780000000000002E-2</v>
      </c>
      <c r="P410" s="54">
        <v>2</v>
      </c>
    </row>
    <row r="411" spans="1:16" ht="24">
      <c r="A411" s="54" t="s">
        <v>225</v>
      </c>
      <c r="B411" s="54" t="s">
        <v>185</v>
      </c>
      <c r="C411" s="54" t="s">
        <v>364</v>
      </c>
      <c r="D411" s="54" t="s">
        <v>92</v>
      </c>
      <c r="E411" s="54" t="s">
        <v>365</v>
      </c>
      <c r="F411" s="54" t="s">
        <v>267</v>
      </c>
      <c r="G411" s="54" t="s">
        <v>256</v>
      </c>
      <c r="H411" s="54" t="s">
        <v>298</v>
      </c>
      <c r="I411" s="54" t="s">
        <v>299</v>
      </c>
      <c r="J411" s="54" t="s">
        <v>256</v>
      </c>
      <c r="K411" s="54" t="s">
        <v>298</v>
      </c>
      <c r="L411" s="89">
        <v>42601</v>
      </c>
      <c r="M411" s="89"/>
      <c r="N411" s="54" t="s">
        <v>793</v>
      </c>
      <c r="O411" s="90">
        <v>2.8170000000000001E-2</v>
      </c>
      <c r="P411" s="54">
        <v>3</v>
      </c>
    </row>
    <row r="412" spans="1:16" ht="24">
      <c r="A412" s="54" t="s">
        <v>225</v>
      </c>
      <c r="B412" s="54" t="s">
        <v>185</v>
      </c>
      <c r="C412" s="54" t="s">
        <v>364</v>
      </c>
      <c r="D412" s="54" t="s">
        <v>92</v>
      </c>
      <c r="E412" s="54" t="s">
        <v>365</v>
      </c>
      <c r="F412" s="54" t="s">
        <v>267</v>
      </c>
      <c r="G412" s="54" t="s">
        <v>256</v>
      </c>
      <c r="H412" s="54" t="s">
        <v>298</v>
      </c>
      <c r="I412" s="54" t="s">
        <v>299</v>
      </c>
      <c r="J412" s="54" t="s">
        <v>256</v>
      </c>
      <c r="K412" s="54" t="s">
        <v>796</v>
      </c>
      <c r="L412" s="89">
        <v>42601</v>
      </c>
      <c r="M412" s="89"/>
      <c r="N412" s="54" t="s">
        <v>797</v>
      </c>
      <c r="O412" s="90">
        <v>9.3900000000000008E-3</v>
      </c>
      <c r="P412" s="54">
        <v>1</v>
      </c>
    </row>
    <row r="413" spans="1:16" ht="24">
      <c r="A413" s="54" t="s">
        <v>225</v>
      </c>
      <c r="B413" s="54" t="s">
        <v>185</v>
      </c>
      <c r="C413" s="54" t="s">
        <v>364</v>
      </c>
      <c r="D413" s="54" t="s">
        <v>92</v>
      </c>
      <c r="E413" s="54" t="s">
        <v>365</v>
      </c>
      <c r="F413" s="54" t="s">
        <v>267</v>
      </c>
      <c r="G413" s="54" t="s">
        <v>854</v>
      </c>
      <c r="H413" s="54" t="s">
        <v>855</v>
      </c>
      <c r="I413" s="54" t="s">
        <v>856</v>
      </c>
      <c r="J413" s="54" t="s">
        <v>854</v>
      </c>
      <c r="K413" s="54" t="s">
        <v>864</v>
      </c>
      <c r="L413" s="89">
        <v>41688</v>
      </c>
      <c r="M413" s="89"/>
      <c r="N413" s="54" t="s">
        <v>865</v>
      </c>
      <c r="O413" s="90">
        <v>1.8780000000000002E-2</v>
      </c>
      <c r="P413" s="54">
        <v>2</v>
      </c>
    </row>
    <row r="414" spans="1:16" ht="24">
      <c r="A414" s="54" t="s">
        <v>225</v>
      </c>
      <c r="B414" s="54" t="s">
        <v>185</v>
      </c>
      <c r="C414" s="54" t="s">
        <v>364</v>
      </c>
      <c r="D414" s="54" t="s">
        <v>92</v>
      </c>
      <c r="E414" s="54" t="s">
        <v>365</v>
      </c>
      <c r="F414" s="54" t="s">
        <v>267</v>
      </c>
      <c r="G414" s="54" t="s">
        <v>854</v>
      </c>
      <c r="H414" s="54" t="s">
        <v>855</v>
      </c>
      <c r="I414" s="54" t="s">
        <v>856</v>
      </c>
      <c r="J414" s="54" t="s">
        <v>854</v>
      </c>
      <c r="K414" s="54" t="s">
        <v>866</v>
      </c>
      <c r="L414" s="89">
        <v>41688</v>
      </c>
      <c r="M414" s="89"/>
      <c r="N414" s="54" t="s">
        <v>867</v>
      </c>
      <c r="O414" s="90">
        <v>9.3900000000000008E-3</v>
      </c>
      <c r="P414" s="54">
        <v>1</v>
      </c>
    </row>
    <row r="415" spans="1:16" ht="24">
      <c r="A415" s="54" t="s">
        <v>225</v>
      </c>
      <c r="B415" s="54" t="s">
        <v>185</v>
      </c>
      <c r="C415" s="54" t="s">
        <v>364</v>
      </c>
      <c r="D415" s="54" t="s">
        <v>92</v>
      </c>
      <c r="E415" s="54" t="s">
        <v>365</v>
      </c>
      <c r="F415" s="54" t="s">
        <v>267</v>
      </c>
      <c r="G415" s="54" t="s">
        <v>854</v>
      </c>
      <c r="H415" s="54" t="s">
        <v>855</v>
      </c>
      <c r="I415" s="54" t="s">
        <v>856</v>
      </c>
      <c r="J415" s="54" t="s">
        <v>854</v>
      </c>
      <c r="K415" s="54" t="s">
        <v>868</v>
      </c>
      <c r="L415" s="89">
        <v>41688</v>
      </c>
      <c r="M415" s="89"/>
      <c r="N415" s="54" t="s">
        <v>869</v>
      </c>
      <c r="O415" s="90">
        <v>1.8780000000000002E-2</v>
      </c>
      <c r="P415" s="54">
        <v>2</v>
      </c>
    </row>
    <row r="416" spans="1:16" ht="24">
      <c r="A416" s="54" t="s">
        <v>225</v>
      </c>
      <c r="B416" s="54" t="s">
        <v>185</v>
      </c>
      <c r="C416" s="54" t="s">
        <v>364</v>
      </c>
      <c r="D416" s="54" t="s">
        <v>92</v>
      </c>
      <c r="E416" s="54" t="s">
        <v>365</v>
      </c>
      <c r="F416" s="54" t="s">
        <v>267</v>
      </c>
      <c r="G416" s="54" t="s">
        <v>854</v>
      </c>
      <c r="H416" s="54" t="s">
        <v>855</v>
      </c>
      <c r="I416" s="54" t="s">
        <v>856</v>
      </c>
      <c r="J416" s="54" t="s">
        <v>854</v>
      </c>
      <c r="K416" s="54" t="s">
        <v>872</v>
      </c>
      <c r="L416" s="89">
        <v>41688</v>
      </c>
      <c r="M416" s="89"/>
      <c r="N416" s="54" t="s">
        <v>873</v>
      </c>
      <c r="O416" s="90">
        <v>9.3900000000000011E-2</v>
      </c>
      <c r="P416" s="54">
        <v>10</v>
      </c>
    </row>
    <row r="417" spans="1:16" ht="24">
      <c r="A417" s="54" t="s">
        <v>225</v>
      </c>
      <c r="B417" s="54" t="s">
        <v>185</v>
      </c>
      <c r="C417" s="54" t="s">
        <v>364</v>
      </c>
      <c r="D417" s="54" t="s">
        <v>92</v>
      </c>
      <c r="E417" s="54" t="s">
        <v>365</v>
      </c>
      <c r="F417" s="54" t="s">
        <v>267</v>
      </c>
      <c r="G417" s="54" t="s">
        <v>353</v>
      </c>
      <c r="H417" s="54" t="s">
        <v>923</v>
      </c>
      <c r="I417" s="54" t="s">
        <v>924</v>
      </c>
      <c r="J417" s="54" t="s">
        <v>353</v>
      </c>
      <c r="K417" s="54" t="s">
        <v>354</v>
      </c>
      <c r="L417" s="89">
        <v>42622</v>
      </c>
      <c r="M417" s="89"/>
      <c r="N417" s="54" t="s">
        <v>927</v>
      </c>
      <c r="O417" s="90">
        <v>3.7560000000000003E-2</v>
      </c>
      <c r="P417" s="54">
        <v>4</v>
      </c>
    </row>
    <row r="418" spans="1:16" ht="24">
      <c r="A418" s="54" t="s">
        <v>225</v>
      </c>
      <c r="B418" s="54" t="s">
        <v>185</v>
      </c>
      <c r="C418" s="54" t="s">
        <v>364</v>
      </c>
      <c r="D418" s="54" t="s">
        <v>92</v>
      </c>
      <c r="E418" s="54" t="s">
        <v>365</v>
      </c>
      <c r="F418" s="54" t="s">
        <v>267</v>
      </c>
      <c r="G418" s="54" t="s">
        <v>353</v>
      </c>
      <c r="H418" s="54" t="s">
        <v>923</v>
      </c>
      <c r="I418" s="54" t="s">
        <v>924</v>
      </c>
      <c r="J418" s="54" t="s">
        <v>353</v>
      </c>
      <c r="K418" s="54" t="s">
        <v>930</v>
      </c>
      <c r="L418" s="89">
        <v>42622</v>
      </c>
      <c r="M418" s="89"/>
      <c r="N418" s="54" t="s">
        <v>931</v>
      </c>
      <c r="O418" s="90">
        <v>3.7560000000000003E-2</v>
      </c>
      <c r="P418" s="54">
        <v>4</v>
      </c>
    </row>
    <row r="419" spans="1:16" ht="24">
      <c r="A419" s="54" t="s">
        <v>225</v>
      </c>
      <c r="B419" s="54" t="s">
        <v>185</v>
      </c>
      <c r="C419" s="54" t="s">
        <v>364</v>
      </c>
      <c r="D419" s="54" t="s">
        <v>92</v>
      </c>
      <c r="E419" s="54" t="s">
        <v>365</v>
      </c>
      <c r="F419" s="54" t="s">
        <v>267</v>
      </c>
      <c r="G419" s="54" t="s">
        <v>353</v>
      </c>
      <c r="H419" s="54" t="s">
        <v>923</v>
      </c>
      <c r="I419" s="54" t="s">
        <v>924</v>
      </c>
      <c r="J419" s="54" t="s">
        <v>353</v>
      </c>
      <c r="K419" s="54" t="s">
        <v>932</v>
      </c>
      <c r="L419" s="89">
        <v>42622</v>
      </c>
      <c r="M419" s="89"/>
      <c r="N419" s="54" t="s">
        <v>933</v>
      </c>
      <c r="O419" s="90">
        <v>1.8780000000000002E-2</v>
      </c>
      <c r="P419" s="54">
        <v>2</v>
      </c>
    </row>
    <row r="420" spans="1:16" ht="24">
      <c r="A420" s="54" t="s">
        <v>225</v>
      </c>
      <c r="B420" s="54" t="s">
        <v>185</v>
      </c>
      <c r="C420" s="54" t="s">
        <v>364</v>
      </c>
      <c r="D420" s="54" t="s">
        <v>92</v>
      </c>
      <c r="E420" s="54" t="s">
        <v>365</v>
      </c>
      <c r="F420" s="54" t="s">
        <v>267</v>
      </c>
      <c r="G420" s="54" t="s">
        <v>353</v>
      </c>
      <c r="H420" s="54" t="s">
        <v>923</v>
      </c>
      <c r="I420" s="54" t="s">
        <v>924</v>
      </c>
      <c r="J420" s="54" t="s">
        <v>353</v>
      </c>
      <c r="K420" s="54" t="s">
        <v>357</v>
      </c>
      <c r="L420" s="89">
        <v>42622</v>
      </c>
      <c r="M420" s="89"/>
      <c r="N420" s="54" t="s">
        <v>934</v>
      </c>
      <c r="O420" s="90">
        <v>9.3900000000000008E-3</v>
      </c>
      <c r="P420" s="54">
        <v>1</v>
      </c>
    </row>
    <row r="421" spans="1:16" ht="24">
      <c r="A421" s="54" t="s">
        <v>225</v>
      </c>
      <c r="B421" s="54" t="s">
        <v>185</v>
      </c>
      <c r="C421" s="54" t="s">
        <v>364</v>
      </c>
      <c r="D421" s="54" t="s">
        <v>92</v>
      </c>
      <c r="E421" s="54" t="s">
        <v>365</v>
      </c>
      <c r="F421" s="54" t="s">
        <v>267</v>
      </c>
      <c r="G421" s="54" t="s">
        <v>199</v>
      </c>
      <c r="H421" s="54" t="s">
        <v>200</v>
      </c>
      <c r="I421" s="54" t="s">
        <v>936</v>
      </c>
      <c r="J421" s="54" t="s">
        <v>199</v>
      </c>
      <c r="K421" s="54" t="s">
        <v>941</v>
      </c>
      <c r="L421" s="89">
        <v>42979</v>
      </c>
      <c r="M421" s="89"/>
      <c r="N421" s="54" t="s">
        <v>942</v>
      </c>
      <c r="O421" s="90">
        <v>5.6340000000000001E-2</v>
      </c>
      <c r="P421" s="54">
        <v>6</v>
      </c>
    </row>
    <row r="422" spans="1:16" ht="24">
      <c r="A422" s="54" t="s">
        <v>225</v>
      </c>
      <c r="B422" s="54" t="s">
        <v>185</v>
      </c>
      <c r="C422" s="54" t="s">
        <v>364</v>
      </c>
      <c r="D422" s="54" t="s">
        <v>92</v>
      </c>
      <c r="E422" s="54" t="s">
        <v>365</v>
      </c>
      <c r="F422" s="54" t="s">
        <v>267</v>
      </c>
      <c r="G422" s="54" t="s">
        <v>199</v>
      </c>
      <c r="H422" s="54" t="s">
        <v>953</v>
      </c>
      <c r="I422" s="54" t="s">
        <v>954</v>
      </c>
      <c r="J422" s="54" t="s">
        <v>199</v>
      </c>
      <c r="K422" s="54" t="s">
        <v>953</v>
      </c>
      <c r="L422" s="89">
        <v>42867</v>
      </c>
      <c r="M422" s="89"/>
      <c r="N422" s="54" t="s">
        <v>955</v>
      </c>
      <c r="O422" s="90">
        <v>2.0388E-2</v>
      </c>
      <c r="P422" s="54">
        <v>3</v>
      </c>
    </row>
    <row r="423" spans="1:16" ht="24">
      <c r="A423" s="54" t="s">
        <v>225</v>
      </c>
      <c r="B423" s="54" t="s">
        <v>185</v>
      </c>
      <c r="C423" s="54" t="s">
        <v>364</v>
      </c>
      <c r="D423" s="54" t="s">
        <v>92</v>
      </c>
      <c r="E423" s="54" t="s">
        <v>365</v>
      </c>
      <c r="F423" s="54" t="s">
        <v>267</v>
      </c>
      <c r="G423" s="54" t="s">
        <v>199</v>
      </c>
      <c r="H423" s="54" t="s">
        <v>941</v>
      </c>
      <c r="I423" s="54" t="s">
        <v>1441</v>
      </c>
      <c r="J423" s="54" t="s">
        <v>199</v>
      </c>
      <c r="K423" s="54" t="s">
        <v>941</v>
      </c>
      <c r="L423" s="89">
        <v>43210</v>
      </c>
      <c r="M423" s="89"/>
      <c r="N423" s="54" t="s">
        <v>1442</v>
      </c>
      <c r="O423" s="90">
        <v>1.58914</v>
      </c>
      <c r="P423" s="54">
        <v>172</v>
      </c>
    </row>
    <row r="424" spans="1:16" ht="24">
      <c r="A424" s="54" t="s">
        <v>225</v>
      </c>
      <c r="B424" s="54" t="s">
        <v>185</v>
      </c>
      <c r="C424" s="54" t="s">
        <v>364</v>
      </c>
      <c r="D424" s="54" t="s">
        <v>92</v>
      </c>
      <c r="E424" s="54" t="s">
        <v>365</v>
      </c>
      <c r="F424" s="54" t="s">
        <v>267</v>
      </c>
      <c r="G424" s="54" t="s">
        <v>199</v>
      </c>
      <c r="H424" s="54" t="s">
        <v>201</v>
      </c>
      <c r="I424" s="54" t="s">
        <v>310</v>
      </c>
      <c r="J424" s="54" t="s">
        <v>199</v>
      </c>
      <c r="K424" s="54" t="s">
        <v>958</v>
      </c>
      <c r="L424" s="89">
        <v>41688</v>
      </c>
      <c r="M424" s="89"/>
      <c r="N424" s="54" t="s">
        <v>959</v>
      </c>
      <c r="O424" s="90">
        <v>9.3900000000000008E-3</v>
      </c>
      <c r="P424" s="54">
        <v>1</v>
      </c>
    </row>
    <row r="425" spans="1:16" ht="24">
      <c r="A425" s="54" t="s">
        <v>225</v>
      </c>
      <c r="B425" s="54" t="s">
        <v>185</v>
      </c>
      <c r="C425" s="54" t="s">
        <v>364</v>
      </c>
      <c r="D425" s="54" t="s">
        <v>92</v>
      </c>
      <c r="E425" s="54" t="s">
        <v>365</v>
      </c>
      <c r="F425" s="54" t="s">
        <v>267</v>
      </c>
      <c r="G425" s="54" t="s">
        <v>199</v>
      </c>
      <c r="H425" s="54" t="s">
        <v>201</v>
      </c>
      <c r="I425" s="54" t="s">
        <v>310</v>
      </c>
      <c r="J425" s="54" t="s">
        <v>199</v>
      </c>
      <c r="K425" s="54" t="s">
        <v>311</v>
      </c>
      <c r="L425" s="89">
        <v>41688</v>
      </c>
      <c r="M425" s="89"/>
      <c r="N425" s="54" t="s">
        <v>312</v>
      </c>
      <c r="O425" s="90">
        <v>4.8557999999999997E-2</v>
      </c>
      <c r="P425" s="54">
        <v>6</v>
      </c>
    </row>
    <row r="426" spans="1:16" ht="24">
      <c r="A426" s="54" t="s">
        <v>225</v>
      </c>
      <c r="B426" s="54" t="s">
        <v>185</v>
      </c>
      <c r="C426" s="54" t="s">
        <v>364</v>
      </c>
      <c r="D426" s="54" t="s">
        <v>92</v>
      </c>
      <c r="E426" s="54" t="s">
        <v>365</v>
      </c>
      <c r="F426" s="54" t="s">
        <v>267</v>
      </c>
      <c r="G426" s="54" t="s">
        <v>199</v>
      </c>
      <c r="H426" s="54" t="s">
        <v>201</v>
      </c>
      <c r="I426" s="54" t="s">
        <v>310</v>
      </c>
      <c r="J426" s="54" t="s">
        <v>199</v>
      </c>
      <c r="K426" s="54" t="s">
        <v>962</v>
      </c>
      <c r="L426" s="89">
        <v>41688</v>
      </c>
      <c r="M426" s="89"/>
      <c r="N426" s="54" t="s">
        <v>963</v>
      </c>
      <c r="O426" s="90">
        <v>9.3900000000000008E-3</v>
      </c>
      <c r="P426" s="54">
        <v>1</v>
      </c>
    </row>
    <row r="427" spans="1:16" ht="24">
      <c r="A427" s="54" t="s">
        <v>225</v>
      </c>
      <c r="B427" s="54" t="s">
        <v>185</v>
      </c>
      <c r="C427" s="54" t="s">
        <v>364</v>
      </c>
      <c r="D427" s="54" t="s">
        <v>92</v>
      </c>
      <c r="E427" s="54" t="s">
        <v>365</v>
      </c>
      <c r="F427" s="54" t="s">
        <v>267</v>
      </c>
      <c r="G427" s="54" t="s">
        <v>199</v>
      </c>
      <c r="H427" s="54" t="s">
        <v>201</v>
      </c>
      <c r="I427" s="54" t="s">
        <v>310</v>
      </c>
      <c r="J427" s="54" t="s">
        <v>199</v>
      </c>
      <c r="K427" s="54" t="s">
        <v>966</v>
      </c>
      <c r="L427" s="89">
        <v>41688</v>
      </c>
      <c r="M427" s="89"/>
      <c r="N427" s="54" t="s">
        <v>967</v>
      </c>
      <c r="O427" s="90">
        <v>1.8780000000000002E-2</v>
      </c>
      <c r="P427" s="54">
        <v>2</v>
      </c>
    </row>
    <row r="428" spans="1:16" ht="24">
      <c r="A428" s="54" t="s">
        <v>225</v>
      </c>
      <c r="B428" s="54" t="s">
        <v>185</v>
      </c>
      <c r="C428" s="54" t="s">
        <v>364</v>
      </c>
      <c r="D428" s="54" t="s">
        <v>92</v>
      </c>
      <c r="E428" s="54" t="s">
        <v>365</v>
      </c>
      <c r="F428" s="54" t="s">
        <v>267</v>
      </c>
      <c r="G428" s="54" t="s">
        <v>199</v>
      </c>
      <c r="H428" s="54" t="s">
        <v>201</v>
      </c>
      <c r="I428" s="54" t="s">
        <v>310</v>
      </c>
      <c r="J428" s="54" t="s">
        <v>199</v>
      </c>
      <c r="K428" s="54" t="s">
        <v>201</v>
      </c>
      <c r="L428" s="89">
        <v>41688</v>
      </c>
      <c r="M428" s="89"/>
      <c r="N428" s="54" t="s">
        <v>970</v>
      </c>
      <c r="O428" s="90">
        <v>2.8170000000000001E-2</v>
      </c>
      <c r="P428" s="54">
        <v>3</v>
      </c>
    </row>
    <row r="429" spans="1:16" ht="24">
      <c r="A429" s="54" t="s">
        <v>225</v>
      </c>
      <c r="B429" s="54" t="s">
        <v>185</v>
      </c>
      <c r="C429" s="54" t="s">
        <v>364</v>
      </c>
      <c r="D429" s="54" t="s">
        <v>92</v>
      </c>
      <c r="E429" s="54" t="s">
        <v>365</v>
      </c>
      <c r="F429" s="54" t="s">
        <v>267</v>
      </c>
      <c r="G429" s="54" t="s">
        <v>1467</v>
      </c>
      <c r="H429" s="54" t="s">
        <v>1468</v>
      </c>
      <c r="I429" s="54" t="s">
        <v>1469</v>
      </c>
      <c r="J429" s="54" t="s">
        <v>1467</v>
      </c>
      <c r="K429" s="54" t="s">
        <v>1470</v>
      </c>
      <c r="L429" s="89">
        <v>43308</v>
      </c>
      <c r="M429" s="89"/>
      <c r="N429" s="54" t="s">
        <v>1471</v>
      </c>
      <c r="O429" s="90">
        <v>3.7560000000000003E-2</v>
      </c>
      <c r="P429" s="54">
        <v>4</v>
      </c>
    </row>
    <row r="430" spans="1:16" ht="24">
      <c r="A430" s="54" t="s">
        <v>225</v>
      </c>
      <c r="B430" s="54" t="s">
        <v>185</v>
      </c>
      <c r="C430" s="54" t="s">
        <v>364</v>
      </c>
      <c r="D430" s="54" t="s">
        <v>92</v>
      </c>
      <c r="E430" s="54" t="s">
        <v>365</v>
      </c>
      <c r="F430" s="54" t="s">
        <v>267</v>
      </c>
      <c r="G430" s="54" t="s">
        <v>1467</v>
      </c>
      <c r="H430" s="54" t="s">
        <v>1468</v>
      </c>
      <c r="I430" s="54" t="s">
        <v>1469</v>
      </c>
      <c r="J430" s="54" t="s">
        <v>1467</v>
      </c>
      <c r="K430" s="54" t="s">
        <v>1472</v>
      </c>
      <c r="L430" s="89">
        <v>43308</v>
      </c>
      <c r="M430" s="89"/>
      <c r="N430" s="54" t="s">
        <v>1473</v>
      </c>
      <c r="O430" s="90">
        <v>3.7560000000000003E-2</v>
      </c>
      <c r="P430" s="54">
        <v>4</v>
      </c>
    </row>
    <row r="431" spans="1:16" ht="24">
      <c r="A431" s="54" t="s">
        <v>225</v>
      </c>
      <c r="B431" s="54" t="s">
        <v>185</v>
      </c>
      <c r="C431" s="54" t="s">
        <v>364</v>
      </c>
      <c r="D431" s="54" t="s">
        <v>92</v>
      </c>
      <c r="E431" s="54" t="s">
        <v>365</v>
      </c>
      <c r="F431" s="54" t="s">
        <v>267</v>
      </c>
      <c r="G431" s="54" t="s">
        <v>1467</v>
      </c>
      <c r="H431" s="54" t="s">
        <v>1468</v>
      </c>
      <c r="I431" s="54" t="s">
        <v>1469</v>
      </c>
      <c r="J431" s="54" t="s">
        <v>1467</v>
      </c>
      <c r="K431" s="54" t="s">
        <v>1474</v>
      </c>
      <c r="L431" s="89">
        <v>43308</v>
      </c>
      <c r="M431" s="89"/>
      <c r="N431" s="54" t="s">
        <v>1475</v>
      </c>
      <c r="O431" s="90">
        <v>3.7560000000000003E-2</v>
      </c>
      <c r="P431" s="54">
        <v>4</v>
      </c>
    </row>
    <row r="432" spans="1:16" ht="24">
      <c r="A432" s="54" t="s">
        <v>225</v>
      </c>
      <c r="B432" s="54" t="s">
        <v>185</v>
      </c>
      <c r="C432" s="54" t="s">
        <v>364</v>
      </c>
      <c r="D432" s="54" t="s">
        <v>92</v>
      </c>
      <c r="E432" s="54" t="s">
        <v>365</v>
      </c>
      <c r="F432" s="54" t="s">
        <v>267</v>
      </c>
      <c r="G432" s="54" t="s">
        <v>1467</v>
      </c>
      <c r="H432" s="54" t="s">
        <v>1468</v>
      </c>
      <c r="I432" s="54" t="s">
        <v>1469</v>
      </c>
      <c r="J432" s="54" t="s">
        <v>1467</v>
      </c>
      <c r="K432" s="54" t="s">
        <v>1476</v>
      </c>
      <c r="L432" s="89">
        <v>43308</v>
      </c>
      <c r="M432" s="89"/>
      <c r="N432" s="54" t="s">
        <v>1477</v>
      </c>
      <c r="O432" s="90">
        <v>4.6949999999999999E-2</v>
      </c>
      <c r="P432" s="54">
        <v>5</v>
      </c>
    </row>
    <row r="433" spans="1:16" ht="24">
      <c r="A433" s="54" t="s">
        <v>225</v>
      </c>
      <c r="B433" s="54" t="s">
        <v>185</v>
      </c>
      <c r="C433" s="54" t="s">
        <v>364</v>
      </c>
      <c r="D433" s="54" t="s">
        <v>92</v>
      </c>
      <c r="E433" s="54" t="s">
        <v>365</v>
      </c>
      <c r="F433" s="54" t="s">
        <v>267</v>
      </c>
      <c r="G433" s="54" t="s">
        <v>1467</v>
      </c>
      <c r="H433" s="54" t="s">
        <v>1468</v>
      </c>
      <c r="I433" s="54" t="s">
        <v>1469</v>
      </c>
      <c r="J433" s="54" t="s">
        <v>1467</v>
      </c>
      <c r="K433" s="54" t="s">
        <v>1478</v>
      </c>
      <c r="L433" s="89">
        <v>43308</v>
      </c>
      <c r="M433" s="89"/>
      <c r="N433" s="54" t="s">
        <v>1479</v>
      </c>
      <c r="O433" s="90">
        <v>3.7560000000000003E-2</v>
      </c>
      <c r="P433" s="54">
        <v>4</v>
      </c>
    </row>
    <row r="434" spans="1:16" ht="24">
      <c r="A434" s="54" t="s">
        <v>225</v>
      </c>
      <c r="B434" s="54" t="s">
        <v>185</v>
      </c>
      <c r="C434" s="54" t="s">
        <v>364</v>
      </c>
      <c r="D434" s="54" t="s">
        <v>92</v>
      </c>
      <c r="E434" s="54" t="s">
        <v>365</v>
      </c>
      <c r="F434" s="54" t="s">
        <v>267</v>
      </c>
      <c r="G434" s="54" t="s">
        <v>1467</v>
      </c>
      <c r="H434" s="54" t="s">
        <v>1468</v>
      </c>
      <c r="I434" s="54" t="s">
        <v>1469</v>
      </c>
      <c r="J434" s="54" t="s">
        <v>1467</v>
      </c>
      <c r="K434" s="54" t="s">
        <v>1480</v>
      </c>
      <c r="L434" s="89">
        <v>43308</v>
      </c>
      <c r="M434" s="89"/>
      <c r="N434" s="54" t="s">
        <v>1481</v>
      </c>
      <c r="O434" s="90">
        <v>2.8170000000000001E-2</v>
      </c>
      <c r="P434" s="54">
        <v>3</v>
      </c>
    </row>
    <row r="435" spans="1:16" ht="24">
      <c r="A435" s="54" t="s">
        <v>225</v>
      </c>
      <c r="B435" s="54" t="s">
        <v>185</v>
      </c>
      <c r="C435" s="54" t="s">
        <v>364</v>
      </c>
      <c r="D435" s="54" t="s">
        <v>92</v>
      </c>
      <c r="E435" s="54" t="s">
        <v>365</v>
      </c>
      <c r="F435" s="54" t="s">
        <v>267</v>
      </c>
      <c r="G435" s="54" t="s">
        <v>1467</v>
      </c>
      <c r="H435" s="54" t="s">
        <v>1468</v>
      </c>
      <c r="I435" s="54" t="s">
        <v>1469</v>
      </c>
      <c r="J435" s="54" t="s">
        <v>1467</v>
      </c>
      <c r="K435" s="54" t="s">
        <v>1482</v>
      </c>
      <c r="L435" s="89">
        <v>43308</v>
      </c>
      <c r="M435" s="89"/>
      <c r="N435" s="54" t="s">
        <v>1483</v>
      </c>
      <c r="O435" s="90">
        <v>4.6949999999999999E-2</v>
      </c>
      <c r="P435" s="54">
        <v>5</v>
      </c>
    </row>
    <row r="436" spans="1:16" ht="24">
      <c r="A436" s="54" t="s">
        <v>225</v>
      </c>
      <c r="B436" s="54" t="s">
        <v>185</v>
      </c>
      <c r="C436" s="54" t="s">
        <v>364</v>
      </c>
      <c r="D436" s="54" t="s">
        <v>92</v>
      </c>
      <c r="E436" s="54" t="s">
        <v>365</v>
      </c>
      <c r="F436" s="54" t="s">
        <v>267</v>
      </c>
      <c r="G436" s="54" t="s">
        <v>202</v>
      </c>
      <c r="H436" s="54" t="s">
        <v>203</v>
      </c>
      <c r="I436" s="54" t="s">
        <v>996</v>
      </c>
      <c r="J436" s="54" t="s">
        <v>202</v>
      </c>
      <c r="K436" s="54" t="s">
        <v>1009</v>
      </c>
      <c r="L436" s="89">
        <v>42136</v>
      </c>
      <c r="M436" s="89"/>
      <c r="N436" s="54" t="s">
        <v>1010</v>
      </c>
      <c r="O436" s="90">
        <v>9.3900000000000008E-3</v>
      </c>
      <c r="P436" s="54">
        <v>1</v>
      </c>
    </row>
    <row r="437" spans="1:16" ht="24">
      <c r="A437" s="54" t="s">
        <v>225</v>
      </c>
      <c r="B437" s="54" t="s">
        <v>185</v>
      </c>
      <c r="C437" s="54" t="s">
        <v>364</v>
      </c>
      <c r="D437" s="54" t="s">
        <v>92</v>
      </c>
      <c r="E437" s="54" t="s">
        <v>365</v>
      </c>
      <c r="F437" s="54" t="s">
        <v>267</v>
      </c>
      <c r="G437" s="54" t="s">
        <v>202</v>
      </c>
      <c r="H437" s="54" t="s">
        <v>1403</v>
      </c>
      <c r="I437" s="54" t="s">
        <v>1404</v>
      </c>
      <c r="J437" s="54" t="s">
        <v>202</v>
      </c>
      <c r="K437" s="54" t="s">
        <v>1424</v>
      </c>
      <c r="L437" s="89">
        <v>43154</v>
      </c>
      <c r="M437" s="89"/>
      <c r="N437" s="54" t="s">
        <v>1425</v>
      </c>
      <c r="O437" s="90">
        <v>1.8780000000000002E-2</v>
      </c>
      <c r="P437" s="54">
        <v>2</v>
      </c>
    </row>
    <row r="438" spans="1:16" ht="24">
      <c r="A438" s="54" t="s">
        <v>225</v>
      </c>
      <c r="B438" s="54" t="s">
        <v>185</v>
      </c>
      <c r="C438" s="54" t="s">
        <v>364</v>
      </c>
      <c r="D438" s="54" t="s">
        <v>92</v>
      </c>
      <c r="E438" s="54" t="s">
        <v>365</v>
      </c>
      <c r="F438" s="54" t="s">
        <v>267</v>
      </c>
      <c r="G438" s="54" t="s">
        <v>202</v>
      </c>
      <c r="H438" s="54" t="s">
        <v>1403</v>
      </c>
      <c r="I438" s="54" t="s">
        <v>1404</v>
      </c>
      <c r="J438" s="54" t="s">
        <v>202</v>
      </c>
      <c r="K438" s="54" t="s">
        <v>1415</v>
      </c>
      <c r="L438" s="89">
        <v>43154</v>
      </c>
      <c r="M438" s="89"/>
      <c r="N438" s="54" t="s">
        <v>1416</v>
      </c>
      <c r="O438" s="90">
        <v>4.6949999999999999E-2</v>
      </c>
      <c r="P438" s="54">
        <v>5</v>
      </c>
    </row>
    <row r="439" spans="1:16" ht="24">
      <c r="A439" s="54" t="s">
        <v>225</v>
      </c>
      <c r="B439" s="54" t="s">
        <v>185</v>
      </c>
      <c r="C439" s="54" t="s">
        <v>364</v>
      </c>
      <c r="D439" s="54" t="s">
        <v>92</v>
      </c>
      <c r="E439" s="54" t="s">
        <v>365</v>
      </c>
      <c r="F439" s="54" t="s">
        <v>267</v>
      </c>
      <c r="G439" s="54" t="s">
        <v>202</v>
      </c>
      <c r="H439" s="54" t="s">
        <v>1011</v>
      </c>
      <c r="I439" s="54" t="s">
        <v>1012</v>
      </c>
      <c r="J439" s="54" t="s">
        <v>202</v>
      </c>
      <c r="K439" s="54" t="s">
        <v>1013</v>
      </c>
      <c r="L439" s="89">
        <v>41982</v>
      </c>
      <c r="M439" s="89"/>
      <c r="N439" s="54" t="s">
        <v>1014</v>
      </c>
      <c r="O439" s="90">
        <v>9.3900000000000008E-3</v>
      </c>
      <c r="P439" s="54">
        <v>1</v>
      </c>
    </row>
    <row r="440" spans="1:16" ht="24">
      <c r="A440" s="54" t="s">
        <v>225</v>
      </c>
      <c r="B440" s="54" t="s">
        <v>185</v>
      </c>
      <c r="C440" s="54" t="s">
        <v>364</v>
      </c>
      <c r="D440" s="54" t="s">
        <v>92</v>
      </c>
      <c r="E440" s="54" t="s">
        <v>365</v>
      </c>
      <c r="F440" s="54" t="s">
        <v>267</v>
      </c>
      <c r="G440" s="54" t="s">
        <v>202</v>
      </c>
      <c r="H440" s="54" t="s">
        <v>1011</v>
      </c>
      <c r="I440" s="54" t="s">
        <v>1012</v>
      </c>
      <c r="J440" s="54" t="s">
        <v>202</v>
      </c>
      <c r="K440" s="54" t="s">
        <v>1015</v>
      </c>
      <c r="L440" s="89">
        <v>41982</v>
      </c>
      <c r="M440" s="89"/>
      <c r="N440" s="54" t="s">
        <v>1016</v>
      </c>
      <c r="O440" s="90">
        <v>6.7959999999999991E-3</v>
      </c>
      <c r="P440" s="54">
        <v>1</v>
      </c>
    </row>
    <row r="441" spans="1:16" ht="24">
      <c r="A441" s="54" t="s">
        <v>225</v>
      </c>
      <c r="B441" s="54" t="s">
        <v>185</v>
      </c>
      <c r="C441" s="54" t="s">
        <v>364</v>
      </c>
      <c r="D441" s="54" t="s">
        <v>92</v>
      </c>
      <c r="E441" s="54" t="s">
        <v>365</v>
      </c>
      <c r="F441" s="54" t="s">
        <v>267</v>
      </c>
      <c r="G441" s="54" t="s">
        <v>1018</v>
      </c>
      <c r="H441" s="54" t="s">
        <v>1019</v>
      </c>
      <c r="I441" s="54" t="s">
        <v>1020</v>
      </c>
      <c r="J441" s="54" t="s">
        <v>1018</v>
      </c>
      <c r="K441" s="54" t="s">
        <v>1023</v>
      </c>
      <c r="L441" s="89">
        <v>41688</v>
      </c>
      <c r="M441" s="89"/>
      <c r="N441" s="54" t="s">
        <v>1024</v>
      </c>
      <c r="O441" s="90">
        <v>2.8170000000000001E-2</v>
      </c>
      <c r="P441" s="54">
        <v>3</v>
      </c>
    </row>
    <row r="442" spans="1:16" ht="24">
      <c r="A442" s="54" t="s">
        <v>225</v>
      </c>
      <c r="B442" s="54" t="s">
        <v>185</v>
      </c>
      <c r="C442" s="54" t="s">
        <v>364</v>
      </c>
      <c r="D442" s="54" t="s">
        <v>92</v>
      </c>
      <c r="E442" s="54" t="s">
        <v>365</v>
      </c>
      <c r="F442" s="54" t="s">
        <v>267</v>
      </c>
      <c r="G442" s="54" t="s">
        <v>1018</v>
      </c>
      <c r="H442" s="54" t="s">
        <v>1019</v>
      </c>
      <c r="I442" s="54" t="s">
        <v>1020</v>
      </c>
      <c r="J442" s="54" t="s">
        <v>1018</v>
      </c>
      <c r="K442" s="54" t="s">
        <v>1029</v>
      </c>
      <c r="L442" s="89">
        <v>41688</v>
      </c>
      <c r="M442" s="89"/>
      <c r="N442" s="54" t="s">
        <v>1030</v>
      </c>
      <c r="O442" s="90">
        <v>3.7560000000000003E-2</v>
      </c>
      <c r="P442" s="54">
        <v>4</v>
      </c>
    </row>
    <row r="443" spans="1:16" ht="24">
      <c r="A443" s="54" t="s">
        <v>225</v>
      </c>
      <c r="B443" s="54" t="s">
        <v>185</v>
      </c>
      <c r="C443" s="54" t="s">
        <v>364</v>
      </c>
      <c r="D443" s="54" t="s">
        <v>92</v>
      </c>
      <c r="E443" s="54" t="s">
        <v>365</v>
      </c>
      <c r="F443" s="54" t="s">
        <v>267</v>
      </c>
      <c r="G443" s="54" t="s">
        <v>1018</v>
      </c>
      <c r="H443" s="54" t="s">
        <v>1019</v>
      </c>
      <c r="I443" s="54" t="s">
        <v>1020</v>
      </c>
      <c r="J443" s="54" t="s">
        <v>1018</v>
      </c>
      <c r="K443" s="54" t="s">
        <v>1031</v>
      </c>
      <c r="L443" s="89">
        <v>41688</v>
      </c>
      <c r="M443" s="89"/>
      <c r="N443" s="54" t="s">
        <v>1032</v>
      </c>
      <c r="O443" s="90">
        <v>0.11268</v>
      </c>
      <c r="P443" s="54">
        <v>12</v>
      </c>
    </row>
    <row r="444" spans="1:16" ht="24">
      <c r="A444" s="54" t="s">
        <v>225</v>
      </c>
      <c r="B444" s="54" t="s">
        <v>185</v>
      </c>
      <c r="C444" s="54" t="s">
        <v>364</v>
      </c>
      <c r="D444" s="54" t="s">
        <v>92</v>
      </c>
      <c r="E444" s="54" t="s">
        <v>365</v>
      </c>
      <c r="F444" s="54" t="s">
        <v>267</v>
      </c>
      <c r="G444" s="54" t="s">
        <v>1018</v>
      </c>
      <c r="H444" s="54" t="s">
        <v>1019</v>
      </c>
      <c r="I444" s="54" t="s">
        <v>1020</v>
      </c>
      <c r="J444" s="54" t="s">
        <v>1018</v>
      </c>
      <c r="K444" s="54" t="s">
        <v>1033</v>
      </c>
      <c r="L444" s="89">
        <v>41688</v>
      </c>
      <c r="M444" s="89"/>
      <c r="N444" s="54" t="s">
        <v>1034</v>
      </c>
      <c r="O444" s="90">
        <v>1.8780000000000002E-2</v>
      </c>
      <c r="P444" s="54">
        <v>2</v>
      </c>
    </row>
    <row r="445" spans="1:16" ht="24">
      <c r="A445" s="54" t="s">
        <v>225</v>
      </c>
      <c r="B445" s="54" t="s">
        <v>185</v>
      </c>
      <c r="C445" s="54" t="s">
        <v>364</v>
      </c>
      <c r="D445" s="54" t="s">
        <v>92</v>
      </c>
      <c r="E445" s="54" t="s">
        <v>365</v>
      </c>
      <c r="F445" s="54" t="s">
        <v>267</v>
      </c>
      <c r="G445" s="54" t="s">
        <v>1018</v>
      </c>
      <c r="H445" s="54" t="s">
        <v>1019</v>
      </c>
      <c r="I445" s="54" t="s">
        <v>1020</v>
      </c>
      <c r="J445" s="54" t="s">
        <v>1018</v>
      </c>
      <c r="K445" s="54" t="s">
        <v>1035</v>
      </c>
      <c r="L445" s="89">
        <v>41688</v>
      </c>
      <c r="M445" s="89"/>
      <c r="N445" s="54" t="s">
        <v>1036</v>
      </c>
      <c r="O445" s="90">
        <v>2.8170000000000001E-2</v>
      </c>
      <c r="P445" s="54">
        <v>3</v>
      </c>
    </row>
    <row r="446" spans="1:16" ht="24">
      <c r="A446" s="54" t="s">
        <v>225</v>
      </c>
      <c r="B446" s="54" t="s">
        <v>185</v>
      </c>
      <c r="C446" s="54" t="s">
        <v>364</v>
      </c>
      <c r="D446" s="54" t="s">
        <v>92</v>
      </c>
      <c r="E446" s="54" t="s">
        <v>365</v>
      </c>
      <c r="F446" s="54" t="s">
        <v>267</v>
      </c>
      <c r="G446" s="54" t="s">
        <v>1018</v>
      </c>
      <c r="H446" s="54" t="s">
        <v>1019</v>
      </c>
      <c r="I446" s="54" t="s">
        <v>1020</v>
      </c>
      <c r="J446" s="54" t="s">
        <v>1018</v>
      </c>
      <c r="K446" s="54" t="s">
        <v>1037</v>
      </c>
      <c r="L446" s="89">
        <v>41688</v>
      </c>
      <c r="M446" s="89"/>
      <c r="N446" s="54" t="s">
        <v>1038</v>
      </c>
      <c r="O446" s="90">
        <v>3.7560000000000003E-2</v>
      </c>
      <c r="P446" s="54">
        <v>4</v>
      </c>
    </row>
    <row r="447" spans="1:16" ht="24">
      <c r="A447" s="54" t="s">
        <v>225</v>
      </c>
      <c r="B447" s="54" t="s">
        <v>185</v>
      </c>
      <c r="C447" s="54" t="s">
        <v>364</v>
      </c>
      <c r="D447" s="54" t="s">
        <v>92</v>
      </c>
      <c r="E447" s="54" t="s">
        <v>365</v>
      </c>
      <c r="F447" s="54" t="s">
        <v>267</v>
      </c>
      <c r="G447" s="54" t="s">
        <v>1018</v>
      </c>
      <c r="H447" s="54" t="s">
        <v>1019</v>
      </c>
      <c r="I447" s="54" t="s">
        <v>1020</v>
      </c>
      <c r="J447" s="54" t="s">
        <v>1018</v>
      </c>
      <c r="K447" s="54" t="s">
        <v>1039</v>
      </c>
      <c r="L447" s="89">
        <v>41688</v>
      </c>
      <c r="M447" s="89"/>
      <c r="N447" s="54" t="s">
        <v>1040</v>
      </c>
      <c r="O447" s="90">
        <v>1.8780000000000002E-2</v>
      </c>
      <c r="P447" s="54">
        <v>2</v>
      </c>
    </row>
    <row r="448" spans="1:16" ht="24">
      <c r="A448" s="54" t="s">
        <v>225</v>
      </c>
      <c r="B448" s="54" t="s">
        <v>185</v>
      </c>
      <c r="C448" s="54" t="s">
        <v>364</v>
      </c>
      <c r="D448" s="54" t="s">
        <v>92</v>
      </c>
      <c r="E448" s="54" t="s">
        <v>365</v>
      </c>
      <c r="F448" s="54" t="s">
        <v>267</v>
      </c>
      <c r="G448" s="54" t="s">
        <v>207</v>
      </c>
      <c r="H448" s="54" t="s">
        <v>207</v>
      </c>
      <c r="I448" s="54" t="s">
        <v>317</v>
      </c>
      <c r="J448" s="54" t="s">
        <v>207</v>
      </c>
      <c r="K448" s="54" t="s">
        <v>337</v>
      </c>
      <c r="L448" s="89">
        <v>41674</v>
      </c>
      <c r="M448" s="89"/>
      <c r="N448" s="54" t="s">
        <v>1041</v>
      </c>
      <c r="O448" s="90">
        <v>2.5576000000000002E-2</v>
      </c>
      <c r="P448" s="54">
        <v>3</v>
      </c>
    </row>
    <row r="449" spans="1:16" ht="24">
      <c r="A449" s="54" t="s">
        <v>225</v>
      </c>
      <c r="B449" s="54" t="s">
        <v>185</v>
      </c>
      <c r="C449" s="54" t="s">
        <v>364</v>
      </c>
      <c r="D449" s="54" t="s">
        <v>92</v>
      </c>
      <c r="E449" s="54" t="s">
        <v>365</v>
      </c>
      <c r="F449" s="54" t="s">
        <v>267</v>
      </c>
      <c r="G449" s="54" t="s">
        <v>207</v>
      </c>
      <c r="H449" s="54" t="s">
        <v>207</v>
      </c>
      <c r="I449" s="54" t="s">
        <v>317</v>
      </c>
      <c r="J449" s="54" t="s">
        <v>207</v>
      </c>
      <c r="K449" s="54" t="s">
        <v>1042</v>
      </c>
      <c r="L449" s="89">
        <v>41674</v>
      </c>
      <c r="M449" s="89"/>
      <c r="N449" s="54" t="s">
        <v>1043</v>
      </c>
      <c r="O449" s="90">
        <v>0.15024000000000001</v>
      </c>
      <c r="P449" s="54">
        <v>16</v>
      </c>
    </row>
    <row r="450" spans="1:16" ht="24">
      <c r="A450" s="54" t="s">
        <v>225</v>
      </c>
      <c r="B450" s="54" t="s">
        <v>185</v>
      </c>
      <c r="C450" s="54" t="s">
        <v>364</v>
      </c>
      <c r="D450" s="54" t="s">
        <v>92</v>
      </c>
      <c r="E450" s="54" t="s">
        <v>365</v>
      </c>
      <c r="F450" s="54" t="s">
        <v>267</v>
      </c>
      <c r="G450" s="54" t="s">
        <v>207</v>
      </c>
      <c r="H450" s="54" t="s">
        <v>207</v>
      </c>
      <c r="I450" s="54" t="s">
        <v>317</v>
      </c>
      <c r="J450" s="54" t="s">
        <v>207</v>
      </c>
      <c r="K450" s="54" t="s">
        <v>1044</v>
      </c>
      <c r="L450" s="89">
        <v>41674</v>
      </c>
      <c r="M450" s="89"/>
      <c r="N450" s="54" t="s">
        <v>1045</v>
      </c>
      <c r="O450" s="90">
        <v>2.8170000000000001E-2</v>
      </c>
      <c r="P450" s="54">
        <v>3</v>
      </c>
    </row>
    <row r="451" spans="1:16" ht="24">
      <c r="A451" s="54" t="s">
        <v>225</v>
      </c>
      <c r="B451" s="54" t="s">
        <v>185</v>
      </c>
      <c r="C451" s="54" t="s">
        <v>364</v>
      </c>
      <c r="D451" s="54" t="s">
        <v>92</v>
      </c>
      <c r="E451" s="54" t="s">
        <v>365</v>
      </c>
      <c r="F451" s="54" t="s">
        <v>267</v>
      </c>
      <c r="G451" s="54" t="s">
        <v>207</v>
      </c>
      <c r="H451" s="54" t="s">
        <v>207</v>
      </c>
      <c r="I451" s="54" t="s">
        <v>317</v>
      </c>
      <c r="J451" s="54" t="s">
        <v>207</v>
      </c>
      <c r="K451" s="54" t="s">
        <v>318</v>
      </c>
      <c r="L451" s="89">
        <v>41674</v>
      </c>
      <c r="M451" s="89"/>
      <c r="N451" s="54" t="s">
        <v>319</v>
      </c>
      <c r="O451" s="90">
        <v>2.8170000000000001E-2</v>
      </c>
      <c r="P451" s="54">
        <v>3</v>
      </c>
    </row>
    <row r="452" spans="1:16" ht="24">
      <c r="A452" s="54" t="s">
        <v>225</v>
      </c>
      <c r="B452" s="54" t="s">
        <v>185</v>
      </c>
      <c r="C452" s="54" t="s">
        <v>364</v>
      </c>
      <c r="D452" s="54" t="s">
        <v>92</v>
      </c>
      <c r="E452" s="54" t="s">
        <v>365</v>
      </c>
      <c r="F452" s="54" t="s">
        <v>267</v>
      </c>
      <c r="G452" s="54" t="s">
        <v>207</v>
      </c>
      <c r="H452" s="54" t="s">
        <v>207</v>
      </c>
      <c r="I452" s="54" t="s">
        <v>317</v>
      </c>
      <c r="J452" s="54" t="s">
        <v>207</v>
      </c>
      <c r="K452" s="54" t="s">
        <v>340</v>
      </c>
      <c r="L452" s="89">
        <v>41674</v>
      </c>
      <c r="M452" s="89"/>
      <c r="N452" s="54" t="s">
        <v>1046</v>
      </c>
      <c r="O452" s="90">
        <v>9.3900000000000008E-3</v>
      </c>
      <c r="P452" s="54">
        <v>1</v>
      </c>
    </row>
    <row r="453" spans="1:16" ht="24">
      <c r="A453" s="54" t="s">
        <v>225</v>
      </c>
      <c r="B453" s="54" t="s">
        <v>185</v>
      </c>
      <c r="C453" s="54" t="s">
        <v>364</v>
      </c>
      <c r="D453" s="54" t="s">
        <v>92</v>
      </c>
      <c r="E453" s="54" t="s">
        <v>365</v>
      </c>
      <c r="F453" s="54" t="s">
        <v>267</v>
      </c>
      <c r="G453" s="54" t="s">
        <v>207</v>
      </c>
      <c r="H453" s="54" t="s">
        <v>207</v>
      </c>
      <c r="I453" s="54" t="s">
        <v>317</v>
      </c>
      <c r="J453" s="54" t="s">
        <v>207</v>
      </c>
      <c r="K453" s="54" t="s">
        <v>320</v>
      </c>
      <c r="L453" s="89">
        <v>41674</v>
      </c>
      <c r="M453" s="89"/>
      <c r="N453" s="54" t="s">
        <v>321</v>
      </c>
      <c r="O453" s="90">
        <v>3.2371999999999998E-2</v>
      </c>
      <c r="P453" s="54">
        <v>4</v>
      </c>
    </row>
    <row r="454" spans="1:16" ht="24">
      <c r="A454" s="54" t="s">
        <v>225</v>
      </c>
      <c r="B454" s="54" t="s">
        <v>185</v>
      </c>
      <c r="C454" s="54" t="s">
        <v>364</v>
      </c>
      <c r="D454" s="54" t="s">
        <v>92</v>
      </c>
      <c r="E454" s="54" t="s">
        <v>365</v>
      </c>
      <c r="F454" s="54" t="s">
        <v>267</v>
      </c>
      <c r="G454" s="54" t="s">
        <v>207</v>
      </c>
      <c r="H454" s="54" t="s">
        <v>207</v>
      </c>
      <c r="I454" s="54" t="s">
        <v>317</v>
      </c>
      <c r="J454" s="54" t="s">
        <v>207</v>
      </c>
      <c r="K454" s="54" t="s">
        <v>1047</v>
      </c>
      <c r="L454" s="89">
        <v>41674</v>
      </c>
      <c r="M454" s="89"/>
      <c r="N454" s="54" t="s">
        <v>1048</v>
      </c>
      <c r="O454" s="90">
        <v>2.5576000000000002E-2</v>
      </c>
      <c r="P454" s="54">
        <v>3</v>
      </c>
    </row>
    <row r="455" spans="1:16" ht="24">
      <c r="A455" s="54" t="s">
        <v>225</v>
      </c>
      <c r="B455" s="54" t="s">
        <v>185</v>
      </c>
      <c r="C455" s="54" t="s">
        <v>364</v>
      </c>
      <c r="D455" s="54" t="s">
        <v>92</v>
      </c>
      <c r="E455" s="54" t="s">
        <v>365</v>
      </c>
      <c r="F455" s="54" t="s">
        <v>267</v>
      </c>
      <c r="G455" s="54" t="s">
        <v>207</v>
      </c>
      <c r="H455" s="54" t="s">
        <v>207</v>
      </c>
      <c r="I455" s="54" t="s">
        <v>317</v>
      </c>
      <c r="J455" s="54" t="s">
        <v>207</v>
      </c>
      <c r="K455" s="54" t="s">
        <v>1049</v>
      </c>
      <c r="L455" s="89">
        <v>41674</v>
      </c>
      <c r="M455" s="89"/>
      <c r="N455" s="54" t="s">
        <v>1050</v>
      </c>
      <c r="O455" s="90">
        <v>2.2981999999999999E-2</v>
      </c>
      <c r="P455" s="54">
        <v>3</v>
      </c>
    </row>
    <row r="456" spans="1:16" ht="24">
      <c r="A456" s="54" t="s">
        <v>225</v>
      </c>
      <c r="B456" s="54" t="s">
        <v>185</v>
      </c>
      <c r="C456" s="54" t="s">
        <v>364</v>
      </c>
      <c r="D456" s="54" t="s">
        <v>92</v>
      </c>
      <c r="E456" s="54" t="s">
        <v>365</v>
      </c>
      <c r="F456" s="54" t="s">
        <v>267</v>
      </c>
      <c r="G456" s="54" t="s">
        <v>207</v>
      </c>
      <c r="H456" s="54" t="s">
        <v>207</v>
      </c>
      <c r="I456" s="54" t="s">
        <v>317</v>
      </c>
      <c r="J456" s="54" t="s">
        <v>207</v>
      </c>
      <c r="K456" s="54" t="s">
        <v>1051</v>
      </c>
      <c r="L456" s="89">
        <v>41674</v>
      </c>
      <c r="M456" s="89"/>
      <c r="N456" s="54" t="s">
        <v>1052</v>
      </c>
      <c r="O456" s="90">
        <v>9.3900000000000008E-3</v>
      </c>
      <c r="P456" s="54">
        <v>1</v>
      </c>
    </row>
    <row r="457" spans="1:16" ht="24">
      <c r="A457" s="54" t="s">
        <v>225</v>
      </c>
      <c r="B457" s="54" t="s">
        <v>185</v>
      </c>
      <c r="C457" s="54" t="s">
        <v>364</v>
      </c>
      <c r="D457" s="54" t="s">
        <v>92</v>
      </c>
      <c r="E457" s="54" t="s">
        <v>365</v>
      </c>
      <c r="F457" s="54" t="s">
        <v>267</v>
      </c>
      <c r="G457" s="54" t="s">
        <v>207</v>
      </c>
      <c r="H457" s="54" t="s">
        <v>207</v>
      </c>
      <c r="I457" s="54" t="s">
        <v>317</v>
      </c>
      <c r="J457" s="54" t="s">
        <v>207</v>
      </c>
      <c r="K457" s="54" t="s">
        <v>1053</v>
      </c>
      <c r="L457" s="89">
        <v>41674</v>
      </c>
      <c r="M457" s="89"/>
      <c r="N457" s="54" t="s">
        <v>1054</v>
      </c>
      <c r="O457" s="90">
        <v>3.7560000000000003E-2</v>
      </c>
      <c r="P457" s="54">
        <v>4</v>
      </c>
    </row>
    <row r="458" spans="1:16" ht="24">
      <c r="A458" s="54" t="s">
        <v>225</v>
      </c>
      <c r="B458" s="54" t="s">
        <v>185</v>
      </c>
      <c r="C458" s="54" t="s">
        <v>364</v>
      </c>
      <c r="D458" s="54" t="s">
        <v>92</v>
      </c>
      <c r="E458" s="54" t="s">
        <v>365</v>
      </c>
      <c r="F458" s="54" t="s">
        <v>267</v>
      </c>
      <c r="G458" s="54" t="s">
        <v>207</v>
      </c>
      <c r="H458" s="54" t="s">
        <v>207</v>
      </c>
      <c r="I458" s="54" t="s">
        <v>317</v>
      </c>
      <c r="J458" s="54" t="s">
        <v>207</v>
      </c>
      <c r="K458" s="54" t="s">
        <v>1055</v>
      </c>
      <c r="L458" s="89">
        <v>41674</v>
      </c>
      <c r="M458" s="89"/>
      <c r="N458" s="54" t="s">
        <v>1056</v>
      </c>
      <c r="O458" s="90">
        <v>9.3900000000000008E-3</v>
      </c>
      <c r="P458" s="54">
        <v>1</v>
      </c>
    </row>
    <row r="459" spans="1:16" ht="24">
      <c r="A459" s="54" t="s">
        <v>225</v>
      </c>
      <c r="B459" s="54" t="s">
        <v>185</v>
      </c>
      <c r="C459" s="54" t="s">
        <v>364</v>
      </c>
      <c r="D459" s="54" t="s">
        <v>92</v>
      </c>
      <c r="E459" s="54" t="s">
        <v>365</v>
      </c>
      <c r="F459" s="54" t="s">
        <v>267</v>
      </c>
      <c r="G459" s="54" t="s">
        <v>207</v>
      </c>
      <c r="H459" s="54" t="s">
        <v>207</v>
      </c>
      <c r="I459" s="54" t="s">
        <v>317</v>
      </c>
      <c r="J459" s="54" t="s">
        <v>207</v>
      </c>
      <c r="K459" s="54" t="s">
        <v>322</v>
      </c>
      <c r="L459" s="89">
        <v>41674</v>
      </c>
      <c r="M459" s="89"/>
      <c r="N459" s="54" t="s">
        <v>323</v>
      </c>
      <c r="O459" s="90">
        <v>4.1762000000000001E-2</v>
      </c>
      <c r="P459" s="54">
        <v>5</v>
      </c>
    </row>
    <row r="460" spans="1:16" ht="24">
      <c r="A460" s="54" t="s">
        <v>225</v>
      </c>
      <c r="B460" s="54" t="s">
        <v>185</v>
      </c>
      <c r="C460" s="54" t="s">
        <v>364</v>
      </c>
      <c r="D460" s="54" t="s">
        <v>92</v>
      </c>
      <c r="E460" s="54" t="s">
        <v>365</v>
      </c>
      <c r="F460" s="54" t="s">
        <v>267</v>
      </c>
      <c r="G460" s="54" t="s">
        <v>204</v>
      </c>
      <c r="H460" s="54" t="s">
        <v>205</v>
      </c>
      <c r="I460" s="54" t="s">
        <v>324</v>
      </c>
      <c r="J460" s="54" t="s">
        <v>204</v>
      </c>
      <c r="K460" s="54" t="s">
        <v>325</v>
      </c>
      <c r="L460" s="89">
        <v>42171</v>
      </c>
      <c r="M460" s="89"/>
      <c r="N460" s="54" t="s">
        <v>326</v>
      </c>
      <c r="O460" s="90">
        <v>5.6340000000000001E-2</v>
      </c>
      <c r="P460" s="54">
        <v>6</v>
      </c>
    </row>
    <row r="461" spans="1:16" ht="24">
      <c r="A461" s="54" t="s">
        <v>225</v>
      </c>
      <c r="B461" s="54" t="s">
        <v>185</v>
      </c>
      <c r="C461" s="54" t="s">
        <v>364</v>
      </c>
      <c r="D461" s="54" t="s">
        <v>92</v>
      </c>
      <c r="E461" s="54" t="s">
        <v>365</v>
      </c>
      <c r="F461" s="54" t="s">
        <v>267</v>
      </c>
      <c r="G461" s="54" t="s">
        <v>204</v>
      </c>
      <c r="H461" s="54" t="s">
        <v>205</v>
      </c>
      <c r="I461" s="54" t="s">
        <v>324</v>
      </c>
      <c r="J461" s="54" t="s">
        <v>204</v>
      </c>
      <c r="K461" s="54" t="s">
        <v>1057</v>
      </c>
      <c r="L461" s="89">
        <v>42171</v>
      </c>
      <c r="M461" s="89"/>
      <c r="N461" s="54" t="s">
        <v>1058</v>
      </c>
      <c r="O461" s="90">
        <v>9.3900000000000008E-3</v>
      </c>
      <c r="P461" s="54">
        <v>1</v>
      </c>
    </row>
    <row r="462" spans="1:16" ht="24">
      <c r="A462" s="54" t="s">
        <v>225</v>
      </c>
      <c r="B462" s="54" t="s">
        <v>185</v>
      </c>
      <c r="C462" s="54" t="s">
        <v>364</v>
      </c>
      <c r="D462" s="54" t="s">
        <v>92</v>
      </c>
      <c r="E462" s="54" t="s">
        <v>365</v>
      </c>
      <c r="F462" s="54" t="s">
        <v>267</v>
      </c>
      <c r="G462" s="54" t="s">
        <v>204</v>
      </c>
      <c r="H462" s="54" t="s">
        <v>205</v>
      </c>
      <c r="I462" s="54" t="s">
        <v>324</v>
      </c>
      <c r="J462" s="54" t="s">
        <v>204</v>
      </c>
      <c r="K462" s="54" t="s">
        <v>1061</v>
      </c>
      <c r="L462" s="89">
        <v>42171</v>
      </c>
      <c r="M462" s="89"/>
      <c r="N462" s="54" t="s">
        <v>1062</v>
      </c>
      <c r="O462" s="90">
        <v>7.5120000000000006E-2</v>
      </c>
      <c r="P462" s="54">
        <v>8</v>
      </c>
    </row>
    <row r="463" spans="1:16" ht="24">
      <c r="A463" s="54" t="s">
        <v>225</v>
      </c>
      <c r="B463" s="54" t="s">
        <v>185</v>
      </c>
      <c r="C463" s="54" t="s">
        <v>364</v>
      </c>
      <c r="D463" s="54" t="s">
        <v>92</v>
      </c>
      <c r="E463" s="54" t="s">
        <v>365</v>
      </c>
      <c r="F463" s="54" t="s">
        <v>267</v>
      </c>
      <c r="G463" s="54" t="s">
        <v>204</v>
      </c>
      <c r="H463" s="54" t="s">
        <v>205</v>
      </c>
      <c r="I463" s="54" t="s">
        <v>324</v>
      </c>
      <c r="J463" s="54" t="s">
        <v>204</v>
      </c>
      <c r="K463" s="54" t="s">
        <v>1063</v>
      </c>
      <c r="L463" s="89">
        <v>42171</v>
      </c>
      <c r="M463" s="89"/>
      <c r="N463" s="54" t="s">
        <v>1064</v>
      </c>
      <c r="O463" s="90">
        <v>1.8780000000000002E-2</v>
      </c>
      <c r="P463" s="54">
        <v>2</v>
      </c>
    </row>
    <row r="464" spans="1:16" ht="24">
      <c r="A464" s="54" t="s">
        <v>225</v>
      </c>
      <c r="B464" s="54" t="s">
        <v>185</v>
      </c>
      <c r="C464" s="54" t="s">
        <v>364</v>
      </c>
      <c r="D464" s="54" t="s">
        <v>92</v>
      </c>
      <c r="E464" s="54" t="s">
        <v>365</v>
      </c>
      <c r="F464" s="54" t="s">
        <v>267</v>
      </c>
      <c r="G464" s="54" t="s">
        <v>204</v>
      </c>
      <c r="H464" s="54" t="s">
        <v>205</v>
      </c>
      <c r="I464" s="54" t="s">
        <v>324</v>
      </c>
      <c r="J464" s="54" t="s">
        <v>204</v>
      </c>
      <c r="K464" s="54" t="s">
        <v>327</v>
      </c>
      <c r="L464" s="89">
        <v>42171</v>
      </c>
      <c r="M464" s="89"/>
      <c r="N464" s="54" t="s">
        <v>328</v>
      </c>
      <c r="O464" s="90">
        <v>0.84312799999999999</v>
      </c>
      <c r="P464" s="54">
        <v>92</v>
      </c>
    </row>
    <row r="465" spans="1:16" ht="24">
      <c r="A465" s="54" t="s">
        <v>225</v>
      </c>
      <c r="B465" s="54" t="s">
        <v>185</v>
      </c>
      <c r="C465" s="54" t="s">
        <v>364</v>
      </c>
      <c r="D465" s="54" t="s">
        <v>92</v>
      </c>
      <c r="E465" s="54" t="s">
        <v>365</v>
      </c>
      <c r="F465" s="54" t="s">
        <v>267</v>
      </c>
      <c r="G465" s="54" t="s">
        <v>204</v>
      </c>
      <c r="H465" s="54" t="s">
        <v>205</v>
      </c>
      <c r="I465" s="54" t="s">
        <v>324</v>
      </c>
      <c r="J465" s="54" t="s">
        <v>204</v>
      </c>
      <c r="K465" s="54" t="s">
        <v>329</v>
      </c>
      <c r="L465" s="89">
        <v>42171</v>
      </c>
      <c r="M465" s="89"/>
      <c r="N465" s="54" t="s">
        <v>330</v>
      </c>
      <c r="O465" s="90">
        <v>9.3900000000000008E-3</v>
      </c>
      <c r="P465" s="54">
        <v>1</v>
      </c>
    </row>
    <row r="466" spans="1:16" ht="24">
      <c r="A466" s="54" t="s">
        <v>225</v>
      </c>
      <c r="B466" s="54" t="s">
        <v>185</v>
      </c>
      <c r="C466" s="54" t="s">
        <v>364</v>
      </c>
      <c r="D466" s="54" t="s">
        <v>92</v>
      </c>
      <c r="E466" s="54" t="s">
        <v>365</v>
      </c>
      <c r="F466" s="54" t="s">
        <v>267</v>
      </c>
      <c r="G466" s="54" t="s">
        <v>204</v>
      </c>
      <c r="H466" s="54" t="s">
        <v>205</v>
      </c>
      <c r="I466" s="54" t="s">
        <v>324</v>
      </c>
      <c r="J466" s="54" t="s">
        <v>204</v>
      </c>
      <c r="K466" s="54" t="s">
        <v>1067</v>
      </c>
      <c r="L466" s="89">
        <v>42171</v>
      </c>
      <c r="M466" s="89"/>
      <c r="N466" s="54" t="s">
        <v>1068</v>
      </c>
      <c r="O466" s="90">
        <v>1.8780000000000002E-2</v>
      </c>
      <c r="P466" s="54">
        <v>2</v>
      </c>
    </row>
    <row r="467" spans="1:16" ht="24">
      <c r="A467" s="54" t="s">
        <v>225</v>
      </c>
      <c r="B467" s="54" t="s">
        <v>185</v>
      </c>
      <c r="C467" s="54" t="s">
        <v>364</v>
      </c>
      <c r="D467" s="54" t="s">
        <v>92</v>
      </c>
      <c r="E467" s="54" t="s">
        <v>365</v>
      </c>
      <c r="F467" s="54" t="s">
        <v>267</v>
      </c>
      <c r="G467" s="54" t="s">
        <v>204</v>
      </c>
      <c r="H467" s="54" t="s">
        <v>331</v>
      </c>
      <c r="I467" s="54" t="s">
        <v>332</v>
      </c>
      <c r="J467" s="54" t="s">
        <v>204</v>
      </c>
      <c r="K467" s="54" t="s">
        <v>331</v>
      </c>
      <c r="L467" s="89">
        <v>42101</v>
      </c>
      <c r="M467" s="89"/>
      <c r="N467" s="54" t="s">
        <v>333</v>
      </c>
      <c r="O467" s="90">
        <v>0.15024000000000001</v>
      </c>
      <c r="P467" s="54">
        <v>16</v>
      </c>
    </row>
    <row r="468" spans="1:16" ht="24">
      <c r="A468" s="54" t="s">
        <v>225</v>
      </c>
      <c r="B468" s="54" t="s">
        <v>185</v>
      </c>
      <c r="C468" s="54" t="s">
        <v>364</v>
      </c>
      <c r="D468" s="54" t="s">
        <v>92</v>
      </c>
      <c r="E468" s="54" t="s">
        <v>365</v>
      </c>
      <c r="F468" s="54" t="s">
        <v>267</v>
      </c>
      <c r="G468" s="54" t="s">
        <v>204</v>
      </c>
      <c r="H468" s="54" t="s">
        <v>206</v>
      </c>
      <c r="I468" s="54" t="s">
        <v>1069</v>
      </c>
      <c r="J468" s="54" t="s">
        <v>204</v>
      </c>
      <c r="K468" s="54" t="s">
        <v>1070</v>
      </c>
      <c r="L468" s="89">
        <v>41688</v>
      </c>
      <c r="M468" s="89"/>
      <c r="N468" s="54" t="s">
        <v>1071</v>
      </c>
      <c r="O468" s="90">
        <v>0.147646</v>
      </c>
      <c r="P468" s="54">
        <v>16</v>
      </c>
    </row>
    <row r="469" spans="1:16" ht="24">
      <c r="A469" s="54" t="s">
        <v>225</v>
      </c>
      <c r="B469" s="54" t="s">
        <v>185</v>
      </c>
      <c r="C469" s="54" t="s">
        <v>364</v>
      </c>
      <c r="D469" s="54" t="s">
        <v>92</v>
      </c>
      <c r="E469" s="54" t="s">
        <v>365</v>
      </c>
      <c r="F469" s="54" t="s">
        <v>267</v>
      </c>
      <c r="G469" s="54" t="s">
        <v>204</v>
      </c>
      <c r="H469" s="54" t="s">
        <v>206</v>
      </c>
      <c r="I469" s="54" t="s">
        <v>1069</v>
      </c>
      <c r="J469" s="54" t="s">
        <v>204</v>
      </c>
      <c r="K469" s="54" t="s">
        <v>1072</v>
      </c>
      <c r="L469" s="89">
        <v>41688</v>
      </c>
      <c r="M469" s="89"/>
      <c r="N469" s="54" t="s">
        <v>1073</v>
      </c>
      <c r="O469" s="90">
        <v>5.3745999999999988E-2</v>
      </c>
      <c r="P469" s="54">
        <v>6</v>
      </c>
    </row>
    <row r="470" spans="1:16" ht="24">
      <c r="A470" s="54" t="s">
        <v>225</v>
      </c>
      <c r="B470" s="54" t="s">
        <v>185</v>
      </c>
      <c r="C470" s="54" t="s">
        <v>364</v>
      </c>
      <c r="D470" s="54" t="s">
        <v>92</v>
      </c>
      <c r="E470" s="54" t="s">
        <v>365</v>
      </c>
      <c r="F470" s="54" t="s">
        <v>267</v>
      </c>
      <c r="G470" s="54" t="s">
        <v>204</v>
      </c>
      <c r="H470" s="54" t="s">
        <v>206</v>
      </c>
      <c r="I470" s="54" t="s">
        <v>1069</v>
      </c>
      <c r="J470" s="54" t="s">
        <v>204</v>
      </c>
      <c r="K470" s="54" t="s">
        <v>1074</v>
      </c>
      <c r="L470" s="89">
        <v>41688</v>
      </c>
      <c r="M470" s="89"/>
      <c r="N470" s="54" t="s">
        <v>1075</v>
      </c>
      <c r="O470" s="90">
        <v>3.7560000000000003E-2</v>
      </c>
      <c r="P470" s="54">
        <v>4</v>
      </c>
    </row>
    <row r="471" spans="1:16" ht="24">
      <c r="A471" s="54" t="s">
        <v>225</v>
      </c>
      <c r="B471" s="54" t="s">
        <v>185</v>
      </c>
      <c r="C471" s="54" t="s">
        <v>364</v>
      </c>
      <c r="D471" s="54" t="s">
        <v>92</v>
      </c>
      <c r="E471" s="54" t="s">
        <v>365</v>
      </c>
      <c r="F471" s="54" t="s">
        <v>267</v>
      </c>
      <c r="G471" s="54" t="s">
        <v>204</v>
      </c>
      <c r="H471" s="54" t="s">
        <v>206</v>
      </c>
      <c r="I471" s="54" t="s">
        <v>1069</v>
      </c>
      <c r="J471" s="54" t="s">
        <v>204</v>
      </c>
      <c r="K471" s="54" t="s">
        <v>1076</v>
      </c>
      <c r="L471" s="89">
        <v>41688</v>
      </c>
      <c r="M471" s="89"/>
      <c r="N471" s="54" t="s">
        <v>1077</v>
      </c>
      <c r="O471" s="90">
        <v>7.5120000000000006E-2</v>
      </c>
      <c r="P471" s="54">
        <v>8</v>
      </c>
    </row>
    <row r="472" spans="1:16" ht="24">
      <c r="A472" s="54" t="s">
        <v>225</v>
      </c>
      <c r="B472" s="54" t="s">
        <v>185</v>
      </c>
      <c r="C472" s="54" t="s">
        <v>364</v>
      </c>
      <c r="D472" s="54" t="s">
        <v>92</v>
      </c>
      <c r="E472" s="54" t="s">
        <v>365</v>
      </c>
      <c r="F472" s="54" t="s">
        <v>267</v>
      </c>
      <c r="G472" s="54" t="s">
        <v>204</v>
      </c>
      <c r="H472" s="54" t="s">
        <v>206</v>
      </c>
      <c r="I472" s="54" t="s">
        <v>1069</v>
      </c>
      <c r="J472" s="54" t="s">
        <v>204</v>
      </c>
      <c r="K472" s="54" t="s">
        <v>1078</v>
      </c>
      <c r="L472" s="89">
        <v>41688</v>
      </c>
      <c r="M472" s="89"/>
      <c r="N472" s="54" t="s">
        <v>1079</v>
      </c>
      <c r="O472" s="90">
        <v>6.5730000000000011E-2</v>
      </c>
      <c r="P472" s="54">
        <v>7</v>
      </c>
    </row>
    <row r="473" spans="1:16" ht="24">
      <c r="A473" s="54" t="s">
        <v>225</v>
      </c>
      <c r="B473" s="54" t="s">
        <v>185</v>
      </c>
      <c r="C473" s="54" t="s">
        <v>364</v>
      </c>
      <c r="D473" s="54" t="s">
        <v>92</v>
      </c>
      <c r="E473" s="54" t="s">
        <v>365</v>
      </c>
      <c r="F473" s="54" t="s">
        <v>267</v>
      </c>
      <c r="G473" s="54" t="s">
        <v>204</v>
      </c>
      <c r="H473" s="54" t="s">
        <v>206</v>
      </c>
      <c r="I473" s="54" t="s">
        <v>1069</v>
      </c>
      <c r="J473" s="54" t="s">
        <v>204</v>
      </c>
      <c r="K473" s="54" t="s">
        <v>1080</v>
      </c>
      <c r="L473" s="89">
        <v>41688</v>
      </c>
      <c r="M473" s="89"/>
      <c r="N473" s="54" t="s">
        <v>1081</v>
      </c>
      <c r="O473" s="90">
        <v>4.6949999999999999E-2</v>
      </c>
      <c r="P473" s="54">
        <v>5</v>
      </c>
    </row>
    <row r="474" spans="1:16" ht="24">
      <c r="A474" s="54" t="s">
        <v>225</v>
      </c>
      <c r="B474" s="54" t="s">
        <v>185</v>
      </c>
      <c r="C474" s="54" t="s">
        <v>364</v>
      </c>
      <c r="D474" s="54" t="s">
        <v>92</v>
      </c>
      <c r="E474" s="54" t="s">
        <v>365</v>
      </c>
      <c r="F474" s="54" t="s">
        <v>267</v>
      </c>
      <c r="G474" s="54" t="s">
        <v>204</v>
      </c>
      <c r="H474" s="54" t="s">
        <v>206</v>
      </c>
      <c r="I474" s="54" t="s">
        <v>1069</v>
      </c>
      <c r="J474" s="54" t="s">
        <v>204</v>
      </c>
      <c r="K474" s="54" t="s">
        <v>1082</v>
      </c>
      <c r="L474" s="89">
        <v>41688</v>
      </c>
      <c r="M474" s="89"/>
      <c r="N474" s="54" t="s">
        <v>1083</v>
      </c>
      <c r="O474" s="90">
        <v>6.5730000000000011E-2</v>
      </c>
      <c r="P474" s="54">
        <v>7</v>
      </c>
    </row>
    <row r="475" spans="1:16" ht="24">
      <c r="A475" s="54" t="s">
        <v>225</v>
      </c>
      <c r="B475" s="54" t="s">
        <v>185</v>
      </c>
      <c r="C475" s="54" t="s">
        <v>364</v>
      </c>
      <c r="D475" s="54" t="s">
        <v>92</v>
      </c>
      <c r="E475" s="54" t="s">
        <v>365</v>
      </c>
      <c r="F475" s="54" t="s">
        <v>267</v>
      </c>
      <c r="G475" s="54" t="s">
        <v>204</v>
      </c>
      <c r="H475" s="54" t="s">
        <v>206</v>
      </c>
      <c r="I475" s="54" t="s">
        <v>1069</v>
      </c>
      <c r="J475" s="54" t="s">
        <v>204</v>
      </c>
      <c r="K475" s="54" t="s">
        <v>1084</v>
      </c>
      <c r="L475" s="89">
        <v>41688</v>
      </c>
      <c r="M475" s="89"/>
      <c r="N475" s="54" t="s">
        <v>1085</v>
      </c>
      <c r="O475" s="90">
        <v>6.5730000000000011E-2</v>
      </c>
      <c r="P475" s="54">
        <v>7</v>
      </c>
    </row>
    <row r="476" spans="1:16" ht="24">
      <c r="A476" s="54" t="s">
        <v>225</v>
      </c>
      <c r="B476" s="54" t="s">
        <v>185</v>
      </c>
      <c r="C476" s="54" t="s">
        <v>364</v>
      </c>
      <c r="D476" s="54" t="s">
        <v>92</v>
      </c>
      <c r="E476" s="54" t="s">
        <v>365</v>
      </c>
      <c r="F476" s="54" t="s">
        <v>267</v>
      </c>
      <c r="G476" s="54" t="s">
        <v>204</v>
      </c>
      <c r="H476" s="54" t="s">
        <v>206</v>
      </c>
      <c r="I476" s="54" t="s">
        <v>1069</v>
      </c>
      <c r="J476" s="54" t="s">
        <v>204</v>
      </c>
      <c r="K476" s="54" t="s">
        <v>1086</v>
      </c>
      <c r="L476" s="89">
        <v>41688</v>
      </c>
      <c r="M476" s="89"/>
      <c r="N476" s="54" t="s">
        <v>1087</v>
      </c>
      <c r="O476" s="90">
        <v>3.7560000000000003E-2</v>
      </c>
      <c r="P476" s="54">
        <v>4</v>
      </c>
    </row>
    <row r="477" spans="1:16" ht="24">
      <c r="A477" s="54" t="s">
        <v>225</v>
      </c>
      <c r="B477" s="54" t="s">
        <v>185</v>
      </c>
      <c r="C477" s="54" t="s">
        <v>364</v>
      </c>
      <c r="D477" s="54" t="s">
        <v>92</v>
      </c>
      <c r="E477" s="54" t="s">
        <v>365</v>
      </c>
      <c r="F477" s="54" t="s">
        <v>267</v>
      </c>
      <c r="G477" s="54" t="s">
        <v>204</v>
      </c>
      <c r="H477" s="54" t="s">
        <v>206</v>
      </c>
      <c r="I477" s="54" t="s">
        <v>1069</v>
      </c>
      <c r="J477" s="54" t="s">
        <v>204</v>
      </c>
      <c r="K477" s="54" t="s">
        <v>1088</v>
      </c>
      <c r="L477" s="89">
        <v>41688</v>
      </c>
      <c r="M477" s="89"/>
      <c r="N477" s="54" t="s">
        <v>1089</v>
      </c>
      <c r="O477" s="90">
        <v>0.12886600000000001</v>
      </c>
      <c r="P477" s="54">
        <v>14</v>
      </c>
    </row>
    <row r="478" spans="1:16" ht="24">
      <c r="A478" s="54" t="s">
        <v>225</v>
      </c>
      <c r="B478" s="54" t="s">
        <v>185</v>
      </c>
      <c r="C478" s="54" t="s">
        <v>364</v>
      </c>
      <c r="D478" s="54" t="s">
        <v>92</v>
      </c>
      <c r="E478" s="54" t="s">
        <v>365</v>
      </c>
      <c r="F478" s="54" t="s">
        <v>267</v>
      </c>
      <c r="G478" s="54" t="s">
        <v>204</v>
      </c>
      <c r="H478" s="54" t="s">
        <v>206</v>
      </c>
      <c r="I478" s="54" t="s">
        <v>1069</v>
      </c>
      <c r="J478" s="54" t="s">
        <v>204</v>
      </c>
      <c r="K478" s="54" t="s">
        <v>1090</v>
      </c>
      <c r="L478" s="89">
        <v>41688</v>
      </c>
      <c r="M478" s="89"/>
      <c r="N478" s="54" t="s">
        <v>1091</v>
      </c>
      <c r="O478" s="90">
        <v>0.16902</v>
      </c>
      <c r="P478" s="54">
        <v>18</v>
      </c>
    </row>
    <row r="479" spans="1:16" ht="24">
      <c r="A479" s="54" t="s">
        <v>225</v>
      </c>
      <c r="B479" s="54" t="s">
        <v>185</v>
      </c>
      <c r="C479" s="54" t="s">
        <v>364</v>
      </c>
      <c r="D479" s="54" t="s">
        <v>92</v>
      </c>
      <c r="E479" s="54" t="s">
        <v>365</v>
      </c>
      <c r="F479" s="54" t="s">
        <v>267</v>
      </c>
      <c r="G479" s="54" t="s">
        <v>204</v>
      </c>
      <c r="H479" s="54" t="s">
        <v>206</v>
      </c>
      <c r="I479" s="54" t="s">
        <v>1069</v>
      </c>
      <c r="J479" s="54" t="s">
        <v>204</v>
      </c>
      <c r="K479" s="54" t="s">
        <v>1092</v>
      </c>
      <c r="L479" s="89">
        <v>41688</v>
      </c>
      <c r="M479" s="89"/>
      <c r="N479" s="54" t="s">
        <v>1093</v>
      </c>
      <c r="O479" s="90">
        <v>0.14085</v>
      </c>
      <c r="P479" s="54">
        <v>15</v>
      </c>
    </row>
    <row r="480" spans="1:16" ht="24">
      <c r="A480" s="54" t="s">
        <v>225</v>
      </c>
      <c r="B480" s="54" t="s">
        <v>185</v>
      </c>
      <c r="C480" s="54" t="s">
        <v>1116</v>
      </c>
      <c r="D480" s="54" t="s">
        <v>92</v>
      </c>
      <c r="E480" s="54" t="s">
        <v>1117</v>
      </c>
      <c r="F480" s="54" t="s">
        <v>267</v>
      </c>
      <c r="G480" s="54" t="s">
        <v>186</v>
      </c>
      <c r="H480" s="54" t="s">
        <v>187</v>
      </c>
      <c r="I480" s="54" t="s">
        <v>270</v>
      </c>
      <c r="J480" s="54" t="s">
        <v>186</v>
      </c>
      <c r="K480" s="54" t="s">
        <v>271</v>
      </c>
      <c r="L480" s="89">
        <v>42251</v>
      </c>
      <c r="M480" s="89"/>
      <c r="N480" s="54" t="s">
        <v>272</v>
      </c>
      <c r="O480" s="90">
        <v>0.91</v>
      </c>
      <c r="P480" s="54">
        <v>1</v>
      </c>
    </row>
    <row r="481" spans="1:16" ht="24">
      <c r="A481" s="54" t="s">
        <v>225</v>
      </c>
      <c r="B481" s="54" t="s">
        <v>185</v>
      </c>
      <c r="C481" s="54" t="s">
        <v>1116</v>
      </c>
      <c r="D481" s="54" t="s">
        <v>92</v>
      </c>
      <c r="E481" s="54" t="s">
        <v>1117</v>
      </c>
      <c r="F481" s="54" t="s">
        <v>267</v>
      </c>
      <c r="G481" s="54" t="s">
        <v>186</v>
      </c>
      <c r="H481" s="54" t="s">
        <v>187</v>
      </c>
      <c r="I481" s="54" t="s">
        <v>270</v>
      </c>
      <c r="J481" s="54" t="s">
        <v>186</v>
      </c>
      <c r="K481" s="54" t="s">
        <v>273</v>
      </c>
      <c r="L481" s="89">
        <v>42251</v>
      </c>
      <c r="M481" s="89"/>
      <c r="N481" s="54" t="s">
        <v>274</v>
      </c>
      <c r="O481" s="90">
        <v>1.82</v>
      </c>
      <c r="P481" s="54">
        <v>2</v>
      </c>
    </row>
    <row r="482" spans="1:16" ht="24">
      <c r="A482" s="54" t="s">
        <v>225</v>
      </c>
      <c r="B482" s="54" t="s">
        <v>185</v>
      </c>
      <c r="C482" s="54" t="s">
        <v>1116</v>
      </c>
      <c r="D482" s="54" t="s">
        <v>92</v>
      </c>
      <c r="E482" s="54" t="s">
        <v>1117</v>
      </c>
      <c r="F482" s="54" t="s">
        <v>267</v>
      </c>
      <c r="G482" s="54" t="s">
        <v>495</v>
      </c>
      <c r="H482" s="54" t="s">
        <v>496</v>
      </c>
      <c r="I482" s="54" t="s">
        <v>497</v>
      </c>
      <c r="J482" s="54" t="s">
        <v>495</v>
      </c>
      <c r="K482" s="54" t="s">
        <v>498</v>
      </c>
      <c r="L482" s="89">
        <v>41688</v>
      </c>
      <c r="M482" s="89"/>
      <c r="N482" s="54" t="s">
        <v>499</v>
      </c>
      <c r="O482" s="90">
        <v>0</v>
      </c>
      <c r="P482" s="54">
        <v>0</v>
      </c>
    </row>
    <row r="483" spans="1:16" ht="36">
      <c r="A483" s="54" t="s">
        <v>225</v>
      </c>
      <c r="B483" s="54" t="s">
        <v>185</v>
      </c>
      <c r="C483" s="54" t="s">
        <v>1116</v>
      </c>
      <c r="D483" s="54" t="s">
        <v>92</v>
      </c>
      <c r="E483" s="54" t="s">
        <v>1117</v>
      </c>
      <c r="F483" s="54" t="s">
        <v>267</v>
      </c>
      <c r="G483" s="54" t="s">
        <v>495</v>
      </c>
      <c r="H483" s="54" t="s">
        <v>496</v>
      </c>
      <c r="I483" s="54" t="s">
        <v>497</v>
      </c>
      <c r="J483" s="54" t="s">
        <v>495</v>
      </c>
      <c r="K483" s="54" t="s">
        <v>502</v>
      </c>
      <c r="L483" s="89">
        <v>41688</v>
      </c>
      <c r="M483" s="89"/>
      <c r="N483" s="54" t="s">
        <v>503</v>
      </c>
      <c r="O483" s="90">
        <v>0.91</v>
      </c>
      <c r="P483" s="54">
        <v>1</v>
      </c>
    </row>
    <row r="484" spans="1:16" ht="24">
      <c r="A484" s="54" t="s">
        <v>225</v>
      </c>
      <c r="B484" s="54" t="s">
        <v>185</v>
      </c>
      <c r="C484" s="54" t="s">
        <v>1116</v>
      </c>
      <c r="D484" s="54" t="s">
        <v>92</v>
      </c>
      <c r="E484" s="54" t="s">
        <v>1117</v>
      </c>
      <c r="F484" s="54" t="s">
        <v>267</v>
      </c>
      <c r="G484" s="54" t="s">
        <v>495</v>
      </c>
      <c r="H484" s="54" t="s">
        <v>496</v>
      </c>
      <c r="I484" s="54" t="s">
        <v>497</v>
      </c>
      <c r="J484" s="54" t="s">
        <v>495</v>
      </c>
      <c r="K484" s="54" t="s">
        <v>506</v>
      </c>
      <c r="L484" s="89">
        <v>41688</v>
      </c>
      <c r="M484" s="89"/>
      <c r="N484" s="54" t="s">
        <v>507</v>
      </c>
      <c r="O484" s="90">
        <v>0.91</v>
      </c>
      <c r="P484" s="54">
        <v>1</v>
      </c>
    </row>
    <row r="485" spans="1:16" ht="24">
      <c r="A485" s="54" t="s">
        <v>225</v>
      </c>
      <c r="B485" s="54" t="s">
        <v>185</v>
      </c>
      <c r="C485" s="54" t="s">
        <v>1116</v>
      </c>
      <c r="D485" s="54" t="s">
        <v>92</v>
      </c>
      <c r="E485" s="54" t="s">
        <v>1117</v>
      </c>
      <c r="F485" s="54" t="s">
        <v>267</v>
      </c>
      <c r="G485" s="54" t="s">
        <v>495</v>
      </c>
      <c r="H485" s="54" t="s">
        <v>496</v>
      </c>
      <c r="I485" s="54" t="s">
        <v>497</v>
      </c>
      <c r="J485" s="54" t="s">
        <v>495</v>
      </c>
      <c r="K485" s="54" t="s">
        <v>510</v>
      </c>
      <c r="L485" s="89">
        <v>41688</v>
      </c>
      <c r="M485" s="89"/>
      <c r="N485" s="54" t="s">
        <v>511</v>
      </c>
      <c r="O485" s="90">
        <v>0.91</v>
      </c>
      <c r="P485" s="54">
        <v>1</v>
      </c>
    </row>
    <row r="486" spans="1:16" ht="24">
      <c r="A486" s="54" t="s">
        <v>225</v>
      </c>
      <c r="B486" s="54" t="s">
        <v>185</v>
      </c>
      <c r="C486" s="54" t="s">
        <v>1116</v>
      </c>
      <c r="D486" s="54" t="s">
        <v>92</v>
      </c>
      <c r="E486" s="54" t="s">
        <v>1117</v>
      </c>
      <c r="F486" s="54" t="s">
        <v>267</v>
      </c>
      <c r="G486" s="54" t="s">
        <v>495</v>
      </c>
      <c r="H486" s="54" t="s">
        <v>496</v>
      </c>
      <c r="I486" s="54" t="s">
        <v>497</v>
      </c>
      <c r="J486" s="54" t="s">
        <v>495</v>
      </c>
      <c r="K486" s="54" t="s">
        <v>514</v>
      </c>
      <c r="L486" s="89">
        <v>41688</v>
      </c>
      <c r="M486" s="89"/>
      <c r="N486" s="54" t="s">
        <v>515</v>
      </c>
      <c r="O486" s="90">
        <v>6.37</v>
      </c>
      <c r="P486" s="54">
        <v>7</v>
      </c>
    </row>
    <row r="487" spans="1:16" ht="24">
      <c r="A487" s="54" t="s">
        <v>225</v>
      </c>
      <c r="B487" s="54" t="s">
        <v>185</v>
      </c>
      <c r="C487" s="54" t="s">
        <v>1116</v>
      </c>
      <c r="D487" s="54" t="s">
        <v>92</v>
      </c>
      <c r="E487" s="54" t="s">
        <v>1117</v>
      </c>
      <c r="F487" s="54" t="s">
        <v>267</v>
      </c>
      <c r="G487" s="54" t="s">
        <v>495</v>
      </c>
      <c r="H487" s="54" t="s">
        <v>496</v>
      </c>
      <c r="I487" s="54" t="s">
        <v>497</v>
      </c>
      <c r="J487" s="54" t="s">
        <v>495</v>
      </c>
      <c r="K487" s="54" t="s">
        <v>516</v>
      </c>
      <c r="L487" s="89">
        <v>41688</v>
      </c>
      <c r="M487" s="89"/>
      <c r="N487" s="54" t="s">
        <v>517</v>
      </c>
      <c r="O487" s="90">
        <v>0</v>
      </c>
      <c r="P487" s="54">
        <v>0</v>
      </c>
    </row>
    <row r="488" spans="1:16" ht="24">
      <c r="A488" s="54" t="s">
        <v>225</v>
      </c>
      <c r="B488" s="54" t="s">
        <v>185</v>
      </c>
      <c r="C488" s="54" t="s">
        <v>1116</v>
      </c>
      <c r="D488" s="54" t="s">
        <v>92</v>
      </c>
      <c r="E488" s="54" t="s">
        <v>1117</v>
      </c>
      <c r="F488" s="54" t="s">
        <v>267</v>
      </c>
      <c r="G488" s="54" t="s">
        <v>495</v>
      </c>
      <c r="H488" s="54" t="s">
        <v>496</v>
      </c>
      <c r="I488" s="54" t="s">
        <v>497</v>
      </c>
      <c r="J488" s="54" t="s">
        <v>495</v>
      </c>
      <c r="K488" s="54" t="s">
        <v>518</v>
      </c>
      <c r="L488" s="89">
        <v>41688</v>
      </c>
      <c r="M488" s="89"/>
      <c r="N488" s="54" t="s">
        <v>519</v>
      </c>
      <c r="O488" s="90">
        <v>0.91</v>
      </c>
      <c r="P488" s="54">
        <v>1</v>
      </c>
    </row>
    <row r="489" spans="1:16" ht="24">
      <c r="A489" s="54" t="s">
        <v>225</v>
      </c>
      <c r="B489" s="54" t="s">
        <v>185</v>
      </c>
      <c r="C489" s="54" t="s">
        <v>1116</v>
      </c>
      <c r="D489" s="54" t="s">
        <v>92</v>
      </c>
      <c r="E489" s="54" t="s">
        <v>1117</v>
      </c>
      <c r="F489" s="54" t="s">
        <v>267</v>
      </c>
      <c r="G489" s="54" t="s">
        <v>495</v>
      </c>
      <c r="H489" s="54" t="s">
        <v>496</v>
      </c>
      <c r="I489" s="54" t="s">
        <v>497</v>
      </c>
      <c r="J489" s="54" t="s">
        <v>495</v>
      </c>
      <c r="K489" s="54" t="s">
        <v>520</v>
      </c>
      <c r="L489" s="89">
        <v>41688</v>
      </c>
      <c r="M489" s="89"/>
      <c r="N489" s="54" t="s">
        <v>521</v>
      </c>
      <c r="O489" s="90">
        <v>0.91</v>
      </c>
      <c r="P489" s="54">
        <v>1</v>
      </c>
    </row>
    <row r="490" spans="1:16" ht="24">
      <c r="A490" s="54" t="s">
        <v>225</v>
      </c>
      <c r="B490" s="54" t="s">
        <v>185</v>
      </c>
      <c r="C490" s="54" t="s">
        <v>1116</v>
      </c>
      <c r="D490" s="54" t="s">
        <v>92</v>
      </c>
      <c r="E490" s="54" t="s">
        <v>1117</v>
      </c>
      <c r="F490" s="54" t="s">
        <v>267</v>
      </c>
      <c r="G490" s="54" t="s">
        <v>283</v>
      </c>
      <c r="H490" s="54" t="s">
        <v>295</v>
      </c>
      <c r="I490" s="54" t="s">
        <v>296</v>
      </c>
      <c r="J490" s="54" t="s">
        <v>283</v>
      </c>
      <c r="K490" s="54" t="s">
        <v>295</v>
      </c>
      <c r="L490" s="89">
        <v>42391</v>
      </c>
      <c r="M490" s="89"/>
      <c r="N490" s="54" t="s">
        <v>297</v>
      </c>
      <c r="O490" s="90">
        <v>0.91</v>
      </c>
      <c r="P490" s="54">
        <v>1</v>
      </c>
    </row>
    <row r="491" spans="1:16" ht="24">
      <c r="A491" s="54" t="s">
        <v>225</v>
      </c>
      <c r="B491" s="54" t="s">
        <v>185</v>
      </c>
      <c r="C491" s="54" t="s">
        <v>1116</v>
      </c>
      <c r="D491" s="54" t="s">
        <v>92</v>
      </c>
      <c r="E491" s="54" t="s">
        <v>1117</v>
      </c>
      <c r="F491" s="54" t="s">
        <v>267</v>
      </c>
      <c r="G491" s="54" t="s">
        <v>642</v>
      </c>
      <c r="H491" s="54" t="s">
        <v>643</v>
      </c>
      <c r="I491" s="54" t="s">
        <v>644</v>
      </c>
      <c r="J491" s="54" t="s">
        <v>670</v>
      </c>
      <c r="K491" s="54" t="s">
        <v>671</v>
      </c>
      <c r="L491" s="89">
        <v>42790</v>
      </c>
      <c r="M491" s="89"/>
      <c r="N491" s="54" t="s">
        <v>672</v>
      </c>
      <c r="O491" s="90">
        <v>1.82</v>
      </c>
      <c r="P491" s="54">
        <v>2</v>
      </c>
    </row>
    <row r="492" spans="1:16" ht="24">
      <c r="A492" s="54" t="s">
        <v>225</v>
      </c>
      <c r="B492" s="54" t="s">
        <v>185</v>
      </c>
      <c r="C492" s="54" t="s">
        <v>1116</v>
      </c>
      <c r="D492" s="54" t="s">
        <v>92</v>
      </c>
      <c r="E492" s="54" t="s">
        <v>1117</v>
      </c>
      <c r="F492" s="54" t="s">
        <v>267</v>
      </c>
      <c r="G492" s="54" t="s">
        <v>194</v>
      </c>
      <c r="H492" s="54" t="s">
        <v>197</v>
      </c>
      <c r="I492" s="54" t="s">
        <v>695</v>
      </c>
      <c r="J492" s="54" t="s">
        <v>194</v>
      </c>
      <c r="K492" s="54" t="s">
        <v>698</v>
      </c>
      <c r="L492" s="89">
        <v>42888</v>
      </c>
      <c r="M492" s="89"/>
      <c r="N492" s="54" t="s">
        <v>699</v>
      </c>
      <c r="O492" s="90">
        <v>0.91</v>
      </c>
      <c r="P492" s="54">
        <v>1</v>
      </c>
    </row>
    <row r="493" spans="1:16" ht="24">
      <c r="A493" s="54" t="s">
        <v>225</v>
      </c>
      <c r="B493" s="54" t="s">
        <v>185</v>
      </c>
      <c r="C493" s="54" t="s">
        <v>1116</v>
      </c>
      <c r="D493" s="54" t="s">
        <v>92</v>
      </c>
      <c r="E493" s="54" t="s">
        <v>1117</v>
      </c>
      <c r="F493" s="54" t="s">
        <v>267</v>
      </c>
      <c r="G493" s="54" t="s">
        <v>194</v>
      </c>
      <c r="H493" s="54" t="s">
        <v>197</v>
      </c>
      <c r="I493" s="54" t="s">
        <v>695</v>
      </c>
      <c r="J493" s="54" t="s">
        <v>194</v>
      </c>
      <c r="K493" s="54" t="s">
        <v>700</v>
      </c>
      <c r="L493" s="89">
        <v>42888</v>
      </c>
      <c r="M493" s="89"/>
      <c r="N493" s="54" t="s">
        <v>701</v>
      </c>
      <c r="O493" s="90">
        <v>0.91</v>
      </c>
      <c r="P493" s="54">
        <v>1</v>
      </c>
    </row>
    <row r="494" spans="1:16" ht="24">
      <c r="A494" s="54" t="s">
        <v>225</v>
      </c>
      <c r="B494" s="54" t="s">
        <v>185</v>
      </c>
      <c r="C494" s="54" t="s">
        <v>1116</v>
      </c>
      <c r="D494" s="54" t="s">
        <v>92</v>
      </c>
      <c r="E494" s="54" t="s">
        <v>1117</v>
      </c>
      <c r="F494" s="54" t="s">
        <v>267</v>
      </c>
      <c r="G494" s="54" t="s">
        <v>194</v>
      </c>
      <c r="H494" s="54" t="s">
        <v>197</v>
      </c>
      <c r="I494" s="54" t="s">
        <v>695</v>
      </c>
      <c r="J494" s="54" t="s">
        <v>194</v>
      </c>
      <c r="K494" s="54" t="s">
        <v>709</v>
      </c>
      <c r="L494" s="89">
        <v>42888</v>
      </c>
      <c r="M494" s="89"/>
      <c r="N494" s="54" t="s">
        <v>710</v>
      </c>
      <c r="O494" s="90">
        <v>0.91</v>
      </c>
      <c r="P494" s="54">
        <v>1</v>
      </c>
    </row>
    <row r="495" spans="1:16" ht="24">
      <c r="A495" s="54" t="s">
        <v>225</v>
      </c>
      <c r="B495" s="54" t="s">
        <v>185</v>
      </c>
      <c r="C495" s="54" t="s">
        <v>1116</v>
      </c>
      <c r="D495" s="54" t="s">
        <v>92</v>
      </c>
      <c r="E495" s="54" t="s">
        <v>1117</v>
      </c>
      <c r="F495" s="54" t="s">
        <v>267</v>
      </c>
      <c r="G495" s="54" t="s">
        <v>194</v>
      </c>
      <c r="H495" s="54" t="s">
        <v>197</v>
      </c>
      <c r="I495" s="54" t="s">
        <v>695</v>
      </c>
      <c r="J495" s="54" t="s">
        <v>194</v>
      </c>
      <c r="K495" s="54" t="s">
        <v>711</v>
      </c>
      <c r="L495" s="89">
        <v>42888</v>
      </c>
      <c r="M495" s="89"/>
      <c r="N495" s="54" t="s">
        <v>712</v>
      </c>
      <c r="O495" s="90">
        <v>0.91</v>
      </c>
      <c r="P495" s="54">
        <v>1</v>
      </c>
    </row>
    <row r="496" spans="1:16" ht="24">
      <c r="A496" s="54" t="s">
        <v>225</v>
      </c>
      <c r="B496" s="54" t="s">
        <v>185</v>
      </c>
      <c r="C496" s="54" t="s">
        <v>1116</v>
      </c>
      <c r="D496" s="54" t="s">
        <v>92</v>
      </c>
      <c r="E496" s="54" t="s">
        <v>1117</v>
      </c>
      <c r="F496" s="54" t="s">
        <v>267</v>
      </c>
      <c r="G496" s="54" t="s">
        <v>194</v>
      </c>
      <c r="H496" s="54" t="s">
        <v>715</v>
      </c>
      <c r="I496" s="54" t="s">
        <v>716</v>
      </c>
      <c r="J496" s="54" t="s">
        <v>194</v>
      </c>
      <c r="K496" s="54" t="s">
        <v>715</v>
      </c>
      <c r="L496" s="89">
        <v>42627</v>
      </c>
      <c r="M496" s="89"/>
      <c r="N496" s="54" t="s">
        <v>717</v>
      </c>
      <c r="O496" s="90">
        <v>0.91</v>
      </c>
      <c r="P496" s="54">
        <v>1</v>
      </c>
    </row>
    <row r="497" spans="1:16" ht="24">
      <c r="A497" s="54" t="s">
        <v>225</v>
      </c>
      <c r="B497" s="54" t="s">
        <v>185</v>
      </c>
      <c r="C497" s="54" t="s">
        <v>1116</v>
      </c>
      <c r="D497" s="54" t="s">
        <v>92</v>
      </c>
      <c r="E497" s="54" t="s">
        <v>1117</v>
      </c>
      <c r="F497" s="54" t="s">
        <v>267</v>
      </c>
      <c r="G497" s="54" t="s">
        <v>194</v>
      </c>
      <c r="H497" s="54" t="s">
        <v>725</v>
      </c>
      <c r="I497" s="54" t="s">
        <v>726</v>
      </c>
      <c r="J497" s="54" t="s">
        <v>194</v>
      </c>
      <c r="K497" s="54" t="s">
        <v>725</v>
      </c>
      <c r="L497" s="89">
        <v>41660</v>
      </c>
      <c r="M497" s="89"/>
      <c r="N497" s="54" t="s">
        <v>727</v>
      </c>
      <c r="O497" s="90">
        <v>1.82</v>
      </c>
      <c r="P497" s="54">
        <v>2</v>
      </c>
    </row>
    <row r="498" spans="1:16" ht="24">
      <c r="A498" s="54" t="s">
        <v>225</v>
      </c>
      <c r="B498" s="54" t="s">
        <v>185</v>
      </c>
      <c r="C498" s="54" t="s">
        <v>1116</v>
      </c>
      <c r="D498" s="54" t="s">
        <v>92</v>
      </c>
      <c r="E498" s="54" t="s">
        <v>1117</v>
      </c>
      <c r="F498" s="54" t="s">
        <v>267</v>
      </c>
      <c r="G498" s="54" t="s">
        <v>256</v>
      </c>
      <c r="H498" s="54" t="s">
        <v>298</v>
      </c>
      <c r="I498" s="54" t="s">
        <v>299</v>
      </c>
      <c r="J498" s="54" t="s">
        <v>256</v>
      </c>
      <c r="K498" s="54" t="s">
        <v>794</v>
      </c>
      <c r="L498" s="89">
        <v>42601</v>
      </c>
      <c r="M498" s="89"/>
      <c r="N498" s="54" t="s">
        <v>795</v>
      </c>
      <c r="O498" s="90">
        <v>1.82</v>
      </c>
      <c r="P498" s="54">
        <v>2</v>
      </c>
    </row>
    <row r="499" spans="1:16" ht="24">
      <c r="A499" s="54" t="s">
        <v>225</v>
      </c>
      <c r="B499" s="54" t="s">
        <v>185</v>
      </c>
      <c r="C499" s="54" t="s">
        <v>1116</v>
      </c>
      <c r="D499" s="54" t="s">
        <v>92</v>
      </c>
      <c r="E499" s="54" t="s">
        <v>1117</v>
      </c>
      <c r="F499" s="54" t="s">
        <v>267</v>
      </c>
      <c r="G499" s="54" t="s">
        <v>302</v>
      </c>
      <c r="H499" s="54" t="s">
        <v>830</v>
      </c>
      <c r="I499" s="54" t="s">
        <v>831</v>
      </c>
      <c r="J499" s="54" t="s">
        <v>302</v>
      </c>
      <c r="K499" s="54" t="s">
        <v>846</v>
      </c>
      <c r="L499" s="89">
        <v>41695</v>
      </c>
      <c r="M499" s="89"/>
      <c r="N499" s="54" t="s">
        <v>847</v>
      </c>
      <c r="O499" s="90">
        <v>0.91</v>
      </c>
      <c r="P499" s="54">
        <v>1</v>
      </c>
    </row>
    <row r="500" spans="1:16" ht="24">
      <c r="A500" s="54" t="s">
        <v>225</v>
      </c>
      <c r="B500" s="54" t="s">
        <v>185</v>
      </c>
      <c r="C500" s="54" t="s">
        <v>1116</v>
      </c>
      <c r="D500" s="54" t="s">
        <v>92</v>
      </c>
      <c r="E500" s="54" t="s">
        <v>1117</v>
      </c>
      <c r="F500" s="54" t="s">
        <v>267</v>
      </c>
      <c r="G500" s="54" t="s">
        <v>854</v>
      </c>
      <c r="H500" s="54" t="s">
        <v>855</v>
      </c>
      <c r="I500" s="54" t="s">
        <v>856</v>
      </c>
      <c r="J500" s="54" t="s">
        <v>854</v>
      </c>
      <c r="K500" s="54" t="s">
        <v>855</v>
      </c>
      <c r="L500" s="89">
        <v>41688</v>
      </c>
      <c r="M500" s="89"/>
      <c r="N500" s="54" t="s">
        <v>861</v>
      </c>
      <c r="O500" s="90">
        <v>0.91</v>
      </c>
      <c r="P500" s="54">
        <v>1</v>
      </c>
    </row>
    <row r="501" spans="1:16" ht="24">
      <c r="A501" s="54" t="s">
        <v>225</v>
      </c>
      <c r="B501" s="54" t="s">
        <v>185</v>
      </c>
      <c r="C501" s="54" t="s">
        <v>1116</v>
      </c>
      <c r="D501" s="54" t="s">
        <v>92</v>
      </c>
      <c r="E501" s="54" t="s">
        <v>1117</v>
      </c>
      <c r="F501" s="54" t="s">
        <v>267</v>
      </c>
      <c r="G501" s="54" t="s">
        <v>854</v>
      </c>
      <c r="H501" s="54" t="s">
        <v>855</v>
      </c>
      <c r="I501" s="54" t="s">
        <v>856</v>
      </c>
      <c r="J501" s="54" t="s">
        <v>854</v>
      </c>
      <c r="K501" s="54" t="s">
        <v>864</v>
      </c>
      <c r="L501" s="89">
        <v>41688</v>
      </c>
      <c r="M501" s="89"/>
      <c r="N501" s="54" t="s">
        <v>865</v>
      </c>
      <c r="O501" s="90">
        <v>0.91</v>
      </c>
      <c r="P501" s="54">
        <v>1</v>
      </c>
    </row>
    <row r="502" spans="1:16" ht="24">
      <c r="A502" s="54" t="s">
        <v>225</v>
      </c>
      <c r="B502" s="54" t="s">
        <v>185</v>
      </c>
      <c r="C502" s="54" t="s">
        <v>1116</v>
      </c>
      <c r="D502" s="54" t="s">
        <v>92</v>
      </c>
      <c r="E502" s="54" t="s">
        <v>1117</v>
      </c>
      <c r="F502" s="54" t="s">
        <v>267</v>
      </c>
      <c r="G502" s="54" t="s">
        <v>854</v>
      </c>
      <c r="H502" s="54" t="s">
        <v>855</v>
      </c>
      <c r="I502" s="54" t="s">
        <v>856</v>
      </c>
      <c r="J502" s="54" t="s">
        <v>854</v>
      </c>
      <c r="K502" s="54" t="s">
        <v>872</v>
      </c>
      <c r="L502" s="89">
        <v>41688</v>
      </c>
      <c r="M502" s="89"/>
      <c r="N502" s="54" t="s">
        <v>873</v>
      </c>
      <c r="O502" s="90">
        <v>10.01</v>
      </c>
      <c r="P502" s="54">
        <v>11</v>
      </c>
    </row>
    <row r="503" spans="1:16" ht="24">
      <c r="A503" s="54" t="s">
        <v>225</v>
      </c>
      <c r="B503" s="54" t="s">
        <v>185</v>
      </c>
      <c r="C503" s="54" t="s">
        <v>1116</v>
      </c>
      <c r="D503" s="54" t="s">
        <v>92</v>
      </c>
      <c r="E503" s="54" t="s">
        <v>1117</v>
      </c>
      <c r="F503" s="54" t="s">
        <v>267</v>
      </c>
      <c r="G503" s="54" t="s">
        <v>349</v>
      </c>
      <c r="H503" s="54" t="s">
        <v>884</v>
      </c>
      <c r="I503" s="54" t="s">
        <v>885</v>
      </c>
      <c r="J503" s="54" t="s">
        <v>349</v>
      </c>
      <c r="K503" s="54" t="s">
        <v>896</v>
      </c>
      <c r="L503" s="89">
        <v>42440</v>
      </c>
      <c r="M503" s="89"/>
      <c r="N503" s="54" t="s">
        <v>897</v>
      </c>
      <c r="O503" s="90">
        <v>0.91</v>
      </c>
      <c r="P503" s="54">
        <v>1</v>
      </c>
    </row>
    <row r="504" spans="1:16" ht="24">
      <c r="A504" s="54" t="s">
        <v>225</v>
      </c>
      <c r="B504" s="54" t="s">
        <v>185</v>
      </c>
      <c r="C504" s="54" t="s">
        <v>1116</v>
      </c>
      <c r="D504" s="54" t="s">
        <v>92</v>
      </c>
      <c r="E504" s="54" t="s">
        <v>1117</v>
      </c>
      <c r="F504" s="54" t="s">
        <v>267</v>
      </c>
      <c r="G504" s="54" t="s">
        <v>199</v>
      </c>
      <c r="H504" s="54" t="s">
        <v>200</v>
      </c>
      <c r="I504" s="54" t="s">
        <v>936</v>
      </c>
      <c r="J504" s="54" t="s">
        <v>199</v>
      </c>
      <c r="K504" s="54" t="s">
        <v>937</v>
      </c>
      <c r="L504" s="89">
        <v>42979</v>
      </c>
      <c r="M504" s="89"/>
      <c r="N504" s="54" t="s">
        <v>938</v>
      </c>
      <c r="O504" s="90">
        <v>2.73</v>
      </c>
      <c r="P504" s="54">
        <v>3</v>
      </c>
    </row>
    <row r="505" spans="1:16" ht="24">
      <c r="A505" s="54" t="s">
        <v>225</v>
      </c>
      <c r="B505" s="54" t="s">
        <v>185</v>
      </c>
      <c r="C505" s="54" t="s">
        <v>1116</v>
      </c>
      <c r="D505" s="54" t="s">
        <v>92</v>
      </c>
      <c r="E505" s="54" t="s">
        <v>1117</v>
      </c>
      <c r="F505" s="54" t="s">
        <v>267</v>
      </c>
      <c r="G505" s="54" t="s">
        <v>199</v>
      </c>
      <c r="H505" s="54" t="s">
        <v>200</v>
      </c>
      <c r="I505" s="54" t="s">
        <v>936</v>
      </c>
      <c r="J505" s="54" t="s">
        <v>199</v>
      </c>
      <c r="K505" s="54" t="s">
        <v>941</v>
      </c>
      <c r="L505" s="89">
        <v>42979</v>
      </c>
      <c r="M505" s="89"/>
      <c r="N505" s="54" t="s">
        <v>942</v>
      </c>
      <c r="O505" s="90">
        <v>2.73</v>
      </c>
      <c r="P505" s="54">
        <v>3</v>
      </c>
    </row>
    <row r="506" spans="1:16" ht="24">
      <c r="A506" s="54" t="s">
        <v>225</v>
      </c>
      <c r="B506" s="54" t="s">
        <v>185</v>
      </c>
      <c r="C506" s="54" t="s">
        <v>1116</v>
      </c>
      <c r="D506" s="54" t="s">
        <v>92</v>
      </c>
      <c r="E506" s="54" t="s">
        <v>1117</v>
      </c>
      <c r="F506" s="54" t="s">
        <v>267</v>
      </c>
      <c r="G506" s="54" t="s">
        <v>199</v>
      </c>
      <c r="H506" s="54" t="s">
        <v>200</v>
      </c>
      <c r="I506" s="54" t="s">
        <v>936</v>
      </c>
      <c r="J506" s="54" t="s">
        <v>199</v>
      </c>
      <c r="K506" s="54" t="s">
        <v>945</v>
      </c>
      <c r="L506" s="89">
        <v>42979</v>
      </c>
      <c r="M506" s="89"/>
      <c r="N506" s="54" t="s">
        <v>946</v>
      </c>
      <c r="O506" s="90">
        <v>0.91</v>
      </c>
      <c r="P506" s="54">
        <v>1</v>
      </c>
    </row>
    <row r="507" spans="1:16" ht="24">
      <c r="A507" s="54" t="s">
        <v>225</v>
      </c>
      <c r="B507" s="54" t="s">
        <v>185</v>
      </c>
      <c r="C507" s="54" t="s">
        <v>1116</v>
      </c>
      <c r="D507" s="54" t="s">
        <v>92</v>
      </c>
      <c r="E507" s="54" t="s">
        <v>1117</v>
      </c>
      <c r="F507" s="54" t="s">
        <v>267</v>
      </c>
      <c r="G507" s="54" t="s">
        <v>199</v>
      </c>
      <c r="H507" s="54" t="s">
        <v>201</v>
      </c>
      <c r="I507" s="54" t="s">
        <v>310</v>
      </c>
      <c r="J507" s="54" t="s">
        <v>199</v>
      </c>
      <c r="K507" s="54" t="s">
        <v>201</v>
      </c>
      <c r="L507" s="89">
        <v>41688</v>
      </c>
      <c r="M507" s="89"/>
      <c r="N507" s="54" t="s">
        <v>970</v>
      </c>
      <c r="O507" s="90">
        <v>3.64</v>
      </c>
      <c r="P507" s="54">
        <v>4</v>
      </c>
    </row>
    <row r="508" spans="1:16" ht="24">
      <c r="A508" s="54" t="s">
        <v>225</v>
      </c>
      <c r="B508" s="54" t="s">
        <v>185</v>
      </c>
      <c r="C508" s="54" t="s">
        <v>1116</v>
      </c>
      <c r="D508" s="54" t="s">
        <v>92</v>
      </c>
      <c r="E508" s="54" t="s">
        <v>1117</v>
      </c>
      <c r="F508" s="54" t="s">
        <v>267</v>
      </c>
      <c r="G508" s="54" t="s">
        <v>202</v>
      </c>
      <c r="H508" s="54" t="s">
        <v>203</v>
      </c>
      <c r="I508" s="54" t="s">
        <v>996</v>
      </c>
      <c r="J508" s="54" t="s">
        <v>202</v>
      </c>
      <c r="K508" s="54" t="s">
        <v>1005</v>
      </c>
      <c r="L508" s="89">
        <v>42136</v>
      </c>
      <c r="M508" s="89"/>
      <c r="N508" s="54" t="s">
        <v>1006</v>
      </c>
      <c r="O508" s="90">
        <v>0.91</v>
      </c>
      <c r="P508" s="54">
        <v>1</v>
      </c>
    </row>
    <row r="509" spans="1:16" ht="24">
      <c r="A509" s="54" t="s">
        <v>225</v>
      </c>
      <c r="B509" s="54" t="s">
        <v>185</v>
      </c>
      <c r="C509" s="54" t="s">
        <v>1116</v>
      </c>
      <c r="D509" s="54" t="s">
        <v>92</v>
      </c>
      <c r="E509" s="54" t="s">
        <v>1117</v>
      </c>
      <c r="F509" s="54" t="s">
        <v>267</v>
      </c>
      <c r="G509" s="54" t="s">
        <v>202</v>
      </c>
      <c r="H509" s="54" t="s">
        <v>1403</v>
      </c>
      <c r="I509" s="54" t="s">
        <v>1404</v>
      </c>
      <c r="J509" s="54" t="s">
        <v>202</v>
      </c>
      <c r="K509" s="54" t="s">
        <v>1415</v>
      </c>
      <c r="L509" s="89">
        <v>43154</v>
      </c>
      <c r="M509" s="89"/>
      <c r="N509" s="54" t="s">
        <v>1416</v>
      </c>
      <c r="O509" s="90">
        <v>5.46</v>
      </c>
      <c r="P509" s="54">
        <v>6</v>
      </c>
    </row>
    <row r="510" spans="1:16" ht="24">
      <c r="A510" s="54" t="s">
        <v>225</v>
      </c>
      <c r="B510" s="54" t="s">
        <v>185</v>
      </c>
      <c r="C510" s="54" t="s">
        <v>1116</v>
      </c>
      <c r="D510" s="54" t="s">
        <v>92</v>
      </c>
      <c r="E510" s="54" t="s">
        <v>1117</v>
      </c>
      <c r="F510" s="54" t="s">
        <v>267</v>
      </c>
      <c r="G510" s="54" t="s">
        <v>202</v>
      </c>
      <c r="H510" s="54" t="s">
        <v>1011</v>
      </c>
      <c r="I510" s="54" t="s">
        <v>1012</v>
      </c>
      <c r="J510" s="54" t="s">
        <v>202</v>
      </c>
      <c r="K510" s="54" t="s">
        <v>1013</v>
      </c>
      <c r="L510" s="89">
        <v>41982</v>
      </c>
      <c r="M510" s="89"/>
      <c r="N510" s="54" t="s">
        <v>1014</v>
      </c>
      <c r="O510" s="90">
        <v>0.70000000000000018</v>
      </c>
      <c r="P510" s="54">
        <v>1</v>
      </c>
    </row>
    <row r="511" spans="1:16" ht="24">
      <c r="A511" s="54" t="s">
        <v>225</v>
      </c>
      <c r="B511" s="54" t="s">
        <v>185</v>
      </c>
      <c r="C511" s="54" t="s">
        <v>1116</v>
      </c>
      <c r="D511" s="54" t="s">
        <v>92</v>
      </c>
      <c r="E511" s="54" t="s">
        <v>1117</v>
      </c>
      <c r="F511" s="54" t="s">
        <v>267</v>
      </c>
      <c r="G511" s="54" t="s">
        <v>1018</v>
      </c>
      <c r="H511" s="54" t="s">
        <v>1019</v>
      </c>
      <c r="I511" s="54" t="s">
        <v>1020</v>
      </c>
      <c r="J511" s="54" t="s">
        <v>1018</v>
      </c>
      <c r="K511" s="54" t="s">
        <v>1031</v>
      </c>
      <c r="L511" s="89">
        <v>41688</v>
      </c>
      <c r="M511" s="89"/>
      <c r="N511" s="54" t="s">
        <v>1032</v>
      </c>
      <c r="O511" s="90">
        <v>1.82</v>
      </c>
      <c r="P511" s="54">
        <v>2</v>
      </c>
    </row>
    <row r="512" spans="1:16" ht="24">
      <c r="A512" s="54" t="s">
        <v>225</v>
      </c>
      <c r="B512" s="54" t="s">
        <v>185</v>
      </c>
      <c r="C512" s="54" t="s">
        <v>1116</v>
      </c>
      <c r="D512" s="54" t="s">
        <v>92</v>
      </c>
      <c r="E512" s="54" t="s">
        <v>1117</v>
      </c>
      <c r="F512" s="54" t="s">
        <v>267</v>
      </c>
      <c r="G512" s="54" t="s">
        <v>1018</v>
      </c>
      <c r="H512" s="54" t="s">
        <v>1019</v>
      </c>
      <c r="I512" s="54" t="s">
        <v>1020</v>
      </c>
      <c r="J512" s="54" t="s">
        <v>1018</v>
      </c>
      <c r="K512" s="54" t="s">
        <v>1039</v>
      </c>
      <c r="L512" s="89">
        <v>41688</v>
      </c>
      <c r="M512" s="89"/>
      <c r="N512" s="54" t="s">
        <v>1040</v>
      </c>
      <c r="O512" s="90">
        <v>0.91</v>
      </c>
      <c r="P512" s="54">
        <v>1</v>
      </c>
    </row>
    <row r="513" spans="1:16" ht="24">
      <c r="A513" s="54" t="s">
        <v>225</v>
      </c>
      <c r="B513" s="54" t="s">
        <v>185</v>
      </c>
      <c r="C513" s="54" t="s">
        <v>1116</v>
      </c>
      <c r="D513" s="54" t="s">
        <v>92</v>
      </c>
      <c r="E513" s="54" t="s">
        <v>1117</v>
      </c>
      <c r="F513" s="54" t="s">
        <v>267</v>
      </c>
      <c r="G513" s="54" t="s">
        <v>207</v>
      </c>
      <c r="H513" s="54" t="s">
        <v>207</v>
      </c>
      <c r="I513" s="54" t="s">
        <v>317</v>
      </c>
      <c r="J513" s="54" t="s">
        <v>207</v>
      </c>
      <c r="K513" s="54" t="s">
        <v>337</v>
      </c>
      <c r="L513" s="89">
        <v>41674</v>
      </c>
      <c r="M513" s="89"/>
      <c r="N513" s="54" t="s">
        <v>1041</v>
      </c>
      <c r="O513" s="90">
        <v>1.82</v>
      </c>
      <c r="P513" s="54">
        <v>2</v>
      </c>
    </row>
    <row r="514" spans="1:16" ht="24">
      <c r="A514" s="54" t="s">
        <v>225</v>
      </c>
      <c r="B514" s="54" t="s">
        <v>185</v>
      </c>
      <c r="C514" s="54" t="s">
        <v>1116</v>
      </c>
      <c r="D514" s="54" t="s">
        <v>92</v>
      </c>
      <c r="E514" s="54" t="s">
        <v>1117</v>
      </c>
      <c r="F514" s="54" t="s">
        <v>267</v>
      </c>
      <c r="G514" s="54" t="s">
        <v>207</v>
      </c>
      <c r="H514" s="54" t="s">
        <v>207</v>
      </c>
      <c r="I514" s="54" t="s">
        <v>317</v>
      </c>
      <c r="J514" s="54" t="s">
        <v>207</v>
      </c>
      <c r="K514" s="54" t="s">
        <v>1042</v>
      </c>
      <c r="L514" s="89">
        <v>41674</v>
      </c>
      <c r="M514" s="89"/>
      <c r="N514" s="54" t="s">
        <v>1043</v>
      </c>
      <c r="O514" s="90">
        <v>9.1</v>
      </c>
      <c r="P514" s="54">
        <v>10</v>
      </c>
    </row>
    <row r="515" spans="1:16" ht="24">
      <c r="A515" s="54" t="s">
        <v>225</v>
      </c>
      <c r="B515" s="54" t="s">
        <v>185</v>
      </c>
      <c r="C515" s="54" t="s">
        <v>1116</v>
      </c>
      <c r="D515" s="54" t="s">
        <v>92</v>
      </c>
      <c r="E515" s="54" t="s">
        <v>1117</v>
      </c>
      <c r="F515" s="54" t="s">
        <v>267</v>
      </c>
      <c r="G515" s="54" t="s">
        <v>207</v>
      </c>
      <c r="H515" s="54" t="s">
        <v>207</v>
      </c>
      <c r="I515" s="54" t="s">
        <v>317</v>
      </c>
      <c r="J515" s="54" t="s">
        <v>207</v>
      </c>
      <c r="K515" s="54" t="s">
        <v>1044</v>
      </c>
      <c r="L515" s="89">
        <v>41674</v>
      </c>
      <c r="M515" s="89"/>
      <c r="N515" s="54" t="s">
        <v>1045</v>
      </c>
      <c r="O515" s="90">
        <v>1.82</v>
      </c>
      <c r="P515" s="54">
        <v>2</v>
      </c>
    </row>
    <row r="516" spans="1:16" ht="24">
      <c r="A516" s="54" t="s">
        <v>225</v>
      </c>
      <c r="B516" s="54" t="s">
        <v>185</v>
      </c>
      <c r="C516" s="54" t="s">
        <v>1116</v>
      </c>
      <c r="D516" s="54" t="s">
        <v>92</v>
      </c>
      <c r="E516" s="54" t="s">
        <v>1117</v>
      </c>
      <c r="F516" s="54" t="s">
        <v>267</v>
      </c>
      <c r="G516" s="54" t="s">
        <v>207</v>
      </c>
      <c r="H516" s="54" t="s">
        <v>207</v>
      </c>
      <c r="I516" s="54" t="s">
        <v>317</v>
      </c>
      <c r="J516" s="54" t="s">
        <v>207</v>
      </c>
      <c r="K516" s="54" t="s">
        <v>318</v>
      </c>
      <c r="L516" s="89">
        <v>41674</v>
      </c>
      <c r="M516" s="89"/>
      <c r="N516" s="54" t="s">
        <v>319</v>
      </c>
      <c r="O516" s="90">
        <v>0.91</v>
      </c>
      <c r="P516" s="54">
        <v>1</v>
      </c>
    </row>
    <row r="517" spans="1:16" ht="24">
      <c r="A517" s="54" t="s">
        <v>225</v>
      </c>
      <c r="B517" s="54" t="s">
        <v>185</v>
      </c>
      <c r="C517" s="54" t="s">
        <v>1116</v>
      </c>
      <c r="D517" s="54" t="s">
        <v>92</v>
      </c>
      <c r="E517" s="54" t="s">
        <v>1117</v>
      </c>
      <c r="F517" s="54" t="s">
        <v>267</v>
      </c>
      <c r="G517" s="54" t="s">
        <v>207</v>
      </c>
      <c r="H517" s="54" t="s">
        <v>207</v>
      </c>
      <c r="I517" s="54" t="s">
        <v>317</v>
      </c>
      <c r="J517" s="54" t="s">
        <v>207</v>
      </c>
      <c r="K517" s="54" t="s">
        <v>340</v>
      </c>
      <c r="L517" s="89">
        <v>41674</v>
      </c>
      <c r="M517" s="89"/>
      <c r="N517" s="54" t="s">
        <v>1046</v>
      </c>
      <c r="O517" s="90">
        <v>-0.91</v>
      </c>
      <c r="P517" s="54">
        <v>-1</v>
      </c>
    </row>
    <row r="518" spans="1:16" ht="24">
      <c r="A518" s="54" t="s">
        <v>225</v>
      </c>
      <c r="B518" s="54" t="s">
        <v>185</v>
      </c>
      <c r="C518" s="54" t="s">
        <v>1116</v>
      </c>
      <c r="D518" s="54" t="s">
        <v>92</v>
      </c>
      <c r="E518" s="54" t="s">
        <v>1117</v>
      </c>
      <c r="F518" s="54" t="s">
        <v>267</v>
      </c>
      <c r="G518" s="54" t="s">
        <v>207</v>
      </c>
      <c r="H518" s="54" t="s">
        <v>207</v>
      </c>
      <c r="I518" s="54" t="s">
        <v>317</v>
      </c>
      <c r="J518" s="54" t="s">
        <v>207</v>
      </c>
      <c r="K518" s="54" t="s">
        <v>320</v>
      </c>
      <c r="L518" s="89">
        <v>41674</v>
      </c>
      <c r="M518" s="89"/>
      <c r="N518" s="54" t="s">
        <v>321</v>
      </c>
      <c r="O518" s="90">
        <v>1.82</v>
      </c>
      <c r="P518" s="54">
        <v>2</v>
      </c>
    </row>
    <row r="519" spans="1:16" ht="24">
      <c r="A519" s="54" t="s">
        <v>225</v>
      </c>
      <c r="B519" s="54" t="s">
        <v>185</v>
      </c>
      <c r="C519" s="54" t="s">
        <v>1116</v>
      </c>
      <c r="D519" s="54" t="s">
        <v>92</v>
      </c>
      <c r="E519" s="54" t="s">
        <v>1117</v>
      </c>
      <c r="F519" s="54" t="s">
        <v>267</v>
      </c>
      <c r="G519" s="54" t="s">
        <v>207</v>
      </c>
      <c r="H519" s="54" t="s">
        <v>207</v>
      </c>
      <c r="I519" s="54" t="s">
        <v>317</v>
      </c>
      <c r="J519" s="54" t="s">
        <v>207</v>
      </c>
      <c r="K519" s="54" t="s">
        <v>1055</v>
      </c>
      <c r="L519" s="89">
        <v>41674</v>
      </c>
      <c r="M519" s="89"/>
      <c r="N519" s="54" t="s">
        <v>1056</v>
      </c>
      <c r="O519" s="90">
        <v>1.82</v>
      </c>
      <c r="P519" s="54">
        <v>2</v>
      </c>
    </row>
    <row r="520" spans="1:16" ht="24">
      <c r="A520" s="54" t="s">
        <v>225</v>
      </c>
      <c r="B520" s="54" t="s">
        <v>185</v>
      </c>
      <c r="C520" s="54" t="s">
        <v>1116</v>
      </c>
      <c r="D520" s="54" t="s">
        <v>92</v>
      </c>
      <c r="E520" s="54" t="s">
        <v>1117</v>
      </c>
      <c r="F520" s="54" t="s">
        <v>267</v>
      </c>
      <c r="G520" s="54" t="s">
        <v>207</v>
      </c>
      <c r="H520" s="54" t="s">
        <v>207</v>
      </c>
      <c r="I520" s="54" t="s">
        <v>317</v>
      </c>
      <c r="J520" s="54" t="s">
        <v>207</v>
      </c>
      <c r="K520" s="54" t="s">
        <v>322</v>
      </c>
      <c r="L520" s="89">
        <v>41674</v>
      </c>
      <c r="M520" s="89"/>
      <c r="N520" s="54" t="s">
        <v>323</v>
      </c>
      <c r="O520" s="90">
        <v>3.64</v>
      </c>
      <c r="P520" s="54">
        <v>4</v>
      </c>
    </row>
    <row r="521" spans="1:16" ht="24">
      <c r="A521" s="54" t="s">
        <v>225</v>
      </c>
      <c r="B521" s="54" t="s">
        <v>185</v>
      </c>
      <c r="C521" s="54" t="s">
        <v>1116</v>
      </c>
      <c r="D521" s="54" t="s">
        <v>92</v>
      </c>
      <c r="E521" s="54" t="s">
        <v>1117</v>
      </c>
      <c r="F521" s="54" t="s">
        <v>267</v>
      </c>
      <c r="G521" s="54" t="s">
        <v>204</v>
      </c>
      <c r="H521" s="54" t="s">
        <v>205</v>
      </c>
      <c r="I521" s="54" t="s">
        <v>324</v>
      </c>
      <c r="J521" s="54" t="s">
        <v>204</v>
      </c>
      <c r="K521" s="54" t="s">
        <v>327</v>
      </c>
      <c r="L521" s="89">
        <v>42171</v>
      </c>
      <c r="M521" s="89"/>
      <c r="N521" s="54" t="s">
        <v>328</v>
      </c>
      <c r="O521" s="90">
        <v>0.91</v>
      </c>
      <c r="P521" s="54">
        <v>1</v>
      </c>
    </row>
    <row r="522" spans="1:16" ht="24">
      <c r="A522" s="54" t="s">
        <v>225</v>
      </c>
      <c r="B522" s="54" t="s">
        <v>185</v>
      </c>
      <c r="C522" s="54" t="s">
        <v>1116</v>
      </c>
      <c r="D522" s="54" t="s">
        <v>92</v>
      </c>
      <c r="E522" s="54" t="s">
        <v>1117</v>
      </c>
      <c r="F522" s="54" t="s">
        <v>267</v>
      </c>
      <c r="G522" s="54" t="s">
        <v>204</v>
      </c>
      <c r="H522" s="54" t="s">
        <v>331</v>
      </c>
      <c r="I522" s="54" t="s">
        <v>332</v>
      </c>
      <c r="J522" s="54" t="s">
        <v>204</v>
      </c>
      <c r="K522" s="54" t="s">
        <v>331</v>
      </c>
      <c r="L522" s="89">
        <v>42101</v>
      </c>
      <c r="M522" s="89"/>
      <c r="N522" s="54" t="s">
        <v>333</v>
      </c>
      <c r="O522" s="90">
        <v>2.73</v>
      </c>
      <c r="P522" s="54">
        <v>3</v>
      </c>
    </row>
    <row r="523" spans="1:16" ht="24">
      <c r="A523" s="54" t="s">
        <v>225</v>
      </c>
      <c r="B523" s="54" t="s">
        <v>185</v>
      </c>
      <c r="C523" s="54" t="s">
        <v>1116</v>
      </c>
      <c r="D523" s="54" t="s">
        <v>92</v>
      </c>
      <c r="E523" s="54" t="s">
        <v>1117</v>
      </c>
      <c r="F523" s="54" t="s">
        <v>267</v>
      </c>
      <c r="G523" s="54" t="s">
        <v>204</v>
      </c>
      <c r="H523" s="54" t="s">
        <v>206</v>
      </c>
      <c r="I523" s="54" t="s">
        <v>1069</v>
      </c>
      <c r="J523" s="54" t="s">
        <v>204</v>
      </c>
      <c r="K523" s="54" t="s">
        <v>1070</v>
      </c>
      <c r="L523" s="89">
        <v>41688</v>
      </c>
      <c r="M523" s="89"/>
      <c r="N523" s="54" t="s">
        <v>1071</v>
      </c>
      <c r="O523" s="90">
        <v>3.64</v>
      </c>
      <c r="P523" s="54">
        <v>4</v>
      </c>
    </row>
    <row r="524" spans="1:16" ht="24">
      <c r="A524" s="54" t="s">
        <v>225</v>
      </c>
      <c r="B524" s="54" t="s">
        <v>185</v>
      </c>
      <c r="C524" s="54" t="s">
        <v>1116</v>
      </c>
      <c r="D524" s="54" t="s">
        <v>92</v>
      </c>
      <c r="E524" s="54" t="s">
        <v>1117</v>
      </c>
      <c r="F524" s="54" t="s">
        <v>267</v>
      </c>
      <c r="G524" s="54" t="s">
        <v>204</v>
      </c>
      <c r="H524" s="54" t="s">
        <v>206</v>
      </c>
      <c r="I524" s="54" t="s">
        <v>1069</v>
      </c>
      <c r="J524" s="54" t="s">
        <v>204</v>
      </c>
      <c r="K524" s="54" t="s">
        <v>1078</v>
      </c>
      <c r="L524" s="89">
        <v>41688</v>
      </c>
      <c r="M524" s="89"/>
      <c r="N524" s="54" t="s">
        <v>1079</v>
      </c>
      <c r="O524" s="90">
        <v>0.91</v>
      </c>
      <c r="P524" s="54">
        <v>1</v>
      </c>
    </row>
    <row r="525" spans="1:16" ht="24">
      <c r="A525" s="54" t="s">
        <v>225</v>
      </c>
      <c r="B525" s="54" t="s">
        <v>185</v>
      </c>
      <c r="C525" s="54" t="s">
        <v>1116</v>
      </c>
      <c r="D525" s="54" t="s">
        <v>92</v>
      </c>
      <c r="E525" s="54" t="s">
        <v>1117</v>
      </c>
      <c r="F525" s="54" t="s">
        <v>267</v>
      </c>
      <c r="G525" s="54" t="s">
        <v>204</v>
      </c>
      <c r="H525" s="54" t="s">
        <v>206</v>
      </c>
      <c r="I525" s="54" t="s">
        <v>1069</v>
      </c>
      <c r="J525" s="54" t="s">
        <v>204</v>
      </c>
      <c r="K525" s="54" t="s">
        <v>1082</v>
      </c>
      <c r="L525" s="89">
        <v>41688</v>
      </c>
      <c r="M525" s="89"/>
      <c r="N525" s="54" t="s">
        <v>1083</v>
      </c>
      <c r="O525" s="90">
        <v>0.91</v>
      </c>
      <c r="P525" s="54">
        <v>1</v>
      </c>
    </row>
    <row r="526" spans="1:16" ht="24">
      <c r="A526" s="54" t="s">
        <v>225</v>
      </c>
      <c r="B526" s="54" t="s">
        <v>185</v>
      </c>
      <c r="C526" s="54" t="s">
        <v>1116</v>
      </c>
      <c r="D526" s="54" t="s">
        <v>92</v>
      </c>
      <c r="E526" s="54" t="s">
        <v>1117</v>
      </c>
      <c r="F526" s="54" t="s">
        <v>267</v>
      </c>
      <c r="G526" s="54" t="s">
        <v>204</v>
      </c>
      <c r="H526" s="54" t="s">
        <v>206</v>
      </c>
      <c r="I526" s="54" t="s">
        <v>1069</v>
      </c>
      <c r="J526" s="54" t="s">
        <v>204</v>
      </c>
      <c r="K526" s="54" t="s">
        <v>1084</v>
      </c>
      <c r="L526" s="89">
        <v>41688</v>
      </c>
      <c r="M526" s="89"/>
      <c r="N526" s="54" t="s">
        <v>1085</v>
      </c>
      <c r="O526" s="90">
        <v>0.91</v>
      </c>
      <c r="P526" s="54">
        <v>1</v>
      </c>
    </row>
    <row r="527" spans="1:16" ht="24">
      <c r="A527" s="54" t="s">
        <v>225</v>
      </c>
      <c r="B527" s="54" t="s">
        <v>185</v>
      </c>
      <c r="C527" s="54" t="s">
        <v>1116</v>
      </c>
      <c r="D527" s="54" t="s">
        <v>92</v>
      </c>
      <c r="E527" s="54" t="s">
        <v>1117</v>
      </c>
      <c r="F527" s="54" t="s">
        <v>267</v>
      </c>
      <c r="G527" s="54" t="s">
        <v>204</v>
      </c>
      <c r="H527" s="54" t="s">
        <v>206</v>
      </c>
      <c r="I527" s="54" t="s">
        <v>1069</v>
      </c>
      <c r="J527" s="54" t="s">
        <v>204</v>
      </c>
      <c r="K527" s="54" t="s">
        <v>1088</v>
      </c>
      <c r="L527" s="89">
        <v>41688</v>
      </c>
      <c r="M527" s="89"/>
      <c r="N527" s="54" t="s">
        <v>1089</v>
      </c>
      <c r="O527" s="90">
        <v>2.73</v>
      </c>
      <c r="P527" s="54">
        <v>3</v>
      </c>
    </row>
    <row r="528" spans="1:16" ht="24">
      <c r="A528" s="54" t="s">
        <v>225</v>
      </c>
      <c r="B528" s="54" t="s">
        <v>185</v>
      </c>
      <c r="C528" s="54" t="s">
        <v>1116</v>
      </c>
      <c r="D528" s="54" t="s">
        <v>92</v>
      </c>
      <c r="E528" s="54" t="s">
        <v>1117</v>
      </c>
      <c r="F528" s="54" t="s">
        <v>267</v>
      </c>
      <c r="G528" s="54" t="s">
        <v>204</v>
      </c>
      <c r="H528" s="54" t="s">
        <v>206</v>
      </c>
      <c r="I528" s="54" t="s">
        <v>1069</v>
      </c>
      <c r="J528" s="54" t="s">
        <v>204</v>
      </c>
      <c r="K528" s="54" t="s">
        <v>1090</v>
      </c>
      <c r="L528" s="89">
        <v>41688</v>
      </c>
      <c r="M528" s="89"/>
      <c r="N528" s="54" t="s">
        <v>1091</v>
      </c>
      <c r="O528" s="90">
        <v>3.64</v>
      </c>
      <c r="P528" s="54">
        <v>4</v>
      </c>
    </row>
    <row r="529" spans="1:16" ht="24">
      <c r="A529" s="54" t="s">
        <v>225</v>
      </c>
      <c r="B529" s="54" t="s">
        <v>185</v>
      </c>
      <c r="C529" s="54" t="s">
        <v>1116</v>
      </c>
      <c r="D529" s="54" t="s">
        <v>92</v>
      </c>
      <c r="E529" s="54" t="s">
        <v>1117</v>
      </c>
      <c r="F529" s="54" t="s">
        <v>267</v>
      </c>
      <c r="G529" s="54" t="s">
        <v>360</v>
      </c>
      <c r="H529" s="54" t="s">
        <v>1094</v>
      </c>
      <c r="I529" s="54" t="s">
        <v>1095</v>
      </c>
      <c r="J529" s="54" t="s">
        <v>360</v>
      </c>
      <c r="K529" s="54" t="s">
        <v>1098</v>
      </c>
      <c r="L529" s="89">
        <v>42671</v>
      </c>
      <c r="M529" s="89"/>
      <c r="N529" s="54" t="s">
        <v>1099</v>
      </c>
      <c r="O529" s="90">
        <v>1.82</v>
      </c>
      <c r="P529" s="54">
        <v>2</v>
      </c>
    </row>
    <row r="530" spans="1:16" ht="24">
      <c r="A530" s="54" t="s">
        <v>225</v>
      </c>
      <c r="B530" s="54" t="s">
        <v>185</v>
      </c>
      <c r="C530" s="54" t="s">
        <v>1116</v>
      </c>
      <c r="D530" s="54" t="s">
        <v>92</v>
      </c>
      <c r="E530" s="54" t="s">
        <v>1117</v>
      </c>
      <c r="F530" s="54" t="s">
        <v>267</v>
      </c>
      <c r="G530" s="54" t="s">
        <v>360</v>
      </c>
      <c r="H530" s="54" t="s">
        <v>1094</v>
      </c>
      <c r="I530" s="54" t="s">
        <v>1095</v>
      </c>
      <c r="J530" s="54" t="s">
        <v>360</v>
      </c>
      <c r="K530" s="54" t="s">
        <v>361</v>
      </c>
      <c r="L530" s="89">
        <v>42671</v>
      </c>
      <c r="M530" s="89"/>
      <c r="N530" s="54" t="s">
        <v>1104</v>
      </c>
      <c r="O530" s="90">
        <v>0.91</v>
      </c>
      <c r="P530" s="54">
        <v>1</v>
      </c>
    </row>
    <row r="531" spans="1:16" ht="24">
      <c r="A531" s="54" t="s">
        <v>225</v>
      </c>
      <c r="B531" s="54" t="s">
        <v>185</v>
      </c>
      <c r="C531" s="54" t="s">
        <v>1116</v>
      </c>
      <c r="D531" s="54" t="s">
        <v>92</v>
      </c>
      <c r="E531" s="54" t="s">
        <v>1117</v>
      </c>
      <c r="F531" s="54" t="s">
        <v>267</v>
      </c>
      <c r="G531" s="54" t="s">
        <v>360</v>
      </c>
      <c r="H531" s="54" t="s">
        <v>1094</v>
      </c>
      <c r="I531" s="54" t="s">
        <v>1095</v>
      </c>
      <c r="J531" s="54" t="s">
        <v>360</v>
      </c>
      <c r="K531" s="54" t="s">
        <v>1107</v>
      </c>
      <c r="L531" s="89">
        <v>42671</v>
      </c>
      <c r="M531" s="89"/>
      <c r="N531" s="54" t="s">
        <v>1108</v>
      </c>
      <c r="O531" s="90">
        <v>0.91</v>
      </c>
      <c r="P531" s="54">
        <v>1</v>
      </c>
    </row>
    <row r="532" spans="1:16" ht="36">
      <c r="A532" s="54" t="s">
        <v>225</v>
      </c>
      <c r="B532" s="54" t="s">
        <v>185</v>
      </c>
      <c r="C532" s="54" t="s">
        <v>1116</v>
      </c>
      <c r="D532" s="54" t="s">
        <v>92</v>
      </c>
      <c r="E532" s="54" t="s">
        <v>1117</v>
      </c>
      <c r="F532" s="54" t="s">
        <v>1118</v>
      </c>
      <c r="G532" s="54" t="s">
        <v>495</v>
      </c>
      <c r="H532" s="54" t="s">
        <v>496</v>
      </c>
      <c r="I532" s="54" t="s">
        <v>497</v>
      </c>
      <c r="J532" s="54" t="s">
        <v>254</v>
      </c>
      <c r="K532" s="54" t="s">
        <v>1119</v>
      </c>
      <c r="L532" s="89">
        <v>41688</v>
      </c>
      <c r="M532" s="89"/>
      <c r="N532" s="54" t="s">
        <v>254</v>
      </c>
      <c r="O532" s="90">
        <v>35</v>
      </c>
      <c r="P532" s="54">
        <v>5</v>
      </c>
    </row>
    <row r="533" spans="1:16" ht="36">
      <c r="A533" s="54" t="s">
        <v>225</v>
      </c>
      <c r="B533" s="54" t="s">
        <v>185</v>
      </c>
      <c r="C533" s="54" t="s">
        <v>1116</v>
      </c>
      <c r="D533" s="54" t="s">
        <v>92</v>
      </c>
      <c r="E533" s="54" t="s">
        <v>1117</v>
      </c>
      <c r="F533" s="54" t="s">
        <v>1118</v>
      </c>
      <c r="G533" s="54" t="s">
        <v>854</v>
      </c>
      <c r="H533" s="54" t="s">
        <v>855</v>
      </c>
      <c r="I533" s="54" t="s">
        <v>856</v>
      </c>
      <c r="J533" s="54" t="s">
        <v>254</v>
      </c>
      <c r="K533" s="54" t="s">
        <v>1119</v>
      </c>
      <c r="L533" s="89">
        <v>41688</v>
      </c>
      <c r="M533" s="89"/>
      <c r="N533" s="54" t="s">
        <v>254</v>
      </c>
      <c r="O533" s="90">
        <v>7</v>
      </c>
      <c r="P533" s="54">
        <v>1</v>
      </c>
    </row>
    <row r="534" spans="1:16" ht="36">
      <c r="A534" s="54" t="s">
        <v>225</v>
      </c>
      <c r="B534" s="54" t="s">
        <v>185</v>
      </c>
      <c r="C534" s="54" t="s">
        <v>1116</v>
      </c>
      <c r="D534" s="54" t="s">
        <v>92</v>
      </c>
      <c r="E534" s="54" t="s">
        <v>1117</v>
      </c>
      <c r="F534" s="54" t="s">
        <v>1118</v>
      </c>
      <c r="G534" s="54" t="s">
        <v>353</v>
      </c>
      <c r="H534" s="54" t="s">
        <v>923</v>
      </c>
      <c r="I534" s="54" t="s">
        <v>924</v>
      </c>
      <c r="J534" s="54" t="s">
        <v>254</v>
      </c>
      <c r="K534" s="54" t="s">
        <v>1119</v>
      </c>
      <c r="L534" s="89">
        <v>42622</v>
      </c>
      <c r="M534" s="89"/>
      <c r="N534" s="54" t="s">
        <v>254</v>
      </c>
      <c r="O534" s="90">
        <v>4.2</v>
      </c>
      <c r="P534" s="54">
        <v>1</v>
      </c>
    </row>
    <row r="535" spans="1:16" ht="36">
      <c r="A535" s="54" t="s">
        <v>225</v>
      </c>
      <c r="B535" s="54" t="s">
        <v>185</v>
      </c>
      <c r="C535" s="54" t="s">
        <v>1116</v>
      </c>
      <c r="D535" s="54" t="s">
        <v>92</v>
      </c>
      <c r="E535" s="54" t="s">
        <v>1117</v>
      </c>
      <c r="F535" s="54" t="s">
        <v>1118</v>
      </c>
      <c r="G535" s="54" t="s">
        <v>1467</v>
      </c>
      <c r="H535" s="54" t="s">
        <v>1468</v>
      </c>
      <c r="I535" s="54" t="s">
        <v>1469</v>
      </c>
      <c r="J535" s="54" t="s">
        <v>254</v>
      </c>
      <c r="K535" s="54" t="s">
        <v>1119</v>
      </c>
      <c r="L535" s="89">
        <v>43308</v>
      </c>
      <c r="M535" s="89"/>
      <c r="N535" s="54" t="s">
        <v>254</v>
      </c>
      <c r="O535" s="90">
        <v>9.8000000000000007</v>
      </c>
      <c r="P535" s="54">
        <v>2</v>
      </c>
    </row>
    <row r="536" spans="1:16" ht="36">
      <c r="A536" s="54" t="s">
        <v>225</v>
      </c>
      <c r="B536" s="54" t="s">
        <v>185</v>
      </c>
      <c r="C536" s="54" t="s">
        <v>1116</v>
      </c>
      <c r="D536" s="54" t="s">
        <v>92</v>
      </c>
      <c r="E536" s="54" t="s">
        <v>1117</v>
      </c>
      <c r="F536" s="54" t="s">
        <v>1118</v>
      </c>
      <c r="G536" s="54" t="s">
        <v>207</v>
      </c>
      <c r="H536" s="54" t="s">
        <v>207</v>
      </c>
      <c r="I536" s="54" t="s">
        <v>1120</v>
      </c>
      <c r="J536" s="54" t="s">
        <v>254</v>
      </c>
      <c r="K536" s="54" t="s">
        <v>1119</v>
      </c>
      <c r="L536" s="89">
        <v>41674</v>
      </c>
      <c r="M536" s="89"/>
      <c r="N536" s="54" t="s">
        <v>254</v>
      </c>
      <c r="O536" s="90">
        <v>35</v>
      </c>
      <c r="P536" s="54">
        <v>5</v>
      </c>
    </row>
    <row r="537" spans="1:16" ht="36">
      <c r="A537" s="54" t="s">
        <v>225</v>
      </c>
      <c r="B537" s="54" t="s">
        <v>185</v>
      </c>
      <c r="C537" s="54" t="s">
        <v>1116</v>
      </c>
      <c r="D537" s="54" t="s">
        <v>92</v>
      </c>
      <c r="E537" s="54" t="s">
        <v>1117</v>
      </c>
      <c r="F537" s="54" t="s">
        <v>1118</v>
      </c>
      <c r="G537" s="54" t="s">
        <v>360</v>
      </c>
      <c r="H537" s="54" t="s">
        <v>1094</v>
      </c>
      <c r="I537" s="54" t="s">
        <v>1095</v>
      </c>
      <c r="J537" s="54" t="s">
        <v>254</v>
      </c>
      <c r="K537" s="54" t="s">
        <v>1119</v>
      </c>
      <c r="L537" s="89">
        <v>42671</v>
      </c>
      <c r="M537" s="89"/>
      <c r="N537" s="54" t="s">
        <v>254</v>
      </c>
      <c r="O537" s="90">
        <v>6.3000000000000007</v>
      </c>
      <c r="P537" s="54">
        <v>1</v>
      </c>
    </row>
    <row r="538" spans="1:16" ht="24">
      <c r="A538" s="54" t="s">
        <v>225</v>
      </c>
      <c r="B538" s="54" t="s">
        <v>185</v>
      </c>
      <c r="C538" s="54" t="s">
        <v>1623</v>
      </c>
      <c r="D538" s="54" t="s">
        <v>92</v>
      </c>
      <c r="E538" s="54" t="s">
        <v>1121</v>
      </c>
      <c r="F538" s="54" t="s">
        <v>267</v>
      </c>
      <c r="G538" s="54" t="s">
        <v>186</v>
      </c>
      <c r="H538" s="54" t="s">
        <v>382</v>
      </c>
      <c r="I538" s="54" t="s">
        <v>383</v>
      </c>
      <c r="J538" s="54" t="s">
        <v>186</v>
      </c>
      <c r="K538" s="54" t="s">
        <v>382</v>
      </c>
      <c r="L538" s="89">
        <v>42230</v>
      </c>
      <c r="M538" s="89"/>
      <c r="N538" s="54" t="s">
        <v>384</v>
      </c>
      <c r="O538" s="90">
        <v>3.7988196799999992E-2</v>
      </c>
      <c r="P538" s="54">
        <v>65</v>
      </c>
    </row>
    <row r="539" spans="1:16" ht="24">
      <c r="A539" s="54" t="s">
        <v>225</v>
      </c>
      <c r="B539" s="54" t="s">
        <v>185</v>
      </c>
      <c r="C539" s="54" t="s">
        <v>1623</v>
      </c>
      <c r="D539" s="54" t="s">
        <v>92</v>
      </c>
      <c r="E539" s="54" t="s">
        <v>1121</v>
      </c>
      <c r="F539" s="54" t="s">
        <v>267</v>
      </c>
      <c r="G539" s="54" t="s">
        <v>186</v>
      </c>
      <c r="H539" s="54" t="s">
        <v>187</v>
      </c>
      <c r="I539" s="54" t="s">
        <v>389</v>
      </c>
      <c r="J539" s="54" t="s">
        <v>186</v>
      </c>
      <c r="K539" s="54" t="s">
        <v>187</v>
      </c>
      <c r="L539" s="89">
        <v>42489</v>
      </c>
      <c r="M539" s="89"/>
      <c r="N539" s="54" t="s">
        <v>390</v>
      </c>
      <c r="O539" s="90">
        <v>5.8443380000000014E-4</v>
      </c>
      <c r="P539" s="54">
        <v>1</v>
      </c>
    </row>
    <row r="540" spans="1:16" ht="24">
      <c r="A540" s="54" t="s">
        <v>225</v>
      </c>
      <c r="B540" s="54" t="s">
        <v>185</v>
      </c>
      <c r="C540" s="54" t="s">
        <v>1623</v>
      </c>
      <c r="D540" s="54" t="s">
        <v>92</v>
      </c>
      <c r="E540" s="54" t="s">
        <v>1121</v>
      </c>
      <c r="F540" s="54" t="s">
        <v>267</v>
      </c>
      <c r="G540" s="54" t="s">
        <v>186</v>
      </c>
      <c r="H540" s="54" t="s">
        <v>187</v>
      </c>
      <c r="I540" s="54" t="s">
        <v>268</v>
      </c>
      <c r="J540" s="54" t="s">
        <v>186</v>
      </c>
      <c r="K540" s="54" t="s">
        <v>187</v>
      </c>
      <c r="L540" s="89">
        <v>42094</v>
      </c>
      <c r="M540" s="89"/>
      <c r="N540" s="54" t="s">
        <v>269</v>
      </c>
      <c r="O540" s="90">
        <v>0.1180556271</v>
      </c>
      <c r="P540" s="54">
        <v>202</v>
      </c>
    </row>
    <row r="541" spans="1:16" ht="24">
      <c r="A541" s="54" t="s">
        <v>225</v>
      </c>
      <c r="B541" s="54" t="s">
        <v>185</v>
      </c>
      <c r="C541" s="54" t="s">
        <v>1623</v>
      </c>
      <c r="D541" s="54" t="s">
        <v>92</v>
      </c>
      <c r="E541" s="54" t="s">
        <v>1121</v>
      </c>
      <c r="F541" s="54" t="s">
        <v>267</v>
      </c>
      <c r="G541" s="54" t="s">
        <v>186</v>
      </c>
      <c r="H541" s="54" t="s">
        <v>187</v>
      </c>
      <c r="I541" s="54" t="s">
        <v>270</v>
      </c>
      <c r="J541" s="54" t="s">
        <v>186</v>
      </c>
      <c r="K541" s="54" t="s">
        <v>382</v>
      </c>
      <c r="L541" s="89">
        <v>42251</v>
      </c>
      <c r="M541" s="89"/>
      <c r="N541" s="54" t="s">
        <v>391</v>
      </c>
      <c r="O541" s="90">
        <v>1.7533014E-3</v>
      </c>
      <c r="P541" s="54">
        <v>3</v>
      </c>
    </row>
    <row r="542" spans="1:16" ht="24">
      <c r="A542" s="54" t="s">
        <v>225</v>
      </c>
      <c r="B542" s="54" t="s">
        <v>185</v>
      </c>
      <c r="C542" s="54" t="s">
        <v>1623</v>
      </c>
      <c r="D542" s="54" t="s">
        <v>92</v>
      </c>
      <c r="E542" s="54" t="s">
        <v>1121</v>
      </c>
      <c r="F542" s="54" t="s">
        <v>267</v>
      </c>
      <c r="G542" s="54" t="s">
        <v>186</v>
      </c>
      <c r="H542" s="54" t="s">
        <v>187</v>
      </c>
      <c r="I542" s="54" t="s">
        <v>270</v>
      </c>
      <c r="J542" s="54" t="s">
        <v>186</v>
      </c>
      <c r="K542" s="54" t="s">
        <v>392</v>
      </c>
      <c r="L542" s="89">
        <v>42251</v>
      </c>
      <c r="M542" s="89"/>
      <c r="N542" s="54" t="s">
        <v>393</v>
      </c>
      <c r="O542" s="90">
        <v>1.05198084E-2</v>
      </c>
      <c r="P542" s="54">
        <v>18</v>
      </c>
    </row>
    <row r="543" spans="1:16" ht="24">
      <c r="A543" s="54" t="s">
        <v>225</v>
      </c>
      <c r="B543" s="54" t="s">
        <v>185</v>
      </c>
      <c r="C543" s="54" t="s">
        <v>1623</v>
      </c>
      <c r="D543" s="54" t="s">
        <v>92</v>
      </c>
      <c r="E543" s="54" t="s">
        <v>1121</v>
      </c>
      <c r="F543" s="54" t="s">
        <v>267</v>
      </c>
      <c r="G543" s="54" t="s">
        <v>186</v>
      </c>
      <c r="H543" s="54" t="s">
        <v>187</v>
      </c>
      <c r="I543" s="54" t="s">
        <v>270</v>
      </c>
      <c r="J543" s="54" t="s">
        <v>186</v>
      </c>
      <c r="K543" s="54" t="s">
        <v>271</v>
      </c>
      <c r="L543" s="89">
        <v>42251</v>
      </c>
      <c r="M543" s="89"/>
      <c r="N543" s="54" t="s">
        <v>272</v>
      </c>
      <c r="O543" s="90">
        <v>4.6754703799999998E-2</v>
      </c>
      <c r="P543" s="54">
        <v>80</v>
      </c>
    </row>
    <row r="544" spans="1:16" ht="24">
      <c r="A544" s="54" t="s">
        <v>225</v>
      </c>
      <c r="B544" s="54" t="s">
        <v>185</v>
      </c>
      <c r="C544" s="54" t="s">
        <v>1623</v>
      </c>
      <c r="D544" s="54" t="s">
        <v>92</v>
      </c>
      <c r="E544" s="54" t="s">
        <v>1121</v>
      </c>
      <c r="F544" s="54" t="s">
        <v>267</v>
      </c>
      <c r="G544" s="54" t="s">
        <v>186</v>
      </c>
      <c r="H544" s="54" t="s">
        <v>187</v>
      </c>
      <c r="I544" s="54" t="s">
        <v>270</v>
      </c>
      <c r="J544" s="54" t="s">
        <v>186</v>
      </c>
      <c r="K544" s="54" t="s">
        <v>394</v>
      </c>
      <c r="L544" s="89">
        <v>42251</v>
      </c>
      <c r="M544" s="89"/>
      <c r="N544" s="54" t="s">
        <v>395</v>
      </c>
      <c r="O544" s="90">
        <v>1.1688676E-2</v>
      </c>
      <c r="P544" s="54">
        <v>20</v>
      </c>
    </row>
    <row r="545" spans="1:16" ht="24">
      <c r="A545" s="54" t="s">
        <v>225</v>
      </c>
      <c r="B545" s="54" t="s">
        <v>185</v>
      </c>
      <c r="C545" s="54" t="s">
        <v>1623</v>
      </c>
      <c r="D545" s="54" t="s">
        <v>92</v>
      </c>
      <c r="E545" s="54" t="s">
        <v>1121</v>
      </c>
      <c r="F545" s="54" t="s">
        <v>267</v>
      </c>
      <c r="G545" s="54" t="s">
        <v>186</v>
      </c>
      <c r="H545" s="54" t="s">
        <v>187</v>
      </c>
      <c r="I545" s="54" t="s">
        <v>270</v>
      </c>
      <c r="J545" s="54" t="s">
        <v>186</v>
      </c>
      <c r="K545" s="54" t="s">
        <v>396</v>
      </c>
      <c r="L545" s="89">
        <v>42251</v>
      </c>
      <c r="M545" s="89"/>
      <c r="N545" s="54" t="s">
        <v>397</v>
      </c>
      <c r="O545" s="90">
        <v>9.9353745999999996E-3</v>
      </c>
      <c r="P545" s="54">
        <v>17</v>
      </c>
    </row>
    <row r="546" spans="1:16" ht="24">
      <c r="A546" s="54" t="s">
        <v>225</v>
      </c>
      <c r="B546" s="54" t="s">
        <v>185</v>
      </c>
      <c r="C546" s="54" t="s">
        <v>1623</v>
      </c>
      <c r="D546" s="54" t="s">
        <v>92</v>
      </c>
      <c r="E546" s="54" t="s">
        <v>1121</v>
      </c>
      <c r="F546" s="54" t="s">
        <v>267</v>
      </c>
      <c r="G546" s="54" t="s">
        <v>186</v>
      </c>
      <c r="H546" s="54" t="s">
        <v>187</v>
      </c>
      <c r="I546" s="54" t="s">
        <v>270</v>
      </c>
      <c r="J546" s="54" t="s">
        <v>186</v>
      </c>
      <c r="K546" s="54" t="s">
        <v>273</v>
      </c>
      <c r="L546" s="89">
        <v>42251</v>
      </c>
      <c r="M546" s="89"/>
      <c r="N546" s="54" t="s">
        <v>274</v>
      </c>
      <c r="O546" s="90">
        <v>2.5715087099999999E-2</v>
      </c>
      <c r="P546" s="54">
        <v>44</v>
      </c>
    </row>
    <row r="547" spans="1:16" ht="24">
      <c r="A547" s="54" t="s">
        <v>225</v>
      </c>
      <c r="B547" s="54" t="s">
        <v>185</v>
      </c>
      <c r="C547" s="54" t="s">
        <v>1623</v>
      </c>
      <c r="D547" s="54" t="s">
        <v>92</v>
      </c>
      <c r="E547" s="54" t="s">
        <v>1121</v>
      </c>
      <c r="F547" s="54" t="s">
        <v>267</v>
      </c>
      <c r="G547" s="54" t="s">
        <v>186</v>
      </c>
      <c r="H547" s="54" t="s">
        <v>187</v>
      </c>
      <c r="I547" s="54" t="s">
        <v>270</v>
      </c>
      <c r="J547" s="54" t="s">
        <v>186</v>
      </c>
      <c r="K547" s="54" t="s">
        <v>398</v>
      </c>
      <c r="L547" s="89">
        <v>42251</v>
      </c>
      <c r="M547" s="89"/>
      <c r="N547" s="54" t="s">
        <v>399</v>
      </c>
      <c r="O547" s="90">
        <v>1.28575436E-2</v>
      </c>
      <c r="P547" s="54">
        <v>22</v>
      </c>
    </row>
    <row r="548" spans="1:16" ht="24">
      <c r="A548" s="54" t="s">
        <v>225</v>
      </c>
      <c r="B548" s="54" t="s">
        <v>185</v>
      </c>
      <c r="C548" s="54" t="s">
        <v>1623</v>
      </c>
      <c r="D548" s="54" t="s">
        <v>92</v>
      </c>
      <c r="E548" s="54" t="s">
        <v>1121</v>
      </c>
      <c r="F548" s="54" t="s">
        <v>267</v>
      </c>
      <c r="G548" s="54" t="s">
        <v>186</v>
      </c>
      <c r="H548" s="54" t="s">
        <v>187</v>
      </c>
      <c r="I548" s="54" t="s">
        <v>270</v>
      </c>
      <c r="J548" s="54" t="s">
        <v>186</v>
      </c>
      <c r="K548" s="54" t="s">
        <v>400</v>
      </c>
      <c r="L548" s="89">
        <v>42251</v>
      </c>
      <c r="M548" s="89"/>
      <c r="N548" s="54" t="s">
        <v>401</v>
      </c>
      <c r="O548" s="90">
        <v>2.04551829E-2</v>
      </c>
      <c r="P548" s="54">
        <v>35</v>
      </c>
    </row>
    <row r="549" spans="1:16" ht="24">
      <c r="A549" s="54" t="s">
        <v>225</v>
      </c>
      <c r="B549" s="54" t="s">
        <v>185</v>
      </c>
      <c r="C549" s="54" t="s">
        <v>1623</v>
      </c>
      <c r="D549" s="54" t="s">
        <v>92</v>
      </c>
      <c r="E549" s="54" t="s">
        <v>1121</v>
      </c>
      <c r="F549" s="54" t="s">
        <v>267</v>
      </c>
      <c r="G549" s="54" t="s">
        <v>186</v>
      </c>
      <c r="H549" s="54" t="s">
        <v>271</v>
      </c>
      <c r="I549" s="54" t="s">
        <v>402</v>
      </c>
      <c r="J549" s="54" t="s">
        <v>186</v>
      </c>
      <c r="K549" s="54" t="s">
        <v>271</v>
      </c>
      <c r="L549" s="89">
        <v>42475</v>
      </c>
      <c r="M549" s="89"/>
      <c r="N549" s="54" t="s">
        <v>403</v>
      </c>
      <c r="O549" s="90">
        <v>1.1688676000000001E-3</v>
      </c>
      <c r="P549" s="54">
        <v>2</v>
      </c>
    </row>
    <row r="550" spans="1:16" ht="24">
      <c r="A550" s="54" t="s">
        <v>225</v>
      </c>
      <c r="B550" s="54" t="s">
        <v>185</v>
      </c>
      <c r="C550" s="54" t="s">
        <v>1623</v>
      </c>
      <c r="D550" s="54" t="s">
        <v>92</v>
      </c>
      <c r="E550" s="54" t="s">
        <v>1121</v>
      </c>
      <c r="F550" s="54" t="s">
        <v>267</v>
      </c>
      <c r="G550" s="54" t="s">
        <v>186</v>
      </c>
      <c r="H550" s="54" t="s">
        <v>404</v>
      </c>
      <c r="I550" s="54" t="s">
        <v>405</v>
      </c>
      <c r="J550" s="54" t="s">
        <v>186</v>
      </c>
      <c r="K550" s="54" t="s">
        <v>404</v>
      </c>
      <c r="L550" s="89">
        <v>42059</v>
      </c>
      <c r="M550" s="89"/>
      <c r="N550" s="54" t="s">
        <v>406</v>
      </c>
      <c r="O550" s="90">
        <v>0.16247259580000001</v>
      </c>
      <c r="P550" s="54">
        <v>278</v>
      </c>
    </row>
    <row r="551" spans="1:16" ht="24">
      <c r="A551" s="54" t="s">
        <v>225</v>
      </c>
      <c r="B551" s="54" t="s">
        <v>185</v>
      </c>
      <c r="C551" s="54" t="s">
        <v>1623</v>
      </c>
      <c r="D551" s="54" t="s">
        <v>92</v>
      </c>
      <c r="E551" s="54" t="s">
        <v>1121</v>
      </c>
      <c r="F551" s="54" t="s">
        <v>267</v>
      </c>
      <c r="G551" s="54" t="s">
        <v>186</v>
      </c>
      <c r="H551" s="54" t="s">
        <v>404</v>
      </c>
      <c r="I551" s="54" t="s">
        <v>409</v>
      </c>
      <c r="J551" s="54" t="s">
        <v>186</v>
      </c>
      <c r="K551" s="54" t="s">
        <v>404</v>
      </c>
      <c r="L551" s="89">
        <v>42475</v>
      </c>
      <c r="M551" s="89"/>
      <c r="N551" s="54" t="s">
        <v>410</v>
      </c>
      <c r="O551" s="90">
        <v>5.8443380000000014E-4</v>
      </c>
      <c r="P551" s="54">
        <v>1</v>
      </c>
    </row>
    <row r="552" spans="1:16" ht="24">
      <c r="A552" s="54" t="s">
        <v>225</v>
      </c>
      <c r="B552" s="54" t="s">
        <v>185</v>
      </c>
      <c r="C552" s="54" t="s">
        <v>1623</v>
      </c>
      <c r="D552" s="54" t="s">
        <v>92</v>
      </c>
      <c r="E552" s="54" t="s">
        <v>1121</v>
      </c>
      <c r="F552" s="54" t="s">
        <v>267</v>
      </c>
      <c r="G552" s="54" t="s">
        <v>411</v>
      </c>
      <c r="H552" s="54" t="s">
        <v>411</v>
      </c>
      <c r="I552" s="54" t="s">
        <v>412</v>
      </c>
      <c r="J552" s="54" t="s">
        <v>411</v>
      </c>
      <c r="K552" s="54" t="s">
        <v>413</v>
      </c>
      <c r="L552" s="89">
        <v>41695</v>
      </c>
      <c r="M552" s="89"/>
      <c r="N552" s="54" t="s">
        <v>414</v>
      </c>
      <c r="O552" s="90">
        <v>1.1104242199999999E-2</v>
      </c>
      <c r="P552" s="54">
        <v>19</v>
      </c>
    </row>
    <row r="553" spans="1:16" ht="24">
      <c r="A553" s="54" t="s">
        <v>225</v>
      </c>
      <c r="B553" s="54" t="s">
        <v>185</v>
      </c>
      <c r="C553" s="54" t="s">
        <v>1623</v>
      </c>
      <c r="D553" s="54" t="s">
        <v>92</v>
      </c>
      <c r="E553" s="54" t="s">
        <v>1121</v>
      </c>
      <c r="F553" s="54" t="s">
        <v>267</v>
      </c>
      <c r="G553" s="54" t="s">
        <v>411</v>
      </c>
      <c r="H553" s="54" t="s">
        <v>411</v>
      </c>
      <c r="I553" s="54" t="s">
        <v>412</v>
      </c>
      <c r="J553" s="54" t="s">
        <v>411</v>
      </c>
      <c r="K553" s="54" t="s">
        <v>415</v>
      </c>
      <c r="L553" s="89">
        <v>41695</v>
      </c>
      <c r="M553" s="89"/>
      <c r="N553" s="54" t="s">
        <v>416</v>
      </c>
      <c r="O553" s="90">
        <v>1.1688676000000001E-3</v>
      </c>
      <c r="P553" s="54">
        <v>2</v>
      </c>
    </row>
    <row r="554" spans="1:16" ht="24">
      <c r="A554" s="54" t="s">
        <v>225</v>
      </c>
      <c r="B554" s="54" t="s">
        <v>185</v>
      </c>
      <c r="C554" s="54" t="s">
        <v>1623</v>
      </c>
      <c r="D554" s="54" t="s">
        <v>92</v>
      </c>
      <c r="E554" s="54" t="s">
        <v>1121</v>
      </c>
      <c r="F554" s="54" t="s">
        <v>267</v>
      </c>
      <c r="G554" s="54" t="s">
        <v>411</v>
      </c>
      <c r="H554" s="54" t="s">
        <v>411</v>
      </c>
      <c r="I554" s="54" t="s">
        <v>412</v>
      </c>
      <c r="J554" s="54" t="s">
        <v>411</v>
      </c>
      <c r="K554" s="54" t="s">
        <v>417</v>
      </c>
      <c r="L554" s="89">
        <v>41695</v>
      </c>
      <c r="M554" s="89"/>
      <c r="N554" s="54" t="s">
        <v>418</v>
      </c>
      <c r="O554" s="90">
        <v>4.6754704000000003E-3</v>
      </c>
      <c r="P554" s="54">
        <v>8</v>
      </c>
    </row>
    <row r="555" spans="1:16" ht="24">
      <c r="A555" s="54" t="s">
        <v>225</v>
      </c>
      <c r="B555" s="54" t="s">
        <v>185</v>
      </c>
      <c r="C555" s="54" t="s">
        <v>1623</v>
      </c>
      <c r="D555" s="54" t="s">
        <v>92</v>
      </c>
      <c r="E555" s="54" t="s">
        <v>1121</v>
      </c>
      <c r="F555" s="54" t="s">
        <v>267</v>
      </c>
      <c r="G555" s="54" t="s">
        <v>411</v>
      </c>
      <c r="H555" s="54" t="s">
        <v>411</v>
      </c>
      <c r="I555" s="54" t="s">
        <v>412</v>
      </c>
      <c r="J555" s="54" t="s">
        <v>411</v>
      </c>
      <c r="K555" s="54" t="s">
        <v>419</v>
      </c>
      <c r="L555" s="89">
        <v>41695</v>
      </c>
      <c r="M555" s="89"/>
      <c r="N555" s="54" t="s">
        <v>420</v>
      </c>
      <c r="O555" s="90">
        <v>5.8443380000000014E-4</v>
      </c>
      <c r="P555" s="54">
        <v>1</v>
      </c>
    </row>
    <row r="556" spans="1:16" ht="24">
      <c r="A556" s="54" t="s">
        <v>225</v>
      </c>
      <c r="B556" s="54" t="s">
        <v>185</v>
      </c>
      <c r="C556" s="54" t="s">
        <v>1623</v>
      </c>
      <c r="D556" s="54" t="s">
        <v>92</v>
      </c>
      <c r="E556" s="54" t="s">
        <v>1121</v>
      </c>
      <c r="F556" s="54" t="s">
        <v>267</v>
      </c>
      <c r="G556" s="54" t="s">
        <v>411</v>
      </c>
      <c r="H556" s="54" t="s">
        <v>411</v>
      </c>
      <c r="I556" s="54" t="s">
        <v>412</v>
      </c>
      <c r="J556" s="54" t="s">
        <v>411</v>
      </c>
      <c r="K556" s="54" t="s">
        <v>1122</v>
      </c>
      <c r="L556" s="89">
        <v>41695</v>
      </c>
      <c r="M556" s="89"/>
      <c r="N556" s="54" t="s">
        <v>1123</v>
      </c>
      <c r="O556" s="90">
        <v>5.8443380000000014E-4</v>
      </c>
      <c r="P556" s="54">
        <v>1</v>
      </c>
    </row>
    <row r="557" spans="1:16" ht="24">
      <c r="A557" s="54" t="s">
        <v>225</v>
      </c>
      <c r="B557" s="54" t="s">
        <v>185</v>
      </c>
      <c r="C557" s="54" t="s">
        <v>1623</v>
      </c>
      <c r="D557" s="54" t="s">
        <v>92</v>
      </c>
      <c r="E557" s="54" t="s">
        <v>1121</v>
      </c>
      <c r="F557" s="54" t="s">
        <v>267</v>
      </c>
      <c r="G557" s="54" t="s">
        <v>411</v>
      </c>
      <c r="H557" s="54" t="s">
        <v>421</v>
      </c>
      <c r="I557" s="54" t="s">
        <v>422</v>
      </c>
      <c r="J557" s="54" t="s">
        <v>411</v>
      </c>
      <c r="K557" s="54" t="s">
        <v>421</v>
      </c>
      <c r="L557" s="89">
        <v>41828</v>
      </c>
      <c r="M557" s="89"/>
      <c r="N557" s="54" t="s">
        <v>423</v>
      </c>
      <c r="O557" s="90">
        <v>1.51952788E-2</v>
      </c>
      <c r="P557" s="54">
        <v>26</v>
      </c>
    </row>
    <row r="558" spans="1:16" ht="24">
      <c r="A558" s="54" t="s">
        <v>225</v>
      </c>
      <c r="B558" s="54" t="s">
        <v>185</v>
      </c>
      <c r="C558" s="54" t="s">
        <v>1623</v>
      </c>
      <c r="D558" s="54" t="s">
        <v>92</v>
      </c>
      <c r="E558" s="54" t="s">
        <v>1121</v>
      </c>
      <c r="F558" s="54" t="s">
        <v>267</v>
      </c>
      <c r="G558" s="54" t="s">
        <v>411</v>
      </c>
      <c r="H558" s="54" t="s">
        <v>424</v>
      </c>
      <c r="I558" s="54" t="s">
        <v>425</v>
      </c>
      <c r="J558" s="54" t="s">
        <v>411</v>
      </c>
      <c r="K558" s="54" t="s">
        <v>424</v>
      </c>
      <c r="L558" s="89">
        <v>41933</v>
      </c>
      <c r="M558" s="89"/>
      <c r="N558" s="54" t="s">
        <v>426</v>
      </c>
      <c r="O558" s="90">
        <v>1.8117447700000001E-2</v>
      </c>
      <c r="P558" s="54">
        <v>31</v>
      </c>
    </row>
    <row r="559" spans="1:16" ht="24">
      <c r="A559" s="54" t="s">
        <v>225</v>
      </c>
      <c r="B559" s="54" t="s">
        <v>185</v>
      </c>
      <c r="C559" s="54" t="s">
        <v>1623</v>
      </c>
      <c r="D559" s="54" t="s">
        <v>92</v>
      </c>
      <c r="E559" s="54" t="s">
        <v>1121</v>
      </c>
      <c r="F559" s="54" t="s">
        <v>267</v>
      </c>
      <c r="G559" s="54" t="s">
        <v>411</v>
      </c>
      <c r="H559" s="54" t="s">
        <v>427</v>
      </c>
      <c r="I559" s="54" t="s">
        <v>428</v>
      </c>
      <c r="J559" s="54" t="s">
        <v>411</v>
      </c>
      <c r="K559" s="54" t="s">
        <v>429</v>
      </c>
      <c r="L559" s="89">
        <v>42066</v>
      </c>
      <c r="M559" s="89"/>
      <c r="N559" s="54" t="s">
        <v>430</v>
      </c>
      <c r="O559" s="90">
        <v>9.9353745999999996E-3</v>
      </c>
      <c r="P559" s="54">
        <v>17</v>
      </c>
    </row>
    <row r="560" spans="1:16" ht="24">
      <c r="A560" s="54" t="s">
        <v>225</v>
      </c>
      <c r="B560" s="54" t="s">
        <v>185</v>
      </c>
      <c r="C560" s="54" t="s">
        <v>1623</v>
      </c>
      <c r="D560" s="54" t="s">
        <v>92</v>
      </c>
      <c r="E560" s="54" t="s">
        <v>1121</v>
      </c>
      <c r="F560" s="54" t="s">
        <v>267</v>
      </c>
      <c r="G560" s="54" t="s">
        <v>411</v>
      </c>
      <c r="H560" s="54" t="s">
        <v>427</v>
      </c>
      <c r="I560" s="54" t="s">
        <v>428</v>
      </c>
      <c r="J560" s="54" t="s">
        <v>411</v>
      </c>
      <c r="K560" s="54" t="s">
        <v>431</v>
      </c>
      <c r="L560" s="89">
        <v>42066</v>
      </c>
      <c r="M560" s="89"/>
      <c r="N560" s="54" t="s">
        <v>432</v>
      </c>
      <c r="O560" s="90">
        <v>9.3509408000000006E-3</v>
      </c>
      <c r="P560" s="54">
        <v>16</v>
      </c>
    </row>
    <row r="561" spans="1:16" ht="24">
      <c r="A561" s="54" t="s">
        <v>225</v>
      </c>
      <c r="B561" s="54" t="s">
        <v>185</v>
      </c>
      <c r="C561" s="54" t="s">
        <v>1623</v>
      </c>
      <c r="D561" s="54" t="s">
        <v>92</v>
      </c>
      <c r="E561" s="54" t="s">
        <v>1121</v>
      </c>
      <c r="F561" s="54" t="s">
        <v>267</v>
      </c>
      <c r="G561" s="54" t="s">
        <v>411</v>
      </c>
      <c r="H561" s="54" t="s">
        <v>427</v>
      </c>
      <c r="I561" s="54" t="s">
        <v>428</v>
      </c>
      <c r="J561" s="54" t="s">
        <v>411</v>
      </c>
      <c r="K561" s="54" t="s">
        <v>433</v>
      </c>
      <c r="L561" s="89">
        <v>42066</v>
      </c>
      <c r="M561" s="89"/>
      <c r="N561" s="54" t="s">
        <v>434</v>
      </c>
      <c r="O561" s="90">
        <v>7.0132056E-3</v>
      </c>
      <c r="P561" s="54">
        <v>12</v>
      </c>
    </row>
    <row r="562" spans="1:16" ht="24">
      <c r="A562" s="54" t="s">
        <v>225</v>
      </c>
      <c r="B562" s="54" t="s">
        <v>185</v>
      </c>
      <c r="C562" s="54" t="s">
        <v>1623</v>
      </c>
      <c r="D562" s="54" t="s">
        <v>92</v>
      </c>
      <c r="E562" s="54" t="s">
        <v>1121</v>
      </c>
      <c r="F562" s="54" t="s">
        <v>267</v>
      </c>
      <c r="G562" s="54" t="s">
        <v>411</v>
      </c>
      <c r="H562" s="54" t="s">
        <v>427</v>
      </c>
      <c r="I562" s="54" t="s">
        <v>428</v>
      </c>
      <c r="J562" s="54" t="s">
        <v>411</v>
      </c>
      <c r="K562" s="54" t="s">
        <v>435</v>
      </c>
      <c r="L562" s="89">
        <v>42066</v>
      </c>
      <c r="M562" s="89"/>
      <c r="N562" s="54" t="s">
        <v>436</v>
      </c>
      <c r="O562" s="90">
        <v>2.10396167E-2</v>
      </c>
      <c r="P562" s="54">
        <v>36</v>
      </c>
    </row>
    <row r="563" spans="1:16" ht="24">
      <c r="A563" s="54" t="s">
        <v>225</v>
      </c>
      <c r="B563" s="54" t="s">
        <v>185</v>
      </c>
      <c r="C563" s="54" t="s">
        <v>1623</v>
      </c>
      <c r="D563" s="54" t="s">
        <v>92</v>
      </c>
      <c r="E563" s="54" t="s">
        <v>1121</v>
      </c>
      <c r="F563" s="54" t="s">
        <v>267</v>
      </c>
      <c r="G563" s="54" t="s">
        <v>411</v>
      </c>
      <c r="H563" s="54" t="s">
        <v>427</v>
      </c>
      <c r="I563" s="54" t="s">
        <v>428</v>
      </c>
      <c r="J563" s="54" t="s">
        <v>411</v>
      </c>
      <c r="K563" s="54" t="s">
        <v>437</v>
      </c>
      <c r="L563" s="89">
        <v>42066</v>
      </c>
      <c r="M563" s="89"/>
      <c r="N563" s="54" t="s">
        <v>438</v>
      </c>
      <c r="O563" s="90">
        <v>1.1104242199999999E-2</v>
      </c>
      <c r="P563" s="54">
        <v>19</v>
      </c>
    </row>
    <row r="564" spans="1:16" ht="24">
      <c r="A564" s="54" t="s">
        <v>225</v>
      </c>
      <c r="B564" s="54" t="s">
        <v>185</v>
      </c>
      <c r="C564" s="54" t="s">
        <v>1623</v>
      </c>
      <c r="D564" s="54" t="s">
        <v>92</v>
      </c>
      <c r="E564" s="54" t="s">
        <v>1121</v>
      </c>
      <c r="F564" s="54" t="s">
        <v>267</v>
      </c>
      <c r="G564" s="54" t="s">
        <v>411</v>
      </c>
      <c r="H564" s="54" t="s">
        <v>427</v>
      </c>
      <c r="I564" s="54" t="s">
        <v>428</v>
      </c>
      <c r="J564" s="54" t="s">
        <v>411</v>
      </c>
      <c r="K564" s="54" t="s">
        <v>439</v>
      </c>
      <c r="L564" s="89">
        <v>42066</v>
      </c>
      <c r="M564" s="89"/>
      <c r="N564" s="54" t="s">
        <v>440</v>
      </c>
      <c r="O564" s="90">
        <v>9.9353745999999996E-3</v>
      </c>
      <c r="P564" s="54">
        <v>17</v>
      </c>
    </row>
    <row r="565" spans="1:16" ht="24">
      <c r="A565" s="54" t="s">
        <v>225</v>
      </c>
      <c r="B565" s="54" t="s">
        <v>185</v>
      </c>
      <c r="C565" s="54" t="s">
        <v>1623</v>
      </c>
      <c r="D565" s="54" t="s">
        <v>92</v>
      </c>
      <c r="E565" s="54" t="s">
        <v>1121</v>
      </c>
      <c r="F565" s="54" t="s">
        <v>267</v>
      </c>
      <c r="G565" s="54" t="s">
        <v>411</v>
      </c>
      <c r="H565" s="54" t="s">
        <v>427</v>
      </c>
      <c r="I565" s="54" t="s">
        <v>428</v>
      </c>
      <c r="J565" s="54" t="s">
        <v>411</v>
      </c>
      <c r="K565" s="54" t="s">
        <v>441</v>
      </c>
      <c r="L565" s="89">
        <v>42066</v>
      </c>
      <c r="M565" s="89"/>
      <c r="N565" s="54" t="s">
        <v>442</v>
      </c>
      <c r="O565" s="90">
        <v>8.7665070000000015E-3</v>
      </c>
      <c r="P565" s="54">
        <v>15</v>
      </c>
    </row>
    <row r="566" spans="1:16" ht="24">
      <c r="A566" s="54" t="s">
        <v>225</v>
      </c>
      <c r="B566" s="54" t="s">
        <v>185</v>
      </c>
      <c r="C566" s="54" t="s">
        <v>1623</v>
      </c>
      <c r="D566" s="54" t="s">
        <v>92</v>
      </c>
      <c r="E566" s="54" t="s">
        <v>1121</v>
      </c>
      <c r="F566" s="54" t="s">
        <v>267</v>
      </c>
      <c r="G566" s="54" t="s">
        <v>411</v>
      </c>
      <c r="H566" s="54" t="s">
        <v>427</v>
      </c>
      <c r="I566" s="54" t="s">
        <v>428</v>
      </c>
      <c r="J566" s="54" t="s">
        <v>411</v>
      </c>
      <c r="K566" s="54" t="s">
        <v>443</v>
      </c>
      <c r="L566" s="89">
        <v>42066</v>
      </c>
      <c r="M566" s="89"/>
      <c r="N566" s="54" t="s">
        <v>444</v>
      </c>
      <c r="O566" s="90">
        <v>6.4287718000000001E-3</v>
      </c>
      <c r="P566" s="54">
        <v>11</v>
      </c>
    </row>
    <row r="567" spans="1:16" ht="24">
      <c r="A567" s="54" t="s">
        <v>225</v>
      </c>
      <c r="B567" s="54" t="s">
        <v>185</v>
      </c>
      <c r="C567" s="54" t="s">
        <v>1623</v>
      </c>
      <c r="D567" s="54" t="s">
        <v>92</v>
      </c>
      <c r="E567" s="54" t="s">
        <v>1121</v>
      </c>
      <c r="F567" s="54" t="s">
        <v>267</v>
      </c>
      <c r="G567" s="54" t="s">
        <v>411</v>
      </c>
      <c r="H567" s="54" t="s">
        <v>427</v>
      </c>
      <c r="I567" s="54" t="s">
        <v>428</v>
      </c>
      <c r="J567" s="54" t="s">
        <v>411</v>
      </c>
      <c r="K567" s="54" t="s">
        <v>445</v>
      </c>
      <c r="L567" s="89">
        <v>42066</v>
      </c>
      <c r="M567" s="89"/>
      <c r="N567" s="54" t="s">
        <v>446</v>
      </c>
      <c r="O567" s="90">
        <v>1.28575436E-2</v>
      </c>
      <c r="P567" s="54">
        <v>22</v>
      </c>
    </row>
    <row r="568" spans="1:16" ht="24">
      <c r="A568" s="54" t="s">
        <v>225</v>
      </c>
      <c r="B568" s="54" t="s">
        <v>185</v>
      </c>
      <c r="C568" s="54" t="s">
        <v>1623</v>
      </c>
      <c r="D568" s="54" t="s">
        <v>92</v>
      </c>
      <c r="E568" s="54" t="s">
        <v>1121</v>
      </c>
      <c r="F568" s="54" t="s">
        <v>267</v>
      </c>
      <c r="G568" s="54" t="s">
        <v>192</v>
      </c>
      <c r="H568" s="54" t="s">
        <v>447</v>
      </c>
      <c r="I568" s="54" t="s">
        <v>450</v>
      </c>
      <c r="J568" s="54" t="s">
        <v>192</v>
      </c>
      <c r="K568" s="54" t="s">
        <v>447</v>
      </c>
      <c r="L568" s="89">
        <v>41975</v>
      </c>
      <c r="M568" s="89"/>
      <c r="N568" s="54" t="s">
        <v>451</v>
      </c>
      <c r="O568" s="90">
        <v>5.8443380000000014E-4</v>
      </c>
      <c r="P568" s="54">
        <v>1</v>
      </c>
    </row>
    <row r="569" spans="1:16" ht="24">
      <c r="A569" s="54" t="s">
        <v>225</v>
      </c>
      <c r="B569" s="54" t="s">
        <v>185</v>
      </c>
      <c r="C569" s="54" t="s">
        <v>1623</v>
      </c>
      <c r="D569" s="54" t="s">
        <v>92</v>
      </c>
      <c r="E569" s="54" t="s">
        <v>1121</v>
      </c>
      <c r="F569" s="54" t="s">
        <v>267</v>
      </c>
      <c r="G569" s="54" t="s">
        <v>192</v>
      </c>
      <c r="H569" s="54" t="s">
        <v>447</v>
      </c>
      <c r="I569" s="54" t="s">
        <v>450</v>
      </c>
      <c r="J569" s="54" t="s">
        <v>192</v>
      </c>
      <c r="K569" s="54" t="s">
        <v>447</v>
      </c>
      <c r="L569" s="89">
        <v>41975</v>
      </c>
      <c r="M569" s="89"/>
      <c r="N569" s="54" t="s">
        <v>453</v>
      </c>
      <c r="O569" s="90">
        <v>5.8443380000000014E-4</v>
      </c>
      <c r="P569" s="54">
        <v>1</v>
      </c>
    </row>
    <row r="570" spans="1:16" ht="24">
      <c r="A570" s="54" t="s">
        <v>225</v>
      </c>
      <c r="B570" s="54" t="s">
        <v>185</v>
      </c>
      <c r="C570" s="54" t="s">
        <v>1623</v>
      </c>
      <c r="D570" s="54" t="s">
        <v>92</v>
      </c>
      <c r="E570" s="54" t="s">
        <v>1121</v>
      </c>
      <c r="F570" s="54" t="s">
        <v>267</v>
      </c>
      <c r="G570" s="54" t="s">
        <v>192</v>
      </c>
      <c r="H570" s="54" t="s">
        <v>447</v>
      </c>
      <c r="I570" s="54" t="s">
        <v>455</v>
      </c>
      <c r="J570" s="54" t="s">
        <v>192</v>
      </c>
      <c r="K570" s="54" t="s">
        <v>447</v>
      </c>
      <c r="L570" s="89">
        <v>41842</v>
      </c>
      <c r="M570" s="89"/>
      <c r="N570" s="54" t="s">
        <v>456</v>
      </c>
      <c r="O570" s="90">
        <v>0.2103961671</v>
      </c>
      <c r="P570" s="54">
        <v>360</v>
      </c>
    </row>
    <row r="571" spans="1:16" ht="24">
      <c r="A571" s="54" t="s">
        <v>225</v>
      </c>
      <c r="B571" s="54" t="s">
        <v>185</v>
      </c>
      <c r="C571" s="54" t="s">
        <v>1623</v>
      </c>
      <c r="D571" s="54" t="s">
        <v>92</v>
      </c>
      <c r="E571" s="54" t="s">
        <v>1121</v>
      </c>
      <c r="F571" s="54" t="s">
        <v>267</v>
      </c>
      <c r="G571" s="54" t="s">
        <v>192</v>
      </c>
      <c r="H571" s="54" t="s">
        <v>457</v>
      </c>
      <c r="I571" s="54" t="s">
        <v>458</v>
      </c>
      <c r="J571" s="54" t="s">
        <v>192</v>
      </c>
      <c r="K571" s="54" t="s">
        <v>457</v>
      </c>
      <c r="L571" s="89">
        <v>41800</v>
      </c>
      <c r="M571" s="89"/>
      <c r="N571" s="54" t="s">
        <v>459</v>
      </c>
      <c r="O571" s="90">
        <v>3.1559425100000003E-2</v>
      </c>
      <c r="P571" s="54">
        <v>54</v>
      </c>
    </row>
    <row r="572" spans="1:16" ht="24">
      <c r="A572" s="54" t="s">
        <v>225</v>
      </c>
      <c r="B572" s="54" t="s">
        <v>185</v>
      </c>
      <c r="C572" s="54" t="s">
        <v>1623</v>
      </c>
      <c r="D572" s="54" t="s">
        <v>92</v>
      </c>
      <c r="E572" s="54" t="s">
        <v>1121</v>
      </c>
      <c r="F572" s="54" t="s">
        <v>267</v>
      </c>
      <c r="G572" s="54" t="s">
        <v>192</v>
      </c>
      <c r="H572" s="54" t="s">
        <v>470</v>
      </c>
      <c r="I572" s="54" t="s">
        <v>471</v>
      </c>
      <c r="J572" s="54" t="s">
        <v>192</v>
      </c>
      <c r="K572" s="54" t="s">
        <v>470</v>
      </c>
      <c r="L572" s="89">
        <v>41814</v>
      </c>
      <c r="M572" s="89"/>
      <c r="N572" s="54" t="s">
        <v>472</v>
      </c>
      <c r="O572" s="90">
        <v>3.5650461700000011E-2</v>
      </c>
      <c r="P572" s="54">
        <v>61</v>
      </c>
    </row>
    <row r="573" spans="1:16" ht="24">
      <c r="A573" s="54" t="s">
        <v>225</v>
      </c>
      <c r="B573" s="54" t="s">
        <v>185</v>
      </c>
      <c r="C573" s="54" t="s">
        <v>1623</v>
      </c>
      <c r="D573" s="54" t="s">
        <v>92</v>
      </c>
      <c r="E573" s="54" t="s">
        <v>1121</v>
      </c>
      <c r="F573" s="54" t="s">
        <v>267</v>
      </c>
      <c r="G573" s="54" t="s">
        <v>495</v>
      </c>
      <c r="H573" s="54" t="s">
        <v>496</v>
      </c>
      <c r="I573" s="54" t="s">
        <v>497</v>
      </c>
      <c r="J573" s="54" t="s">
        <v>495</v>
      </c>
      <c r="K573" s="54" t="s">
        <v>498</v>
      </c>
      <c r="L573" s="89">
        <v>41688</v>
      </c>
      <c r="M573" s="89"/>
      <c r="N573" s="54" t="s">
        <v>499</v>
      </c>
      <c r="O573" s="90">
        <v>0.12097779610000001</v>
      </c>
      <c r="P573" s="54">
        <v>207</v>
      </c>
    </row>
    <row r="574" spans="1:16" ht="24">
      <c r="A574" s="54" t="s">
        <v>225</v>
      </c>
      <c r="B574" s="54" t="s">
        <v>185</v>
      </c>
      <c r="C574" s="54" t="s">
        <v>1623</v>
      </c>
      <c r="D574" s="54" t="s">
        <v>92</v>
      </c>
      <c r="E574" s="54" t="s">
        <v>1121</v>
      </c>
      <c r="F574" s="54" t="s">
        <v>267</v>
      </c>
      <c r="G574" s="54" t="s">
        <v>495</v>
      </c>
      <c r="H574" s="54" t="s">
        <v>496</v>
      </c>
      <c r="I574" s="54" t="s">
        <v>497</v>
      </c>
      <c r="J574" s="54" t="s">
        <v>495</v>
      </c>
      <c r="K574" s="54" t="s">
        <v>500</v>
      </c>
      <c r="L574" s="89">
        <v>41688</v>
      </c>
      <c r="M574" s="89"/>
      <c r="N574" s="54" t="s">
        <v>501</v>
      </c>
      <c r="O574" s="90">
        <v>0.1022759146</v>
      </c>
      <c r="P574" s="54">
        <v>175</v>
      </c>
    </row>
    <row r="575" spans="1:16" ht="36">
      <c r="A575" s="54" t="s">
        <v>225</v>
      </c>
      <c r="B575" s="54" t="s">
        <v>185</v>
      </c>
      <c r="C575" s="54" t="s">
        <v>1623</v>
      </c>
      <c r="D575" s="54" t="s">
        <v>92</v>
      </c>
      <c r="E575" s="54" t="s">
        <v>1121</v>
      </c>
      <c r="F575" s="54" t="s">
        <v>267</v>
      </c>
      <c r="G575" s="54" t="s">
        <v>495</v>
      </c>
      <c r="H575" s="54" t="s">
        <v>496</v>
      </c>
      <c r="I575" s="54" t="s">
        <v>497</v>
      </c>
      <c r="J575" s="54" t="s">
        <v>495</v>
      </c>
      <c r="K575" s="54" t="s">
        <v>502</v>
      </c>
      <c r="L575" s="89">
        <v>41688</v>
      </c>
      <c r="M575" s="89"/>
      <c r="N575" s="54" t="s">
        <v>503</v>
      </c>
      <c r="O575" s="90">
        <v>0.1203933623</v>
      </c>
      <c r="P575" s="54">
        <v>206</v>
      </c>
    </row>
    <row r="576" spans="1:16" ht="24">
      <c r="A576" s="54" t="s">
        <v>225</v>
      </c>
      <c r="B576" s="54" t="s">
        <v>185</v>
      </c>
      <c r="C576" s="54" t="s">
        <v>1623</v>
      </c>
      <c r="D576" s="54" t="s">
        <v>92</v>
      </c>
      <c r="E576" s="54" t="s">
        <v>1121</v>
      </c>
      <c r="F576" s="54" t="s">
        <v>267</v>
      </c>
      <c r="G576" s="54" t="s">
        <v>495</v>
      </c>
      <c r="H576" s="54" t="s">
        <v>496</v>
      </c>
      <c r="I576" s="54" t="s">
        <v>497</v>
      </c>
      <c r="J576" s="54" t="s">
        <v>495</v>
      </c>
      <c r="K576" s="54" t="s">
        <v>504</v>
      </c>
      <c r="L576" s="89">
        <v>41688</v>
      </c>
      <c r="M576" s="89"/>
      <c r="N576" s="54" t="s">
        <v>505</v>
      </c>
      <c r="O576" s="90">
        <v>0.12974430300000001</v>
      </c>
      <c r="P576" s="54">
        <v>222</v>
      </c>
    </row>
    <row r="577" spans="1:16" ht="24">
      <c r="A577" s="54" t="s">
        <v>225</v>
      </c>
      <c r="B577" s="54" t="s">
        <v>185</v>
      </c>
      <c r="C577" s="54" t="s">
        <v>1623</v>
      </c>
      <c r="D577" s="54" t="s">
        <v>92</v>
      </c>
      <c r="E577" s="54" t="s">
        <v>1121</v>
      </c>
      <c r="F577" s="54" t="s">
        <v>267</v>
      </c>
      <c r="G577" s="54" t="s">
        <v>495</v>
      </c>
      <c r="H577" s="54" t="s">
        <v>496</v>
      </c>
      <c r="I577" s="54" t="s">
        <v>497</v>
      </c>
      <c r="J577" s="54" t="s">
        <v>495</v>
      </c>
      <c r="K577" s="54" t="s">
        <v>506</v>
      </c>
      <c r="L577" s="89">
        <v>41688</v>
      </c>
      <c r="M577" s="89"/>
      <c r="N577" s="54" t="s">
        <v>507</v>
      </c>
      <c r="O577" s="90">
        <v>0.12974430300000001</v>
      </c>
      <c r="P577" s="54">
        <v>222</v>
      </c>
    </row>
    <row r="578" spans="1:16" ht="24">
      <c r="A578" s="54" t="s">
        <v>225</v>
      </c>
      <c r="B578" s="54" t="s">
        <v>185</v>
      </c>
      <c r="C578" s="54" t="s">
        <v>1623</v>
      </c>
      <c r="D578" s="54" t="s">
        <v>92</v>
      </c>
      <c r="E578" s="54" t="s">
        <v>1121</v>
      </c>
      <c r="F578" s="54" t="s">
        <v>267</v>
      </c>
      <c r="G578" s="54" t="s">
        <v>495</v>
      </c>
      <c r="H578" s="54" t="s">
        <v>496</v>
      </c>
      <c r="I578" s="54" t="s">
        <v>497</v>
      </c>
      <c r="J578" s="54" t="s">
        <v>495</v>
      </c>
      <c r="K578" s="54" t="s">
        <v>508</v>
      </c>
      <c r="L578" s="89">
        <v>41688</v>
      </c>
      <c r="M578" s="89"/>
      <c r="N578" s="54" t="s">
        <v>509</v>
      </c>
      <c r="O578" s="90">
        <v>0.14143297899999999</v>
      </c>
      <c r="P578" s="54">
        <v>242</v>
      </c>
    </row>
    <row r="579" spans="1:16" ht="24">
      <c r="A579" s="54" t="s">
        <v>225</v>
      </c>
      <c r="B579" s="54" t="s">
        <v>185</v>
      </c>
      <c r="C579" s="54" t="s">
        <v>1623</v>
      </c>
      <c r="D579" s="54" t="s">
        <v>92</v>
      </c>
      <c r="E579" s="54" t="s">
        <v>1121</v>
      </c>
      <c r="F579" s="54" t="s">
        <v>267</v>
      </c>
      <c r="G579" s="54" t="s">
        <v>495</v>
      </c>
      <c r="H579" s="54" t="s">
        <v>496</v>
      </c>
      <c r="I579" s="54" t="s">
        <v>497</v>
      </c>
      <c r="J579" s="54" t="s">
        <v>495</v>
      </c>
      <c r="K579" s="54" t="s">
        <v>510</v>
      </c>
      <c r="L579" s="89">
        <v>41688</v>
      </c>
      <c r="M579" s="89"/>
      <c r="N579" s="54" t="s">
        <v>511</v>
      </c>
      <c r="O579" s="90">
        <v>0.20922729949999999</v>
      </c>
      <c r="P579" s="54">
        <v>358</v>
      </c>
    </row>
    <row r="580" spans="1:16" ht="24">
      <c r="A580" s="54" t="s">
        <v>225</v>
      </c>
      <c r="B580" s="54" t="s">
        <v>185</v>
      </c>
      <c r="C580" s="54" t="s">
        <v>1623</v>
      </c>
      <c r="D580" s="54" t="s">
        <v>92</v>
      </c>
      <c r="E580" s="54" t="s">
        <v>1121</v>
      </c>
      <c r="F580" s="54" t="s">
        <v>267</v>
      </c>
      <c r="G580" s="54" t="s">
        <v>495</v>
      </c>
      <c r="H580" s="54" t="s">
        <v>496</v>
      </c>
      <c r="I580" s="54" t="s">
        <v>497</v>
      </c>
      <c r="J580" s="54" t="s">
        <v>495</v>
      </c>
      <c r="K580" s="54" t="s">
        <v>512</v>
      </c>
      <c r="L580" s="89">
        <v>41688</v>
      </c>
      <c r="M580" s="89"/>
      <c r="N580" s="54" t="s">
        <v>513</v>
      </c>
      <c r="O580" s="90">
        <v>0.1215622299</v>
      </c>
      <c r="P580" s="54">
        <v>208</v>
      </c>
    </row>
    <row r="581" spans="1:16" ht="24">
      <c r="A581" s="54" t="s">
        <v>225</v>
      </c>
      <c r="B581" s="54" t="s">
        <v>185</v>
      </c>
      <c r="C581" s="54" t="s">
        <v>1623</v>
      </c>
      <c r="D581" s="54" t="s">
        <v>92</v>
      </c>
      <c r="E581" s="54" t="s">
        <v>1121</v>
      </c>
      <c r="F581" s="54" t="s">
        <v>267</v>
      </c>
      <c r="G581" s="54" t="s">
        <v>495</v>
      </c>
      <c r="H581" s="54" t="s">
        <v>496</v>
      </c>
      <c r="I581" s="54" t="s">
        <v>497</v>
      </c>
      <c r="J581" s="54" t="s">
        <v>495</v>
      </c>
      <c r="K581" s="54" t="s">
        <v>514</v>
      </c>
      <c r="L581" s="89">
        <v>41688</v>
      </c>
      <c r="M581" s="89"/>
      <c r="N581" s="54" t="s">
        <v>515</v>
      </c>
      <c r="O581" s="90">
        <v>0.34890697710000002</v>
      </c>
      <c r="P581" s="54">
        <v>597</v>
      </c>
    </row>
    <row r="582" spans="1:16" ht="24">
      <c r="A582" s="54" t="s">
        <v>225</v>
      </c>
      <c r="B582" s="54" t="s">
        <v>185</v>
      </c>
      <c r="C582" s="54" t="s">
        <v>1623</v>
      </c>
      <c r="D582" s="54" t="s">
        <v>92</v>
      </c>
      <c r="E582" s="54" t="s">
        <v>1121</v>
      </c>
      <c r="F582" s="54" t="s">
        <v>267</v>
      </c>
      <c r="G582" s="54" t="s">
        <v>495</v>
      </c>
      <c r="H582" s="54" t="s">
        <v>496</v>
      </c>
      <c r="I582" s="54" t="s">
        <v>497</v>
      </c>
      <c r="J582" s="54" t="s">
        <v>495</v>
      </c>
      <c r="K582" s="54" t="s">
        <v>516</v>
      </c>
      <c r="L582" s="89">
        <v>41688</v>
      </c>
      <c r="M582" s="89"/>
      <c r="N582" s="54" t="s">
        <v>517</v>
      </c>
      <c r="O582" s="90">
        <v>0.1823433448</v>
      </c>
      <c r="P582" s="54">
        <v>312</v>
      </c>
    </row>
    <row r="583" spans="1:16" ht="24">
      <c r="A583" s="54" t="s">
        <v>225</v>
      </c>
      <c r="B583" s="54" t="s">
        <v>185</v>
      </c>
      <c r="C583" s="54" t="s">
        <v>1623</v>
      </c>
      <c r="D583" s="54" t="s">
        <v>92</v>
      </c>
      <c r="E583" s="54" t="s">
        <v>1121</v>
      </c>
      <c r="F583" s="54" t="s">
        <v>267</v>
      </c>
      <c r="G583" s="54" t="s">
        <v>495</v>
      </c>
      <c r="H583" s="54" t="s">
        <v>496</v>
      </c>
      <c r="I583" s="54" t="s">
        <v>497</v>
      </c>
      <c r="J583" s="54" t="s">
        <v>495</v>
      </c>
      <c r="K583" s="54" t="s">
        <v>518</v>
      </c>
      <c r="L583" s="89">
        <v>41688</v>
      </c>
      <c r="M583" s="89"/>
      <c r="N583" s="54" t="s">
        <v>519</v>
      </c>
      <c r="O583" s="90">
        <v>0.13792637620000001</v>
      </c>
      <c r="P583" s="54">
        <v>236</v>
      </c>
    </row>
    <row r="584" spans="1:16" ht="24">
      <c r="A584" s="54" t="s">
        <v>225</v>
      </c>
      <c r="B584" s="54" t="s">
        <v>185</v>
      </c>
      <c r="C584" s="54" t="s">
        <v>1623</v>
      </c>
      <c r="D584" s="54" t="s">
        <v>92</v>
      </c>
      <c r="E584" s="54" t="s">
        <v>1121</v>
      </c>
      <c r="F584" s="54" t="s">
        <v>267</v>
      </c>
      <c r="G584" s="54" t="s">
        <v>495</v>
      </c>
      <c r="H584" s="54" t="s">
        <v>496</v>
      </c>
      <c r="I584" s="54" t="s">
        <v>497</v>
      </c>
      <c r="J584" s="54" t="s">
        <v>495</v>
      </c>
      <c r="K584" s="54" t="s">
        <v>520</v>
      </c>
      <c r="L584" s="89">
        <v>41688</v>
      </c>
      <c r="M584" s="89"/>
      <c r="N584" s="54" t="s">
        <v>521</v>
      </c>
      <c r="O584" s="90">
        <v>0.12506883269999999</v>
      </c>
      <c r="P584" s="54">
        <v>214</v>
      </c>
    </row>
    <row r="585" spans="1:16" ht="24">
      <c r="A585" s="54" t="s">
        <v>225</v>
      </c>
      <c r="B585" s="54" t="s">
        <v>185</v>
      </c>
      <c r="C585" s="54" t="s">
        <v>1623</v>
      </c>
      <c r="D585" s="54" t="s">
        <v>92</v>
      </c>
      <c r="E585" s="54" t="s">
        <v>1121</v>
      </c>
      <c r="F585" s="54" t="s">
        <v>267</v>
      </c>
      <c r="G585" s="54" t="s">
        <v>283</v>
      </c>
      <c r="H585" s="54" t="s">
        <v>284</v>
      </c>
      <c r="I585" s="54" t="s">
        <v>285</v>
      </c>
      <c r="J585" s="54" t="s">
        <v>283</v>
      </c>
      <c r="K585" s="54" t="s">
        <v>522</v>
      </c>
      <c r="L585" s="89">
        <v>41653</v>
      </c>
      <c r="M585" s="89"/>
      <c r="N585" s="54" t="s">
        <v>523</v>
      </c>
      <c r="O585" s="90">
        <v>5.8443380000000014E-4</v>
      </c>
      <c r="P585" s="54">
        <v>1</v>
      </c>
    </row>
    <row r="586" spans="1:16" ht="24">
      <c r="A586" s="54" t="s">
        <v>225</v>
      </c>
      <c r="B586" s="54" t="s">
        <v>185</v>
      </c>
      <c r="C586" s="54" t="s">
        <v>1623</v>
      </c>
      <c r="D586" s="54" t="s">
        <v>92</v>
      </c>
      <c r="E586" s="54" t="s">
        <v>1121</v>
      </c>
      <c r="F586" s="54" t="s">
        <v>267</v>
      </c>
      <c r="G586" s="54" t="s">
        <v>283</v>
      </c>
      <c r="H586" s="54" t="s">
        <v>284</v>
      </c>
      <c r="I586" s="54" t="s">
        <v>285</v>
      </c>
      <c r="J586" s="54" t="s">
        <v>283</v>
      </c>
      <c r="K586" s="54" t="s">
        <v>524</v>
      </c>
      <c r="L586" s="89">
        <v>41653</v>
      </c>
      <c r="M586" s="89"/>
      <c r="N586" s="54" t="s">
        <v>525</v>
      </c>
      <c r="O586" s="90">
        <v>1.7533014E-3</v>
      </c>
      <c r="P586" s="54">
        <v>3</v>
      </c>
    </row>
    <row r="587" spans="1:16" ht="24">
      <c r="A587" s="54" t="s">
        <v>225</v>
      </c>
      <c r="B587" s="54" t="s">
        <v>185</v>
      </c>
      <c r="C587" s="54" t="s">
        <v>1623</v>
      </c>
      <c r="D587" s="54" t="s">
        <v>92</v>
      </c>
      <c r="E587" s="54" t="s">
        <v>1121</v>
      </c>
      <c r="F587" s="54" t="s">
        <v>267</v>
      </c>
      <c r="G587" s="54" t="s">
        <v>283</v>
      </c>
      <c r="H587" s="54" t="s">
        <v>284</v>
      </c>
      <c r="I587" s="54" t="s">
        <v>285</v>
      </c>
      <c r="J587" s="54" t="s">
        <v>283</v>
      </c>
      <c r="K587" s="54" t="s">
        <v>286</v>
      </c>
      <c r="L587" s="89">
        <v>41653</v>
      </c>
      <c r="M587" s="89"/>
      <c r="N587" s="54" t="s">
        <v>526</v>
      </c>
      <c r="O587" s="90">
        <v>1.1688676000000001E-3</v>
      </c>
      <c r="P587" s="54">
        <v>2</v>
      </c>
    </row>
    <row r="588" spans="1:16" ht="24">
      <c r="A588" s="54" t="s">
        <v>225</v>
      </c>
      <c r="B588" s="54" t="s">
        <v>185</v>
      </c>
      <c r="C588" s="54" t="s">
        <v>1623</v>
      </c>
      <c r="D588" s="54" t="s">
        <v>92</v>
      </c>
      <c r="E588" s="54" t="s">
        <v>1121</v>
      </c>
      <c r="F588" s="54" t="s">
        <v>267</v>
      </c>
      <c r="G588" s="54" t="s">
        <v>283</v>
      </c>
      <c r="H588" s="54" t="s">
        <v>284</v>
      </c>
      <c r="I588" s="54" t="s">
        <v>285</v>
      </c>
      <c r="J588" s="54" t="s">
        <v>283</v>
      </c>
      <c r="K588" s="54" t="s">
        <v>286</v>
      </c>
      <c r="L588" s="89">
        <v>41653</v>
      </c>
      <c r="M588" s="89"/>
      <c r="N588" s="54" t="s">
        <v>287</v>
      </c>
      <c r="O588" s="90">
        <v>1.1688676000000001E-3</v>
      </c>
      <c r="P588" s="54">
        <v>2</v>
      </c>
    </row>
    <row r="589" spans="1:16" ht="24">
      <c r="A589" s="54" t="s">
        <v>225</v>
      </c>
      <c r="B589" s="54" t="s">
        <v>185</v>
      </c>
      <c r="C589" s="54" t="s">
        <v>1623</v>
      </c>
      <c r="D589" s="54" t="s">
        <v>92</v>
      </c>
      <c r="E589" s="54" t="s">
        <v>1121</v>
      </c>
      <c r="F589" s="54" t="s">
        <v>267</v>
      </c>
      <c r="G589" s="54" t="s">
        <v>283</v>
      </c>
      <c r="H589" s="54" t="s">
        <v>284</v>
      </c>
      <c r="I589" s="54" t="s">
        <v>285</v>
      </c>
      <c r="J589" s="54" t="s">
        <v>283</v>
      </c>
      <c r="K589" s="54" t="s">
        <v>527</v>
      </c>
      <c r="L589" s="89">
        <v>41653</v>
      </c>
      <c r="M589" s="89"/>
      <c r="N589" s="54" t="s">
        <v>528</v>
      </c>
      <c r="O589" s="90">
        <v>4.6754704000000003E-3</v>
      </c>
      <c r="P589" s="54">
        <v>8</v>
      </c>
    </row>
    <row r="590" spans="1:16" ht="24">
      <c r="A590" s="54" t="s">
        <v>225</v>
      </c>
      <c r="B590" s="54" t="s">
        <v>185</v>
      </c>
      <c r="C590" s="54" t="s">
        <v>1623</v>
      </c>
      <c r="D590" s="54" t="s">
        <v>92</v>
      </c>
      <c r="E590" s="54" t="s">
        <v>1121</v>
      </c>
      <c r="F590" s="54" t="s">
        <v>267</v>
      </c>
      <c r="G590" s="54" t="s">
        <v>283</v>
      </c>
      <c r="H590" s="54" t="s">
        <v>284</v>
      </c>
      <c r="I590" s="54" t="s">
        <v>285</v>
      </c>
      <c r="J590" s="54" t="s">
        <v>283</v>
      </c>
      <c r="K590" s="54" t="s">
        <v>529</v>
      </c>
      <c r="L590" s="89">
        <v>41653</v>
      </c>
      <c r="M590" s="89"/>
      <c r="N590" s="54" t="s">
        <v>530</v>
      </c>
      <c r="O590" s="90">
        <v>2.3377352000000001E-3</v>
      </c>
      <c r="P590" s="54">
        <v>4</v>
      </c>
    </row>
    <row r="591" spans="1:16" ht="24">
      <c r="A591" s="54" t="s">
        <v>225</v>
      </c>
      <c r="B591" s="54" t="s">
        <v>185</v>
      </c>
      <c r="C591" s="54" t="s">
        <v>1623</v>
      </c>
      <c r="D591" s="54" t="s">
        <v>92</v>
      </c>
      <c r="E591" s="54" t="s">
        <v>1121</v>
      </c>
      <c r="F591" s="54" t="s">
        <v>267</v>
      </c>
      <c r="G591" s="54" t="s">
        <v>283</v>
      </c>
      <c r="H591" s="54" t="s">
        <v>284</v>
      </c>
      <c r="I591" s="54" t="s">
        <v>285</v>
      </c>
      <c r="J591" s="54" t="s">
        <v>283</v>
      </c>
      <c r="K591" s="54" t="s">
        <v>531</v>
      </c>
      <c r="L591" s="89">
        <v>41653</v>
      </c>
      <c r="M591" s="89"/>
      <c r="N591" s="54" t="s">
        <v>532</v>
      </c>
      <c r="O591" s="90">
        <v>2.9221690000000001E-3</v>
      </c>
      <c r="P591" s="54">
        <v>5</v>
      </c>
    </row>
    <row r="592" spans="1:16" ht="24">
      <c r="A592" s="54" t="s">
        <v>225</v>
      </c>
      <c r="B592" s="54" t="s">
        <v>185</v>
      </c>
      <c r="C592" s="54" t="s">
        <v>1623</v>
      </c>
      <c r="D592" s="54" t="s">
        <v>92</v>
      </c>
      <c r="E592" s="54" t="s">
        <v>1121</v>
      </c>
      <c r="F592" s="54" t="s">
        <v>267</v>
      </c>
      <c r="G592" s="54" t="s">
        <v>283</v>
      </c>
      <c r="H592" s="54" t="s">
        <v>284</v>
      </c>
      <c r="I592" s="54" t="s">
        <v>285</v>
      </c>
      <c r="J592" s="54" t="s">
        <v>283</v>
      </c>
      <c r="K592" s="54" t="s">
        <v>533</v>
      </c>
      <c r="L592" s="89">
        <v>41653</v>
      </c>
      <c r="M592" s="89"/>
      <c r="N592" s="54" t="s">
        <v>534</v>
      </c>
      <c r="O592" s="90">
        <v>2.3377352000000001E-3</v>
      </c>
      <c r="P592" s="54">
        <v>4</v>
      </c>
    </row>
    <row r="593" spans="1:16" ht="24">
      <c r="A593" s="54" t="s">
        <v>225</v>
      </c>
      <c r="B593" s="54" t="s">
        <v>185</v>
      </c>
      <c r="C593" s="54" t="s">
        <v>1623</v>
      </c>
      <c r="D593" s="54" t="s">
        <v>92</v>
      </c>
      <c r="E593" s="54" t="s">
        <v>1121</v>
      </c>
      <c r="F593" s="54" t="s">
        <v>267</v>
      </c>
      <c r="G593" s="54" t="s">
        <v>283</v>
      </c>
      <c r="H593" s="54" t="s">
        <v>284</v>
      </c>
      <c r="I593" s="54" t="s">
        <v>285</v>
      </c>
      <c r="J593" s="54" t="s">
        <v>283</v>
      </c>
      <c r="K593" s="54" t="s">
        <v>535</v>
      </c>
      <c r="L593" s="89">
        <v>41653</v>
      </c>
      <c r="M593" s="89"/>
      <c r="N593" s="54" t="s">
        <v>536</v>
      </c>
      <c r="O593" s="90">
        <v>1.1688676000000001E-3</v>
      </c>
      <c r="P593" s="54">
        <v>2</v>
      </c>
    </row>
    <row r="594" spans="1:16" ht="24">
      <c r="A594" s="54" t="s">
        <v>225</v>
      </c>
      <c r="B594" s="54" t="s">
        <v>185</v>
      </c>
      <c r="C594" s="54" t="s">
        <v>1623</v>
      </c>
      <c r="D594" s="54" t="s">
        <v>92</v>
      </c>
      <c r="E594" s="54" t="s">
        <v>1121</v>
      </c>
      <c r="F594" s="54" t="s">
        <v>267</v>
      </c>
      <c r="G594" s="54" t="s">
        <v>283</v>
      </c>
      <c r="H594" s="54" t="s">
        <v>283</v>
      </c>
      <c r="I594" s="54" t="s">
        <v>288</v>
      </c>
      <c r="J594" s="54" t="s">
        <v>283</v>
      </c>
      <c r="K594" s="54" t="s">
        <v>289</v>
      </c>
      <c r="L594" s="89">
        <v>41653</v>
      </c>
      <c r="M594" s="89"/>
      <c r="N594" s="54" t="s">
        <v>290</v>
      </c>
      <c r="O594" s="90">
        <v>2.9221690000000001E-3</v>
      </c>
      <c r="P594" s="54">
        <v>5</v>
      </c>
    </row>
    <row r="595" spans="1:16" ht="24">
      <c r="A595" s="54" t="s">
        <v>225</v>
      </c>
      <c r="B595" s="54" t="s">
        <v>185</v>
      </c>
      <c r="C595" s="54" t="s">
        <v>1623</v>
      </c>
      <c r="D595" s="54" t="s">
        <v>92</v>
      </c>
      <c r="E595" s="54" t="s">
        <v>1121</v>
      </c>
      <c r="F595" s="54" t="s">
        <v>267</v>
      </c>
      <c r="G595" s="54" t="s">
        <v>283</v>
      </c>
      <c r="H595" s="54" t="s">
        <v>283</v>
      </c>
      <c r="I595" s="54" t="s">
        <v>288</v>
      </c>
      <c r="J595" s="54" t="s">
        <v>283</v>
      </c>
      <c r="K595" s="54" t="s">
        <v>537</v>
      </c>
      <c r="L595" s="89">
        <v>41653</v>
      </c>
      <c r="M595" s="89"/>
      <c r="N595" s="54" t="s">
        <v>538</v>
      </c>
      <c r="O595" s="90">
        <v>5.8443380000000014E-4</v>
      </c>
      <c r="P595" s="54">
        <v>1</v>
      </c>
    </row>
    <row r="596" spans="1:16" ht="24">
      <c r="A596" s="54" t="s">
        <v>225</v>
      </c>
      <c r="B596" s="54" t="s">
        <v>185</v>
      </c>
      <c r="C596" s="54" t="s">
        <v>1623</v>
      </c>
      <c r="D596" s="54" t="s">
        <v>92</v>
      </c>
      <c r="E596" s="54" t="s">
        <v>1121</v>
      </c>
      <c r="F596" s="54" t="s">
        <v>267</v>
      </c>
      <c r="G596" s="54" t="s">
        <v>283</v>
      </c>
      <c r="H596" s="54" t="s">
        <v>283</v>
      </c>
      <c r="I596" s="54" t="s">
        <v>288</v>
      </c>
      <c r="J596" s="54" t="s">
        <v>283</v>
      </c>
      <c r="K596" s="54" t="s">
        <v>541</v>
      </c>
      <c r="L596" s="89">
        <v>41653</v>
      </c>
      <c r="M596" s="89"/>
      <c r="N596" s="54" t="s">
        <v>542</v>
      </c>
      <c r="O596" s="90">
        <v>5.8443380000000014E-4</v>
      </c>
      <c r="P596" s="54">
        <v>1</v>
      </c>
    </row>
    <row r="597" spans="1:16" ht="24">
      <c r="A597" s="54" t="s">
        <v>225</v>
      </c>
      <c r="B597" s="54" t="s">
        <v>185</v>
      </c>
      <c r="C597" s="54" t="s">
        <v>1623</v>
      </c>
      <c r="D597" s="54" t="s">
        <v>92</v>
      </c>
      <c r="E597" s="54" t="s">
        <v>1121</v>
      </c>
      <c r="F597" s="54" t="s">
        <v>267</v>
      </c>
      <c r="G597" s="54" t="s">
        <v>283</v>
      </c>
      <c r="H597" s="54" t="s">
        <v>283</v>
      </c>
      <c r="I597" s="54" t="s">
        <v>288</v>
      </c>
      <c r="J597" s="54" t="s">
        <v>283</v>
      </c>
      <c r="K597" s="54" t="s">
        <v>543</v>
      </c>
      <c r="L597" s="89">
        <v>41653</v>
      </c>
      <c r="M597" s="89"/>
      <c r="N597" s="54" t="s">
        <v>544</v>
      </c>
      <c r="O597" s="90">
        <v>1.1688676000000001E-3</v>
      </c>
      <c r="P597" s="54">
        <v>2</v>
      </c>
    </row>
    <row r="598" spans="1:16" ht="24">
      <c r="A598" s="54" t="s">
        <v>225</v>
      </c>
      <c r="B598" s="54" t="s">
        <v>185</v>
      </c>
      <c r="C598" s="54" t="s">
        <v>1623</v>
      </c>
      <c r="D598" s="54" t="s">
        <v>92</v>
      </c>
      <c r="E598" s="54" t="s">
        <v>1121</v>
      </c>
      <c r="F598" s="54" t="s">
        <v>267</v>
      </c>
      <c r="G598" s="54" t="s">
        <v>283</v>
      </c>
      <c r="H598" s="54" t="s">
        <v>283</v>
      </c>
      <c r="I598" s="54" t="s">
        <v>288</v>
      </c>
      <c r="J598" s="54" t="s">
        <v>283</v>
      </c>
      <c r="K598" s="54" t="s">
        <v>291</v>
      </c>
      <c r="L598" s="89">
        <v>41653</v>
      </c>
      <c r="M598" s="89"/>
      <c r="N598" s="54" t="s">
        <v>292</v>
      </c>
      <c r="O598" s="90">
        <v>7.5976393999999999E-3</v>
      </c>
      <c r="P598" s="54">
        <v>13</v>
      </c>
    </row>
    <row r="599" spans="1:16" ht="24">
      <c r="A599" s="54" t="s">
        <v>225</v>
      </c>
      <c r="B599" s="54" t="s">
        <v>185</v>
      </c>
      <c r="C599" s="54" t="s">
        <v>1623</v>
      </c>
      <c r="D599" s="54" t="s">
        <v>92</v>
      </c>
      <c r="E599" s="54" t="s">
        <v>1121</v>
      </c>
      <c r="F599" s="54" t="s">
        <v>267</v>
      </c>
      <c r="G599" s="54" t="s">
        <v>283</v>
      </c>
      <c r="H599" s="54" t="s">
        <v>283</v>
      </c>
      <c r="I599" s="54" t="s">
        <v>288</v>
      </c>
      <c r="J599" s="54" t="s">
        <v>283</v>
      </c>
      <c r="K599" s="54" t="s">
        <v>547</v>
      </c>
      <c r="L599" s="89">
        <v>41653</v>
      </c>
      <c r="M599" s="89"/>
      <c r="N599" s="54" t="s">
        <v>548</v>
      </c>
      <c r="O599" s="90">
        <v>1.1688676000000001E-3</v>
      </c>
      <c r="P599" s="54">
        <v>2</v>
      </c>
    </row>
    <row r="600" spans="1:16" ht="24">
      <c r="A600" s="54" t="s">
        <v>225</v>
      </c>
      <c r="B600" s="54" t="s">
        <v>185</v>
      </c>
      <c r="C600" s="54" t="s">
        <v>1623</v>
      </c>
      <c r="D600" s="54" t="s">
        <v>92</v>
      </c>
      <c r="E600" s="54" t="s">
        <v>1121</v>
      </c>
      <c r="F600" s="54" t="s">
        <v>267</v>
      </c>
      <c r="G600" s="54" t="s">
        <v>283</v>
      </c>
      <c r="H600" s="54" t="s">
        <v>283</v>
      </c>
      <c r="I600" s="54" t="s">
        <v>288</v>
      </c>
      <c r="J600" s="54" t="s">
        <v>283</v>
      </c>
      <c r="K600" s="54" t="s">
        <v>551</v>
      </c>
      <c r="L600" s="89">
        <v>41653</v>
      </c>
      <c r="M600" s="89"/>
      <c r="N600" s="54" t="s">
        <v>552</v>
      </c>
      <c r="O600" s="90">
        <v>1.7533014E-3</v>
      </c>
      <c r="P600" s="54">
        <v>3</v>
      </c>
    </row>
    <row r="601" spans="1:16" ht="24">
      <c r="A601" s="54" t="s">
        <v>225</v>
      </c>
      <c r="B601" s="54" t="s">
        <v>185</v>
      </c>
      <c r="C601" s="54" t="s">
        <v>1623</v>
      </c>
      <c r="D601" s="54" t="s">
        <v>92</v>
      </c>
      <c r="E601" s="54" t="s">
        <v>1121</v>
      </c>
      <c r="F601" s="54" t="s">
        <v>267</v>
      </c>
      <c r="G601" s="54" t="s">
        <v>283</v>
      </c>
      <c r="H601" s="54" t="s">
        <v>283</v>
      </c>
      <c r="I601" s="54" t="s">
        <v>288</v>
      </c>
      <c r="J601" s="54" t="s">
        <v>283</v>
      </c>
      <c r="K601" s="54" t="s">
        <v>553</v>
      </c>
      <c r="L601" s="89">
        <v>41653</v>
      </c>
      <c r="M601" s="89"/>
      <c r="N601" s="54" t="s">
        <v>554</v>
      </c>
      <c r="O601" s="90">
        <v>1.1688676000000001E-3</v>
      </c>
      <c r="P601" s="54">
        <v>2</v>
      </c>
    </row>
    <row r="602" spans="1:16" ht="24">
      <c r="A602" s="54" t="s">
        <v>225</v>
      </c>
      <c r="B602" s="54" t="s">
        <v>185</v>
      </c>
      <c r="C602" s="54" t="s">
        <v>1623</v>
      </c>
      <c r="D602" s="54" t="s">
        <v>92</v>
      </c>
      <c r="E602" s="54" t="s">
        <v>1121</v>
      </c>
      <c r="F602" s="54" t="s">
        <v>267</v>
      </c>
      <c r="G602" s="54" t="s">
        <v>283</v>
      </c>
      <c r="H602" s="54" t="s">
        <v>283</v>
      </c>
      <c r="I602" s="54" t="s">
        <v>288</v>
      </c>
      <c r="J602" s="54" t="s">
        <v>283</v>
      </c>
      <c r="K602" s="54" t="s">
        <v>557</v>
      </c>
      <c r="L602" s="89">
        <v>41653</v>
      </c>
      <c r="M602" s="89"/>
      <c r="N602" s="54" t="s">
        <v>558</v>
      </c>
      <c r="O602" s="90">
        <v>4.0910366000000012E-3</v>
      </c>
      <c r="P602" s="54">
        <v>7</v>
      </c>
    </row>
    <row r="603" spans="1:16" ht="24">
      <c r="A603" s="54" t="s">
        <v>225</v>
      </c>
      <c r="B603" s="54" t="s">
        <v>185</v>
      </c>
      <c r="C603" s="54" t="s">
        <v>1623</v>
      </c>
      <c r="D603" s="54" t="s">
        <v>92</v>
      </c>
      <c r="E603" s="54" t="s">
        <v>1121</v>
      </c>
      <c r="F603" s="54" t="s">
        <v>267</v>
      </c>
      <c r="G603" s="54" t="s">
        <v>283</v>
      </c>
      <c r="H603" s="54" t="s">
        <v>283</v>
      </c>
      <c r="I603" s="54" t="s">
        <v>288</v>
      </c>
      <c r="J603" s="54" t="s">
        <v>283</v>
      </c>
      <c r="K603" s="54" t="s">
        <v>293</v>
      </c>
      <c r="L603" s="89">
        <v>41653</v>
      </c>
      <c r="M603" s="89"/>
      <c r="N603" s="54" t="s">
        <v>294</v>
      </c>
      <c r="O603" s="90">
        <v>1.1688676000000001E-3</v>
      </c>
      <c r="P603" s="54">
        <v>2</v>
      </c>
    </row>
    <row r="604" spans="1:16" ht="24">
      <c r="A604" s="54" t="s">
        <v>225</v>
      </c>
      <c r="B604" s="54" t="s">
        <v>185</v>
      </c>
      <c r="C604" s="54" t="s">
        <v>1623</v>
      </c>
      <c r="D604" s="54" t="s">
        <v>92</v>
      </c>
      <c r="E604" s="54" t="s">
        <v>1121</v>
      </c>
      <c r="F604" s="54" t="s">
        <v>267</v>
      </c>
      <c r="G604" s="54" t="s">
        <v>283</v>
      </c>
      <c r="H604" s="54" t="s">
        <v>559</v>
      </c>
      <c r="I604" s="54" t="s">
        <v>560</v>
      </c>
      <c r="J604" s="54" t="s">
        <v>283</v>
      </c>
      <c r="K604" s="54" t="s">
        <v>561</v>
      </c>
      <c r="L604" s="89">
        <v>41653</v>
      </c>
      <c r="M604" s="89"/>
      <c r="N604" s="54" t="s">
        <v>562</v>
      </c>
      <c r="O604" s="90">
        <v>5.8443380000000014E-4</v>
      </c>
      <c r="P604" s="54">
        <v>1</v>
      </c>
    </row>
    <row r="605" spans="1:16" ht="24">
      <c r="A605" s="54" t="s">
        <v>225</v>
      </c>
      <c r="B605" s="54" t="s">
        <v>185</v>
      </c>
      <c r="C605" s="54" t="s">
        <v>1623</v>
      </c>
      <c r="D605" s="54" t="s">
        <v>92</v>
      </c>
      <c r="E605" s="54" t="s">
        <v>1121</v>
      </c>
      <c r="F605" s="54" t="s">
        <v>267</v>
      </c>
      <c r="G605" s="54" t="s">
        <v>283</v>
      </c>
      <c r="H605" s="54" t="s">
        <v>559</v>
      </c>
      <c r="I605" s="54" t="s">
        <v>560</v>
      </c>
      <c r="J605" s="54" t="s">
        <v>283</v>
      </c>
      <c r="K605" s="54" t="s">
        <v>565</v>
      </c>
      <c r="L605" s="89">
        <v>41653</v>
      </c>
      <c r="M605" s="89"/>
      <c r="N605" s="54" t="s">
        <v>566</v>
      </c>
      <c r="O605" s="90">
        <v>4.0910366000000012E-3</v>
      </c>
      <c r="P605" s="54">
        <v>7</v>
      </c>
    </row>
    <row r="606" spans="1:16" ht="24">
      <c r="A606" s="54" t="s">
        <v>225</v>
      </c>
      <c r="B606" s="54" t="s">
        <v>185</v>
      </c>
      <c r="C606" s="54" t="s">
        <v>1623</v>
      </c>
      <c r="D606" s="54" t="s">
        <v>92</v>
      </c>
      <c r="E606" s="54" t="s">
        <v>1121</v>
      </c>
      <c r="F606" s="54" t="s">
        <v>267</v>
      </c>
      <c r="G606" s="54" t="s">
        <v>283</v>
      </c>
      <c r="H606" s="54" t="s">
        <v>559</v>
      </c>
      <c r="I606" s="54" t="s">
        <v>560</v>
      </c>
      <c r="J606" s="54" t="s">
        <v>283</v>
      </c>
      <c r="K606" s="54" t="s">
        <v>569</v>
      </c>
      <c r="L606" s="89">
        <v>41653</v>
      </c>
      <c r="M606" s="89"/>
      <c r="N606" s="54" t="s">
        <v>570</v>
      </c>
      <c r="O606" s="90">
        <v>5.8443380000000014E-4</v>
      </c>
      <c r="P606" s="54">
        <v>1</v>
      </c>
    </row>
    <row r="607" spans="1:16" ht="24">
      <c r="A607" s="54" t="s">
        <v>225</v>
      </c>
      <c r="B607" s="54" t="s">
        <v>185</v>
      </c>
      <c r="C607" s="54" t="s">
        <v>1623</v>
      </c>
      <c r="D607" s="54" t="s">
        <v>92</v>
      </c>
      <c r="E607" s="54" t="s">
        <v>1121</v>
      </c>
      <c r="F607" s="54" t="s">
        <v>267</v>
      </c>
      <c r="G607" s="54" t="s">
        <v>283</v>
      </c>
      <c r="H607" s="54" t="s">
        <v>193</v>
      </c>
      <c r="I607" s="54" t="s">
        <v>571</v>
      </c>
      <c r="J607" s="54" t="s">
        <v>283</v>
      </c>
      <c r="K607" s="54" t="s">
        <v>572</v>
      </c>
      <c r="L607" s="89">
        <v>42510</v>
      </c>
      <c r="M607" s="89"/>
      <c r="N607" s="54" t="s">
        <v>573</v>
      </c>
      <c r="O607" s="90">
        <v>3.5066028E-3</v>
      </c>
      <c r="P607" s="54">
        <v>6</v>
      </c>
    </row>
    <row r="608" spans="1:16" ht="24">
      <c r="A608" s="54" t="s">
        <v>225</v>
      </c>
      <c r="B608" s="54" t="s">
        <v>185</v>
      </c>
      <c r="C608" s="54" t="s">
        <v>1623</v>
      </c>
      <c r="D608" s="54" t="s">
        <v>92</v>
      </c>
      <c r="E608" s="54" t="s">
        <v>1121</v>
      </c>
      <c r="F608" s="54" t="s">
        <v>267</v>
      </c>
      <c r="G608" s="54" t="s">
        <v>283</v>
      </c>
      <c r="H608" s="54" t="s">
        <v>193</v>
      </c>
      <c r="I608" s="54" t="s">
        <v>571</v>
      </c>
      <c r="J608" s="54" t="s">
        <v>283</v>
      </c>
      <c r="K608" s="54" t="s">
        <v>574</v>
      </c>
      <c r="L608" s="89">
        <v>42510</v>
      </c>
      <c r="M608" s="89"/>
      <c r="N608" s="54" t="s">
        <v>575</v>
      </c>
      <c r="O608" s="90">
        <v>3.5066028E-3</v>
      </c>
      <c r="P608" s="54">
        <v>6</v>
      </c>
    </row>
    <row r="609" spans="1:16" ht="24">
      <c r="A609" s="54" t="s">
        <v>225</v>
      </c>
      <c r="B609" s="54" t="s">
        <v>185</v>
      </c>
      <c r="C609" s="54" t="s">
        <v>1623</v>
      </c>
      <c r="D609" s="54" t="s">
        <v>92</v>
      </c>
      <c r="E609" s="54" t="s">
        <v>1121</v>
      </c>
      <c r="F609" s="54" t="s">
        <v>267</v>
      </c>
      <c r="G609" s="54" t="s">
        <v>283</v>
      </c>
      <c r="H609" s="54" t="s">
        <v>193</v>
      </c>
      <c r="I609" s="54" t="s">
        <v>571</v>
      </c>
      <c r="J609" s="54" t="s">
        <v>283</v>
      </c>
      <c r="K609" s="54" t="s">
        <v>576</v>
      </c>
      <c r="L609" s="89">
        <v>42510</v>
      </c>
      <c r="M609" s="89"/>
      <c r="N609" s="54" t="s">
        <v>577</v>
      </c>
      <c r="O609" s="90">
        <v>4.6754704000000003E-3</v>
      </c>
      <c r="P609" s="54">
        <v>8</v>
      </c>
    </row>
    <row r="610" spans="1:16" ht="36">
      <c r="A610" s="54" t="s">
        <v>225</v>
      </c>
      <c r="B610" s="54" t="s">
        <v>185</v>
      </c>
      <c r="C610" s="54" t="s">
        <v>1623</v>
      </c>
      <c r="D610" s="54" t="s">
        <v>92</v>
      </c>
      <c r="E610" s="54" t="s">
        <v>1121</v>
      </c>
      <c r="F610" s="54" t="s">
        <v>267</v>
      </c>
      <c r="G610" s="54" t="s">
        <v>283</v>
      </c>
      <c r="H610" s="54" t="s">
        <v>193</v>
      </c>
      <c r="I610" s="54" t="s">
        <v>571</v>
      </c>
      <c r="J610" s="54" t="s">
        <v>283</v>
      </c>
      <c r="K610" s="54" t="s">
        <v>578</v>
      </c>
      <c r="L610" s="89">
        <v>42510</v>
      </c>
      <c r="M610" s="89"/>
      <c r="N610" s="54" t="s">
        <v>579</v>
      </c>
      <c r="O610" s="90">
        <v>4.0910366000000012E-3</v>
      </c>
      <c r="P610" s="54">
        <v>7</v>
      </c>
    </row>
    <row r="611" spans="1:16" ht="24">
      <c r="A611" s="54" t="s">
        <v>225</v>
      </c>
      <c r="B611" s="54" t="s">
        <v>185</v>
      </c>
      <c r="C611" s="54" t="s">
        <v>1623</v>
      </c>
      <c r="D611" s="54" t="s">
        <v>92</v>
      </c>
      <c r="E611" s="54" t="s">
        <v>1121</v>
      </c>
      <c r="F611" s="54" t="s">
        <v>267</v>
      </c>
      <c r="G611" s="54" t="s">
        <v>283</v>
      </c>
      <c r="H611" s="54" t="s">
        <v>193</v>
      </c>
      <c r="I611" s="54" t="s">
        <v>571</v>
      </c>
      <c r="J611" s="54" t="s">
        <v>283</v>
      </c>
      <c r="K611" s="54" t="s">
        <v>580</v>
      </c>
      <c r="L611" s="89">
        <v>42510</v>
      </c>
      <c r="M611" s="89"/>
      <c r="N611" s="54" t="s">
        <v>581</v>
      </c>
      <c r="O611" s="90">
        <v>4.6754704000000003E-3</v>
      </c>
      <c r="P611" s="54">
        <v>8</v>
      </c>
    </row>
    <row r="612" spans="1:16" ht="24">
      <c r="A612" s="54" t="s">
        <v>225</v>
      </c>
      <c r="B612" s="54" t="s">
        <v>185</v>
      </c>
      <c r="C612" s="54" t="s">
        <v>1623</v>
      </c>
      <c r="D612" s="54" t="s">
        <v>92</v>
      </c>
      <c r="E612" s="54" t="s">
        <v>1121</v>
      </c>
      <c r="F612" s="54" t="s">
        <v>267</v>
      </c>
      <c r="G612" s="54" t="s">
        <v>283</v>
      </c>
      <c r="H612" s="54" t="s">
        <v>193</v>
      </c>
      <c r="I612" s="54" t="s">
        <v>571</v>
      </c>
      <c r="J612" s="54" t="s">
        <v>283</v>
      </c>
      <c r="K612" s="54" t="s">
        <v>582</v>
      </c>
      <c r="L612" s="89">
        <v>42510</v>
      </c>
      <c r="M612" s="89"/>
      <c r="N612" s="54" t="s">
        <v>583</v>
      </c>
      <c r="O612" s="90">
        <v>8.1820732000000007E-3</v>
      </c>
      <c r="P612" s="54">
        <v>14</v>
      </c>
    </row>
    <row r="613" spans="1:16" ht="24">
      <c r="A613" s="54" t="s">
        <v>225</v>
      </c>
      <c r="B613" s="54" t="s">
        <v>185</v>
      </c>
      <c r="C613" s="54" t="s">
        <v>1623</v>
      </c>
      <c r="D613" s="54" t="s">
        <v>92</v>
      </c>
      <c r="E613" s="54" t="s">
        <v>1121</v>
      </c>
      <c r="F613" s="54" t="s">
        <v>267</v>
      </c>
      <c r="G613" s="54" t="s">
        <v>283</v>
      </c>
      <c r="H613" s="54" t="s">
        <v>193</v>
      </c>
      <c r="I613" s="54" t="s">
        <v>571</v>
      </c>
      <c r="J613" s="54" t="s">
        <v>283</v>
      </c>
      <c r="K613" s="54" t="s">
        <v>584</v>
      </c>
      <c r="L613" s="89">
        <v>42510</v>
      </c>
      <c r="M613" s="89"/>
      <c r="N613" s="54" t="s">
        <v>585</v>
      </c>
      <c r="O613" s="90">
        <v>2.9221690000000001E-3</v>
      </c>
      <c r="P613" s="54">
        <v>5</v>
      </c>
    </row>
    <row r="614" spans="1:16" ht="24">
      <c r="A614" s="54" t="s">
        <v>225</v>
      </c>
      <c r="B614" s="54" t="s">
        <v>185</v>
      </c>
      <c r="C614" s="54" t="s">
        <v>1623</v>
      </c>
      <c r="D614" s="54" t="s">
        <v>92</v>
      </c>
      <c r="E614" s="54" t="s">
        <v>1121</v>
      </c>
      <c r="F614" s="54" t="s">
        <v>267</v>
      </c>
      <c r="G614" s="54" t="s">
        <v>283</v>
      </c>
      <c r="H614" s="54" t="s">
        <v>193</v>
      </c>
      <c r="I614" s="54" t="s">
        <v>571</v>
      </c>
      <c r="J614" s="54" t="s">
        <v>283</v>
      </c>
      <c r="K614" s="54" t="s">
        <v>586</v>
      </c>
      <c r="L614" s="89">
        <v>42510</v>
      </c>
      <c r="M614" s="89"/>
      <c r="N614" s="54" t="s">
        <v>587</v>
      </c>
      <c r="O614" s="90">
        <v>2.3377352000000001E-3</v>
      </c>
      <c r="P614" s="54">
        <v>4</v>
      </c>
    </row>
    <row r="615" spans="1:16" ht="24">
      <c r="A615" s="54" t="s">
        <v>225</v>
      </c>
      <c r="B615" s="54" t="s">
        <v>185</v>
      </c>
      <c r="C615" s="54" t="s">
        <v>1623</v>
      </c>
      <c r="D615" s="54" t="s">
        <v>92</v>
      </c>
      <c r="E615" s="54" t="s">
        <v>1121</v>
      </c>
      <c r="F615" s="54" t="s">
        <v>267</v>
      </c>
      <c r="G615" s="54" t="s">
        <v>283</v>
      </c>
      <c r="H615" s="54" t="s">
        <v>193</v>
      </c>
      <c r="I615" s="54" t="s">
        <v>571</v>
      </c>
      <c r="J615" s="54" t="s">
        <v>283</v>
      </c>
      <c r="K615" s="54" t="s">
        <v>588</v>
      </c>
      <c r="L615" s="89">
        <v>42510</v>
      </c>
      <c r="M615" s="89"/>
      <c r="N615" s="54" t="s">
        <v>589</v>
      </c>
      <c r="O615" s="90">
        <v>4.0910366000000012E-3</v>
      </c>
      <c r="P615" s="54">
        <v>7</v>
      </c>
    </row>
    <row r="616" spans="1:16" ht="24">
      <c r="A616" s="54" t="s">
        <v>225</v>
      </c>
      <c r="B616" s="54" t="s">
        <v>185</v>
      </c>
      <c r="C616" s="54" t="s">
        <v>1623</v>
      </c>
      <c r="D616" s="54" t="s">
        <v>92</v>
      </c>
      <c r="E616" s="54" t="s">
        <v>1121</v>
      </c>
      <c r="F616" s="54" t="s">
        <v>267</v>
      </c>
      <c r="G616" s="54" t="s">
        <v>283</v>
      </c>
      <c r="H616" s="54" t="s">
        <v>193</v>
      </c>
      <c r="I616" s="54" t="s">
        <v>571</v>
      </c>
      <c r="J616" s="54" t="s">
        <v>283</v>
      </c>
      <c r="K616" s="54" t="s">
        <v>590</v>
      </c>
      <c r="L616" s="89">
        <v>42510</v>
      </c>
      <c r="M616" s="89"/>
      <c r="N616" s="54" t="s">
        <v>591</v>
      </c>
      <c r="O616" s="90">
        <v>2.3377352000000001E-3</v>
      </c>
      <c r="P616" s="54">
        <v>4</v>
      </c>
    </row>
    <row r="617" spans="1:16" ht="24">
      <c r="A617" s="54" t="s">
        <v>225</v>
      </c>
      <c r="B617" s="54" t="s">
        <v>185</v>
      </c>
      <c r="C617" s="54" t="s">
        <v>1623</v>
      </c>
      <c r="D617" s="54" t="s">
        <v>92</v>
      </c>
      <c r="E617" s="54" t="s">
        <v>1121</v>
      </c>
      <c r="F617" s="54" t="s">
        <v>267</v>
      </c>
      <c r="G617" s="54" t="s">
        <v>283</v>
      </c>
      <c r="H617" s="54" t="s">
        <v>592</v>
      </c>
      <c r="I617" s="54" t="s">
        <v>593</v>
      </c>
      <c r="J617" s="54" t="s">
        <v>283</v>
      </c>
      <c r="K617" s="54" t="s">
        <v>592</v>
      </c>
      <c r="L617" s="89">
        <v>42440</v>
      </c>
      <c r="M617" s="89"/>
      <c r="N617" s="54" t="s">
        <v>594</v>
      </c>
      <c r="O617" s="90">
        <v>6.4287718000000001E-3</v>
      </c>
      <c r="P617" s="54">
        <v>11</v>
      </c>
    </row>
    <row r="618" spans="1:16" ht="24">
      <c r="A618" s="54" t="s">
        <v>225</v>
      </c>
      <c r="B618" s="54" t="s">
        <v>185</v>
      </c>
      <c r="C618" s="54" t="s">
        <v>1623</v>
      </c>
      <c r="D618" s="54" t="s">
        <v>92</v>
      </c>
      <c r="E618" s="54" t="s">
        <v>1121</v>
      </c>
      <c r="F618" s="54" t="s">
        <v>267</v>
      </c>
      <c r="G618" s="54" t="s">
        <v>283</v>
      </c>
      <c r="H618" s="54" t="s">
        <v>557</v>
      </c>
      <c r="I618" s="54" t="s">
        <v>618</v>
      </c>
      <c r="J618" s="54" t="s">
        <v>283</v>
      </c>
      <c r="K618" s="54" t="s">
        <v>557</v>
      </c>
      <c r="L618" s="89">
        <v>42066</v>
      </c>
      <c r="M618" s="89"/>
      <c r="N618" s="54" t="s">
        <v>619</v>
      </c>
      <c r="O618" s="90">
        <v>3.5066028E-3</v>
      </c>
      <c r="P618" s="54">
        <v>6</v>
      </c>
    </row>
    <row r="619" spans="1:16" ht="24">
      <c r="A619" s="54" t="s">
        <v>225</v>
      </c>
      <c r="B619" s="54" t="s">
        <v>185</v>
      </c>
      <c r="C619" s="54" t="s">
        <v>1623</v>
      </c>
      <c r="D619" s="54" t="s">
        <v>92</v>
      </c>
      <c r="E619" s="54" t="s">
        <v>1121</v>
      </c>
      <c r="F619" s="54" t="s">
        <v>267</v>
      </c>
      <c r="G619" s="54" t="s">
        <v>283</v>
      </c>
      <c r="H619" s="54" t="s">
        <v>295</v>
      </c>
      <c r="I619" s="54" t="s">
        <v>296</v>
      </c>
      <c r="J619" s="54" t="s">
        <v>283</v>
      </c>
      <c r="K619" s="54" t="s">
        <v>295</v>
      </c>
      <c r="L619" s="89">
        <v>42391</v>
      </c>
      <c r="M619" s="89"/>
      <c r="N619" s="54" t="s">
        <v>297</v>
      </c>
      <c r="O619" s="90">
        <v>0.12857543539999999</v>
      </c>
      <c r="P619" s="54">
        <v>220</v>
      </c>
    </row>
    <row r="620" spans="1:16" ht="24">
      <c r="A620" s="54" t="s">
        <v>225</v>
      </c>
      <c r="B620" s="54" t="s">
        <v>185</v>
      </c>
      <c r="C620" s="54" t="s">
        <v>1623</v>
      </c>
      <c r="D620" s="54" t="s">
        <v>92</v>
      </c>
      <c r="E620" s="54" t="s">
        <v>1121</v>
      </c>
      <c r="F620" s="54" t="s">
        <v>267</v>
      </c>
      <c r="G620" s="54" t="s">
        <v>620</v>
      </c>
      <c r="H620" s="54" t="s">
        <v>621</v>
      </c>
      <c r="I620" s="54" t="s">
        <v>622</v>
      </c>
      <c r="J620" s="54" t="s">
        <v>620</v>
      </c>
      <c r="K620" s="54" t="s">
        <v>631</v>
      </c>
      <c r="L620" s="89">
        <v>42874</v>
      </c>
      <c r="M620" s="89"/>
      <c r="N620" s="54" t="s">
        <v>632</v>
      </c>
      <c r="O620" s="90">
        <v>5.8443380000000014E-4</v>
      </c>
      <c r="P620" s="54">
        <v>1</v>
      </c>
    </row>
    <row r="621" spans="1:16" ht="24">
      <c r="A621" s="54" t="s">
        <v>225</v>
      </c>
      <c r="B621" s="54" t="s">
        <v>185</v>
      </c>
      <c r="C621" s="54" t="s">
        <v>1623</v>
      </c>
      <c r="D621" s="54" t="s">
        <v>92</v>
      </c>
      <c r="E621" s="54" t="s">
        <v>1121</v>
      </c>
      <c r="F621" s="54" t="s">
        <v>267</v>
      </c>
      <c r="G621" s="54" t="s">
        <v>642</v>
      </c>
      <c r="H621" s="54" t="s">
        <v>643</v>
      </c>
      <c r="I621" s="54" t="s">
        <v>644</v>
      </c>
      <c r="J621" s="54" t="s">
        <v>642</v>
      </c>
      <c r="K621" s="54" t="s">
        <v>645</v>
      </c>
      <c r="L621" s="89">
        <v>42790</v>
      </c>
      <c r="M621" s="89"/>
      <c r="N621" s="54" t="s">
        <v>647</v>
      </c>
      <c r="O621" s="90">
        <v>5.8443380000000014E-4</v>
      </c>
      <c r="P621" s="54">
        <v>1</v>
      </c>
    </row>
    <row r="622" spans="1:16" ht="24">
      <c r="A622" s="54" t="s">
        <v>225</v>
      </c>
      <c r="B622" s="54" t="s">
        <v>185</v>
      </c>
      <c r="C622" s="54" t="s">
        <v>1623</v>
      </c>
      <c r="D622" s="54" t="s">
        <v>92</v>
      </c>
      <c r="E622" s="54" t="s">
        <v>1121</v>
      </c>
      <c r="F622" s="54" t="s">
        <v>267</v>
      </c>
      <c r="G622" s="54" t="s">
        <v>642</v>
      </c>
      <c r="H622" s="54" t="s">
        <v>643</v>
      </c>
      <c r="I622" s="54" t="s">
        <v>644</v>
      </c>
      <c r="J622" s="54" t="s">
        <v>642</v>
      </c>
      <c r="K622" s="54" t="s">
        <v>648</v>
      </c>
      <c r="L622" s="89">
        <v>42790</v>
      </c>
      <c r="M622" s="89"/>
      <c r="N622" s="54" t="s">
        <v>649</v>
      </c>
      <c r="O622" s="90">
        <v>1.1688676000000001E-3</v>
      </c>
      <c r="P622" s="54">
        <v>2</v>
      </c>
    </row>
    <row r="623" spans="1:16" ht="24">
      <c r="A623" s="54" t="s">
        <v>225</v>
      </c>
      <c r="B623" s="54" t="s">
        <v>185</v>
      </c>
      <c r="C623" s="54" t="s">
        <v>1623</v>
      </c>
      <c r="D623" s="54" t="s">
        <v>92</v>
      </c>
      <c r="E623" s="54" t="s">
        <v>1121</v>
      </c>
      <c r="F623" s="54" t="s">
        <v>267</v>
      </c>
      <c r="G623" s="54" t="s">
        <v>642</v>
      </c>
      <c r="H623" s="54" t="s">
        <v>643</v>
      </c>
      <c r="I623" s="54" t="s">
        <v>644</v>
      </c>
      <c r="J623" s="54" t="s">
        <v>642</v>
      </c>
      <c r="K623" s="54" t="s">
        <v>652</v>
      </c>
      <c r="L623" s="89">
        <v>42790</v>
      </c>
      <c r="M623" s="89"/>
      <c r="N623" s="54" t="s">
        <v>653</v>
      </c>
      <c r="O623" s="90">
        <v>5.8443380000000014E-4</v>
      </c>
      <c r="P623" s="54">
        <v>1</v>
      </c>
    </row>
    <row r="624" spans="1:16" ht="24">
      <c r="A624" s="54" t="s">
        <v>225</v>
      </c>
      <c r="B624" s="54" t="s">
        <v>185</v>
      </c>
      <c r="C624" s="54" t="s">
        <v>1623</v>
      </c>
      <c r="D624" s="54" t="s">
        <v>92</v>
      </c>
      <c r="E624" s="54" t="s">
        <v>1121</v>
      </c>
      <c r="F624" s="54" t="s">
        <v>267</v>
      </c>
      <c r="G624" s="54" t="s">
        <v>642</v>
      </c>
      <c r="H624" s="54" t="s">
        <v>643</v>
      </c>
      <c r="I624" s="54" t="s">
        <v>644</v>
      </c>
      <c r="J624" s="54" t="s">
        <v>642</v>
      </c>
      <c r="K624" s="54" t="s">
        <v>654</v>
      </c>
      <c r="L624" s="89">
        <v>42790</v>
      </c>
      <c r="M624" s="89"/>
      <c r="N624" s="54" t="s">
        <v>655</v>
      </c>
      <c r="O624" s="90">
        <v>1.1688676000000001E-3</v>
      </c>
      <c r="P624" s="54">
        <v>2</v>
      </c>
    </row>
    <row r="625" spans="1:16" ht="24">
      <c r="A625" s="54" t="s">
        <v>225</v>
      </c>
      <c r="B625" s="54" t="s">
        <v>185</v>
      </c>
      <c r="C625" s="54" t="s">
        <v>1623</v>
      </c>
      <c r="D625" s="54" t="s">
        <v>92</v>
      </c>
      <c r="E625" s="54" t="s">
        <v>1121</v>
      </c>
      <c r="F625" s="54" t="s">
        <v>267</v>
      </c>
      <c r="G625" s="54" t="s">
        <v>642</v>
      </c>
      <c r="H625" s="54" t="s">
        <v>643</v>
      </c>
      <c r="I625" s="54" t="s">
        <v>644</v>
      </c>
      <c r="J625" s="54" t="s">
        <v>642</v>
      </c>
      <c r="K625" s="54" t="s">
        <v>656</v>
      </c>
      <c r="L625" s="89">
        <v>42790</v>
      </c>
      <c r="M625" s="89"/>
      <c r="N625" s="54" t="s">
        <v>657</v>
      </c>
      <c r="O625" s="90">
        <v>5.8443380000000014E-4</v>
      </c>
      <c r="P625" s="54">
        <v>1</v>
      </c>
    </row>
    <row r="626" spans="1:16" ht="24">
      <c r="A626" s="54" t="s">
        <v>225</v>
      </c>
      <c r="B626" s="54" t="s">
        <v>185</v>
      </c>
      <c r="C626" s="54" t="s">
        <v>1623</v>
      </c>
      <c r="D626" s="54" t="s">
        <v>92</v>
      </c>
      <c r="E626" s="54" t="s">
        <v>1121</v>
      </c>
      <c r="F626" s="54" t="s">
        <v>267</v>
      </c>
      <c r="G626" s="54" t="s">
        <v>642</v>
      </c>
      <c r="H626" s="54" t="s">
        <v>643</v>
      </c>
      <c r="I626" s="54" t="s">
        <v>644</v>
      </c>
      <c r="J626" s="54" t="s">
        <v>642</v>
      </c>
      <c r="K626" s="54" t="s">
        <v>659</v>
      </c>
      <c r="L626" s="89">
        <v>42790</v>
      </c>
      <c r="M626" s="89"/>
      <c r="N626" s="54" t="s">
        <v>661</v>
      </c>
      <c r="O626" s="90">
        <v>5.8443380000000014E-4</v>
      </c>
      <c r="P626" s="54">
        <v>1</v>
      </c>
    </row>
    <row r="627" spans="1:16" ht="24">
      <c r="A627" s="54" t="s">
        <v>225</v>
      </c>
      <c r="B627" s="54" t="s">
        <v>185</v>
      </c>
      <c r="C627" s="54" t="s">
        <v>1623</v>
      </c>
      <c r="D627" s="54" t="s">
        <v>92</v>
      </c>
      <c r="E627" s="54" t="s">
        <v>1121</v>
      </c>
      <c r="F627" s="54" t="s">
        <v>267</v>
      </c>
      <c r="G627" s="54" t="s">
        <v>642</v>
      </c>
      <c r="H627" s="54" t="s">
        <v>643</v>
      </c>
      <c r="I627" s="54" t="s">
        <v>644</v>
      </c>
      <c r="J627" s="54" t="s">
        <v>642</v>
      </c>
      <c r="K627" s="54" t="s">
        <v>643</v>
      </c>
      <c r="L627" s="89">
        <v>42790</v>
      </c>
      <c r="M627" s="89"/>
      <c r="N627" s="54" t="s">
        <v>663</v>
      </c>
      <c r="O627" s="90">
        <v>5.8443380000000014E-4</v>
      </c>
      <c r="P627" s="54">
        <v>1</v>
      </c>
    </row>
    <row r="628" spans="1:16" ht="24">
      <c r="A628" s="54" t="s">
        <v>225</v>
      </c>
      <c r="B628" s="54" t="s">
        <v>185</v>
      </c>
      <c r="C628" s="54" t="s">
        <v>1623</v>
      </c>
      <c r="D628" s="54" t="s">
        <v>92</v>
      </c>
      <c r="E628" s="54" t="s">
        <v>1121</v>
      </c>
      <c r="F628" s="54" t="s">
        <v>267</v>
      </c>
      <c r="G628" s="54" t="s">
        <v>642</v>
      </c>
      <c r="H628" s="54" t="s">
        <v>643</v>
      </c>
      <c r="I628" s="54" t="s">
        <v>644</v>
      </c>
      <c r="J628" s="54" t="s">
        <v>642</v>
      </c>
      <c r="K628" s="54" t="s">
        <v>664</v>
      </c>
      <c r="L628" s="89">
        <v>42790</v>
      </c>
      <c r="M628" s="89"/>
      <c r="N628" s="54" t="s">
        <v>665</v>
      </c>
      <c r="O628" s="90">
        <v>1.1688676000000001E-3</v>
      </c>
      <c r="P628" s="54">
        <v>2</v>
      </c>
    </row>
    <row r="629" spans="1:16" ht="24">
      <c r="A629" s="54" t="s">
        <v>225</v>
      </c>
      <c r="B629" s="54" t="s">
        <v>185</v>
      </c>
      <c r="C629" s="54" t="s">
        <v>1623</v>
      </c>
      <c r="D629" s="54" t="s">
        <v>92</v>
      </c>
      <c r="E629" s="54" t="s">
        <v>1121</v>
      </c>
      <c r="F629" s="54" t="s">
        <v>267</v>
      </c>
      <c r="G629" s="54" t="s">
        <v>642</v>
      </c>
      <c r="H629" s="54" t="s">
        <v>643</v>
      </c>
      <c r="I629" s="54" t="s">
        <v>644</v>
      </c>
      <c r="J629" s="54" t="s">
        <v>642</v>
      </c>
      <c r="K629" s="54" t="s">
        <v>664</v>
      </c>
      <c r="L629" s="89">
        <v>42790</v>
      </c>
      <c r="M629" s="89"/>
      <c r="N629" s="54" t="s">
        <v>666</v>
      </c>
      <c r="O629" s="90">
        <v>5.8443380000000014E-4</v>
      </c>
      <c r="P629" s="54">
        <v>1</v>
      </c>
    </row>
    <row r="630" spans="1:16" ht="24">
      <c r="A630" s="54" t="s">
        <v>225</v>
      </c>
      <c r="B630" s="54" t="s">
        <v>185</v>
      </c>
      <c r="C630" s="54" t="s">
        <v>1623</v>
      </c>
      <c r="D630" s="54" t="s">
        <v>92</v>
      </c>
      <c r="E630" s="54" t="s">
        <v>1121</v>
      </c>
      <c r="F630" s="54" t="s">
        <v>267</v>
      </c>
      <c r="G630" s="54" t="s">
        <v>642</v>
      </c>
      <c r="H630" s="54" t="s">
        <v>643</v>
      </c>
      <c r="I630" s="54" t="s">
        <v>644</v>
      </c>
      <c r="J630" s="54" t="s">
        <v>667</v>
      </c>
      <c r="K630" s="54" t="s">
        <v>668</v>
      </c>
      <c r="L630" s="89">
        <v>42790</v>
      </c>
      <c r="M630" s="89"/>
      <c r="N630" s="54" t="s">
        <v>669</v>
      </c>
      <c r="O630" s="90">
        <v>5.8443380000000014E-4</v>
      </c>
      <c r="P630" s="54">
        <v>1</v>
      </c>
    </row>
    <row r="631" spans="1:16" ht="24">
      <c r="A631" s="54" t="s">
        <v>225</v>
      </c>
      <c r="B631" s="54" t="s">
        <v>185</v>
      </c>
      <c r="C631" s="54" t="s">
        <v>1623</v>
      </c>
      <c r="D631" s="54" t="s">
        <v>92</v>
      </c>
      <c r="E631" s="54" t="s">
        <v>1121</v>
      </c>
      <c r="F631" s="54" t="s">
        <v>267</v>
      </c>
      <c r="G631" s="54" t="s">
        <v>642</v>
      </c>
      <c r="H631" s="54" t="s">
        <v>643</v>
      </c>
      <c r="I631" s="54" t="s">
        <v>644</v>
      </c>
      <c r="J631" s="54" t="s">
        <v>670</v>
      </c>
      <c r="K631" s="54" t="s">
        <v>671</v>
      </c>
      <c r="L631" s="89">
        <v>42790</v>
      </c>
      <c r="M631" s="89"/>
      <c r="N631" s="54" t="s">
        <v>672</v>
      </c>
      <c r="O631" s="90">
        <v>3.9741498200000003E-2</v>
      </c>
      <c r="P631" s="54">
        <v>68</v>
      </c>
    </row>
    <row r="632" spans="1:16" ht="24">
      <c r="A632" s="54" t="s">
        <v>225</v>
      </c>
      <c r="B632" s="54" t="s">
        <v>185</v>
      </c>
      <c r="C632" s="54" t="s">
        <v>1623</v>
      </c>
      <c r="D632" s="54" t="s">
        <v>92</v>
      </c>
      <c r="E632" s="54" t="s">
        <v>1121</v>
      </c>
      <c r="F632" s="54" t="s">
        <v>267</v>
      </c>
      <c r="G632" s="54" t="s">
        <v>194</v>
      </c>
      <c r="H632" s="54" t="s">
        <v>197</v>
      </c>
      <c r="I632" s="54" t="s">
        <v>1460</v>
      </c>
      <c r="J632" s="54" t="s">
        <v>194</v>
      </c>
      <c r="K632" s="54" t="s">
        <v>197</v>
      </c>
      <c r="L632" s="89">
        <v>42888</v>
      </c>
      <c r="M632" s="89"/>
      <c r="N632" s="54" t="s">
        <v>702</v>
      </c>
      <c r="O632" s="90">
        <v>6.4287718000000001E-3</v>
      </c>
      <c r="P632" s="54">
        <v>11</v>
      </c>
    </row>
    <row r="633" spans="1:16" ht="24">
      <c r="A633" s="54" t="s">
        <v>225</v>
      </c>
      <c r="B633" s="54" t="s">
        <v>185</v>
      </c>
      <c r="C633" s="54" t="s">
        <v>1623</v>
      </c>
      <c r="D633" s="54" t="s">
        <v>92</v>
      </c>
      <c r="E633" s="54" t="s">
        <v>1121</v>
      </c>
      <c r="F633" s="54" t="s">
        <v>267</v>
      </c>
      <c r="G633" s="54" t="s">
        <v>194</v>
      </c>
      <c r="H633" s="54" t="s">
        <v>197</v>
      </c>
      <c r="I633" s="54" t="s">
        <v>695</v>
      </c>
      <c r="J633" s="54" t="s">
        <v>194</v>
      </c>
      <c r="K633" s="54" t="s">
        <v>698</v>
      </c>
      <c r="L633" s="89">
        <v>42888</v>
      </c>
      <c r="M633" s="89"/>
      <c r="N633" s="54" t="s">
        <v>699</v>
      </c>
      <c r="O633" s="90">
        <v>5.8443380000000014E-4</v>
      </c>
      <c r="P633" s="54">
        <v>1</v>
      </c>
    </row>
    <row r="634" spans="1:16" ht="24">
      <c r="A634" s="54" t="s">
        <v>225</v>
      </c>
      <c r="B634" s="54" t="s">
        <v>185</v>
      </c>
      <c r="C634" s="54" t="s">
        <v>1623</v>
      </c>
      <c r="D634" s="54" t="s">
        <v>92</v>
      </c>
      <c r="E634" s="54" t="s">
        <v>1121</v>
      </c>
      <c r="F634" s="54" t="s">
        <v>267</v>
      </c>
      <c r="G634" s="54" t="s">
        <v>194</v>
      </c>
      <c r="H634" s="54" t="s">
        <v>197</v>
      </c>
      <c r="I634" s="54" t="s">
        <v>695</v>
      </c>
      <c r="J634" s="54" t="s">
        <v>194</v>
      </c>
      <c r="K634" s="54" t="s">
        <v>700</v>
      </c>
      <c r="L634" s="89">
        <v>42888</v>
      </c>
      <c r="M634" s="89"/>
      <c r="N634" s="54" t="s">
        <v>701</v>
      </c>
      <c r="O634" s="90">
        <v>5.8443380000000014E-4</v>
      </c>
      <c r="P634" s="54">
        <v>1</v>
      </c>
    </row>
    <row r="635" spans="1:16" ht="24">
      <c r="A635" s="54" t="s">
        <v>225</v>
      </c>
      <c r="B635" s="54" t="s">
        <v>185</v>
      </c>
      <c r="C635" s="54" t="s">
        <v>1623</v>
      </c>
      <c r="D635" s="54" t="s">
        <v>92</v>
      </c>
      <c r="E635" s="54" t="s">
        <v>1121</v>
      </c>
      <c r="F635" s="54" t="s">
        <v>267</v>
      </c>
      <c r="G635" s="54" t="s">
        <v>194</v>
      </c>
      <c r="H635" s="54" t="s">
        <v>197</v>
      </c>
      <c r="I635" s="54" t="s">
        <v>695</v>
      </c>
      <c r="J635" s="54" t="s">
        <v>194</v>
      </c>
      <c r="K635" s="54" t="s">
        <v>703</v>
      </c>
      <c r="L635" s="89">
        <v>42888</v>
      </c>
      <c r="M635" s="89"/>
      <c r="N635" s="54" t="s">
        <v>704</v>
      </c>
      <c r="O635" s="90">
        <v>5.8443380000000014E-4</v>
      </c>
      <c r="P635" s="54">
        <v>1</v>
      </c>
    </row>
    <row r="636" spans="1:16" ht="24">
      <c r="A636" s="54" t="s">
        <v>225</v>
      </c>
      <c r="B636" s="54" t="s">
        <v>185</v>
      </c>
      <c r="C636" s="54" t="s">
        <v>1623</v>
      </c>
      <c r="D636" s="54" t="s">
        <v>92</v>
      </c>
      <c r="E636" s="54" t="s">
        <v>1121</v>
      </c>
      <c r="F636" s="54" t="s">
        <v>267</v>
      </c>
      <c r="G636" s="54" t="s">
        <v>194</v>
      </c>
      <c r="H636" s="54" t="s">
        <v>197</v>
      </c>
      <c r="I636" s="54" t="s">
        <v>695</v>
      </c>
      <c r="J636" s="54" t="s">
        <v>194</v>
      </c>
      <c r="K636" s="54" t="s">
        <v>707</v>
      </c>
      <c r="L636" s="89">
        <v>42888</v>
      </c>
      <c r="M636" s="89"/>
      <c r="N636" s="54" t="s">
        <v>708</v>
      </c>
      <c r="O636" s="90">
        <v>5.8443380000000014E-4</v>
      </c>
      <c r="P636" s="54">
        <v>1</v>
      </c>
    </row>
    <row r="637" spans="1:16" ht="24">
      <c r="A637" s="54" t="s">
        <v>225</v>
      </c>
      <c r="B637" s="54" t="s">
        <v>185</v>
      </c>
      <c r="C637" s="54" t="s">
        <v>1623</v>
      </c>
      <c r="D637" s="54" t="s">
        <v>92</v>
      </c>
      <c r="E637" s="54" t="s">
        <v>1121</v>
      </c>
      <c r="F637" s="54" t="s">
        <v>267</v>
      </c>
      <c r="G637" s="54" t="s">
        <v>194</v>
      </c>
      <c r="H637" s="54" t="s">
        <v>197</v>
      </c>
      <c r="I637" s="54" t="s">
        <v>695</v>
      </c>
      <c r="J637" s="54" t="s">
        <v>194</v>
      </c>
      <c r="K637" s="54" t="s">
        <v>709</v>
      </c>
      <c r="L637" s="89">
        <v>42888</v>
      </c>
      <c r="M637" s="89"/>
      <c r="N637" s="54" t="s">
        <v>710</v>
      </c>
      <c r="O637" s="90">
        <v>2.3377352000000001E-3</v>
      </c>
      <c r="P637" s="54">
        <v>4</v>
      </c>
    </row>
    <row r="638" spans="1:16" ht="24">
      <c r="A638" s="54" t="s">
        <v>225</v>
      </c>
      <c r="B638" s="54" t="s">
        <v>185</v>
      </c>
      <c r="C638" s="54" t="s">
        <v>1623</v>
      </c>
      <c r="D638" s="54" t="s">
        <v>92</v>
      </c>
      <c r="E638" s="54" t="s">
        <v>1121</v>
      </c>
      <c r="F638" s="54" t="s">
        <v>267</v>
      </c>
      <c r="G638" s="54" t="s">
        <v>194</v>
      </c>
      <c r="H638" s="54" t="s">
        <v>197</v>
      </c>
      <c r="I638" s="54" t="s">
        <v>695</v>
      </c>
      <c r="J638" s="54" t="s">
        <v>194</v>
      </c>
      <c r="K638" s="54" t="s">
        <v>711</v>
      </c>
      <c r="L638" s="89">
        <v>42888</v>
      </c>
      <c r="M638" s="89"/>
      <c r="N638" s="54" t="s">
        <v>712</v>
      </c>
      <c r="O638" s="90">
        <v>1.1688676000000001E-3</v>
      </c>
      <c r="P638" s="54">
        <v>2</v>
      </c>
    </row>
    <row r="639" spans="1:16" ht="24">
      <c r="A639" s="54" t="s">
        <v>225</v>
      </c>
      <c r="B639" s="54" t="s">
        <v>185</v>
      </c>
      <c r="C639" s="54" t="s">
        <v>1623</v>
      </c>
      <c r="D639" s="54" t="s">
        <v>92</v>
      </c>
      <c r="E639" s="54" t="s">
        <v>1121</v>
      </c>
      <c r="F639" s="54" t="s">
        <v>267</v>
      </c>
      <c r="G639" s="54" t="s">
        <v>194</v>
      </c>
      <c r="H639" s="54" t="s">
        <v>715</v>
      </c>
      <c r="I639" s="54" t="s">
        <v>716</v>
      </c>
      <c r="J639" s="54" t="s">
        <v>194</v>
      </c>
      <c r="K639" s="54" t="s">
        <v>715</v>
      </c>
      <c r="L639" s="89">
        <v>42627</v>
      </c>
      <c r="M639" s="89"/>
      <c r="N639" s="54" t="s">
        <v>717</v>
      </c>
      <c r="O639" s="90">
        <v>4.0910366000000012E-3</v>
      </c>
      <c r="P639" s="54">
        <v>7</v>
      </c>
    </row>
    <row r="640" spans="1:16" ht="24">
      <c r="A640" s="54" t="s">
        <v>225</v>
      </c>
      <c r="B640" s="54" t="s">
        <v>185</v>
      </c>
      <c r="C640" s="54" t="s">
        <v>1623</v>
      </c>
      <c r="D640" s="54" t="s">
        <v>92</v>
      </c>
      <c r="E640" s="54" t="s">
        <v>1121</v>
      </c>
      <c r="F640" s="54" t="s">
        <v>267</v>
      </c>
      <c r="G640" s="54" t="s">
        <v>194</v>
      </c>
      <c r="H640" s="54" t="s">
        <v>715</v>
      </c>
      <c r="I640" s="54" t="s">
        <v>718</v>
      </c>
      <c r="J640" s="54" t="s">
        <v>194</v>
      </c>
      <c r="K640" s="54" t="s">
        <v>719</v>
      </c>
      <c r="L640" s="89">
        <v>42678</v>
      </c>
      <c r="M640" s="89"/>
      <c r="N640" s="54" t="s">
        <v>720</v>
      </c>
      <c r="O640" s="90">
        <v>5.8443380000000014E-4</v>
      </c>
      <c r="P640" s="54">
        <v>1</v>
      </c>
    </row>
    <row r="641" spans="1:16" ht="24">
      <c r="A641" s="54" t="s">
        <v>225</v>
      </c>
      <c r="B641" s="54" t="s">
        <v>185</v>
      </c>
      <c r="C641" s="54" t="s">
        <v>1623</v>
      </c>
      <c r="D641" s="54" t="s">
        <v>92</v>
      </c>
      <c r="E641" s="54" t="s">
        <v>1121</v>
      </c>
      <c r="F641" s="54" t="s">
        <v>267</v>
      </c>
      <c r="G641" s="54" t="s">
        <v>194</v>
      </c>
      <c r="H641" s="54" t="s">
        <v>715</v>
      </c>
      <c r="I641" s="54" t="s">
        <v>718</v>
      </c>
      <c r="J641" s="54" t="s">
        <v>194</v>
      </c>
      <c r="K641" s="54" t="s">
        <v>721</v>
      </c>
      <c r="L641" s="89">
        <v>42678</v>
      </c>
      <c r="M641" s="89"/>
      <c r="N641" s="54" t="s">
        <v>722</v>
      </c>
      <c r="O641" s="90">
        <v>5.8443380000000014E-4</v>
      </c>
      <c r="P641" s="54">
        <v>1</v>
      </c>
    </row>
    <row r="642" spans="1:16" ht="24">
      <c r="A642" s="54" t="s">
        <v>225</v>
      </c>
      <c r="B642" s="54" t="s">
        <v>185</v>
      </c>
      <c r="C642" s="54" t="s">
        <v>1623</v>
      </c>
      <c r="D642" s="54" t="s">
        <v>92</v>
      </c>
      <c r="E642" s="54" t="s">
        <v>1121</v>
      </c>
      <c r="F642" s="54" t="s">
        <v>267</v>
      </c>
      <c r="G642" s="54" t="s">
        <v>194</v>
      </c>
      <c r="H642" s="54" t="s">
        <v>346</v>
      </c>
      <c r="I642" s="54" t="s">
        <v>723</v>
      </c>
      <c r="J642" s="54" t="s">
        <v>194</v>
      </c>
      <c r="K642" s="54" t="s">
        <v>346</v>
      </c>
      <c r="L642" s="89">
        <v>41744</v>
      </c>
      <c r="M642" s="89"/>
      <c r="N642" s="54" t="s">
        <v>724</v>
      </c>
      <c r="O642" s="90">
        <v>6.3703283999999999E-2</v>
      </c>
      <c r="P642" s="54">
        <v>109</v>
      </c>
    </row>
    <row r="643" spans="1:16" ht="24">
      <c r="A643" s="54" t="s">
        <v>225</v>
      </c>
      <c r="B643" s="54" t="s">
        <v>185</v>
      </c>
      <c r="C643" s="54" t="s">
        <v>1623</v>
      </c>
      <c r="D643" s="54" t="s">
        <v>92</v>
      </c>
      <c r="E643" s="54" t="s">
        <v>1121</v>
      </c>
      <c r="F643" s="54" t="s">
        <v>267</v>
      </c>
      <c r="G643" s="54" t="s">
        <v>194</v>
      </c>
      <c r="H643" s="54" t="s">
        <v>725</v>
      </c>
      <c r="I643" s="54" t="s">
        <v>726</v>
      </c>
      <c r="J643" s="54" t="s">
        <v>194</v>
      </c>
      <c r="K643" s="54" t="s">
        <v>725</v>
      </c>
      <c r="L643" s="89">
        <v>41660</v>
      </c>
      <c r="M643" s="89"/>
      <c r="N643" s="54" t="s">
        <v>727</v>
      </c>
      <c r="O643" s="90">
        <v>5.9027813500000012E-2</v>
      </c>
      <c r="P643" s="54">
        <v>101</v>
      </c>
    </row>
    <row r="644" spans="1:16" ht="24">
      <c r="A644" s="54" t="s">
        <v>225</v>
      </c>
      <c r="B644" s="54" t="s">
        <v>185</v>
      </c>
      <c r="C644" s="54" t="s">
        <v>1623</v>
      </c>
      <c r="D644" s="54" t="s">
        <v>92</v>
      </c>
      <c r="E644" s="54" t="s">
        <v>1121</v>
      </c>
      <c r="F644" s="54" t="s">
        <v>267</v>
      </c>
      <c r="G644" s="54" t="s">
        <v>198</v>
      </c>
      <c r="H644" s="54" t="s">
        <v>728</v>
      </c>
      <c r="I644" s="54" t="s">
        <v>729</v>
      </c>
      <c r="J644" s="54" t="s">
        <v>198</v>
      </c>
      <c r="K644" s="54" t="s">
        <v>730</v>
      </c>
      <c r="L644" s="89">
        <v>42657</v>
      </c>
      <c r="M644" s="89"/>
      <c r="N644" s="54" t="s">
        <v>731</v>
      </c>
      <c r="O644" s="90">
        <v>5.8443380000000014E-4</v>
      </c>
      <c r="P644" s="54">
        <v>1</v>
      </c>
    </row>
    <row r="645" spans="1:16" ht="24">
      <c r="A645" s="54" t="s">
        <v>225</v>
      </c>
      <c r="B645" s="54" t="s">
        <v>185</v>
      </c>
      <c r="C645" s="54" t="s">
        <v>1623</v>
      </c>
      <c r="D645" s="54" t="s">
        <v>92</v>
      </c>
      <c r="E645" s="54" t="s">
        <v>1121</v>
      </c>
      <c r="F645" s="54" t="s">
        <v>267</v>
      </c>
      <c r="G645" s="54" t="s">
        <v>198</v>
      </c>
      <c r="H645" s="54" t="s">
        <v>728</v>
      </c>
      <c r="I645" s="54" t="s">
        <v>729</v>
      </c>
      <c r="J645" s="54" t="s">
        <v>198</v>
      </c>
      <c r="K645" s="54" t="s">
        <v>732</v>
      </c>
      <c r="L645" s="89">
        <v>42657</v>
      </c>
      <c r="M645" s="89"/>
      <c r="N645" s="54" t="s">
        <v>733</v>
      </c>
      <c r="O645" s="90">
        <v>5.8443380000000014E-4</v>
      </c>
      <c r="P645" s="54">
        <v>1</v>
      </c>
    </row>
    <row r="646" spans="1:16" ht="24">
      <c r="A646" s="54" t="s">
        <v>225</v>
      </c>
      <c r="B646" s="54" t="s">
        <v>185</v>
      </c>
      <c r="C646" s="54" t="s">
        <v>1623</v>
      </c>
      <c r="D646" s="54" t="s">
        <v>92</v>
      </c>
      <c r="E646" s="54" t="s">
        <v>1121</v>
      </c>
      <c r="F646" s="54" t="s">
        <v>267</v>
      </c>
      <c r="G646" s="54" t="s">
        <v>198</v>
      </c>
      <c r="H646" s="54" t="s">
        <v>728</v>
      </c>
      <c r="I646" s="54" t="s">
        <v>729</v>
      </c>
      <c r="J646" s="54" t="s">
        <v>198</v>
      </c>
      <c r="K646" s="54" t="s">
        <v>736</v>
      </c>
      <c r="L646" s="89">
        <v>42657</v>
      </c>
      <c r="M646" s="89"/>
      <c r="N646" s="54" t="s">
        <v>737</v>
      </c>
      <c r="O646" s="90">
        <v>5.8443380000000014E-4</v>
      </c>
      <c r="P646" s="54">
        <v>1</v>
      </c>
    </row>
    <row r="647" spans="1:16" ht="24">
      <c r="A647" s="54" t="s">
        <v>225</v>
      </c>
      <c r="B647" s="54" t="s">
        <v>185</v>
      </c>
      <c r="C647" s="54" t="s">
        <v>1623</v>
      </c>
      <c r="D647" s="54" t="s">
        <v>92</v>
      </c>
      <c r="E647" s="54" t="s">
        <v>1121</v>
      </c>
      <c r="F647" s="54" t="s">
        <v>267</v>
      </c>
      <c r="G647" s="54" t="s">
        <v>198</v>
      </c>
      <c r="H647" s="54" t="s">
        <v>728</v>
      </c>
      <c r="I647" s="54" t="s">
        <v>729</v>
      </c>
      <c r="J647" s="54" t="s">
        <v>198</v>
      </c>
      <c r="K647" s="54" t="s">
        <v>738</v>
      </c>
      <c r="L647" s="89">
        <v>42657</v>
      </c>
      <c r="M647" s="89"/>
      <c r="N647" s="54" t="s">
        <v>739</v>
      </c>
      <c r="O647" s="90">
        <v>1.7533014E-3</v>
      </c>
      <c r="P647" s="54">
        <v>3</v>
      </c>
    </row>
    <row r="648" spans="1:16" ht="24">
      <c r="A648" s="54" t="s">
        <v>225</v>
      </c>
      <c r="B648" s="54" t="s">
        <v>185</v>
      </c>
      <c r="C648" s="54" t="s">
        <v>1623</v>
      </c>
      <c r="D648" s="54" t="s">
        <v>92</v>
      </c>
      <c r="E648" s="54" t="s">
        <v>1121</v>
      </c>
      <c r="F648" s="54" t="s">
        <v>267</v>
      </c>
      <c r="G648" s="54" t="s">
        <v>198</v>
      </c>
      <c r="H648" s="54" t="s">
        <v>728</v>
      </c>
      <c r="I648" s="54" t="s">
        <v>729</v>
      </c>
      <c r="J648" s="54" t="s">
        <v>198</v>
      </c>
      <c r="K648" s="54" t="s">
        <v>740</v>
      </c>
      <c r="L648" s="89">
        <v>42657</v>
      </c>
      <c r="M648" s="89"/>
      <c r="N648" s="54" t="s">
        <v>741</v>
      </c>
      <c r="O648" s="90">
        <v>1.1688676000000001E-3</v>
      </c>
      <c r="P648" s="54">
        <v>2</v>
      </c>
    </row>
    <row r="649" spans="1:16" ht="24">
      <c r="A649" s="54" t="s">
        <v>225</v>
      </c>
      <c r="B649" s="54" t="s">
        <v>185</v>
      </c>
      <c r="C649" s="54" t="s">
        <v>1623</v>
      </c>
      <c r="D649" s="54" t="s">
        <v>92</v>
      </c>
      <c r="E649" s="54" t="s">
        <v>1121</v>
      </c>
      <c r="F649" s="54" t="s">
        <v>267</v>
      </c>
      <c r="G649" s="54" t="s">
        <v>198</v>
      </c>
      <c r="H649" s="54" t="s">
        <v>728</v>
      </c>
      <c r="I649" s="54" t="s">
        <v>729</v>
      </c>
      <c r="J649" s="54" t="s">
        <v>198</v>
      </c>
      <c r="K649" s="54" t="s">
        <v>742</v>
      </c>
      <c r="L649" s="89">
        <v>42657</v>
      </c>
      <c r="M649" s="89"/>
      <c r="N649" s="54" t="s">
        <v>743</v>
      </c>
      <c r="O649" s="90">
        <v>5.8443380000000014E-4</v>
      </c>
      <c r="P649" s="54">
        <v>1</v>
      </c>
    </row>
    <row r="650" spans="1:16" ht="24">
      <c r="A650" s="54" t="s">
        <v>225</v>
      </c>
      <c r="B650" s="54" t="s">
        <v>185</v>
      </c>
      <c r="C650" s="54" t="s">
        <v>1623</v>
      </c>
      <c r="D650" s="54" t="s">
        <v>92</v>
      </c>
      <c r="E650" s="54" t="s">
        <v>1121</v>
      </c>
      <c r="F650" s="54" t="s">
        <v>267</v>
      </c>
      <c r="G650" s="54" t="s">
        <v>198</v>
      </c>
      <c r="H650" s="54" t="s">
        <v>728</v>
      </c>
      <c r="I650" s="54" t="s">
        <v>729</v>
      </c>
      <c r="J650" s="54" t="s">
        <v>198</v>
      </c>
      <c r="K650" s="54" t="s">
        <v>744</v>
      </c>
      <c r="L650" s="89">
        <v>42657</v>
      </c>
      <c r="M650" s="89"/>
      <c r="N650" s="54" t="s">
        <v>745</v>
      </c>
      <c r="O650" s="90">
        <v>1.1688676000000001E-3</v>
      </c>
      <c r="P650" s="54">
        <v>2</v>
      </c>
    </row>
    <row r="651" spans="1:16" ht="24">
      <c r="A651" s="54" t="s">
        <v>225</v>
      </c>
      <c r="B651" s="54" t="s">
        <v>185</v>
      </c>
      <c r="C651" s="54" t="s">
        <v>1623</v>
      </c>
      <c r="D651" s="54" t="s">
        <v>92</v>
      </c>
      <c r="E651" s="54" t="s">
        <v>1121</v>
      </c>
      <c r="F651" s="54" t="s">
        <v>267</v>
      </c>
      <c r="G651" s="54" t="s">
        <v>198</v>
      </c>
      <c r="H651" s="54" t="s">
        <v>728</v>
      </c>
      <c r="I651" s="54" t="s">
        <v>729</v>
      </c>
      <c r="J651" s="54" t="s">
        <v>198</v>
      </c>
      <c r="K651" s="54" t="s">
        <v>746</v>
      </c>
      <c r="L651" s="89">
        <v>42657</v>
      </c>
      <c r="M651" s="89"/>
      <c r="N651" s="54" t="s">
        <v>747</v>
      </c>
      <c r="O651" s="90">
        <v>5.8443380000000014E-4</v>
      </c>
      <c r="P651" s="54">
        <v>1</v>
      </c>
    </row>
    <row r="652" spans="1:16" ht="24">
      <c r="A652" s="54" t="s">
        <v>225</v>
      </c>
      <c r="B652" s="54" t="s">
        <v>185</v>
      </c>
      <c r="C652" s="54" t="s">
        <v>1623</v>
      </c>
      <c r="D652" s="54" t="s">
        <v>92</v>
      </c>
      <c r="E652" s="54" t="s">
        <v>1121</v>
      </c>
      <c r="F652" s="54" t="s">
        <v>267</v>
      </c>
      <c r="G652" s="54" t="s">
        <v>198</v>
      </c>
      <c r="H652" s="54" t="s">
        <v>728</v>
      </c>
      <c r="I652" s="54" t="s">
        <v>729</v>
      </c>
      <c r="J652" s="54" t="s">
        <v>198</v>
      </c>
      <c r="K652" s="54" t="s">
        <v>748</v>
      </c>
      <c r="L652" s="89">
        <v>42657</v>
      </c>
      <c r="M652" s="89"/>
      <c r="N652" s="54" t="s">
        <v>749</v>
      </c>
      <c r="O652" s="90">
        <v>5.8443380000000014E-4</v>
      </c>
      <c r="P652" s="54">
        <v>1</v>
      </c>
    </row>
    <row r="653" spans="1:16" ht="24">
      <c r="A653" s="54" t="s">
        <v>225</v>
      </c>
      <c r="B653" s="54" t="s">
        <v>185</v>
      </c>
      <c r="C653" s="54" t="s">
        <v>1623</v>
      </c>
      <c r="D653" s="54" t="s">
        <v>92</v>
      </c>
      <c r="E653" s="54" t="s">
        <v>1121</v>
      </c>
      <c r="F653" s="54" t="s">
        <v>267</v>
      </c>
      <c r="G653" s="54" t="s">
        <v>198</v>
      </c>
      <c r="H653" s="54" t="s">
        <v>728</v>
      </c>
      <c r="I653" s="54" t="s">
        <v>729</v>
      </c>
      <c r="J653" s="54" t="s">
        <v>198</v>
      </c>
      <c r="K653" s="54" t="s">
        <v>750</v>
      </c>
      <c r="L653" s="89">
        <v>42657</v>
      </c>
      <c r="M653" s="89"/>
      <c r="N653" s="54" t="s">
        <v>751</v>
      </c>
      <c r="O653" s="90">
        <v>5.8443380000000014E-4</v>
      </c>
      <c r="P653" s="54">
        <v>1</v>
      </c>
    </row>
    <row r="654" spans="1:16" ht="24">
      <c r="A654" s="54" t="s">
        <v>225</v>
      </c>
      <c r="B654" s="54" t="s">
        <v>185</v>
      </c>
      <c r="C654" s="54" t="s">
        <v>1623</v>
      </c>
      <c r="D654" s="54" t="s">
        <v>92</v>
      </c>
      <c r="E654" s="54" t="s">
        <v>1121</v>
      </c>
      <c r="F654" s="54" t="s">
        <v>267</v>
      </c>
      <c r="G654" s="54" t="s">
        <v>198</v>
      </c>
      <c r="H654" s="54" t="s">
        <v>752</v>
      </c>
      <c r="I654" s="54" t="s">
        <v>753</v>
      </c>
      <c r="J654" s="54" t="s">
        <v>198</v>
      </c>
      <c r="K654" s="54" t="s">
        <v>752</v>
      </c>
      <c r="L654" s="89">
        <v>42031</v>
      </c>
      <c r="M654" s="89"/>
      <c r="N654" s="54" t="s">
        <v>754</v>
      </c>
      <c r="O654" s="90">
        <v>3.5066028E-3</v>
      </c>
      <c r="P654" s="54">
        <v>6</v>
      </c>
    </row>
    <row r="655" spans="1:16" ht="24">
      <c r="A655" s="54" t="s">
        <v>225</v>
      </c>
      <c r="B655" s="54" t="s">
        <v>185</v>
      </c>
      <c r="C655" s="54" t="s">
        <v>1623</v>
      </c>
      <c r="D655" s="54" t="s">
        <v>92</v>
      </c>
      <c r="E655" s="54" t="s">
        <v>1121</v>
      </c>
      <c r="F655" s="54" t="s">
        <v>267</v>
      </c>
      <c r="G655" s="54" t="s">
        <v>198</v>
      </c>
      <c r="H655" s="54" t="s">
        <v>755</v>
      </c>
      <c r="I655" s="54" t="s">
        <v>756</v>
      </c>
      <c r="J655" s="54" t="s">
        <v>198</v>
      </c>
      <c r="K655" s="54" t="s">
        <v>757</v>
      </c>
      <c r="L655" s="89">
        <v>42101</v>
      </c>
      <c r="M655" s="89"/>
      <c r="N655" s="54" t="s">
        <v>758</v>
      </c>
      <c r="O655" s="90">
        <v>3.5066028E-3</v>
      </c>
      <c r="P655" s="54">
        <v>6</v>
      </c>
    </row>
    <row r="656" spans="1:16" ht="24">
      <c r="A656" s="54" t="s">
        <v>225</v>
      </c>
      <c r="B656" s="54" t="s">
        <v>185</v>
      </c>
      <c r="C656" s="54" t="s">
        <v>1623</v>
      </c>
      <c r="D656" s="54" t="s">
        <v>92</v>
      </c>
      <c r="E656" s="54" t="s">
        <v>1121</v>
      </c>
      <c r="F656" s="54" t="s">
        <v>267</v>
      </c>
      <c r="G656" s="54" t="s">
        <v>198</v>
      </c>
      <c r="H656" s="54" t="s">
        <v>755</v>
      </c>
      <c r="I656" s="54" t="s">
        <v>756</v>
      </c>
      <c r="J656" s="54" t="s">
        <v>198</v>
      </c>
      <c r="K656" s="54" t="s">
        <v>759</v>
      </c>
      <c r="L656" s="89">
        <v>42101</v>
      </c>
      <c r="M656" s="89"/>
      <c r="N656" s="54" t="s">
        <v>760</v>
      </c>
      <c r="O656" s="90">
        <v>2.9221690000000001E-3</v>
      </c>
      <c r="P656" s="54">
        <v>5</v>
      </c>
    </row>
    <row r="657" spans="1:16" ht="24">
      <c r="A657" s="54" t="s">
        <v>225</v>
      </c>
      <c r="B657" s="54" t="s">
        <v>185</v>
      </c>
      <c r="C657" s="54" t="s">
        <v>1623</v>
      </c>
      <c r="D657" s="54" t="s">
        <v>92</v>
      </c>
      <c r="E657" s="54" t="s">
        <v>1121</v>
      </c>
      <c r="F657" s="54" t="s">
        <v>267</v>
      </c>
      <c r="G657" s="54" t="s">
        <v>198</v>
      </c>
      <c r="H657" s="54" t="s">
        <v>755</v>
      </c>
      <c r="I657" s="54" t="s">
        <v>756</v>
      </c>
      <c r="J657" s="54" t="s">
        <v>198</v>
      </c>
      <c r="K657" s="54" t="s">
        <v>761</v>
      </c>
      <c r="L657" s="89">
        <v>42101</v>
      </c>
      <c r="M657" s="89"/>
      <c r="N657" s="54" t="s">
        <v>762</v>
      </c>
      <c r="O657" s="90">
        <v>5.8443380000000014E-4</v>
      </c>
      <c r="P657" s="54">
        <v>1</v>
      </c>
    </row>
    <row r="658" spans="1:16" ht="24">
      <c r="A658" s="54" t="s">
        <v>225</v>
      </c>
      <c r="B658" s="54" t="s">
        <v>185</v>
      </c>
      <c r="C658" s="54" t="s">
        <v>1623</v>
      </c>
      <c r="D658" s="54" t="s">
        <v>92</v>
      </c>
      <c r="E658" s="54" t="s">
        <v>1121</v>
      </c>
      <c r="F658" s="54" t="s">
        <v>267</v>
      </c>
      <c r="G658" s="54" t="s">
        <v>198</v>
      </c>
      <c r="H658" s="54" t="s">
        <v>755</v>
      </c>
      <c r="I658" s="54" t="s">
        <v>756</v>
      </c>
      <c r="J658" s="54" t="s">
        <v>198</v>
      </c>
      <c r="K658" s="54" t="s">
        <v>763</v>
      </c>
      <c r="L658" s="89">
        <v>42101</v>
      </c>
      <c r="M658" s="89"/>
      <c r="N658" s="54" t="s">
        <v>764</v>
      </c>
      <c r="O658" s="90">
        <v>2.3377352000000001E-3</v>
      </c>
      <c r="P658" s="54">
        <v>4</v>
      </c>
    </row>
    <row r="659" spans="1:16" ht="24">
      <c r="A659" s="54" t="s">
        <v>225</v>
      </c>
      <c r="B659" s="54" t="s">
        <v>185</v>
      </c>
      <c r="C659" s="54" t="s">
        <v>1623</v>
      </c>
      <c r="D659" s="54" t="s">
        <v>92</v>
      </c>
      <c r="E659" s="54" t="s">
        <v>1121</v>
      </c>
      <c r="F659" s="54" t="s">
        <v>267</v>
      </c>
      <c r="G659" s="54" t="s">
        <v>198</v>
      </c>
      <c r="H659" s="54" t="s">
        <v>755</v>
      </c>
      <c r="I659" s="54" t="s">
        <v>756</v>
      </c>
      <c r="J659" s="54" t="s">
        <v>198</v>
      </c>
      <c r="K659" s="54" t="s">
        <v>765</v>
      </c>
      <c r="L659" s="89">
        <v>42101</v>
      </c>
      <c r="M659" s="89"/>
      <c r="N659" s="54" t="s">
        <v>766</v>
      </c>
      <c r="O659" s="90">
        <v>1.1688676000000001E-3</v>
      </c>
      <c r="P659" s="54">
        <v>2</v>
      </c>
    </row>
    <row r="660" spans="1:16" ht="24">
      <c r="A660" s="54" t="s">
        <v>225</v>
      </c>
      <c r="B660" s="54" t="s">
        <v>185</v>
      </c>
      <c r="C660" s="54" t="s">
        <v>1623</v>
      </c>
      <c r="D660" s="54" t="s">
        <v>92</v>
      </c>
      <c r="E660" s="54" t="s">
        <v>1121</v>
      </c>
      <c r="F660" s="54" t="s">
        <v>267</v>
      </c>
      <c r="G660" s="54" t="s">
        <v>198</v>
      </c>
      <c r="H660" s="54" t="s">
        <v>755</v>
      </c>
      <c r="I660" s="54" t="s">
        <v>756</v>
      </c>
      <c r="J660" s="54" t="s">
        <v>198</v>
      </c>
      <c r="K660" s="54" t="s">
        <v>767</v>
      </c>
      <c r="L660" s="89">
        <v>42101</v>
      </c>
      <c r="M660" s="89"/>
      <c r="N660" s="54" t="s">
        <v>768</v>
      </c>
      <c r="O660" s="90">
        <v>1.1688676000000001E-3</v>
      </c>
      <c r="P660" s="54">
        <v>2</v>
      </c>
    </row>
    <row r="661" spans="1:16" ht="24">
      <c r="A661" s="54" t="s">
        <v>225</v>
      </c>
      <c r="B661" s="54" t="s">
        <v>185</v>
      </c>
      <c r="C661" s="54" t="s">
        <v>1623</v>
      </c>
      <c r="D661" s="54" t="s">
        <v>92</v>
      </c>
      <c r="E661" s="54" t="s">
        <v>1121</v>
      </c>
      <c r="F661" s="54" t="s">
        <v>267</v>
      </c>
      <c r="G661" s="54" t="s">
        <v>198</v>
      </c>
      <c r="H661" s="54" t="s">
        <v>755</v>
      </c>
      <c r="I661" s="54" t="s">
        <v>756</v>
      </c>
      <c r="J661" s="54" t="s">
        <v>198</v>
      </c>
      <c r="K661" s="54" t="s">
        <v>769</v>
      </c>
      <c r="L661" s="89">
        <v>42101</v>
      </c>
      <c r="M661" s="89"/>
      <c r="N661" s="54" t="s">
        <v>770</v>
      </c>
      <c r="O661" s="90">
        <v>1.7533014E-3</v>
      </c>
      <c r="P661" s="54">
        <v>3</v>
      </c>
    </row>
    <row r="662" spans="1:16" ht="24">
      <c r="A662" s="54" t="s">
        <v>225</v>
      </c>
      <c r="B662" s="54" t="s">
        <v>185</v>
      </c>
      <c r="C662" s="54" t="s">
        <v>1623</v>
      </c>
      <c r="D662" s="54" t="s">
        <v>92</v>
      </c>
      <c r="E662" s="54" t="s">
        <v>1121</v>
      </c>
      <c r="F662" s="54" t="s">
        <v>267</v>
      </c>
      <c r="G662" s="54" t="s">
        <v>198</v>
      </c>
      <c r="H662" s="54" t="s">
        <v>773</v>
      </c>
      <c r="I662" s="54" t="s">
        <v>774</v>
      </c>
      <c r="J662" s="54" t="s">
        <v>198</v>
      </c>
      <c r="K662" s="54" t="s">
        <v>773</v>
      </c>
      <c r="L662" s="89">
        <v>42578</v>
      </c>
      <c r="M662" s="89"/>
      <c r="N662" s="54" t="s">
        <v>775</v>
      </c>
      <c r="O662" s="90">
        <v>1.1688676000000001E-3</v>
      </c>
      <c r="P662" s="54">
        <v>2</v>
      </c>
    </row>
    <row r="663" spans="1:16" ht="24">
      <c r="A663" s="54" t="s">
        <v>225</v>
      </c>
      <c r="B663" s="54" t="s">
        <v>185</v>
      </c>
      <c r="C663" s="54" t="s">
        <v>1623</v>
      </c>
      <c r="D663" s="54" t="s">
        <v>92</v>
      </c>
      <c r="E663" s="54" t="s">
        <v>1121</v>
      </c>
      <c r="F663" s="54" t="s">
        <v>267</v>
      </c>
      <c r="G663" s="54" t="s">
        <v>198</v>
      </c>
      <c r="H663" s="54" t="s">
        <v>776</v>
      </c>
      <c r="I663" s="54" t="s">
        <v>777</v>
      </c>
      <c r="J663" s="54" t="s">
        <v>198</v>
      </c>
      <c r="K663" s="54" t="s">
        <v>776</v>
      </c>
      <c r="L663" s="89">
        <v>41988</v>
      </c>
      <c r="M663" s="89"/>
      <c r="N663" s="54" t="s">
        <v>778</v>
      </c>
      <c r="O663" s="90">
        <v>8.7665070000000015E-3</v>
      </c>
      <c r="P663" s="54">
        <v>15</v>
      </c>
    </row>
    <row r="664" spans="1:16" ht="24">
      <c r="A664" s="54" t="s">
        <v>225</v>
      </c>
      <c r="B664" s="54" t="s">
        <v>185</v>
      </c>
      <c r="C664" s="54" t="s">
        <v>1623</v>
      </c>
      <c r="D664" s="54" t="s">
        <v>92</v>
      </c>
      <c r="E664" s="54" t="s">
        <v>1121</v>
      </c>
      <c r="F664" s="54" t="s">
        <v>267</v>
      </c>
      <c r="G664" s="54" t="s">
        <v>256</v>
      </c>
      <c r="H664" s="54" t="s">
        <v>788</v>
      </c>
      <c r="I664" s="54" t="s">
        <v>789</v>
      </c>
      <c r="J664" s="54" t="s">
        <v>256</v>
      </c>
      <c r="K664" s="54" t="s">
        <v>788</v>
      </c>
      <c r="L664" s="89">
        <v>1</v>
      </c>
      <c r="M664" s="89"/>
      <c r="N664" s="54" t="s">
        <v>790</v>
      </c>
      <c r="O664" s="90">
        <v>2.9221690000000001E-3</v>
      </c>
      <c r="P664" s="54">
        <v>5</v>
      </c>
    </row>
    <row r="665" spans="1:16" ht="24">
      <c r="A665" s="54" t="s">
        <v>225</v>
      </c>
      <c r="B665" s="54" t="s">
        <v>185</v>
      </c>
      <c r="C665" s="54" t="s">
        <v>1623</v>
      </c>
      <c r="D665" s="54" t="s">
        <v>92</v>
      </c>
      <c r="E665" s="54" t="s">
        <v>1121</v>
      </c>
      <c r="F665" s="54" t="s">
        <v>267</v>
      </c>
      <c r="G665" s="54" t="s">
        <v>256</v>
      </c>
      <c r="H665" s="54" t="s">
        <v>298</v>
      </c>
      <c r="I665" s="54" t="s">
        <v>299</v>
      </c>
      <c r="J665" s="54" t="s">
        <v>256</v>
      </c>
      <c r="K665" s="54" t="s">
        <v>300</v>
      </c>
      <c r="L665" s="89">
        <v>42601</v>
      </c>
      <c r="M665" s="89"/>
      <c r="N665" s="54" t="s">
        <v>301</v>
      </c>
      <c r="O665" s="90">
        <v>9.9353745999999996E-3</v>
      </c>
      <c r="P665" s="54">
        <v>17</v>
      </c>
    </row>
    <row r="666" spans="1:16" ht="24">
      <c r="A666" s="54" t="s">
        <v>225</v>
      </c>
      <c r="B666" s="54" t="s">
        <v>185</v>
      </c>
      <c r="C666" s="54" t="s">
        <v>1623</v>
      </c>
      <c r="D666" s="54" t="s">
        <v>92</v>
      </c>
      <c r="E666" s="54" t="s">
        <v>1121</v>
      </c>
      <c r="F666" s="54" t="s">
        <v>267</v>
      </c>
      <c r="G666" s="54" t="s">
        <v>256</v>
      </c>
      <c r="H666" s="54" t="s">
        <v>298</v>
      </c>
      <c r="I666" s="54" t="s">
        <v>299</v>
      </c>
      <c r="J666" s="54" t="s">
        <v>256</v>
      </c>
      <c r="K666" s="54" t="s">
        <v>791</v>
      </c>
      <c r="L666" s="89">
        <v>42601</v>
      </c>
      <c r="M666" s="89"/>
      <c r="N666" s="54" t="s">
        <v>792</v>
      </c>
      <c r="O666" s="90">
        <v>1.22731097E-2</v>
      </c>
      <c r="P666" s="54">
        <v>21</v>
      </c>
    </row>
    <row r="667" spans="1:16" ht="24">
      <c r="A667" s="54" t="s">
        <v>225</v>
      </c>
      <c r="B667" s="54" t="s">
        <v>185</v>
      </c>
      <c r="C667" s="54" t="s">
        <v>1623</v>
      </c>
      <c r="D667" s="54" t="s">
        <v>92</v>
      </c>
      <c r="E667" s="54" t="s">
        <v>1121</v>
      </c>
      <c r="F667" s="54" t="s">
        <v>267</v>
      </c>
      <c r="G667" s="54" t="s">
        <v>256</v>
      </c>
      <c r="H667" s="54" t="s">
        <v>298</v>
      </c>
      <c r="I667" s="54" t="s">
        <v>299</v>
      </c>
      <c r="J667" s="54" t="s">
        <v>256</v>
      </c>
      <c r="K667" s="54" t="s">
        <v>298</v>
      </c>
      <c r="L667" s="89">
        <v>42601</v>
      </c>
      <c r="M667" s="89"/>
      <c r="N667" s="54" t="s">
        <v>793</v>
      </c>
      <c r="O667" s="90">
        <v>2.8052822299999999E-2</v>
      </c>
      <c r="P667" s="54">
        <v>48</v>
      </c>
    </row>
    <row r="668" spans="1:16" ht="24">
      <c r="A668" s="54" t="s">
        <v>225</v>
      </c>
      <c r="B668" s="54" t="s">
        <v>185</v>
      </c>
      <c r="C668" s="54" t="s">
        <v>1623</v>
      </c>
      <c r="D668" s="54" t="s">
        <v>92</v>
      </c>
      <c r="E668" s="54" t="s">
        <v>1121</v>
      </c>
      <c r="F668" s="54" t="s">
        <v>267</v>
      </c>
      <c r="G668" s="54" t="s">
        <v>256</v>
      </c>
      <c r="H668" s="54" t="s">
        <v>298</v>
      </c>
      <c r="I668" s="54" t="s">
        <v>299</v>
      </c>
      <c r="J668" s="54" t="s">
        <v>256</v>
      </c>
      <c r="K668" s="54" t="s">
        <v>794</v>
      </c>
      <c r="L668" s="89">
        <v>42601</v>
      </c>
      <c r="M668" s="89"/>
      <c r="N668" s="54" t="s">
        <v>795</v>
      </c>
      <c r="O668" s="90">
        <v>1.1104242199999999E-2</v>
      </c>
      <c r="P668" s="54">
        <v>19</v>
      </c>
    </row>
    <row r="669" spans="1:16" ht="24">
      <c r="A669" s="54" t="s">
        <v>225</v>
      </c>
      <c r="B669" s="54" t="s">
        <v>185</v>
      </c>
      <c r="C669" s="54" t="s">
        <v>1623</v>
      </c>
      <c r="D669" s="54" t="s">
        <v>92</v>
      </c>
      <c r="E669" s="54" t="s">
        <v>1121</v>
      </c>
      <c r="F669" s="54" t="s">
        <v>267</v>
      </c>
      <c r="G669" s="54" t="s">
        <v>256</v>
      </c>
      <c r="H669" s="54" t="s">
        <v>298</v>
      </c>
      <c r="I669" s="54" t="s">
        <v>299</v>
      </c>
      <c r="J669" s="54" t="s">
        <v>256</v>
      </c>
      <c r="K669" s="54" t="s">
        <v>796</v>
      </c>
      <c r="L669" s="89">
        <v>42601</v>
      </c>
      <c r="M669" s="89"/>
      <c r="N669" s="54" t="s">
        <v>797</v>
      </c>
      <c r="O669" s="90">
        <v>1.1104242199999999E-2</v>
      </c>
      <c r="P669" s="54">
        <v>19</v>
      </c>
    </row>
    <row r="670" spans="1:16" ht="24">
      <c r="A670" s="54" t="s">
        <v>225</v>
      </c>
      <c r="B670" s="54" t="s">
        <v>185</v>
      </c>
      <c r="C670" s="54" t="s">
        <v>1623</v>
      </c>
      <c r="D670" s="54" t="s">
        <v>92</v>
      </c>
      <c r="E670" s="54" t="s">
        <v>1121</v>
      </c>
      <c r="F670" s="54" t="s">
        <v>267</v>
      </c>
      <c r="G670" s="54" t="s">
        <v>256</v>
      </c>
      <c r="H670" s="54" t="s">
        <v>798</v>
      </c>
      <c r="I670" s="54" t="s">
        <v>799</v>
      </c>
      <c r="J670" s="54" t="s">
        <v>256</v>
      </c>
      <c r="K670" s="54" t="s">
        <v>798</v>
      </c>
      <c r="L670" s="89">
        <v>42944</v>
      </c>
      <c r="M670" s="89"/>
      <c r="N670" s="54" t="s">
        <v>800</v>
      </c>
      <c r="O670" s="90">
        <v>4.0910366000000012E-3</v>
      </c>
      <c r="P670" s="54">
        <v>7</v>
      </c>
    </row>
    <row r="671" spans="1:16" ht="24">
      <c r="A671" s="54" t="s">
        <v>225</v>
      </c>
      <c r="B671" s="54" t="s">
        <v>185</v>
      </c>
      <c r="C671" s="54" t="s">
        <v>1623</v>
      </c>
      <c r="D671" s="54" t="s">
        <v>92</v>
      </c>
      <c r="E671" s="54" t="s">
        <v>1121</v>
      </c>
      <c r="F671" s="54" t="s">
        <v>267</v>
      </c>
      <c r="G671" s="54" t="s">
        <v>256</v>
      </c>
      <c r="H671" s="54" t="s">
        <v>1393</v>
      </c>
      <c r="I671" s="54" t="s">
        <v>1394</v>
      </c>
      <c r="J671" s="54" t="s">
        <v>256</v>
      </c>
      <c r="K671" s="54" t="s">
        <v>1393</v>
      </c>
      <c r="L671" s="89">
        <v>42998</v>
      </c>
      <c r="M671" s="89"/>
      <c r="N671" s="54" t="s">
        <v>1395</v>
      </c>
      <c r="O671" s="90">
        <v>2.3377352000000001E-3</v>
      </c>
      <c r="P671" s="54">
        <v>4</v>
      </c>
    </row>
    <row r="672" spans="1:16" ht="24">
      <c r="A672" s="54" t="s">
        <v>225</v>
      </c>
      <c r="B672" s="54" t="s">
        <v>185</v>
      </c>
      <c r="C672" s="54" t="s">
        <v>1623</v>
      </c>
      <c r="D672" s="54" t="s">
        <v>92</v>
      </c>
      <c r="E672" s="54" t="s">
        <v>1121</v>
      </c>
      <c r="F672" s="54" t="s">
        <v>267</v>
      </c>
      <c r="G672" s="54" t="s">
        <v>302</v>
      </c>
      <c r="H672" s="54" t="s">
        <v>820</v>
      </c>
      <c r="I672" s="54" t="s">
        <v>821</v>
      </c>
      <c r="J672" s="54" t="s">
        <v>302</v>
      </c>
      <c r="K672" s="54" t="s">
        <v>822</v>
      </c>
      <c r="L672" s="89">
        <v>42594</v>
      </c>
      <c r="M672" s="89"/>
      <c r="N672" s="54" t="s">
        <v>823</v>
      </c>
      <c r="O672" s="90">
        <v>1.7533014E-3</v>
      </c>
      <c r="P672" s="54">
        <v>3</v>
      </c>
    </row>
    <row r="673" spans="1:16" ht="24">
      <c r="A673" s="54" t="s">
        <v>225</v>
      </c>
      <c r="B673" s="54" t="s">
        <v>185</v>
      </c>
      <c r="C673" s="54" t="s">
        <v>1623</v>
      </c>
      <c r="D673" s="54" t="s">
        <v>92</v>
      </c>
      <c r="E673" s="54" t="s">
        <v>1121</v>
      </c>
      <c r="F673" s="54" t="s">
        <v>267</v>
      </c>
      <c r="G673" s="54" t="s">
        <v>302</v>
      </c>
      <c r="H673" s="54" t="s">
        <v>820</v>
      </c>
      <c r="I673" s="54" t="s">
        <v>821</v>
      </c>
      <c r="J673" s="54" t="s">
        <v>302</v>
      </c>
      <c r="K673" s="54" t="s">
        <v>824</v>
      </c>
      <c r="L673" s="89">
        <v>42594</v>
      </c>
      <c r="M673" s="89"/>
      <c r="N673" s="54" t="s">
        <v>825</v>
      </c>
      <c r="O673" s="90">
        <v>2.3377352000000001E-3</v>
      </c>
      <c r="P673" s="54">
        <v>4</v>
      </c>
    </row>
    <row r="674" spans="1:16" ht="24">
      <c r="A674" s="54" t="s">
        <v>225</v>
      </c>
      <c r="B674" s="54" t="s">
        <v>185</v>
      </c>
      <c r="C674" s="54" t="s">
        <v>1623</v>
      </c>
      <c r="D674" s="54" t="s">
        <v>92</v>
      </c>
      <c r="E674" s="54" t="s">
        <v>1121</v>
      </c>
      <c r="F674" s="54" t="s">
        <v>267</v>
      </c>
      <c r="G674" s="54" t="s">
        <v>302</v>
      </c>
      <c r="H674" s="54" t="s">
        <v>820</v>
      </c>
      <c r="I674" s="54" t="s">
        <v>821</v>
      </c>
      <c r="J674" s="54" t="s">
        <v>302</v>
      </c>
      <c r="K674" s="54" t="s">
        <v>826</v>
      </c>
      <c r="L674" s="89">
        <v>42594</v>
      </c>
      <c r="M674" s="89"/>
      <c r="N674" s="54" t="s">
        <v>827</v>
      </c>
      <c r="O674" s="90">
        <v>1.1688676000000001E-3</v>
      </c>
      <c r="P674" s="54">
        <v>2</v>
      </c>
    </row>
    <row r="675" spans="1:16" ht="24">
      <c r="A675" s="54" t="s">
        <v>225</v>
      </c>
      <c r="B675" s="54" t="s">
        <v>185</v>
      </c>
      <c r="C675" s="54" t="s">
        <v>1623</v>
      </c>
      <c r="D675" s="54" t="s">
        <v>92</v>
      </c>
      <c r="E675" s="54" t="s">
        <v>1121</v>
      </c>
      <c r="F675" s="54" t="s">
        <v>267</v>
      </c>
      <c r="G675" s="54" t="s">
        <v>302</v>
      </c>
      <c r="H675" s="54" t="s">
        <v>820</v>
      </c>
      <c r="I675" s="54" t="s">
        <v>821</v>
      </c>
      <c r="J675" s="54" t="s">
        <v>302</v>
      </c>
      <c r="K675" s="54" t="s">
        <v>828</v>
      </c>
      <c r="L675" s="89">
        <v>42594</v>
      </c>
      <c r="M675" s="89"/>
      <c r="N675" s="54" t="s">
        <v>829</v>
      </c>
      <c r="O675" s="90">
        <v>1.1688676000000001E-3</v>
      </c>
      <c r="P675" s="54">
        <v>2</v>
      </c>
    </row>
    <row r="676" spans="1:16" ht="24">
      <c r="A676" s="54" t="s">
        <v>225</v>
      </c>
      <c r="B676" s="54" t="s">
        <v>185</v>
      </c>
      <c r="C676" s="54" t="s">
        <v>1623</v>
      </c>
      <c r="D676" s="54" t="s">
        <v>92</v>
      </c>
      <c r="E676" s="54" t="s">
        <v>1121</v>
      </c>
      <c r="F676" s="54" t="s">
        <v>267</v>
      </c>
      <c r="G676" s="54" t="s">
        <v>302</v>
      </c>
      <c r="H676" s="54" t="s">
        <v>830</v>
      </c>
      <c r="I676" s="54" t="s">
        <v>831</v>
      </c>
      <c r="J676" s="54" t="s">
        <v>302</v>
      </c>
      <c r="K676" s="54" t="s">
        <v>836</v>
      </c>
      <c r="L676" s="89">
        <v>41695</v>
      </c>
      <c r="M676" s="89"/>
      <c r="N676" s="54" t="s">
        <v>837</v>
      </c>
      <c r="O676" s="90">
        <v>5.8443380000000014E-4</v>
      </c>
      <c r="P676" s="54">
        <v>1</v>
      </c>
    </row>
    <row r="677" spans="1:16" ht="24">
      <c r="A677" s="54" t="s">
        <v>225</v>
      </c>
      <c r="B677" s="54" t="s">
        <v>185</v>
      </c>
      <c r="C677" s="54" t="s">
        <v>1623</v>
      </c>
      <c r="D677" s="54" t="s">
        <v>92</v>
      </c>
      <c r="E677" s="54" t="s">
        <v>1121</v>
      </c>
      <c r="F677" s="54" t="s">
        <v>267</v>
      </c>
      <c r="G677" s="54" t="s">
        <v>302</v>
      </c>
      <c r="H677" s="54" t="s">
        <v>830</v>
      </c>
      <c r="I677" s="54" t="s">
        <v>831</v>
      </c>
      <c r="J677" s="54" t="s">
        <v>302</v>
      </c>
      <c r="K677" s="54" t="s">
        <v>838</v>
      </c>
      <c r="L677" s="89">
        <v>41695</v>
      </c>
      <c r="M677" s="89"/>
      <c r="N677" s="54" t="s">
        <v>839</v>
      </c>
      <c r="O677" s="90">
        <v>1.1688676000000001E-3</v>
      </c>
      <c r="P677" s="54">
        <v>2</v>
      </c>
    </row>
    <row r="678" spans="1:16" ht="24">
      <c r="A678" s="54" t="s">
        <v>225</v>
      </c>
      <c r="B678" s="54" t="s">
        <v>185</v>
      </c>
      <c r="C678" s="54" t="s">
        <v>1623</v>
      </c>
      <c r="D678" s="54" t="s">
        <v>92</v>
      </c>
      <c r="E678" s="54" t="s">
        <v>1121</v>
      </c>
      <c r="F678" s="54" t="s">
        <v>267</v>
      </c>
      <c r="G678" s="54" t="s">
        <v>302</v>
      </c>
      <c r="H678" s="54" t="s">
        <v>830</v>
      </c>
      <c r="I678" s="54" t="s">
        <v>831</v>
      </c>
      <c r="J678" s="54" t="s">
        <v>302</v>
      </c>
      <c r="K678" s="54" t="s">
        <v>700</v>
      </c>
      <c r="L678" s="89">
        <v>41695</v>
      </c>
      <c r="M678" s="89"/>
      <c r="N678" s="54" t="s">
        <v>840</v>
      </c>
      <c r="O678" s="90">
        <v>1.1688676000000001E-3</v>
      </c>
      <c r="P678" s="54">
        <v>2</v>
      </c>
    </row>
    <row r="679" spans="1:16" ht="24">
      <c r="A679" s="54" t="s">
        <v>225</v>
      </c>
      <c r="B679" s="54" t="s">
        <v>185</v>
      </c>
      <c r="C679" s="54" t="s">
        <v>1623</v>
      </c>
      <c r="D679" s="54" t="s">
        <v>92</v>
      </c>
      <c r="E679" s="54" t="s">
        <v>1121</v>
      </c>
      <c r="F679" s="54" t="s">
        <v>267</v>
      </c>
      <c r="G679" s="54" t="s">
        <v>302</v>
      </c>
      <c r="H679" s="54" t="s">
        <v>830</v>
      </c>
      <c r="I679" s="54" t="s">
        <v>831</v>
      </c>
      <c r="J679" s="54" t="s">
        <v>302</v>
      </c>
      <c r="K679" s="54" t="s">
        <v>841</v>
      </c>
      <c r="L679" s="89">
        <v>41695</v>
      </c>
      <c r="M679" s="89"/>
      <c r="N679" s="54" t="s">
        <v>842</v>
      </c>
      <c r="O679" s="90">
        <v>1.7533014E-3</v>
      </c>
      <c r="P679" s="54">
        <v>3</v>
      </c>
    </row>
    <row r="680" spans="1:16" ht="24">
      <c r="A680" s="54" t="s">
        <v>225</v>
      </c>
      <c r="B680" s="54" t="s">
        <v>185</v>
      </c>
      <c r="C680" s="54" t="s">
        <v>1623</v>
      </c>
      <c r="D680" s="54" t="s">
        <v>92</v>
      </c>
      <c r="E680" s="54" t="s">
        <v>1121</v>
      </c>
      <c r="F680" s="54" t="s">
        <v>267</v>
      </c>
      <c r="G680" s="54" t="s">
        <v>302</v>
      </c>
      <c r="H680" s="54" t="s">
        <v>830</v>
      </c>
      <c r="I680" s="54" t="s">
        <v>831</v>
      </c>
      <c r="J680" s="54" t="s">
        <v>302</v>
      </c>
      <c r="K680" s="54" t="s">
        <v>830</v>
      </c>
      <c r="L680" s="89">
        <v>41695</v>
      </c>
      <c r="M680" s="89"/>
      <c r="N680" s="54" t="s">
        <v>843</v>
      </c>
      <c r="O680" s="90">
        <v>5.8443380000000014E-4</v>
      </c>
      <c r="P680" s="54">
        <v>1</v>
      </c>
    </row>
    <row r="681" spans="1:16" ht="24">
      <c r="A681" s="54" t="s">
        <v>225</v>
      </c>
      <c r="B681" s="54" t="s">
        <v>185</v>
      </c>
      <c r="C681" s="54" t="s">
        <v>1623</v>
      </c>
      <c r="D681" s="54" t="s">
        <v>92</v>
      </c>
      <c r="E681" s="54" t="s">
        <v>1121</v>
      </c>
      <c r="F681" s="54" t="s">
        <v>267</v>
      </c>
      <c r="G681" s="54" t="s">
        <v>302</v>
      </c>
      <c r="H681" s="54" t="s">
        <v>830</v>
      </c>
      <c r="I681" s="54" t="s">
        <v>831</v>
      </c>
      <c r="J681" s="54" t="s">
        <v>302</v>
      </c>
      <c r="K681" s="54" t="s">
        <v>844</v>
      </c>
      <c r="L681" s="89">
        <v>41695</v>
      </c>
      <c r="M681" s="89"/>
      <c r="N681" s="54" t="s">
        <v>845</v>
      </c>
      <c r="O681" s="90">
        <v>2.3377352000000001E-3</v>
      </c>
      <c r="P681" s="54">
        <v>4</v>
      </c>
    </row>
    <row r="682" spans="1:16" ht="24">
      <c r="A682" s="54" t="s">
        <v>225</v>
      </c>
      <c r="B682" s="54" t="s">
        <v>185</v>
      </c>
      <c r="C682" s="54" t="s">
        <v>1623</v>
      </c>
      <c r="D682" s="54" t="s">
        <v>92</v>
      </c>
      <c r="E682" s="54" t="s">
        <v>1121</v>
      </c>
      <c r="F682" s="54" t="s">
        <v>267</v>
      </c>
      <c r="G682" s="54" t="s">
        <v>302</v>
      </c>
      <c r="H682" s="54" t="s">
        <v>830</v>
      </c>
      <c r="I682" s="54" t="s">
        <v>831</v>
      </c>
      <c r="J682" s="54" t="s">
        <v>302</v>
      </c>
      <c r="K682" s="54" t="s">
        <v>846</v>
      </c>
      <c r="L682" s="89">
        <v>41695</v>
      </c>
      <c r="M682" s="89"/>
      <c r="N682" s="54" t="s">
        <v>847</v>
      </c>
      <c r="O682" s="90">
        <v>9.3509408000000006E-3</v>
      </c>
      <c r="P682" s="54">
        <v>16</v>
      </c>
    </row>
    <row r="683" spans="1:16" ht="24">
      <c r="A683" s="54" t="s">
        <v>225</v>
      </c>
      <c r="B683" s="54" t="s">
        <v>185</v>
      </c>
      <c r="C683" s="54" t="s">
        <v>1623</v>
      </c>
      <c r="D683" s="54" t="s">
        <v>92</v>
      </c>
      <c r="E683" s="54" t="s">
        <v>1121</v>
      </c>
      <c r="F683" s="54" t="s">
        <v>267</v>
      </c>
      <c r="G683" s="54" t="s">
        <v>302</v>
      </c>
      <c r="H683" s="54" t="s">
        <v>830</v>
      </c>
      <c r="I683" s="54" t="s">
        <v>831</v>
      </c>
      <c r="J683" s="54" t="s">
        <v>302</v>
      </c>
      <c r="K683" s="54" t="s">
        <v>848</v>
      </c>
      <c r="L683" s="89">
        <v>41695</v>
      </c>
      <c r="M683" s="89"/>
      <c r="N683" s="54" t="s">
        <v>849</v>
      </c>
      <c r="O683" s="90">
        <v>5.8443380000000014E-4</v>
      </c>
      <c r="P683" s="54">
        <v>1</v>
      </c>
    </row>
    <row r="684" spans="1:16" ht="24">
      <c r="A684" s="54" t="s">
        <v>225</v>
      </c>
      <c r="B684" s="54" t="s">
        <v>185</v>
      </c>
      <c r="C684" s="54" t="s">
        <v>1623</v>
      </c>
      <c r="D684" s="54" t="s">
        <v>92</v>
      </c>
      <c r="E684" s="54" t="s">
        <v>1121</v>
      </c>
      <c r="F684" s="54" t="s">
        <v>267</v>
      </c>
      <c r="G684" s="54" t="s">
        <v>302</v>
      </c>
      <c r="H684" s="54" t="s">
        <v>830</v>
      </c>
      <c r="I684" s="54" t="s">
        <v>831</v>
      </c>
      <c r="J684" s="54" t="s">
        <v>302</v>
      </c>
      <c r="K684" s="54" t="s">
        <v>850</v>
      </c>
      <c r="L684" s="89">
        <v>41695</v>
      </c>
      <c r="M684" s="89"/>
      <c r="N684" s="54" t="s">
        <v>851</v>
      </c>
      <c r="O684" s="90">
        <v>5.8443380000000014E-4</v>
      </c>
      <c r="P684" s="54">
        <v>1</v>
      </c>
    </row>
    <row r="685" spans="1:16" ht="24">
      <c r="A685" s="54" t="s">
        <v>225</v>
      </c>
      <c r="B685" s="54" t="s">
        <v>185</v>
      </c>
      <c r="C685" s="54" t="s">
        <v>1623</v>
      </c>
      <c r="D685" s="54" t="s">
        <v>92</v>
      </c>
      <c r="E685" s="54" t="s">
        <v>1121</v>
      </c>
      <c r="F685" s="54" t="s">
        <v>267</v>
      </c>
      <c r="G685" s="54" t="s">
        <v>854</v>
      </c>
      <c r="H685" s="54" t="s">
        <v>855</v>
      </c>
      <c r="I685" s="54" t="s">
        <v>856</v>
      </c>
      <c r="J685" s="54" t="s">
        <v>854</v>
      </c>
      <c r="K685" s="54" t="s">
        <v>857</v>
      </c>
      <c r="L685" s="89">
        <v>41688</v>
      </c>
      <c r="M685" s="89"/>
      <c r="N685" s="54" t="s">
        <v>858</v>
      </c>
      <c r="O685" s="90">
        <v>3.5066028E-3</v>
      </c>
      <c r="P685" s="54">
        <v>6</v>
      </c>
    </row>
    <row r="686" spans="1:16" ht="24">
      <c r="A686" s="54" t="s">
        <v>225</v>
      </c>
      <c r="B686" s="54" t="s">
        <v>185</v>
      </c>
      <c r="C686" s="54" t="s">
        <v>1623</v>
      </c>
      <c r="D686" s="54" t="s">
        <v>92</v>
      </c>
      <c r="E686" s="54" t="s">
        <v>1121</v>
      </c>
      <c r="F686" s="54" t="s">
        <v>267</v>
      </c>
      <c r="G686" s="54" t="s">
        <v>854</v>
      </c>
      <c r="H686" s="54" t="s">
        <v>855</v>
      </c>
      <c r="I686" s="54" t="s">
        <v>856</v>
      </c>
      <c r="J686" s="54" t="s">
        <v>854</v>
      </c>
      <c r="K686" s="54" t="s">
        <v>859</v>
      </c>
      <c r="L686" s="89">
        <v>41688</v>
      </c>
      <c r="M686" s="89"/>
      <c r="N686" s="54" t="s">
        <v>860</v>
      </c>
      <c r="O686" s="90">
        <v>5.844338000000001E-3</v>
      </c>
      <c r="P686" s="54">
        <v>10</v>
      </c>
    </row>
    <row r="687" spans="1:16" ht="24">
      <c r="A687" s="54" t="s">
        <v>225</v>
      </c>
      <c r="B687" s="54" t="s">
        <v>185</v>
      </c>
      <c r="C687" s="54" t="s">
        <v>1623</v>
      </c>
      <c r="D687" s="54" t="s">
        <v>92</v>
      </c>
      <c r="E687" s="54" t="s">
        <v>1121</v>
      </c>
      <c r="F687" s="54" t="s">
        <v>267</v>
      </c>
      <c r="G687" s="54" t="s">
        <v>854</v>
      </c>
      <c r="H687" s="54" t="s">
        <v>855</v>
      </c>
      <c r="I687" s="54" t="s">
        <v>856</v>
      </c>
      <c r="J687" s="54" t="s">
        <v>854</v>
      </c>
      <c r="K687" s="54" t="s">
        <v>855</v>
      </c>
      <c r="L687" s="89">
        <v>41688</v>
      </c>
      <c r="M687" s="89"/>
      <c r="N687" s="54" t="s">
        <v>861</v>
      </c>
      <c r="O687" s="90">
        <v>8.1820732000000007E-3</v>
      </c>
      <c r="P687" s="54">
        <v>14</v>
      </c>
    </row>
    <row r="688" spans="1:16" ht="24">
      <c r="A688" s="54" t="s">
        <v>225</v>
      </c>
      <c r="B688" s="54" t="s">
        <v>185</v>
      </c>
      <c r="C688" s="54" t="s">
        <v>1623</v>
      </c>
      <c r="D688" s="54" t="s">
        <v>92</v>
      </c>
      <c r="E688" s="54" t="s">
        <v>1121</v>
      </c>
      <c r="F688" s="54" t="s">
        <v>267</v>
      </c>
      <c r="G688" s="54" t="s">
        <v>854</v>
      </c>
      <c r="H688" s="54" t="s">
        <v>855</v>
      </c>
      <c r="I688" s="54" t="s">
        <v>856</v>
      </c>
      <c r="J688" s="54" t="s">
        <v>854</v>
      </c>
      <c r="K688" s="54" t="s">
        <v>862</v>
      </c>
      <c r="L688" s="89">
        <v>41688</v>
      </c>
      <c r="M688" s="89"/>
      <c r="N688" s="54" t="s">
        <v>863</v>
      </c>
      <c r="O688" s="90">
        <v>4.6754704000000003E-3</v>
      </c>
      <c r="P688" s="54">
        <v>8</v>
      </c>
    </row>
    <row r="689" spans="1:16" ht="24">
      <c r="A689" s="54" t="s">
        <v>225</v>
      </c>
      <c r="B689" s="54" t="s">
        <v>185</v>
      </c>
      <c r="C689" s="54" t="s">
        <v>1623</v>
      </c>
      <c r="D689" s="54" t="s">
        <v>92</v>
      </c>
      <c r="E689" s="54" t="s">
        <v>1121</v>
      </c>
      <c r="F689" s="54" t="s">
        <v>267</v>
      </c>
      <c r="G689" s="54" t="s">
        <v>854</v>
      </c>
      <c r="H689" s="54" t="s">
        <v>855</v>
      </c>
      <c r="I689" s="54" t="s">
        <v>856</v>
      </c>
      <c r="J689" s="54" t="s">
        <v>854</v>
      </c>
      <c r="K689" s="54" t="s">
        <v>864</v>
      </c>
      <c r="L689" s="89">
        <v>41688</v>
      </c>
      <c r="M689" s="89"/>
      <c r="N689" s="54" t="s">
        <v>865</v>
      </c>
      <c r="O689" s="90">
        <v>1.51952787E-2</v>
      </c>
      <c r="P689" s="54">
        <v>26</v>
      </c>
    </row>
    <row r="690" spans="1:16" ht="24">
      <c r="A690" s="54" t="s">
        <v>225</v>
      </c>
      <c r="B690" s="54" t="s">
        <v>185</v>
      </c>
      <c r="C690" s="54" t="s">
        <v>1623</v>
      </c>
      <c r="D690" s="54" t="s">
        <v>92</v>
      </c>
      <c r="E690" s="54" t="s">
        <v>1121</v>
      </c>
      <c r="F690" s="54" t="s">
        <v>267</v>
      </c>
      <c r="G690" s="54" t="s">
        <v>854</v>
      </c>
      <c r="H690" s="54" t="s">
        <v>855</v>
      </c>
      <c r="I690" s="54" t="s">
        <v>856</v>
      </c>
      <c r="J690" s="54" t="s">
        <v>854</v>
      </c>
      <c r="K690" s="54" t="s">
        <v>866</v>
      </c>
      <c r="L690" s="89">
        <v>41688</v>
      </c>
      <c r="M690" s="89"/>
      <c r="N690" s="54" t="s">
        <v>867</v>
      </c>
      <c r="O690" s="90">
        <v>3.5066028E-3</v>
      </c>
      <c r="P690" s="54">
        <v>6</v>
      </c>
    </row>
    <row r="691" spans="1:16" ht="24">
      <c r="A691" s="54" t="s">
        <v>225</v>
      </c>
      <c r="B691" s="54" t="s">
        <v>185</v>
      </c>
      <c r="C691" s="54" t="s">
        <v>1623</v>
      </c>
      <c r="D691" s="54" t="s">
        <v>92</v>
      </c>
      <c r="E691" s="54" t="s">
        <v>1121</v>
      </c>
      <c r="F691" s="54" t="s">
        <v>267</v>
      </c>
      <c r="G691" s="54" t="s">
        <v>854</v>
      </c>
      <c r="H691" s="54" t="s">
        <v>855</v>
      </c>
      <c r="I691" s="54" t="s">
        <v>856</v>
      </c>
      <c r="J691" s="54" t="s">
        <v>854</v>
      </c>
      <c r="K691" s="54" t="s">
        <v>868</v>
      </c>
      <c r="L691" s="89">
        <v>41688</v>
      </c>
      <c r="M691" s="89"/>
      <c r="N691" s="54" t="s">
        <v>869</v>
      </c>
      <c r="O691" s="90">
        <v>2.4546219500000001E-2</v>
      </c>
      <c r="P691" s="54">
        <v>42</v>
      </c>
    </row>
    <row r="692" spans="1:16" ht="24">
      <c r="A692" s="54" t="s">
        <v>225</v>
      </c>
      <c r="B692" s="54" t="s">
        <v>185</v>
      </c>
      <c r="C692" s="54" t="s">
        <v>1623</v>
      </c>
      <c r="D692" s="54" t="s">
        <v>92</v>
      </c>
      <c r="E692" s="54" t="s">
        <v>1121</v>
      </c>
      <c r="F692" s="54" t="s">
        <v>267</v>
      </c>
      <c r="G692" s="54" t="s">
        <v>854</v>
      </c>
      <c r="H692" s="54" t="s">
        <v>855</v>
      </c>
      <c r="I692" s="54" t="s">
        <v>856</v>
      </c>
      <c r="J692" s="54" t="s">
        <v>854</v>
      </c>
      <c r="K692" s="54" t="s">
        <v>870</v>
      </c>
      <c r="L692" s="89">
        <v>41688</v>
      </c>
      <c r="M692" s="89"/>
      <c r="N692" s="54" t="s">
        <v>871</v>
      </c>
      <c r="O692" s="90">
        <v>4.6754704000000003E-3</v>
      </c>
      <c r="P692" s="54">
        <v>8</v>
      </c>
    </row>
    <row r="693" spans="1:16" ht="24">
      <c r="A693" s="54" t="s">
        <v>225</v>
      </c>
      <c r="B693" s="54" t="s">
        <v>185</v>
      </c>
      <c r="C693" s="54" t="s">
        <v>1623</v>
      </c>
      <c r="D693" s="54" t="s">
        <v>92</v>
      </c>
      <c r="E693" s="54" t="s">
        <v>1121</v>
      </c>
      <c r="F693" s="54" t="s">
        <v>267</v>
      </c>
      <c r="G693" s="54" t="s">
        <v>854</v>
      </c>
      <c r="H693" s="54" t="s">
        <v>855</v>
      </c>
      <c r="I693" s="54" t="s">
        <v>856</v>
      </c>
      <c r="J693" s="54" t="s">
        <v>854</v>
      </c>
      <c r="K693" s="54" t="s">
        <v>872</v>
      </c>
      <c r="L693" s="89">
        <v>41688</v>
      </c>
      <c r="M693" s="89"/>
      <c r="N693" s="54" t="s">
        <v>873</v>
      </c>
      <c r="O693" s="90">
        <v>0.193447587</v>
      </c>
      <c r="P693" s="54">
        <v>331</v>
      </c>
    </row>
    <row r="694" spans="1:16" ht="24">
      <c r="A694" s="54" t="s">
        <v>225</v>
      </c>
      <c r="B694" s="54" t="s">
        <v>185</v>
      </c>
      <c r="C694" s="54" t="s">
        <v>1623</v>
      </c>
      <c r="D694" s="54" t="s">
        <v>92</v>
      </c>
      <c r="E694" s="54" t="s">
        <v>1121</v>
      </c>
      <c r="F694" s="54" t="s">
        <v>267</v>
      </c>
      <c r="G694" s="54" t="s">
        <v>854</v>
      </c>
      <c r="H694" s="54" t="s">
        <v>855</v>
      </c>
      <c r="I694" s="54" t="s">
        <v>856</v>
      </c>
      <c r="J694" s="54" t="s">
        <v>854</v>
      </c>
      <c r="K694" s="54" t="s">
        <v>874</v>
      </c>
      <c r="L694" s="89">
        <v>41688</v>
      </c>
      <c r="M694" s="89"/>
      <c r="N694" s="54" t="s">
        <v>875</v>
      </c>
      <c r="O694" s="90">
        <v>6.4287718000000001E-3</v>
      </c>
      <c r="P694" s="54">
        <v>11</v>
      </c>
    </row>
    <row r="695" spans="1:16" ht="24">
      <c r="A695" s="54" t="s">
        <v>225</v>
      </c>
      <c r="B695" s="54" t="s">
        <v>185</v>
      </c>
      <c r="C695" s="54" t="s">
        <v>1623</v>
      </c>
      <c r="D695" s="54" t="s">
        <v>92</v>
      </c>
      <c r="E695" s="54" t="s">
        <v>1121</v>
      </c>
      <c r="F695" s="54" t="s">
        <v>267</v>
      </c>
      <c r="G695" s="54" t="s">
        <v>349</v>
      </c>
      <c r="H695" s="54" t="s">
        <v>884</v>
      </c>
      <c r="I695" s="54" t="s">
        <v>885</v>
      </c>
      <c r="J695" s="54" t="s">
        <v>349</v>
      </c>
      <c r="K695" s="54" t="s">
        <v>886</v>
      </c>
      <c r="L695" s="89">
        <v>42440</v>
      </c>
      <c r="M695" s="89"/>
      <c r="N695" s="54" t="s">
        <v>887</v>
      </c>
      <c r="O695" s="90">
        <v>6.4287718000000001E-3</v>
      </c>
      <c r="P695" s="54">
        <v>11</v>
      </c>
    </row>
    <row r="696" spans="1:16" ht="24">
      <c r="A696" s="54" t="s">
        <v>225</v>
      </c>
      <c r="B696" s="54" t="s">
        <v>185</v>
      </c>
      <c r="C696" s="54" t="s">
        <v>1623</v>
      </c>
      <c r="D696" s="54" t="s">
        <v>92</v>
      </c>
      <c r="E696" s="54" t="s">
        <v>1121</v>
      </c>
      <c r="F696" s="54" t="s">
        <v>267</v>
      </c>
      <c r="G696" s="54" t="s">
        <v>349</v>
      </c>
      <c r="H696" s="54" t="s">
        <v>884</v>
      </c>
      <c r="I696" s="54" t="s">
        <v>885</v>
      </c>
      <c r="J696" s="54" t="s">
        <v>349</v>
      </c>
      <c r="K696" s="54" t="s">
        <v>888</v>
      </c>
      <c r="L696" s="89">
        <v>42440</v>
      </c>
      <c r="M696" s="89"/>
      <c r="N696" s="54" t="s">
        <v>889</v>
      </c>
      <c r="O696" s="90">
        <v>5.844338000000001E-3</v>
      </c>
      <c r="P696" s="54">
        <v>10</v>
      </c>
    </row>
    <row r="697" spans="1:16" ht="24">
      <c r="A697" s="54" t="s">
        <v>225</v>
      </c>
      <c r="B697" s="54" t="s">
        <v>185</v>
      </c>
      <c r="C697" s="54" t="s">
        <v>1623</v>
      </c>
      <c r="D697" s="54" t="s">
        <v>92</v>
      </c>
      <c r="E697" s="54" t="s">
        <v>1121</v>
      </c>
      <c r="F697" s="54" t="s">
        <v>267</v>
      </c>
      <c r="G697" s="54" t="s">
        <v>349</v>
      </c>
      <c r="H697" s="54" t="s">
        <v>884</v>
      </c>
      <c r="I697" s="54" t="s">
        <v>885</v>
      </c>
      <c r="J697" s="54" t="s">
        <v>349</v>
      </c>
      <c r="K697" s="54" t="s">
        <v>890</v>
      </c>
      <c r="L697" s="89">
        <v>42440</v>
      </c>
      <c r="M697" s="89"/>
      <c r="N697" s="54" t="s">
        <v>891</v>
      </c>
      <c r="O697" s="90">
        <v>7.0132056E-3</v>
      </c>
      <c r="P697" s="54">
        <v>12</v>
      </c>
    </row>
    <row r="698" spans="1:16" ht="24">
      <c r="A698" s="54" t="s">
        <v>225</v>
      </c>
      <c r="B698" s="54" t="s">
        <v>185</v>
      </c>
      <c r="C698" s="54" t="s">
        <v>1623</v>
      </c>
      <c r="D698" s="54" t="s">
        <v>92</v>
      </c>
      <c r="E698" s="54" t="s">
        <v>1121</v>
      </c>
      <c r="F698" s="54" t="s">
        <v>267</v>
      </c>
      <c r="G698" s="54" t="s">
        <v>349</v>
      </c>
      <c r="H698" s="54" t="s">
        <v>884</v>
      </c>
      <c r="I698" s="54" t="s">
        <v>885</v>
      </c>
      <c r="J698" s="54" t="s">
        <v>349</v>
      </c>
      <c r="K698" s="54" t="s">
        <v>892</v>
      </c>
      <c r="L698" s="89">
        <v>42440</v>
      </c>
      <c r="M698" s="89"/>
      <c r="N698" s="54" t="s">
        <v>893</v>
      </c>
      <c r="O698" s="90">
        <v>8.1820732000000007E-3</v>
      </c>
      <c r="P698" s="54">
        <v>14</v>
      </c>
    </row>
    <row r="699" spans="1:16" ht="24">
      <c r="A699" s="54" t="s">
        <v>225</v>
      </c>
      <c r="B699" s="54" t="s">
        <v>185</v>
      </c>
      <c r="C699" s="54" t="s">
        <v>1623</v>
      </c>
      <c r="D699" s="54" t="s">
        <v>92</v>
      </c>
      <c r="E699" s="54" t="s">
        <v>1121</v>
      </c>
      <c r="F699" s="54" t="s">
        <v>267</v>
      </c>
      <c r="G699" s="54" t="s">
        <v>349</v>
      </c>
      <c r="H699" s="54" t="s">
        <v>884</v>
      </c>
      <c r="I699" s="54" t="s">
        <v>885</v>
      </c>
      <c r="J699" s="54" t="s">
        <v>349</v>
      </c>
      <c r="K699" s="54" t="s">
        <v>894</v>
      </c>
      <c r="L699" s="89">
        <v>42440</v>
      </c>
      <c r="M699" s="89"/>
      <c r="N699" s="54" t="s">
        <v>895</v>
      </c>
      <c r="O699" s="90">
        <v>4.6754704000000003E-3</v>
      </c>
      <c r="P699" s="54">
        <v>8</v>
      </c>
    </row>
    <row r="700" spans="1:16" ht="24">
      <c r="A700" s="54" t="s">
        <v>225</v>
      </c>
      <c r="B700" s="54" t="s">
        <v>185</v>
      </c>
      <c r="C700" s="54" t="s">
        <v>1623</v>
      </c>
      <c r="D700" s="54" t="s">
        <v>92</v>
      </c>
      <c r="E700" s="54" t="s">
        <v>1121</v>
      </c>
      <c r="F700" s="54" t="s">
        <v>267</v>
      </c>
      <c r="G700" s="54" t="s">
        <v>349</v>
      </c>
      <c r="H700" s="54" t="s">
        <v>884</v>
      </c>
      <c r="I700" s="54" t="s">
        <v>885</v>
      </c>
      <c r="J700" s="54" t="s">
        <v>349</v>
      </c>
      <c r="K700" s="54" t="s">
        <v>896</v>
      </c>
      <c r="L700" s="89">
        <v>42440</v>
      </c>
      <c r="M700" s="89"/>
      <c r="N700" s="54" t="s">
        <v>897</v>
      </c>
      <c r="O700" s="90">
        <v>1.51952788E-2</v>
      </c>
      <c r="P700" s="54">
        <v>26</v>
      </c>
    </row>
    <row r="701" spans="1:16" ht="24">
      <c r="A701" s="54" t="s">
        <v>225</v>
      </c>
      <c r="B701" s="54" t="s">
        <v>185</v>
      </c>
      <c r="C701" s="54" t="s">
        <v>1623</v>
      </c>
      <c r="D701" s="54" t="s">
        <v>92</v>
      </c>
      <c r="E701" s="54" t="s">
        <v>1121</v>
      </c>
      <c r="F701" s="54" t="s">
        <v>267</v>
      </c>
      <c r="G701" s="54" t="s">
        <v>349</v>
      </c>
      <c r="H701" s="54" t="s">
        <v>884</v>
      </c>
      <c r="I701" s="54" t="s">
        <v>885</v>
      </c>
      <c r="J701" s="54" t="s">
        <v>349</v>
      </c>
      <c r="K701" s="54" t="s">
        <v>898</v>
      </c>
      <c r="L701" s="89">
        <v>42440</v>
      </c>
      <c r="M701" s="89"/>
      <c r="N701" s="54" t="s">
        <v>899</v>
      </c>
      <c r="O701" s="90">
        <v>9.3509408000000006E-3</v>
      </c>
      <c r="P701" s="54">
        <v>16</v>
      </c>
    </row>
    <row r="702" spans="1:16" ht="24">
      <c r="A702" s="54" t="s">
        <v>225</v>
      </c>
      <c r="B702" s="54" t="s">
        <v>185</v>
      </c>
      <c r="C702" s="54" t="s">
        <v>1623</v>
      </c>
      <c r="D702" s="54" t="s">
        <v>92</v>
      </c>
      <c r="E702" s="54" t="s">
        <v>1121</v>
      </c>
      <c r="F702" s="54" t="s">
        <v>267</v>
      </c>
      <c r="G702" s="54" t="s">
        <v>349</v>
      </c>
      <c r="H702" s="54" t="s">
        <v>884</v>
      </c>
      <c r="I702" s="54" t="s">
        <v>885</v>
      </c>
      <c r="J702" s="54" t="s">
        <v>349</v>
      </c>
      <c r="K702" s="54" t="s">
        <v>900</v>
      </c>
      <c r="L702" s="89">
        <v>42440</v>
      </c>
      <c r="M702" s="89"/>
      <c r="N702" s="54" t="s">
        <v>901</v>
      </c>
      <c r="O702" s="90">
        <v>8.1820732000000007E-3</v>
      </c>
      <c r="P702" s="54">
        <v>14</v>
      </c>
    </row>
    <row r="703" spans="1:16" ht="24">
      <c r="A703" s="54" t="s">
        <v>225</v>
      </c>
      <c r="B703" s="54" t="s">
        <v>185</v>
      </c>
      <c r="C703" s="54" t="s">
        <v>1623</v>
      </c>
      <c r="D703" s="54" t="s">
        <v>92</v>
      </c>
      <c r="E703" s="54" t="s">
        <v>1121</v>
      </c>
      <c r="F703" s="54" t="s">
        <v>267</v>
      </c>
      <c r="G703" s="54" t="s">
        <v>349</v>
      </c>
      <c r="H703" s="54" t="s">
        <v>884</v>
      </c>
      <c r="I703" s="54" t="s">
        <v>885</v>
      </c>
      <c r="J703" s="54" t="s">
        <v>349</v>
      </c>
      <c r="K703" s="54" t="s">
        <v>902</v>
      </c>
      <c r="L703" s="89">
        <v>42440</v>
      </c>
      <c r="M703" s="89"/>
      <c r="N703" s="54" t="s">
        <v>903</v>
      </c>
      <c r="O703" s="90">
        <v>6.4287718000000001E-3</v>
      </c>
      <c r="P703" s="54">
        <v>11</v>
      </c>
    </row>
    <row r="704" spans="1:16" ht="24">
      <c r="A704" s="54" t="s">
        <v>225</v>
      </c>
      <c r="B704" s="54" t="s">
        <v>185</v>
      </c>
      <c r="C704" s="54" t="s">
        <v>1623</v>
      </c>
      <c r="D704" s="54" t="s">
        <v>92</v>
      </c>
      <c r="E704" s="54" t="s">
        <v>1121</v>
      </c>
      <c r="F704" s="54" t="s">
        <v>267</v>
      </c>
      <c r="G704" s="54" t="s">
        <v>349</v>
      </c>
      <c r="H704" s="54" t="s">
        <v>904</v>
      </c>
      <c r="I704" s="54" t="s">
        <v>905</v>
      </c>
      <c r="J704" s="54" t="s">
        <v>349</v>
      </c>
      <c r="K704" s="54" t="s">
        <v>906</v>
      </c>
      <c r="L704" s="89">
        <v>42237</v>
      </c>
      <c r="M704" s="89"/>
      <c r="N704" s="54" t="s">
        <v>907</v>
      </c>
      <c r="O704" s="90">
        <v>2.3377352000000001E-3</v>
      </c>
      <c r="P704" s="54">
        <v>4</v>
      </c>
    </row>
    <row r="705" spans="1:16" ht="24">
      <c r="A705" s="54" t="s">
        <v>225</v>
      </c>
      <c r="B705" s="54" t="s">
        <v>185</v>
      </c>
      <c r="C705" s="54" t="s">
        <v>1623</v>
      </c>
      <c r="D705" s="54" t="s">
        <v>92</v>
      </c>
      <c r="E705" s="54" t="s">
        <v>1121</v>
      </c>
      <c r="F705" s="54" t="s">
        <v>267</v>
      </c>
      <c r="G705" s="54" t="s">
        <v>349</v>
      </c>
      <c r="H705" s="54" t="s">
        <v>904</v>
      </c>
      <c r="I705" s="54" t="s">
        <v>908</v>
      </c>
      <c r="J705" s="54" t="s">
        <v>349</v>
      </c>
      <c r="K705" s="54" t="s">
        <v>909</v>
      </c>
      <c r="L705" s="89">
        <v>42209</v>
      </c>
      <c r="M705" s="89"/>
      <c r="N705" s="54" t="s">
        <v>910</v>
      </c>
      <c r="O705" s="90">
        <v>1.28575436E-2</v>
      </c>
      <c r="P705" s="54">
        <v>22</v>
      </c>
    </row>
    <row r="706" spans="1:16" ht="24">
      <c r="A706" s="54" t="s">
        <v>225</v>
      </c>
      <c r="B706" s="54" t="s">
        <v>185</v>
      </c>
      <c r="C706" s="54" t="s">
        <v>1623</v>
      </c>
      <c r="D706" s="54" t="s">
        <v>92</v>
      </c>
      <c r="E706" s="54" t="s">
        <v>1121</v>
      </c>
      <c r="F706" s="54" t="s">
        <v>267</v>
      </c>
      <c r="G706" s="54" t="s">
        <v>349</v>
      </c>
      <c r="H706" s="54" t="s">
        <v>904</v>
      </c>
      <c r="I706" s="54" t="s">
        <v>908</v>
      </c>
      <c r="J706" s="54" t="s">
        <v>349</v>
      </c>
      <c r="K706" s="54" t="s">
        <v>911</v>
      </c>
      <c r="L706" s="89">
        <v>42209</v>
      </c>
      <c r="M706" s="89"/>
      <c r="N706" s="54" t="s">
        <v>912</v>
      </c>
      <c r="O706" s="90">
        <v>5.844338000000001E-3</v>
      </c>
      <c r="P706" s="54">
        <v>10</v>
      </c>
    </row>
    <row r="707" spans="1:16" ht="24">
      <c r="A707" s="54" t="s">
        <v>225</v>
      </c>
      <c r="B707" s="54" t="s">
        <v>185</v>
      </c>
      <c r="C707" s="54" t="s">
        <v>1623</v>
      </c>
      <c r="D707" s="54" t="s">
        <v>92</v>
      </c>
      <c r="E707" s="54" t="s">
        <v>1121</v>
      </c>
      <c r="F707" s="54" t="s">
        <v>267</v>
      </c>
      <c r="G707" s="54" t="s">
        <v>349</v>
      </c>
      <c r="H707" s="54" t="s">
        <v>904</v>
      </c>
      <c r="I707" s="54" t="s">
        <v>908</v>
      </c>
      <c r="J707" s="54" t="s">
        <v>349</v>
      </c>
      <c r="K707" s="54" t="s">
        <v>913</v>
      </c>
      <c r="L707" s="89">
        <v>42209</v>
      </c>
      <c r="M707" s="89"/>
      <c r="N707" s="54" t="s">
        <v>914</v>
      </c>
      <c r="O707" s="90">
        <v>5.8443380000000014E-4</v>
      </c>
      <c r="P707" s="54">
        <v>1</v>
      </c>
    </row>
    <row r="708" spans="1:16" ht="24">
      <c r="A708" s="54" t="s">
        <v>225</v>
      </c>
      <c r="B708" s="54" t="s">
        <v>185</v>
      </c>
      <c r="C708" s="54" t="s">
        <v>1623</v>
      </c>
      <c r="D708" s="54" t="s">
        <v>92</v>
      </c>
      <c r="E708" s="54" t="s">
        <v>1121</v>
      </c>
      <c r="F708" s="54" t="s">
        <v>267</v>
      </c>
      <c r="G708" s="54" t="s">
        <v>349</v>
      </c>
      <c r="H708" s="54" t="s">
        <v>915</v>
      </c>
      <c r="I708" s="54" t="s">
        <v>916</v>
      </c>
      <c r="J708" s="54" t="s">
        <v>349</v>
      </c>
      <c r="K708" s="54" t="s">
        <v>919</v>
      </c>
      <c r="L708" s="89">
        <v>42307</v>
      </c>
      <c r="M708" s="89"/>
      <c r="N708" s="54" t="s">
        <v>920</v>
      </c>
      <c r="O708" s="90">
        <v>5.2599041800000003E-2</v>
      </c>
      <c r="P708" s="54">
        <v>90</v>
      </c>
    </row>
    <row r="709" spans="1:16" ht="24">
      <c r="A709" s="54" t="s">
        <v>225</v>
      </c>
      <c r="B709" s="54" t="s">
        <v>185</v>
      </c>
      <c r="C709" s="54" t="s">
        <v>1623</v>
      </c>
      <c r="D709" s="54" t="s">
        <v>92</v>
      </c>
      <c r="E709" s="54" t="s">
        <v>1121</v>
      </c>
      <c r="F709" s="54" t="s">
        <v>267</v>
      </c>
      <c r="G709" s="54" t="s">
        <v>349</v>
      </c>
      <c r="H709" s="54" t="s">
        <v>350</v>
      </c>
      <c r="I709" s="54" t="s">
        <v>921</v>
      </c>
      <c r="J709" s="54" t="s">
        <v>349</v>
      </c>
      <c r="K709" s="54" t="s">
        <v>350</v>
      </c>
      <c r="L709" s="89">
        <v>42384</v>
      </c>
      <c r="M709" s="89"/>
      <c r="N709" s="54" t="s">
        <v>922</v>
      </c>
      <c r="O709" s="90">
        <v>1.5779712500000001E-2</v>
      </c>
      <c r="P709" s="54">
        <v>27</v>
      </c>
    </row>
    <row r="710" spans="1:16" ht="24">
      <c r="A710" s="54" t="s">
        <v>225</v>
      </c>
      <c r="B710" s="54" t="s">
        <v>185</v>
      </c>
      <c r="C710" s="54" t="s">
        <v>1623</v>
      </c>
      <c r="D710" s="54" t="s">
        <v>92</v>
      </c>
      <c r="E710" s="54" t="s">
        <v>1121</v>
      </c>
      <c r="F710" s="54" t="s">
        <v>267</v>
      </c>
      <c r="G710" s="54" t="s">
        <v>353</v>
      </c>
      <c r="H710" s="54" t="s">
        <v>923</v>
      </c>
      <c r="I710" s="54" t="s">
        <v>924</v>
      </c>
      <c r="J710" s="54" t="s">
        <v>353</v>
      </c>
      <c r="K710" s="54" t="s">
        <v>925</v>
      </c>
      <c r="L710" s="89">
        <v>42622</v>
      </c>
      <c r="M710" s="89"/>
      <c r="N710" s="54" t="s">
        <v>926</v>
      </c>
      <c r="O710" s="90">
        <v>3.0390557499999998E-2</v>
      </c>
      <c r="P710" s="54">
        <v>52</v>
      </c>
    </row>
    <row r="711" spans="1:16" ht="24">
      <c r="A711" s="54" t="s">
        <v>225</v>
      </c>
      <c r="B711" s="54" t="s">
        <v>185</v>
      </c>
      <c r="C711" s="54" t="s">
        <v>1623</v>
      </c>
      <c r="D711" s="54" t="s">
        <v>92</v>
      </c>
      <c r="E711" s="54" t="s">
        <v>1121</v>
      </c>
      <c r="F711" s="54" t="s">
        <v>267</v>
      </c>
      <c r="G711" s="54" t="s">
        <v>353</v>
      </c>
      <c r="H711" s="54" t="s">
        <v>923</v>
      </c>
      <c r="I711" s="54" t="s">
        <v>924</v>
      </c>
      <c r="J711" s="54" t="s">
        <v>353</v>
      </c>
      <c r="K711" s="54" t="s">
        <v>354</v>
      </c>
      <c r="L711" s="89">
        <v>42622</v>
      </c>
      <c r="M711" s="89"/>
      <c r="N711" s="54" t="s">
        <v>927</v>
      </c>
      <c r="O711" s="90">
        <v>3.506602780000001E-2</v>
      </c>
      <c r="P711" s="54">
        <v>60</v>
      </c>
    </row>
    <row r="712" spans="1:16" ht="24">
      <c r="A712" s="54" t="s">
        <v>225</v>
      </c>
      <c r="B712" s="54" t="s">
        <v>185</v>
      </c>
      <c r="C712" s="54" t="s">
        <v>1623</v>
      </c>
      <c r="D712" s="54" t="s">
        <v>92</v>
      </c>
      <c r="E712" s="54" t="s">
        <v>1121</v>
      </c>
      <c r="F712" s="54" t="s">
        <v>267</v>
      </c>
      <c r="G712" s="54" t="s">
        <v>353</v>
      </c>
      <c r="H712" s="54" t="s">
        <v>923</v>
      </c>
      <c r="I712" s="54" t="s">
        <v>924</v>
      </c>
      <c r="J712" s="54" t="s">
        <v>353</v>
      </c>
      <c r="K712" s="54" t="s">
        <v>928</v>
      </c>
      <c r="L712" s="89">
        <v>42622</v>
      </c>
      <c r="M712" s="89"/>
      <c r="N712" s="54" t="s">
        <v>929</v>
      </c>
      <c r="O712" s="90">
        <v>3.2143858900000002E-2</v>
      </c>
      <c r="P712" s="54">
        <v>55</v>
      </c>
    </row>
    <row r="713" spans="1:16" ht="24">
      <c r="A713" s="54" t="s">
        <v>225</v>
      </c>
      <c r="B713" s="54" t="s">
        <v>185</v>
      </c>
      <c r="C713" s="54" t="s">
        <v>1623</v>
      </c>
      <c r="D713" s="54" t="s">
        <v>92</v>
      </c>
      <c r="E713" s="54" t="s">
        <v>1121</v>
      </c>
      <c r="F713" s="54" t="s">
        <v>267</v>
      </c>
      <c r="G713" s="54" t="s">
        <v>353</v>
      </c>
      <c r="H713" s="54" t="s">
        <v>923</v>
      </c>
      <c r="I713" s="54" t="s">
        <v>924</v>
      </c>
      <c r="J713" s="54" t="s">
        <v>353</v>
      </c>
      <c r="K713" s="54" t="s">
        <v>930</v>
      </c>
      <c r="L713" s="89">
        <v>42622</v>
      </c>
      <c r="M713" s="89"/>
      <c r="N713" s="54" t="s">
        <v>931</v>
      </c>
      <c r="O713" s="90">
        <v>3.4481594099999999E-2</v>
      </c>
      <c r="P713" s="54">
        <v>59</v>
      </c>
    </row>
    <row r="714" spans="1:16" ht="24">
      <c r="A714" s="54" t="s">
        <v>225</v>
      </c>
      <c r="B714" s="54" t="s">
        <v>185</v>
      </c>
      <c r="C714" s="54" t="s">
        <v>1623</v>
      </c>
      <c r="D714" s="54" t="s">
        <v>92</v>
      </c>
      <c r="E714" s="54" t="s">
        <v>1121</v>
      </c>
      <c r="F714" s="54" t="s">
        <v>267</v>
      </c>
      <c r="G714" s="54" t="s">
        <v>353</v>
      </c>
      <c r="H714" s="54" t="s">
        <v>923</v>
      </c>
      <c r="I714" s="54" t="s">
        <v>924</v>
      </c>
      <c r="J714" s="54" t="s">
        <v>353</v>
      </c>
      <c r="K714" s="54" t="s">
        <v>932</v>
      </c>
      <c r="L714" s="89">
        <v>42622</v>
      </c>
      <c r="M714" s="89"/>
      <c r="N714" s="54" t="s">
        <v>933</v>
      </c>
      <c r="O714" s="90">
        <v>3.3312726500000001E-2</v>
      </c>
      <c r="P714" s="54">
        <v>57</v>
      </c>
    </row>
    <row r="715" spans="1:16" ht="24">
      <c r="A715" s="54" t="s">
        <v>225</v>
      </c>
      <c r="B715" s="54" t="s">
        <v>185</v>
      </c>
      <c r="C715" s="54" t="s">
        <v>1623</v>
      </c>
      <c r="D715" s="54" t="s">
        <v>92</v>
      </c>
      <c r="E715" s="54" t="s">
        <v>1121</v>
      </c>
      <c r="F715" s="54" t="s">
        <v>267</v>
      </c>
      <c r="G715" s="54" t="s">
        <v>353</v>
      </c>
      <c r="H715" s="54" t="s">
        <v>923</v>
      </c>
      <c r="I715" s="54" t="s">
        <v>924</v>
      </c>
      <c r="J715" s="54" t="s">
        <v>353</v>
      </c>
      <c r="K715" s="54" t="s">
        <v>357</v>
      </c>
      <c r="L715" s="89">
        <v>42622</v>
      </c>
      <c r="M715" s="89"/>
      <c r="N715" s="54" t="s">
        <v>934</v>
      </c>
      <c r="O715" s="90">
        <v>3.7988196799999992E-2</v>
      </c>
      <c r="P715" s="54">
        <v>65</v>
      </c>
    </row>
    <row r="716" spans="1:16" ht="24">
      <c r="A716" s="54" t="s">
        <v>225</v>
      </c>
      <c r="B716" s="54" t="s">
        <v>185</v>
      </c>
      <c r="C716" s="54" t="s">
        <v>1623</v>
      </c>
      <c r="D716" s="54" t="s">
        <v>92</v>
      </c>
      <c r="E716" s="54" t="s">
        <v>1121</v>
      </c>
      <c r="F716" s="54" t="s">
        <v>267</v>
      </c>
      <c r="G716" s="54" t="s">
        <v>199</v>
      </c>
      <c r="H716" s="54" t="s">
        <v>200</v>
      </c>
      <c r="I716" s="54" t="s">
        <v>936</v>
      </c>
      <c r="J716" s="54" t="s">
        <v>199</v>
      </c>
      <c r="K716" s="54" t="s">
        <v>937</v>
      </c>
      <c r="L716" s="89">
        <v>42979</v>
      </c>
      <c r="M716" s="89"/>
      <c r="N716" s="54" t="s">
        <v>938</v>
      </c>
      <c r="O716" s="90">
        <v>3.5066028E-3</v>
      </c>
      <c r="P716" s="54">
        <v>6</v>
      </c>
    </row>
    <row r="717" spans="1:16" ht="24">
      <c r="A717" s="54" t="s">
        <v>225</v>
      </c>
      <c r="B717" s="54" t="s">
        <v>185</v>
      </c>
      <c r="C717" s="54" t="s">
        <v>1623</v>
      </c>
      <c r="D717" s="54" t="s">
        <v>92</v>
      </c>
      <c r="E717" s="54" t="s">
        <v>1121</v>
      </c>
      <c r="F717" s="54" t="s">
        <v>267</v>
      </c>
      <c r="G717" s="54" t="s">
        <v>199</v>
      </c>
      <c r="H717" s="54" t="s">
        <v>200</v>
      </c>
      <c r="I717" s="54" t="s">
        <v>936</v>
      </c>
      <c r="J717" s="54" t="s">
        <v>199</v>
      </c>
      <c r="K717" s="54" t="s">
        <v>939</v>
      </c>
      <c r="L717" s="89">
        <v>42979</v>
      </c>
      <c r="M717" s="89"/>
      <c r="N717" s="54" t="s">
        <v>940</v>
      </c>
      <c r="O717" s="90">
        <v>3.5066028E-3</v>
      </c>
      <c r="P717" s="54">
        <v>6</v>
      </c>
    </row>
    <row r="718" spans="1:16" ht="24">
      <c r="A718" s="54" t="s">
        <v>225</v>
      </c>
      <c r="B718" s="54" t="s">
        <v>185</v>
      </c>
      <c r="C718" s="54" t="s">
        <v>1623</v>
      </c>
      <c r="D718" s="54" t="s">
        <v>92</v>
      </c>
      <c r="E718" s="54" t="s">
        <v>1121</v>
      </c>
      <c r="F718" s="54" t="s">
        <v>267</v>
      </c>
      <c r="G718" s="54" t="s">
        <v>199</v>
      </c>
      <c r="H718" s="54" t="s">
        <v>200</v>
      </c>
      <c r="I718" s="54" t="s">
        <v>936</v>
      </c>
      <c r="J718" s="54" t="s">
        <v>199</v>
      </c>
      <c r="K718" s="54" t="s">
        <v>941</v>
      </c>
      <c r="L718" s="89">
        <v>42979</v>
      </c>
      <c r="M718" s="89"/>
      <c r="N718" s="54" t="s">
        <v>942</v>
      </c>
      <c r="O718" s="90">
        <v>1.40264111E-2</v>
      </c>
      <c r="P718" s="54">
        <v>24</v>
      </c>
    </row>
    <row r="719" spans="1:16" ht="24">
      <c r="A719" s="54" t="s">
        <v>225</v>
      </c>
      <c r="B719" s="54" t="s">
        <v>185</v>
      </c>
      <c r="C719" s="54" t="s">
        <v>1623</v>
      </c>
      <c r="D719" s="54" t="s">
        <v>92</v>
      </c>
      <c r="E719" s="54" t="s">
        <v>1121</v>
      </c>
      <c r="F719" s="54" t="s">
        <v>267</v>
      </c>
      <c r="G719" s="54" t="s">
        <v>199</v>
      </c>
      <c r="H719" s="54" t="s">
        <v>200</v>
      </c>
      <c r="I719" s="54" t="s">
        <v>936</v>
      </c>
      <c r="J719" s="54" t="s">
        <v>199</v>
      </c>
      <c r="K719" s="54" t="s">
        <v>943</v>
      </c>
      <c r="L719" s="89">
        <v>42979</v>
      </c>
      <c r="M719" s="89"/>
      <c r="N719" s="54" t="s">
        <v>944</v>
      </c>
      <c r="O719" s="90">
        <v>2.9221690000000001E-3</v>
      </c>
      <c r="P719" s="54">
        <v>5</v>
      </c>
    </row>
    <row r="720" spans="1:16" ht="24">
      <c r="A720" s="54" t="s">
        <v>225</v>
      </c>
      <c r="B720" s="54" t="s">
        <v>185</v>
      </c>
      <c r="C720" s="54" t="s">
        <v>1623</v>
      </c>
      <c r="D720" s="54" t="s">
        <v>92</v>
      </c>
      <c r="E720" s="54" t="s">
        <v>1121</v>
      </c>
      <c r="F720" s="54" t="s">
        <v>267</v>
      </c>
      <c r="G720" s="54" t="s">
        <v>199</v>
      </c>
      <c r="H720" s="54" t="s">
        <v>200</v>
      </c>
      <c r="I720" s="54" t="s">
        <v>936</v>
      </c>
      <c r="J720" s="54" t="s">
        <v>199</v>
      </c>
      <c r="K720" s="54" t="s">
        <v>945</v>
      </c>
      <c r="L720" s="89">
        <v>42979</v>
      </c>
      <c r="M720" s="89"/>
      <c r="N720" s="54" t="s">
        <v>946</v>
      </c>
      <c r="O720" s="90">
        <v>3.5066028E-3</v>
      </c>
      <c r="P720" s="54">
        <v>6</v>
      </c>
    </row>
    <row r="721" spans="1:16" ht="24">
      <c r="A721" s="54" t="s">
        <v>225</v>
      </c>
      <c r="B721" s="54" t="s">
        <v>185</v>
      </c>
      <c r="C721" s="54" t="s">
        <v>1623</v>
      </c>
      <c r="D721" s="54" t="s">
        <v>92</v>
      </c>
      <c r="E721" s="54" t="s">
        <v>1121</v>
      </c>
      <c r="F721" s="54" t="s">
        <v>267</v>
      </c>
      <c r="G721" s="54" t="s">
        <v>199</v>
      </c>
      <c r="H721" s="54" t="s">
        <v>200</v>
      </c>
      <c r="I721" s="54" t="s">
        <v>936</v>
      </c>
      <c r="J721" s="54" t="s">
        <v>199</v>
      </c>
      <c r="K721" s="54" t="s">
        <v>947</v>
      </c>
      <c r="L721" s="89">
        <v>42979</v>
      </c>
      <c r="M721" s="89"/>
      <c r="N721" s="54" t="s">
        <v>948</v>
      </c>
      <c r="O721" s="90">
        <v>1.7533014E-3</v>
      </c>
      <c r="P721" s="54">
        <v>3</v>
      </c>
    </row>
    <row r="722" spans="1:16" ht="24">
      <c r="A722" s="54" t="s">
        <v>225</v>
      </c>
      <c r="B722" s="54" t="s">
        <v>185</v>
      </c>
      <c r="C722" s="54" t="s">
        <v>1623</v>
      </c>
      <c r="D722" s="54" t="s">
        <v>92</v>
      </c>
      <c r="E722" s="54" t="s">
        <v>1121</v>
      </c>
      <c r="F722" s="54" t="s">
        <v>267</v>
      </c>
      <c r="G722" s="54" t="s">
        <v>199</v>
      </c>
      <c r="H722" s="54" t="s">
        <v>200</v>
      </c>
      <c r="I722" s="54" t="s">
        <v>936</v>
      </c>
      <c r="J722" s="54" t="s">
        <v>199</v>
      </c>
      <c r="K722" s="54" t="s">
        <v>949</v>
      </c>
      <c r="L722" s="89">
        <v>42979</v>
      </c>
      <c r="M722" s="89"/>
      <c r="N722" s="54" t="s">
        <v>950</v>
      </c>
      <c r="O722" s="90">
        <v>2.9221690000000001E-3</v>
      </c>
      <c r="P722" s="54">
        <v>5</v>
      </c>
    </row>
    <row r="723" spans="1:16" ht="24">
      <c r="A723" s="54" t="s">
        <v>225</v>
      </c>
      <c r="B723" s="54" t="s">
        <v>185</v>
      </c>
      <c r="C723" s="54" t="s">
        <v>1623</v>
      </c>
      <c r="D723" s="54" t="s">
        <v>92</v>
      </c>
      <c r="E723" s="54" t="s">
        <v>1121</v>
      </c>
      <c r="F723" s="54" t="s">
        <v>267</v>
      </c>
      <c r="G723" s="54" t="s">
        <v>199</v>
      </c>
      <c r="H723" s="54" t="s">
        <v>200</v>
      </c>
      <c r="I723" s="54" t="s">
        <v>936</v>
      </c>
      <c r="J723" s="54" t="s">
        <v>199</v>
      </c>
      <c r="K723" s="54" t="s">
        <v>951</v>
      </c>
      <c r="L723" s="89">
        <v>42979</v>
      </c>
      <c r="M723" s="89"/>
      <c r="N723" s="54" t="s">
        <v>952</v>
      </c>
      <c r="O723" s="90">
        <v>4.6754704000000003E-3</v>
      </c>
      <c r="P723" s="54">
        <v>8</v>
      </c>
    </row>
    <row r="724" spans="1:16" ht="24">
      <c r="A724" s="54" t="s">
        <v>225</v>
      </c>
      <c r="B724" s="54" t="s">
        <v>185</v>
      </c>
      <c r="C724" s="54" t="s">
        <v>1623</v>
      </c>
      <c r="D724" s="54" t="s">
        <v>92</v>
      </c>
      <c r="E724" s="54" t="s">
        <v>1121</v>
      </c>
      <c r="F724" s="54" t="s">
        <v>267</v>
      </c>
      <c r="G724" s="54" t="s">
        <v>199</v>
      </c>
      <c r="H724" s="54" t="s">
        <v>953</v>
      </c>
      <c r="I724" s="54" t="s">
        <v>954</v>
      </c>
      <c r="J724" s="54" t="s">
        <v>199</v>
      </c>
      <c r="K724" s="54" t="s">
        <v>953</v>
      </c>
      <c r="L724" s="89">
        <v>42867</v>
      </c>
      <c r="M724" s="89"/>
      <c r="N724" s="54" t="s">
        <v>955</v>
      </c>
      <c r="O724" s="90">
        <v>7.0132056E-3</v>
      </c>
      <c r="P724" s="54">
        <v>12</v>
      </c>
    </row>
    <row r="725" spans="1:16" ht="24">
      <c r="A725" s="54" t="s">
        <v>225</v>
      </c>
      <c r="B725" s="54" t="s">
        <v>185</v>
      </c>
      <c r="C725" s="54" t="s">
        <v>1623</v>
      </c>
      <c r="D725" s="54" t="s">
        <v>92</v>
      </c>
      <c r="E725" s="54" t="s">
        <v>1121</v>
      </c>
      <c r="F725" s="54" t="s">
        <v>267</v>
      </c>
      <c r="G725" s="54" t="s">
        <v>199</v>
      </c>
      <c r="H725" s="54" t="s">
        <v>201</v>
      </c>
      <c r="I725" s="54" t="s">
        <v>310</v>
      </c>
      <c r="J725" s="54" t="s">
        <v>199</v>
      </c>
      <c r="K725" s="54" t="s">
        <v>956</v>
      </c>
      <c r="L725" s="89">
        <v>41688</v>
      </c>
      <c r="M725" s="89"/>
      <c r="N725" s="54" t="s">
        <v>957</v>
      </c>
      <c r="O725" s="90">
        <v>9.3509408000000006E-3</v>
      </c>
      <c r="P725" s="54">
        <v>16</v>
      </c>
    </row>
    <row r="726" spans="1:16" ht="24">
      <c r="A726" s="54" t="s">
        <v>225</v>
      </c>
      <c r="B726" s="54" t="s">
        <v>185</v>
      </c>
      <c r="C726" s="54" t="s">
        <v>1623</v>
      </c>
      <c r="D726" s="54" t="s">
        <v>92</v>
      </c>
      <c r="E726" s="54" t="s">
        <v>1121</v>
      </c>
      <c r="F726" s="54" t="s">
        <v>267</v>
      </c>
      <c r="G726" s="54" t="s">
        <v>199</v>
      </c>
      <c r="H726" s="54" t="s">
        <v>201</v>
      </c>
      <c r="I726" s="54" t="s">
        <v>310</v>
      </c>
      <c r="J726" s="54" t="s">
        <v>199</v>
      </c>
      <c r="K726" s="54" t="s">
        <v>958</v>
      </c>
      <c r="L726" s="89">
        <v>41688</v>
      </c>
      <c r="M726" s="89"/>
      <c r="N726" s="54" t="s">
        <v>959</v>
      </c>
      <c r="O726" s="90">
        <v>1.63641463E-2</v>
      </c>
      <c r="P726" s="54">
        <v>28</v>
      </c>
    </row>
    <row r="727" spans="1:16" ht="24">
      <c r="A727" s="54" t="s">
        <v>225</v>
      </c>
      <c r="B727" s="54" t="s">
        <v>185</v>
      </c>
      <c r="C727" s="54" t="s">
        <v>1623</v>
      </c>
      <c r="D727" s="54" t="s">
        <v>92</v>
      </c>
      <c r="E727" s="54" t="s">
        <v>1121</v>
      </c>
      <c r="F727" s="54" t="s">
        <v>267</v>
      </c>
      <c r="G727" s="54" t="s">
        <v>199</v>
      </c>
      <c r="H727" s="54" t="s">
        <v>201</v>
      </c>
      <c r="I727" s="54" t="s">
        <v>310</v>
      </c>
      <c r="J727" s="54" t="s">
        <v>199</v>
      </c>
      <c r="K727" s="54" t="s">
        <v>960</v>
      </c>
      <c r="L727" s="89">
        <v>41688</v>
      </c>
      <c r="M727" s="89"/>
      <c r="N727" s="54" t="s">
        <v>961</v>
      </c>
      <c r="O727" s="90">
        <v>9.3509408000000006E-3</v>
      </c>
      <c r="P727" s="54">
        <v>16</v>
      </c>
    </row>
    <row r="728" spans="1:16" ht="24">
      <c r="A728" s="54" t="s">
        <v>225</v>
      </c>
      <c r="B728" s="54" t="s">
        <v>185</v>
      </c>
      <c r="C728" s="54" t="s">
        <v>1623</v>
      </c>
      <c r="D728" s="54" t="s">
        <v>92</v>
      </c>
      <c r="E728" s="54" t="s">
        <v>1121</v>
      </c>
      <c r="F728" s="54" t="s">
        <v>267</v>
      </c>
      <c r="G728" s="54" t="s">
        <v>199</v>
      </c>
      <c r="H728" s="54" t="s">
        <v>201</v>
      </c>
      <c r="I728" s="54" t="s">
        <v>310</v>
      </c>
      <c r="J728" s="54" t="s">
        <v>199</v>
      </c>
      <c r="K728" s="54" t="s">
        <v>311</v>
      </c>
      <c r="L728" s="89">
        <v>41688</v>
      </c>
      <c r="M728" s="89"/>
      <c r="N728" s="54" t="s">
        <v>312</v>
      </c>
      <c r="O728" s="90">
        <v>4.8508005200000003E-2</v>
      </c>
      <c r="P728" s="54">
        <v>83</v>
      </c>
    </row>
    <row r="729" spans="1:16" ht="24">
      <c r="A729" s="54" t="s">
        <v>225</v>
      </c>
      <c r="B729" s="54" t="s">
        <v>185</v>
      </c>
      <c r="C729" s="54" t="s">
        <v>1623</v>
      </c>
      <c r="D729" s="54" t="s">
        <v>92</v>
      </c>
      <c r="E729" s="54" t="s">
        <v>1121</v>
      </c>
      <c r="F729" s="54" t="s">
        <v>267</v>
      </c>
      <c r="G729" s="54" t="s">
        <v>199</v>
      </c>
      <c r="H729" s="54" t="s">
        <v>201</v>
      </c>
      <c r="I729" s="54" t="s">
        <v>310</v>
      </c>
      <c r="J729" s="54" t="s">
        <v>199</v>
      </c>
      <c r="K729" s="54" t="s">
        <v>962</v>
      </c>
      <c r="L729" s="89">
        <v>41688</v>
      </c>
      <c r="M729" s="89"/>
      <c r="N729" s="54" t="s">
        <v>963</v>
      </c>
      <c r="O729" s="90">
        <v>1.40264111E-2</v>
      </c>
      <c r="P729" s="54">
        <v>24</v>
      </c>
    </row>
    <row r="730" spans="1:16" ht="24">
      <c r="A730" s="54" t="s">
        <v>225</v>
      </c>
      <c r="B730" s="54" t="s">
        <v>185</v>
      </c>
      <c r="C730" s="54" t="s">
        <v>1623</v>
      </c>
      <c r="D730" s="54" t="s">
        <v>92</v>
      </c>
      <c r="E730" s="54" t="s">
        <v>1121</v>
      </c>
      <c r="F730" s="54" t="s">
        <v>267</v>
      </c>
      <c r="G730" s="54" t="s">
        <v>199</v>
      </c>
      <c r="H730" s="54" t="s">
        <v>201</v>
      </c>
      <c r="I730" s="54" t="s">
        <v>310</v>
      </c>
      <c r="J730" s="54" t="s">
        <v>199</v>
      </c>
      <c r="K730" s="54" t="s">
        <v>964</v>
      </c>
      <c r="L730" s="89">
        <v>41688</v>
      </c>
      <c r="M730" s="89"/>
      <c r="N730" s="54" t="s">
        <v>965</v>
      </c>
      <c r="O730" s="90">
        <v>6.4287718000000001E-3</v>
      </c>
      <c r="P730" s="54">
        <v>11</v>
      </c>
    </row>
    <row r="731" spans="1:16" ht="24">
      <c r="A731" s="54" t="s">
        <v>225</v>
      </c>
      <c r="B731" s="54" t="s">
        <v>185</v>
      </c>
      <c r="C731" s="54" t="s">
        <v>1623</v>
      </c>
      <c r="D731" s="54" t="s">
        <v>92</v>
      </c>
      <c r="E731" s="54" t="s">
        <v>1121</v>
      </c>
      <c r="F731" s="54" t="s">
        <v>267</v>
      </c>
      <c r="G731" s="54" t="s">
        <v>199</v>
      </c>
      <c r="H731" s="54" t="s">
        <v>201</v>
      </c>
      <c r="I731" s="54" t="s">
        <v>310</v>
      </c>
      <c r="J731" s="54" t="s">
        <v>199</v>
      </c>
      <c r="K731" s="54" t="s">
        <v>966</v>
      </c>
      <c r="L731" s="89">
        <v>41688</v>
      </c>
      <c r="M731" s="89"/>
      <c r="N731" s="54" t="s">
        <v>967</v>
      </c>
      <c r="O731" s="90">
        <v>7.5976393999999999E-3</v>
      </c>
      <c r="P731" s="54">
        <v>13</v>
      </c>
    </row>
    <row r="732" spans="1:16" ht="24">
      <c r="A732" s="54" t="s">
        <v>225</v>
      </c>
      <c r="B732" s="54" t="s">
        <v>185</v>
      </c>
      <c r="C732" s="54" t="s">
        <v>1623</v>
      </c>
      <c r="D732" s="54" t="s">
        <v>92</v>
      </c>
      <c r="E732" s="54" t="s">
        <v>1121</v>
      </c>
      <c r="F732" s="54" t="s">
        <v>267</v>
      </c>
      <c r="G732" s="54" t="s">
        <v>199</v>
      </c>
      <c r="H732" s="54" t="s">
        <v>201</v>
      </c>
      <c r="I732" s="54" t="s">
        <v>310</v>
      </c>
      <c r="J732" s="54" t="s">
        <v>199</v>
      </c>
      <c r="K732" s="54" t="s">
        <v>313</v>
      </c>
      <c r="L732" s="89">
        <v>41688</v>
      </c>
      <c r="M732" s="89"/>
      <c r="N732" s="54" t="s">
        <v>314</v>
      </c>
      <c r="O732" s="90">
        <v>5.844338000000001E-3</v>
      </c>
      <c r="P732" s="54">
        <v>10</v>
      </c>
    </row>
    <row r="733" spans="1:16" ht="24">
      <c r="A733" s="54" t="s">
        <v>225</v>
      </c>
      <c r="B733" s="54" t="s">
        <v>185</v>
      </c>
      <c r="C733" s="54" t="s">
        <v>1623</v>
      </c>
      <c r="D733" s="54" t="s">
        <v>92</v>
      </c>
      <c r="E733" s="54" t="s">
        <v>1121</v>
      </c>
      <c r="F733" s="54" t="s">
        <v>267</v>
      </c>
      <c r="G733" s="54" t="s">
        <v>199</v>
      </c>
      <c r="H733" s="54" t="s">
        <v>201</v>
      </c>
      <c r="I733" s="54" t="s">
        <v>310</v>
      </c>
      <c r="J733" s="54" t="s">
        <v>199</v>
      </c>
      <c r="K733" s="54" t="s">
        <v>968</v>
      </c>
      <c r="L733" s="89">
        <v>41688</v>
      </c>
      <c r="M733" s="89"/>
      <c r="N733" s="54" t="s">
        <v>969</v>
      </c>
      <c r="O733" s="90">
        <v>9.3509408000000006E-3</v>
      </c>
      <c r="P733" s="54">
        <v>16</v>
      </c>
    </row>
    <row r="734" spans="1:16" ht="24">
      <c r="A734" s="54" t="s">
        <v>225</v>
      </c>
      <c r="B734" s="54" t="s">
        <v>185</v>
      </c>
      <c r="C734" s="54" t="s">
        <v>1623</v>
      </c>
      <c r="D734" s="54" t="s">
        <v>92</v>
      </c>
      <c r="E734" s="54" t="s">
        <v>1121</v>
      </c>
      <c r="F734" s="54" t="s">
        <v>267</v>
      </c>
      <c r="G734" s="54" t="s">
        <v>199</v>
      </c>
      <c r="H734" s="54" t="s">
        <v>201</v>
      </c>
      <c r="I734" s="54" t="s">
        <v>310</v>
      </c>
      <c r="J734" s="54" t="s">
        <v>199</v>
      </c>
      <c r="K734" s="54" t="s">
        <v>201</v>
      </c>
      <c r="L734" s="89">
        <v>41688</v>
      </c>
      <c r="M734" s="89"/>
      <c r="N734" s="54" t="s">
        <v>970</v>
      </c>
      <c r="O734" s="90">
        <v>1.63641463E-2</v>
      </c>
      <c r="P734" s="54">
        <v>28</v>
      </c>
    </row>
    <row r="735" spans="1:16" ht="24">
      <c r="A735" s="54" t="s">
        <v>225</v>
      </c>
      <c r="B735" s="54" t="s">
        <v>185</v>
      </c>
      <c r="C735" s="54" t="s">
        <v>1623</v>
      </c>
      <c r="D735" s="54" t="s">
        <v>92</v>
      </c>
      <c r="E735" s="54" t="s">
        <v>1121</v>
      </c>
      <c r="F735" s="54" t="s">
        <v>267</v>
      </c>
      <c r="G735" s="54" t="s">
        <v>199</v>
      </c>
      <c r="H735" s="54" t="s">
        <v>201</v>
      </c>
      <c r="I735" s="54" t="s">
        <v>310</v>
      </c>
      <c r="J735" s="54" t="s">
        <v>199</v>
      </c>
      <c r="K735" s="54" t="s">
        <v>315</v>
      </c>
      <c r="L735" s="89">
        <v>41688</v>
      </c>
      <c r="M735" s="89"/>
      <c r="N735" s="54" t="s">
        <v>316</v>
      </c>
      <c r="O735" s="90">
        <v>4.55858362E-2</v>
      </c>
      <c r="P735" s="54">
        <v>78</v>
      </c>
    </row>
    <row r="736" spans="1:16" ht="24">
      <c r="A736" s="54" t="s">
        <v>225</v>
      </c>
      <c r="B736" s="54" t="s">
        <v>185</v>
      </c>
      <c r="C736" s="54" t="s">
        <v>1623</v>
      </c>
      <c r="D736" s="54" t="s">
        <v>92</v>
      </c>
      <c r="E736" s="54" t="s">
        <v>1121</v>
      </c>
      <c r="F736" s="54" t="s">
        <v>267</v>
      </c>
      <c r="G736" s="54" t="s">
        <v>1467</v>
      </c>
      <c r="H736" s="54" t="s">
        <v>1468</v>
      </c>
      <c r="I736" s="54" t="s">
        <v>1469</v>
      </c>
      <c r="J736" s="54" t="s">
        <v>1467</v>
      </c>
      <c r="K736" s="54" t="s">
        <v>1470</v>
      </c>
      <c r="L736" s="89">
        <v>43308</v>
      </c>
      <c r="M736" s="89"/>
      <c r="N736" s="54" t="s">
        <v>1471</v>
      </c>
      <c r="O736" s="90">
        <v>5.8443380000000014E-4</v>
      </c>
      <c r="P736" s="54">
        <v>1</v>
      </c>
    </row>
    <row r="737" spans="1:16" ht="24">
      <c r="A737" s="54" t="s">
        <v>225</v>
      </c>
      <c r="B737" s="54" t="s">
        <v>185</v>
      </c>
      <c r="C737" s="54" t="s">
        <v>1623</v>
      </c>
      <c r="D737" s="54" t="s">
        <v>92</v>
      </c>
      <c r="E737" s="54" t="s">
        <v>1121</v>
      </c>
      <c r="F737" s="54" t="s">
        <v>267</v>
      </c>
      <c r="G737" s="54" t="s">
        <v>1467</v>
      </c>
      <c r="H737" s="54" t="s">
        <v>1468</v>
      </c>
      <c r="I737" s="54" t="s">
        <v>1469</v>
      </c>
      <c r="J737" s="54" t="s">
        <v>1467</v>
      </c>
      <c r="K737" s="54" t="s">
        <v>1474</v>
      </c>
      <c r="L737" s="89">
        <v>43308</v>
      </c>
      <c r="M737" s="89"/>
      <c r="N737" s="54" t="s">
        <v>1475</v>
      </c>
      <c r="O737" s="90">
        <v>5.8443380000000014E-4</v>
      </c>
      <c r="P737" s="54">
        <v>1</v>
      </c>
    </row>
    <row r="738" spans="1:16" ht="24">
      <c r="A738" s="54" t="s">
        <v>225</v>
      </c>
      <c r="B738" s="54" t="s">
        <v>185</v>
      </c>
      <c r="C738" s="54" t="s">
        <v>1623</v>
      </c>
      <c r="D738" s="54" t="s">
        <v>92</v>
      </c>
      <c r="E738" s="54" t="s">
        <v>1121</v>
      </c>
      <c r="F738" s="54" t="s">
        <v>267</v>
      </c>
      <c r="G738" s="54" t="s">
        <v>1467</v>
      </c>
      <c r="H738" s="54" t="s">
        <v>1468</v>
      </c>
      <c r="I738" s="54" t="s">
        <v>1469</v>
      </c>
      <c r="J738" s="54" t="s">
        <v>1467</v>
      </c>
      <c r="K738" s="54" t="s">
        <v>1476</v>
      </c>
      <c r="L738" s="89">
        <v>43308</v>
      </c>
      <c r="M738" s="89"/>
      <c r="N738" s="54" t="s">
        <v>1477</v>
      </c>
      <c r="O738" s="90">
        <v>5.8443380000000014E-4</v>
      </c>
      <c r="P738" s="54">
        <v>1</v>
      </c>
    </row>
    <row r="739" spans="1:16" ht="24">
      <c r="A739" s="54" t="s">
        <v>225</v>
      </c>
      <c r="B739" s="54" t="s">
        <v>185</v>
      </c>
      <c r="C739" s="54" t="s">
        <v>1623</v>
      </c>
      <c r="D739" s="54" t="s">
        <v>92</v>
      </c>
      <c r="E739" s="54" t="s">
        <v>1121</v>
      </c>
      <c r="F739" s="54" t="s">
        <v>267</v>
      </c>
      <c r="G739" s="54" t="s">
        <v>1467</v>
      </c>
      <c r="H739" s="54" t="s">
        <v>1468</v>
      </c>
      <c r="I739" s="54" t="s">
        <v>1469</v>
      </c>
      <c r="J739" s="54" t="s">
        <v>1467</v>
      </c>
      <c r="K739" s="54" t="s">
        <v>1478</v>
      </c>
      <c r="L739" s="89">
        <v>43308</v>
      </c>
      <c r="M739" s="89"/>
      <c r="N739" s="54" t="s">
        <v>1479</v>
      </c>
      <c r="O739" s="90">
        <v>1.1688676000000001E-3</v>
      </c>
      <c r="P739" s="54">
        <v>2</v>
      </c>
    </row>
    <row r="740" spans="1:16" ht="24">
      <c r="A740" s="54" t="s">
        <v>225</v>
      </c>
      <c r="B740" s="54" t="s">
        <v>185</v>
      </c>
      <c r="C740" s="54" t="s">
        <v>1623</v>
      </c>
      <c r="D740" s="54" t="s">
        <v>92</v>
      </c>
      <c r="E740" s="54" t="s">
        <v>1121</v>
      </c>
      <c r="F740" s="54" t="s">
        <v>267</v>
      </c>
      <c r="G740" s="54" t="s">
        <v>1467</v>
      </c>
      <c r="H740" s="54" t="s">
        <v>1468</v>
      </c>
      <c r="I740" s="54" t="s">
        <v>1469</v>
      </c>
      <c r="J740" s="54" t="s">
        <v>1467</v>
      </c>
      <c r="K740" s="54" t="s">
        <v>1482</v>
      </c>
      <c r="L740" s="89">
        <v>43308</v>
      </c>
      <c r="M740" s="89"/>
      <c r="N740" s="54" t="s">
        <v>1483</v>
      </c>
      <c r="O740" s="90">
        <v>1.7533014E-3</v>
      </c>
      <c r="P740" s="54">
        <v>3</v>
      </c>
    </row>
    <row r="741" spans="1:16" ht="24">
      <c r="A741" s="54" t="s">
        <v>225</v>
      </c>
      <c r="B741" s="54" t="s">
        <v>185</v>
      </c>
      <c r="C741" s="54" t="s">
        <v>1623</v>
      </c>
      <c r="D741" s="54" t="s">
        <v>92</v>
      </c>
      <c r="E741" s="54" t="s">
        <v>1121</v>
      </c>
      <c r="F741" s="54" t="s">
        <v>267</v>
      </c>
      <c r="G741" s="54" t="s">
        <v>202</v>
      </c>
      <c r="H741" s="54" t="s">
        <v>1412</v>
      </c>
      <c r="I741" s="54" t="s">
        <v>1413</v>
      </c>
      <c r="J741" s="54" t="s">
        <v>202</v>
      </c>
      <c r="K741" s="54" t="s">
        <v>1412</v>
      </c>
      <c r="L741" s="89">
        <v>43042</v>
      </c>
      <c r="M741" s="89"/>
      <c r="N741" s="54" t="s">
        <v>1414</v>
      </c>
      <c r="O741" s="90">
        <v>3.5066028E-3</v>
      </c>
      <c r="P741" s="54">
        <v>6</v>
      </c>
    </row>
    <row r="742" spans="1:16" ht="24">
      <c r="A742" s="54" t="s">
        <v>225</v>
      </c>
      <c r="B742" s="54" t="s">
        <v>185</v>
      </c>
      <c r="C742" s="54" t="s">
        <v>1623</v>
      </c>
      <c r="D742" s="54" t="s">
        <v>92</v>
      </c>
      <c r="E742" s="54" t="s">
        <v>1121</v>
      </c>
      <c r="F742" s="54" t="s">
        <v>267</v>
      </c>
      <c r="G742" s="54" t="s">
        <v>202</v>
      </c>
      <c r="H742" s="54" t="s">
        <v>993</v>
      </c>
      <c r="I742" s="54" t="s">
        <v>994</v>
      </c>
      <c r="J742" s="54" t="s">
        <v>202</v>
      </c>
      <c r="K742" s="54" t="s">
        <v>993</v>
      </c>
      <c r="L742" s="89">
        <v>42052</v>
      </c>
      <c r="M742" s="89"/>
      <c r="N742" s="54" t="s">
        <v>995</v>
      </c>
      <c r="O742" s="90">
        <v>1.6948580099999999E-2</v>
      </c>
      <c r="P742" s="54">
        <v>29</v>
      </c>
    </row>
    <row r="743" spans="1:16" ht="24">
      <c r="A743" s="54" t="s">
        <v>225</v>
      </c>
      <c r="B743" s="54" t="s">
        <v>185</v>
      </c>
      <c r="C743" s="54" t="s">
        <v>1623</v>
      </c>
      <c r="D743" s="54" t="s">
        <v>92</v>
      </c>
      <c r="E743" s="54" t="s">
        <v>1121</v>
      </c>
      <c r="F743" s="54" t="s">
        <v>267</v>
      </c>
      <c r="G743" s="54" t="s">
        <v>202</v>
      </c>
      <c r="H743" s="54" t="s">
        <v>203</v>
      </c>
      <c r="I743" s="54" t="s">
        <v>996</v>
      </c>
      <c r="J743" s="54" t="s">
        <v>202</v>
      </c>
      <c r="K743" s="54" t="s">
        <v>997</v>
      </c>
      <c r="L743" s="89">
        <v>42136</v>
      </c>
      <c r="M743" s="89"/>
      <c r="N743" s="54" t="s">
        <v>998</v>
      </c>
      <c r="O743" s="90">
        <v>9.3509408000000006E-3</v>
      </c>
      <c r="P743" s="54">
        <v>16</v>
      </c>
    </row>
    <row r="744" spans="1:16" ht="24">
      <c r="A744" s="54" t="s">
        <v>225</v>
      </c>
      <c r="B744" s="54" t="s">
        <v>185</v>
      </c>
      <c r="C744" s="54" t="s">
        <v>1623</v>
      </c>
      <c r="D744" s="54" t="s">
        <v>92</v>
      </c>
      <c r="E744" s="54" t="s">
        <v>1121</v>
      </c>
      <c r="F744" s="54" t="s">
        <v>267</v>
      </c>
      <c r="G744" s="54" t="s">
        <v>202</v>
      </c>
      <c r="H744" s="54" t="s">
        <v>203</v>
      </c>
      <c r="I744" s="54" t="s">
        <v>996</v>
      </c>
      <c r="J744" s="54" t="s">
        <v>202</v>
      </c>
      <c r="K744" s="54" t="s">
        <v>999</v>
      </c>
      <c r="L744" s="89">
        <v>42136</v>
      </c>
      <c r="M744" s="89"/>
      <c r="N744" s="54" t="s">
        <v>1000</v>
      </c>
      <c r="O744" s="90">
        <v>1.1104242199999999E-2</v>
      </c>
      <c r="P744" s="54">
        <v>19</v>
      </c>
    </row>
    <row r="745" spans="1:16" ht="24">
      <c r="A745" s="54" t="s">
        <v>225</v>
      </c>
      <c r="B745" s="54" t="s">
        <v>185</v>
      </c>
      <c r="C745" s="54" t="s">
        <v>1623</v>
      </c>
      <c r="D745" s="54" t="s">
        <v>92</v>
      </c>
      <c r="E745" s="54" t="s">
        <v>1121</v>
      </c>
      <c r="F745" s="54" t="s">
        <v>267</v>
      </c>
      <c r="G745" s="54" t="s">
        <v>202</v>
      </c>
      <c r="H745" s="54" t="s">
        <v>203</v>
      </c>
      <c r="I745" s="54" t="s">
        <v>996</v>
      </c>
      <c r="J745" s="54" t="s">
        <v>202</v>
      </c>
      <c r="K745" s="54" t="s">
        <v>1001</v>
      </c>
      <c r="L745" s="89">
        <v>42136</v>
      </c>
      <c r="M745" s="89"/>
      <c r="N745" s="54" t="s">
        <v>1002</v>
      </c>
      <c r="O745" s="90">
        <v>1.4610844899999999E-2</v>
      </c>
      <c r="P745" s="54">
        <v>25</v>
      </c>
    </row>
    <row r="746" spans="1:16" ht="24">
      <c r="A746" s="54" t="s">
        <v>225</v>
      </c>
      <c r="B746" s="54" t="s">
        <v>185</v>
      </c>
      <c r="C746" s="54" t="s">
        <v>1623</v>
      </c>
      <c r="D746" s="54" t="s">
        <v>92</v>
      </c>
      <c r="E746" s="54" t="s">
        <v>1121</v>
      </c>
      <c r="F746" s="54" t="s">
        <v>267</v>
      </c>
      <c r="G746" s="54" t="s">
        <v>202</v>
      </c>
      <c r="H746" s="54" t="s">
        <v>203</v>
      </c>
      <c r="I746" s="54" t="s">
        <v>996</v>
      </c>
      <c r="J746" s="54" t="s">
        <v>202</v>
      </c>
      <c r="K746" s="54" t="s">
        <v>1003</v>
      </c>
      <c r="L746" s="89">
        <v>42136</v>
      </c>
      <c r="M746" s="89"/>
      <c r="N746" s="54" t="s">
        <v>1004</v>
      </c>
      <c r="O746" s="90">
        <v>1.5779712500000001E-2</v>
      </c>
      <c r="P746" s="54">
        <v>27</v>
      </c>
    </row>
    <row r="747" spans="1:16" ht="24">
      <c r="A747" s="54" t="s">
        <v>225</v>
      </c>
      <c r="B747" s="54" t="s">
        <v>185</v>
      </c>
      <c r="C747" s="54" t="s">
        <v>1623</v>
      </c>
      <c r="D747" s="54" t="s">
        <v>92</v>
      </c>
      <c r="E747" s="54" t="s">
        <v>1121</v>
      </c>
      <c r="F747" s="54" t="s">
        <v>267</v>
      </c>
      <c r="G747" s="54" t="s">
        <v>202</v>
      </c>
      <c r="H747" s="54" t="s">
        <v>203</v>
      </c>
      <c r="I747" s="54" t="s">
        <v>996</v>
      </c>
      <c r="J747" s="54" t="s">
        <v>202</v>
      </c>
      <c r="K747" s="54" t="s">
        <v>1005</v>
      </c>
      <c r="L747" s="89">
        <v>42136</v>
      </c>
      <c r="M747" s="89"/>
      <c r="N747" s="54" t="s">
        <v>1006</v>
      </c>
      <c r="O747" s="90">
        <v>9.3509408000000006E-3</v>
      </c>
      <c r="P747" s="54">
        <v>16</v>
      </c>
    </row>
    <row r="748" spans="1:16" ht="24">
      <c r="A748" s="54" t="s">
        <v>225</v>
      </c>
      <c r="B748" s="54" t="s">
        <v>185</v>
      </c>
      <c r="C748" s="54" t="s">
        <v>1623</v>
      </c>
      <c r="D748" s="54" t="s">
        <v>92</v>
      </c>
      <c r="E748" s="54" t="s">
        <v>1121</v>
      </c>
      <c r="F748" s="54" t="s">
        <v>267</v>
      </c>
      <c r="G748" s="54" t="s">
        <v>202</v>
      </c>
      <c r="H748" s="54" t="s">
        <v>203</v>
      </c>
      <c r="I748" s="54" t="s">
        <v>996</v>
      </c>
      <c r="J748" s="54" t="s">
        <v>202</v>
      </c>
      <c r="K748" s="54" t="s">
        <v>1007</v>
      </c>
      <c r="L748" s="89">
        <v>42136</v>
      </c>
      <c r="M748" s="89"/>
      <c r="N748" s="54" t="s">
        <v>1008</v>
      </c>
      <c r="O748" s="90">
        <v>1.1104242199999999E-2</v>
      </c>
      <c r="P748" s="54">
        <v>19</v>
      </c>
    </row>
    <row r="749" spans="1:16" ht="24">
      <c r="A749" s="54" t="s">
        <v>225</v>
      </c>
      <c r="B749" s="54" t="s">
        <v>185</v>
      </c>
      <c r="C749" s="54" t="s">
        <v>1623</v>
      </c>
      <c r="D749" s="54" t="s">
        <v>92</v>
      </c>
      <c r="E749" s="54" t="s">
        <v>1121</v>
      </c>
      <c r="F749" s="54" t="s">
        <v>267</v>
      </c>
      <c r="G749" s="54" t="s">
        <v>202</v>
      </c>
      <c r="H749" s="54" t="s">
        <v>203</v>
      </c>
      <c r="I749" s="54" t="s">
        <v>996</v>
      </c>
      <c r="J749" s="54" t="s">
        <v>202</v>
      </c>
      <c r="K749" s="54" t="s">
        <v>1009</v>
      </c>
      <c r="L749" s="89">
        <v>42136</v>
      </c>
      <c r="M749" s="89"/>
      <c r="N749" s="54" t="s">
        <v>1010</v>
      </c>
      <c r="O749" s="90">
        <v>1.1688675900000001E-2</v>
      </c>
      <c r="P749" s="54">
        <v>20</v>
      </c>
    </row>
    <row r="750" spans="1:16" ht="24">
      <c r="A750" s="54" t="s">
        <v>225</v>
      </c>
      <c r="B750" s="54" t="s">
        <v>185</v>
      </c>
      <c r="C750" s="54" t="s">
        <v>1623</v>
      </c>
      <c r="D750" s="54" t="s">
        <v>92</v>
      </c>
      <c r="E750" s="54" t="s">
        <v>1121</v>
      </c>
      <c r="F750" s="54" t="s">
        <v>267</v>
      </c>
      <c r="G750" s="54" t="s">
        <v>202</v>
      </c>
      <c r="H750" s="54" t="s">
        <v>1403</v>
      </c>
      <c r="I750" s="54" t="s">
        <v>1404</v>
      </c>
      <c r="J750" s="54" t="s">
        <v>202</v>
      </c>
      <c r="K750" s="54" t="s">
        <v>1420</v>
      </c>
      <c r="L750" s="89">
        <v>43154</v>
      </c>
      <c r="M750" s="89"/>
      <c r="N750" s="54" t="s">
        <v>1421</v>
      </c>
      <c r="O750" s="90">
        <v>5.844338000000001E-3</v>
      </c>
      <c r="P750" s="54">
        <v>10</v>
      </c>
    </row>
    <row r="751" spans="1:16" ht="24">
      <c r="A751" s="54" t="s">
        <v>225</v>
      </c>
      <c r="B751" s="54" t="s">
        <v>185</v>
      </c>
      <c r="C751" s="54" t="s">
        <v>1623</v>
      </c>
      <c r="D751" s="54" t="s">
        <v>92</v>
      </c>
      <c r="E751" s="54" t="s">
        <v>1121</v>
      </c>
      <c r="F751" s="54" t="s">
        <v>267</v>
      </c>
      <c r="G751" s="54" t="s">
        <v>202</v>
      </c>
      <c r="H751" s="54" t="s">
        <v>1403</v>
      </c>
      <c r="I751" s="54" t="s">
        <v>1404</v>
      </c>
      <c r="J751" s="54" t="s">
        <v>202</v>
      </c>
      <c r="K751" s="54" t="s">
        <v>1422</v>
      </c>
      <c r="L751" s="89">
        <v>43154</v>
      </c>
      <c r="M751" s="89"/>
      <c r="N751" s="54" t="s">
        <v>1423</v>
      </c>
      <c r="O751" s="90">
        <v>3.5066028E-3</v>
      </c>
      <c r="P751" s="54">
        <v>6</v>
      </c>
    </row>
    <row r="752" spans="1:16" ht="24">
      <c r="A752" s="54" t="s">
        <v>225</v>
      </c>
      <c r="B752" s="54" t="s">
        <v>185</v>
      </c>
      <c r="C752" s="54" t="s">
        <v>1623</v>
      </c>
      <c r="D752" s="54" t="s">
        <v>92</v>
      </c>
      <c r="E752" s="54" t="s">
        <v>1121</v>
      </c>
      <c r="F752" s="54" t="s">
        <v>267</v>
      </c>
      <c r="G752" s="54" t="s">
        <v>202</v>
      </c>
      <c r="H752" s="54" t="s">
        <v>1403</v>
      </c>
      <c r="I752" s="54" t="s">
        <v>1404</v>
      </c>
      <c r="J752" s="54" t="s">
        <v>202</v>
      </c>
      <c r="K752" s="54" t="s">
        <v>1424</v>
      </c>
      <c r="L752" s="89">
        <v>43154</v>
      </c>
      <c r="M752" s="89"/>
      <c r="N752" s="54" t="s">
        <v>1425</v>
      </c>
      <c r="O752" s="90">
        <v>6.4287718000000001E-3</v>
      </c>
      <c r="P752" s="54">
        <v>11</v>
      </c>
    </row>
    <row r="753" spans="1:16" ht="24">
      <c r="A753" s="54" t="s">
        <v>225</v>
      </c>
      <c r="B753" s="54" t="s">
        <v>185</v>
      </c>
      <c r="C753" s="54" t="s">
        <v>1623</v>
      </c>
      <c r="D753" s="54" t="s">
        <v>92</v>
      </c>
      <c r="E753" s="54" t="s">
        <v>1121</v>
      </c>
      <c r="F753" s="54" t="s">
        <v>267</v>
      </c>
      <c r="G753" s="54" t="s">
        <v>202</v>
      </c>
      <c r="H753" s="54" t="s">
        <v>1403</v>
      </c>
      <c r="I753" s="54" t="s">
        <v>1404</v>
      </c>
      <c r="J753" s="54" t="s">
        <v>202</v>
      </c>
      <c r="K753" s="54" t="s">
        <v>1426</v>
      </c>
      <c r="L753" s="89">
        <v>43154</v>
      </c>
      <c r="M753" s="89"/>
      <c r="N753" s="54" t="s">
        <v>1427</v>
      </c>
      <c r="O753" s="90">
        <v>2.9221690000000001E-3</v>
      </c>
      <c r="P753" s="54">
        <v>5</v>
      </c>
    </row>
    <row r="754" spans="1:16" ht="24">
      <c r="A754" s="54" t="s">
        <v>225</v>
      </c>
      <c r="B754" s="54" t="s">
        <v>185</v>
      </c>
      <c r="C754" s="54" t="s">
        <v>1623</v>
      </c>
      <c r="D754" s="54" t="s">
        <v>92</v>
      </c>
      <c r="E754" s="54" t="s">
        <v>1121</v>
      </c>
      <c r="F754" s="54" t="s">
        <v>267</v>
      </c>
      <c r="G754" s="54" t="s">
        <v>202</v>
      </c>
      <c r="H754" s="54" t="s">
        <v>1403</v>
      </c>
      <c r="I754" s="54" t="s">
        <v>1404</v>
      </c>
      <c r="J754" s="54" t="s">
        <v>202</v>
      </c>
      <c r="K754" s="54" t="s">
        <v>1428</v>
      </c>
      <c r="L754" s="89">
        <v>43154</v>
      </c>
      <c r="M754" s="89"/>
      <c r="N754" s="54" t="s">
        <v>1429</v>
      </c>
      <c r="O754" s="90">
        <v>2.9221690000000001E-3</v>
      </c>
      <c r="P754" s="54">
        <v>5</v>
      </c>
    </row>
    <row r="755" spans="1:16" ht="24">
      <c r="A755" s="54" t="s">
        <v>225</v>
      </c>
      <c r="B755" s="54" t="s">
        <v>185</v>
      </c>
      <c r="C755" s="54" t="s">
        <v>1623</v>
      </c>
      <c r="D755" s="54" t="s">
        <v>92</v>
      </c>
      <c r="E755" s="54" t="s">
        <v>1121</v>
      </c>
      <c r="F755" s="54" t="s">
        <v>267</v>
      </c>
      <c r="G755" s="54" t="s">
        <v>202</v>
      </c>
      <c r="H755" s="54" t="s">
        <v>1403</v>
      </c>
      <c r="I755" s="54" t="s">
        <v>1404</v>
      </c>
      <c r="J755" s="54" t="s">
        <v>202</v>
      </c>
      <c r="K755" s="54" t="s">
        <v>1430</v>
      </c>
      <c r="L755" s="89">
        <v>43154</v>
      </c>
      <c r="M755" s="89"/>
      <c r="N755" s="54" t="s">
        <v>1431</v>
      </c>
      <c r="O755" s="90">
        <v>4.0910366000000012E-3</v>
      </c>
      <c r="P755" s="54">
        <v>7</v>
      </c>
    </row>
    <row r="756" spans="1:16" ht="24">
      <c r="A756" s="54" t="s">
        <v>225</v>
      </c>
      <c r="B756" s="54" t="s">
        <v>185</v>
      </c>
      <c r="C756" s="54" t="s">
        <v>1623</v>
      </c>
      <c r="D756" s="54" t="s">
        <v>92</v>
      </c>
      <c r="E756" s="54" t="s">
        <v>1121</v>
      </c>
      <c r="F756" s="54" t="s">
        <v>267</v>
      </c>
      <c r="G756" s="54" t="s">
        <v>202</v>
      </c>
      <c r="H756" s="54" t="s">
        <v>1403</v>
      </c>
      <c r="I756" s="54" t="s">
        <v>1404</v>
      </c>
      <c r="J756" s="54" t="s">
        <v>202</v>
      </c>
      <c r="K756" s="54" t="s">
        <v>1415</v>
      </c>
      <c r="L756" s="89">
        <v>43154</v>
      </c>
      <c r="M756" s="89"/>
      <c r="N756" s="54" t="s">
        <v>1416</v>
      </c>
      <c r="O756" s="90">
        <v>5.844338000000001E-3</v>
      </c>
      <c r="P756" s="54">
        <v>10</v>
      </c>
    </row>
    <row r="757" spans="1:16" ht="24">
      <c r="A757" s="54" t="s">
        <v>225</v>
      </c>
      <c r="B757" s="54" t="s">
        <v>185</v>
      </c>
      <c r="C757" s="54" t="s">
        <v>1623</v>
      </c>
      <c r="D757" s="54" t="s">
        <v>92</v>
      </c>
      <c r="E757" s="54" t="s">
        <v>1121</v>
      </c>
      <c r="F757" s="54" t="s">
        <v>267</v>
      </c>
      <c r="G757" s="54" t="s">
        <v>202</v>
      </c>
      <c r="H757" s="54" t="s">
        <v>1403</v>
      </c>
      <c r="I757" s="54" t="s">
        <v>1404</v>
      </c>
      <c r="J757" s="54" t="s">
        <v>202</v>
      </c>
      <c r="K757" s="54" t="s">
        <v>1432</v>
      </c>
      <c r="L757" s="89">
        <v>43154</v>
      </c>
      <c r="M757" s="89"/>
      <c r="N757" s="54" t="s">
        <v>1433</v>
      </c>
      <c r="O757" s="90">
        <v>4.6754704000000003E-3</v>
      </c>
      <c r="P757" s="54">
        <v>8</v>
      </c>
    </row>
    <row r="758" spans="1:16" ht="24">
      <c r="A758" s="54" t="s">
        <v>225</v>
      </c>
      <c r="B758" s="54" t="s">
        <v>185</v>
      </c>
      <c r="C758" s="54" t="s">
        <v>1623</v>
      </c>
      <c r="D758" s="54" t="s">
        <v>92</v>
      </c>
      <c r="E758" s="54" t="s">
        <v>1121</v>
      </c>
      <c r="F758" s="54" t="s">
        <v>267</v>
      </c>
      <c r="G758" s="54" t="s">
        <v>202</v>
      </c>
      <c r="H758" s="54" t="s">
        <v>1403</v>
      </c>
      <c r="I758" s="54" t="s">
        <v>1404</v>
      </c>
      <c r="J758" s="54" t="s">
        <v>202</v>
      </c>
      <c r="K758" s="54" t="s">
        <v>1418</v>
      </c>
      <c r="L758" s="89">
        <v>43154</v>
      </c>
      <c r="M758" s="89"/>
      <c r="N758" s="54" t="s">
        <v>1419</v>
      </c>
      <c r="O758" s="90">
        <v>2.9221690000000001E-3</v>
      </c>
      <c r="P758" s="54">
        <v>5</v>
      </c>
    </row>
    <row r="759" spans="1:16" ht="24">
      <c r="A759" s="54" t="s">
        <v>225</v>
      </c>
      <c r="B759" s="54" t="s">
        <v>185</v>
      </c>
      <c r="C759" s="54" t="s">
        <v>1623</v>
      </c>
      <c r="D759" s="54" t="s">
        <v>92</v>
      </c>
      <c r="E759" s="54" t="s">
        <v>1121</v>
      </c>
      <c r="F759" s="54" t="s">
        <v>267</v>
      </c>
      <c r="G759" s="54" t="s">
        <v>202</v>
      </c>
      <c r="H759" s="54" t="s">
        <v>1011</v>
      </c>
      <c r="I759" s="54" t="s">
        <v>1012</v>
      </c>
      <c r="J759" s="54" t="s">
        <v>202</v>
      </c>
      <c r="K759" s="54" t="s">
        <v>1405</v>
      </c>
      <c r="L759" s="89">
        <v>41982</v>
      </c>
      <c r="M759" s="89"/>
      <c r="N759" s="54" t="s">
        <v>1406</v>
      </c>
      <c r="O759" s="90">
        <v>7.0132056E-3</v>
      </c>
      <c r="P759" s="54">
        <v>12</v>
      </c>
    </row>
    <row r="760" spans="1:16" ht="24">
      <c r="A760" s="54" t="s">
        <v>225</v>
      </c>
      <c r="B760" s="54" t="s">
        <v>185</v>
      </c>
      <c r="C760" s="54" t="s">
        <v>1623</v>
      </c>
      <c r="D760" s="54" t="s">
        <v>92</v>
      </c>
      <c r="E760" s="54" t="s">
        <v>1121</v>
      </c>
      <c r="F760" s="54" t="s">
        <v>267</v>
      </c>
      <c r="G760" s="54" t="s">
        <v>202</v>
      </c>
      <c r="H760" s="54" t="s">
        <v>1011</v>
      </c>
      <c r="I760" s="54" t="s">
        <v>1012</v>
      </c>
      <c r="J760" s="54" t="s">
        <v>202</v>
      </c>
      <c r="K760" s="54" t="s">
        <v>1013</v>
      </c>
      <c r="L760" s="89">
        <v>41982</v>
      </c>
      <c r="M760" s="89"/>
      <c r="N760" s="54" t="s">
        <v>1014</v>
      </c>
      <c r="O760" s="90">
        <v>2.2208484300000001E-2</v>
      </c>
      <c r="P760" s="54">
        <v>38</v>
      </c>
    </row>
    <row r="761" spans="1:16" ht="24">
      <c r="A761" s="54" t="s">
        <v>225</v>
      </c>
      <c r="B761" s="54" t="s">
        <v>185</v>
      </c>
      <c r="C761" s="54" t="s">
        <v>1623</v>
      </c>
      <c r="D761" s="54" t="s">
        <v>92</v>
      </c>
      <c r="E761" s="54" t="s">
        <v>1121</v>
      </c>
      <c r="F761" s="54" t="s">
        <v>267</v>
      </c>
      <c r="G761" s="54" t="s">
        <v>202</v>
      </c>
      <c r="H761" s="54" t="s">
        <v>1011</v>
      </c>
      <c r="I761" s="54" t="s">
        <v>1012</v>
      </c>
      <c r="J761" s="54" t="s">
        <v>202</v>
      </c>
      <c r="K761" s="54" t="s">
        <v>1015</v>
      </c>
      <c r="L761" s="89">
        <v>41982</v>
      </c>
      <c r="M761" s="89"/>
      <c r="N761" s="54" t="s">
        <v>1016</v>
      </c>
      <c r="O761" s="90">
        <v>1.9870749199999999E-2</v>
      </c>
      <c r="P761" s="54">
        <v>34</v>
      </c>
    </row>
    <row r="762" spans="1:16" ht="24">
      <c r="A762" s="54" t="s">
        <v>225</v>
      </c>
      <c r="B762" s="54" t="s">
        <v>185</v>
      </c>
      <c r="C762" s="54" t="s">
        <v>1623</v>
      </c>
      <c r="D762" s="54" t="s">
        <v>92</v>
      </c>
      <c r="E762" s="54" t="s">
        <v>1121</v>
      </c>
      <c r="F762" s="54" t="s">
        <v>267</v>
      </c>
      <c r="G762" s="54" t="s">
        <v>202</v>
      </c>
      <c r="H762" s="54" t="s">
        <v>1011</v>
      </c>
      <c r="I762" s="54" t="s">
        <v>1012</v>
      </c>
      <c r="J762" s="54" t="s">
        <v>202</v>
      </c>
      <c r="K762" s="54" t="s">
        <v>1011</v>
      </c>
      <c r="L762" s="89">
        <v>41982</v>
      </c>
      <c r="M762" s="89"/>
      <c r="N762" s="54" t="s">
        <v>1017</v>
      </c>
      <c r="O762" s="90">
        <v>1.2857543500000001E-2</v>
      </c>
      <c r="P762" s="54">
        <v>22</v>
      </c>
    </row>
    <row r="763" spans="1:16" ht="24">
      <c r="A763" s="54" t="s">
        <v>225</v>
      </c>
      <c r="B763" s="54" t="s">
        <v>185</v>
      </c>
      <c r="C763" s="54" t="s">
        <v>1623</v>
      </c>
      <c r="D763" s="54" t="s">
        <v>92</v>
      </c>
      <c r="E763" s="54" t="s">
        <v>1121</v>
      </c>
      <c r="F763" s="54" t="s">
        <v>267</v>
      </c>
      <c r="G763" s="54" t="s">
        <v>1018</v>
      </c>
      <c r="H763" s="54" t="s">
        <v>1019</v>
      </c>
      <c r="I763" s="54" t="s">
        <v>1020</v>
      </c>
      <c r="J763" s="54" t="s">
        <v>1018</v>
      </c>
      <c r="K763" s="54" t="s">
        <v>1021</v>
      </c>
      <c r="L763" s="89">
        <v>41688</v>
      </c>
      <c r="M763" s="89"/>
      <c r="N763" s="54" t="s">
        <v>1022</v>
      </c>
      <c r="O763" s="90">
        <v>2.9221690000000001E-3</v>
      </c>
      <c r="P763" s="54">
        <v>5</v>
      </c>
    </row>
    <row r="764" spans="1:16" ht="24">
      <c r="A764" s="54" t="s">
        <v>225</v>
      </c>
      <c r="B764" s="54" t="s">
        <v>185</v>
      </c>
      <c r="C764" s="54" t="s">
        <v>1623</v>
      </c>
      <c r="D764" s="54" t="s">
        <v>92</v>
      </c>
      <c r="E764" s="54" t="s">
        <v>1121</v>
      </c>
      <c r="F764" s="54" t="s">
        <v>267</v>
      </c>
      <c r="G764" s="54" t="s">
        <v>1018</v>
      </c>
      <c r="H764" s="54" t="s">
        <v>1019</v>
      </c>
      <c r="I764" s="54" t="s">
        <v>1020</v>
      </c>
      <c r="J764" s="54" t="s">
        <v>1018</v>
      </c>
      <c r="K764" s="54" t="s">
        <v>1023</v>
      </c>
      <c r="L764" s="89">
        <v>41688</v>
      </c>
      <c r="M764" s="89"/>
      <c r="N764" s="54" t="s">
        <v>1024</v>
      </c>
      <c r="O764" s="90">
        <v>7.0132056E-3</v>
      </c>
      <c r="P764" s="54">
        <v>12</v>
      </c>
    </row>
    <row r="765" spans="1:16" ht="24">
      <c r="A765" s="54" t="s">
        <v>225</v>
      </c>
      <c r="B765" s="54" t="s">
        <v>185</v>
      </c>
      <c r="C765" s="54" t="s">
        <v>1623</v>
      </c>
      <c r="D765" s="54" t="s">
        <v>92</v>
      </c>
      <c r="E765" s="54" t="s">
        <v>1121</v>
      </c>
      <c r="F765" s="54" t="s">
        <v>267</v>
      </c>
      <c r="G765" s="54" t="s">
        <v>1018</v>
      </c>
      <c r="H765" s="54" t="s">
        <v>1019</v>
      </c>
      <c r="I765" s="54" t="s">
        <v>1020</v>
      </c>
      <c r="J765" s="54" t="s">
        <v>1018</v>
      </c>
      <c r="K765" s="54" t="s">
        <v>1025</v>
      </c>
      <c r="L765" s="89">
        <v>41688</v>
      </c>
      <c r="M765" s="89"/>
      <c r="N765" s="54" t="s">
        <v>1026</v>
      </c>
      <c r="O765" s="90">
        <v>2.9221690000000001E-3</v>
      </c>
      <c r="P765" s="54">
        <v>5</v>
      </c>
    </row>
    <row r="766" spans="1:16" ht="24">
      <c r="A766" s="54" t="s">
        <v>225</v>
      </c>
      <c r="B766" s="54" t="s">
        <v>185</v>
      </c>
      <c r="C766" s="54" t="s">
        <v>1623</v>
      </c>
      <c r="D766" s="54" t="s">
        <v>92</v>
      </c>
      <c r="E766" s="54" t="s">
        <v>1121</v>
      </c>
      <c r="F766" s="54" t="s">
        <v>267</v>
      </c>
      <c r="G766" s="54" t="s">
        <v>1018</v>
      </c>
      <c r="H766" s="54" t="s">
        <v>1019</v>
      </c>
      <c r="I766" s="54" t="s">
        <v>1020</v>
      </c>
      <c r="J766" s="54" t="s">
        <v>1018</v>
      </c>
      <c r="K766" s="54" t="s">
        <v>1027</v>
      </c>
      <c r="L766" s="89">
        <v>41688</v>
      </c>
      <c r="M766" s="89"/>
      <c r="N766" s="54" t="s">
        <v>1028</v>
      </c>
      <c r="O766" s="90">
        <v>2.9221690000000001E-3</v>
      </c>
      <c r="P766" s="54">
        <v>5</v>
      </c>
    </row>
    <row r="767" spans="1:16" ht="24">
      <c r="A767" s="54" t="s">
        <v>225</v>
      </c>
      <c r="B767" s="54" t="s">
        <v>185</v>
      </c>
      <c r="C767" s="54" t="s">
        <v>1623</v>
      </c>
      <c r="D767" s="54" t="s">
        <v>92</v>
      </c>
      <c r="E767" s="54" t="s">
        <v>1121</v>
      </c>
      <c r="F767" s="54" t="s">
        <v>267</v>
      </c>
      <c r="G767" s="54" t="s">
        <v>1018</v>
      </c>
      <c r="H767" s="54" t="s">
        <v>1019</v>
      </c>
      <c r="I767" s="54" t="s">
        <v>1020</v>
      </c>
      <c r="J767" s="54" t="s">
        <v>1018</v>
      </c>
      <c r="K767" s="54" t="s">
        <v>1029</v>
      </c>
      <c r="L767" s="89">
        <v>41688</v>
      </c>
      <c r="M767" s="89"/>
      <c r="N767" s="54" t="s">
        <v>1030</v>
      </c>
      <c r="O767" s="90">
        <v>4.0910366000000012E-3</v>
      </c>
      <c r="P767" s="54">
        <v>7</v>
      </c>
    </row>
    <row r="768" spans="1:16" ht="24">
      <c r="A768" s="54" t="s">
        <v>225</v>
      </c>
      <c r="B768" s="54" t="s">
        <v>185</v>
      </c>
      <c r="C768" s="54" t="s">
        <v>1623</v>
      </c>
      <c r="D768" s="54" t="s">
        <v>92</v>
      </c>
      <c r="E768" s="54" t="s">
        <v>1121</v>
      </c>
      <c r="F768" s="54" t="s">
        <v>267</v>
      </c>
      <c r="G768" s="54" t="s">
        <v>1018</v>
      </c>
      <c r="H768" s="54" t="s">
        <v>1019</v>
      </c>
      <c r="I768" s="54" t="s">
        <v>1020</v>
      </c>
      <c r="J768" s="54" t="s">
        <v>1018</v>
      </c>
      <c r="K768" s="54" t="s">
        <v>1031</v>
      </c>
      <c r="L768" s="89">
        <v>41688</v>
      </c>
      <c r="M768" s="89"/>
      <c r="N768" s="54" t="s">
        <v>1032</v>
      </c>
      <c r="O768" s="90">
        <v>1.6948580099999999E-2</v>
      </c>
      <c r="P768" s="54">
        <v>29</v>
      </c>
    </row>
    <row r="769" spans="1:16" ht="24">
      <c r="A769" s="54" t="s">
        <v>225</v>
      </c>
      <c r="B769" s="54" t="s">
        <v>185</v>
      </c>
      <c r="C769" s="54" t="s">
        <v>1623</v>
      </c>
      <c r="D769" s="54" t="s">
        <v>92</v>
      </c>
      <c r="E769" s="54" t="s">
        <v>1121</v>
      </c>
      <c r="F769" s="54" t="s">
        <v>267</v>
      </c>
      <c r="G769" s="54" t="s">
        <v>1018</v>
      </c>
      <c r="H769" s="54" t="s">
        <v>1019</v>
      </c>
      <c r="I769" s="54" t="s">
        <v>1020</v>
      </c>
      <c r="J769" s="54" t="s">
        <v>1018</v>
      </c>
      <c r="K769" s="54" t="s">
        <v>1033</v>
      </c>
      <c r="L769" s="89">
        <v>41688</v>
      </c>
      <c r="M769" s="89"/>
      <c r="N769" s="54" t="s">
        <v>1034</v>
      </c>
      <c r="O769" s="90">
        <v>7.0132056E-3</v>
      </c>
      <c r="P769" s="54">
        <v>12</v>
      </c>
    </row>
    <row r="770" spans="1:16" ht="24">
      <c r="A770" s="54" t="s">
        <v>225</v>
      </c>
      <c r="B770" s="54" t="s">
        <v>185</v>
      </c>
      <c r="C770" s="54" t="s">
        <v>1623</v>
      </c>
      <c r="D770" s="54" t="s">
        <v>92</v>
      </c>
      <c r="E770" s="54" t="s">
        <v>1121</v>
      </c>
      <c r="F770" s="54" t="s">
        <v>267</v>
      </c>
      <c r="G770" s="54" t="s">
        <v>1018</v>
      </c>
      <c r="H770" s="54" t="s">
        <v>1019</v>
      </c>
      <c r="I770" s="54" t="s">
        <v>1020</v>
      </c>
      <c r="J770" s="54" t="s">
        <v>1018</v>
      </c>
      <c r="K770" s="54" t="s">
        <v>1035</v>
      </c>
      <c r="L770" s="89">
        <v>41688</v>
      </c>
      <c r="M770" s="89"/>
      <c r="N770" s="54" t="s">
        <v>1036</v>
      </c>
      <c r="O770" s="90">
        <v>1.7533014E-3</v>
      </c>
      <c r="P770" s="54">
        <v>3</v>
      </c>
    </row>
    <row r="771" spans="1:16" ht="24">
      <c r="A771" s="54" t="s">
        <v>225</v>
      </c>
      <c r="B771" s="54" t="s">
        <v>185</v>
      </c>
      <c r="C771" s="54" t="s">
        <v>1623</v>
      </c>
      <c r="D771" s="54" t="s">
        <v>92</v>
      </c>
      <c r="E771" s="54" t="s">
        <v>1121</v>
      </c>
      <c r="F771" s="54" t="s">
        <v>267</v>
      </c>
      <c r="G771" s="54" t="s">
        <v>1018</v>
      </c>
      <c r="H771" s="54" t="s">
        <v>1019</v>
      </c>
      <c r="I771" s="54" t="s">
        <v>1020</v>
      </c>
      <c r="J771" s="54" t="s">
        <v>1018</v>
      </c>
      <c r="K771" s="54" t="s">
        <v>1037</v>
      </c>
      <c r="L771" s="89">
        <v>41688</v>
      </c>
      <c r="M771" s="89"/>
      <c r="N771" s="54" t="s">
        <v>1038</v>
      </c>
      <c r="O771" s="90">
        <v>2.3377352000000001E-3</v>
      </c>
      <c r="P771" s="54">
        <v>4</v>
      </c>
    </row>
    <row r="772" spans="1:16" ht="24">
      <c r="A772" s="54" t="s">
        <v>225</v>
      </c>
      <c r="B772" s="54" t="s">
        <v>185</v>
      </c>
      <c r="C772" s="54" t="s">
        <v>1623</v>
      </c>
      <c r="D772" s="54" t="s">
        <v>92</v>
      </c>
      <c r="E772" s="54" t="s">
        <v>1121</v>
      </c>
      <c r="F772" s="54" t="s">
        <v>267</v>
      </c>
      <c r="G772" s="54" t="s">
        <v>1018</v>
      </c>
      <c r="H772" s="54" t="s">
        <v>1019</v>
      </c>
      <c r="I772" s="54" t="s">
        <v>1020</v>
      </c>
      <c r="J772" s="54" t="s">
        <v>1018</v>
      </c>
      <c r="K772" s="54" t="s">
        <v>1039</v>
      </c>
      <c r="L772" s="89">
        <v>41688</v>
      </c>
      <c r="M772" s="89"/>
      <c r="N772" s="54" t="s">
        <v>1040</v>
      </c>
      <c r="O772" s="90">
        <v>1.2857543500000001E-2</v>
      </c>
      <c r="P772" s="54">
        <v>22</v>
      </c>
    </row>
    <row r="773" spans="1:16" ht="24">
      <c r="A773" s="54" t="s">
        <v>225</v>
      </c>
      <c r="B773" s="54" t="s">
        <v>185</v>
      </c>
      <c r="C773" s="54" t="s">
        <v>1623</v>
      </c>
      <c r="D773" s="54" t="s">
        <v>92</v>
      </c>
      <c r="E773" s="54" t="s">
        <v>1121</v>
      </c>
      <c r="F773" s="54" t="s">
        <v>267</v>
      </c>
      <c r="G773" s="54" t="s">
        <v>207</v>
      </c>
      <c r="H773" s="54" t="s">
        <v>207</v>
      </c>
      <c r="I773" s="54" t="s">
        <v>317</v>
      </c>
      <c r="J773" s="54" t="s">
        <v>207</v>
      </c>
      <c r="K773" s="54" t="s">
        <v>337</v>
      </c>
      <c r="L773" s="89">
        <v>41674</v>
      </c>
      <c r="M773" s="89"/>
      <c r="N773" s="54" t="s">
        <v>1041</v>
      </c>
      <c r="O773" s="90">
        <v>0.30098340569999998</v>
      </c>
      <c r="P773" s="54">
        <v>515</v>
      </c>
    </row>
    <row r="774" spans="1:16" ht="24">
      <c r="A774" s="54" t="s">
        <v>225</v>
      </c>
      <c r="B774" s="54" t="s">
        <v>185</v>
      </c>
      <c r="C774" s="54" t="s">
        <v>1623</v>
      </c>
      <c r="D774" s="54" t="s">
        <v>92</v>
      </c>
      <c r="E774" s="54" t="s">
        <v>1121</v>
      </c>
      <c r="F774" s="54" t="s">
        <v>267</v>
      </c>
      <c r="G774" s="54" t="s">
        <v>207</v>
      </c>
      <c r="H774" s="54" t="s">
        <v>207</v>
      </c>
      <c r="I774" s="54" t="s">
        <v>317</v>
      </c>
      <c r="J774" s="54" t="s">
        <v>207</v>
      </c>
      <c r="K774" s="54" t="s">
        <v>1042</v>
      </c>
      <c r="L774" s="89">
        <v>41674</v>
      </c>
      <c r="M774" s="89"/>
      <c r="N774" s="54" t="s">
        <v>1043</v>
      </c>
      <c r="O774" s="90">
        <v>0.67502103609999997</v>
      </c>
      <c r="P774" s="54">
        <v>1155</v>
      </c>
    </row>
    <row r="775" spans="1:16" ht="24">
      <c r="A775" s="54" t="s">
        <v>225</v>
      </c>
      <c r="B775" s="54" t="s">
        <v>185</v>
      </c>
      <c r="C775" s="54" t="s">
        <v>1623</v>
      </c>
      <c r="D775" s="54" t="s">
        <v>92</v>
      </c>
      <c r="E775" s="54" t="s">
        <v>1121</v>
      </c>
      <c r="F775" s="54" t="s">
        <v>267</v>
      </c>
      <c r="G775" s="54" t="s">
        <v>207</v>
      </c>
      <c r="H775" s="54" t="s">
        <v>207</v>
      </c>
      <c r="I775" s="54" t="s">
        <v>317</v>
      </c>
      <c r="J775" s="54" t="s">
        <v>207</v>
      </c>
      <c r="K775" s="54" t="s">
        <v>1044</v>
      </c>
      <c r="L775" s="89">
        <v>41674</v>
      </c>
      <c r="M775" s="89"/>
      <c r="N775" s="54" t="s">
        <v>1045</v>
      </c>
      <c r="O775" s="90">
        <v>0.2460466288</v>
      </c>
      <c r="P775" s="54">
        <v>421</v>
      </c>
    </row>
    <row r="776" spans="1:16" ht="24">
      <c r="A776" s="54" t="s">
        <v>225</v>
      </c>
      <c r="B776" s="54" t="s">
        <v>185</v>
      </c>
      <c r="C776" s="54" t="s">
        <v>1623</v>
      </c>
      <c r="D776" s="54" t="s">
        <v>92</v>
      </c>
      <c r="E776" s="54" t="s">
        <v>1121</v>
      </c>
      <c r="F776" s="54" t="s">
        <v>267</v>
      </c>
      <c r="G776" s="54" t="s">
        <v>207</v>
      </c>
      <c r="H776" s="54" t="s">
        <v>207</v>
      </c>
      <c r="I776" s="54" t="s">
        <v>317</v>
      </c>
      <c r="J776" s="54" t="s">
        <v>207</v>
      </c>
      <c r="K776" s="54" t="s">
        <v>318</v>
      </c>
      <c r="L776" s="89">
        <v>41674</v>
      </c>
      <c r="M776" s="89"/>
      <c r="N776" s="54" t="s">
        <v>319</v>
      </c>
      <c r="O776" s="90">
        <v>0.28286595800000008</v>
      </c>
      <c r="P776" s="54">
        <v>484</v>
      </c>
    </row>
    <row r="777" spans="1:16" ht="24">
      <c r="A777" s="54" t="s">
        <v>225</v>
      </c>
      <c r="B777" s="54" t="s">
        <v>185</v>
      </c>
      <c r="C777" s="54" t="s">
        <v>1623</v>
      </c>
      <c r="D777" s="54" t="s">
        <v>92</v>
      </c>
      <c r="E777" s="54" t="s">
        <v>1121</v>
      </c>
      <c r="F777" s="54" t="s">
        <v>267</v>
      </c>
      <c r="G777" s="54" t="s">
        <v>207</v>
      </c>
      <c r="H777" s="54" t="s">
        <v>207</v>
      </c>
      <c r="I777" s="54" t="s">
        <v>317</v>
      </c>
      <c r="J777" s="54" t="s">
        <v>207</v>
      </c>
      <c r="K777" s="54" t="s">
        <v>340</v>
      </c>
      <c r="L777" s="89">
        <v>41674</v>
      </c>
      <c r="M777" s="89"/>
      <c r="N777" s="54" t="s">
        <v>1046</v>
      </c>
      <c r="O777" s="90">
        <v>0.24838436389999999</v>
      </c>
      <c r="P777" s="54">
        <v>425</v>
      </c>
    </row>
    <row r="778" spans="1:16" ht="24">
      <c r="A778" s="54" t="s">
        <v>225</v>
      </c>
      <c r="B778" s="54" t="s">
        <v>185</v>
      </c>
      <c r="C778" s="54" t="s">
        <v>1623</v>
      </c>
      <c r="D778" s="54" t="s">
        <v>92</v>
      </c>
      <c r="E778" s="54" t="s">
        <v>1121</v>
      </c>
      <c r="F778" s="54" t="s">
        <v>267</v>
      </c>
      <c r="G778" s="54" t="s">
        <v>207</v>
      </c>
      <c r="H778" s="54" t="s">
        <v>207</v>
      </c>
      <c r="I778" s="54" t="s">
        <v>317</v>
      </c>
      <c r="J778" s="54" t="s">
        <v>207</v>
      </c>
      <c r="K778" s="54" t="s">
        <v>320</v>
      </c>
      <c r="L778" s="89">
        <v>41674</v>
      </c>
      <c r="M778" s="89"/>
      <c r="N778" s="54" t="s">
        <v>321</v>
      </c>
      <c r="O778" s="90">
        <v>0.37286876280000009</v>
      </c>
      <c r="P778" s="54">
        <v>638</v>
      </c>
    </row>
    <row r="779" spans="1:16" ht="24">
      <c r="A779" s="54" t="s">
        <v>225</v>
      </c>
      <c r="B779" s="54" t="s">
        <v>185</v>
      </c>
      <c r="C779" s="54" t="s">
        <v>1623</v>
      </c>
      <c r="D779" s="54" t="s">
        <v>92</v>
      </c>
      <c r="E779" s="54" t="s">
        <v>1121</v>
      </c>
      <c r="F779" s="54" t="s">
        <v>267</v>
      </c>
      <c r="G779" s="54" t="s">
        <v>207</v>
      </c>
      <c r="H779" s="54" t="s">
        <v>207</v>
      </c>
      <c r="I779" s="54" t="s">
        <v>317</v>
      </c>
      <c r="J779" s="54" t="s">
        <v>207</v>
      </c>
      <c r="K779" s="54" t="s">
        <v>1047</v>
      </c>
      <c r="L779" s="89">
        <v>41674</v>
      </c>
      <c r="M779" s="89"/>
      <c r="N779" s="54" t="s">
        <v>1048</v>
      </c>
      <c r="O779" s="90">
        <v>0.22442257830000001</v>
      </c>
      <c r="P779" s="54">
        <v>384</v>
      </c>
    </row>
    <row r="780" spans="1:16" ht="24">
      <c r="A780" s="54" t="s">
        <v>225</v>
      </c>
      <c r="B780" s="54" t="s">
        <v>185</v>
      </c>
      <c r="C780" s="54" t="s">
        <v>1623</v>
      </c>
      <c r="D780" s="54" t="s">
        <v>92</v>
      </c>
      <c r="E780" s="54" t="s">
        <v>1121</v>
      </c>
      <c r="F780" s="54" t="s">
        <v>267</v>
      </c>
      <c r="G780" s="54" t="s">
        <v>207</v>
      </c>
      <c r="H780" s="54" t="s">
        <v>207</v>
      </c>
      <c r="I780" s="54" t="s">
        <v>317</v>
      </c>
      <c r="J780" s="54" t="s">
        <v>207</v>
      </c>
      <c r="K780" s="54" t="s">
        <v>1049</v>
      </c>
      <c r="L780" s="89">
        <v>41674</v>
      </c>
      <c r="M780" s="89"/>
      <c r="N780" s="54" t="s">
        <v>1050</v>
      </c>
      <c r="O780" s="90">
        <v>0.20805843190000001</v>
      </c>
      <c r="P780" s="54">
        <v>356</v>
      </c>
    </row>
    <row r="781" spans="1:16" ht="24">
      <c r="A781" s="54" t="s">
        <v>225</v>
      </c>
      <c r="B781" s="54" t="s">
        <v>185</v>
      </c>
      <c r="C781" s="54" t="s">
        <v>1623</v>
      </c>
      <c r="D781" s="54" t="s">
        <v>92</v>
      </c>
      <c r="E781" s="54" t="s">
        <v>1121</v>
      </c>
      <c r="F781" s="54" t="s">
        <v>267</v>
      </c>
      <c r="G781" s="54" t="s">
        <v>207</v>
      </c>
      <c r="H781" s="54" t="s">
        <v>207</v>
      </c>
      <c r="I781" s="54" t="s">
        <v>317</v>
      </c>
      <c r="J781" s="54" t="s">
        <v>207</v>
      </c>
      <c r="K781" s="54" t="s">
        <v>1051</v>
      </c>
      <c r="L781" s="89">
        <v>41674</v>
      </c>
      <c r="M781" s="89"/>
      <c r="N781" s="54" t="s">
        <v>1052</v>
      </c>
      <c r="O781" s="90">
        <v>0.23377351900000001</v>
      </c>
      <c r="P781" s="54">
        <v>400</v>
      </c>
    </row>
    <row r="782" spans="1:16" ht="24">
      <c r="A782" s="54" t="s">
        <v>225</v>
      </c>
      <c r="B782" s="54" t="s">
        <v>185</v>
      </c>
      <c r="C782" s="54" t="s">
        <v>1623</v>
      </c>
      <c r="D782" s="54" t="s">
        <v>92</v>
      </c>
      <c r="E782" s="54" t="s">
        <v>1121</v>
      </c>
      <c r="F782" s="54" t="s">
        <v>267</v>
      </c>
      <c r="G782" s="54" t="s">
        <v>207</v>
      </c>
      <c r="H782" s="54" t="s">
        <v>207</v>
      </c>
      <c r="I782" s="54" t="s">
        <v>317</v>
      </c>
      <c r="J782" s="54" t="s">
        <v>207</v>
      </c>
      <c r="K782" s="54" t="s">
        <v>1053</v>
      </c>
      <c r="L782" s="89">
        <v>41674</v>
      </c>
      <c r="M782" s="89"/>
      <c r="N782" s="54" t="s">
        <v>1054</v>
      </c>
      <c r="O782" s="90">
        <v>0.2378645556</v>
      </c>
      <c r="P782" s="54">
        <v>407</v>
      </c>
    </row>
    <row r="783" spans="1:16" ht="24">
      <c r="A783" s="54" t="s">
        <v>225</v>
      </c>
      <c r="B783" s="54" t="s">
        <v>185</v>
      </c>
      <c r="C783" s="54" t="s">
        <v>1623</v>
      </c>
      <c r="D783" s="54" t="s">
        <v>92</v>
      </c>
      <c r="E783" s="54" t="s">
        <v>1121</v>
      </c>
      <c r="F783" s="54" t="s">
        <v>267</v>
      </c>
      <c r="G783" s="54" t="s">
        <v>207</v>
      </c>
      <c r="H783" s="54" t="s">
        <v>207</v>
      </c>
      <c r="I783" s="54" t="s">
        <v>317</v>
      </c>
      <c r="J783" s="54" t="s">
        <v>207</v>
      </c>
      <c r="K783" s="54" t="s">
        <v>1055</v>
      </c>
      <c r="L783" s="89">
        <v>41674</v>
      </c>
      <c r="M783" s="89"/>
      <c r="N783" s="54" t="s">
        <v>1056</v>
      </c>
      <c r="O783" s="90">
        <v>0.34423150670000002</v>
      </c>
      <c r="P783" s="54">
        <v>589</v>
      </c>
    </row>
    <row r="784" spans="1:16" ht="24">
      <c r="A784" s="54" t="s">
        <v>225</v>
      </c>
      <c r="B784" s="54" t="s">
        <v>185</v>
      </c>
      <c r="C784" s="54" t="s">
        <v>1623</v>
      </c>
      <c r="D784" s="54" t="s">
        <v>92</v>
      </c>
      <c r="E784" s="54" t="s">
        <v>1121</v>
      </c>
      <c r="F784" s="54" t="s">
        <v>267</v>
      </c>
      <c r="G784" s="54" t="s">
        <v>207</v>
      </c>
      <c r="H784" s="54" t="s">
        <v>207</v>
      </c>
      <c r="I784" s="54" t="s">
        <v>317</v>
      </c>
      <c r="J784" s="54" t="s">
        <v>207</v>
      </c>
      <c r="K784" s="54" t="s">
        <v>322</v>
      </c>
      <c r="L784" s="89">
        <v>41674</v>
      </c>
      <c r="M784" s="89"/>
      <c r="N784" s="54" t="s">
        <v>323</v>
      </c>
      <c r="O784" s="90">
        <v>0.32260745620000009</v>
      </c>
      <c r="P784" s="54">
        <v>552</v>
      </c>
    </row>
    <row r="785" spans="1:16" ht="24">
      <c r="A785" s="54" t="s">
        <v>225</v>
      </c>
      <c r="B785" s="54" t="s">
        <v>185</v>
      </c>
      <c r="C785" s="54" t="s">
        <v>1623</v>
      </c>
      <c r="D785" s="54" t="s">
        <v>92</v>
      </c>
      <c r="E785" s="54" t="s">
        <v>1121</v>
      </c>
      <c r="F785" s="54" t="s">
        <v>267</v>
      </c>
      <c r="G785" s="54" t="s">
        <v>204</v>
      </c>
      <c r="H785" s="54" t="s">
        <v>205</v>
      </c>
      <c r="I785" s="54" t="s">
        <v>324</v>
      </c>
      <c r="J785" s="54" t="s">
        <v>204</v>
      </c>
      <c r="K785" s="54" t="s">
        <v>325</v>
      </c>
      <c r="L785" s="89">
        <v>42171</v>
      </c>
      <c r="M785" s="89"/>
      <c r="N785" s="54" t="s">
        <v>326</v>
      </c>
      <c r="O785" s="90">
        <v>3.4481594099999999E-2</v>
      </c>
      <c r="P785" s="54">
        <v>59</v>
      </c>
    </row>
    <row r="786" spans="1:16" ht="24">
      <c r="A786" s="54" t="s">
        <v>225</v>
      </c>
      <c r="B786" s="54" t="s">
        <v>185</v>
      </c>
      <c r="C786" s="54" t="s">
        <v>1623</v>
      </c>
      <c r="D786" s="54" t="s">
        <v>92</v>
      </c>
      <c r="E786" s="54" t="s">
        <v>1121</v>
      </c>
      <c r="F786" s="54" t="s">
        <v>267</v>
      </c>
      <c r="G786" s="54" t="s">
        <v>204</v>
      </c>
      <c r="H786" s="54" t="s">
        <v>205</v>
      </c>
      <c r="I786" s="54" t="s">
        <v>324</v>
      </c>
      <c r="J786" s="54" t="s">
        <v>204</v>
      </c>
      <c r="K786" s="54" t="s">
        <v>1057</v>
      </c>
      <c r="L786" s="89">
        <v>42171</v>
      </c>
      <c r="M786" s="89"/>
      <c r="N786" s="54" t="s">
        <v>1058</v>
      </c>
      <c r="O786" s="90">
        <v>2.4546219500000001E-2</v>
      </c>
      <c r="P786" s="54">
        <v>42</v>
      </c>
    </row>
    <row r="787" spans="1:16" ht="24">
      <c r="A787" s="54" t="s">
        <v>225</v>
      </c>
      <c r="B787" s="54" t="s">
        <v>185</v>
      </c>
      <c r="C787" s="54" t="s">
        <v>1623</v>
      </c>
      <c r="D787" s="54" t="s">
        <v>92</v>
      </c>
      <c r="E787" s="54" t="s">
        <v>1121</v>
      </c>
      <c r="F787" s="54" t="s">
        <v>267</v>
      </c>
      <c r="G787" s="54" t="s">
        <v>204</v>
      </c>
      <c r="H787" s="54" t="s">
        <v>205</v>
      </c>
      <c r="I787" s="54" t="s">
        <v>324</v>
      </c>
      <c r="J787" s="54" t="s">
        <v>204</v>
      </c>
      <c r="K787" s="54" t="s">
        <v>1059</v>
      </c>
      <c r="L787" s="89">
        <v>42171</v>
      </c>
      <c r="M787" s="89"/>
      <c r="N787" s="54" t="s">
        <v>1060</v>
      </c>
      <c r="O787" s="90">
        <v>2.74683885E-2</v>
      </c>
      <c r="P787" s="54">
        <v>47</v>
      </c>
    </row>
    <row r="788" spans="1:16" ht="24">
      <c r="A788" s="54" t="s">
        <v>225</v>
      </c>
      <c r="B788" s="54" t="s">
        <v>185</v>
      </c>
      <c r="C788" s="54" t="s">
        <v>1623</v>
      </c>
      <c r="D788" s="54" t="s">
        <v>92</v>
      </c>
      <c r="E788" s="54" t="s">
        <v>1121</v>
      </c>
      <c r="F788" s="54" t="s">
        <v>267</v>
      </c>
      <c r="G788" s="54" t="s">
        <v>204</v>
      </c>
      <c r="H788" s="54" t="s">
        <v>205</v>
      </c>
      <c r="I788" s="54" t="s">
        <v>324</v>
      </c>
      <c r="J788" s="54" t="s">
        <v>204</v>
      </c>
      <c r="K788" s="54" t="s">
        <v>1061</v>
      </c>
      <c r="L788" s="89">
        <v>42171</v>
      </c>
      <c r="M788" s="89"/>
      <c r="N788" s="54" t="s">
        <v>1062</v>
      </c>
      <c r="O788" s="90">
        <v>2.3961785699999998E-2</v>
      </c>
      <c r="P788" s="54">
        <v>41</v>
      </c>
    </row>
    <row r="789" spans="1:16" ht="24">
      <c r="A789" s="54" t="s">
        <v>225</v>
      </c>
      <c r="B789" s="54" t="s">
        <v>185</v>
      </c>
      <c r="C789" s="54" t="s">
        <v>1623</v>
      </c>
      <c r="D789" s="54" t="s">
        <v>92</v>
      </c>
      <c r="E789" s="54" t="s">
        <v>1121</v>
      </c>
      <c r="F789" s="54" t="s">
        <v>267</v>
      </c>
      <c r="G789" s="54" t="s">
        <v>204</v>
      </c>
      <c r="H789" s="54" t="s">
        <v>205</v>
      </c>
      <c r="I789" s="54" t="s">
        <v>324</v>
      </c>
      <c r="J789" s="54" t="s">
        <v>204</v>
      </c>
      <c r="K789" s="54" t="s">
        <v>1063</v>
      </c>
      <c r="L789" s="89">
        <v>42171</v>
      </c>
      <c r="M789" s="89"/>
      <c r="N789" s="54" t="s">
        <v>1064</v>
      </c>
      <c r="O789" s="90">
        <v>2.5715087099999999E-2</v>
      </c>
      <c r="P789" s="54">
        <v>44</v>
      </c>
    </row>
    <row r="790" spans="1:16" ht="24">
      <c r="A790" s="54" t="s">
        <v>225</v>
      </c>
      <c r="B790" s="54" t="s">
        <v>185</v>
      </c>
      <c r="C790" s="54" t="s">
        <v>1623</v>
      </c>
      <c r="D790" s="54" t="s">
        <v>92</v>
      </c>
      <c r="E790" s="54" t="s">
        <v>1121</v>
      </c>
      <c r="F790" s="54" t="s">
        <v>267</v>
      </c>
      <c r="G790" s="54" t="s">
        <v>204</v>
      </c>
      <c r="H790" s="54" t="s">
        <v>205</v>
      </c>
      <c r="I790" s="54" t="s">
        <v>324</v>
      </c>
      <c r="J790" s="54" t="s">
        <v>204</v>
      </c>
      <c r="K790" s="54" t="s">
        <v>327</v>
      </c>
      <c r="L790" s="89">
        <v>42171</v>
      </c>
      <c r="M790" s="89"/>
      <c r="N790" s="54" t="s">
        <v>328</v>
      </c>
      <c r="O790" s="90">
        <v>6.1365548700000001E-2</v>
      </c>
      <c r="P790" s="54">
        <v>105</v>
      </c>
    </row>
    <row r="791" spans="1:16" ht="24">
      <c r="A791" s="54" t="s">
        <v>225</v>
      </c>
      <c r="B791" s="54" t="s">
        <v>185</v>
      </c>
      <c r="C791" s="54" t="s">
        <v>1623</v>
      </c>
      <c r="D791" s="54" t="s">
        <v>92</v>
      </c>
      <c r="E791" s="54" t="s">
        <v>1121</v>
      </c>
      <c r="F791" s="54" t="s">
        <v>267</v>
      </c>
      <c r="G791" s="54" t="s">
        <v>204</v>
      </c>
      <c r="H791" s="54" t="s">
        <v>205</v>
      </c>
      <c r="I791" s="54" t="s">
        <v>324</v>
      </c>
      <c r="J791" s="54" t="s">
        <v>204</v>
      </c>
      <c r="K791" s="54" t="s">
        <v>329</v>
      </c>
      <c r="L791" s="89">
        <v>42171</v>
      </c>
      <c r="M791" s="89"/>
      <c r="N791" s="54" t="s">
        <v>330</v>
      </c>
      <c r="O791" s="90">
        <v>6.7209886699999999E-2</v>
      </c>
      <c r="P791" s="54">
        <v>115</v>
      </c>
    </row>
    <row r="792" spans="1:16" ht="24">
      <c r="A792" s="54" t="s">
        <v>225</v>
      </c>
      <c r="B792" s="54" t="s">
        <v>185</v>
      </c>
      <c r="C792" s="54" t="s">
        <v>1623</v>
      </c>
      <c r="D792" s="54" t="s">
        <v>92</v>
      </c>
      <c r="E792" s="54" t="s">
        <v>1121</v>
      </c>
      <c r="F792" s="54" t="s">
        <v>267</v>
      </c>
      <c r="G792" s="54" t="s">
        <v>204</v>
      </c>
      <c r="H792" s="54" t="s">
        <v>205</v>
      </c>
      <c r="I792" s="54" t="s">
        <v>324</v>
      </c>
      <c r="J792" s="54" t="s">
        <v>204</v>
      </c>
      <c r="K792" s="54" t="s">
        <v>1065</v>
      </c>
      <c r="L792" s="89">
        <v>42171</v>
      </c>
      <c r="M792" s="89"/>
      <c r="N792" s="54" t="s">
        <v>1066</v>
      </c>
      <c r="O792" s="90">
        <v>2.3377351899999999E-2</v>
      </c>
      <c r="P792" s="54">
        <v>40</v>
      </c>
    </row>
    <row r="793" spans="1:16" ht="24">
      <c r="A793" s="54" t="s">
        <v>225</v>
      </c>
      <c r="B793" s="54" t="s">
        <v>185</v>
      </c>
      <c r="C793" s="54" t="s">
        <v>1623</v>
      </c>
      <c r="D793" s="54" t="s">
        <v>92</v>
      </c>
      <c r="E793" s="54" t="s">
        <v>1121</v>
      </c>
      <c r="F793" s="54" t="s">
        <v>267</v>
      </c>
      <c r="G793" s="54" t="s">
        <v>204</v>
      </c>
      <c r="H793" s="54" t="s">
        <v>205</v>
      </c>
      <c r="I793" s="54" t="s">
        <v>324</v>
      </c>
      <c r="J793" s="54" t="s">
        <v>204</v>
      </c>
      <c r="K793" s="54" t="s">
        <v>1067</v>
      </c>
      <c r="L793" s="89">
        <v>42171</v>
      </c>
      <c r="M793" s="89"/>
      <c r="N793" s="54" t="s">
        <v>1068</v>
      </c>
      <c r="O793" s="90">
        <v>2.6883954700000001E-2</v>
      </c>
      <c r="P793" s="54">
        <v>46</v>
      </c>
    </row>
    <row r="794" spans="1:16" ht="24">
      <c r="A794" s="54" t="s">
        <v>225</v>
      </c>
      <c r="B794" s="54" t="s">
        <v>185</v>
      </c>
      <c r="C794" s="54" t="s">
        <v>1623</v>
      </c>
      <c r="D794" s="54" t="s">
        <v>92</v>
      </c>
      <c r="E794" s="54" t="s">
        <v>1121</v>
      </c>
      <c r="F794" s="54" t="s">
        <v>267</v>
      </c>
      <c r="G794" s="54" t="s">
        <v>204</v>
      </c>
      <c r="H794" s="54" t="s">
        <v>331</v>
      </c>
      <c r="I794" s="54" t="s">
        <v>332</v>
      </c>
      <c r="J794" s="54" t="s">
        <v>204</v>
      </c>
      <c r="K794" s="54" t="s">
        <v>331</v>
      </c>
      <c r="L794" s="89">
        <v>42101</v>
      </c>
      <c r="M794" s="89"/>
      <c r="N794" s="54" t="s">
        <v>333</v>
      </c>
      <c r="O794" s="90">
        <v>0.1478617508</v>
      </c>
      <c r="P794" s="54">
        <v>253</v>
      </c>
    </row>
    <row r="795" spans="1:16" ht="24">
      <c r="A795" s="54" t="s">
        <v>225</v>
      </c>
      <c r="B795" s="54" t="s">
        <v>185</v>
      </c>
      <c r="C795" s="54" t="s">
        <v>1623</v>
      </c>
      <c r="D795" s="54" t="s">
        <v>92</v>
      </c>
      <c r="E795" s="54" t="s">
        <v>1121</v>
      </c>
      <c r="F795" s="54" t="s">
        <v>267</v>
      </c>
      <c r="G795" s="54" t="s">
        <v>204</v>
      </c>
      <c r="H795" s="54" t="s">
        <v>206</v>
      </c>
      <c r="I795" s="54" t="s">
        <v>1069</v>
      </c>
      <c r="J795" s="54" t="s">
        <v>204</v>
      </c>
      <c r="K795" s="54" t="s">
        <v>1070</v>
      </c>
      <c r="L795" s="89">
        <v>41688</v>
      </c>
      <c r="M795" s="89"/>
      <c r="N795" s="54" t="s">
        <v>1071</v>
      </c>
      <c r="O795" s="90">
        <v>7.6560827499999998E-2</v>
      </c>
      <c r="P795" s="54">
        <v>131</v>
      </c>
    </row>
    <row r="796" spans="1:16" ht="24">
      <c r="A796" s="54" t="s">
        <v>225</v>
      </c>
      <c r="B796" s="54" t="s">
        <v>185</v>
      </c>
      <c r="C796" s="54" t="s">
        <v>1623</v>
      </c>
      <c r="D796" s="54" t="s">
        <v>92</v>
      </c>
      <c r="E796" s="54" t="s">
        <v>1121</v>
      </c>
      <c r="F796" s="54" t="s">
        <v>267</v>
      </c>
      <c r="G796" s="54" t="s">
        <v>204</v>
      </c>
      <c r="H796" s="54" t="s">
        <v>206</v>
      </c>
      <c r="I796" s="54" t="s">
        <v>1069</v>
      </c>
      <c r="J796" s="54" t="s">
        <v>204</v>
      </c>
      <c r="K796" s="54" t="s">
        <v>1072</v>
      </c>
      <c r="L796" s="89">
        <v>41688</v>
      </c>
      <c r="M796" s="89"/>
      <c r="N796" s="54" t="s">
        <v>1073</v>
      </c>
      <c r="O796" s="90">
        <v>3.0390557499999998E-2</v>
      </c>
      <c r="P796" s="54">
        <v>52</v>
      </c>
    </row>
    <row r="797" spans="1:16" ht="24">
      <c r="A797" s="54" t="s">
        <v>225</v>
      </c>
      <c r="B797" s="54" t="s">
        <v>185</v>
      </c>
      <c r="C797" s="54" t="s">
        <v>1623</v>
      </c>
      <c r="D797" s="54" t="s">
        <v>92</v>
      </c>
      <c r="E797" s="54" t="s">
        <v>1121</v>
      </c>
      <c r="F797" s="54" t="s">
        <v>267</v>
      </c>
      <c r="G797" s="54" t="s">
        <v>204</v>
      </c>
      <c r="H797" s="54" t="s">
        <v>206</v>
      </c>
      <c r="I797" s="54" t="s">
        <v>1069</v>
      </c>
      <c r="J797" s="54" t="s">
        <v>204</v>
      </c>
      <c r="K797" s="54" t="s">
        <v>1074</v>
      </c>
      <c r="L797" s="89">
        <v>41688</v>
      </c>
      <c r="M797" s="89"/>
      <c r="N797" s="54" t="s">
        <v>1075</v>
      </c>
      <c r="O797" s="90">
        <v>3.7403763E-2</v>
      </c>
      <c r="P797" s="54">
        <v>64</v>
      </c>
    </row>
    <row r="798" spans="1:16" ht="24">
      <c r="A798" s="54" t="s">
        <v>225</v>
      </c>
      <c r="B798" s="54" t="s">
        <v>185</v>
      </c>
      <c r="C798" s="54" t="s">
        <v>1623</v>
      </c>
      <c r="D798" s="54" t="s">
        <v>92</v>
      </c>
      <c r="E798" s="54" t="s">
        <v>1121</v>
      </c>
      <c r="F798" s="54" t="s">
        <v>267</v>
      </c>
      <c r="G798" s="54" t="s">
        <v>204</v>
      </c>
      <c r="H798" s="54" t="s">
        <v>206</v>
      </c>
      <c r="I798" s="54" t="s">
        <v>1069</v>
      </c>
      <c r="J798" s="54" t="s">
        <v>204</v>
      </c>
      <c r="K798" s="54" t="s">
        <v>1076</v>
      </c>
      <c r="L798" s="89">
        <v>41688</v>
      </c>
      <c r="M798" s="89"/>
      <c r="N798" s="54" t="s">
        <v>1077</v>
      </c>
      <c r="O798" s="90">
        <v>4.4416968600000002E-2</v>
      </c>
      <c r="P798" s="54">
        <v>76</v>
      </c>
    </row>
    <row r="799" spans="1:16" ht="24">
      <c r="A799" s="54" t="s">
        <v>225</v>
      </c>
      <c r="B799" s="54" t="s">
        <v>185</v>
      </c>
      <c r="C799" s="54" t="s">
        <v>1623</v>
      </c>
      <c r="D799" s="54" t="s">
        <v>92</v>
      </c>
      <c r="E799" s="54" t="s">
        <v>1121</v>
      </c>
      <c r="F799" s="54" t="s">
        <v>267</v>
      </c>
      <c r="G799" s="54" t="s">
        <v>204</v>
      </c>
      <c r="H799" s="54" t="s">
        <v>206</v>
      </c>
      <c r="I799" s="54" t="s">
        <v>1069</v>
      </c>
      <c r="J799" s="54" t="s">
        <v>204</v>
      </c>
      <c r="K799" s="54" t="s">
        <v>1078</v>
      </c>
      <c r="L799" s="89">
        <v>41688</v>
      </c>
      <c r="M799" s="89"/>
      <c r="N799" s="54" t="s">
        <v>1079</v>
      </c>
      <c r="O799" s="90">
        <v>5.6105644600000011E-2</v>
      </c>
      <c r="P799" s="54">
        <v>96</v>
      </c>
    </row>
    <row r="800" spans="1:16" ht="24">
      <c r="A800" s="54" t="s">
        <v>225</v>
      </c>
      <c r="B800" s="54" t="s">
        <v>185</v>
      </c>
      <c r="C800" s="54" t="s">
        <v>1623</v>
      </c>
      <c r="D800" s="54" t="s">
        <v>92</v>
      </c>
      <c r="E800" s="54" t="s">
        <v>1121</v>
      </c>
      <c r="F800" s="54" t="s">
        <v>267</v>
      </c>
      <c r="G800" s="54" t="s">
        <v>204</v>
      </c>
      <c r="H800" s="54" t="s">
        <v>206</v>
      </c>
      <c r="I800" s="54" t="s">
        <v>1069</v>
      </c>
      <c r="J800" s="54" t="s">
        <v>204</v>
      </c>
      <c r="K800" s="54" t="s">
        <v>1080</v>
      </c>
      <c r="L800" s="89">
        <v>41688</v>
      </c>
      <c r="M800" s="89"/>
      <c r="N800" s="54" t="s">
        <v>1081</v>
      </c>
      <c r="O800" s="90">
        <v>3.8572630599999998E-2</v>
      </c>
      <c r="P800" s="54">
        <v>66</v>
      </c>
    </row>
    <row r="801" spans="1:16" ht="24">
      <c r="A801" s="54" t="s">
        <v>225</v>
      </c>
      <c r="B801" s="54" t="s">
        <v>185</v>
      </c>
      <c r="C801" s="54" t="s">
        <v>1623</v>
      </c>
      <c r="D801" s="54" t="s">
        <v>92</v>
      </c>
      <c r="E801" s="54" t="s">
        <v>1121</v>
      </c>
      <c r="F801" s="54" t="s">
        <v>267</v>
      </c>
      <c r="G801" s="54" t="s">
        <v>204</v>
      </c>
      <c r="H801" s="54" t="s">
        <v>206</v>
      </c>
      <c r="I801" s="54" t="s">
        <v>1069</v>
      </c>
      <c r="J801" s="54" t="s">
        <v>204</v>
      </c>
      <c r="K801" s="54" t="s">
        <v>1082</v>
      </c>
      <c r="L801" s="89">
        <v>41688</v>
      </c>
      <c r="M801" s="89"/>
      <c r="N801" s="54" t="s">
        <v>1083</v>
      </c>
      <c r="O801" s="90">
        <v>4.0910365800000008E-2</v>
      </c>
      <c r="P801" s="54">
        <v>70</v>
      </c>
    </row>
    <row r="802" spans="1:16" ht="24">
      <c r="A802" s="54" t="s">
        <v>225</v>
      </c>
      <c r="B802" s="54" t="s">
        <v>185</v>
      </c>
      <c r="C802" s="54" t="s">
        <v>1623</v>
      </c>
      <c r="D802" s="54" t="s">
        <v>92</v>
      </c>
      <c r="E802" s="54" t="s">
        <v>1121</v>
      </c>
      <c r="F802" s="54" t="s">
        <v>267</v>
      </c>
      <c r="G802" s="54" t="s">
        <v>204</v>
      </c>
      <c r="H802" s="54" t="s">
        <v>206</v>
      </c>
      <c r="I802" s="54" t="s">
        <v>1069</v>
      </c>
      <c r="J802" s="54" t="s">
        <v>204</v>
      </c>
      <c r="K802" s="54" t="s">
        <v>1084</v>
      </c>
      <c r="L802" s="89">
        <v>41688</v>
      </c>
      <c r="M802" s="89"/>
      <c r="N802" s="54" t="s">
        <v>1085</v>
      </c>
      <c r="O802" s="90">
        <v>3.6234895400000001E-2</v>
      </c>
      <c r="P802" s="54">
        <v>62</v>
      </c>
    </row>
    <row r="803" spans="1:16" ht="24">
      <c r="A803" s="54" t="s">
        <v>225</v>
      </c>
      <c r="B803" s="54" t="s">
        <v>185</v>
      </c>
      <c r="C803" s="54" t="s">
        <v>1623</v>
      </c>
      <c r="D803" s="54" t="s">
        <v>92</v>
      </c>
      <c r="E803" s="54" t="s">
        <v>1121</v>
      </c>
      <c r="F803" s="54" t="s">
        <v>267</v>
      </c>
      <c r="G803" s="54" t="s">
        <v>204</v>
      </c>
      <c r="H803" s="54" t="s">
        <v>206</v>
      </c>
      <c r="I803" s="54" t="s">
        <v>1069</v>
      </c>
      <c r="J803" s="54" t="s">
        <v>204</v>
      </c>
      <c r="K803" s="54" t="s">
        <v>1086</v>
      </c>
      <c r="L803" s="89">
        <v>41688</v>
      </c>
      <c r="M803" s="89"/>
      <c r="N803" s="54" t="s">
        <v>1087</v>
      </c>
      <c r="O803" s="90">
        <v>4.0910365800000008E-2</v>
      </c>
      <c r="P803" s="54">
        <v>70</v>
      </c>
    </row>
    <row r="804" spans="1:16" ht="24">
      <c r="A804" s="54" t="s">
        <v>225</v>
      </c>
      <c r="B804" s="54" t="s">
        <v>185</v>
      </c>
      <c r="C804" s="54" t="s">
        <v>1623</v>
      </c>
      <c r="D804" s="54" t="s">
        <v>92</v>
      </c>
      <c r="E804" s="54" t="s">
        <v>1121</v>
      </c>
      <c r="F804" s="54" t="s">
        <v>267</v>
      </c>
      <c r="G804" s="54" t="s">
        <v>204</v>
      </c>
      <c r="H804" s="54" t="s">
        <v>206</v>
      </c>
      <c r="I804" s="54" t="s">
        <v>1069</v>
      </c>
      <c r="J804" s="54" t="s">
        <v>204</v>
      </c>
      <c r="K804" s="54" t="s">
        <v>1088</v>
      </c>
      <c r="L804" s="89">
        <v>41688</v>
      </c>
      <c r="M804" s="89"/>
      <c r="N804" s="54" t="s">
        <v>1089</v>
      </c>
      <c r="O804" s="90">
        <v>0.1110424215</v>
      </c>
      <c r="P804" s="54">
        <v>190</v>
      </c>
    </row>
    <row r="805" spans="1:16" ht="24">
      <c r="A805" s="54" t="s">
        <v>225</v>
      </c>
      <c r="B805" s="54" t="s">
        <v>185</v>
      </c>
      <c r="C805" s="54" t="s">
        <v>1623</v>
      </c>
      <c r="D805" s="54" t="s">
        <v>92</v>
      </c>
      <c r="E805" s="54" t="s">
        <v>1121</v>
      </c>
      <c r="F805" s="54" t="s">
        <v>267</v>
      </c>
      <c r="G805" s="54" t="s">
        <v>204</v>
      </c>
      <c r="H805" s="54" t="s">
        <v>206</v>
      </c>
      <c r="I805" s="54" t="s">
        <v>1069</v>
      </c>
      <c r="J805" s="54" t="s">
        <v>204</v>
      </c>
      <c r="K805" s="54" t="s">
        <v>1090</v>
      </c>
      <c r="L805" s="89">
        <v>41688</v>
      </c>
      <c r="M805" s="89"/>
      <c r="N805" s="54" t="s">
        <v>1091</v>
      </c>
      <c r="O805" s="90">
        <v>0.31384094930000001</v>
      </c>
      <c r="P805" s="54">
        <v>537</v>
      </c>
    </row>
    <row r="806" spans="1:16" ht="24">
      <c r="A806" s="54" t="s">
        <v>225</v>
      </c>
      <c r="B806" s="54" t="s">
        <v>185</v>
      </c>
      <c r="C806" s="54" t="s">
        <v>1623</v>
      </c>
      <c r="D806" s="54" t="s">
        <v>92</v>
      </c>
      <c r="E806" s="54" t="s">
        <v>1121</v>
      </c>
      <c r="F806" s="54" t="s">
        <v>267</v>
      </c>
      <c r="G806" s="54" t="s">
        <v>204</v>
      </c>
      <c r="H806" s="54" t="s">
        <v>206</v>
      </c>
      <c r="I806" s="54" t="s">
        <v>1069</v>
      </c>
      <c r="J806" s="54" t="s">
        <v>204</v>
      </c>
      <c r="K806" s="54" t="s">
        <v>1092</v>
      </c>
      <c r="L806" s="89">
        <v>41688</v>
      </c>
      <c r="M806" s="89"/>
      <c r="N806" s="54" t="s">
        <v>1093</v>
      </c>
      <c r="O806" s="90">
        <v>3.6819329200000001E-2</v>
      </c>
      <c r="P806" s="54">
        <v>63</v>
      </c>
    </row>
    <row r="807" spans="1:16" ht="24">
      <c r="A807" s="54" t="s">
        <v>225</v>
      </c>
      <c r="B807" s="54" t="s">
        <v>185</v>
      </c>
      <c r="C807" s="54" t="s">
        <v>1623</v>
      </c>
      <c r="D807" s="54" t="s">
        <v>92</v>
      </c>
      <c r="E807" s="54" t="s">
        <v>1121</v>
      </c>
      <c r="F807" s="54" t="s">
        <v>267</v>
      </c>
      <c r="G807" s="54" t="s">
        <v>360</v>
      </c>
      <c r="H807" s="54" t="s">
        <v>1094</v>
      </c>
      <c r="I807" s="54" t="s">
        <v>1095</v>
      </c>
      <c r="J807" s="54" t="s">
        <v>360</v>
      </c>
      <c r="K807" s="54" t="s">
        <v>1096</v>
      </c>
      <c r="L807" s="89">
        <v>42671</v>
      </c>
      <c r="M807" s="89"/>
      <c r="N807" s="54" t="s">
        <v>1097</v>
      </c>
      <c r="O807" s="90">
        <v>3.5066028E-3</v>
      </c>
      <c r="P807" s="54">
        <v>6</v>
      </c>
    </row>
    <row r="808" spans="1:16" ht="24">
      <c r="A808" s="54" t="s">
        <v>225</v>
      </c>
      <c r="B808" s="54" t="s">
        <v>185</v>
      </c>
      <c r="C808" s="54" t="s">
        <v>1623</v>
      </c>
      <c r="D808" s="54" t="s">
        <v>92</v>
      </c>
      <c r="E808" s="54" t="s">
        <v>1121</v>
      </c>
      <c r="F808" s="54" t="s">
        <v>267</v>
      </c>
      <c r="G808" s="54" t="s">
        <v>360</v>
      </c>
      <c r="H808" s="54" t="s">
        <v>1094</v>
      </c>
      <c r="I808" s="54" t="s">
        <v>1095</v>
      </c>
      <c r="J808" s="54" t="s">
        <v>360</v>
      </c>
      <c r="K808" s="54" t="s">
        <v>1098</v>
      </c>
      <c r="L808" s="89">
        <v>42671</v>
      </c>
      <c r="M808" s="89"/>
      <c r="N808" s="54" t="s">
        <v>1099</v>
      </c>
      <c r="O808" s="90">
        <v>1.05198084E-2</v>
      </c>
      <c r="P808" s="54">
        <v>18</v>
      </c>
    </row>
    <row r="809" spans="1:16" ht="24">
      <c r="A809" s="54" t="s">
        <v>225</v>
      </c>
      <c r="B809" s="54" t="s">
        <v>185</v>
      </c>
      <c r="C809" s="54" t="s">
        <v>1623</v>
      </c>
      <c r="D809" s="54" t="s">
        <v>92</v>
      </c>
      <c r="E809" s="54" t="s">
        <v>1121</v>
      </c>
      <c r="F809" s="54" t="s">
        <v>267</v>
      </c>
      <c r="G809" s="54" t="s">
        <v>360</v>
      </c>
      <c r="H809" s="54" t="s">
        <v>1094</v>
      </c>
      <c r="I809" s="54" t="s">
        <v>1095</v>
      </c>
      <c r="J809" s="54" t="s">
        <v>360</v>
      </c>
      <c r="K809" s="54" t="s">
        <v>1100</v>
      </c>
      <c r="L809" s="89">
        <v>42671</v>
      </c>
      <c r="M809" s="89"/>
      <c r="N809" s="54" t="s">
        <v>1101</v>
      </c>
      <c r="O809" s="90">
        <v>5.2599041999999993E-3</v>
      </c>
      <c r="P809" s="54">
        <v>9</v>
      </c>
    </row>
    <row r="810" spans="1:16" ht="24">
      <c r="A810" s="54" t="s">
        <v>225</v>
      </c>
      <c r="B810" s="54" t="s">
        <v>185</v>
      </c>
      <c r="C810" s="54" t="s">
        <v>1623</v>
      </c>
      <c r="D810" s="54" t="s">
        <v>92</v>
      </c>
      <c r="E810" s="54" t="s">
        <v>1121</v>
      </c>
      <c r="F810" s="54" t="s">
        <v>267</v>
      </c>
      <c r="G810" s="54" t="s">
        <v>360</v>
      </c>
      <c r="H810" s="54" t="s">
        <v>1094</v>
      </c>
      <c r="I810" s="54" t="s">
        <v>1095</v>
      </c>
      <c r="J810" s="54" t="s">
        <v>360</v>
      </c>
      <c r="K810" s="54" t="s">
        <v>1102</v>
      </c>
      <c r="L810" s="89">
        <v>42671</v>
      </c>
      <c r="M810" s="89"/>
      <c r="N810" s="54" t="s">
        <v>1103</v>
      </c>
      <c r="O810" s="90">
        <v>5.844338000000001E-3</v>
      </c>
      <c r="P810" s="54">
        <v>10</v>
      </c>
    </row>
    <row r="811" spans="1:16" ht="24">
      <c r="A811" s="54" t="s">
        <v>225</v>
      </c>
      <c r="B811" s="54" t="s">
        <v>185</v>
      </c>
      <c r="C811" s="54" t="s">
        <v>1623</v>
      </c>
      <c r="D811" s="54" t="s">
        <v>92</v>
      </c>
      <c r="E811" s="54" t="s">
        <v>1121</v>
      </c>
      <c r="F811" s="54" t="s">
        <v>267</v>
      </c>
      <c r="G811" s="54" t="s">
        <v>360</v>
      </c>
      <c r="H811" s="54" t="s">
        <v>1094</v>
      </c>
      <c r="I811" s="54" t="s">
        <v>1095</v>
      </c>
      <c r="J811" s="54" t="s">
        <v>360</v>
      </c>
      <c r="K811" s="54" t="s">
        <v>361</v>
      </c>
      <c r="L811" s="89">
        <v>42671</v>
      </c>
      <c r="M811" s="89"/>
      <c r="N811" s="54" t="s">
        <v>1104</v>
      </c>
      <c r="O811" s="90">
        <v>5.2599041999999993E-3</v>
      </c>
      <c r="P811" s="54">
        <v>9</v>
      </c>
    </row>
    <row r="812" spans="1:16" ht="24">
      <c r="A812" s="54" t="s">
        <v>225</v>
      </c>
      <c r="B812" s="54" t="s">
        <v>185</v>
      </c>
      <c r="C812" s="54" t="s">
        <v>1623</v>
      </c>
      <c r="D812" s="54" t="s">
        <v>92</v>
      </c>
      <c r="E812" s="54" t="s">
        <v>1121</v>
      </c>
      <c r="F812" s="54" t="s">
        <v>267</v>
      </c>
      <c r="G812" s="54" t="s">
        <v>360</v>
      </c>
      <c r="H812" s="54" t="s">
        <v>1094</v>
      </c>
      <c r="I812" s="54" t="s">
        <v>1095</v>
      </c>
      <c r="J812" s="54" t="s">
        <v>360</v>
      </c>
      <c r="K812" s="54" t="s">
        <v>1105</v>
      </c>
      <c r="L812" s="89">
        <v>42671</v>
      </c>
      <c r="M812" s="89"/>
      <c r="N812" s="54" t="s">
        <v>1106</v>
      </c>
      <c r="O812" s="90">
        <v>4.0910366000000012E-3</v>
      </c>
      <c r="P812" s="54">
        <v>7</v>
      </c>
    </row>
    <row r="813" spans="1:16" ht="24">
      <c r="A813" s="54" t="s">
        <v>225</v>
      </c>
      <c r="B813" s="54" t="s">
        <v>185</v>
      </c>
      <c r="C813" s="54" t="s">
        <v>1623</v>
      </c>
      <c r="D813" s="54" t="s">
        <v>92</v>
      </c>
      <c r="E813" s="54" t="s">
        <v>1121</v>
      </c>
      <c r="F813" s="54" t="s">
        <v>267</v>
      </c>
      <c r="G813" s="54" t="s">
        <v>360</v>
      </c>
      <c r="H813" s="54" t="s">
        <v>1094</v>
      </c>
      <c r="I813" s="54" t="s">
        <v>1095</v>
      </c>
      <c r="J813" s="54" t="s">
        <v>360</v>
      </c>
      <c r="K813" s="54" t="s">
        <v>1107</v>
      </c>
      <c r="L813" s="89">
        <v>42671</v>
      </c>
      <c r="M813" s="89"/>
      <c r="N813" s="54" t="s">
        <v>1108</v>
      </c>
      <c r="O813" s="90">
        <v>7.5976393999999999E-3</v>
      </c>
      <c r="P813" s="54">
        <v>13</v>
      </c>
    </row>
    <row r="814" spans="1:16" ht="24">
      <c r="A814" s="54" t="s">
        <v>225</v>
      </c>
      <c r="B814" s="54" t="s">
        <v>185</v>
      </c>
      <c r="C814" s="54" t="s">
        <v>1623</v>
      </c>
      <c r="D814" s="54" t="s">
        <v>92</v>
      </c>
      <c r="E814" s="54" t="s">
        <v>1121</v>
      </c>
      <c r="F814" s="54" t="s">
        <v>267</v>
      </c>
      <c r="G814" s="54" t="s">
        <v>360</v>
      </c>
      <c r="H814" s="54" t="s">
        <v>1094</v>
      </c>
      <c r="I814" s="54" t="s">
        <v>1095</v>
      </c>
      <c r="J814" s="54" t="s">
        <v>360</v>
      </c>
      <c r="K814" s="54" t="s">
        <v>1109</v>
      </c>
      <c r="L814" s="89">
        <v>42671</v>
      </c>
      <c r="M814" s="89"/>
      <c r="N814" s="54" t="s">
        <v>1110</v>
      </c>
      <c r="O814" s="90">
        <v>6.4287718000000001E-3</v>
      </c>
      <c r="P814" s="54">
        <v>11</v>
      </c>
    </row>
    <row r="815" spans="1:16" ht="24">
      <c r="A815" s="54" t="s">
        <v>225</v>
      </c>
      <c r="B815" s="54" t="s">
        <v>185</v>
      </c>
      <c r="C815" s="54" t="s">
        <v>1623</v>
      </c>
      <c r="D815" s="54" t="s">
        <v>92</v>
      </c>
      <c r="E815" s="54" t="s">
        <v>1121</v>
      </c>
      <c r="F815" s="54" t="s">
        <v>267</v>
      </c>
      <c r="G815" s="54" t="s">
        <v>360</v>
      </c>
      <c r="H815" s="54" t="s">
        <v>1094</v>
      </c>
      <c r="I815" s="54" t="s">
        <v>1095</v>
      </c>
      <c r="J815" s="54" t="s">
        <v>360</v>
      </c>
      <c r="K815" s="54" t="s">
        <v>1111</v>
      </c>
      <c r="L815" s="89">
        <v>42671</v>
      </c>
      <c r="M815" s="89"/>
      <c r="N815" s="54" t="s">
        <v>1112</v>
      </c>
      <c r="O815" s="90">
        <v>7.0132056E-3</v>
      </c>
      <c r="P815" s="54">
        <v>12</v>
      </c>
    </row>
    <row r="816" spans="1:16" ht="24">
      <c r="A816" s="54" t="s">
        <v>225</v>
      </c>
      <c r="B816" s="54" t="s">
        <v>185</v>
      </c>
      <c r="C816" s="54" t="s">
        <v>1624</v>
      </c>
      <c r="D816" s="54" t="s">
        <v>92</v>
      </c>
      <c r="E816" s="54" t="s">
        <v>336</v>
      </c>
      <c r="F816" s="54" t="s">
        <v>267</v>
      </c>
      <c r="G816" s="54" t="s">
        <v>207</v>
      </c>
      <c r="H816" s="54" t="s">
        <v>337</v>
      </c>
      <c r="I816" s="54" t="s">
        <v>338</v>
      </c>
      <c r="J816" s="54" t="s">
        <v>207</v>
      </c>
      <c r="K816" s="54" t="s">
        <v>337</v>
      </c>
      <c r="L816" s="89">
        <v>41870</v>
      </c>
      <c r="M816" s="89"/>
      <c r="N816" s="54" t="s">
        <v>339</v>
      </c>
      <c r="O816" s="90">
        <v>1.7533014E-3</v>
      </c>
      <c r="P816" s="54">
        <v>3</v>
      </c>
    </row>
    <row r="817" spans="1:16" ht="24">
      <c r="A817" s="54" t="s">
        <v>225</v>
      </c>
      <c r="B817" s="54" t="s">
        <v>185</v>
      </c>
      <c r="C817" s="54" t="s">
        <v>1624</v>
      </c>
      <c r="D817" s="54" t="s">
        <v>92</v>
      </c>
      <c r="E817" s="54" t="s">
        <v>336</v>
      </c>
      <c r="F817" s="54" t="s">
        <v>267</v>
      </c>
      <c r="G817" s="54" t="s">
        <v>207</v>
      </c>
      <c r="H817" s="54" t="s">
        <v>340</v>
      </c>
      <c r="I817" s="54" t="s">
        <v>341</v>
      </c>
      <c r="J817" s="54" t="s">
        <v>207</v>
      </c>
      <c r="K817" s="54" t="s">
        <v>340</v>
      </c>
      <c r="L817" s="89">
        <v>41761</v>
      </c>
      <c r="M817" s="89"/>
      <c r="N817" s="54" t="s">
        <v>342</v>
      </c>
      <c r="O817" s="90">
        <v>1.1688676000000001E-3</v>
      </c>
      <c r="P817" s="54">
        <v>2</v>
      </c>
    </row>
    <row r="818" spans="1:16" ht="24">
      <c r="A818" s="54" t="s">
        <v>225</v>
      </c>
      <c r="B818" s="54" t="s">
        <v>185</v>
      </c>
      <c r="C818" s="54" t="s">
        <v>1624</v>
      </c>
      <c r="D818" s="54" t="s">
        <v>92</v>
      </c>
      <c r="E818" s="54" t="s">
        <v>336</v>
      </c>
      <c r="F818" s="54" t="s">
        <v>267</v>
      </c>
      <c r="G818" s="54" t="s">
        <v>207</v>
      </c>
      <c r="H818" s="54" t="s">
        <v>322</v>
      </c>
      <c r="I818" s="54" t="s">
        <v>343</v>
      </c>
      <c r="J818" s="54" t="s">
        <v>207</v>
      </c>
      <c r="K818" s="54" t="s">
        <v>322</v>
      </c>
      <c r="L818" s="89">
        <v>41761</v>
      </c>
      <c r="M818" s="89"/>
      <c r="N818" s="54" t="s">
        <v>344</v>
      </c>
      <c r="O818" s="90">
        <v>2.3377352000000001E-3</v>
      </c>
      <c r="P818" s="54">
        <v>4</v>
      </c>
    </row>
    <row r="819" spans="1:16" ht="24">
      <c r="A819" s="54" t="s">
        <v>225</v>
      </c>
      <c r="B819" s="54" t="s">
        <v>185</v>
      </c>
      <c r="C819" s="54" t="s">
        <v>345</v>
      </c>
      <c r="D819" s="54" t="s">
        <v>92</v>
      </c>
      <c r="E819" s="54" t="s">
        <v>335</v>
      </c>
      <c r="F819" s="54" t="s">
        <v>267</v>
      </c>
      <c r="G819" s="54" t="s">
        <v>207</v>
      </c>
      <c r="H819" s="54" t="s">
        <v>337</v>
      </c>
      <c r="I819" s="54" t="s">
        <v>338</v>
      </c>
      <c r="J819" s="54" t="s">
        <v>207</v>
      </c>
      <c r="K819" s="54" t="s">
        <v>337</v>
      </c>
      <c r="L819" s="89">
        <v>41870</v>
      </c>
      <c r="M819" s="89"/>
      <c r="N819" s="54" t="s">
        <v>339</v>
      </c>
      <c r="O819" s="90">
        <v>1.9377999999999999E-2</v>
      </c>
      <c r="P819" s="54">
        <v>3</v>
      </c>
    </row>
    <row r="820" spans="1:16" ht="24">
      <c r="A820" s="54" t="s">
        <v>225</v>
      </c>
      <c r="B820" s="54" t="s">
        <v>185</v>
      </c>
      <c r="C820" s="54" t="s">
        <v>345</v>
      </c>
      <c r="D820" s="54" t="s">
        <v>92</v>
      </c>
      <c r="E820" s="54" t="s">
        <v>335</v>
      </c>
      <c r="F820" s="54" t="s">
        <v>267</v>
      </c>
      <c r="G820" s="54" t="s">
        <v>207</v>
      </c>
      <c r="H820" s="54" t="s">
        <v>340</v>
      </c>
      <c r="I820" s="54" t="s">
        <v>341</v>
      </c>
      <c r="J820" s="54" t="s">
        <v>207</v>
      </c>
      <c r="K820" s="54" t="s">
        <v>340</v>
      </c>
      <c r="L820" s="89">
        <v>41761</v>
      </c>
      <c r="M820" s="89"/>
      <c r="N820" s="54" t="s">
        <v>342</v>
      </c>
      <c r="O820" s="90">
        <v>3.5680999999999991E-2</v>
      </c>
      <c r="P820" s="54">
        <v>4</v>
      </c>
    </row>
    <row r="821" spans="1:16" ht="24">
      <c r="A821" s="54" t="s">
        <v>225</v>
      </c>
      <c r="B821" s="54" t="s">
        <v>185</v>
      </c>
      <c r="C821" s="54" t="s">
        <v>345</v>
      </c>
      <c r="D821" s="54" t="s">
        <v>92</v>
      </c>
      <c r="E821" s="54" t="s">
        <v>335</v>
      </c>
      <c r="F821" s="54" t="s">
        <v>267</v>
      </c>
      <c r="G821" s="54" t="s">
        <v>207</v>
      </c>
      <c r="H821" s="54" t="s">
        <v>322</v>
      </c>
      <c r="I821" s="54" t="s">
        <v>343</v>
      </c>
      <c r="J821" s="54" t="s">
        <v>207</v>
      </c>
      <c r="K821" s="54" t="s">
        <v>322</v>
      </c>
      <c r="L821" s="89">
        <v>41761</v>
      </c>
      <c r="M821" s="89"/>
      <c r="N821" s="54" t="s">
        <v>344</v>
      </c>
      <c r="O821" s="90">
        <v>2.6370999999999999E-2</v>
      </c>
      <c r="P821" s="54">
        <v>4</v>
      </c>
    </row>
    <row r="822" spans="1:16" ht="24">
      <c r="A822" s="54" t="s">
        <v>225</v>
      </c>
      <c r="B822" s="54" t="s">
        <v>185</v>
      </c>
      <c r="C822" s="54" t="s">
        <v>1125</v>
      </c>
      <c r="D822" s="54" t="s">
        <v>92</v>
      </c>
      <c r="E822" s="54" t="s">
        <v>365</v>
      </c>
      <c r="F822" s="54" t="s">
        <v>267</v>
      </c>
      <c r="G822" s="54" t="s">
        <v>186</v>
      </c>
      <c r="H822" s="54" t="s">
        <v>366</v>
      </c>
      <c r="I822" s="54" t="s">
        <v>367</v>
      </c>
      <c r="J822" s="54" t="s">
        <v>186</v>
      </c>
      <c r="K822" s="54" t="s">
        <v>368</v>
      </c>
      <c r="L822" s="89">
        <v>41695</v>
      </c>
      <c r="M822" s="89"/>
      <c r="N822" s="54" t="s">
        <v>369</v>
      </c>
      <c r="O822" s="90">
        <v>0.35211199999999998</v>
      </c>
      <c r="P822" s="54">
        <v>50</v>
      </c>
    </row>
    <row r="823" spans="1:16" ht="24">
      <c r="A823" s="54" t="s">
        <v>225</v>
      </c>
      <c r="B823" s="54" t="s">
        <v>185</v>
      </c>
      <c r="C823" s="54" t="s">
        <v>1125</v>
      </c>
      <c r="D823" s="54" t="s">
        <v>92</v>
      </c>
      <c r="E823" s="54" t="s">
        <v>365</v>
      </c>
      <c r="F823" s="54" t="s">
        <v>267</v>
      </c>
      <c r="G823" s="54" t="s">
        <v>186</v>
      </c>
      <c r="H823" s="54" t="s">
        <v>366</v>
      </c>
      <c r="I823" s="54" t="s">
        <v>367</v>
      </c>
      <c r="J823" s="54" t="s">
        <v>186</v>
      </c>
      <c r="K823" s="54" t="s">
        <v>368</v>
      </c>
      <c r="L823" s="89">
        <v>41695</v>
      </c>
      <c r="M823" s="89"/>
      <c r="N823" s="54" t="s">
        <v>370</v>
      </c>
      <c r="O823" s="90">
        <v>2.4655339999999999</v>
      </c>
      <c r="P823" s="54">
        <v>341</v>
      </c>
    </row>
    <row r="824" spans="1:16" ht="24">
      <c r="A824" s="54" t="s">
        <v>225</v>
      </c>
      <c r="B824" s="54" t="s">
        <v>185</v>
      </c>
      <c r="C824" s="54" t="s">
        <v>1125</v>
      </c>
      <c r="D824" s="54" t="s">
        <v>92</v>
      </c>
      <c r="E824" s="54" t="s">
        <v>365</v>
      </c>
      <c r="F824" s="54" t="s">
        <v>267</v>
      </c>
      <c r="G824" s="54" t="s">
        <v>186</v>
      </c>
      <c r="H824" s="54" t="s">
        <v>366</v>
      </c>
      <c r="I824" s="54" t="s">
        <v>367</v>
      </c>
      <c r="J824" s="54" t="s">
        <v>186</v>
      </c>
      <c r="K824" s="54" t="s">
        <v>371</v>
      </c>
      <c r="L824" s="89">
        <v>41695</v>
      </c>
      <c r="M824" s="89"/>
      <c r="N824" s="54" t="s">
        <v>372</v>
      </c>
      <c r="O824" s="90">
        <v>0.24843199999999999</v>
      </c>
      <c r="P824" s="54">
        <v>44</v>
      </c>
    </row>
    <row r="825" spans="1:16" ht="24">
      <c r="A825" s="54" t="s">
        <v>225</v>
      </c>
      <c r="B825" s="54" t="s">
        <v>185</v>
      </c>
      <c r="C825" s="54" t="s">
        <v>1125</v>
      </c>
      <c r="D825" s="54" t="s">
        <v>92</v>
      </c>
      <c r="E825" s="54" t="s">
        <v>365</v>
      </c>
      <c r="F825" s="54" t="s">
        <v>267</v>
      </c>
      <c r="G825" s="54" t="s">
        <v>186</v>
      </c>
      <c r="H825" s="54" t="s">
        <v>366</v>
      </c>
      <c r="I825" s="54" t="s">
        <v>367</v>
      </c>
      <c r="J825" s="54" t="s">
        <v>186</v>
      </c>
      <c r="K825" s="54" t="s">
        <v>371</v>
      </c>
      <c r="L825" s="89">
        <v>41695</v>
      </c>
      <c r="M825" s="89"/>
      <c r="N825" s="54" t="s">
        <v>373</v>
      </c>
      <c r="O825" s="90">
        <v>0.76566699999999999</v>
      </c>
      <c r="P825" s="54">
        <v>94</v>
      </c>
    </row>
    <row r="826" spans="1:16" ht="24">
      <c r="A826" s="54" t="s">
        <v>225</v>
      </c>
      <c r="B826" s="54" t="s">
        <v>185</v>
      </c>
      <c r="C826" s="54" t="s">
        <v>1125</v>
      </c>
      <c r="D826" s="54" t="s">
        <v>92</v>
      </c>
      <c r="E826" s="54" t="s">
        <v>365</v>
      </c>
      <c r="F826" s="54" t="s">
        <v>267</v>
      </c>
      <c r="G826" s="54" t="s">
        <v>186</v>
      </c>
      <c r="H826" s="54" t="s">
        <v>366</v>
      </c>
      <c r="I826" s="54" t="s">
        <v>367</v>
      </c>
      <c r="J826" s="54" t="s">
        <v>186</v>
      </c>
      <c r="K826" s="54" t="s">
        <v>374</v>
      </c>
      <c r="L826" s="89">
        <v>41695</v>
      </c>
      <c r="M826" s="89"/>
      <c r="N826" s="54" t="s">
        <v>375</v>
      </c>
      <c r="O826" s="90">
        <v>7.039740000000001</v>
      </c>
      <c r="P826" s="54">
        <v>1042</v>
      </c>
    </row>
    <row r="827" spans="1:16" ht="24">
      <c r="A827" s="54" t="s">
        <v>225</v>
      </c>
      <c r="B827" s="54" t="s">
        <v>185</v>
      </c>
      <c r="C827" s="54" t="s">
        <v>1125</v>
      </c>
      <c r="D827" s="54" t="s">
        <v>92</v>
      </c>
      <c r="E827" s="54" t="s">
        <v>365</v>
      </c>
      <c r="F827" s="54" t="s">
        <v>267</v>
      </c>
      <c r="G827" s="54" t="s">
        <v>186</v>
      </c>
      <c r="H827" s="54" t="s">
        <v>366</v>
      </c>
      <c r="I827" s="54" t="s">
        <v>367</v>
      </c>
      <c r="J827" s="54" t="s">
        <v>186</v>
      </c>
      <c r="K827" s="54" t="s">
        <v>376</v>
      </c>
      <c r="L827" s="89">
        <v>41695</v>
      </c>
      <c r="M827" s="89"/>
      <c r="N827" s="54" t="s">
        <v>377</v>
      </c>
      <c r="O827" s="90">
        <v>1.744974</v>
      </c>
      <c r="P827" s="54">
        <v>246</v>
      </c>
    </row>
    <row r="828" spans="1:16" ht="24">
      <c r="A828" s="54" t="s">
        <v>225</v>
      </c>
      <c r="B828" s="54" t="s">
        <v>185</v>
      </c>
      <c r="C828" s="54" t="s">
        <v>1125</v>
      </c>
      <c r="D828" s="54" t="s">
        <v>92</v>
      </c>
      <c r="E828" s="54" t="s">
        <v>365</v>
      </c>
      <c r="F828" s="54" t="s">
        <v>267</v>
      </c>
      <c r="G828" s="54" t="s">
        <v>186</v>
      </c>
      <c r="H828" s="54" t="s">
        <v>366</v>
      </c>
      <c r="I828" s="54" t="s">
        <v>367</v>
      </c>
      <c r="J828" s="54" t="s">
        <v>186</v>
      </c>
      <c r="K828" s="54" t="s">
        <v>378</v>
      </c>
      <c r="L828" s="89">
        <v>41695</v>
      </c>
      <c r="M828" s="89"/>
      <c r="N828" s="54" t="s">
        <v>379</v>
      </c>
      <c r="O828" s="90">
        <v>1.355326</v>
      </c>
      <c r="P828" s="54">
        <v>170</v>
      </c>
    </row>
    <row r="829" spans="1:16" ht="24">
      <c r="A829" s="54" t="s">
        <v>225</v>
      </c>
      <c r="B829" s="54" t="s">
        <v>185</v>
      </c>
      <c r="C829" s="54" t="s">
        <v>1125</v>
      </c>
      <c r="D829" s="54" t="s">
        <v>92</v>
      </c>
      <c r="E829" s="54" t="s">
        <v>365</v>
      </c>
      <c r="F829" s="54" t="s">
        <v>267</v>
      </c>
      <c r="G829" s="54" t="s">
        <v>186</v>
      </c>
      <c r="H829" s="54" t="s">
        <v>366</v>
      </c>
      <c r="I829" s="54" t="s">
        <v>367</v>
      </c>
      <c r="J829" s="54" t="s">
        <v>186</v>
      </c>
      <c r="K829" s="54" t="s">
        <v>380</v>
      </c>
      <c r="L829" s="89">
        <v>41695</v>
      </c>
      <c r="M829" s="89"/>
      <c r="N829" s="54" t="s">
        <v>381</v>
      </c>
      <c r="O829" s="90">
        <v>0.42516300000000001</v>
      </c>
      <c r="P829" s="54">
        <v>60</v>
      </c>
    </row>
    <row r="830" spans="1:16" ht="24">
      <c r="A830" s="54" t="s">
        <v>225</v>
      </c>
      <c r="B830" s="54" t="s">
        <v>185</v>
      </c>
      <c r="C830" s="54" t="s">
        <v>1125</v>
      </c>
      <c r="D830" s="54" t="s">
        <v>92</v>
      </c>
      <c r="E830" s="54" t="s">
        <v>365</v>
      </c>
      <c r="F830" s="54" t="s">
        <v>267</v>
      </c>
      <c r="G830" s="54" t="s">
        <v>192</v>
      </c>
      <c r="H830" s="54" t="s">
        <v>275</v>
      </c>
      <c r="I830" s="54" t="s">
        <v>276</v>
      </c>
      <c r="J830" s="54" t="s">
        <v>192</v>
      </c>
      <c r="K830" s="54" t="s">
        <v>460</v>
      </c>
      <c r="L830" s="89">
        <v>41898</v>
      </c>
      <c r="M830" s="89"/>
      <c r="N830" s="54" t="s">
        <v>461</v>
      </c>
      <c r="O830" s="90">
        <v>8.0997500000000002</v>
      </c>
      <c r="P830" s="54">
        <v>1199</v>
      </c>
    </row>
    <row r="831" spans="1:16" ht="24">
      <c r="A831" s="54" t="s">
        <v>225</v>
      </c>
      <c r="B831" s="54" t="s">
        <v>185</v>
      </c>
      <c r="C831" s="54" t="s">
        <v>1125</v>
      </c>
      <c r="D831" s="54" t="s">
        <v>92</v>
      </c>
      <c r="E831" s="54" t="s">
        <v>365</v>
      </c>
      <c r="F831" s="54" t="s">
        <v>267</v>
      </c>
      <c r="G831" s="54" t="s">
        <v>192</v>
      </c>
      <c r="H831" s="54" t="s">
        <v>275</v>
      </c>
      <c r="I831" s="54" t="s">
        <v>276</v>
      </c>
      <c r="J831" s="54" t="s">
        <v>192</v>
      </c>
      <c r="K831" s="54" t="s">
        <v>277</v>
      </c>
      <c r="L831" s="89">
        <v>41898</v>
      </c>
      <c r="M831" s="89"/>
      <c r="N831" s="54" t="s">
        <v>278</v>
      </c>
      <c r="O831" s="90">
        <v>2.2892700000000001</v>
      </c>
      <c r="P831" s="54">
        <v>323</v>
      </c>
    </row>
    <row r="832" spans="1:16" ht="24">
      <c r="A832" s="54" t="s">
        <v>225</v>
      </c>
      <c r="B832" s="54" t="s">
        <v>185</v>
      </c>
      <c r="C832" s="54" t="s">
        <v>1125</v>
      </c>
      <c r="D832" s="54" t="s">
        <v>92</v>
      </c>
      <c r="E832" s="54" t="s">
        <v>365</v>
      </c>
      <c r="F832" s="54" t="s">
        <v>267</v>
      </c>
      <c r="G832" s="54" t="s">
        <v>192</v>
      </c>
      <c r="H832" s="54" t="s">
        <v>275</v>
      </c>
      <c r="I832" s="54" t="s">
        <v>276</v>
      </c>
      <c r="J832" s="54" t="s">
        <v>192</v>
      </c>
      <c r="K832" s="54" t="s">
        <v>279</v>
      </c>
      <c r="L832" s="89">
        <v>41898</v>
      </c>
      <c r="M832" s="89"/>
      <c r="N832" s="54" t="s">
        <v>280</v>
      </c>
      <c r="O832" s="90">
        <v>10.630386</v>
      </c>
      <c r="P832" s="54">
        <v>1510</v>
      </c>
    </row>
    <row r="833" spans="1:16" ht="24">
      <c r="A833" s="54" t="s">
        <v>225</v>
      </c>
      <c r="B833" s="54" t="s">
        <v>185</v>
      </c>
      <c r="C833" s="54" t="s">
        <v>1125</v>
      </c>
      <c r="D833" s="54" t="s">
        <v>92</v>
      </c>
      <c r="E833" s="54" t="s">
        <v>365</v>
      </c>
      <c r="F833" s="54" t="s">
        <v>267</v>
      </c>
      <c r="G833" s="54" t="s">
        <v>192</v>
      </c>
      <c r="H833" s="54" t="s">
        <v>275</v>
      </c>
      <c r="I833" s="54" t="s">
        <v>276</v>
      </c>
      <c r="J833" s="54" t="s">
        <v>192</v>
      </c>
      <c r="K833" s="54" t="s">
        <v>281</v>
      </c>
      <c r="L833" s="89">
        <v>41898</v>
      </c>
      <c r="M833" s="89"/>
      <c r="N833" s="54" t="s">
        <v>282</v>
      </c>
      <c r="O833" s="90">
        <v>4.4594719999999999</v>
      </c>
      <c r="P833" s="54">
        <v>654</v>
      </c>
    </row>
    <row r="834" spans="1:16" ht="24">
      <c r="A834" s="54" t="s">
        <v>225</v>
      </c>
      <c r="B834" s="54" t="s">
        <v>185</v>
      </c>
      <c r="C834" s="54" t="s">
        <v>1125</v>
      </c>
      <c r="D834" s="54" t="s">
        <v>92</v>
      </c>
      <c r="E834" s="54" t="s">
        <v>365</v>
      </c>
      <c r="F834" s="54" t="s">
        <v>267</v>
      </c>
      <c r="G834" s="54" t="s">
        <v>192</v>
      </c>
      <c r="H834" s="54" t="s">
        <v>275</v>
      </c>
      <c r="I834" s="54" t="s">
        <v>276</v>
      </c>
      <c r="J834" s="54" t="s">
        <v>192</v>
      </c>
      <c r="K834" s="54" t="s">
        <v>462</v>
      </c>
      <c r="L834" s="89">
        <v>41898</v>
      </c>
      <c r="M834" s="89"/>
      <c r="N834" s="54" t="s">
        <v>463</v>
      </c>
      <c r="O834" s="90">
        <v>0.61317200000000005</v>
      </c>
      <c r="P834" s="54">
        <v>82</v>
      </c>
    </row>
    <row r="835" spans="1:16" ht="24">
      <c r="A835" s="54" t="s">
        <v>225</v>
      </c>
      <c r="B835" s="54" t="s">
        <v>185</v>
      </c>
      <c r="C835" s="54" t="s">
        <v>1125</v>
      </c>
      <c r="D835" s="54" t="s">
        <v>92</v>
      </c>
      <c r="E835" s="54" t="s">
        <v>365</v>
      </c>
      <c r="F835" s="54" t="s">
        <v>267</v>
      </c>
      <c r="G835" s="54" t="s">
        <v>192</v>
      </c>
      <c r="H835" s="54" t="s">
        <v>275</v>
      </c>
      <c r="I835" s="54" t="s">
        <v>276</v>
      </c>
      <c r="J835" s="54" t="s">
        <v>192</v>
      </c>
      <c r="K835" s="54" t="s">
        <v>464</v>
      </c>
      <c r="L835" s="89">
        <v>41898</v>
      </c>
      <c r="M835" s="89"/>
      <c r="N835" s="54" t="s">
        <v>465</v>
      </c>
      <c r="O835" s="90">
        <v>0.53784299999999996</v>
      </c>
      <c r="P835" s="54">
        <v>77</v>
      </c>
    </row>
    <row r="836" spans="1:16" ht="24">
      <c r="A836" s="54" t="s">
        <v>225</v>
      </c>
      <c r="B836" s="54" t="s">
        <v>185</v>
      </c>
      <c r="C836" s="54" t="s">
        <v>1125</v>
      </c>
      <c r="D836" s="54" t="s">
        <v>92</v>
      </c>
      <c r="E836" s="54" t="s">
        <v>365</v>
      </c>
      <c r="F836" s="54" t="s">
        <v>267</v>
      </c>
      <c r="G836" s="54" t="s">
        <v>192</v>
      </c>
      <c r="H836" s="54" t="s">
        <v>275</v>
      </c>
      <c r="I836" s="54" t="s">
        <v>276</v>
      </c>
      <c r="J836" s="54" t="s">
        <v>192</v>
      </c>
      <c r="K836" s="54" t="s">
        <v>466</v>
      </c>
      <c r="L836" s="89">
        <v>41898</v>
      </c>
      <c r="M836" s="89"/>
      <c r="N836" s="54" t="s">
        <v>467</v>
      </c>
      <c r="O836" s="90">
        <v>0.25578400000000001</v>
      </c>
      <c r="P836" s="54">
        <v>35</v>
      </c>
    </row>
    <row r="837" spans="1:16" ht="24">
      <c r="A837" s="54" t="s">
        <v>225</v>
      </c>
      <c r="B837" s="54" t="s">
        <v>185</v>
      </c>
      <c r="C837" s="54" t="s">
        <v>1125</v>
      </c>
      <c r="D837" s="54" t="s">
        <v>92</v>
      </c>
      <c r="E837" s="54" t="s">
        <v>365</v>
      </c>
      <c r="F837" s="54" t="s">
        <v>267</v>
      </c>
      <c r="G837" s="54" t="s">
        <v>192</v>
      </c>
      <c r="H837" s="54" t="s">
        <v>275</v>
      </c>
      <c r="I837" s="54" t="s">
        <v>276</v>
      </c>
      <c r="J837" s="54" t="s">
        <v>192</v>
      </c>
      <c r="K837" s="54" t="s">
        <v>468</v>
      </c>
      <c r="L837" s="89">
        <v>41898</v>
      </c>
      <c r="M837" s="89"/>
      <c r="N837" s="54" t="s">
        <v>469</v>
      </c>
      <c r="O837" s="90">
        <v>0.78430200000000005</v>
      </c>
      <c r="P837" s="54">
        <v>118</v>
      </c>
    </row>
    <row r="838" spans="1:16" ht="24">
      <c r="A838" s="54" t="s">
        <v>225</v>
      </c>
      <c r="B838" s="54" t="s">
        <v>185</v>
      </c>
      <c r="C838" s="54" t="s">
        <v>1125</v>
      </c>
      <c r="D838" s="54" t="s">
        <v>92</v>
      </c>
      <c r="E838" s="54" t="s">
        <v>365</v>
      </c>
      <c r="F838" s="54" t="s">
        <v>267</v>
      </c>
      <c r="G838" s="54" t="s">
        <v>192</v>
      </c>
      <c r="H838" s="54" t="s">
        <v>473</v>
      </c>
      <c r="I838" s="54" t="s">
        <v>474</v>
      </c>
      <c r="J838" s="54" t="s">
        <v>192</v>
      </c>
      <c r="K838" s="54" t="s">
        <v>475</v>
      </c>
      <c r="L838" s="89">
        <v>41695</v>
      </c>
      <c r="M838" s="89"/>
      <c r="N838" s="54" t="s">
        <v>476</v>
      </c>
      <c r="O838" s="90">
        <v>0.47297699999999998</v>
      </c>
      <c r="P838" s="54">
        <v>78</v>
      </c>
    </row>
    <row r="839" spans="1:16" ht="24">
      <c r="A839" s="54" t="s">
        <v>225</v>
      </c>
      <c r="B839" s="54" t="s">
        <v>185</v>
      </c>
      <c r="C839" s="54" t="s">
        <v>1125</v>
      </c>
      <c r="D839" s="54" t="s">
        <v>92</v>
      </c>
      <c r="E839" s="54" t="s">
        <v>365</v>
      </c>
      <c r="F839" s="54" t="s">
        <v>267</v>
      </c>
      <c r="G839" s="54" t="s">
        <v>192</v>
      </c>
      <c r="H839" s="54" t="s">
        <v>473</v>
      </c>
      <c r="I839" s="54" t="s">
        <v>474</v>
      </c>
      <c r="J839" s="54" t="s">
        <v>192</v>
      </c>
      <c r="K839" s="54" t="s">
        <v>477</v>
      </c>
      <c r="L839" s="89">
        <v>41695</v>
      </c>
      <c r="M839" s="89"/>
      <c r="N839" s="54" t="s">
        <v>478</v>
      </c>
      <c r="O839" s="90">
        <v>0.22902600000000001</v>
      </c>
      <c r="P839" s="54">
        <v>35</v>
      </c>
    </row>
    <row r="840" spans="1:16" ht="24">
      <c r="A840" s="54" t="s">
        <v>225</v>
      </c>
      <c r="B840" s="54" t="s">
        <v>185</v>
      </c>
      <c r="C840" s="54" t="s">
        <v>1125</v>
      </c>
      <c r="D840" s="54" t="s">
        <v>92</v>
      </c>
      <c r="E840" s="54" t="s">
        <v>365</v>
      </c>
      <c r="F840" s="54" t="s">
        <v>267</v>
      </c>
      <c r="G840" s="54" t="s">
        <v>192</v>
      </c>
      <c r="H840" s="54" t="s">
        <v>473</v>
      </c>
      <c r="I840" s="54" t="s">
        <v>474</v>
      </c>
      <c r="J840" s="54" t="s">
        <v>192</v>
      </c>
      <c r="K840" s="54" t="s">
        <v>479</v>
      </c>
      <c r="L840" s="89">
        <v>41695</v>
      </c>
      <c r="M840" s="89"/>
      <c r="N840" s="54" t="s">
        <v>480</v>
      </c>
      <c r="O840" s="90">
        <v>0.42642200000000002</v>
      </c>
      <c r="P840" s="54">
        <v>62</v>
      </c>
    </row>
    <row r="841" spans="1:16" ht="24">
      <c r="A841" s="54" t="s">
        <v>225</v>
      </c>
      <c r="B841" s="54" t="s">
        <v>185</v>
      </c>
      <c r="C841" s="54" t="s">
        <v>1125</v>
      </c>
      <c r="D841" s="54" t="s">
        <v>92</v>
      </c>
      <c r="E841" s="54" t="s">
        <v>365</v>
      </c>
      <c r="F841" s="54" t="s">
        <v>267</v>
      </c>
      <c r="G841" s="54" t="s">
        <v>192</v>
      </c>
      <c r="H841" s="54" t="s">
        <v>473</v>
      </c>
      <c r="I841" s="54" t="s">
        <v>474</v>
      </c>
      <c r="J841" s="54" t="s">
        <v>192</v>
      </c>
      <c r="K841" s="54" t="s">
        <v>481</v>
      </c>
      <c r="L841" s="89">
        <v>41695</v>
      </c>
      <c r="M841" s="89"/>
      <c r="N841" s="54" t="s">
        <v>482</v>
      </c>
      <c r="O841" s="90">
        <v>0.376718</v>
      </c>
      <c r="P841" s="54">
        <v>56</v>
      </c>
    </row>
    <row r="842" spans="1:16" ht="24">
      <c r="A842" s="54" t="s">
        <v>225</v>
      </c>
      <c r="B842" s="54" t="s">
        <v>185</v>
      </c>
      <c r="C842" s="54" t="s">
        <v>1125</v>
      </c>
      <c r="D842" s="54" t="s">
        <v>92</v>
      </c>
      <c r="E842" s="54" t="s">
        <v>365</v>
      </c>
      <c r="F842" s="54" t="s">
        <v>267</v>
      </c>
      <c r="G842" s="54" t="s">
        <v>192</v>
      </c>
      <c r="H842" s="54" t="s">
        <v>473</v>
      </c>
      <c r="I842" s="54" t="s">
        <v>474</v>
      </c>
      <c r="J842" s="54" t="s">
        <v>192</v>
      </c>
      <c r="K842" s="54" t="s">
        <v>483</v>
      </c>
      <c r="L842" s="89">
        <v>41695</v>
      </c>
      <c r="M842" s="89"/>
      <c r="N842" s="54" t="s">
        <v>484</v>
      </c>
      <c r="O842" s="90">
        <v>1.2094419999999999</v>
      </c>
      <c r="P842" s="54">
        <v>184</v>
      </c>
    </row>
    <row r="843" spans="1:16" ht="24">
      <c r="A843" s="54" t="s">
        <v>225</v>
      </c>
      <c r="B843" s="54" t="s">
        <v>185</v>
      </c>
      <c r="C843" s="54" t="s">
        <v>1125</v>
      </c>
      <c r="D843" s="54" t="s">
        <v>92</v>
      </c>
      <c r="E843" s="54" t="s">
        <v>365</v>
      </c>
      <c r="F843" s="54" t="s">
        <v>267</v>
      </c>
      <c r="G843" s="54" t="s">
        <v>192</v>
      </c>
      <c r="H843" s="54" t="s">
        <v>473</v>
      </c>
      <c r="I843" s="54" t="s">
        <v>474</v>
      </c>
      <c r="J843" s="54" t="s">
        <v>192</v>
      </c>
      <c r="K843" s="54" t="s">
        <v>485</v>
      </c>
      <c r="L843" s="89">
        <v>41695</v>
      </c>
      <c r="M843" s="89"/>
      <c r="N843" s="54" t="s">
        <v>486</v>
      </c>
      <c r="O843" s="90">
        <v>0.25537599999999999</v>
      </c>
      <c r="P843" s="54">
        <v>37</v>
      </c>
    </row>
    <row r="844" spans="1:16" ht="24">
      <c r="A844" s="54" t="s">
        <v>225</v>
      </c>
      <c r="B844" s="54" t="s">
        <v>185</v>
      </c>
      <c r="C844" s="54" t="s">
        <v>1125</v>
      </c>
      <c r="D844" s="54" t="s">
        <v>92</v>
      </c>
      <c r="E844" s="54" t="s">
        <v>365</v>
      </c>
      <c r="F844" s="54" t="s">
        <v>267</v>
      </c>
      <c r="G844" s="54" t="s">
        <v>192</v>
      </c>
      <c r="H844" s="54" t="s">
        <v>473</v>
      </c>
      <c r="I844" s="54" t="s">
        <v>474</v>
      </c>
      <c r="J844" s="54" t="s">
        <v>192</v>
      </c>
      <c r="K844" s="54" t="s">
        <v>487</v>
      </c>
      <c r="L844" s="89">
        <v>41695</v>
      </c>
      <c r="M844" s="89"/>
      <c r="N844" s="54" t="s">
        <v>488</v>
      </c>
      <c r="O844" s="90">
        <v>0.221715</v>
      </c>
      <c r="P844" s="54">
        <v>34</v>
      </c>
    </row>
    <row r="845" spans="1:16" ht="24">
      <c r="A845" s="54" t="s">
        <v>225</v>
      </c>
      <c r="B845" s="54" t="s">
        <v>185</v>
      </c>
      <c r="C845" s="54" t="s">
        <v>1125</v>
      </c>
      <c r="D845" s="54" t="s">
        <v>92</v>
      </c>
      <c r="E845" s="54" t="s">
        <v>365</v>
      </c>
      <c r="F845" s="54" t="s">
        <v>267</v>
      </c>
      <c r="G845" s="54" t="s">
        <v>192</v>
      </c>
      <c r="H845" s="54" t="s">
        <v>473</v>
      </c>
      <c r="I845" s="54" t="s">
        <v>474</v>
      </c>
      <c r="J845" s="54" t="s">
        <v>192</v>
      </c>
      <c r="K845" s="54" t="s">
        <v>489</v>
      </c>
      <c r="L845" s="89">
        <v>41695</v>
      </c>
      <c r="M845" s="89"/>
      <c r="N845" s="54" t="s">
        <v>490</v>
      </c>
      <c r="O845" s="90">
        <v>2.1278410000000001</v>
      </c>
      <c r="P845" s="54">
        <v>310</v>
      </c>
    </row>
    <row r="846" spans="1:16" ht="24">
      <c r="A846" s="54" t="s">
        <v>225</v>
      </c>
      <c r="B846" s="54" t="s">
        <v>185</v>
      </c>
      <c r="C846" s="54" t="s">
        <v>1125</v>
      </c>
      <c r="D846" s="54" t="s">
        <v>92</v>
      </c>
      <c r="E846" s="54" t="s">
        <v>365</v>
      </c>
      <c r="F846" s="54" t="s">
        <v>267</v>
      </c>
      <c r="G846" s="54" t="s">
        <v>192</v>
      </c>
      <c r="H846" s="54" t="s">
        <v>473</v>
      </c>
      <c r="I846" s="54" t="s">
        <v>474</v>
      </c>
      <c r="J846" s="54" t="s">
        <v>192</v>
      </c>
      <c r="K846" s="54" t="s">
        <v>491</v>
      </c>
      <c r="L846" s="89">
        <v>41695</v>
      </c>
      <c r="M846" s="89"/>
      <c r="N846" s="54" t="s">
        <v>492</v>
      </c>
      <c r="O846" s="90">
        <v>0.66048499999999999</v>
      </c>
      <c r="P846" s="54">
        <v>89</v>
      </c>
    </row>
    <row r="847" spans="1:16" ht="24">
      <c r="A847" s="54" t="s">
        <v>225</v>
      </c>
      <c r="B847" s="54" t="s">
        <v>185</v>
      </c>
      <c r="C847" s="54" t="s">
        <v>1125</v>
      </c>
      <c r="D847" s="54" t="s">
        <v>92</v>
      </c>
      <c r="E847" s="54" t="s">
        <v>365</v>
      </c>
      <c r="F847" s="54" t="s">
        <v>267</v>
      </c>
      <c r="G847" s="54" t="s">
        <v>192</v>
      </c>
      <c r="H847" s="54" t="s">
        <v>473</v>
      </c>
      <c r="I847" s="54" t="s">
        <v>474</v>
      </c>
      <c r="J847" s="54" t="s">
        <v>192</v>
      </c>
      <c r="K847" s="54" t="s">
        <v>493</v>
      </c>
      <c r="L847" s="89">
        <v>41695</v>
      </c>
      <c r="M847" s="89"/>
      <c r="N847" s="54" t="s">
        <v>494</v>
      </c>
      <c r="O847" s="90">
        <v>8.3049470000000003</v>
      </c>
      <c r="P847" s="54">
        <v>1096</v>
      </c>
    </row>
    <row r="848" spans="1:16" ht="24">
      <c r="A848" s="54" t="s">
        <v>225</v>
      </c>
      <c r="B848" s="54" t="s">
        <v>185</v>
      </c>
      <c r="C848" s="54" t="s">
        <v>1125</v>
      </c>
      <c r="D848" s="54" t="s">
        <v>92</v>
      </c>
      <c r="E848" s="54" t="s">
        <v>365</v>
      </c>
      <c r="F848" s="54" t="s">
        <v>267</v>
      </c>
      <c r="G848" s="54" t="s">
        <v>283</v>
      </c>
      <c r="H848" s="54" t="s">
        <v>595</v>
      </c>
      <c r="I848" s="54" t="s">
        <v>596</v>
      </c>
      <c r="J848" s="54" t="s">
        <v>283</v>
      </c>
      <c r="K848" s="54" t="s">
        <v>597</v>
      </c>
      <c r="L848" s="89">
        <v>41695</v>
      </c>
      <c r="M848" s="89"/>
      <c r="N848" s="54" t="s">
        <v>598</v>
      </c>
      <c r="O848" s="90">
        <v>0.253085</v>
      </c>
      <c r="P848" s="54">
        <v>35</v>
      </c>
    </row>
    <row r="849" spans="1:16" ht="24">
      <c r="A849" s="54" t="s">
        <v>225</v>
      </c>
      <c r="B849" s="54" t="s">
        <v>185</v>
      </c>
      <c r="C849" s="54" t="s">
        <v>1125</v>
      </c>
      <c r="D849" s="54" t="s">
        <v>92</v>
      </c>
      <c r="E849" s="54" t="s">
        <v>365</v>
      </c>
      <c r="F849" s="54" t="s">
        <v>267</v>
      </c>
      <c r="G849" s="54" t="s">
        <v>283</v>
      </c>
      <c r="H849" s="54" t="s">
        <v>595</v>
      </c>
      <c r="I849" s="54" t="s">
        <v>596</v>
      </c>
      <c r="J849" s="54" t="s">
        <v>283</v>
      </c>
      <c r="K849" s="54" t="s">
        <v>599</v>
      </c>
      <c r="L849" s="89">
        <v>41695</v>
      </c>
      <c r="M849" s="89"/>
      <c r="N849" s="54" t="s">
        <v>600</v>
      </c>
      <c r="O849" s="90">
        <v>0.304226</v>
      </c>
      <c r="P849" s="54">
        <v>43</v>
      </c>
    </row>
    <row r="850" spans="1:16" ht="24">
      <c r="A850" s="54" t="s">
        <v>225</v>
      </c>
      <c r="B850" s="54" t="s">
        <v>185</v>
      </c>
      <c r="C850" s="54" t="s">
        <v>1125</v>
      </c>
      <c r="D850" s="54" t="s">
        <v>92</v>
      </c>
      <c r="E850" s="54" t="s">
        <v>365</v>
      </c>
      <c r="F850" s="54" t="s">
        <v>267</v>
      </c>
      <c r="G850" s="54" t="s">
        <v>283</v>
      </c>
      <c r="H850" s="54" t="s">
        <v>595</v>
      </c>
      <c r="I850" s="54" t="s">
        <v>596</v>
      </c>
      <c r="J850" s="54" t="s">
        <v>283</v>
      </c>
      <c r="K850" s="54" t="s">
        <v>601</v>
      </c>
      <c r="L850" s="89">
        <v>41695</v>
      </c>
      <c r="M850" s="89"/>
      <c r="N850" s="54" t="s">
        <v>602</v>
      </c>
      <c r="O850" s="90">
        <v>0.74681799999999998</v>
      </c>
      <c r="P850" s="54">
        <v>109</v>
      </c>
    </row>
    <row r="851" spans="1:16" ht="24">
      <c r="A851" s="54" t="s">
        <v>225</v>
      </c>
      <c r="B851" s="54" t="s">
        <v>185</v>
      </c>
      <c r="C851" s="54" t="s">
        <v>1125</v>
      </c>
      <c r="D851" s="54" t="s">
        <v>92</v>
      </c>
      <c r="E851" s="54" t="s">
        <v>365</v>
      </c>
      <c r="F851" s="54" t="s">
        <v>267</v>
      </c>
      <c r="G851" s="54" t="s">
        <v>283</v>
      </c>
      <c r="H851" s="54" t="s">
        <v>595</v>
      </c>
      <c r="I851" s="54" t="s">
        <v>596</v>
      </c>
      <c r="J851" s="54" t="s">
        <v>283</v>
      </c>
      <c r="K851" s="54" t="s">
        <v>603</v>
      </c>
      <c r="L851" s="89">
        <v>41695</v>
      </c>
      <c r="M851" s="89"/>
      <c r="N851" s="54" t="s">
        <v>604</v>
      </c>
      <c r="O851" s="90">
        <v>3.5142129999999998</v>
      </c>
      <c r="P851" s="54">
        <v>476</v>
      </c>
    </row>
    <row r="852" spans="1:16" ht="24">
      <c r="A852" s="54" t="s">
        <v>225</v>
      </c>
      <c r="B852" s="54" t="s">
        <v>185</v>
      </c>
      <c r="C852" s="54" t="s">
        <v>1125</v>
      </c>
      <c r="D852" s="54" t="s">
        <v>92</v>
      </c>
      <c r="E852" s="54" t="s">
        <v>365</v>
      </c>
      <c r="F852" s="54" t="s">
        <v>267</v>
      </c>
      <c r="G852" s="54" t="s">
        <v>283</v>
      </c>
      <c r="H852" s="54" t="s">
        <v>595</v>
      </c>
      <c r="I852" s="54" t="s">
        <v>596</v>
      </c>
      <c r="J852" s="54" t="s">
        <v>283</v>
      </c>
      <c r="K852" s="54" t="s">
        <v>605</v>
      </c>
      <c r="L852" s="89">
        <v>41695</v>
      </c>
      <c r="M852" s="89"/>
      <c r="N852" s="54" t="s">
        <v>606</v>
      </c>
      <c r="O852" s="90">
        <v>0.23294899999999999</v>
      </c>
      <c r="P852" s="54">
        <v>29</v>
      </c>
    </row>
    <row r="853" spans="1:16" ht="24">
      <c r="A853" s="54" t="s">
        <v>225</v>
      </c>
      <c r="B853" s="54" t="s">
        <v>185</v>
      </c>
      <c r="C853" s="54" t="s">
        <v>1125</v>
      </c>
      <c r="D853" s="54" t="s">
        <v>92</v>
      </c>
      <c r="E853" s="54" t="s">
        <v>365</v>
      </c>
      <c r="F853" s="54" t="s">
        <v>267</v>
      </c>
      <c r="G853" s="54" t="s">
        <v>283</v>
      </c>
      <c r="H853" s="54" t="s">
        <v>595</v>
      </c>
      <c r="I853" s="54" t="s">
        <v>596</v>
      </c>
      <c r="J853" s="54" t="s">
        <v>283</v>
      </c>
      <c r="K853" s="54" t="s">
        <v>607</v>
      </c>
      <c r="L853" s="89">
        <v>41695</v>
      </c>
      <c r="M853" s="89"/>
      <c r="N853" s="54" t="s">
        <v>608</v>
      </c>
      <c r="O853" s="90">
        <v>0.24730099999999999</v>
      </c>
      <c r="P853" s="54">
        <v>34</v>
      </c>
    </row>
    <row r="854" spans="1:16" ht="24">
      <c r="A854" s="54" t="s">
        <v>225</v>
      </c>
      <c r="B854" s="54" t="s">
        <v>185</v>
      </c>
      <c r="C854" s="54" t="s">
        <v>1125</v>
      </c>
      <c r="D854" s="54" t="s">
        <v>92</v>
      </c>
      <c r="E854" s="54" t="s">
        <v>365</v>
      </c>
      <c r="F854" s="54" t="s">
        <v>267</v>
      </c>
      <c r="G854" s="54" t="s">
        <v>283</v>
      </c>
      <c r="H854" s="54" t="s">
        <v>595</v>
      </c>
      <c r="I854" s="54" t="s">
        <v>596</v>
      </c>
      <c r="J854" s="54" t="s">
        <v>283</v>
      </c>
      <c r="K854" s="54" t="s">
        <v>609</v>
      </c>
      <c r="L854" s="89">
        <v>41695</v>
      </c>
      <c r="M854" s="89"/>
      <c r="N854" s="54" t="s">
        <v>610</v>
      </c>
      <c r="O854" s="90">
        <v>0.16708000000000001</v>
      </c>
      <c r="P854" s="54">
        <v>23</v>
      </c>
    </row>
    <row r="855" spans="1:16" ht="24">
      <c r="A855" s="54" t="s">
        <v>225</v>
      </c>
      <c r="B855" s="54" t="s">
        <v>185</v>
      </c>
      <c r="C855" s="54" t="s">
        <v>1125</v>
      </c>
      <c r="D855" s="54" t="s">
        <v>92</v>
      </c>
      <c r="E855" s="54" t="s">
        <v>365</v>
      </c>
      <c r="F855" s="54" t="s">
        <v>267</v>
      </c>
      <c r="G855" s="54" t="s">
        <v>283</v>
      </c>
      <c r="H855" s="54" t="s">
        <v>595</v>
      </c>
      <c r="I855" s="54" t="s">
        <v>596</v>
      </c>
      <c r="J855" s="54" t="s">
        <v>283</v>
      </c>
      <c r="K855" s="54" t="s">
        <v>611</v>
      </c>
      <c r="L855" s="89">
        <v>41695</v>
      </c>
      <c r="M855" s="89"/>
      <c r="N855" s="54" t="s">
        <v>612</v>
      </c>
      <c r="O855" s="90">
        <v>0.21088899999999999</v>
      </c>
      <c r="P855" s="54">
        <v>28</v>
      </c>
    </row>
    <row r="856" spans="1:16" ht="24">
      <c r="A856" s="54" t="s">
        <v>225</v>
      </c>
      <c r="B856" s="54" t="s">
        <v>185</v>
      </c>
      <c r="C856" s="54" t="s">
        <v>1125</v>
      </c>
      <c r="D856" s="54" t="s">
        <v>92</v>
      </c>
      <c r="E856" s="54" t="s">
        <v>365</v>
      </c>
      <c r="F856" s="54" t="s">
        <v>267</v>
      </c>
      <c r="G856" s="54" t="s">
        <v>283</v>
      </c>
      <c r="H856" s="54" t="s">
        <v>595</v>
      </c>
      <c r="I856" s="54" t="s">
        <v>596</v>
      </c>
      <c r="J856" s="54" t="s">
        <v>283</v>
      </c>
      <c r="K856" s="54" t="s">
        <v>613</v>
      </c>
      <c r="L856" s="89">
        <v>41695</v>
      </c>
      <c r="M856" s="89"/>
      <c r="N856" s="54" t="s">
        <v>614</v>
      </c>
      <c r="O856" s="90">
        <v>0.57602900000000001</v>
      </c>
      <c r="P856" s="54">
        <v>73</v>
      </c>
    </row>
    <row r="857" spans="1:16" ht="24">
      <c r="A857" s="54" t="s">
        <v>225</v>
      </c>
      <c r="B857" s="54" t="s">
        <v>185</v>
      </c>
      <c r="C857" s="54" t="s">
        <v>1125</v>
      </c>
      <c r="D857" s="54" t="s">
        <v>92</v>
      </c>
      <c r="E857" s="54" t="s">
        <v>365</v>
      </c>
      <c r="F857" s="54" t="s">
        <v>267</v>
      </c>
      <c r="G857" s="54" t="s">
        <v>283</v>
      </c>
      <c r="H857" s="54" t="s">
        <v>595</v>
      </c>
      <c r="I857" s="54" t="s">
        <v>596</v>
      </c>
      <c r="J857" s="54" t="s">
        <v>283</v>
      </c>
      <c r="K857" s="54" t="s">
        <v>595</v>
      </c>
      <c r="L857" s="89">
        <v>41695</v>
      </c>
      <c r="M857" s="89"/>
      <c r="N857" s="54" t="s">
        <v>615</v>
      </c>
      <c r="O857" s="90">
        <v>0.31423000000000001</v>
      </c>
      <c r="P857" s="54">
        <v>45</v>
      </c>
    </row>
    <row r="858" spans="1:16" ht="24">
      <c r="A858" s="54" t="s">
        <v>225</v>
      </c>
      <c r="B858" s="54" t="s">
        <v>185</v>
      </c>
      <c r="C858" s="54" t="s">
        <v>1125</v>
      </c>
      <c r="D858" s="54" t="s">
        <v>92</v>
      </c>
      <c r="E858" s="54" t="s">
        <v>365</v>
      </c>
      <c r="F858" s="54" t="s">
        <v>267</v>
      </c>
      <c r="G858" s="54" t="s">
        <v>283</v>
      </c>
      <c r="H858" s="54" t="s">
        <v>595</v>
      </c>
      <c r="I858" s="54" t="s">
        <v>596</v>
      </c>
      <c r="J858" s="54" t="s">
        <v>283</v>
      </c>
      <c r="K858" s="54" t="s">
        <v>616</v>
      </c>
      <c r="L858" s="89">
        <v>41695</v>
      </c>
      <c r="M858" s="89"/>
      <c r="N858" s="54" t="s">
        <v>617</v>
      </c>
      <c r="O858" s="90">
        <v>0.316776</v>
      </c>
      <c r="P858" s="54">
        <v>38</v>
      </c>
    </row>
    <row r="859" spans="1:16" ht="24">
      <c r="A859" s="54" t="s">
        <v>225</v>
      </c>
      <c r="B859" s="54" t="s">
        <v>185</v>
      </c>
      <c r="C859" s="54" t="s">
        <v>1125</v>
      </c>
      <c r="D859" s="54" t="s">
        <v>92</v>
      </c>
      <c r="E859" s="54" t="s">
        <v>365</v>
      </c>
      <c r="F859" s="54" t="s">
        <v>267</v>
      </c>
      <c r="G859" s="54" t="s">
        <v>194</v>
      </c>
      <c r="H859" s="54" t="s">
        <v>195</v>
      </c>
      <c r="I859" s="54" t="s">
        <v>673</v>
      </c>
      <c r="J859" s="54" t="s">
        <v>194</v>
      </c>
      <c r="K859" s="54" t="s">
        <v>674</v>
      </c>
      <c r="L859" s="89">
        <v>41814</v>
      </c>
      <c r="M859" s="89"/>
      <c r="N859" s="54" t="s">
        <v>675</v>
      </c>
      <c r="O859" s="90">
        <v>0.187699</v>
      </c>
      <c r="P859" s="54">
        <v>22</v>
      </c>
    </row>
    <row r="860" spans="1:16" ht="24">
      <c r="A860" s="54" t="s">
        <v>225</v>
      </c>
      <c r="B860" s="54" t="s">
        <v>185</v>
      </c>
      <c r="C860" s="54" t="s">
        <v>1125</v>
      </c>
      <c r="D860" s="54" t="s">
        <v>92</v>
      </c>
      <c r="E860" s="54" t="s">
        <v>365</v>
      </c>
      <c r="F860" s="54" t="s">
        <v>267</v>
      </c>
      <c r="G860" s="54" t="s">
        <v>194</v>
      </c>
      <c r="H860" s="54" t="s">
        <v>195</v>
      </c>
      <c r="I860" s="54" t="s">
        <v>673</v>
      </c>
      <c r="J860" s="54" t="s">
        <v>194</v>
      </c>
      <c r="K860" s="54" t="s">
        <v>195</v>
      </c>
      <c r="L860" s="89">
        <v>41814</v>
      </c>
      <c r="M860" s="89"/>
      <c r="N860" s="54" t="s">
        <v>676</v>
      </c>
      <c r="O860" s="90">
        <v>0.43166399999999999</v>
      </c>
      <c r="P860" s="54">
        <v>55</v>
      </c>
    </row>
    <row r="861" spans="1:16" ht="24">
      <c r="A861" s="54" t="s">
        <v>225</v>
      </c>
      <c r="B861" s="54" t="s">
        <v>185</v>
      </c>
      <c r="C861" s="54" t="s">
        <v>1125</v>
      </c>
      <c r="D861" s="54" t="s">
        <v>92</v>
      </c>
      <c r="E861" s="54" t="s">
        <v>365</v>
      </c>
      <c r="F861" s="54" t="s">
        <v>267</v>
      </c>
      <c r="G861" s="54" t="s">
        <v>194</v>
      </c>
      <c r="H861" s="54" t="s">
        <v>195</v>
      </c>
      <c r="I861" s="54" t="s">
        <v>673</v>
      </c>
      <c r="J861" s="54" t="s">
        <v>194</v>
      </c>
      <c r="K861" s="54" t="s">
        <v>677</v>
      </c>
      <c r="L861" s="89">
        <v>41814</v>
      </c>
      <c r="M861" s="89"/>
      <c r="N861" s="54" t="s">
        <v>678</v>
      </c>
      <c r="O861" s="90">
        <v>0.13764100000000001</v>
      </c>
      <c r="P861" s="54">
        <v>19</v>
      </c>
    </row>
    <row r="862" spans="1:16" ht="24">
      <c r="A862" s="54" t="s">
        <v>225</v>
      </c>
      <c r="B862" s="54" t="s">
        <v>185</v>
      </c>
      <c r="C862" s="54" t="s">
        <v>1125</v>
      </c>
      <c r="D862" s="54" t="s">
        <v>92</v>
      </c>
      <c r="E862" s="54" t="s">
        <v>365</v>
      </c>
      <c r="F862" s="54" t="s">
        <v>267</v>
      </c>
      <c r="G862" s="54" t="s">
        <v>194</v>
      </c>
      <c r="H862" s="54" t="s">
        <v>195</v>
      </c>
      <c r="I862" s="54" t="s">
        <v>673</v>
      </c>
      <c r="J862" s="54" t="s">
        <v>194</v>
      </c>
      <c r="K862" s="54" t="s">
        <v>679</v>
      </c>
      <c r="L862" s="89">
        <v>41814</v>
      </c>
      <c r="M862" s="89"/>
      <c r="N862" s="54" t="s">
        <v>680</v>
      </c>
      <c r="O862" s="90">
        <v>0.42460300000000001</v>
      </c>
      <c r="P862" s="54">
        <v>46</v>
      </c>
    </row>
    <row r="863" spans="1:16" ht="24">
      <c r="A863" s="54" t="s">
        <v>225</v>
      </c>
      <c r="B863" s="54" t="s">
        <v>185</v>
      </c>
      <c r="C863" s="54" t="s">
        <v>1125</v>
      </c>
      <c r="D863" s="54" t="s">
        <v>92</v>
      </c>
      <c r="E863" s="54" t="s">
        <v>365</v>
      </c>
      <c r="F863" s="54" t="s">
        <v>267</v>
      </c>
      <c r="G863" s="54" t="s">
        <v>194</v>
      </c>
      <c r="H863" s="54" t="s">
        <v>195</v>
      </c>
      <c r="I863" s="54" t="s">
        <v>673</v>
      </c>
      <c r="J863" s="54" t="s">
        <v>194</v>
      </c>
      <c r="K863" s="54" t="s">
        <v>681</v>
      </c>
      <c r="L863" s="89">
        <v>41814</v>
      </c>
      <c r="M863" s="89"/>
      <c r="N863" s="54" t="s">
        <v>682</v>
      </c>
      <c r="O863" s="90">
        <v>0.29317799999999999</v>
      </c>
      <c r="P863" s="54">
        <v>34</v>
      </c>
    </row>
    <row r="864" spans="1:16" ht="24">
      <c r="A864" s="54" t="s">
        <v>225</v>
      </c>
      <c r="B864" s="54" t="s">
        <v>185</v>
      </c>
      <c r="C864" s="54" t="s">
        <v>1125</v>
      </c>
      <c r="D864" s="54" t="s">
        <v>92</v>
      </c>
      <c r="E864" s="54" t="s">
        <v>365</v>
      </c>
      <c r="F864" s="54" t="s">
        <v>267</v>
      </c>
      <c r="G864" s="54" t="s">
        <v>194</v>
      </c>
      <c r="H864" s="54" t="s">
        <v>195</v>
      </c>
      <c r="I864" s="54" t="s">
        <v>673</v>
      </c>
      <c r="J864" s="54" t="s">
        <v>194</v>
      </c>
      <c r="K864" s="54" t="s">
        <v>683</v>
      </c>
      <c r="L864" s="89">
        <v>41814</v>
      </c>
      <c r="M864" s="89"/>
      <c r="N864" s="54" t="s">
        <v>684</v>
      </c>
      <c r="O864" s="90">
        <v>0.127195</v>
      </c>
      <c r="P864" s="54">
        <v>16</v>
      </c>
    </row>
    <row r="865" spans="1:16" ht="24">
      <c r="A865" s="54" t="s">
        <v>225</v>
      </c>
      <c r="B865" s="54" t="s">
        <v>185</v>
      </c>
      <c r="C865" s="54" t="s">
        <v>1125</v>
      </c>
      <c r="D865" s="54" t="s">
        <v>92</v>
      </c>
      <c r="E865" s="54" t="s">
        <v>365</v>
      </c>
      <c r="F865" s="54" t="s">
        <v>267</v>
      </c>
      <c r="G865" s="54" t="s">
        <v>194</v>
      </c>
      <c r="H865" s="54" t="s">
        <v>195</v>
      </c>
      <c r="I865" s="54" t="s">
        <v>673</v>
      </c>
      <c r="J865" s="54" t="s">
        <v>194</v>
      </c>
      <c r="K865" s="54" t="s">
        <v>685</v>
      </c>
      <c r="L865" s="89">
        <v>41814</v>
      </c>
      <c r="M865" s="89"/>
      <c r="N865" s="54" t="s">
        <v>686</v>
      </c>
      <c r="O865" s="90">
        <v>8.1430000000000016E-2</v>
      </c>
      <c r="P865" s="54">
        <v>11</v>
      </c>
    </row>
    <row r="866" spans="1:16" ht="24">
      <c r="A866" s="54" t="s">
        <v>225</v>
      </c>
      <c r="B866" s="54" t="s">
        <v>185</v>
      </c>
      <c r="C866" s="54" t="s">
        <v>1125</v>
      </c>
      <c r="D866" s="54" t="s">
        <v>92</v>
      </c>
      <c r="E866" s="54" t="s">
        <v>365</v>
      </c>
      <c r="F866" s="54" t="s">
        <v>267</v>
      </c>
      <c r="G866" s="54" t="s">
        <v>194</v>
      </c>
      <c r="H866" s="54" t="s">
        <v>195</v>
      </c>
      <c r="I866" s="54" t="s">
        <v>673</v>
      </c>
      <c r="J866" s="54" t="s">
        <v>194</v>
      </c>
      <c r="K866" s="54" t="s">
        <v>687</v>
      </c>
      <c r="L866" s="89">
        <v>41814</v>
      </c>
      <c r="M866" s="89"/>
      <c r="N866" s="54" t="s">
        <v>688</v>
      </c>
      <c r="O866" s="90">
        <v>0.17714199999999999</v>
      </c>
      <c r="P866" s="54">
        <v>23</v>
      </c>
    </row>
    <row r="867" spans="1:16" ht="24">
      <c r="A867" s="54" t="s">
        <v>225</v>
      </c>
      <c r="B867" s="54" t="s">
        <v>185</v>
      </c>
      <c r="C867" s="54" t="s">
        <v>1125</v>
      </c>
      <c r="D867" s="54" t="s">
        <v>92</v>
      </c>
      <c r="E867" s="54" t="s">
        <v>365</v>
      </c>
      <c r="F867" s="54" t="s">
        <v>267</v>
      </c>
      <c r="G867" s="54" t="s">
        <v>194</v>
      </c>
      <c r="H867" s="54" t="s">
        <v>195</v>
      </c>
      <c r="I867" s="54" t="s">
        <v>673</v>
      </c>
      <c r="J867" s="54" t="s">
        <v>194</v>
      </c>
      <c r="K867" s="54" t="s">
        <v>689</v>
      </c>
      <c r="L867" s="89">
        <v>41814</v>
      </c>
      <c r="M867" s="89"/>
      <c r="N867" s="54" t="s">
        <v>690</v>
      </c>
      <c r="O867" s="90">
        <v>0.40634799999999999</v>
      </c>
      <c r="P867" s="54">
        <v>66</v>
      </c>
    </row>
    <row r="868" spans="1:16" ht="24">
      <c r="A868" s="54" t="s">
        <v>225</v>
      </c>
      <c r="B868" s="54" t="s">
        <v>185</v>
      </c>
      <c r="C868" s="54" t="s">
        <v>1125</v>
      </c>
      <c r="D868" s="54" t="s">
        <v>92</v>
      </c>
      <c r="E868" s="54" t="s">
        <v>365</v>
      </c>
      <c r="F868" s="54" t="s">
        <v>267</v>
      </c>
      <c r="G868" s="54" t="s">
        <v>194</v>
      </c>
      <c r="H868" s="54" t="s">
        <v>195</v>
      </c>
      <c r="I868" s="54" t="s">
        <v>673</v>
      </c>
      <c r="J868" s="54" t="s">
        <v>194</v>
      </c>
      <c r="K868" s="54" t="s">
        <v>691</v>
      </c>
      <c r="L868" s="89">
        <v>41814</v>
      </c>
      <c r="M868" s="89"/>
      <c r="N868" s="54" t="s">
        <v>692</v>
      </c>
      <c r="O868" s="90">
        <v>0.72132799999999997</v>
      </c>
      <c r="P868" s="54">
        <v>94</v>
      </c>
    </row>
    <row r="869" spans="1:16" ht="24">
      <c r="A869" s="54" t="s">
        <v>225</v>
      </c>
      <c r="B869" s="54" t="s">
        <v>185</v>
      </c>
      <c r="C869" s="54" t="s">
        <v>1125</v>
      </c>
      <c r="D869" s="54" t="s">
        <v>92</v>
      </c>
      <c r="E869" s="54" t="s">
        <v>365</v>
      </c>
      <c r="F869" s="54" t="s">
        <v>267</v>
      </c>
      <c r="G869" s="54" t="s">
        <v>194</v>
      </c>
      <c r="H869" s="54" t="s">
        <v>195</v>
      </c>
      <c r="I869" s="54" t="s">
        <v>673</v>
      </c>
      <c r="J869" s="54" t="s">
        <v>194</v>
      </c>
      <c r="K869" s="54" t="s">
        <v>693</v>
      </c>
      <c r="L869" s="89">
        <v>41814</v>
      </c>
      <c r="M869" s="89"/>
      <c r="N869" s="54" t="s">
        <v>694</v>
      </c>
      <c r="O869" s="90">
        <v>0.100824</v>
      </c>
      <c r="P869" s="54">
        <v>12</v>
      </c>
    </row>
    <row r="870" spans="1:16" ht="24">
      <c r="A870" s="54" t="s">
        <v>225</v>
      </c>
      <c r="B870" s="54" t="s">
        <v>185</v>
      </c>
      <c r="C870" s="54" t="s">
        <v>1125</v>
      </c>
      <c r="D870" s="54" t="s">
        <v>92</v>
      </c>
      <c r="E870" s="54" t="s">
        <v>365</v>
      </c>
      <c r="F870" s="54" t="s">
        <v>267</v>
      </c>
      <c r="G870" s="54" t="s">
        <v>302</v>
      </c>
      <c r="H870" s="54" t="s">
        <v>303</v>
      </c>
      <c r="I870" s="54" t="s">
        <v>304</v>
      </c>
      <c r="J870" s="54" t="s">
        <v>302</v>
      </c>
      <c r="K870" s="54" t="s">
        <v>801</v>
      </c>
      <c r="L870" s="89">
        <v>41695</v>
      </c>
      <c r="M870" s="89"/>
      <c r="N870" s="54" t="s">
        <v>802</v>
      </c>
      <c r="O870" s="90">
        <v>0.61849399999999999</v>
      </c>
      <c r="P870" s="54">
        <v>92</v>
      </c>
    </row>
    <row r="871" spans="1:16" ht="24">
      <c r="A871" s="54" t="s">
        <v>225</v>
      </c>
      <c r="B871" s="54" t="s">
        <v>185</v>
      </c>
      <c r="C871" s="54" t="s">
        <v>1125</v>
      </c>
      <c r="D871" s="54" t="s">
        <v>92</v>
      </c>
      <c r="E871" s="54" t="s">
        <v>365</v>
      </c>
      <c r="F871" s="54" t="s">
        <v>267</v>
      </c>
      <c r="G871" s="54" t="s">
        <v>302</v>
      </c>
      <c r="H871" s="54" t="s">
        <v>303</v>
      </c>
      <c r="I871" s="54" t="s">
        <v>304</v>
      </c>
      <c r="J871" s="54" t="s">
        <v>302</v>
      </c>
      <c r="K871" s="54" t="s">
        <v>803</v>
      </c>
      <c r="L871" s="89">
        <v>41695</v>
      </c>
      <c r="M871" s="89"/>
      <c r="N871" s="54" t="s">
        <v>804</v>
      </c>
      <c r="O871" s="90">
        <v>0.18538199999999999</v>
      </c>
      <c r="P871" s="54">
        <v>23</v>
      </c>
    </row>
    <row r="872" spans="1:16" ht="24">
      <c r="A872" s="54" t="s">
        <v>225</v>
      </c>
      <c r="B872" s="54" t="s">
        <v>185</v>
      </c>
      <c r="C872" s="54" t="s">
        <v>1125</v>
      </c>
      <c r="D872" s="54" t="s">
        <v>92</v>
      </c>
      <c r="E872" s="54" t="s">
        <v>365</v>
      </c>
      <c r="F872" s="54" t="s">
        <v>267</v>
      </c>
      <c r="G872" s="54" t="s">
        <v>302</v>
      </c>
      <c r="H872" s="54" t="s">
        <v>303</v>
      </c>
      <c r="I872" s="54" t="s">
        <v>304</v>
      </c>
      <c r="J872" s="54" t="s">
        <v>302</v>
      </c>
      <c r="K872" s="54" t="s">
        <v>303</v>
      </c>
      <c r="L872" s="89">
        <v>41695</v>
      </c>
      <c r="M872" s="89"/>
      <c r="N872" s="54" t="s">
        <v>805</v>
      </c>
      <c r="O872" s="90">
        <v>8.8423000000000015E-2</v>
      </c>
      <c r="P872" s="54">
        <v>12</v>
      </c>
    </row>
    <row r="873" spans="1:16" ht="24">
      <c r="A873" s="54" t="s">
        <v>225</v>
      </c>
      <c r="B873" s="54" t="s">
        <v>185</v>
      </c>
      <c r="C873" s="54" t="s">
        <v>1125</v>
      </c>
      <c r="D873" s="54" t="s">
        <v>92</v>
      </c>
      <c r="E873" s="54" t="s">
        <v>365</v>
      </c>
      <c r="F873" s="54" t="s">
        <v>267</v>
      </c>
      <c r="G873" s="54" t="s">
        <v>302</v>
      </c>
      <c r="H873" s="54" t="s">
        <v>303</v>
      </c>
      <c r="I873" s="54" t="s">
        <v>304</v>
      </c>
      <c r="J873" s="54" t="s">
        <v>302</v>
      </c>
      <c r="K873" s="54" t="s">
        <v>303</v>
      </c>
      <c r="L873" s="89">
        <v>41695</v>
      </c>
      <c r="M873" s="89"/>
      <c r="N873" s="54" t="s">
        <v>305</v>
      </c>
      <c r="O873" s="90">
        <v>0.248171</v>
      </c>
      <c r="P873" s="54">
        <v>32</v>
      </c>
    </row>
    <row r="874" spans="1:16" ht="24">
      <c r="A874" s="54" t="s">
        <v>225</v>
      </c>
      <c r="B874" s="54" t="s">
        <v>185</v>
      </c>
      <c r="C874" s="54" t="s">
        <v>1125</v>
      </c>
      <c r="D874" s="54" t="s">
        <v>92</v>
      </c>
      <c r="E874" s="54" t="s">
        <v>365</v>
      </c>
      <c r="F874" s="54" t="s">
        <v>267</v>
      </c>
      <c r="G874" s="54" t="s">
        <v>302</v>
      </c>
      <c r="H874" s="54" t="s">
        <v>303</v>
      </c>
      <c r="I874" s="54" t="s">
        <v>304</v>
      </c>
      <c r="J874" s="54" t="s">
        <v>302</v>
      </c>
      <c r="K874" s="54" t="s">
        <v>306</v>
      </c>
      <c r="L874" s="89">
        <v>41695</v>
      </c>
      <c r="M874" s="89"/>
      <c r="N874" s="54" t="s">
        <v>307</v>
      </c>
      <c r="O874" s="90">
        <v>0.55068000000000017</v>
      </c>
      <c r="P874" s="54">
        <v>68</v>
      </c>
    </row>
    <row r="875" spans="1:16" ht="24">
      <c r="A875" s="54" t="s">
        <v>225</v>
      </c>
      <c r="B875" s="54" t="s">
        <v>185</v>
      </c>
      <c r="C875" s="54" t="s">
        <v>1125</v>
      </c>
      <c r="D875" s="54" t="s">
        <v>92</v>
      </c>
      <c r="E875" s="54" t="s">
        <v>365</v>
      </c>
      <c r="F875" s="54" t="s">
        <v>267</v>
      </c>
      <c r="G875" s="54" t="s">
        <v>302</v>
      </c>
      <c r="H875" s="54" t="s">
        <v>303</v>
      </c>
      <c r="I875" s="54" t="s">
        <v>304</v>
      </c>
      <c r="J875" s="54" t="s">
        <v>302</v>
      </c>
      <c r="K875" s="54" t="s">
        <v>308</v>
      </c>
      <c r="L875" s="89">
        <v>41695</v>
      </c>
      <c r="M875" s="89"/>
      <c r="N875" s="54" t="s">
        <v>309</v>
      </c>
      <c r="O875" s="90">
        <v>3.7419220000000002</v>
      </c>
      <c r="P875" s="54">
        <v>519</v>
      </c>
    </row>
    <row r="876" spans="1:16" ht="24">
      <c r="A876" s="54" t="s">
        <v>225</v>
      </c>
      <c r="B876" s="54" t="s">
        <v>185</v>
      </c>
      <c r="C876" s="54" t="s">
        <v>1125</v>
      </c>
      <c r="D876" s="54" t="s">
        <v>92</v>
      </c>
      <c r="E876" s="54" t="s">
        <v>365</v>
      </c>
      <c r="F876" s="54" t="s">
        <v>267</v>
      </c>
      <c r="G876" s="54" t="s">
        <v>302</v>
      </c>
      <c r="H876" s="54" t="s">
        <v>303</v>
      </c>
      <c r="I876" s="54" t="s">
        <v>304</v>
      </c>
      <c r="J876" s="54" t="s">
        <v>302</v>
      </c>
      <c r="K876" s="54" t="s">
        <v>806</v>
      </c>
      <c r="L876" s="89">
        <v>41695</v>
      </c>
      <c r="M876" s="89"/>
      <c r="N876" s="54" t="s">
        <v>807</v>
      </c>
      <c r="O876" s="90">
        <v>0.152002</v>
      </c>
      <c r="P876" s="54">
        <v>20</v>
      </c>
    </row>
    <row r="877" spans="1:16" ht="24">
      <c r="A877" s="54" t="s">
        <v>225</v>
      </c>
      <c r="B877" s="54" t="s">
        <v>185</v>
      </c>
      <c r="C877" s="54" t="s">
        <v>1125</v>
      </c>
      <c r="D877" s="54" t="s">
        <v>92</v>
      </c>
      <c r="E877" s="54" t="s">
        <v>365</v>
      </c>
      <c r="F877" s="54" t="s">
        <v>267</v>
      </c>
      <c r="G877" s="54" t="s">
        <v>302</v>
      </c>
      <c r="H877" s="54" t="s">
        <v>303</v>
      </c>
      <c r="I877" s="54" t="s">
        <v>304</v>
      </c>
      <c r="J877" s="54" t="s">
        <v>302</v>
      </c>
      <c r="K877" s="54" t="s">
        <v>808</v>
      </c>
      <c r="L877" s="89">
        <v>41695</v>
      </c>
      <c r="M877" s="89"/>
      <c r="N877" s="54" t="s">
        <v>809</v>
      </c>
      <c r="O877" s="90">
        <v>0.44028600000000001</v>
      </c>
      <c r="P877" s="54">
        <v>61</v>
      </c>
    </row>
    <row r="878" spans="1:16" ht="24">
      <c r="A878" s="54" t="s">
        <v>225</v>
      </c>
      <c r="B878" s="54" t="s">
        <v>185</v>
      </c>
      <c r="C878" s="54" t="s">
        <v>1125</v>
      </c>
      <c r="D878" s="54" t="s">
        <v>92</v>
      </c>
      <c r="E878" s="54" t="s">
        <v>365</v>
      </c>
      <c r="F878" s="54" t="s">
        <v>267</v>
      </c>
      <c r="G878" s="54" t="s">
        <v>302</v>
      </c>
      <c r="H878" s="54" t="s">
        <v>303</v>
      </c>
      <c r="I878" s="54" t="s">
        <v>304</v>
      </c>
      <c r="J878" s="54" t="s">
        <v>302</v>
      </c>
      <c r="K878" s="54" t="s">
        <v>810</v>
      </c>
      <c r="L878" s="89">
        <v>41695</v>
      </c>
      <c r="M878" s="89"/>
      <c r="N878" s="54" t="s">
        <v>811</v>
      </c>
      <c r="O878" s="90">
        <v>0.218608</v>
      </c>
      <c r="P878" s="54">
        <v>27</v>
      </c>
    </row>
    <row r="879" spans="1:16" ht="24">
      <c r="A879" s="54" t="s">
        <v>225</v>
      </c>
      <c r="B879" s="54" t="s">
        <v>185</v>
      </c>
      <c r="C879" s="54" t="s">
        <v>1125</v>
      </c>
      <c r="D879" s="54" t="s">
        <v>92</v>
      </c>
      <c r="E879" s="54" t="s">
        <v>365</v>
      </c>
      <c r="F879" s="54" t="s">
        <v>267</v>
      </c>
      <c r="G879" s="54" t="s">
        <v>302</v>
      </c>
      <c r="H879" s="54" t="s">
        <v>303</v>
      </c>
      <c r="I879" s="54" t="s">
        <v>304</v>
      </c>
      <c r="J879" s="54" t="s">
        <v>302</v>
      </c>
      <c r="K879" s="54" t="s">
        <v>812</v>
      </c>
      <c r="L879" s="89">
        <v>41695</v>
      </c>
      <c r="M879" s="89"/>
      <c r="N879" s="54" t="s">
        <v>813</v>
      </c>
      <c r="O879" s="90">
        <v>0.34920099999999998</v>
      </c>
      <c r="P879" s="54">
        <v>49</v>
      </c>
    </row>
    <row r="880" spans="1:16" ht="24">
      <c r="A880" s="54" t="s">
        <v>225</v>
      </c>
      <c r="B880" s="54" t="s">
        <v>185</v>
      </c>
      <c r="C880" s="54" t="s">
        <v>1125</v>
      </c>
      <c r="D880" s="54" t="s">
        <v>92</v>
      </c>
      <c r="E880" s="54" t="s">
        <v>365</v>
      </c>
      <c r="F880" s="54" t="s">
        <v>267</v>
      </c>
      <c r="G880" s="54" t="s">
        <v>302</v>
      </c>
      <c r="H880" s="54" t="s">
        <v>303</v>
      </c>
      <c r="I880" s="54" t="s">
        <v>304</v>
      </c>
      <c r="J880" s="54" t="s">
        <v>302</v>
      </c>
      <c r="K880" s="54" t="s">
        <v>814</v>
      </c>
      <c r="L880" s="89">
        <v>41695</v>
      </c>
      <c r="M880" s="89"/>
      <c r="N880" s="54" t="s">
        <v>815</v>
      </c>
      <c r="O880" s="90">
        <v>0.13028600000000001</v>
      </c>
      <c r="P880" s="54">
        <v>16</v>
      </c>
    </row>
    <row r="881" spans="1:16" ht="24">
      <c r="A881" s="54" t="s">
        <v>225</v>
      </c>
      <c r="B881" s="54" t="s">
        <v>185</v>
      </c>
      <c r="C881" s="54" t="s">
        <v>1125</v>
      </c>
      <c r="D881" s="54" t="s">
        <v>92</v>
      </c>
      <c r="E881" s="54" t="s">
        <v>365</v>
      </c>
      <c r="F881" s="54" t="s">
        <v>267</v>
      </c>
      <c r="G881" s="54" t="s">
        <v>302</v>
      </c>
      <c r="H881" s="54" t="s">
        <v>303</v>
      </c>
      <c r="I881" s="54" t="s">
        <v>304</v>
      </c>
      <c r="J881" s="54" t="s">
        <v>302</v>
      </c>
      <c r="K881" s="54" t="s">
        <v>816</v>
      </c>
      <c r="L881" s="89">
        <v>41695</v>
      </c>
      <c r="M881" s="89"/>
      <c r="N881" s="54" t="s">
        <v>817</v>
      </c>
      <c r="O881" s="90">
        <v>0.17452400000000001</v>
      </c>
      <c r="P881" s="54">
        <v>22</v>
      </c>
    </row>
    <row r="882" spans="1:16" ht="24">
      <c r="A882" s="54" t="s">
        <v>225</v>
      </c>
      <c r="B882" s="54" t="s">
        <v>185</v>
      </c>
      <c r="C882" s="54" t="s">
        <v>1125</v>
      </c>
      <c r="D882" s="54" t="s">
        <v>92</v>
      </c>
      <c r="E882" s="54" t="s">
        <v>365</v>
      </c>
      <c r="F882" s="54" t="s">
        <v>267</v>
      </c>
      <c r="G882" s="54" t="s">
        <v>302</v>
      </c>
      <c r="H882" s="54" t="s">
        <v>303</v>
      </c>
      <c r="I882" s="54" t="s">
        <v>304</v>
      </c>
      <c r="J882" s="54" t="s">
        <v>302</v>
      </c>
      <c r="K882" s="54" t="s">
        <v>818</v>
      </c>
      <c r="L882" s="89">
        <v>41695</v>
      </c>
      <c r="M882" s="89"/>
      <c r="N882" s="54" t="s">
        <v>819</v>
      </c>
      <c r="O882" s="90">
        <v>0.57497200000000004</v>
      </c>
      <c r="P882" s="54">
        <v>74</v>
      </c>
    </row>
    <row r="883" spans="1:16" ht="24">
      <c r="A883" s="54" t="s">
        <v>225</v>
      </c>
      <c r="B883" s="54" t="s">
        <v>185</v>
      </c>
      <c r="C883" s="54" t="s">
        <v>1125</v>
      </c>
      <c r="D883" s="54" t="s">
        <v>92</v>
      </c>
      <c r="E883" s="54" t="s">
        <v>365</v>
      </c>
      <c r="F883" s="54" t="s">
        <v>267</v>
      </c>
      <c r="G883" s="54" t="s">
        <v>854</v>
      </c>
      <c r="H883" s="54" t="s">
        <v>876</v>
      </c>
      <c r="I883" s="54" t="s">
        <v>877</v>
      </c>
      <c r="J883" s="54" t="s">
        <v>854</v>
      </c>
      <c r="K883" s="54" t="s">
        <v>878</v>
      </c>
      <c r="L883" s="89">
        <v>41695</v>
      </c>
      <c r="M883" s="89"/>
      <c r="N883" s="54" t="s">
        <v>879</v>
      </c>
      <c r="O883" s="90">
        <v>0.147204</v>
      </c>
      <c r="P883" s="54">
        <v>24</v>
      </c>
    </row>
    <row r="884" spans="1:16" ht="24">
      <c r="A884" s="54" t="s">
        <v>225</v>
      </c>
      <c r="B884" s="54" t="s">
        <v>185</v>
      </c>
      <c r="C884" s="54" t="s">
        <v>1125</v>
      </c>
      <c r="D884" s="54" t="s">
        <v>92</v>
      </c>
      <c r="E884" s="54" t="s">
        <v>365</v>
      </c>
      <c r="F884" s="54" t="s">
        <v>267</v>
      </c>
      <c r="G884" s="54" t="s">
        <v>854</v>
      </c>
      <c r="H884" s="54" t="s">
        <v>876</v>
      </c>
      <c r="I884" s="54" t="s">
        <v>877</v>
      </c>
      <c r="J884" s="54" t="s">
        <v>854</v>
      </c>
      <c r="K884" s="54" t="s">
        <v>880</v>
      </c>
      <c r="L884" s="89">
        <v>41695</v>
      </c>
      <c r="M884" s="89"/>
      <c r="N884" s="54" t="s">
        <v>881</v>
      </c>
      <c r="O884" s="90">
        <v>1.45556</v>
      </c>
      <c r="P884" s="54">
        <v>189</v>
      </c>
    </row>
    <row r="885" spans="1:16" ht="24">
      <c r="A885" s="54" t="s">
        <v>225</v>
      </c>
      <c r="B885" s="54" t="s">
        <v>185</v>
      </c>
      <c r="C885" s="54" t="s">
        <v>1125</v>
      </c>
      <c r="D885" s="54" t="s">
        <v>92</v>
      </c>
      <c r="E885" s="54" t="s">
        <v>365</v>
      </c>
      <c r="F885" s="54" t="s">
        <v>267</v>
      </c>
      <c r="G885" s="54" t="s">
        <v>854</v>
      </c>
      <c r="H885" s="54" t="s">
        <v>876</v>
      </c>
      <c r="I885" s="54" t="s">
        <v>877</v>
      </c>
      <c r="J885" s="54" t="s">
        <v>854</v>
      </c>
      <c r="K885" s="54" t="s">
        <v>872</v>
      </c>
      <c r="L885" s="89">
        <v>41695</v>
      </c>
      <c r="M885" s="89"/>
      <c r="N885" s="54" t="s">
        <v>882</v>
      </c>
      <c r="O885" s="90">
        <v>1.046959</v>
      </c>
      <c r="P885" s="54">
        <v>166</v>
      </c>
    </row>
    <row r="886" spans="1:16" ht="24">
      <c r="A886" s="54" t="s">
        <v>225</v>
      </c>
      <c r="B886" s="54" t="s">
        <v>185</v>
      </c>
      <c r="C886" s="54" t="s">
        <v>1125</v>
      </c>
      <c r="D886" s="54" t="s">
        <v>92</v>
      </c>
      <c r="E886" s="54" t="s">
        <v>365</v>
      </c>
      <c r="F886" s="54" t="s">
        <v>267</v>
      </c>
      <c r="G886" s="54" t="s">
        <v>854</v>
      </c>
      <c r="H886" s="54" t="s">
        <v>876</v>
      </c>
      <c r="I886" s="54" t="s">
        <v>877</v>
      </c>
      <c r="J886" s="54" t="s">
        <v>854</v>
      </c>
      <c r="K886" s="54" t="s">
        <v>876</v>
      </c>
      <c r="L886" s="89">
        <v>41695</v>
      </c>
      <c r="M886" s="89"/>
      <c r="N886" s="54" t="s">
        <v>883</v>
      </c>
      <c r="O886" s="90">
        <v>0.16376299999999999</v>
      </c>
      <c r="P886" s="54">
        <v>31</v>
      </c>
    </row>
    <row r="887" spans="1:16" ht="24">
      <c r="A887" s="54" t="s">
        <v>225</v>
      </c>
      <c r="B887" s="54" t="s">
        <v>185</v>
      </c>
      <c r="C887" s="54" t="s">
        <v>1125</v>
      </c>
      <c r="D887" s="54" t="s">
        <v>92</v>
      </c>
      <c r="E887" s="54" t="s">
        <v>365</v>
      </c>
      <c r="F887" s="54" t="s">
        <v>267</v>
      </c>
      <c r="G887" s="54" t="s">
        <v>199</v>
      </c>
      <c r="H887" s="54" t="s">
        <v>200</v>
      </c>
      <c r="I887" s="54" t="s">
        <v>936</v>
      </c>
      <c r="J887" s="54" t="s">
        <v>199</v>
      </c>
      <c r="K887" s="54" t="s">
        <v>1513</v>
      </c>
      <c r="L887" s="89">
        <v>1</v>
      </c>
      <c r="M887" s="89"/>
      <c r="N887" s="54" t="s">
        <v>935</v>
      </c>
      <c r="O887" s="90">
        <v>1.2155419999999999</v>
      </c>
      <c r="P887" s="54">
        <v>194</v>
      </c>
    </row>
    <row r="888" spans="1:16" ht="24">
      <c r="A888" s="54" t="s">
        <v>225</v>
      </c>
      <c r="B888" s="54" t="s">
        <v>185</v>
      </c>
      <c r="C888" s="54" t="s">
        <v>1125</v>
      </c>
      <c r="D888" s="54" t="s">
        <v>92</v>
      </c>
      <c r="E888" s="54" t="s">
        <v>365</v>
      </c>
      <c r="F888" s="54" t="s">
        <v>267</v>
      </c>
      <c r="G888" s="54" t="s">
        <v>199</v>
      </c>
      <c r="H888" s="54" t="s">
        <v>971</v>
      </c>
      <c r="I888" s="54" t="s">
        <v>972</v>
      </c>
      <c r="J888" s="54" t="s">
        <v>199</v>
      </c>
      <c r="K888" s="54" t="s">
        <v>973</v>
      </c>
      <c r="L888" s="89">
        <v>41695</v>
      </c>
      <c r="M888" s="89"/>
      <c r="N888" s="54" t="s">
        <v>974</v>
      </c>
      <c r="O888" s="90">
        <v>0.67764500000000005</v>
      </c>
      <c r="P888" s="54">
        <v>94</v>
      </c>
    </row>
    <row r="889" spans="1:16" ht="36">
      <c r="A889" s="54" t="s">
        <v>225</v>
      </c>
      <c r="B889" s="54" t="s">
        <v>185</v>
      </c>
      <c r="C889" s="54" t="s">
        <v>1125</v>
      </c>
      <c r="D889" s="54" t="s">
        <v>92</v>
      </c>
      <c r="E889" s="54" t="s">
        <v>365</v>
      </c>
      <c r="F889" s="54" t="s">
        <v>267</v>
      </c>
      <c r="G889" s="54" t="s">
        <v>199</v>
      </c>
      <c r="H889" s="54" t="s">
        <v>971</v>
      </c>
      <c r="I889" s="54" t="s">
        <v>972</v>
      </c>
      <c r="J889" s="54" t="s">
        <v>199</v>
      </c>
      <c r="K889" s="54" t="s">
        <v>975</v>
      </c>
      <c r="L889" s="89">
        <v>41695</v>
      </c>
      <c r="M889" s="89"/>
      <c r="N889" s="54" t="s">
        <v>976</v>
      </c>
      <c r="O889" s="90">
        <v>1.9166799999999999</v>
      </c>
      <c r="P889" s="54">
        <v>274</v>
      </c>
    </row>
    <row r="890" spans="1:16" ht="24">
      <c r="A890" s="54" t="s">
        <v>225</v>
      </c>
      <c r="B890" s="54" t="s">
        <v>185</v>
      </c>
      <c r="C890" s="54" t="s">
        <v>1125</v>
      </c>
      <c r="D890" s="54" t="s">
        <v>92</v>
      </c>
      <c r="E890" s="54" t="s">
        <v>365</v>
      </c>
      <c r="F890" s="54" t="s">
        <v>267</v>
      </c>
      <c r="G890" s="54" t="s">
        <v>199</v>
      </c>
      <c r="H890" s="54" t="s">
        <v>971</v>
      </c>
      <c r="I890" s="54" t="s">
        <v>972</v>
      </c>
      <c r="J890" s="54" t="s">
        <v>199</v>
      </c>
      <c r="K890" s="54" t="s">
        <v>977</v>
      </c>
      <c r="L890" s="89">
        <v>41695</v>
      </c>
      <c r="M890" s="89"/>
      <c r="N890" s="54" t="s">
        <v>978</v>
      </c>
      <c r="O890" s="90">
        <v>0.66194600000000003</v>
      </c>
      <c r="P890" s="54">
        <v>86</v>
      </c>
    </row>
    <row r="891" spans="1:16" ht="24">
      <c r="A891" s="54" t="s">
        <v>225</v>
      </c>
      <c r="B891" s="54" t="s">
        <v>185</v>
      </c>
      <c r="C891" s="54" t="s">
        <v>1125</v>
      </c>
      <c r="D891" s="54" t="s">
        <v>92</v>
      </c>
      <c r="E891" s="54" t="s">
        <v>365</v>
      </c>
      <c r="F891" s="54" t="s">
        <v>267</v>
      </c>
      <c r="G891" s="54" t="s">
        <v>199</v>
      </c>
      <c r="H891" s="54" t="s">
        <v>971</v>
      </c>
      <c r="I891" s="54" t="s">
        <v>972</v>
      </c>
      <c r="J891" s="54" t="s">
        <v>199</v>
      </c>
      <c r="K891" s="54" t="s">
        <v>979</v>
      </c>
      <c r="L891" s="89">
        <v>41695</v>
      </c>
      <c r="M891" s="89"/>
      <c r="N891" s="54" t="s">
        <v>980</v>
      </c>
      <c r="O891" s="90">
        <v>2.5810749999999998</v>
      </c>
      <c r="P891" s="54">
        <v>344</v>
      </c>
    </row>
    <row r="892" spans="1:16" ht="24">
      <c r="A892" s="54" t="s">
        <v>225</v>
      </c>
      <c r="B892" s="54" t="s">
        <v>185</v>
      </c>
      <c r="C892" s="54" t="s">
        <v>1125</v>
      </c>
      <c r="D892" s="54" t="s">
        <v>92</v>
      </c>
      <c r="E892" s="54" t="s">
        <v>365</v>
      </c>
      <c r="F892" s="54" t="s">
        <v>267</v>
      </c>
      <c r="G892" s="54" t="s">
        <v>199</v>
      </c>
      <c r="H892" s="54" t="s">
        <v>971</v>
      </c>
      <c r="I892" s="54" t="s">
        <v>972</v>
      </c>
      <c r="J892" s="54" t="s">
        <v>199</v>
      </c>
      <c r="K892" s="54" t="s">
        <v>981</v>
      </c>
      <c r="L892" s="89">
        <v>41695</v>
      </c>
      <c r="M892" s="89"/>
      <c r="N892" s="54" t="s">
        <v>982</v>
      </c>
      <c r="O892" s="90">
        <v>0.81647700000000001</v>
      </c>
      <c r="P892" s="54">
        <v>118</v>
      </c>
    </row>
    <row r="893" spans="1:16" ht="24">
      <c r="A893" s="54" t="s">
        <v>225</v>
      </c>
      <c r="B893" s="54" t="s">
        <v>185</v>
      </c>
      <c r="C893" s="54" t="s">
        <v>1125</v>
      </c>
      <c r="D893" s="54" t="s">
        <v>92</v>
      </c>
      <c r="E893" s="54" t="s">
        <v>365</v>
      </c>
      <c r="F893" s="54" t="s">
        <v>267</v>
      </c>
      <c r="G893" s="54" t="s">
        <v>199</v>
      </c>
      <c r="H893" s="54" t="s">
        <v>971</v>
      </c>
      <c r="I893" s="54" t="s">
        <v>972</v>
      </c>
      <c r="J893" s="54" t="s">
        <v>199</v>
      </c>
      <c r="K893" s="54" t="s">
        <v>983</v>
      </c>
      <c r="L893" s="89">
        <v>41695</v>
      </c>
      <c r="M893" s="89"/>
      <c r="N893" s="54" t="s">
        <v>984</v>
      </c>
      <c r="O893" s="90">
        <v>8.1733029999999989</v>
      </c>
      <c r="P893" s="54">
        <v>1146</v>
      </c>
    </row>
    <row r="894" spans="1:16" ht="24">
      <c r="A894" s="54" t="s">
        <v>225</v>
      </c>
      <c r="B894" s="54" t="s">
        <v>185</v>
      </c>
      <c r="C894" s="54" t="s">
        <v>1125</v>
      </c>
      <c r="D894" s="54" t="s">
        <v>92</v>
      </c>
      <c r="E894" s="54" t="s">
        <v>365</v>
      </c>
      <c r="F894" s="54" t="s">
        <v>267</v>
      </c>
      <c r="G894" s="54" t="s">
        <v>199</v>
      </c>
      <c r="H894" s="54" t="s">
        <v>971</v>
      </c>
      <c r="I894" s="54" t="s">
        <v>972</v>
      </c>
      <c r="J894" s="54" t="s">
        <v>199</v>
      </c>
      <c r="K894" s="54" t="s">
        <v>985</v>
      </c>
      <c r="L894" s="89">
        <v>41695</v>
      </c>
      <c r="M894" s="89"/>
      <c r="N894" s="54" t="s">
        <v>986</v>
      </c>
      <c r="O894" s="90">
        <v>0.52644500000000005</v>
      </c>
      <c r="P894" s="54">
        <v>68</v>
      </c>
    </row>
    <row r="895" spans="1:16" ht="24">
      <c r="A895" s="54" t="s">
        <v>225</v>
      </c>
      <c r="B895" s="54" t="s">
        <v>185</v>
      </c>
      <c r="C895" s="54" t="s">
        <v>1125</v>
      </c>
      <c r="D895" s="54" t="s">
        <v>92</v>
      </c>
      <c r="E895" s="54" t="s">
        <v>365</v>
      </c>
      <c r="F895" s="54" t="s">
        <v>267</v>
      </c>
      <c r="G895" s="54" t="s">
        <v>199</v>
      </c>
      <c r="H895" s="54" t="s">
        <v>971</v>
      </c>
      <c r="I895" s="54" t="s">
        <v>972</v>
      </c>
      <c r="J895" s="54" t="s">
        <v>199</v>
      </c>
      <c r="K895" s="54" t="s">
        <v>987</v>
      </c>
      <c r="L895" s="89">
        <v>41695</v>
      </c>
      <c r="M895" s="89"/>
      <c r="N895" s="54" t="s">
        <v>988</v>
      </c>
      <c r="O895" s="90">
        <v>1.6076379999999999</v>
      </c>
      <c r="P895" s="54">
        <v>228</v>
      </c>
    </row>
    <row r="896" spans="1:16" ht="24">
      <c r="A896" s="54" t="s">
        <v>225</v>
      </c>
      <c r="B896" s="54" t="s">
        <v>185</v>
      </c>
      <c r="C896" s="54" t="s">
        <v>1125</v>
      </c>
      <c r="D896" s="54" t="s">
        <v>92</v>
      </c>
      <c r="E896" s="54" t="s">
        <v>365</v>
      </c>
      <c r="F896" s="54" t="s">
        <v>267</v>
      </c>
      <c r="G896" s="54" t="s">
        <v>199</v>
      </c>
      <c r="H896" s="54" t="s">
        <v>971</v>
      </c>
      <c r="I896" s="54" t="s">
        <v>972</v>
      </c>
      <c r="J896" s="54" t="s">
        <v>199</v>
      </c>
      <c r="K896" s="54" t="s">
        <v>989</v>
      </c>
      <c r="L896" s="89">
        <v>41695</v>
      </c>
      <c r="M896" s="89"/>
      <c r="N896" s="54" t="s">
        <v>990</v>
      </c>
      <c r="O896" s="90">
        <v>0.80355399999999999</v>
      </c>
      <c r="P896" s="54">
        <v>116</v>
      </c>
    </row>
    <row r="897" spans="1:16" ht="24">
      <c r="A897" s="54" t="s">
        <v>225</v>
      </c>
      <c r="B897" s="54" t="s">
        <v>185</v>
      </c>
      <c r="C897" s="54" t="s">
        <v>1125</v>
      </c>
      <c r="D897" s="54" t="s">
        <v>92</v>
      </c>
      <c r="E897" s="54" t="s">
        <v>365</v>
      </c>
      <c r="F897" s="54" t="s">
        <v>267</v>
      </c>
      <c r="G897" s="54" t="s">
        <v>199</v>
      </c>
      <c r="H897" s="54" t="s">
        <v>971</v>
      </c>
      <c r="I897" s="54" t="s">
        <v>972</v>
      </c>
      <c r="J897" s="54" t="s">
        <v>199</v>
      </c>
      <c r="K897" s="54" t="s">
        <v>991</v>
      </c>
      <c r="L897" s="89">
        <v>41695</v>
      </c>
      <c r="M897" s="89"/>
      <c r="N897" s="54" t="s">
        <v>992</v>
      </c>
      <c r="O897" s="90">
        <v>0.677948</v>
      </c>
      <c r="P897" s="54">
        <v>96</v>
      </c>
    </row>
    <row r="898" spans="1:16" ht="24">
      <c r="A898" s="54" t="s">
        <v>225</v>
      </c>
      <c r="B898" s="54" t="s">
        <v>185</v>
      </c>
      <c r="C898" s="54" t="s">
        <v>364</v>
      </c>
      <c r="D898" s="54" t="s">
        <v>92</v>
      </c>
      <c r="E898" s="54" t="s">
        <v>365</v>
      </c>
      <c r="F898" s="54" t="s">
        <v>267</v>
      </c>
      <c r="G898" s="54" t="s">
        <v>186</v>
      </c>
      <c r="H898" s="54" t="s">
        <v>366</v>
      </c>
      <c r="I898" s="54" t="s">
        <v>367</v>
      </c>
      <c r="J898" s="54" t="s">
        <v>186</v>
      </c>
      <c r="K898" s="54" t="s">
        <v>371</v>
      </c>
      <c r="L898" s="89">
        <v>41695</v>
      </c>
      <c r="M898" s="89"/>
      <c r="N898" s="54" t="s">
        <v>372</v>
      </c>
      <c r="O898" s="90">
        <v>9.3900000000000008E-3</v>
      </c>
      <c r="P898" s="54">
        <v>1</v>
      </c>
    </row>
    <row r="899" spans="1:16" ht="24">
      <c r="A899" s="54" t="s">
        <v>225</v>
      </c>
      <c r="B899" s="54" t="s">
        <v>185</v>
      </c>
      <c r="C899" s="54" t="s">
        <v>364</v>
      </c>
      <c r="D899" s="54" t="s">
        <v>92</v>
      </c>
      <c r="E899" s="54" t="s">
        <v>365</v>
      </c>
      <c r="F899" s="54" t="s">
        <v>267</v>
      </c>
      <c r="G899" s="54" t="s">
        <v>186</v>
      </c>
      <c r="H899" s="54" t="s">
        <v>366</v>
      </c>
      <c r="I899" s="54" t="s">
        <v>367</v>
      </c>
      <c r="J899" s="54" t="s">
        <v>186</v>
      </c>
      <c r="K899" s="54" t="s">
        <v>374</v>
      </c>
      <c r="L899" s="89">
        <v>41695</v>
      </c>
      <c r="M899" s="89"/>
      <c r="N899" s="54" t="s">
        <v>375</v>
      </c>
      <c r="O899" s="90">
        <v>9.3900000000000008E-3</v>
      </c>
      <c r="P899" s="54">
        <v>1</v>
      </c>
    </row>
    <row r="900" spans="1:16" ht="24">
      <c r="A900" s="54" t="s">
        <v>225</v>
      </c>
      <c r="B900" s="54" t="s">
        <v>185</v>
      </c>
      <c r="C900" s="54" t="s">
        <v>364</v>
      </c>
      <c r="D900" s="54" t="s">
        <v>92</v>
      </c>
      <c r="E900" s="54" t="s">
        <v>365</v>
      </c>
      <c r="F900" s="54" t="s">
        <v>267</v>
      </c>
      <c r="G900" s="54" t="s">
        <v>186</v>
      </c>
      <c r="H900" s="54" t="s">
        <v>366</v>
      </c>
      <c r="I900" s="54" t="s">
        <v>367</v>
      </c>
      <c r="J900" s="54" t="s">
        <v>186</v>
      </c>
      <c r="K900" s="54" t="s">
        <v>376</v>
      </c>
      <c r="L900" s="89">
        <v>41695</v>
      </c>
      <c r="M900" s="89"/>
      <c r="N900" s="54" t="s">
        <v>377</v>
      </c>
      <c r="O900" s="90">
        <v>1.8780000000000002E-2</v>
      </c>
      <c r="P900" s="54">
        <v>2</v>
      </c>
    </row>
    <row r="901" spans="1:16" ht="24">
      <c r="A901" s="54" t="s">
        <v>225</v>
      </c>
      <c r="B901" s="54" t="s">
        <v>185</v>
      </c>
      <c r="C901" s="54" t="s">
        <v>364</v>
      </c>
      <c r="D901" s="54" t="s">
        <v>92</v>
      </c>
      <c r="E901" s="54" t="s">
        <v>365</v>
      </c>
      <c r="F901" s="54" t="s">
        <v>267</v>
      </c>
      <c r="G901" s="54" t="s">
        <v>186</v>
      </c>
      <c r="H901" s="54" t="s">
        <v>366</v>
      </c>
      <c r="I901" s="54" t="s">
        <v>367</v>
      </c>
      <c r="J901" s="54" t="s">
        <v>186</v>
      </c>
      <c r="K901" s="54" t="s">
        <v>378</v>
      </c>
      <c r="L901" s="89">
        <v>41695</v>
      </c>
      <c r="M901" s="89"/>
      <c r="N901" s="54" t="s">
        <v>379</v>
      </c>
      <c r="O901" s="90">
        <v>9.3900000000000008E-3</v>
      </c>
      <c r="P901" s="54">
        <v>1</v>
      </c>
    </row>
    <row r="902" spans="1:16" ht="24">
      <c r="A902" s="54" t="s">
        <v>225</v>
      </c>
      <c r="B902" s="54" t="s">
        <v>185</v>
      </c>
      <c r="C902" s="54" t="s">
        <v>364</v>
      </c>
      <c r="D902" s="54" t="s">
        <v>92</v>
      </c>
      <c r="E902" s="54" t="s">
        <v>365</v>
      </c>
      <c r="F902" s="54" t="s">
        <v>267</v>
      </c>
      <c r="G902" s="54" t="s">
        <v>192</v>
      </c>
      <c r="H902" s="54" t="s">
        <v>275</v>
      </c>
      <c r="I902" s="54" t="s">
        <v>276</v>
      </c>
      <c r="J902" s="54" t="s">
        <v>192</v>
      </c>
      <c r="K902" s="54" t="s">
        <v>460</v>
      </c>
      <c r="L902" s="89">
        <v>41898</v>
      </c>
      <c r="M902" s="89"/>
      <c r="N902" s="54" t="s">
        <v>461</v>
      </c>
      <c r="O902" s="90">
        <v>3.7560000000000003E-2</v>
      </c>
      <c r="P902" s="54">
        <v>4</v>
      </c>
    </row>
    <row r="903" spans="1:16" ht="24">
      <c r="A903" s="54" t="s">
        <v>225</v>
      </c>
      <c r="B903" s="54" t="s">
        <v>185</v>
      </c>
      <c r="C903" s="54" t="s">
        <v>364</v>
      </c>
      <c r="D903" s="54" t="s">
        <v>92</v>
      </c>
      <c r="E903" s="54" t="s">
        <v>365</v>
      </c>
      <c r="F903" s="54" t="s">
        <v>267</v>
      </c>
      <c r="G903" s="54" t="s">
        <v>192</v>
      </c>
      <c r="H903" s="54" t="s">
        <v>275</v>
      </c>
      <c r="I903" s="54" t="s">
        <v>276</v>
      </c>
      <c r="J903" s="54" t="s">
        <v>192</v>
      </c>
      <c r="K903" s="54" t="s">
        <v>277</v>
      </c>
      <c r="L903" s="89">
        <v>41898</v>
      </c>
      <c r="M903" s="89"/>
      <c r="N903" s="54" t="s">
        <v>278</v>
      </c>
      <c r="O903" s="90">
        <v>9.3900000000000011E-2</v>
      </c>
      <c r="P903" s="54">
        <v>10</v>
      </c>
    </row>
    <row r="904" spans="1:16" ht="24">
      <c r="A904" s="54" t="s">
        <v>225</v>
      </c>
      <c r="B904" s="54" t="s">
        <v>185</v>
      </c>
      <c r="C904" s="54" t="s">
        <v>364</v>
      </c>
      <c r="D904" s="54" t="s">
        <v>92</v>
      </c>
      <c r="E904" s="54" t="s">
        <v>365</v>
      </c>
      <c r="F904" s="54" t="s">
        <v>267</v>
      </c>
      <c r="G904" s="54" t="s">
        <v>192</v>
      </c>
      <c r="H904" s="54" t="s">
        <v>275</v>
      </c>
      <c r="I904" s="54" t="s">
        <v>276</v>
      </c>
      <c r="J904" s="54" t="s">
        <v>192</v>
      </c>
      <c r="K904" s="54" t="s">
        <v>279</v>
      </c>
      <c r="L904" s="89">
        <v>41898</v>
      </c>
      <c r="M904" s="89"/>
      <c r="N904" s="54" t="s">
        <v>280</v>
      </c>
      <c r="O904" s="90">
        <v>0.19459599999999999</v>
      </c>
      <c r="P904" s="54">
        <v>21</v>
      </c>
    </row>
    <row r="905" spans="1:16" ht="24">
      <c r="A905" s="54" t="s">
        <v>225</v>
      </c>
      <c r="B905" s="54" t="s">
        <v>185</v>
      </c>
      <c r="C905" s="54" t="s">
        <v>364</v>
      </c>
      <c r="D905" s="54" t="s">
        <v>92</v>
      </c>
      <c r="E905" s="54" t="s">
        <v>365</v>
      </c>
      <c r="F905" s="54" t="s">
        <v>267</v>
      </c>
      <c r="G905" s="54" t="s">
        <v>192</v>
      </c>
      <c r="H905" s="54" t="s">
        <v>275</v>
      </c>
      <c r="I905" s="54" t="s">
        <v>276</v>
      </c>
      <c r="J905" s="54" t="s">
        <v>192</v>
      </c>
      <c r="K905" s="54" t="s">
        <v>281</v>
      </c>
      <c r="L905" s="89">
        <v>41898</v>
      </c>
      <c r="M905" s="89"/>
      <c r="N905" s="54" t="s">
        <v>282</v>
      </c>
      <c r="O905" s="90">
        <v>5.6340000000000001E-2</v>
      </c>
      <c r="P905" s="54">
        <v>6</v>
      </c>
    </row>
    <row r="906" spans="1:16" ht="24">
      <c r="A906" s="54" t="s">
        <v>225</v>
      </c>
      <c r="B906" s="54" t="s">
        <v>185</v>
      </c>
      <c r="C906" s="54" t="s">
        <v>364</v>
      </c>
      <c r="D906" s="54" t="s">
        <v>92</v>
      </c>
      <c r="E906" s="54" t="s">
        <v>365</v>
      </c>
      <c r="F906" s="54" t="s">
        <v>267</v>
      </c>
      <c r="G906" s="54" t="s">
        <v>192</v>
      </c>
      <c r="H906" s="54" t="s">
        <v>275</v>
      </c>
      <c r="I906" s="54" t="s">
        <v>276</v>
      </c>
      <c r="J906" s="54" t="s">
        <v>192</v>
      </c>
      <c r="K906" s="54" t="s">
        <v>462</v>
      </c>
      <c r="L906" s="89">
        <v>41898</v>
      </c>
      <c r="M906" s="89"/>
      <c r="N906" s="54" t="s">
        <v>463</v>
      </c>
      <c r="O906" s="90">
        <v>1.8780000000000002E-2</v>
      </c>
      <c r="P906" s="54">
        <v>2</v>
      </c>
    </row>
    <row r="907" spans="1:16" ht="24">
      <c r="A907" s="54" t="s">
        <v>225</v>
      </c>
      <c r="B907" s="54" t="s">
        <v>185</v>
      </c>
      <c r="C907" s="54" t="s">
        <v>364</v>
      </c>
      <c r="D907" s="54" t="s">
        <v>92</v>
      </c>
      <c r="E907" s="54" t="s">
        <v>365</v>
      </c>
      <c r="F907" s="54" t="s">
        <v>267</v>
      </c>
      <c r="G907" s="54" t="s">
        <v>192</v>
      </c>
      <c r="H907" s="54" t="s">
        <v>275</v>
      </c>
      <c r="I907" s="54" t="s">
        <v>276</v>
      </c>
      <c r="J907" s="54" t="s">
        <v>192</v>
      </c>
      <c r="K907" s="54" t="s">
        <v>464</v>
      </c>
      <c r="L907" s="89">
        <v>41898</v>
      </c>
      <c r="M907" s="89"/>
      <c r="N907" s="54" t="s">
        <v>465</v>
      </c>
      <c r="O907" s="90">
        <v>2.8170000000000001E-2</v>
      </c>
      <c r="P907" s="54">
        <v>3</v>
      </c>
    </row>
    <row r="908" spans="1:16" ht="24">
      <c r="A908" s="54" t="s">
        <v>225</v>
      </c>
      <c r="B908" s="54" t="s">
        <v>185</v>
      </c>
      <c r="C908" s="54" t="s">
        <v>364</v>
      </c>
      <c r="D908" s="54" t="s">
        <v>92</v>
      </c>
      <c r="E908" s="54" t="s">
        <v>365</v>
      </c>
      <c r="F908" s="54" t="s">
        <v>267</v>
      </c>
      <c r="G908" s="54" t="s">
        <v>192</v>
      </c>
      <c r="H908" s="54" t="s">
        <v>275</v>
      </c>
      <c r="I908" s="54" t="s">
        <v>276</v>
      </c>
      <c r="J908" s="54" t="s">
        <v>192</v>
      </c>
      <c r="K908" s="54" t="s">
        <v>466</v>
      </c>
      <c r="L908" s="89">
        <v>41898</v>
      </c>
      <c r="M908" s="89"/>
      <c r="N908" s="54" t="s">
        <v>467</v>
      </c>
      <c r="O908" s="90">
        <v>2.8170000000000001E-2</v>
      </c>
      <c r="P908" s="54">
        <v>3</v>
      </c>
    </row>
    <row r="909" spans="1:16" ht="24">
      <c r="A909" s="54" t="s">
        <v>225</v>
      </c>
      <c r="B909" s="54" t="s">
        <v>185</v>
      </c>
      <c r="C909" s="54" t="s">
        <v>364</v>
      </c>
      <c r="D909" s="54" t="s">
        <v>92</v>
      </c>
      <c r="E909" s="54" t="s">
        <v>365</v>
      </c>
      <c r="F909" s="54" t="s">
        <v>267</v>
      </c>
      <c r="G909" s="54" t="s">
        <v>192</v>
      </c>
      <c r="H909" s="54" t="s">
        <v>275</v>
      </c>
      <c r="I909" s="54" t="s">
        <v>276</v>
      </c>
      <c r="J909" s="54" t="s">
        <v>192</v>
      </c>
      <c r="K909" s="54" t="s">
        <v>468</v>
      </c>
      <c r="L909" s="89">
        <v>41898</v>
      </c>
      <c r="M909" s="89"/>
      <c r="N909" s="54" t="s">
        <v>469</v>
      </c>
      <c r="O909" s="90">
        <v>1.8780000000000002E-2</v>
      </c>
      <c r="P909" s="54">
        <v>2</v>
      </c>
    </row>
    <row r="910" spans="1:16" ht="24">
      <c r="A910" s="54" t="s">
        <v>225</v>
      </c>
      <c r="B910" s="54" t="s">
        <v>185</v>
      </c>
      <c r="C910" s="54" t="s">
        <v>364</v>
      </c>
      <c r="D910" s="54" t="s">
        <v>92</v>
      </c>
      <c r="E910" s="54" t="s">
        <v>365</v>
      </c>
      <c r="F910" s="54" t="s">
        <v>267</v>
      </c>
      <c r="G910" s="54" t="s">
        <v>192</v>
      </c>
      <c r="H910" s="54" t="s">
        <v>473</v>
      </c>
      <c r="I910" s="54" t="s">
        <v>474</v>
      </c>
      <c r="J910" s="54" t="s">
        <v>192</v>
      </c>
      <c r="K910" s="54" t="s">
        <v>483</v>
      </c>
      <c r="L910" s="89">
        <v>41695</v>
      </c>
      <c r="M910" s="89"/>
      <c r="N910" s="54" t="s">
        <v>484</v>
      </c>
      <c r="O910" s="90">
        <v>7.7350000000000016E-2</v>
      </c>
      <c r="P910" s="54">
        <v>11</v>
      </c>
    </row>
    <row r="911" spans="1:16" ht="24">
      <c r="A911" s="54" t="s">
        <v>225</v>
      </c>
      <c r="B911" s="54" t="s">
        <v>185</v>
      </c>
      <c r="C911" s="54" t="s">
        <v>364</v>
      </c>
      <c r="D911" s="54" t="s">
        <v>92</v>
      </c>
      <c r="E911" s="54" t="s">
        <v>365</v>
      </c>
      <c r="F911" s="54" t="s">
        <v>267</v>
      </c>
      <c r="G911" s="54" t="s">
        <v>192</v>
      </c>
      <c r="H911" s="54" t="s">
        <v>473</v>
      </c>
      <c r="I911" s="54" t="s">
        <v>474</v>
      </c>
      <c r="J911" s="54" t="s">
        <v>192</v>
      </c>
      <c r="K911" s="54" t="s">
        <v>489</v>
      </c>
      <c r="L911" s="89">
        <v>41695</v>
      </c>
      <c r="M911" s="89"/>
      <c r="N911" s="54" t="s">
        <v>490</v>
      </c>
      <c r="O911" s="90">
        <v>1.3592E-2</v>
      </c>
      <c r="P911" s="54">
        <v>2</v>
      </c>
    </row>
    <row r="912" spans="1:16" ht="24">
      <c r="A912" s="54" t="s">
        <v>225</v>
      </c>
      <c r="B912" s="54" t="s">
        <v>185</v>
      </c>
      <c r="C912" s="54" t="s">
        <v>364</v>
      </c>
      <c r="D912" s="54" t="s">
        <v>92</v>
      </c>
      <c r="E912" s="54" t="s">
        <v>365</v>
      </c>
      <c r="F912" s="54" t="s">
        <v>267</v>
      </c>
      <c r="G912" s="54" t="s">
        <v>192</v>
      </c>
      <c r="H912" s="54" t="s">
        <v>473</v>
      </c>
      <c r="I912" s="54" t="s">
        <v>474</v>
      </c>
      <c r="J912" s="54" t="s">
        <v>192</v>
      </c>
      <c r="K912" s="54" t="s">
        <v>491</v>
      </c>
      <c r="L912" s="89">
        <v>41695</v>
      </c>
      <c r="M912" s="89"/>
      <c r="N912" s="54" t="s">
        <v>492</v>
      </c>
      <c r="O912" s="90">
        <v>2.8170000000000001E-2</v>
      </c>
      <c r="P912" s="54">
        <v>3</v>
      </c>
    </row>
    <row r="913" spans="1:16" ht="24">
      <c r="A913" s="54" t="s">
        <v>225</v>
      </c>
      <c r="B913" s="54" t="s">
        <v>185</v>
      </c>
      <c r="C913" s="54" t="s">
        <v>364</v>
      </c>
      <c r="D913" s="54" t="s">
        <v>92</v>
      </c>
      <c r="E913" s="54" t="s">
        <v>365</v>
      </c>
      <c r="F913" s="54" t="s">
        <v>267</v>
      </c>
      <c r="G913" s="54" t="s">
        <v>192</v>
      </c>
      <c r="H913" s="54" t="s">
        <v>473</v>
      </c>
      <c r="I913" s="54" t="s">
        <v>474</v>
      </c>
      <c r="J913" s="54" t="s">
        <v>192</v>
      </c>
      <c r="K913" s="54" t="s">
        <v>493</v>
      </c>
      <c r="L913" s="89">
        <v>41695</v>
      </c>
      <c r="M913" s="89"/>
      <c r="N913" s="54" t="s">
        <v>494</v>
      </c>
      <c r="O913" s="90">
        <v>0.154442</v>
      </c>
      <c r="P913" s="54">
        <v>17</v>
      </c>
    </row>
    <row r="914" spans="1:16" ht="24">
      <c r="A914" s="54" t="s">
        <v>225</v>
      </c>
      <c r="B914" s="54" t="s">
        <v>185</v>
      </c>
      <c r="C914" s="54" t="s">
        <v>364</v>
      </c>
      <c r="D914" s="54" t="s">
        <v>92</v>
      </c>
      <c r="E914" s="54" t="s">
        <v>365</v>
      </c>
      <c r="F914" s="54" t="s">
        <v>267</v>
      </c>
      <c r="G914" s="54" t="s">
        <v>283</v>
      </c>
      <c r="H914" s="54" t="s">
        <v>595</v>
      </c>
      <c r="I914" s="54" t="s">
        <v>596</v>
      </c>
      <c r="J914" s="54" t="s">
        <v>283</v>
      </c>
      <c r="K914" s="54" t="s">
        <v>601</v>
      </c>
      <c r="L914" s="89">
        <v>41695</v>
      </c>
      <c r="M914" s="89"/>
      <c r="N914" s="54" t="s">
        <v>602</v>
      </c>
      <c r="O914" s="90">
        <v>9.3900000000000008E-3</v>
      </c>
      <c r="P914" s="54">
        <v>1</v>
      </c>
    </row>
    <row r="915" spans="1:16" ht="24">
      <c r="A915" s="54" t="s">
        <v>225</v>
      </c>
      <c r="B915" s="54" t="s">
        <v>185</v>
      </c>
      <c r="C915" s="54" t="s">
        <v>364</v>
      </c>
      <c r="D915" s="54" t="s">
        <v>92</v>
      </c>
      <c r="E915" s="54" t="s">
        <v>365</v>
      </c>
      <c r="F915" s="54" t="s">
        <v>267</v>
      </c>
      <c r="G915" s="54" t="s">
        <v>283</v>
      </c>
      <c r="H915" s="54" t="s">
        <v>595</v>
      </c>
      <c r="I915" s="54" t="s">
        <v>596</v>
      </c>
      <c r="J915" s="54" t="s">
        <v>283</v>
      </c>
      <c r="K915" s="54" t="s">
        <v>603</v>
      </c>
      <c r="L915" s="89">
        <v>41695</v>
      </c>
      <c r="M915" s="89"/>
      <c r="N915" s="54" t="s">
        <v>604</v>
      </c>
      <c r="O915" s="90">
        <v>0.147646</v>
      </c>
      <c r="P915" s="54">
        <v>16</v>
      </c>
    </row>
    <row r="916" spans="1:16" ht="24">
      <c r="A916" s="54" t="s">
        <v>225</v>
      </c>
      <c r="B916" s="54" t="s">
        <v>185</v>
      </c>
      <c r="C916" s="54" t="s">
        <v>364</v>
      </c>
      <c r="D916" s="54" t="s">
        <v>92</v>
      </c>
      <c r="E916" s="54" t="s">
        <v>365</v>
      </c>
      <c r="F916" s="54" t="s">
        <v>267</v>
      </c>
      <c r="G916" s="54" t="s">
        <v>194</v>
      </c>
      <c r="H916" s="54" t="s">
        <v>195</v>
      </c>
      <c r="I916" s="54" t="s">
        <v>673</v>
      </c>
      <c r="J916" s="54" t="s">
        <v>194</v>
      </c>
      <c r="K916" s="54" t="s">
        <v>674</v>
      </c>
      <c r="L916" s="89">
        <v>41814</v>
      </c>
      <c r="M916" s="89"/>
      <c r="N916" s="54" t="s">
        <v>675</v>
      </c>
      <c r="O916" s="90">
        <v>9.3900000000000008E-3</v>
      </c>
      <c r="P916" s="54">
        <v>1</v>
      </c>
    </row>
    <row r="917" spans="1:16" ht="24">
      <c r="A917" s="54" t="s">
        <v>225</v>
      </c>
      <c r="B917" s="54" t="s">
        <v>185</v>
      </c>
      <c r="C917" s="54" t="s">
        <v>364</v>
      </c>
      <c r="D917" s="54" t="s">
        <v>92</v>
      </c>
      <c r="E917" s="54" t="s">
        <v>365</v>
      </c>
      <c r="F917" s="54" t="s">
        <v>267</v>
      </c>
      <c r="G917" s="54" t="s">
        <v>194</v>
      </c>
      <c r="H917" s="54" t="s">
        <v>195</v>
      </c>
      <c r="I917" s="54" t="s">
        <v>673</v>
      </c>
      <c r="J917" s="54" t="s">
        <v>194</v>
      </c>
      <c r="K917" s="54" t="s">
        <v>195</v>
      </c>
      <c r="L917" s="89">
        <v>41814</v>
      </c>
      <c r="M917" s="89"/>
      <c r="N917" s="54" t="s">
        <v>676</v>
      </c>
      <c r="O917" s="90">
        <v>9.3900000000000008E-3</v>
      </c>
      <c r="P917" s="54">
        <v>1</v>
      </c>
    </row>
    <row r="918" spans="1:16" ht="24">
      <c r="A918" s="54" t="s">
        <v>225</v>
      </c>
      <c r="B918" s="54" t="s">
        <v>185</v>
      </c>
      <c r="C918" s="54" t="s">
        <v>364</v>
      </c>
      <c r="D918" s="54" t="s">
        <v>92</v>
      </c>
      <c r="E918" s="54" t="s">
        <v>365</v>
      </c>
      <c r="F918" s="54" t="s">
        <v>267</v>
      </c>
      <c r="G918" s="54" t="s">
        <v>194</v>
      </c>
      <c r="H918" s="54" t="s">
        <v>195</v>
      </c>
      <c r="I918" s="54" t="s">
        <v>673</v>
      </c>
      <c r="J918" s="54" t="s">
        <v>194</v>
      </c>
      <c r="K918" s="54" t="s">
        <v>679</v>
      </c>
      <c r="L918" s="89">
        <v>41814</v>
      </c>
      <c r="M918" s="89"/>
      <c r="N918" s="54" t="s">
        <v>680</v>
      </c>
      <c r="O918" s="90">
        <v>9.3900000000000008E-3</v>
      </c>
      <c r="P918" s="54">
        <v>1</v>
      </c>
    </row>
    <row r="919" spans="1:16" ht="24">
      <c r="A919" s="54" t="s">
        <v>225</v>
      </c>
      <c r="B919" s="54" t="s">
        <v>185</v>
      </c>
      <c r="C919" s="54" t="s">
        <v>364</v>
      </c>
      <c r="D919" s="54" t="s">
        <v>92</v>
      </c>
      <c r="E919" s="54" t="s">
        <v>365</v>
      </c>
      <c r="F919" s="54" t="s">
        <v>267</v>
      </c>
      <c r="G919" s="54" t="s">
        <v>194</v>
      </c>
      <c r="H919" s="54" t="s">
        <v>195</v>
      </c>
      <c r="I919" s="54" t="s">
        <v>673</v>
      </c>
      <c r="J919" s="54" t="s">
        <v>194</v>
      </c>
      <c r="K919" s="54" t="s">
        <v>681</v>
      </c>
      <c r="L919" s="89">
        <v>41814</v>
      </c>
      <c r="M919" s="89"/>
      <c r="N919" s="54" t="s">
        <v>682</v>
      </c>
      <c r="O919" s="90">
        <v>9.3900000000000008E-3</v>
      </c>
      <c r="P919" s="54">
        <v>1</v>
      </c>
    </row>
    <row r="920" spans="1:16" ht="24">
      <c r="A920" s="54" t="s">
        <v>225</v>
      </c>
      <c r="B920" s="54" t="s">
        <v>185</v>
      </c>
      <c r="C920" s="54" t="s">
        <v>364</v>
      </c>
      <c r="D920" s="54" t="s">
        <v>92</v>
      </c>
      <c r="E920" s="54" t="s">
        <v>365</v>
      </c>
      <c r="F920" s="54" t="s">
        <v>267</v>
      </c>
      <c r="G920" s="54" t="s">
        <v>194</v>
      </c>
      <c r="H920" s="54" t="s">
        <v>195</v>
      </c>
      <c r="I920" s="54" t="s">
        <v>673</v>
      </c>
      <c r="J920" s="54" t="s">
        <v>194</v>
      </c>
      <c r="K920" s="54" t="s">
        <v>691</v>
      </c>
      <c r="L920" s="89">
        <v>41814</v>
      </c>
      <c r="M920" s="89"/>
      <c r="N920" s="54" t="s">
        <v>692</v>
      </c>
      <c r="O920" s="90">
        <v>9.3900000000000008E-3</v>
      </c>
      <c r="P920" s="54">
        <v>1</v>
      </c>
    </row>
    <row r="921" spans="1:16" ht="24">
      <c r="A921" s="54" t="s">
        <v>225</v>
      </c>
      <c r="B921" s="54" t="s">
        <v>185</v>
      </c>
      <c r="C921" s="54" t="s">
        <v>364</v>
      </c>
      <c r="D921" s="54" t="s">
        <v>92</v>
      </c>
      <c r="E921" s="54" t="s">
        <v>365</v>
      </c>
      <c r="F921" s="54" t="s">
        <v>267</v>
      </c>
      <c r="G921" s="54" t="s">
        <v>302</v>
      </c>
      <c r="H921" s="54" t="s">
        <v>303</v>
      </c>
      <c r="I921" s="54" t="s">
        <v>304</v>
      </c>
      <c r="J921" s="54" t="s">
        <v>302</v>
      </c>
      <c r="K921" s="54" t="s">
        <v>801</v>
      </c>
      <c r="L921" s="89">
        <v>41695</v>
      </c>
      <c r="M921" s="89"/>
      <c r="N921" s="54" t="s">
        <v>802</v>
      </c>
      <c r="O921" s="90">
        <v>2.8170000000000001E-2</v>
      </c>
      <c r="P921" s="54">
        <v>3</v>
      </c>
    </row>
    <row r="922" spans="1:16" ht="24">
      <c r="A922" s="54" t="s">
        <v>225</v>
      </c>
      <c r="B922" s="54" t="s">
        <v>185</v>
      </c>
      <c r="C922" s="54" t="s">
        <v>364</v>
      </c>
      <c r="D922" s="54" t="s">
        <v>92</v>
      </c>
      <c r="E922" s="54" t="s">
        <v>365</v>
      </c>
      <c r="F922" s="54" t="s">
        <v>267</v>
      </c>
      <c r="G922" s="54" t="s">
        <v>302</v>
      </c>
      <c r="H922" s="54" t="s">
        <v>303</v>
      </c>
      <c r="I922" s="54" t="s">
        <v>304</v>
      </c>
      <c r="J922" s="54" t="s">
        <v>302</v>
      </c>
      <c r="K922" s="54" t="s">
        <v>303</v>
      </c>
      <c r="L922" s="89">
        <v>41695</v>
      </c>
      <c r="M922" s="89"/>
      <c r="N922" s="54" t="s">
        <v>805</v>
      </c>
      <c r="O922" s="90">
        <v>2.8170000000000001E-2</v>
      </c>
      <c r="P922" s="54">
        <v>3</v>
      </c>
    </row>
    <row r="923" spans="1:16" ht="24">
      <c r="A923" s="54" t="s">
        <v>225</v>
      </c>
      <c r="B923" s="54" t="s">
        <v>185</v>
      </c>
      <c r="C923" s="54" t="s">
        <v>364</v>
      </c>
      <c r="D923" s="54" t="s">
        <v>92</v>
      </c>
      <c r="E923" s="54" t="s">
        <v>365</v>
      </c>
      <c r="F923" s="54" t="s">
        <v>267</v>
      </c>
      <c r="G923" s="54" t="s">
        <v>302</v>
      </c>
      <c r="H923" s="54" t="s">
        <v>303</v>
      </c>
      <c r="I923" s="54" t="s">
        <v>304</v>
      </c>
      <c r="J923" s="54" t="s">
        <v>302</v>
      </c>
      <c r="K923" s="54" t="s">
        <v>303</v>
      </c>
      <c r="L923" s="89">
        <v>41695</v>
      </c>
      <c r="M923" s="89"/>
      <c r="N923" s="54" t="s">
        <v>305</v>
      </c>
      <c r="O923" s="90">
        <v>1.8780000000000002E-2</v>
      </c>
      <c r="P923" s="54">
        <v>2</v>
      </c>
    </row>
    <row r="924" spans="1:16" ht="24">
      <c r="A924" s="54" t="s">
        <v>225</v>
      </c>
      <c r="B924" s="54" t="s">
        <v>185</v>
      </c>
      <c r="C924" s="54" t="s">
        <v>364</v>
      </c>
      <c r="D924" s="54" t="s">
        <v>92</v>
      </c>
      <c r="E924" s="54" t="s">
        <v>365</v>
      </c>
      <c r="F924" s="54" t="s">
        <v>267</v>
      </c>
      <c r="G924" s="54" t="s">
        <v>302</v>
      </c>
      <c r="H924" s="54" t="s">
        <v>303</v>
      </c>
      <c r="I924" s="54" t="s">
        <v>304</v>
      </c>
      <c r="J924" s="54" t="s">
        <v>302</v>
      </c>
      <c r="K924" s="54" t="s">
        <v>306</v>
      </c>
      <c r="L924" s="89">
        <v>41695</v>
      </c>
      <c r="M924" s="89"/>
      <c r="N924" s="54" t="s">
        <v>307</v>
      </c>
      <c r="O924" s="90">
        <v>2.8170000000000001E-2</v>
      </c>
      <c r="P924" s="54">
        <v>3</v>
      </c>
    </row>
    <row r="925" spans="1:16" ht="24">
      <c r="A925" s="54" t="s">
        <v>225</v>
      </c>
      <c r="B925" s="54" t="s">
        <v>185</v>
      </c>
      <c r="C925" s="54" t="s">
        <v>364</v>
      </c>
      <c r="D925" s="54" t="s">
        <v>92</v>
      </c>
      <c r="E925" s="54" t="s">
        <v>365</v>
      </c>
      <c r="F925" s="54" t="s">
        <v>267</v>
      </c>
      <c r="G925" s="54" t="s">
        <v>302</v>
      </c>
      <c r="H925" s="54" t="s">
        <v>303</v>
      </c>
      <c r="I925" s="54" t="s">
        <v>304</v>
      </c>
      <c r="J925" s="54" t="s">
        <v>302</v>
      </c>
      <c r="K925" s="54" t="s">
        <v>308</v>
      </c>
      <c r="L925" s="89">
        <v>41695</v>
      </c>
      <c r="M925" s="89"/>
      <c r="N925" s="54" t="s">
        <v>309</v>
      </c>
      <c r="O925" s="90">
        <v>1.8780000000000002E-2</v>
      </c>
      <c r="P925" s="54">
        <v>2</v>
      </c>
    </row>
    <row r="926" spans="1:16" ht="24">
      <c r="A926" s="54" t="s">
        <v>225</v>
      </c>
      <c r="B926" s="54" t="s">
        <v>185</v>
      </c>
      <c r="C926" s="54" t="s">
        <v>364</v>
      </c>
      <c r="D926" s="54" t="s">
        <v>92</v>
      </c>
      <c r="E926" s="54" t="s">
        <v>365</v>
      </c>
      <c r="F926" s="54" t="s">
        <v>267</v>
      </c>
      <c r="G926" s="54" t="s">
        <v>302</v>
      </c>
      <c r="H926" s="54" t="s">
        <v>303</v>
      </c>
      <c r="I926" s="54" t="s">
        <v>304</v>
      </c>
      <c r="J926" s="54" t="s">
        <v>302</v>
      </c>
      <c r="K926" s="54" t="s">
        <v>806</v>
      </c>
      <c r="L926" s="89">
        <v>41695</v>
      </c>
      <c r="M926" s="89"/>
      <c r="N926" s="54" t="s">
        <v>807</v>
      </c>
      <c r="O926" s="90">
        <v>4.6949999999999999E-2</v>
      </c>
      <c r="P926" s="54">
        <v>5</v>
      </c>
    </row>
    <row r="927" spans="1:16" ht="24">
      <c r="A927" s="54" t="s">
        <v>225</v>
      </c>
      <c r="B927" s="54" t="s">
        <v>185</v>
      </c>
      <c r="C927" s="54" t="s">
        <v>364</v>
      </c>
      <c r="D927" s="54" t="s">
        <v>92</v>
      </c>
      <c r="E927" s="54" t="s">
        <v>365</v>
      </c>
      <c r="F927" s="54" t="s">
        <v>267</v>
      </c>
      <c r="G927" s="54" t="s">
        <v>302</v>
      </c>
      <c r="H927" s="54" t="s">
        <v>303</v>
      </c>
      <c r="I927" s="54" t="s">
        <v>304</v>
      </c>
      <c r="J927" s="54" t="s">
        <v>302</v>
      </c>
      <c r="K927" s="54" t="s">
        <v>808</v>
      </c>
      <c r="L927" s="89">
        <v>41695</v>
      </c>
      <c r="M927" s="89"/>
      <c r="N927" s="54" t="s">
        <v>809</v>
      </c>
      <c r="O927" s="90">
        <v>2.8170000000000001E-2</v>
      </c>
      <c r="P927" s="54">
        <v>3</v>
      </c>
    </row>
    <row r="928" spans="1:16" ht="24">
      <c r="A928" s="54" t="s">
        <v>225</v>
      </c>
      <c r="B928" s="54" t="s">
        <v>185</v>
      </c>
      <c r="C928" s="54" t="s">
        <v>364</v>
      </c>
      <c r="D928" s="54" t="s">
        <v>92</v>
      </c>
      <c r="E928" s="54" t="s">
        <v>365</v>
      </c>
      <c r="F928" s="54" t="s">
        <v>267</v>
      </c>
      <c r="G928" s="54" t="s">
        <v>302</v>
      </c>
      <c r="H928" s="54" t="s">
        <v>303</v>
      </c>
      <c r="I928" s="54" t="s">
        <v>304</v>
      </c>
      <c r="J928" s="54" t="s">
        <v>302</v>
      </c>
      <c r="K928" s="54" t="s">
        <v>810</v>
      </c>
      <c r="L928" s="89">
        <v>41695</v>
      </c>
      <c r="M928" s="89"/>
      <c r="N928" s="54" t="s">
        <v>811</v>
      </c>
      <c r="O928" s="90">
        <v>1.8780000000000002E-2</v>
      </c>
      <c r="P928" s="54">
        <v>2</v>
      </c>
    </row>
    <row r="929" spans="1:16" ht="24">
      <c r="A929" s="54" t="s">
        <v>225</v>
      </c>
      <c r="B929" s="54" t="s">
        <v>185</v>
      </c>
      <c r="C929" s="54" t="s">
        <v>364</v>
      </c>
      <c r="D929" s="54" t="s">
        <v>92</v>
      </c>
      <c r="E929" s="54" t="s">
        <v>365</v>
      </c>
      <c r="F929" s="54" t="s">
        <v>267</v>
      </c>
      <c r="G929" s="54" t="s">
        <v>302</v>
      </c>
      <c r="H929" s="54" t="s">
        <v>303</v>
      </c>
      <c r="I929" s="54" t="s">
        <v>304</v>
      </c>
      <c r="J929" s="54" t="s">
        <v>302</v>
      </c>
      <c r="K929" s="54" t="s">
        <v>812</v>
      </c>
      <c r="L929" s="89">
        <v>41695</v>
      </c>
      <c r="M929" s="89"/>
      <c r="N929" s="54" t="s">
        <v>813</v>
      </c>
      <c r="O929" s="90">
        <v>9.3900000000000008E-3</v>
      </c>
      <c r="P929" s="54">
        <v>1</v>
      </c>
    </row>
    <row r="930" spans="1:16" ht="24">
      <c r="A930" s="54" t="s">
        <v>225</v>
      </c>
      <c r="B930" s="54" t="s">
        <v>185</v>
      </c>
      <c r="C930" s="54" t="s">
        <v>364</v>
      </c>
      <c r="D930" s="54" t="s">
        <v>92</v>
      </c>
      <c r="E930" s="54" t="s">
        <v>365</v>
      </c>
      <c r="F930" s="54" t="s">
        <v>267</v>
      </c>
      <c r="G930" s="54" t="s">
        <v>302</v>
      </c>
      <c r="H930" s="54" t="s">
        <v>303</v>
      </c>
      <c r="I930" s="54" t="s">
        <v>304</v>
      </c>
      <c r="J930" s="54" t="s">
        <v>302</v>
      </c>
      <c r="K930" s="54" t="s">
        <v>814</v>
      </c>
      <c r="L930" s="89">
        <v>41695</v>
      </c>
      <c r="M930" s="89"/>
      <c r="N930" s="54" t="s">
        <v>815</v>
      </c>
      <c r="O930" s="90">
        <v>9.3900000000000008E-3</v>
      </c>
      <c r="P930" s="54">
        <v>1</v>
      </c>
    </row>
    <row r="931" spans="1:16" ht="24">
      <c r="A931" s="54" t="s">
        <v>225</v>
      </c>
      <c r="B931" s="54" t="s">
        <v>185</v>
      </c>
      <c r="C931" s="54" t="s">
        <v>364</v>
      </c>
      <c r="D931" s="54" t="s">
        <v>92</v>
      </c>
      <c r="E931" s="54" t="s">
        <v>365</v>
      </c>
      <c r="F931" s="54" t="s">
        <v>267</v>
      </c>
      <c r="G931" s="54" t="s">
        <v>302</v>
      </c>
      <c r="H931" s="54" t="s">
        <v>303</v>
      </c>
      <c r="I931" s="54" t="s">
        <v>304</v>
      </c>
      <c r="J931" s="54" t="s">
        <v>302</v>
      </c>
      <c r="K931" s="54" t="s">
        <v>816</v>
      </c>
      <c r="L931" s="89">
        <v>41695</v>
      </c>
      <c r="M931" s="89"/>
      <c r="N931" s="54" t="s">
        <v>817</v>
      </c>
      <c r="O931" s="90">
        <v>1.8780000000000002E-2</v>
      </c>
      <c r="P931" s="54">
        <v>2</v>
      </c>
    </row>
    <row r="932" spans="1:16" ht="24">
      <c r="A932" s="54" t="s">
        <v>225</v>
      </c>
      <c r="B932" s="54" t="s">
        <v>185</v>
      </c>
      <c r="C932" s="54" t="s">
        <v>364</v>
      </c>
      <c r="D932" s="54" t="s">
        <v>92</v>
      </c>
      <c r="E932" s="54" t="s">
        <v>365</v>
      </c>
      <c r="F932" s="54" t="s">
        <v>267</v>
      </c>
      <c r="G932" s="54" t="s">
        <v>302</v>
      </c>
      <c r="H932" s="54" t="s">
        <v>303</v>
      </c>
      <c r="I932" s="54" t="s">
        <v>304</v>
      </c>
      <c r="J932" s="54" t="s">
        <v>302</v>
      </c>
      <c r="K932" s="54" t="s">
        <v>818</v>
      </c>
      <c r="L932" s="89">
        <v>41695</v>
      </c>
      <c r="M932" s="89"/>
      <c r="N932" s="54" t="s">
        <v>819</v>
      </c>
      <c r="O932" s="90">
        <v>1.8780000000000002E-2</v>
      </c>
      <c r="P932" s="54">
        <v>2</v>
      </c>
    </row>
    <row r="933" spans="1:16" ht="24">
      <c r="A933" s="54" t="s">
        <v>225</v>
      </c>
      <c r="B933" s="54" t="s">
        <v>185</v>
      </c>
      <c r="C933" s="54" t="s">
        <v>364</v>
      </c>
      <c r="D933" s="54" t="s">
        <v>92</v>
      </c>
      <c r="E933" s="54" t="s">
        <v>365</v>
      </c>
      <c r="F933" s="54" t="s">
        <v>267</v>
      </c>
      <c r="G933" s="54" t="s">
        <v>854</v>
      </c>
      <c r="H933" s="54" t="s">
        <v>876</v>
      </c>
      <c r="I933" s="54" t="s">
        <v>877</v>
      </c>
      <c r="J933" s="54" t="s">
        <v>854</v>
      </c>
      <c r="K933" s="54" t="s">
        <v>880</v>
      </c>
      <c r="L933" s="89">
        <v>41695</v>
      </c>
      <c r="M933" s="89"/>
      <c r="N933" s="54" t="s">
        <v>881</v>
      </c>
      <c r="O933" s="90">
        <v>3.7560000000000003E-2</v>
      </c>
      <c r="P933" s="54">
        <v>4</v>
      </c>
    </row>
    <row r="934" spans="1:16" ht="24">
      <c r="A934" s="54" t="s">
        <v>225</v>
      </c>
      <c r="B934" s="54" t="s">
        <v>185</v>
      </c>
      <c r="C934" s="54" t="s">
        <v>364</v>
      </c>
      <c r="D934" s="54" t="s">
        <v>92</v>
      </c>
      <c r="E934" s="54" t="s">
        <v>365</v>
      </c>
      <c r="F934" s="54" t="s">
        <v>267</v>
      </c>
      <c r="G934" s="54" t="s">
        <v>854</v>
      </c>
      <c r="H934" s="54" t="s">
        <v>876</v>
      </c>
      <c r="I934" s="54" t="s">
        <v>877</v>
      </c>
      <c r="J934" s="54" t="s">
        <v>854</v>
      </c>
      <c r="K934" s="54" t="s">
        <v>872</v>
      </c>
      <c r="L934" s="89">
        <v>41695</v>
      </c>
      <c r="M934" s="89"/>
      <c r="N934" s="54" t="s">
        <v>882</v>
      </c>
      <c r="O934" s="90">
        <v>9.3900000000000008E-3</v>
      </c>
      <c r="P934" s="54">
        <v>1</v>
      </c>
    </row>
    <row r="935" spans="1:16" ht="24">
      <c r="A935" s="54" t="s">
        <v>225</v>
      </c>
      <c r="B935" s="54" t="s">
        <v>185</v>
      </c>
      <c r="C935" s="54" t="s">
        <v>364</v>
      </c>
      <c r="D935" s="54" t="s">
        <v>92</v>
      </c>
      <c r="E935" s="54" t="s">
        <v>365</v>
      </c>
      <c r="F935" s="54" t="s">
        <v>267</v>
      </c>
      <c r="G935" s="54" t="s">
        <v>199</v>
      </c>
      <c r="H935" s="54" t="s">
        <v>200</v>
      </c>
      <c r="I935" s="54" t="s">
        <v>936</v>
      </c>
      <c r="J935" s="54" t="s">
        <v>199</v>
      </c>
      <c r="K935" s="54" t="s">
        <v>1513</v>
      </c>
      <c r="L935" s="89">
        <v>1</v>
      </c>
      <c r="M935" s="89"/>
      <c r="N935" s="54" t="s">
        <v>935</v>
      </c>
      <c r="O935" s="90">
        <v>9.3900000000000008E-3</v>
      </c>
      <c r="P935" s="54">
        <v>1</v>
      </c>
    </row>
    <row r="936" spans="1:16" ht="36">
      <c r="A936" s="54" t="s">
        <v>225</v>
      </c>
      <c r="B936" s="54" t="s">
        <v>185</v>
      </c>
      <c r="C936" s="54" t="s">
        <v>364</v>
      </c>
      <c r="D936" s="54" t="s">
        <v>92</v>
      </c>
      <c r="E936" s="54" t="s">
        <v>365</v>
      </c>
      <c r="F936" s="54" t="s">
        <v>267</v>
      </c>
      <c r="G936" s="54" t="s">
        <v>199</v>
      </c>
      <c r="H936" s="54" t="s">
        <v>971</v>
      </c>
      <c r="I936" s="54" t="s">
        <v>972</v>
      </c>
      <c r="J936" s="54" t="s">
        <v>199</v>
      </c>
      <c r="K936" s="54" t="s">
        <v>975</v>
      </c>
      <c r="L936" s="89">
        <v>41695</v>
      </c>
      <c r="M936" s="89"/>
      <c r="N936" s="54" t="s">
        <v>976</v>
      </c>
      <c r="O936" s="90">
        <v>9.3900000000000008E-3</v>
      </c>
      <c r="P936" s="54">
        <v>1</v>
      </c>
    </row>
    <row r="937" spans="1:16" ht="24">
      <c r="A937" s="54" t="s">
        <v>225</v>
      </c>
      <c r="B937" s="54" t="s">
        <v>185</v>
      </c>
      <c r="C937" s="54" t="s">
        <v>364</v>
      </c>
      <c r="D937" s="54" t="s">
        <v>92</v>
      </c>
      <c r="E937" s="54" t="s">
        <v>365</v>
      </c>
      <c r="F937" s="54" t="s">
        <v>267</v>
      </c>
      <c r="G937" s="54" t="s">
        <v>199</v>
      </c>
      <c r="H937" s="54" t="s">
        <v>971</v>
      </c>
      <c r="I937" s="54" t="s">
        <v>972</v>
      </c>
      <c r="J937" s="54" t="s">
        <v>199</v>
      </c>
      <c r="K937" s="54" t="s">
        <v>979</v>
      </c>
      <c r="L937" s="89">
        <v>41695</v>
      </c>
      <c r="M937" s="89"/>
      <c r="N937" s="54" t="s">
        <v>980</v>
      </c>
      <c r="O937" s="90">
        <v>9.3900000000000008E-3</v>
      </c>
      <c r="P937" s="54">
        <v>1</v>
      </c>
    </row>
    <row r="938" spans="1:16" ht="24">
      <c r="A938" s="54" t="s">
        <v>225</v>
      </c>
      <c r="B938" s="54" t="s">
        <v>185</v>
      </c>
      <c r="C938" s="54" t="s">
        <v>364</v>
      </c>
      <c r="D938" s="54" t="s">
        <v>92</v>
      </c>
      <c r="E938" s="54" t="s">
        <v>365</v>
      </c>
      <c r="F938" s="54" t="s">
        <v>267</v>
      </c>
      <c r="G938" s="54" t="s">
        <v>199</v>
      </c>
      <c r="H938" s="54" t="s">
        <v>971</v>
      </c>
      <c r="I938" s="54" t="s">
        <v>972</v>
      </c>
      <c r="J938" s="54" t="s">
        <v>199</v>
      </c>
      <c r="K938" s="54" t="s">
        <v>983</v>
      </c>
      <c r="L938" s="89">
        <v>41695</v>
      </c>
      <c r="M938" s="89"/>
      <c r="N938" s="54" t="s">
        <v>984</v>
      </c>
      <c r="O938" s="90">
        <v>2.8170000000000001E-2</v>
      </c>
      <c r="P938" s="54">
        <v>3</v>
      </c>
    </row>
    <row r="939" spans="1:16" ht="24">
      <c r="A939" s="54" t="s">
        <v>225</v>
      </c>
      <c r="B939" s="54" t="s">
        <v>185</v>
      </c>
      <c r="C939" s="54" t="s">
        <v>364</v>
      </c>
      <c r="D939" s="54" t="s">
        <v>92</v>
      </c>
      <c r="E939" s="54" t="s">
        <v>365</v>
      </c>
      <c r="F939" s="54" t="s">
        <v>267</v>
      </c>
      <c r="G939" s="54" t="s">
        <v>199</v>
      </c>
      <c r="H939" s="54" t="s">
        <v>971</v>
      </c>
      <c r="I939" s="54" t="s">
        <v>972</v>
      </c>
      <c r="J939" s="54" t="s">
        <v>199</v>
      </c>
      <c r="K939" s="54" t="s">
        <v>987</v>
      </c>
      <c r="L939" s="89">
        <v>41695</v>
      </c>
      <c r="M939" s="89"/>
      <c r="N939" s="54" t="s">
        <v>988</v>
      </c>
      <c r="O939" s="90">
        <v>1.8780000000000002E-2</v>
      </c>
      <c r="P939" s="54">
        <v>2</v>
      </c>
    </row>
    <row r="940" spans="1:16" ht="24">
      <c r="A940" s="54" t="s">
        <v>225</v>
      </c>
      <c r="B940" s="54" t="s">
        <v>185</v>
      </c>
      <c r="C940" s="54" t="s">
        <v>1116</v>
      </c>
      <c r="D940" s="54" t="s">
        <v>92</v>
      </c>
      <c r="E940" s="54" t="s">
        <v>1117</v>
      </c>
      <c r="F940" s="54" t="s">
        <v>267</v>
      </c>
      <c r="G940" s="54" t="s">
        <v>186</v>
      </c>
      <c r="H940" s="54" t="s">
        <v>366</v>
      </c>
      <c r="I940" s="54" t="s">
        <v>367</v>
      </c>
      <c r="J940" s="54" t="s">
        <v>186</v>
      </c>
      <c r="K940" s="54" t="s">
        <v>368</v>
      </c>
      <c r="L940" s="89">
        <v>41695</v>
      </c>
      <c r="M940" s="89"/>
      <c r="N940" s="54" t="s">
        <v>370</v>
      </c>
      <c r="O940" s="90">
        <v>0.91</v>
      </c>
      <c r="P940" s="54">
        <v>1</v>
      </c>
    </row>
    <row r="941" spans="1:16" ht="24">
      <c r="A941" s="54" t="s">
        <v>225</v>
      </c>
      <c r="B941" s="54" t="s">
        <v>185</v>
      </c>
      <c r="C941" s="54" t="s">
        <v>1116</v>
      </c>
      <c r="D941" s="54" t="s">
        <v>92</v>
      </c>
      <c r="E941" s="54" t="s">
        <v>1117</v>
      </c>
      <c r="F941" s="54" t="s">
        <v>267</v>
      </c>
      <c r="G941" s="54" t="s">
        <v>186</v>
      </c>
      <c r="H941" s="54" t="s">
        <v>366</v>
      </c>
      <c r="I941" s="54" t="s">
        <v>367</v>
      </c>
      <c r="J941" s="54" t="s">
        <v>186</v>
      </c>
      <c r="K941" s="54" t="s">
        <v>374</v>
      </c>
      <c r="L941" s="89">
        <v>41695</v>
      </c>
      <c r="M941" s="89"/>
      <c r="N941" s="54" t="s">
        <v>375</v>
      </c>
      <c r="O941" s="90">
        <v>1.82</v>
      </c>
      <c r="P941" s="54">
        <v>2</v>
      </c>
    </row>
    <row r="942" spans="1:16" ht="24">
      <c r="A942" s="54" t="s">
        <v>225</v>
      </c>
      <c r="B942" s="54" t="s">
        <v>185</v>
      </c>
      <c r="C942" s="54" t="s">
        <v>1116</v>
      </c>
      <c r="D942" s="54" t="s">
        <v>92</v>
      </c>
      <c r="E942" s="54" t="s">
        <v>1117</v>
      </c>
      <c r="F942" s="54" t="s">
        <v>267</v>
      </c>
      <c r="G942" s="54" t="s">
        <v>186</v>
      </c>
      <c r="H942" s="54" t="s">
        <v>366</v>
      </c>
      <c r="I942" s="54" t="s">
        <v>367</v>
      </c>
      <c r="J942" s="54" t="s">
        <v>186</v>
      </c>
      <c r="K942" s="54" t="s">
        <v>376</v>
      </c>
      <c r="L942" s="89">
        <v>41695</v>
      </c>
      <c r="M942" s="89"/>
      <c r="N942" s="54" t="s">
        <v>377</v>
      </c>
      <c r="O942" s="90">
        <v>0.91</v>
      </c>
      <c r="P942" s="54">
        <v>1</v>
      </c>
    </row>
    <row r="943" spans="1:16" ht="24">
      <c r="A943" s="54" t="s">
        <v>225</v>
      </c>
      <c r="B943" s="54" t="s">
        <v>185</v>
      </c>
      <c r="C943" s="54" t="s">
        <v>1116</v>
      </c>
      <c r="D943" s="54" t="s">
        <v>92</v>
      </c>
      <c r="E943" s="54" t="s">
        <v>1117</v>
      </c>
      <c r="F943" s="54" t="s">
        <v>267</v>
      </c>
      <c r="G943" s="54" t="s">
        <v>186</v>
      </c>
      <c r="H943" s="54" t="s">
        <v>366</v>
      </c>
      <c r="I943" s="54" t="s">
        <v>367</v>
      </c>
      <c r="J943" s="54" t="s">
        <v>186</v>
      </c>
      <c r="K943" s="54" t="s">
        <v>378</v>
      </c>
      <c r="L943" s="89">
        <v>41695</v>
      </c>
      <c r="M943" s="89"/>
      <c r="N943" s="54" t="s">
        <v>379</v>
      </c>
      <c r="O943" s="90">
        <v>0.91</v>
      </c>
      <c r="P943" s="54">
        <v>1</v>
      </c>
    </row>
    <row r="944" spans="1:16" ht="24">
      <c r="A944" s="54" t="s">
        <v>225</v>
      </c>
      <c r="B944" s="54" t="s">
        <v>185</v>
      </c>
      <c r="C944" s="54" t="s">
        <v>1116</v>
      </c>
      <c r="D944" s="54" t="s">
        <v>92</v>
      </c>
      <c r="E944" s="54" t="s">
        <v>1117</v>
      </c>
      <c r="F944" s="54" t="s">
        <v>267</v>
      </c>
      <c r="G944" s="54" t="s">
        <v>192</v>
      </c>
      <c r="H944" s="54" t="s">
        <v>473</v>
      </c>
      <c r="I944" s="54" t="s">
        <v>474</v>
      </c>
      <c r="J944" s="54" t="s">
        <v>192</v>
      </c>
      <c r="K944" s="54" t="s">
        <v>489</v>
      </c>
      <c r="L944" s="89">
        <v>41695</v>
      </c>
      <c r="M944" s="89"/>
      <c r="N944" s="54" t="s">
        <v>490</v>
      </c>
      <c r="O944" s="90">
        <v>0.91</v>
      </c>
      <c r="P944" s="54">
        <v>1</v>
      </c>
    </row>
    <row r="945" spans="1:16" ht="24">
      <c r="A945" s="54" t="s">
        <v>225</v>
      </c>
      <c r="B945" s="54" t="s">
        <v>185</v>
      </c>
      <c r="C945" s="54" t="s">
        <v>1116</v>
      </c>
      <c r="D945" s="54" t="s">
        <v>92</v>
      </c>
      <c r="E945" s="54" t="s">
        <v>1117</v>
      </c>
      <c r="F945" s="54" t="s">
        <v>267</v>
      </c>
      <c r="G945" s="54" t="s">
        <v>283</v>
      </c>
      <c r="H945" s="54" t="s">
        <v>595</v>
      </c>
      <c r="I945" s="54" t="s">
        <v>596</v>
      </c>
      <c r="J945" s="54" t="s">
        <v>283</v>
      </c>
      <c r="K945" s="54" t="s">
        <v>603</v>
      </c>
      <c r="L945" s="89">
        <v>41695</v>
      </c>
      <c r="M945" s="89"/>
      <c r="N945" s="54" t="s">
        <v>604</v>
      </c>
      <c r="O945" s="90">
        <v>0.91</v>
      </c>
      <c r="P945" s="54">
        <v>1</v>
      </c>
    </row>
    <row r="946" spans="1:16" ht="24">
      <c r="A946" s="54" t="s">
        <v>225</v>
      </c>
      <c r="B946" s="54" t="s">
        <v>185</v>
      </c>
      <c r="C946" s="54" t="s">
        <v>1116</v>
      </c>
      <c r="D946" s="54" t="s">
        <v>92</v>
      </c>
      <c r="E946" s="54" t="s">
        <v>1117</v>
      </c>
      <c r="F946" s="54" t="s">
        <v>267</v>
      </c>
      <c r="G946" s="54" t="s">
        <v>194</v>
      </c>
      <c r="H946" s="54" t="s">
        <v>195</v>
      </c>
      <c r="I946" s="54" t="s">
        <v>673</v>
      </c>
      <c r="J946" s="54" t="s">
        <v>194</v>
      </c>
      <c r="K946" s="54" t="s">
        <v>674</v>
      </c>
      <c r="L946" s="89">
        <v>41814</v>
      </c>
      <c r="M946" s="89"/>
      <c r="N946" s="54" t="s">
        <v>675</v>
      </c>
      <c r="O946" s="90">
        <v>0.91</v>
      </c>
      <c r="P946" s="54">
        <v>1</v>
      </c>
    </row>
    <row r="947" spans="1:16" ht="24">
      <c r="A947" s="54" t="s">
        <v>225</v>
      </c>
      <c r="B947" s="54" t="s">
        <v>185</v>
      </c>
      <c r="C947" s="54" t="s">
        <v>1116</v>
      </c>
      <c r="D947" s="54" t="s">
        <v>92</v>
      </c>
      <c r="E947" s="54" t="s">
        <v>1117</v>
      </c>
      <c r="F947" s="54" t="s">
        <v>267</v>
      </c>
      <c r="G947" s="54" t="s">
        <v>194</v>
      </c>
      <c r="H947" s="54" t="s">
        <v>195</v>
      </c>
      <c r="I947" s="54" t="s">
        <v>673</v>
      </c>
      <c r="J947" s="54" t="s">
        <v>194</v>
      </c>
      <c r="K947" s="54" t="s">
        <v>195</v>
      </c>
      <c r="L947" s="89">
        <v>41814</v>
      </c>
      <c r="M947" s="89"/>
      <c r="N947" s="54" t="s">
        <v>676</v>
      </c>
      <c r="O947" s="90">
        <v>0.91</v>
      </c>
      <c r="P947" s="54">
        <v>1</v>
      </c>
    </row>
    <row r="948" spans="1:16" ht="24">
      <c r="A948" s="54" t="s">
        <v>225</v>
      </c>
      <c r="B948" s="54" t="s">
        <v>185</v>
      </c>
      <c r="C948" s="54" t="s">
        <v>1116</v>
      </c>
      <c r="D948" s="54" t="s">
        <v>92</v>
      </c>
      <c r="E948" s="54" t="s">
        <v>1117</v>
      </c>
      <c r="F948" s="54" t="s">
        <v>267</v>
      </c>
      <c r="G948" s="54" t="s">
        <v>194</v>
      </c>
      <c r="H948" s="54" t="s">
        <v>195</v>
      </c>
      <c r="I948" s="54" t="s">
        <v>673</v>
      </c>
      <c r="J948" s="54" t="s">
        <v>194</v>
      </c>
      <c r="K948" s="54" t="s">
        <v>685</v>
      </c>
      <c r="L948" s="89">
        <v>41814</v>
      </c>
      <c r="M948" s="89"/>
      <c r="N948" s="54" t="s">
        <v>686</v>
      </c>
      <c r="O948" s="90">
        <v>0.91</v>
      </c>
      <c r="P948" s="54">
        <v>1</v>
      </c>
    </row>
    <row r="949" spans="1:16" ht="24">
      <c r="A949" s="54" t="s">
        <v>225</v>
      </c>
      <c r="B949" s="54" t="s">
        <v>185</v>
      </c>
      <c r="C949" s="54" t="s">
        <v>1116</v>
      </c>
      <c r="D949" s="54" t="s">
        <v>92</v>
      </c>
      <c r="E949" s="54" t="s">
        <v>1117</v>
      </c>
      <c r="F949" s="54" t="s">
        <v>267</v>
      </c>
      <c r="G949" s="54" t="s">
        <v>194</v>
      </c>
      <c r="H949" s="54" t="s">
        <v>195</v>
      </c>
      <c r="I949" s="54" t="s">
        <v>673</v>
      </c>
      <c r="J949" s="54" t="s">
        <v>194</v>
      </c>
      <c r="K949" s="54" t="s">
        <v>689</v>
      </c>
      <c r="L949" s="89">
        <v>41814</v>
      </c>
      <c r="M949" s="89"/>
      <c r="N949" s="54" t="s">
        <v>690</v>
      </c>
      <c r="O949" s="90">
        <v>1.82</v>
      </c>
      <c r="P949" s="54">
        <v>2</v>
      </c>
    </row>
    <row r="950" spans="1:16" ht="24">
      <c r="A950" s="54" t="s">
        <v>225</v>
      </c>
      <c r="B950" s="54" t="s">
        <v>185</v>
      </c>
      <c r="C950" s="54" t="s">
        <v>1116</v>
      </c>
      <c r="D950" s="54" t="s">
        <v>92</v>
      </c>
      <c r="E950" s="54" t="s">
        <v>1117</v>
      </c>
      <c r="F950" s="54" t="s">
        <v>267</v>
      </c>
      <c r="G950" s="54" t="s">
        <v>194</v>
      </c>
      <c r="H950" s="54" t="s">
        <v>195</v>
      </c>
      <c r="I950" s="54" t="s">
        <v>673</v>
      </c>
      <c r="J950" s="54" t="s">
        <v>194</v>
      </c>
      <c r="K950" s="54" t="s">
        <v>693</v>
      </c>
      <c r="L950" s="89">
        <v>41814</v>
      </c>
      <c r="M950" s="89"/>
      <c r="N950" s="54" t="s">
        <v>694</v>
      </c>
      <c r="O950" s="90">
        <v>0.91</v>
      </c>
      <c r="P950" s="54">
        <v>1</v>
      </c>
    </row>
    <row r="951" spans="1:16" ht="24">
      <c r="A951" s="54" t="s">
        <v>225</v>
      </c>
      <c r="B951" s="54" t="s">
        <v>185</v>
      </c>
      <c r="C951" s="54" t="s">
        <v>1116</v>
      </c>
      <c r="D951" s="54" t="s">
        <v>92</v>
      </c>
      <c r="E951" s="54" t="s">
        <v>1117</v>
      </c>
      <c r="F951" s="54" t="s">
        <v>267</v>
      </c>
      <c r="G951" s="54" t="s">
        <v>302</v>
      </c>
      <c r="H951" s="54" t="s">
        <v>303</v>
      </c>
      <c r="I951" s="54" t="s">
        <v>304</v>
      </c>
      <c r="J951" s="54" t="s">
        <v>302</v>
      </c>
      <c r="K951" s="54" t="s">
        <v>801</v>
      </c>
      <c r="L951" s="89">
        <v>41695</v>
      </c>
      <c r="M951" s="89"/>
      <c r="N951" s="54" t="s">
        <v>802</v>
      </c>
      <c r="O951" s="90">
        <v>0.91</v>
      </c>
      <c r="P951" s="54">
        <v>1</v>
      </c>
    </row>
    <row r="952" spans="1:16" ht="24">
      <c r="A952" s="54" t="s">
        <v>225</v>
      </c>
      <c r="B952" s="54" t="s">
        <v>185</v>
      </c>
      <c r="C952" s="54" t="s">
        <v>1116</v>
      </c>
      <c r="D952" s="54" t="s">
        <v>92</v>
      </c>
      <c r="E952" s="54" t="s">
        <v>1117</v>
      </c>
      <c r="F952" s="54" t="s">
        <v>267</v>
      </c>
      <c r="G952" s="54" t="s">
        <v>302</v>
      </c>
      <c r="H952" s="54" t="s">
        <v>303</v>
      </c>
      <c r="I952" s="54" t="s">
        <v>304</v>
      </c>
      <c r="J952" s="54" t="s">
        <v>302</v>
      </c>
      <c r="K952" s="54" t="s">
        <v>308</v>
      </c>
      <c r="L952" s="89">
        <v>41695</v>
      </c>
      <c r="M952" s="89"/>
      <c r="N952" s="54" t="s">
        <v>309</v>
      </c>
      <c r="O952" s="90">
        <v>4.55</v>
      </c>
      <c r="P952" s="54">
        <v>5</v>
      </c>
    </row>
    <row r="953" spans="1:16" ht="24">
      <c r="A953" s="54" t="s">
        <v>225</v>
      </c>
      <c r="B953" s="54" t="s">
        <v>185</v>
      </c>
      <c r="C953" s="54" t="s">
        <v>1116</v>
      </c>
      <c r="D953" s="54" t="s">
        <v>92</v>
      </c>
      <c r="E953" s="54" t="s">
        <v>1117</v>
      </c>
      <c r="F953" s="54" t="s">
        <v>267</v>
      </c>
      <c r="G953" s="54" t="s">
        <v>302</v>
      </c>
      <c r="H953" s="54" t="s">
        <v>303</v>
      </c>
      <c r="I953" s="54" t="s">
        <v>304</v>
      </c>
      <c r="J953" s="54" t="s">
        <v>302</v>
      </c>
      <c r="K953" s="54" t="s">
        <v>812</v>
      </c>
      <c r="L953" s="89">
        <v>41695</v>
      </c>
      <c r="M953" s="89"/>
      <c r="N953" s="54" t="s">
        <v>813</v>
      </c>
      <c r="O953" s="90">
        <v>0.91</v>
      </c>
      <c r="P953" s="54">
        <v>1</v>
      </c>
    </row>
    <row r="954" spans="1:16" ht="36">
      <c r="A954" s="54" t="s">
        <v>225</v>
      </c>
      <c r="B954" s="54" t="s">
        <v>185</v>
      </c>
      <c r="C954" s="54" t="s">
        <v>1116</v>
      </c>
      <c r="D954" s="54" t="s">
        <v>92</v>
      </c>
      <c r="E954" s="54" t="s">
        <v>1117</v>
      </c>
      <c r="F954" s="54" t="s">
        <v>267</v>
      </c>
      <c r="G954" s="54" t="s">
        <v>199</v>
      </c>
      <c r="H954" s="54" t="s">
        <v>971</v>
      </c>
      <c r="I954" s="54" t="s">
        <v>972</v>
      </c>
      <c r="J954" s="54" t="s">
        <v>199</v>
      </c>
      <c r="K954" s="54" t="s">
        <v>975</v>
      </c>
      <c r="L954" s="89">
        <v>41695</v>
      </c>
      <c r="M954" s="89"/>
      <c r="N954" s="54" t="s">
        <v>976</v>
      </c>
      <c r="O954" s="90">
        <v>1.82</v>
      </c>
      <c r="P954" s="54">
        <v>2</v>
      </c>
    </row>
    <row r="955" spans="1:16" ht="24">
      <c r="A955" s="54" t="s">
        <v>225</v>
      </c>
      <c r="B955" s="54" t="s">
        <v>185</v>
      </c>
      <c r="C955" s="54" t="s">
        <v>1116</v>
      </c>
      <c r="D955" s="54" t="s">
        <v>92</v>
      </c>
      <c r="E955" s="54" t="s">
        <v>1117</v>
      </c>
      <c r="F955" s="54" t="s">
        <v>267</v>
      </c>
      <c r="G955" s="54" t="s">
        <v>199</v>
      </c>
      <c r="H955" s="54" t="s">
        <v>971</v>
      </c>
      <c r="I955" s="54" t="s">
        <v>972</v>
      </c>
      <c r="J955" s="54" t="s">
        <v>199</v>
      </c>
      <c r="K955" s="54" t="s">
        <v>983</v>
      </c>
      <c r="L955" s="89">
        <v>41695</v>
      </c>
      <c r="M955" s="89"/>
      <c r="N955" s="54" t="s">
        <v>984</v>
      </c>
      <c r="O955" s="90">
        <v>6.37</v>
      </c>
      <c r="P955" s="54">
        <v>7</v>
      </c>
    </row>
    <row r="956" spans="1:16" ht="36">
      <c r="A956" s="54" t="s">
        <v>225</v>
      </c>
      <c r="B956" s="54" t="s">
        <v>185</v>
      </c>
      <c r="C956" s="54" t="s">
        <v>1116</v>
      </c>
      <c r="D956" s="54" t="s">
        <v>92</v>
      </c>
      <c r="E956" s="54" t="s">
        <v>1117</v>
      </c>
      <c r="F956" s="54" t="s">
        <v>1118</v>
      </c>
      <c r="G956" s="54" t="s">
        <v>854</v>
      </c>
      <c r="H956" s="54" t="s">
        <v>876</v>
      </c>
      <c r="I956" s="54" t="s">
        <v>877</v>
      </c>
      <c r="J956" s="54" t="s">
        <v>254</v>
      </c>
      <c r="K956" s="54" t="s">
        <v>1119</v>
      </c>
      <c r="L956" s="89">
        <v>41695</v>
      </c>
      <c r="M956" s="89"/>
      <c r="N956" s="54" t="s">
        <v>254</v>
      </c>
      <c r="O956" s="90">
        <v>2.8</v>
      </c>
      <c r="P956" s="54">
        <v>1</v>
      </c>
    </row>
    <row r="957" spans="1:16" ht="24">
      <c r="A957" s="54" t="s">
        <v>225</v>
      </c>
      <c r="B957" s="54" t="s">
        <v>185</v>
      </c>
      <c r="C957" s="54" t="s">
        <v>1623</v>
      </c>
      <c r="D957" s="54" t="s">
        <v>92</v>
      </c>
      <c r="E957" s="54" t="s">
        <v>1121</v>
      </c>
      <c r="F957" s="54" t="s">
        <v>267</v>
      </c>
      <c r="G957" s="54" t="s">
        <v>186</v>
      </c>
      <c r="H957" s="54" t="s">
        <v>366</v>
      </c>
      <c r="I957" s="54" t="s">
        <v>367</v>
      </c>
      <c r="J957" s="54" t="s">
        <v>186</v>
      </c>
      <c r="K957" s="54" t="s">
        <v>368</v>
      </c>
      <c r="L957" s="89">
        <v>41695</v>
      </c>
      <c r="M957" s="89"/>
      <c r="N957" s="54" t="s">
        <v>369</v>
      </c>
      <c r="O957" s="90">
        <v>7.0132056E-3</v>
      </c>
      <c r="P957" s="54">
        <v>12</v>
      </c>
    </row>
    <row r="958" spans="1:16" ht="24">
      <c r="A958" s="54" t="s">
        <v>225</v>
      </c>
      <c r="B958" s="54" t="s">
        <v>185</v>
      </c>
      <c r="C958" s="54" t="s">
        <v>1623</v>
      </c>
      <c r="D958" s="54" t="s">
        <v>92</v>
      </c>
      <c r="E958" s="54" t="s">
        <v>1121</v>
      </c>
      <c r="F958" s="54" t="s">
        <v>267</v>
      </c>
      <c r="G958" s="54" t="s">
        <v>186</v>
      </c>
      <c r="H958" s="54" t="s">
        <v>366</v>
      </c>
      <c r="I958" s="54" t="s">
        <v>367</v>
      </c>
      <c r="J958" s="54" t="s">
        <v>186</v>
      </c>
      <c r="K958" s="54" t="s">
        <v>368</v>
      </c>
      <c r="L958" s="89">
        <v>41695</v>
      </c>
      <c r="M958" s="89"/>
      <c r="N958" s="54" t="s">
        <v>370</v>
      </c>
      <c r="O958" s="90">
        <v>5.4352343199999993E-2</v>
      </c>
      <c r="P958" s="54">
        <v>93</v>
      </c>
    </row>
    <row r="959" spans="1:16" ht="24">
      <c r="A959" s="54" t="s">
        <v>225</v>
      </c>
      <c r="B959" s="54" t="s">
        <v>185</v>
      </c>
      <c r="C959" s="54" t="s">
        <v>1623</v>
      </c>
      <c r="D959" s="54" t="s">
        <v>92</v>
      </c>
      <c r="E959" s="54" t="s">
        <v>1121</v>
      </c>
      <c r="F959" s="54" t="s">
        <v>267</v>
      </c>
      <c r="G959" s="54" t="s">
        <v>186</v>
      </c>
      <c r="H959" s="54" t="s">
        <v>366</v>
      </c>
      <c r="I959" s="54" t="s">
        <v>367</v>
      </c>
      <c r="J959" s="54" t="s">
        <v>186</v>
      </c>
      <c r="K959" s="54" t="s">
        <v>371</v>
      </c>
      <c r="L959" s="89">
        <v>41695</v>
      </c>
      <c r="M959" s="89"/>
      <c r="N959" s="54" t="s">
        <v>372</v>
      </c>
      <c r="O959" s="90">
        <v>8.1820732000000007E-3</v>
      </c>
      <c r="P959" s="54">
        <v>14</v>
      </c>
    </row>
    <row r="960" spans="1:16" ht="24">
      <c r="A960" s="54" t="s">
        <v>225</v>
      </c>
      <c r="B960" s="54" t="s">
        <v>185</v>
      </c>
      <c r="C960" s="54" t="s">
        <v>1623</v>
      </c>
      <c r="D960" s="54" t="s">
        <v>92</v>
      </c>
      <c r="E960" s="54" t="s">
        <v>1121</v>
      </c>
      <c r="F960" s="54" t="s">
        <v>267</v>
      </c>
      <c r="G960" s="54" t="s">
        <v>186</v>
      </c>
      <c r="H960" s="54" t="s">
        <v>366</v>
      </c>
      <c r="I960" s="54" t="s">
        <v>367</v>
      </c>
      <c r="J960" s="54" t="s">
        <v>186</v>
      </c>
      <c r="K960" s="54" t="s">
        <v>371</v>
      </c>
      <c r="L960" s="89">
        <v>41695</v>
      </c>
      <c r="M960" s="89"/>
      <c r="N960" s="54" t="s">
        <v>373</v>
      </c>
      <c r="O960" s="90">
        <v>2.92216899E-2</v>
      </c>
      <c r="P960" s="54">
        <v>50</v>
      </c>
    </row>
    <row r="961" spans="1:16" ht="24">
      <c r="A961" s="54" t="s">
        <v>225</v>
      </c>
      <c r="B961" s="54" t="s">
        <v>185</v>
      </c>
      <c r="C961" s="54" t="s">
        <v>1623</v>
      </c>
      <c r="D961" s="54" t="s">
        <v>92</v>
      </c>
      <c r="E961" s="54" t="s">
        <v>1121</v>
      </c>
      <c r="F961" s="54" t="s">
        <v>267</v>
      </c>
      <c r="G961" s="54" t="s">
        <v>186</v>
      </c>
      <c r="H961" s="54" t="s">
        <v>366</v>
      </c>
      <c r="I961" s="54" t="s">
        <v>367</v>
      </c>
      <c r="J961" s="54" t="s">
        <v>186</v>
      </c>
      <c r="K961" s="54" t="s">
        <v>374</v>
      </c>
      <c r="L961" s="89">
        <v>41695</v>
      </c>
      <c r="M961" s="89"/>
      <c r="N961" s="54" t="s">
        <v>375</v>
      </c>
      <c r="O961" s="90">
        <v>6.7209886699999999E-2</v>
      </c>
      <c r="P961" s="54">
        <v>115</v>
      </c>
    </row>
    <row r="962" spans="1:16" ht="24">
      <c r="A962" s="54" t="s">
        <v>225</v>
      </c>
      <c r="B962" s="54" t="s">
        <v>185</v>
      </c>
      <c r="C962" s="54" t="s">
        <v>1623</v>
      </c>
      <c r="D962" s="54" t="s">
        <v>92</v>
      </c>
      <c r="E962" s="54" t="s">
        <v>1121</v>
      </c>
      <c r="F962" s="54" t="s">
        <v>267</v>
      </c>
      <c r="G962" s="54" t="s">
        <v>186</v>
      </c>
      <c r="H962" s="54" t="s">
        <v>366</v>
      </c>
      <c r="I962" s="54" t="s">
        <v>367</v>
      </c>
      <c r="J962" s="54" t="s">
        <v>186</v>
      </c>
      <c r="K962" s="54" t="s">
        <v>376</v>
      </c>
      <c r="L962" s="89">
        <v>41695</v>
      </c>
      <c r="M962" s="89"/>
      <c r="N962" s="54" t="s">
        <v>377</v>
      </c>
      <c r="O962" s="90">
        <v>2.5715087099999999E-2</v>
      </c>
      <c r="P962" s="54">
        <v>44</v>
      </c>
    </row>
    <row r="963" spans="1:16" ht="24">
      <c r="A963" s="54" t="s">
        <v>225</v>
      </c>
      <c r="B963" s="54" t="s">
        <v>185</v>
      </c>
      <c r="C963" s="54" t="s">
        <v>1623</v>
      </c>
      <c r="D963" s="54" t="s">
        <v>92</v>
      </c>
      <c r="E963" s="54" t="s">
        <v>1121</v>
      </c>
      <c r="F963" s="54" t="s">
        <v>267</v>
      </c>
      <c r="G963" s="54" t="s">
        <v>186</v>
      </c>
      <c r="H963" s="54" t="s">
        <v>366</v>
      </c>
      <c r="I963" s="54" t="s">
        <v>367</v>
      </c>
      <c r="J963" s="54" t="s">
        <v>186</v>
      </c>
      <c r="K963" s="54" t="s">
        <v>378</v>
      </c>
      <c r="L963" s="89">
        <v>41695</v>
      </c>
      <c r="M963" s="89"/>
      <c r="N963" s="54" t="s">
        <v>379</v>
      </c>
      <c r="O963" s="90">
        <v>1.51952787E-2</v>
      </c>
      <c r="P963" s="54">
        <v>26</v>
      </c>
    </row>
    <row r="964" spans="1:16" ht="24">
      <c r="A964" s="54" t="s">
        <v>225</v>
      </c>
      <c r="B964" s="54" t="s">
        <v>185</v>
      </c>
      <c r="C964" s="54" t="s">
        <v>1623</v>
      </c>
      <c r="D964" s="54" t="s">
        <v>92</v>
      </c>
      <c r="E964" s="54" t="s">
        <v>1121</v>
      </c>
      <c r="F964" s="54" t="s">
        <v>267</v>
      </c>
      <c r="G964" s="54" t="s">
        <v>186</v>
      </c>
      <c r="H964" s="54" t="s">
        <v>366</v>
      </c>
      <c r="I964" s="54" t="s">
        <v>367</v>
      </c>
      <c r="J964" s="54" t="s">
        <v>186</v>
      </c>
      <c r="K964" s="54" t="s">
        <v>380</v>
      </c>
      <c r="L964" s="89">
        <v>41695</v>
      </c>
      <c r="M964" s="89"/>
      <c r="N964" s="54" t="s">
        <v>381</v>
      </c>
      <c r="O964" s="90">
        <v>9.9353745999999996E-3</v>
      </c>
      <c r="P964" s="54">
        <v>17</v>
      </c>
    </row>
    <row r="965" spans="1:16" ht="24">
      <c r="A965" s="54" t="s">
        <v>225</v>
      </c>
      <c r="B965" s="54" t="s">
        <v>185</v>
      </c>
      <c r="C965" s="54" t="s">
        <v>1623</v>
      </c>
      <c r="D965" s="54" t="s">
        <v>92</v>
      </c>
      <c r="E965" s="54" t="s">
        <v>1121</v>
      </c>
      <c r="F965" s="54" t="s">
        <v>267</v>
      </c>
      <c r="G965" s="54" t="s">
        <v>192</v>
      </c>
      <c r="H965" s="54" t="s">
        <v>275</v>
      </c>
      <c r="I965" s="54" t="s">
        <v>276</v>
      </c>
      <c r="J965" s="54" t="s">
        <v>192</v>
      </c>
      <c r="K965" s="54" t="s">
        <v>460</v>
      </c>
      <c r="L965" s="89">
        <v>41898</v>
      </c>
      <c r="M965" s="89"/>
      <c r="N965" s="54" t="s">
        <v>461</v>
      </c>
      <c r="O965" s="90">
        <v>3.0974991300000001E-2</v>
      </c>
      <c r="P965" s="54">
        <v>53</v>
      </c>
    </row>
    <row r="966" spans="1:16" ht="24">
      <c r="A966" s="54" t="s">
        <v>225</v>
      </c>
      <c r="B966" s="54" t="s">
        <v>185</v>
      </c>
      <c r="C966" s="54" t="s">
        <v>1623</v>
      </c>
      <c r="D966" s="54" t="s">
        <v>92</v>
      </c>
      <c r="E966" s="54" t="s">
        <v>1121</v>
      </c>
      <c r="F966" s="54" t="s">
        <v>267</v>
      </c>
      <c r="G966" s="54" t="s">
        <v>192</v>
      </c>
      <c r="H966" s="54" t="s">
        <v>275</v>
      </c>
      <c r="I966" s="54" t="s">
        <v>276</v>
      </c>
      <c r="J966" s="54" t="s">
        <v>192</v>
      </c>
      <c r="K966" s="54" t="s">
        <v>277</v>
      </c>
      <c r="L966" s="89">
        <v>41898</v>
      </c>
      <c r="M966" s="89"/>
      <c r="N966" s="54" t="s">
        <v>278</v>
      </c>
      <c r="O966" s="90">
        <v>3.6819329200000001E-2</v>
      </c>
      <c r="P966" s="54">
        <v>63</v>
      </c>
    </row>
    <row r="967" spans="1:16" ht="24">
      <c r="A967" s="54" t="s">
        <v>225</v>
      </c>
      <c r="B967" s="54" t="s">
        <v>185</v>
      </c>
      <c r="C967" s="54" t="s">
        <v>1623</v>
      </c>
      <c r="D967" s="54" t="s">
        <v>92</v>
      </c>
      <c r="E967" s="54" t="s">
        <v>1121</v>
      </c>
      <c r="F967" s="54" t="s">
        <v>267</v>
      </c>
      <c r="G967" s="54" t="s">
        <v>192</v>
      </c>
      <c r="H967" s="54" t="s">
        <v>275</v>
      </c>
      <c r="I967" s="54" t="s">
        <v>276</v>
      </c>
      <c r="J967" s="54" t="s">
        <v>192</v>
      </c>
      <c r="K967" s="54" t="s">
        <v>279</v>
      </c>
      <c r="L967" s="89">
        <v>41898</v>
      </c>
      <c r="M967" s="89"/>
      <c r="N967" s="54" t="s">
        <v>280</v>
      </c>
      <c r="O967" s="90">
        <v>2.8637256100000001E-2</v>
      </c>
      <c r="P967" s="54">
        <v>49</v>
      </c>
    </row>
    <row r="968" spans="1:16" ht="24">
      <c r="A968" s="54" t="s">
        <v>225</v>
      </c>
      <c r="B968" s="54" t="s">
        <v>185</v>
      </c>
      <c r="C968" s="54" t="s">
        <v>1623</v>
      </c>
      <c r="D968" s="54" t="s">
        <v>92</v>
      </c>
      <c r="E968" s="54" t="s">
        <v>1121</v>
      </c>
      <c r="F968" s="54" t="s">
        <v>267</v>
      </c>
      <c r="G968" s="54" t="s">
        <v>192</v>
      </c>
      <c r="H968" s="54" t="s">
        <v>275</v>
      </c>
      <c r="I968" s="54" t="s">
        <v>276</v>
      </c>
      <c r="J968" s="54" t="s">
        <v>192</v>
      </c>
      <c r="K968" s="54" t="s">
        <v>281</v>
      </c>
      <c r="L968" s="89">
        <v>41898</v>
      </c>
      <c r="M968" s="89"/>
      <c r="N968" s="54" t="s">
        <v>282</v>
      </c>
      <c r="O968" s="90">
        <v>2.4546219500000001E-2</v>
      </c>
      <c r="P968" s="54">
        <v>42</v>
      </c>
    </row>
    <row r="969" spans="1:16" ht="24">
      <c r="A969" s="54" t="s">
        <v>225</v>
      </c>
      <c r="B969" s="54" t="s">
        <v>185</v>
      </c>
      <c r="C969" s="54" t="s">
        <v>1623</v>
      </c>
      <c r="D969" s="54" t="s">
        <v>92</v>
      </c>
      <c r="E969" s="54" t="s">
        <v>1121</v>
      </c>
      <c r="F969" s="54" t="s">
        <v>267</v>
      </c>
      <c r="G969" s="54" t="s">
        <v>192</v>
      </c>
      <c r="H969" s="54" t="s">
        <v>275</v>
      </c>
      <c r="I969" s="54" t="s">
        <v>276</v>
      </c>
      <c r="J969" s="54" t="s">
        <v>192</v>
      </c>
      <c r="K969" s="54" t="s">
        <v>462</v>
      </c>
      <c r="L969" s="89">
        <v>41898</v>
      </c>
      <c r="M969" s="89"/>
      <c r="N969" s="54" t="s">
        <v>463</v>
      </c>
      <c r="O969" s="90">
        <v>2.4546219500000001E-2</v>
      </c>
      <c r="P969" s="54">
        <v>42</v>
      </c>
    </row>
    <row r="970" spans="1:16" ht="24">
      <c r="A970" s="54" t="s">
        <v>225</v>
      </c>
      <c r="B970" s="54" t="s">
        <v>185</v>
      </c>
      <c r="C970" s="54" t="s">
        <v>1623</v>
      </c>
      <c r="D970" s="54" t="s">
        <v>92</v>
      </c>
      <c r="E970" s="54" t="s">
        <v>1121</v>
      </c>
      <c r="F970" s="54" t="s">
        <v>267</v>
      </c>
      <c r="G970" s="54" t="s">
        <v>192</v>
      </c>
      <c r="H970" s="54" t="s">
        <v>275</v>
      </c>
      <c r="I970" s="54" t="s">
        <v>276</v>
      </c>
      <c r="J970" s="54" t="s">
        <v>192</v>
      </c>
      <c r="K970" s="54" t="s">
        <v>464</v>
      </c>
      <c r="L970" s="89">
        <v>41898</v>
      </c>
      <c r="M970" s="89"/>
      <c r="N970" s="54" t="s">
        <v>465</v>
      </c>
      <c r="O970" s="90">
        <v>1.9870749100000001E-2</v>
      </c>
      <c r="P970" s="54">
        <v>34</v>
      </c>
    </row>
    <row r="971" spans="1:16" ht="24">
      <c r="A971" s="54" t="s">
        <v>225</v>
      </c>
      <c r="B971" s="54" t="s">
        <v>185</v>
      </c>
      <c r="C971" s="54" t="s">
        <v>1623</v>
      </c>
      <c r="D971" s="54" t="s">
        <v>92</v>
      </c>
      <c r="E971" s="54" t="s">
        <v>1121</v>
      </c>
      <c r="F971" s="54" t="s">
        <v>267</v>
      </c>
      <c r="G971" s="54" t="s">
        <v>192</v>
      </c>
      <c r="H971" s="54" t="s">
        <v>275</v>
      </c>
      <c r="I971" s="54" t="s">
        <v>276</v>
      </c>
      <c r="J971" s="54" t="s">
        <v>192</v>
      </c>
      <c r="K971" s="54" t="s">
        <v>466</v>
      </c>
      <c r="L971" s="89">
        <v>41898</v>
      </c>
      <c r="M971" s="89"/>
      <c r="N971" s="54" t="s">
        <v>467</v>
      </c>
      <c r="O971" s="90">
        <v>2.2208484300000001E-2</v>
      </c>
      <c r="P971" s="54">
        <v>38</v>
      </c>
    </row>
    <row r="972" spans="1:16" ht="24">
      <c r="A972" s="54" t="s">
        <v>225</v>
      </c>
      <c r="B972" s="54" t="s">
        <v>185</v>
      </c>
      <c r="C972" s="54" t="s">
        <v>1623</v>
      </c>
      <c r="D972" s="54" t="s">
        <v>92</v>
      </c>
      <c r="E972" s="54" t="s">
        <v>1121</v>
      </c>
      <c r="F972" s="54" t="s">
        <v>267</v>
      </c>
      <c r="G972" s="54" t="s">
        <v>192</v>
      </c>
      <c r="H972" s="54" t="s">
        <v>275</v>
      </c>
      <c r="I972" s="54" t="s">
        <v>276</v>
      </c>
      <c r="J972" s="54" t="s">
        <v>192</v>
      </c>
      <c r="K972" s="54" t="s">
        <v>468</v>
      </c>
      <c r="L972" s="89">
        <v>41898</v>
      </c>
      <c r="M972" s="89"/>
      <c r="N972" s="54" t="s">
        <v>469</v>
      </c>
      <c r="O972" s="90">
        <v>3.2143858900000002E-2</v>
      </c>
      <c r="P972" s="54">
        <v>55</v>
      </c>
    </row>
    <row r="973" spans="1:16" ht="24">
      <c r="A973" s="54" t="s">
        <v>225</v>
      </c>
      <c r="B973" s="54" t="s">
        <v>185</v>
      </c>
      <c r="C973" s="54" t="s">
        <v>1623</v>
      </c>
      <c r="D973" s="54" t="s">
        <v>92</v>
      </c>
      <c r="E973" s="54" t="s">
        <v>1121</v>
      </c>
      <c r="F973" s="54" t="s">
        <v>267</v>
      </c>
      <c r="G973" s="54" t="s">
        <v>192</v>
      </c>
      <c r="H973" s="54" t="s">
        <v>473</v>
      </c>
      <c r="I973" s="54" t="s">
        <v>474</v>
      </c>
      <c r="J973" s="54" t="s">
        <v>192</v>
      </c>
      <c r="K973" s="54" t="s">
        <v>475</v>
      </c>
      <c r="L973" s="89">
        <v>41695</v>
      </c>
      <c r="M973" s="89"/>
      <c r="N973" s="54" t="s">
        <v>476</v>
      </c>
      <c r="O973" s="90">
        <v>1.4610844899999999E-2</v>
      </c>
      <c r="P973" s="54">
        <v>25</v>
      </c>
    </row>
    <row r="974" spans="1:16" ht="24">
      <c r="A974" s="54" t="s">
        <v>225</v>
      </c>
      <c r="B974" s="54" t="s">
        <v>185</v>
      </c>
      <c r="C974" s="54" t="s">
        <v>1623</v>
      </c>
      <c r="D974" s="54" t="s">
        <v>92</v>
      </c>
      <c r="E974" s="54" t="s">
        <v>1121</v>
      </c>
      <c r="F974" s="54" t="s">
        <v>267</v>
      </c>
      <c r="G974" s="54" t="s">
        <v>192</v>
      </c>
      <c r="H974" s="54" t="s">
        <v>473</v>
      </c>
      <c r="I974" s="54" t="s">
        <v>474</v>
      </c>
      <c r="J974" s="54" t="s">
        <v>192</v>
      </c>
      <c r="K974" s="54" t="s">
        <v>477</v>
      </c>
      <c r="L974" s="89">
        <v>41695</v>
      </c>
      <c r="M974" s="89"/>
      <c r="N974" s="54" t="s">
        <v>478</v>
      </c>
      <c r="O974" s="90">
        <v>1.22731097E-2</v>
      </c>
      <c r="P974" s="54">
        <v>21</v>
      </c>
    </row>
    <row r="975" spans="1:16" ht="24">
      <c r="A975" s="54" t="s">
        <v>225</v>
      </c>
      <c r="B975" s="54" t="s">
        <v>185</v>
      </c>
      <c r="C975" s="54" t="s">
        <v>1623</v>
      </c>
      <c r="D975" s="54" t="s">
        <v>92</v>
      </c>
      <c r="E975" s="54" t="s">
        <v>1121</v>
      </c>
      <c r="F975" s="54" t="s">
        <v>267</v>
      </c>
      <c r="G975" s="54" t="s">
        <v>192</v>
      </c>
      <c r="H975" s="54" t="s">
        <v>473</v>
      </c>
      <c r="I975" s="54" t="s">
        <v>474</v>
      </c>
      <c r="J975" s="54" t="s">
        <v>192</v>
      </c>
      <c r="K975" s="54" t="s">
        <v>479</v>
      </c>
      <c r="L975" s="89">
        <v>41695</v>
      </c>
      <c r="M975" s="89"/>
      <c r="N975" s="54" t="s">
        <v>480</v>
      </c>
      <c r="O975" s="90">
        <v>1.2857543500000001E-2</v>
      </c>
      <c r="P975" s="54">
        <v>22</v>
      </c>
    </row>
    <row r="976" spans="1:16" ht="24">
      <c r="A976" s="54" t="s">
        <v>225</v>
      </c>
      <c r="B976" s="54" t="s">
        <v>185</v>
      </c>
      <c r="C976" s="54" t="s">
        <v>1623</v>
      </c>
      <c r="D976" s="54" t="s">
        <v>92</v>
      </c>
      <c r="E976" s="54" t="s">
        <v>1121</v>
      </c>
      <c r="F976" s="54" t="s">
        <v>267</v>
      </c>
      <c r="G976" s="54" t="s">
        <v>192</v>
      </c>
      <c r="H976" s="54" t="s">
        <v>473</v>
      </c>
      <c r="I976" s="54" t="s">
        <v>474</v>
      </c>
      <c r="J976" s="54" t="s">
        <v>192</v>
      </c>
      <c r="K976" s="54" t="s">
        <v>481</v>
      </c>
      <c r="L976" s="89">
        <v>41695</v>
      </c>
      <c r="M976" s="89"/>
      <c r="N976" s="54" t="s">
        <v>482</v>
      </c>
      <c r="O976" s="90">
        <v>1.51952787E-2</v>
      </c>
      <c r="P976" s="54">
        <v>26</v>
      </c>
    </row>
    <row r="977" spans="1:16" ht="24">
      <c r="A977" s="54" t="s">
        <v>225</v>
      </c>
      <c r="B977" s="54" t="s">
        <v>185</v>
      </c>
      <c r="C977" s="54" t="s">
        <v>1623</v>
      </c>
      <c r="D977" s="54" t="s">
        <v>92</v>
      </c>
      <c r="E977" s="54" t="s">
        <v>1121</v>
      </c>
      <c r="F977" s="54" t="s">
        <v>267</v>
      </c>
      <c r="G977" s="54" t="s">
        <v>192</v>
      </c>
      <c r="H977" s="54" t="s">
        <v>473</v>
      </c>
      <c r="I977" s="54" t="s">
        <v>474</v>
      </c>
      <c r="J977" s="54" t="s">
        <v>192</v>
      </c>
      <c r="K977" s="54" t="s">
        <v>483</v>
      </c>
      <c r="L977" s="89">
        <v>41695</v>
      </c>
      <c r="M977" s="89"/>
      <c r="N977" s="54" t="s">
        <v>484</v>
      </c>
      <c r="O977" s="90">
        <v>2.51306533E-2</v>
      </c>
      <c r="P977" s="54">
        <v>43</v>
      </c>
    </row>
    <row r="978" spans="1:16" ht="24">
      <c r="A978" s="54" t="s">
        <v>225</v>
      </c>
      <c r="B978" s="54" t="s">
        <v>185</v>
      </c>
      <c r="C978" s="54" t="s">
        <v>1623</v>
      </c>
      <c r="D978" s="54" t="s">
        <v>92</v>
      </c>
      <c r="E978" s="54" t="s">
        <v>1121</v>
      </c>
      <c r="F978" s="54" t="s">
        <v>267</v>
      </c>
      <c r="G978" s="54" t="s">
        <v>192</v>
      </c>
      <c r="H978" s="54" t="s">
        <v>473</v>
      </c>
      <c r="I978" s="54" t="s">
        <v>474</v>
      </c>
      <c r="J978" s="54" t="s">
        <v>192</v>
      </c>
      <c r="K978" s="54" t="s">
        <v>485</v>
      </c>
      <c r="L978" s="89">
        <v>41695</v>
      </c>
      <c r="M978" s="89"/>
      <c r="N978" s="54" t="s">
        <v>486</v>
      </c>
      <c r="O978" s="90">
        <v>1.2857543500000001E-2</v>
      </c>
      <c r="P978" s="54">
        <v>22</v>
      </c>
    </row>
    <row r="979" spans="1:16" ht="24">
      <c r="A979" s="54" t="s">
        <v>225</v>
      </c>
      <c r="B979" s="54" t="s">
        <v>185</v>
      </c>
      <c r="C979" s="54" t="s">
        <v>1623</v>
      </c>
      <c r="D979" s="54" t="s">
        <v>92</v>
      </c>
      <c r="E979" s="54" t="s">
        <v>1121</v>
      </c>
      <c r="F979" s="54" t="s">
        <v>267</v>
      </c>
      <c r="G979" s="54" t="s">
        <v>192</v>
      </c>
      <c r="H979" s="54" t="s">
        <v>473</v>
      </c>
      <c r="I979" s="54" t="s">
        <v>474</v>
      </c>
      <c r="J979" s="54" t="s">
        <v>192</v>
      </c>
      <c r="K979" s="54" t="s">
        <v>487</v>
      </c>
      <c r="L979" s="89">
        <v>41695</v>
      </c>
      <c r="M979" s="89"/>
      <c r="N979" s="54" t="s">
        <v>488</v>
      </c>
      <c r="O979" s="90">
        <v>8.1820732000000007E-3</v>
      </c>
      <c r="P979" s="54">
        <v>14</v>
      </c>
    </row>
    <row r="980" spans="1:16" ht="24">
      <c r="A980" s="54" t="s">
        <v>225</v>
      </c>
      <c r="B980" s="54" t="s">
        <v>185</v>
      </c>
      <c r="C980" s="54" t="s">
        <v>1623</v>
      </c>
      <c r="D980" s="54" t="s">
        <v>92</v>
      </c>
      <c r="E980" s="54" t="s">
        <v>1121</v>
      </c>
      <c r="F980" s="54" t="s">
        <v>267</v>
      </c>
      <c r="G980" s="54" t="s">
        <v>192</v>
      </c>
      <c r="H980" s="54" t="s">
        <v>473</v>
      </c>
      <c r="I980" s="54" t="s">
        <v>474</v>
      </c>
      <c r="J980" s="54" t="s">
        <v>192</v>
      </c>
      <c r="K980" s="54" t="s">
        <v>489</v>
      </c>
      <c r="L980" s="89">
        <v>41695</v>
      </c>
      <c r="M980" s="89"/>
      <c r="N980" s="54" t="s">
        <v>490</v>
      </c>
      <c r="O980" s="90">
        <v>7.8898562700000008E-2</v>
      </c>
      <c r="P980" s="54">
        <v>135</v>
      </c>
    </row>
    <row r="981" spans="1:16" ht="24">
      <c r="A981" s="54" t="s">
        <v>225</v>
      </c>
      <c r="B981" s="54" t="s">
        <v>185</v>
      </c>
      <c r="C981" s="54" t="s">
        <v>1623</v>
      </c>
      <c r="D981" s="54" t="s">
        <v>92</v>
      </c>
      <c r="E981" s="54" t="s">
        <v>1121</v>
      </c>
      <c r="F981" s="54" t="s">
        <v>267</v>
      </c>
      <c r="G981" s="54" t="s">
        <v>192</v>
      </c>
      <c r="H981" s="54" t="s">
        <v>473</v>
      </c>
      <c r="I981" s="54" t="s">
        <v>474</v>
      </c>
      <c r="J981" s="54" t="s">
        <v>192</v>
      </c>
      <c r="K981" s="54" t="s">
        <v>491</v>
      </c>
      <c r="L981" s="89">
        <v>41695</v>
      </c>
      <c r="M981" s="89"/>
      <c r="N981" s="54" t="s">
        <v>492</v>
      </c>
      <c r="O981" s="90">
        <v>3.38971603E-2</v>
      </c>
      <c r="P981" s="54">
        <v>58</v>
      </c>
    </row>
    <row r="982" spans="1:16" ht="24">
      <c r="A982" s="54" t="s">
        <v>225</v>
      </c>
      <c r="B982" s="54" t="s">
        <v>185</v>
      </c>
      <c r="C982" s="54" t="s">
        <v>1623</v>
      </c>
      <c r="D982" s="54" t="s">
        <v>92</v>
      </c>
      <c r="E982" s="54" t="s">
        <v>1121</v>
      </c>
      <c r="F982" s="54" t="s">
        <v>267</v>
      </c>
      <c r="G982" s="54" t="s">
        <v>192</v>
      </c>
      <c r="H982" s="54" t="s">
        <v>473</v>
      </c>
      <c r="I982" s="54" t="s">
        <v>474</v>
      </c>
      <c r="J982" s="54" t="s">
        <v>192</v>
      </c>
      <c r="K982" s="54" t="s">
        <v>493</v>
      </c>
      <c r="L982" s="89">
        <v>41695</v>
      </c>
      <c r="M982" s="89"/>
      <c r="N982" s="54" t="s">
        <v>494</v>
      </c>
      <c r="O982" s="90">
        <v>0.1028603484</v>
      </c>
      <c r="P982" s="54">
        <v>176</v>
      </c>
    </row>
    <row r="983" spans="1:16" ht="24">
      <c r="A983" s="54" t="s">
        <v>225</v>
      </c>
      <c r="B983" s="54" t="s">
        <v>185</v>
      </c>
      <c r="C983" s="54" t="s">
        <v>1623</v>
      </c>
      <c r="D983" s="54" t="s">
        <v>92</v>
      </c>
      <c r="E983" s="54" t="s">
        <v>1121</v>
      </c>
      <c r="F983" s="54" t="s">
        <v>267</v>
      </c>
      <c r="G983" s="54" t="s">
        <v>283</v>
      </c>
      <c r="H983" s="54" t="s">
        <v>595</v>
      </c>
      <c r="I983" s="54" t="s">
        <v>596</v>
      </c>
      <c r="J983" s="54" t="s">
        <v>283</v>
      </c>
      <c r="K983" s="54" t="s">
        <v>597</v>
      </c>
      <c r="L983" s="89">
        <v>41695</v>
      </c>
      <c r="M983" s="89"/>
      <c r="N983" s="54" t="s">
        <v>598</v>
      </c>
      <c r="O983" s="90">
        <v>7.5976393999999999E-3</v>
      </c>
      <c r="P983" s="54">
        <v>13</v>
      </c>
    </row>
    <row r="984" spans="1:16" ht="24">
      <c r="A984" s="54" t="s">
        <v>225</v>
      </c>
      <c r="B984" s="54" t="s">
        <v>185</v>
      </c>
      <c r="C984" s="54" t="s">
        <v>1623</v>
      </c>
      <c r="D984" s="54" t="s">
        <v>92</v>
      </c>
      <c r="E984" s="54" t="s">
        <v>1121</v>
      </c>
      <c r="F984" s="54" t="s">
        <v>267</v>
      </c>
      <c r="G984" s="54" t="s">
        <v>283</v>
      </c>
      <c r="H984" s="54" t="s">
        <v>595</v>
      </c>
      <c r="I984" s="54" t="s">
        <v>596</v>
      </c>
      <c r="J984" s="54" t="s">
        <v>283</v>
      </c>
      <c r="K984" s="54" t="s">
        <v>599</v>
      </c>
      <c r="L984" s="89">
        <v>41695</v>
      </c>
      <c r="M984" s="89"/>
      <c r="N984" s="54" t="s">
        <v>600</v>
      </c>
      <c r="O984" s="90">
        <v>6.4287718000000001E-3</v>
      </c>
      <c r="P984" s="54">
        <v>11</v>
      </c>
    </row>
    <row r="985" spans="1:16" ht="24">
      <c r="A985" s="54" t="s">
        <v>225</v>
      </c>
      <c r="B985" s="54" t="s">
        <v>185</v>
      </c>
      <c r="C985" s="54" t="s">
        <v>1623</v>
      </c>
      <c r="D985" s="54" t="s">
        <v>92</v>
      </c>
      <c r="E985" s="54" t="s">
        <v>1121</v>
      </c>
      <c r="F985" s="54" t="s">
        <v>267</v>
      </c>
      <c r="G985" s="54" t="s">
        <v>283</v>
      </c>
      <c r="H985" s="54" t="s">
        <v>595</v>
      </c>
      <c r="I985" s="54" t="s">
        <v>596</v>
      </c>
      <c r="J985" s="54" t="s">
        <v>283</v>
      </c>
      <c r="K985" s="54" t="s">
        <v>601</v>
      </c>
      <c r="L985" s="89">
        <v>41695</v>
      </c>
      <c r="M985" s="89"/>
      <c r="N985" s="54" t="s">
        <v>602</v>
      </c>
      <c r="O985" s="90">
        <v>1.1104242199999999E-2</v>
      </c>
      <c r="P985" s="54">
        <v>19</v>
      </c>
    </row>
    <row r="986" spans="1:16" ht="24">
      <c r="A986" s="54" t="s">
        <v>225</v>
      </c>
      <c r="B986" s="54" t="s">
        <v>185</v>
      </c>
      <c r="C986" s="54" t="s">
        <v>1623</v>
      </c>
      <c r="D986" s="54" t="s">
        <v>92</v>
      </c>
      <c r="E986" s="54" t="s">
        <v>1121</v>
      </c>
      <c r="F986" s="54" t="s">
        <v>267</v>
      </c>
      <c r="G986" s="54" t="s">
        <v>283</v>
      </c>
      <c r="H986" s="54" t="s">
        <v>595</v>
      </c>
      <c r="I986" s="54" t="s">
        <v>596</v>
      </c>
      <c r="J986" s="54" t="s">
        <v>283</v>
      </c>
      <c r="K986" s="54" t="s">
        <v>603</v>
      </c>
      <c r="L986" s="89">
        <v>41695</v>
      </c>
      <c r="M986" s="89"/>
      <c r="N986" s="54" t="s">
        <v>604</v>
      </c>
      <c r="O986" s="90">
        <v>4.55858362E-2</v>
      </c>
      <c r="P986" s="54">
        <v>78</v>
      </c>
    </row>
    <row r="987" spans="1:16" ht="24">
      <c r="A987" s="54" t="s">
        <v>225</v>
      </c>
      <c r="B987" s="54" t="s">
        <v>185</v>
      </c>
      <c r="C987" s="54" t="s">
        <v>1623</v>
      </c>
      <c r="D987" s="54" t="s">
        <v>92</v>
      </c>
      <c r="E987" s="54" t="s">
        <v>1121</v>
      </c>
      <c r="F987" s="54" t="s">
        <v>267</v>
      </c>
      <c r="G987" s="54" t="s">
        <v>283</v>
      </c>
      <c r="H987" s="54" t="s">
        <v>595</v>
      </c>
      <c r="I987" s="54" t="s">
        <v>596</v>
      </c>
      <c r="J987" s="54" t="s">
        <v>283</v>
      </c>
      <c r="K987" s="54" t="s">
        <v>605</v>
      </c>
      <c r="L987" s="89">
        <v>41695</v>
      </c>
      <c r="M987" s="89"/>
      <c r="N987" s="54" t="s">
        <v>606</v>
      </c>
      <c r="O987" s="90">
        <v>1.2857543500000001E-2</v>
      </c>
      <c r="P987" s="54">
        <v>22</v>
      </c>
    </row>
    <row r="988" spans="1:16" ht="24">
      <c r="A988" s="54" t="s">
        <v>225</v>
      </c>
      <c r="B988" s="54" t="s">
        <v>185</v>
      </c>
      <c r="C988" s="54" t="s">
        <v>1623</v>
      </c>
      <c r="D988" s="54" t="s">
        <v>92</v>
      </c>
      <c r="E988" s="54" t="s">
        <v>1121</v>
      </c>
      <c r="F988" s="54" t="s">
        <v>267</v>
      </c>
      <c r="G988" s="54" t="s">
        <v>283</v>
      </c>
      <c r="H988" s="54" t="s">
        <v>595</v>
      </c>
      <c r="I988" s="54" t="s">
        <v>596</v>
      </c>
      <c r="J988" s="54" t="s">
        <v>283</v>
      </c>
      <c r="K988" s="54" t="s">
        <v>607</v>
      </c>
      <c r="L988" s="89">
        <v>41695</v>
      </c>
      <c r="M988" s="89"/>
      <c r="N988" s="54" t="s">
        <v>608</v>
      </c>
      <c r="O988" s="90">
        <v>9.9353745999999996E-3</v>
      </c>
      <c r="P988" s="54">
        <v>17</v>
      </c>
    </row>
    <row r="989" spans="1:16" ht="24">
      <c r="A989" s="54" t="s">
        <v>225</v>
      </c>
      <c r="B989" s="54" t="s">
        <v>185</v>
      </c>
      <c r="C989" s="54" t="s">
        <v>1623</v>
      </c>
      <c r="D989" s="54" t="s">
        <v>92</v>
      </c>
      <c r="E989" s="54" t="s">
        <v>1121</v>
      </c>
      <c r="F989" s="54" t="s">
        <v>267</v>
      </c>
      <c r="G989" s="54" t="s">
        <v>283</v>
      </c>
      <c r="H989" s="54" t="s">
        <v>595</v>
      </c>
      <c r="I989" s="54" t="s">
        <v>596</v>
      </c>
      <c r="J989" s="54" t="s">
        <v>283</v>
      </c>
      <c r="K989" s="54" t="s">
        <v>609</v>
      </c>
      <c r="L989" s="89">
        <v>41695</v>
      </c>
      <c r="M989" s="89"/>
      <c r="N989" s="54" t="s">
        <v>610</v>
      </c>
      <c r="O989" s="90">
        <v>1.05198084E-2</v>
      </c>
      <c r="P989" s="54">
        <v>18</v>
      </c>
    </row>
    <row r="990" spans="1:16" ht="24">
      <c r="A990" s="54" t="s">
        <v>225</v>
      </c>
      <c r="B990" s="54" t="s">
        <v>185</v>
      </c>
      <c r="C990" s="54" t="s">
        <v>1623</v>
      </c>
      <c r="D990" s="54" t="s">
        <v>92</v>
      </c>
      <c r="E990" s="54" t="s">
        <v>1121</v>
      </c>
      <c r="F990" s="54" t="s">
        <v>267</v>
      </c>
      <c r="G990" s="54" t="s">
        <v>283</v>
      </c>
      <c r="H990" s="54" t="s">
        <v>595</v>
      </c>
      <c r="I990" s="54" t="s">
        <v>596</v>
      </c>
      <c r="J990" s="54" t="s">
        <v>283</v>
      </c>
      <c r="K990" s="54" t="s">
        <v>611</v>
      </c>
      <c r="L990" s="89">
        <v>41695</v>
      </c>
      <c r="M990" s="89"/>
      <c r="N990" s="54" t="s">
        <v>612</v>
      </c>
      <c r="O990" s="90">
        <v>7.5976393999999999E-3</v>
      </c>
      <c r="P990" s="54">
        <v>13</v>
      </c>
    </row>
    <row r="991" spans="1:16" ht="24">
      <c r="A991" s="54" t="s">
        <v>225</v>
      </c>
      <c r="B991" s="54" t="s">
        <v>185</v>
      </c>
      <c r="C991" s="54" t="s">
        <v>1623</v>
      </c>
      <c r="D991" s="54" t="s">
        <v>92</v>
      </c>
      <c r="E991" s="54" t="s">
        <v>1121</v>
      </c>
      <c r="F991" s="54" t="s">
        <v>267</v>
      </c>
      <c r="G991" s="54" t="s">
        <v>283</v>
      </c>
      <c r="H991" s="54" t="s">
        <v>595</v>
      </c>
      <c r="I991" s="54" t="s">
        <v>596</v>
      </c>
      <c r="J991" s="54" t="s">
        <v>283</v>
      </c>
      <c r="K991" s="54" t="s">
        <v>613</v>
      </c>
      <c r="L991" s="89">
        <v>41695</v>
      </c>
      <c r="M991" s="89"/>
      <c r="N991" s="54" t="s">
        <v>614</v>
      </c>
      <c r="O991" s="90">
        <v>1.51952787E-2</v>
      </c>
      <c r="P991" s="54">
        <v>26</v>
      </c>
    </row>
    <row r="992" spans="1:16" ht="24">
      <c r="A992" s="54" t="s">
        <v>225</v>
      </c>
      <c r="B992" s="54" t="s">
        <v>185</v>
      </c>
      <c r="C992" s="54" t="s">
        <v>1623</v>
      </c>
      <c r="D992" s="54" t="s">
        <v>92</v>
      </c>
      <c r="E992" s="54" t="s">
        <v>1121</v>
      </c>
      <c r="F992" s="54" t="s">
        <v>267</v>
      </c>
      <c r="G992" s="54" t="s">
        <v>283</v>
      </c>
      <c r="H992" s="54" t="s">
        <v>595</v>
      </c>
      <c r="I992" s="54" t="s">
        <v>596</v>
      </c>
      <c r="J992" s="54" t="s">
        <v>283</v>
      </c>
      <c r="K992" s="54" t="s">
        <v>595</v>
      </c>
      <c r="L992" s="89">
        <v>41695</v>
      </c>
      <c r="M992" s="89"/>
      <c r="N992" s="54" t="s">
        <v>615</v>
      </c>
      <c r="O992" s="90">
        <v>8.1820732000000007E-3</v>
      </c>
      <c r="P992" s="54">
        <v>14</v>
      </c>
    </row>
    <row r="993" spans="1:16" ht="24">
      <c r="A993" s="54" t="s">
        <v>225</v>
      </c>
      <c r="B993" s="54" t="s">
        <v>185</v>
      </c>
      <c r="C993" s="54" t="s">
        <v>1623</v>
      </c>
      <c r="D993" s="54" t="s">
        <v>92</v>
      </c>
      <c r="E993" s="54" t="s">
        <v>1121</v>
      </c>
      <c r="F993" s="54" t="s">
        <v>267</v>
      </c>
      <c r="G993" s="54" t="s">
        <v>283</v>
      </c>
      <c r="H993" s="54" t="s">
        <v>595</v>
      </c>
      <c r="I993" s="54" t="s">
        <v>596</v>
      </c>
      <c r="J993" s="54" t="s">
        <v>283</v>
      </c>
      <c r="K993" s="54" t="s">
        <v>616</v>
      </c>
      <c r="L993" s="89">
        <v>41695</v>
      </c>
      <c r="M993" s="89"/>
      <c r="N993" s="54" t="s">
        <v>617</v>
      </c>
      <c r="O993" s="90">
        <v>9.3509408000000006E-3</v>
      </c>
      <c r="P993" s="54">
        <v>16</v>
      </c>
    </row>
    <row r="994" spans="1:16" ht="24">
      <c r="A994" s="54" t="s">
        <v>225</v>
      </c>
      <c r="B994" s="54" t="s">
        <v>185</v>
      </c>
      <c r="C994" s="54" t="s">
        <v>1623</v>
      </c>
      <c r="D994" s="54" t="s">
        <v>92</v>
      </c>
      <c r="E994" s="54" t="s">
        <v>1121</v>
      </c>
      <c r="F994" s="54" t="s">
        <v>267</v>
      </c>
      <c r="G994" s="54" t="s">
        <v>194</v>
      </c>
      <c r="H994" s="54" t="s">
        <v>195</v>
      </c>
      <c r="I994" s="54" t="s">
        <v>673</v>
      </c>
      <c r="J994" s="54" t="s">
        <v>194</v>
      </c>
      <c r="K994" s="54" t="s">
        <v>674</v>
      </c>
      <c r="L994" s="89">
        <v>41814</v>
      </c>
      <c r="M994" s="89"/>
      <c r="N994" s="54" t="s">
        <v>675</v>
      </c>
      <c r="O994" s="90">
        <v>2.5715087099999999E-2</v>
      </c>
      <c r="P994" s="54">
        <v>44</v>
      </c>
    </row>
    <row r="995" spans="1:16" ht="24">
      <c r="A995" s="54" t="s">
        <v>225</v>
      </c>
      <c r="B995" s="54" t="s">
        <v>185</v>
      </c>
      <c r="C995" s="54" t="s">
        <v>1623</v>
      </c>
      <c r="D995" s="54" t="s">
        <v>92</v>
      </c>
      <c r="E995" s="54" t="s">
        <v>1121</v>
      </c>
      <c r="F995" s="54" t="s">
        <v>267</v>
      </c>
      <c r="G995" s="54" t="s">
        <v>194</v>
      </c>
      <c r="H995" s="54" t="s">
        <v>195</v>
      </c>
      <c r="I995" s="54" t="s">
        <v>673</v>
      </c>
      <c r="J995" s="54" t="s">
        <v>194</v>
      </c>
      <c r="K995" s="54" t="s">
        <v>195</v>
      </c>
      <c r="L995" s="89">
        <v>41814</v>
      </c>
      <c r="M995" s="89"/>
      <c r="N995" s="54" t="s">
        <v>676</v>
      </c>
      <c r="O995" s="90">
        <v>1.8117447700000001E-2</v>
      </c>
      <c r="P995" s="54">
        <v>31</v>
      </c>
    </row>
    <row r="996" spans="1:16" ht="24">
      <c r="A996" s="54" t="s">
        <v>225</v>
      </c>
      <c r="B996" s="54" t="s">
        <v>185</v>
      </c>
      <c r="C996" s="54" t="s">
        <v>1623</v>
      </c>
      <c r="D996" s="54" t="s">
        <v>92</v>
      </c>
      <c r="E996" s="54" t="s">
        <v>1121</v>
      </c>
      <c r="F996" s="54" t="s">
        <v>267</v>
      </c>
      <c r="G996" s="54" t="s">
        <v>194</v>
      </c>
      <c r="H996" s="54" t="s">
        <v>195</v>
      </c>
      <c r="I996" s="54" t="s">
        <v>673</v>
      </c>
      <c r="J996" s="54" t="s">
        <v>194</v>
      </c>
      <c r="K996" s="54" t="s">
        <v>677</v>
      </c>
      <c r="L996" s="89">
        <v>41814</v>
      </c>
      <c r="M996" s="89"/>
      <c r="N996" s="54" t="s">
        <v>678</v>
      </c>
      <c r="O996" s="90">
        <v>9.9353745999999996E-3</v>
      </c>
      <c r="P996" s="54">
        <v>17</v>
      </c>
    </row>
    <row r="997" spans="1:16" ht="24">
      <c r="A997" s="54" t="s">
        <v>225</v>
      </c>
      <c r="B997" s="54" t="s">
        <v>185</v>
      </c>
      <c r="C997" s="54" t="s">
        <v>1623</v>
      </c>
      <c r="D997" s="54" t="s">
        <v>92</v>
      </c>
      <c r="E997" s="54" t="s">
        <v>1121</v>
      </c>
      <c r="F997" s="54" t="s">
        <v>267</v>
      </c>
      <c r="G997" s="54" t="s">
        <v>194</v>
      </c>
      <c r="H997" s="54" t="s">
        <v>195</v>
      </c>
      <c r="I997" s="54" t="s">
        <v>673</v>
      </c>
      <c r="J997" s="54" t="s">
        <v>194</v>
      </c>
      <c r="K997" s="54" t="s">
        <v>679</v>
      </c>
      <c r="L997" s="89">
        <v>41814</v>
      </c>
      <c r="M997" s="89"/>
      <c r="N997" s="54" t="s">
        <v>680</v>
      </c>
      <c r="O997" s="90">
        <v>1.7533013900000002E-2</v>
      </c>
      <c r="P997" s="54">
        <v>30</v>
      </c>
    </row>
    <row r="998" spans="1:16" ht="24">
      <c r="A998" s="54" t="s">
        <v>225</v>
      </c>
      <c r="B998" s="54" t="s">
        <v>185</v>
      </c>
      <c r="C998" s="54" t="s">
        <v>1623</v>
      </c>
      <c r="D998" s="54" t="s">
        <v>92</v>
      </c>
      <c r="E998" s="54" t="s">
        <v>1121</v>
      </c>
      <c r="F998" s="54" t="s">
        <v>267</v>
      </c>
      <c r="G998" s="54" t="s">
        <v>194</v>
      </c>
      <c r="H998" s="54" t="s">
        <v>195</v>
      </c>
      <c r="I998" s="54" t="s">
        <v>673</v>
      </c>
      <c r="J998" s="54" t="s">
        <v>194</v>
      </c>
      <c r="K998" s="54" t="s">
        <v>681</v>
      </c>
      <c r="L998" s="89">
        <v>41814</v>
      </c>
      <c r="M998" s="89"/>
      <c r="N998" s="54" t="s">
        <v>682</v>
      </c>
      <c r="O998" s="90">
        <v>1.1688676E-2</v>
      </c>
      <c r="P998" s="54">
        <v>20</v>
      </c>
    </row>
    <row r="999" spans="1:16" ht="24">
      <c r="A999" s="54" t="s">
        <v>225</v>
      </c>
      <c r="B999" s="54" t="s">
        <v>185</v>
      </c>
      <c r="C999" s="54" t="s">
        <v>1623</v>
      </c>
      <c r="D999" s="54" t="s">
        <v>92</v>
      </c>
      <c r="E999" s="54" t="s">
        <v>1121</v>
      </c>
      <c r="F999" s="54" t="s">
        <v>267</v>
      </c>
      <c r="G999" s="54" t="s">
        <v>194</v>
      </c>
      <c r="H999" s="54" t="s">
        <v>195</v>
      </c>
      <c r="I999" s="54" t="s">
        <v>673</v>
      </c>
      <c r="J999" s="54" t="s">
        <v>194</v>
      </c>
      <c r="K999" s="54" t="s">
        <v>683</v>
      </c>
      <c r="L999" s="89">
        <v>41814</v>
      </c>
      <c r="M999" s="89"/>
      <c r="N999" s="54" t="s">
        <v>684</v>
      </c>
      <c r="O999" s="90">
        <v>1.1688676E-2</v>
      </c>
      <c r="P999" s="54">
        <v>20</v>
      </c>
    </row>
    <row r="1000" spans="1:16" ht="24">
      <c r="A1000" s="54" t="s">
        <v>225</v>
      </c>
      <c r="B1000" s="54" t="s">
        <v>185</v>
      </c>
      <c r="C1000" s="54" t="s">
        <v>1623</v>
      </c>
      <c r="D1000" s="54" t="s">
        <v>92</v>
      </c>
      <c r="E1000" s="54" t="s">
        <v>1121</v>
      </c>
      <c r="F1000" s="54" t="s">
        <v>267</v>
      </c>
      <c r="G1000" s="54" t="s">
        <v>194</v>
      </c>
      <c r="H1000" s="54" t="s">
        <v>195</v>
      </c>
      <c r="I1000" s="54" t="s">
        <v>673</v>
      </c>
      <c r="J1000" s="54" t="s">
        <v>194</v>
      </c>
      <c r="K1000" s="54" t="s">
        <v>685</v>
      </c>
      <c r="L1000" s="89">
        <v>41814</v>
      </c>
      <c r="M1000" s="89"/>
      <c r="N1000" s="54" t="s">
        <v>686</v>
      </c>
      <c r="O1000" s="90">
        <v>1.51952787E-2</v>
      </c>
      <c r="P1000" s="54">
        <v>26</v>
      </c>
    </row>
    <row r="1001" spans="1:16" ht="24">
      <c r="A1001" s="54" t="s">
        <v>225</v>
      </c>
      <c r="B1001" s="54" t="s">
        <v>185</v>
      </c>
      <c r="C1001" s="54" t="s">
        <v>1623</v>
      </c>
      <c r="D1001" s="54" t="s">
        <v>92</v>
      </c>
      <c r="E1001" s="54" t="s">
        <v>1121</v>
      </c>
      <c r="F1001" s="54" t="s">
        <v>267</v>
      </c>
      <c r="G1001" s="54" t="s">
        <v>194</v>
      </c>
      <c r="H1001" s="54" t="s">
        <v>195</v>
      </c>
      <c r="I1001" s="54" t="s">
        <v>673</v>
      </c>
      <c r="J1001" s="54" t="s">
        <v>194</v>
      </c>
      <c r="K1001" s="54" t="s">
        <v>687</v>
      </c>
      <c r="L1001" s="89">
        <v>41814</v>
      </c>
      <c r="M1001" s="89"/>
      <c r="N1001" s="54" t="s">
        <v>688</v>
      </c>
      <c r="O1001" s="90">
        <v>1.40264111E-2</v>
      </c>
      <c r="P1001" s="54">
        <v>24</v>
      </c>
    </row>
    <row r="1002" spans="1:16" ht="24">
      <c r="A1002" s="54" t="s">
        <v>225</v>
      </c>
      <c r="B1002" s="54" t="s">
        <v>185</v>
      </c>
      <c r="C1002" s="54" t="s">
        <v>1623</v>
      </c>
      <c r="D1002" s="54" t="s">
        <v>92</v>
      </c>
      <c r="E1002" s="54" t="s">
        <v>1121</v>
      </c>
      <c r="F1002" s="54" t="s">
        <v>267</v>
      </c>
      <c r="G1002" s="54" t="s">
        <v>194</v>
      </c>
      <c r="H1002" s="54" t="s">
        <v>195</v>
      </c>
      <c r="I1002" s="54" t="s">
        <v>673</v>
      </c>
      <c r="J1002" s="54" t="s">
        <v>194</v>
      </c>
      <c r="K1002" s="54" t="s">
        <v>689</v>
      </c>
      <c r="L1002" s="89">
        <v>41814</v>
      </c>
      <c r="M1002" s="89"/>
      <c r="N1002" s="54" t="s">
        <v>690</v>
      </c>
      <c r="O1002" s="90">
        <v>1.34419773E-2</v>
      </c>
      <c r="P1002" s="54">
        <v>23</v>
      </c>
    </row>
    <row r="1003" spans="1:16" ht="24">
      <c r="A1003" s="54" t="s">
        <v>225</v>
      </c>
      <c r="B1003" s="54" t="s">
        <v>185</v>
      </c>
      <c r="C1003" s="54" t="s">
        <v>1623</v>
      </c>
      <c r="D1003" s="54" t="s">
        <v>92</v>
      </c>
      <c r="E1003" s="54" t="s">
        <v>1121</v>
      </c>
      <c r="F1003" s="54" t="s">
        <v>267</v>
      </c>
      <c r="G1003" s="54" t="s">
        <v>194</v>
      </c>
      <c r="H1003" s="54" t="s">
        <v>195</v>
      </c>
      <c r="I1003" s="54" t="s">
        <v>673</v>
      </c>
      <c r="J1003" s="54" t="s">
        <v>194</v>
      </c>
      <c r="K1003" s="54" t="s">
        <v>691</v>
      </c>
      <c r="L1003" s="89">
        <v>41814</v>
      </c>
      <c r="M1003" s="89"/>
      <c r="N1003" s="54" t="s">
        <v>692</v>
      </c>
      <c r="O1003" s="90">
        <v>1.87018815E-2</v>
      </c>
      <c r="P1003" s="54">
        <v>32</v>
      </c>
    </row>
    <row r="1004" spans="1:16" ht="24">
      <c r="A1004" s="54" t="s">
        <v>225</v>
      </c>
      <c r="B1004" s="54" t="s">
        <v>185</v>
      </c>
      <c r="C1004" s="54" t="s">
        <v>1623</v>
      </c>
      <c r="D1004" s="54" t="s">
        <v>92</v>
      </c>
      <c r="E1004" s="54" t="s">
        <v>1121</v>
      </c>
      <c r="F1004" s="54" t="s">
        <v>267</v>
      </c>
      <c r="G1004" s="54" t="s">
        <v>194</v>
      </c>
      <c r="H1004" s="54" t="s">
        <v>195</v>
      </c>
      <c r="I1004" s="54" t="s">
        <v>673</v>
      </c>
      <c r="J1004" s="54" t="s">
        <v>194</v>
      </c>
      <c r="K1004" s="54" t="s">
        <v>693</v>
      </c>
      <c r="L1004" s="89">
        <v>41814</v>
      </c>
      <c r="M1004" s="89"/>
      <c r="N1004" s="54" t="s">
        <v>694</v>
      </c>
      <c r="O1004" s="90">
        <v>1.05198084E-2</v>
      </c>
      <c r="P1004" s="54">
        <v>18</v>
      </c>
    </row>
    <row r="1005" spans="1:16" ht="24">
      <c r="A1005" s="54" t="s">
        <v>225</v>
      </c>
      <c r="B1005" s="54" t="s">
        <v>185</v>
      </c>
      <c r="C1005" s="54" t="s">
        <v>1623</v>
      </c>
      <c r="D1005" s="54" t="s">
        <v>92</v>
      </c>
      <c r="E1005" s="54" t="s">
        <v>1121</v>
      </c>
      <c r="F1005" s="54" t="s">
        <v>267</v>
      </c>
      <c r="G1005" s="54" t="s">
        <v>302</v>
      </c>
      <c r="H1005" s="54" t="s">
        <v>303</v>
      </c>
      <c r="I1005" s="54" t="s">
        <v>304</v>
      </c>
      <c r="J1005" s="54" t="s">
        <v>302</v>
      </c>
      <c r="K1005" s="54" t="s">
        <v>801</v>
      </c>
      <c r="L1005" s="89">
        <v>41695</v>
      </c>
      <c r="M1005" s="89"/>
      <c r="N1005" s="54" t="s">
        <v>802</v>
      </c>
      <c r="O1005" s="90">
        <v>3.8572630599999998E-2</v>
      </c>
      <c r="P1005" s="54">
        <v>66</v>
      </c>
    </row>
    <row r="1006" spans="1:16" ht="24">
      <c r="A1006" s="54" t="s">
        <v>225</v>
      </c>
      <c r="B1006" s="54" t="s">
        <v>185</v>
      </c>
      <c r="C1006" s="54" t="s">
        <v>1623</v>
      </c>
      <c r="D1006" s="54" t="s">
        <v>92</v>
      </c>
      <c r="E1006" s="54" t="s">
        <v>1121</v>
      </c>
      <c r="F1006" s="54" t="s">
        <v>267</v>
      </c>
      <c r="G1006" s="54" t="s">
        <v>302</v>
      </c>
      <c r="H1006" s="54" t="s">
        <v>303</v>
      </c>
      <c r="I1006" s="54" t="s">
        <v>304</v>
      </c>
      <c r="J1006" s="54" t="s">
        <v>302</v>
      </c>
      <c r="K1006" s="54" t="s">
        <v>803</v>
      </c>
      <c r="L1006" s="89">
        <v>41695</v>
      </c>
      <c r="M1006" s="89"/>
      <c r="N1006" s="54" t="s">
        <v>804</v>
      </c>
      <c r="O1006" s="90">
        <v>9.9353745999999996E-3</v>
      </c>
      <c r="P1006" s="54">
        <v>17</v>
      </c>
    </row>
    <row r="1007" spans="1:16" ht="24">
      <c r="A1007" s="54" t="s">
        <v>225</v>
      </c>
      <c r="B1007" s="54" t="s">
        <v>185</v>
      </c>
      <c r="C1007" s="54" t="s">
        <v>1623</v>
      </c>
      <c r="D1007" s="54" t="s">
        <v>92</v>
      </c>
      <c r="E1007" s="54" t="s">
        <v>1121</v>
      </c>
      <c r="F1007" s="54" t="s">
        <v>267</v>
      </c>
      <c r="G1007" s="54" t="s">
        <v>302</v>
      </c>
      <c r="H1007" s="54" t="s">
        <v>303</v>
      </c>
      <c r="I1007" s="54" t="s">
        <v>304</v>
      </c>
      <c r="J1007" s="54" t="s">
        <v>302</v>
      </c>
      <c r="K1007" s="54" t="s">
        <v>303</v>
      </c>
      <c r="L1007" s="89">
        <v>41695</v>
      </c>
      <c r="M1007" s="89"/>
      <c r="N1007" s="54" t="s">
        <v>805</v>
      </c>
      <c r="O1007" s="90">
        <v>1.22731097E-2</v>
      </c>
      <c r="P1007" s="54">
        <v>21</v>
      </c>
    </row>
    <row r="1008" spans="1:16" ht="24">
      <c r="A1008" s="54" t="s">
        <v>225</v>
      </c>
      <c r="B1008" s="54" t="s">
        <v>185</v>
      </c>
      <c r="C1008" s="54" t="s">
        <v>1623</v>
      </c>
      <c r="D1008" s="54" t="s">
        <v>92</v>
      </c>
      <c r="E1008" s="54" t="s">
        <v>1121</v>
      </c>
      <c r="F1008" s="54" t="s">
        <v>267</v>
      </c>
      <c r="G1008" s="54" t="s">
        <v>302</v>
      </c>
      <c r="H1008" s="54" t="s">
        <v>303</v>
      </c>
      <c r="I1008" s="54" t="s">
        <v>304</v>
      </c>
      <c r="J1008" s="54" t="s">
        <v>302</v>
      </c>
      <c r="K1008" s="54" t="s">
        <v>303</v>
      </c>
      <c r="L1008" s="89">
        <v>41695</v>
      </c>
      <c r="M1008" s="89"/>
      <c r="N1008" s="54" t="s">
        <v>305</v>
      </c>
      <c r="O1008" s="90">
        <v>9.3509408000000006E-3</v>
      </c>
      <c r="P1008" s="54">
        <v>16</v>
      </c>
    </row>
    <row r="1009" spans="1:16" ht="24">
      <c r="A1009" s="54" t="s">
        <v>225</v>
      </c>
      <c r="B1009" s="54" t="s">
        <v>185</v>
      </c>
      <c r="C1009" s="54" t="s">
        <v>1623</v>
      </c>
      <c r="D1009" s="54" t="s">
        <v>92</v>
      </c>
      <c r="E1009" s="54" t="s">
        <v>1121</v>
      </c>
      <c r="F1009" s="54" t="s">
        <v>267</v>
      </c>
      <c r="G1009" s="54" t="s">
        <v>302</v>
      </c>
      <c r="H1009" s="54" t="s">
        <v>303</v>
      </c>
      <c r="I1009" s="54" t="s">
        <v>304</v>
      </c>
      <c r="J1009" s="54" t="s">
        <v>302</v>
      </c>
      <c r="K1009" s="54" t="s">
        <v>306</v>
      </c>
      <c r="L1009" s="89">
        <v>41695</v>
      </c>
      <c r="M1009" s="89"/>
      <c r="N1009" s="54" t="s">
        <v>307</v>
      </c>
      <c r="O1009" s="90">
        <v>1.2857543500000001E-2</v>
      </c>
      <c r="P1009" s="54">
        <v>22</v>
      </c>
    </row>
    <row r="1010" spans="1:16" ht="24">
      <c r="A1010" s="54" t="s">
        <v>225</v>
      </c>
      <c r="B1010" s="54" t="s">
        <v>185</v>
      </c>
      <c r="C1010" s="54" t="s">
        <v>1623</v>
      </c>
      <c r="D1010" s="54" t="s">
        <v>92</v>
      </c>
      <c r="E1010" s="54" t="s">
        <v>1121</v>
      </c>
      <c r="F1010" s="54" t="s">
        <v>267</v>
      </c>
      <c r="G1010" s="54" t="s">
        <v>302</v>
      </c>
      <c r="H1010" s="54" t="s">
        <v>303</v>
      </c>
      <c r="I1010" s="54" t="s">
        <v>304</v>
      </c>
      <c r="J1010" s="54" t="s">
        <v>302</v>
      </c>
      <c r="K1010" s="54" t="s">
        <v>308</v>
      </c>
      <c r="L1010" s="89">
        <v>41695</v>
      </c>
      <c r="M1010" s="89"/>
      <c r="N1010" s="54" t="s">
        <v>309</v>
      </c>
      <c r="O1010" s="90">
        <v>0.14961505219999999</v>
      </c>
      <c r="P1010" s="54">
        <v>256</v>
      </c>
    </row>
    <row r="1011" spans="1:16" ht="24">
      <c r="A1011" s="54" t="s">
        <v>225</v>
      </c>
      <c r="B1011" s="54" t="s">
        <v>185</v>
      </c>
      <c r="C1011" s="54" t="s">
        <v>1623</v>
      </c>
      <c r="D1011" s="54" t="s">
        <v>92</v>
      </c>
      <c r="E1011" s="54" t="s">
        <v>1121</v>
      </c>
      <c r="F1011" s="54" t="s">
        <v>267</v>
      </c>
      <c r="G1011" s="54" t="s">
        <v>302</v>
      </c>
      <c r="H1011" s="54" t="s">
        <v>303</v>
      </c>
      <c r="I1011" s="54" t="s">
        <v>304</v>
      </c>
      <c r="J1011" s="54" t="s">
        <v>302</v>
      </c>
      <c r="K1011" s="54" t="s">
        <v>806</v>
      </c>
      <c r="L1011" s="89">
        <v>41695</v>
      </c>
      <c r="M1011" s="89"/>
      <c r="N1011" s="54" t="s">
        <v>807</v>
      </c>
      <c r="O1011" s="90">
        <v>1.22731097E-2</v>
      </c>
      <c r="P1011" s="54">
        <v>21</v>
      </c>
    </row>
    <row r="1012" spans="1:16" ht="24">
      <c r="A1012" s="54" t="s">
        <v>225</v>
      </c>
      <c r="B1012" s="54" t="s">
        <v>185</v>
      </c>
      <c r="C1012" s="54" t="s">
        <v>1623</v>
      </c>
      <c r="D1012" s="54" t="s">
        <v>92</v>
      </c>
      <c r="E1012" s="54" t="s">
        <v>1121</v>
      </c>
      <c r="F1012" s="54" t="s">
        <v>267</v>
      </c>
      <c r="G1012" s="54" t="s">
        <v>302</v>
      </c>
      <c r="H1012" s="54" t="s">
        <v>303</v>
      </c>
      <c r="I1012" s="54" t="s">
        <v>304</v>
      </c>
      <c r="J1012" s="54" t="s">
        <v>302</v>
      </c>
      <c r="K1012" s="54" t="s">
        <v>808</v>
      </c>
      <c r="L1012" s="89">
        <v>41695</v>
      </c>
      <c r="M1012" s="89"/>
      <c r="N1012" s="54" t="s">
        <v>809</v>
      </c>
      <c r="O1012" s="90">
        <v>1.8117447700000001E-2</v>
      </c>
      <c r="P1012" s="54">
        <v>31</v>
      </c>
    </row>
    <row r="1013" spans="1:16" ht="24">
      <c r="A1013" s="54" t="s">
        <v>225</v>
      </c>
      <c r="B1013" s="54" t="s">
        <v>185</v>
      </c>
      <c r="C1013" s="54" t="s">
        <v>1623</v>
      </c>
      <c r="D1013" s="54" t="s">
        <v>92</v>
      </c>
      <c r="E1013" s="54" t="s">
        <v>1121</v>
      </c>
      <c r="F1013" s="54" t="s">
        <v>267</v>
      </c>
      <c r="G1013" s="54" t="s">
        <v>302</v>
      </c>
      <c r="H1013" s="54" t="s">
        <v>303</v>
      </c>
      <c r="I1013" s="54" t="s">
        <v>304</v>
      </c>
      <c r="J1013" s="54" t="s">
        <v>302</v>
      </c>
      <c r="K1013" s="54" t="s">
        <v>810</v>
      </c>
      <c r="L1013" s="89">
        <v>41695</v>
      </c>
      <c r="M1013" s="89"/>
      <c r="N1013" s="54" t="s">
        <v>811</v>
      </c>
      <c r="O1013" s="90">
        <v>1.05198084E-2</v>
      </c>
      <c r="P1013" s="54">
        <v>18</v>
      </c>
    </row>
    <row r="1014" spans="1:16" ht="24">
      <c r="A1014" s="54" t="s">
        <v>225</v>
      </c>
      <c r="B1014" s="54" t="s">
        <v>185</v>
      </c>
      <c r="C1014" s="54" t="s">
        <v>1623</v>
      </c>
      <c r="D1014" s="54" t="s">
        <v>92</v>
      </c>
      <c r="E1014" s="54" t="s">
        <v>1121</v>
      </c>
      <c r="F1014" s="54" t="s">
        <v>267</v>
      </c>
      <c r="G1014" s="54" t="s">
        <v>302</v>
      </c>
      <c r="H1014" s="54" t="s">
        <v>303</v>
      </c>
      <c r="I1014" s="54" t="s">
        <v>304</v>
      </c>
      <c r="J1014" s="54" t="s">
        <v>302</v>
      </c>
      <c r="K1014" s="54" t="s">
        <v>812</v>
      </c>
      <c r="L1014" s="89">
        <v>41695</v>
      </c>
      <c r="M1014" s="89"/>
      <c r="N1014" s="54" t="s">
        <v>813</v>
      </c>
      <c r="O1014" s="90">
        <v>2.3377351899999999E-2</v>
      </c>
      <c r="P1014" s="54">
        <v>40</v>
      </c>
    </row>
    <row r="1015" spans="1:16" ht="24">
      <c r="A1015" s="54" t="s">
        <v>225</v>
      </c>
      <c r="B1015" s="54" t="s">
        <v>185</v>
      </c>
      <c r="C1015" s="54" t="s">
        <v>1623</v>
      </c>
      <c r="D1015" s="54" t="s">
        <v>92</v>
      </c>
      <c r="E1015" s="54" t="s">
        <v>1121</v>
      </c>
      <c r="F1015" s="54" t="s">
        <v>267</v>
      </c>
      <c r="G1015" s="54" t="s">
        <v>302</v>
      </c>
      <c r="H1015" s="54" t="s">
        <v>303</v>
      </c>
      <c r="I1015" s="54" t="s">
        <v>304</v>
      </c>
      <c r="J1015" s="54" t="s">
        <v>302</v>
      </c>
      <c r="K1015" s="54" t="s">
        <v>814</v>
      </c>
      <c r="L1015" s="89">
        <v>41695</v>
      </c>
      <c r="M1015" s="89"/>
      <c r="N1015" s="54" t="s">
        <v>815</v>
      </c>
      <c r="O1015" s="90">
        <v>9.3509408000000006E-3</v>
      </c>
      <c r="P1015" s="54">
        <v>16</v>
      </c>
    </row>
    <row r="1016" spans="1:16" ht="24">
      <c r="A1016" s="54" t="s">
        <v>225</v>
      </c>
      <c r="B1016" s="54" t="s">
        <v>185</v>
      </c>
      <c r="C1016" s="54" t="s">
        <v>1623</v>
      </c>
      <c r="D1016" s="54" t="s">
        <v>92</v>
      </c>
      <c r="E1016" s="54" t="s">
        <v>1121</v>
      </c>
      <c r="F1016" s="54" t="s">
        <v>267</v>
      </c>
      <c r="G1016" s="54" t="s">
        <v>302</v>
      </c>
      <c r="H1016" s="54" t="s">
        <v>303</v>
      </c>
      <c r="I1016" s="54" t="s">
        <v>304</v>
      </c>
      <c r="J1016" s="54" t="s">
        <v>302</v>
      </c>
      <c r="K1016" s="54" t="s">
        <v>816</v>
      </c>
      <c r="L1016" s="89">
        <v>41695</v>
      </c>
      <c r="M1016" s="89"/>
      <c r="N1016" s="54" t="s">
        <v>817</v>
      </c>
      <c r="O1016" s="90">
        <v>1.1104242199999999E-2</v>
      </c>
      <c r="P1016" s="54">
        <v>19</v>
      </c>
    </row>
    <row r="1017" spans="1:16" ht="24">
      <c r="A1017" s="54" t="s">
        <v>225</v>
      </c>
      <c r="B1017" s="54" t="s">
        <v>185</v>
      </c>
      <c r="C1017" s="54" t="s">
        <v>1623</v>
      </c>
      <c r="D1017" s="54" t="s">
        <v>92</v>
      </c>
      <c r="E1017" s="54" t="s">
        <v>1121</v>
      </c>
      <c r="F1017" s="54" t="s">
        <v>267</v>
      </c>
      <c r="G1017" s="54" t="s">
        <v>302</v>
      </c>
      <c r="H1017" s="54" t="s">
        <v>303</v>
      </c>
      <c r="I1017" s="54" t="s">
        <v>304</v>
      </c>
      <c r="J1017" s="54" t="s">
        <v>302</v>
      </c>
      <c r="K1017" s="54" t="s">
        <v>818</v>
      </c>
      <c r="L1017" s="89">
        <v>41695</v>
      </c>
      <c r="M1017" s="89"/>
      <c r="N1017" s="54" t="s">
        <v>819</v>
      </c>
      <c r="O1017" s="90">
        <v>1.63641463E-2</v>
      </c>
      <c r="P1017" s="54">
        <v>28</v>
      </c>
    </row>
    <row r="1018" spans="1:16" ht="24">
      <c r="A1018" s="54" t="s">
        <v>225</v>
      </c>
      <c r="B1018" s="54" t="s">
        <v>185</v>
      </c>
      <c r="C1018" s="54" t="s">
        <v>1623</v>
      </c>
      <c r="D1018" s="54" t="s">
        <v>92</v>
      </c>
      <c r="E1018" s="54" t="s">
        <v>1121</v>
      </c>
      <c r="F1018" s="54" t="s">
        <v>267</v>
      </c>
      <c r="G1018" s="54" t="s">
        <v>854</v>
      </c>
      <c r="H1018" s="54" t="s">
        <v>876</v>
      </c>
      <c r="I1018" s="54" t="s">
        <v>877</v>
      </c>
      <c r="J1018" s="54" t="s">
        <v>854</v>
      </c>
      <c r="K1018" s="54" t="s">
        <v>878</v>
      </c>
      <c r="L1018" s="89">
        <v>41695</v>
      </c>
      <c r="M1018" s="89"/>
      <c r="N1018" s="54" t="s">
        <v>879</v>
      </c>
      <c r="O1018" s="90">
        <v>2.3377352000000001E-3</v>
      </c>
      <c r="P1018" s="54">
        <v>4</v>
      </c>
    </row>
    <row r="1019" spans="1:16" ht="24">
      <c r="A1019" s="54" t="s">
        <v>225</v>
      </c>
      <c r="B1019" s="54" t="s">
        <v>185</v>
      </c>
      <c r="C1019" s="54" t="s">
        <v>1623</v>
      </c>
      <c r="D1019" s="54" t="s">
        <v>92</v>
      </c>
      <c r="E1019" s="54" t="s">
        <v>1121</v>
      </c>
      <c r="F1019" s="54" t="s">
        <v>267</v>
      </c>
      <c r="G1019" s="54" t="s">
        <v>854</v>
      </c>
      <c r="H1019" s="54" t="s">
        <v>876</v>
      </c>
      <c r="I1019" s="54" t="s">
        <v>877</v>
      </c>
      <c r="J1019" s="54" t="s">
        <v>854</v>
      </c>
      <c r="K1019" s="54" t="s">
        <v>880</v>
      </c>
      <c r="L1019" s="89">
        <v>41695</v>
      </c>
      <c r="M1019" s="89"/>
      <c r="N1019" s="54" t="s">
        <v>881</v>
      </c>
      <c r="O1019" s="90">
        <v>1.87018815E-2</v>
      </c>
      <c r="P1019" s="54">
        <v>32</v>
      </c>
    </row>
    <row r="1020" spans="1:16" ht="24">
      <c r="A1020" s="54" t="s">
        <v>225</v>
      </c>
      <c r="B1020" s="54" t="s">
        <v>185</v>
      </c>
      <c r="C1020" s="54" t="s">
        <v>1623</v>
      </c>
      <c r="D1020" s="54" t="s">
        <v>92</v>
      </c>
      <c r="E1020" s="54" t="s">
        <v>1121</v>
      </c>
      <c r="F1020" s="54" t="s">
        <v>267</v>
      </c>
      <c r="G1020" s="54" t="s">
        <v>854</v>
      </c>
      <c r="H1020" s="54" t="s">
        <v>876</v>
      </c>
      <c r="I1020" s="54" t="s">
        <v>877</v>
      </c>
      <c r="J1020" s="54" t="s">
        <v>854</v>
      </c>
      <c r="K1020" s="54" t="s">
        <v>872</v>
      </c>
      <c r="L1020" s="89">
        <v>41695</v>
      </c>
      <c r="M1020" s="89"/>
      <c r="N1020" s="54" t="s">
        <v>882</v>
      </c>
      <c r="O1020" s="90">
        <v>2.04551829E-2</v>
      </c>
      <c r="P1020" s="54">
        <v>35</v>
      </c>
    </row>
    <row r="1021" spans="1:16" ht="24">
      <c r="A1021" s="54" t="s">
        <v>225</v>
      </c>
      <c r="B1021" s="54" t="s">
        <v>185</v>
      </c>
      <c r="C1021" s="54" t="s">
        <v>1623</v>
      </c>
      <c r="D1021" s="54" t="s">
        <v>92</v>
      </c>
      <c r="E1021" s="54" t="s">
        <v>1121</v>
      </c>
      <c r="F1021" s="54" t="s">
        <v>267</v>
      </c>
      <c r="G1021" s="54" t="s">
        <v>854</v>
      </c>
      <c r="H1021" s="54" t="s">
        <v>876</v>
      </c>
      <c r="I1021" s="54" t="s">
        <v>877</v>
      </c>
      <c r="J1021" s="54" t="s">
        <v>854</v>
      </c>
      <c r="K1021" s="54" t="s">
        <v>876</v>
      </c>
      <c r="L1021" s="89">
        <v>41695</v>
      </c>
      <c r="M1021" s="89"/>
      <c r="N1021" s="54" t="s">
        <v>883</v>
      </c>
      <c r="O1021" s="90">
        <v>8.7665070000000015E-3</v>
      </c>
      <c r="P1021" s="54">
        <v>15</v>
      </c>
    </row>
    <row r="1022" spans="1:16" ht="24">
      <c r="A1022" s="54" t="s">
        <v>225</v>
      </c>
      <c r="B1022" s="54" t="s">
        <v>185</v>
      </c>
      <c r="C1022" s="54" t="s">
        <v>1623</v>
      </c>
      <c r="D1022" s="54" t="s">
        <v>92</v>
      </c>
      <c r="E1022" s="54" t="s">
        <v>1121</v>
      </c>
      <c r="F1022" s="54" t="s">
        <v>267</v>
      </c>
      <c r="G1022" s="54" t="s">
        <v>199</v>
      </c>
      <c r="H1022" s="54" t="s">
        <v>200</v>
      </c>
      <c r="I1022" s="54" t="s">
        <v>936</v>
      </c>
      <c r="J1022" s="54" t="s">
        <v>199</v>
      </c>
      <c r="K1022" s="54" t="s">
        <v>1513</v>
      </c>
      <c r="L1022" s="89">
        <v>1</v>
      </c>
      <c r="M1022" s="89"/>
      <c r="N1022" s="54" t="s">
        <v>935</v>
      </c>
      <c r="O1022" s="90">
        <v>6.4287718000000001E-3</v>
      </c>
      <c r="P1022" s="54">
        <v>11</v>
      </c>
    </row>
    <row r="1023" spans="1:16" ht="24">
      <c r="A1023" s="54" t="s">
        <v>225</v>
      </c>
      <c r="B1023" s="54" t="s">
        <v>185</v>
      </c>
      <c r="C1023" s="54" t="s">
        <v>1623</v>
      </c>
      <c r="D1023" s="54" t="s">
        <v>92</v>
      </c>
      <c r="E1023" s="54" t="s">
        <v>1121</v>
      </c>
      <c r="F1023" s="54" t="s">
        <v>267</v>
      </c>
      <c r="G1023" s="54" t="s">
        <v>199</v>
      </c>
      <c r="H1023" s="54" t="s">
        <v>971</v>
      </c>
      <c r="I1023" s="54" t="s">
        <v>972</v>
      </c>
      <c r="J1023" s="54" t="s">
        <v>199</v>
      </c>
      <c r="K1023" s="54" t="s">
        <v>973</v>
      </c>
      <c r="L1023" s="89">
        <v>41695</v>
      </c>
      <c r="M1023" s="89"/>
      <c r="N1023" s="54" t="s">
        <v>974</v>
      </c>
      <c r="O1023" s="90">
        <v>1.4610844899999999E-2</v>
      </c>
      <c r="P1023" s="54">
        <v>25</v>
      </c>
    </row>
    <row r="1024" spans="1:16" ht="36">
      <c r="A1024" s="54" t="s">
        <v>225</v>
      </c>
      <c r="B1024" s="54" t="s">
        <v>185</v>
      </c>
      <c r="C1024" s="54" t="s">
        <v>1623</v>
      </c>
      <c r="D1024" s="54" t="s">
        <v>92</v>
      </c>
      <c r="E1024" s="54" t="s">
        <v>1121</v>
      </c>
      <c r="F1024" s="54" t="s">
        <v>267</v>
      </c>
      <c r="G1024" s="54" t="s">
        <v>199</v>
      </c>
      <c r="H1024" s="54" t="s">
        <v>971</v>
      </c>
      <c r="I1024" s="54" t="s">
        <v>972</v>
      </c>
      <c r="J1024" s="54" t="s">
        <v>199</v>
      </c>
      <c r="K1024" s="54" t="s">
        <v>975</v>
      </c>
      <c r="L1024" s="89">
        <v>41695</v>
      </c>
      <c r="M1024" s="89"/>
      <c r="N1024" s="54" t="s">
        <v>976</v>
      </c>
      <c r="O1024" s="90">
        <v>3.6234895400000001E-2</v>
      </c>
      <c r="P1024" s="54">
        <v>62</v>
      </c>
    </row>
    <row r="1025" spans="1:16" ht="24">
      <c r="A1025" s="54" t="s">
        <v>225</v>
      </c>
      <c r="B1025" s="54" t="s">
        <v>185</v>
      </c>
      <c r="C1025" s="54" t="s">
        <v>1623</v>
      </c>
      <c r="D1025" s="54" t="s">
        <v>92</v>
      </c>
      <c r="E1025" s="54" t="s">
        <v>1121</v>
      </c>
      <c r="F1025" s="54" t="s">
        <v>267</v>
      </c>
      <c r="G1025" s="54" t="s">
        <v>199</v>
      </c>
      <c r="H1025" s="54" t="s">
        <v>971</v>
      </c>
      <c r="I1025" s="54" t="s">
        <v>972</v>
      </c>
      <c r="J1025" s="54" t="s">
        <v>199</v>
      </c>
      <c r="K1025" s="54" t="s">
        <v>977</v>
      </c>
      <c r="L1025" s="89">
        <v>41695</v>
      </c>
      <c r="M1025" s="89"/>
      <c r="N1025" s="54" t="s">
        <v>978</v>
      </c>
      <c r="O1025" s="90">
        <v>5.844338000000001E-3</v>
      </c>
      <c r="P1025" s="54">
        <v>10</v>
      </c>
    </row>
    <row r="1026" spans="1:16" ht="24">
      <c r="A1026" s="54" t="s">
        <v>225</v>
      </c>
      <c r="B1026" s="54" t="s">
        <v>185</v>
      </c>
      <c r="C1026" s="54" t="s">
        <v>1623</v>
      </c>
      <c r="D1026" s="54" t="s">
        <v>92</v>
      </c>
      <c r="E1026" s="54" t="s">
        <v>1121</v>
      </c>
      <c r="F1026" s="54" t="s">
        <v>267</v>
      </c>
      <c r="G1026" s="54" t="s">
        <v>199</v>
      </c>
      <c r="H1026" s="54" t="s">
        <v>971</v>
      </c>
      <c r="I1026" s="54" t="s">
        <v>972</v>
      </c>
      <c r="J1026" s="54" t="s">
        <v>199</v>
      </c>
      <c r="K1026" s="54" t="s">
        <v>979</v>
      </c>
      <c r="L1026" s="89">
        <v>41695</v>
      </c>
      <c r="M1026" s="89"/>
      <c r="N1026" s="54" t="s">
        <v>980</v>
      </c>
      <c r="O1026" s="90">
        <v>1.6948580099999999E-2</v>
      </c>
      <c r="P1026" s="54">
        <v>29</v>
      </c>
    </row>
    <row r="1027" spans="1:16" ht="24">
      <c r="A1027" s="54" t="s">
        <v>225</v>
      </c>
      <c r="B1027" s="54" t="s">
        <v>185</v>
      </c>
      <c r="C1027" s="54" t="s">
        <v>1623</v>
      </c>
      <c r="D1027" s="54" t="s">
        <v>92</v>
      </c>
      <c r="E1027" s="54" t="s">
        <v>1121</v>
      </c>
      <c r="F1027" s="54" t="s">
        <v>267</v>
      </c>
      <c r="G1027" s="54" t="s">
        <v>199</v>
      </c>
      <c r="H1027" s="54" t="s">
        <v>971</v>
      </c>
      <c r="I1027" s="54" t="s">
        <v>972</v>
      </c>
      <c r="J1027" s="54" t="s">
        <v>199</v>
      </c>
      <c r="K1027" s="54" t="s">
        <v>981</v>
      </c>
      <c r="L1027" s="89">
        <v>41695</v>
      </c>
      <c r="M1027" s="89"/>
      <c r="N1027" s="54" t="s">
        <v>982</v>
      </c>
      <c r="O1027" s="90">
        <v>1.1688676E-2</v>
      </c>
      <c r="P1027" s="54">
        <v>20</v>
      </c>
    </row>
    <row r="1028" spans="1:16" ht="24">
      <c r="A1028" s="54" t="s">
        <v>225</v>
      </c>
      <c r="B1028" s="54" t="s">
        <v>185</v>
      </c>
      <c r="C1028" s="54" t="s">
        <v>1623</v>
      </c>
      <c r="D1028" s="54" t="s">
        <v>92</v>
      </c>
      <c r="E1028" s="54" t="s">
        <v>1121</v>
      </c>
      <c r="F1028" s="54" t="s">
        <v>267</v>
      </c>
      <c r="G1028" s="54" t="s">
        <v>199</v>
      </c>
      <c r="H1028" s="54" t="s">
        <v>971</v>
      </c>
      <c r="I1028" s="54" t="s">
        <v>972</v>
      </c>
      <c r="J1028" s="54" t="s">
        <v>199</v>
      </c>
      <c r="K1028" s="54" t="s">
        <v>983</v>
      </c>
      <c r="L1028" s="89">
        <v>41695</v>
      </c>
      <c r="M1028" s="89"/>
      <c r="N1028" s="54" t="s">
        <v>984</v>
      </c>
      <c r="O1028" s="90">
        <v>0.10519808360000001</v>
      </c>
      <c r="P1028" s="54">
        <v>180</v>
      </c>
    </row>
    <row r="1029" spans="1:16" ht="24">
      <c r="A1029" s="54" t="s">
        <v>225</v>
      </c>
      <c r="B1029" s="54" t="s">
        <v>185</v>
      </c>
      <c r="C1029" s="54" t="s">
        <v>1623</v>
      </c>
      <c r="D1029" s="54" t="s">
        <v>92</v>
      </c>
      <c r="E1029" s="54" t="s">
        <v>1121</v>
      </c>
      <c r="F1029" s="54" t="s">
        <v>267</v>
      </c>
      <c r="G1029" s="54" t="s">
        <v>199</v>
      </c>
      <c r="H1029" s="54" t="s">
        <v>971</v>
      </c>
      <c r="I1029" s="54" t="s">
        <v>972</v>
      </c>
      <c r="J1029" s="54" t="s">
        <v>199</v>
      </c>
      <c r="K1029" s="54" t="s">
        <v>985</v>
      </c>
      <c r="L1029" s="89">
        <v>41695</v>
      </c>
      <c r="M1029" s="89"/>
      <c r="N1029" s="54" t="s">
        <v>986</v>
      </c>
      <c r="O1029" s="90">
        <v>7.5976393999999999E-3</v>
      </c>
      <c r="P1029" s="54">
        <v>13</v>
      </c>
    </row>
    <row r="1030" spans="1:16" ht="24">
      <c r="A1030" s="54" t="s">
        <v>225</v>
      </c>
      <c r="B1030" s="54" t="s">
        <v>185</v>
      </c>
      <c r="C1030" s="54" t="s">
        <v>1623</v>
      </c>
      <c r="D1030" s="54" t="s">
        <v>92</v>
      </c>
      <c r="E1030" s="54" t="s">
        <v>1121</v>
      </c>
      <c r="F1030" s="54" t="s">
        <v>267</v>
      </c>
      <c r="G1030" s="54" t="s">
        <v>199</v>
      </c>
      <c r="H1030" s="54" t="s">
        <v>971</v>
      </c>
      <c r="I1030" s="54" t="s">
        <v>972</v>
      </c>
      <c r="J1030" s="54" t="s">
        <v>199</v>
      </c>
      <c r="K1030" s="54" t="s">
        <v>987</v>
      </c>
      <c r="L1030" s="89">
        <v>41695</v>
      </c>
      <c r="M1030" s="89"/>
      <c r="N1030" s="54" t="s">
        <v>988</v>
      </c>
      <c r="O1030" s="90">
        <v>1.05198084E-2</v>
      </c>
      <c r="P1030" s="54">
        <v>18</v>
      </c>
    </row>
    <row r="1031" spans="1:16" ht="24">
      <c r="A1031" s="54" t="s">
        <v>225</v>
      </c>
      <c r="B1031" s="54" t="s">
        <v>185</v>
      </c>
      <c r="C1031" s="54" t="s">
        <v>1623</v>
      </c>
      <c r="D1031" s="54" t="s">
        <v>92</v>
      </c>
      <c r="E1031" s="54" t="s">
        <v>1121</v>
      </c>
      <c r="F1031" s="54" t="s">
        <v>267</v>
      </c>
      <c r="G1031" s="54" t="s">
        <v>199</v>
      </c>
      <c r="H1031" s="54" t="s">
        <v>971</v>
      </c>
      <c r="I1031" s="54" t="s">
        <v>972</v>
      </c>
      <c r="J1031" s="54" t="s">
        <v>199</v>
      </c>
      <c r="K1031" s="54" t="s">
        <v>989</v>
      </c>
      <c r="L1031" s="89">
        <v>41695</v>
      </c>
      <c r="M1031" s="89"/>
      <c r="N1031" s="54" t="s">
        <v>990</v>
      </c>
      <c r="O1031" s="90">
        <v>8.1820732000000007E-3</v>
      </c>
      <c r="P1031" s="54">
        <v>14</v>
      </c>
    </row>
    <row r="1032" spans="1:16" ht="24">
      <c r="A1032" s="54" t="s">
        <v>225</v>
      </c>
      <c r="B1032" s="54" t="s">
        <v>185</v>
      </c>
      <c r="C1032" s="54" t="s">
        <v>1623</v>
      </c>
      <c r="D1032" s="54" t="s">
        <v>92</v>
      </c>
      <c r="E1032" s="54" t="s">
        <v>1121</v>
      </c>
      <c r="F1032" s="54" t="s">
        <v>267</v>
      </c>
      <c r="G1032" s="54" t="s">
        <v>199</v>
      </c>
      <c r="H1032" s="54" t="s">
        <v>971</v>
      </c>
      <c r="I1032" s="54" t="s">
        <v>972</v>
      </c>
      <c r="J1032" s="54" t="s">
        <v>199</v>
      </c>
      <c r="K1032" s="54" t="s">
        <v>991</v>
      </c>
      <c r="L1032" s="89">
        <v>41695</v>
      </c>
      <c r="M1032" s="89"/>
      <c r="N1032" s="54" t="s">
        <v>992</v>
      </c>
      <c r="O1032" s="90">
        <v>4.0910366000000012E-3</v>
      </c>
      <c r="P1032" s="54">
        <v>7</v>
      </c>
    </row>
    <row r="1033" spans="1:16" ht="24">
      <c r="A1033" s="54" t="s">
        <v>225</v>
      </c>
      <c r="B1033" s="54" t="s">
        <v>185</v>
      </c>
      <c r="C1033" s="54" t="s">
        <v>1124</v>
      </c>
      <c r="D1033" s="54" t="s">
        <v>160</v>
      </c>
      <c r="E1033" s="54" t="s">
        <v>1124</v>
      </c>
      <c r="F1033" s="54" t="s">
        <v>267</v>
      </c>
      <c r="G1033" s="54" t="s">
        <v>302</v>
      </c>
      <c r="H1033" s="54" t="s">
        <v>303</v>
      </c>
      <c r="I1033" s="54" t="s">
        <v>304</v>
      </c>
      <c r="J1033" s="54" t="s">
        <v>302</v>
      </c>
      <c r="K1033" s="54" t="s">
        <v>308</v>
      </c>
      <c r="L1033" s="89">
        <v>41695</v>
      </c>
      <c r="M1033" s="89"/>
      <c r="N1033" s="54" t="s">
        <v>309</v>
      </c>
      <c r="O1033" s="90">
        <v>0.19</v>
      </c>
      <c r="P1033" s="54">
        <v>38</v>
      </c>
    </row>
    <row r="1034" spans="1:16" ht="24">
      <c r="A1034" s="54" t="s">
        <v>225</v>
      </c>
      <c r="B1034" s="54" t="s">
        <v>185</v>
      </c>
      <c r="C1034" s="54" t="s">
        <v>1124</v>
      </c>
      <c r="D1034" s="54" t="s">
        <v>1625</v>
      </c>
      <c r="E1034" s="54" t="s">
        <v>1124</v>
      </c>
      <c r="F1034" s="54" t="s">
        <v>267</v>
      </c>
      <c r="G1034" s="54" t="s">
        <v>411</v>
      </c>
      <c r="H1034" s="54" t="s">
        <v>421</v>
      </c>
      <c r="I1034" s="54" t="s">
        <v>422</v>
      </c>
      <c r="J1034" s="54" t="s">
        <v>411</v>
      </c>
      <c r="K1034" s="54" t="s">
        <v>421</v>
      </c>
      <c r="L1034" s="89">
        <v>41828</v>
      </c>
      <c r="M1034" s="89"/>
      <c r="N1034" s="54" t="s">
        <v>423</v>
      </c>
      <c r="O1034" s="90">
        <v>9.0969999999999992E-3</v>
      </c>
      <c r="P1034" s="54">
        <v>184</v>
      </c>
    </row>
    <row r="1035" spans="1:16" ht="24">
      <c r="A1035" s="54" t="s">
        <v>225</v>
      </c>
      <c r="B1035" s="54" t="s">
        <v>185</v>
      </c>
      <c r="C1035" s="54" t="s">
        <v>1124</v>
      </c>
      <c r="D1035" s="54" t="s">
        <v>1625</v>
      </c>
      <c r="E1035" s="54" t="s">
        <v>1124</v>
      </c>
      <c r="F1035" s="54" t="s">
        <v>267</v>
      </c>
      <c r="G1035" s="54" t="s">
        <v>192</v>
      </c>
      <c r="H1035" s="54" t="s">
        <v>447</v>
      </c>
      <c r="I1035" s="54" t="s">
        <v>455</v>
      </c>
      <c r="J1035" s="54" t="s">
        <v>192</v>
      </c>
      <c r="K1035" s="54" t="s">
        <v>447</v>
      </c>
      <c r="L1035" s="89">
        <v>41842</v>
      </c>
      <c r="M1035" s="89"/>
      <c r="N1035" s="54" t="s">
        <v>456</v>
      </c>
      <c r="O1035" s="90">
        <v>5.9119999999999989E-3</v>
      </c>
      <c r="P1035" s="54">
        <v>120</v>
      </c>
    </row>
    <row r="1036" spans="1:16" ht="24">
      <c r="A1036" s="54" t="s">
        <v>225</v>
      </c>
      <c r="B1036" s="54" t="s">
        <v>185</v>
      </c>
      <c r="C1036" s="54" t="s">
        <v>1124</v>
      </c>
      <c r="D1036" s="54" t="s">
        <v>1625</v>
      </c>
      <c r="E1036" s="54" t="s">
        <v>1124</v>
      </c>
      <c r="F1036" s="54" t="s">
        <v>267</v>
      </c>
      <c r="G1036" s="54" t="s">
        <v>256</v>
      </c>
      <c r="H1036" s="54" t="s">
        <v>298</v>
      </c>
      <c r="I1036" s="54" t="s">
        <v>299</v>
      </c>
      <c r="J1036" s="54" t="s">
        <v>256</v>
      </c>
      <c r="K1036" s="54" t="s">
        <v>298</v>
      </c>
      <c r="L1036" s="89">
        <v>42601</v>
      </c>
      <c r="M1036" s="89"/>
      <c r="N1036" s="54" t="s">
        <v>793</v>
      </c>
      <c r="O1036" s="90">
        <v>8.4369999999999983E-3</v>
      </c>
      <c r="P1036" s="54">
        <v>171</v>
      </c>
    </row>
    <row r="1037" spans="1:16" ht="24">
      <c r="A1037" s="54" t="s">
        <v>225</v>
      </c>
      <c r="B1037" s="54" t="s">
        <v>185</v>
      </c>
      <c r="C1037" s="54" t="s">
        <v>1124</v>
      </c>
      <c r="D1037" s="54" t="s">
        <v>1625</v>
      </c>
      <c r="E1037" s="54" t="s">
        <v>1124</v>
      </c>
      <c r="F1037" s="54" t="s">
        <v>267</v>
      </c>
      <c r="G1037" s="54" t="s">
        <v>199</v>
      </c>
      <c r="H1037" s="54" t="s">
        <v>200</v>
      </c>
      <c r="I1037" s="54" t="s">
        <v>936</v>
      </c>
      <c r="J1037" s="54" t="s">
        <v>199</v>
      </c>
      <c r="K1037" s="54" t="s">
        <v>939</v>
      </c>
      <c r="L1037" s="89">
        <v>42979</v>
      </c>
      <c r="M1037" s="89"/>
      <c r="N1037" s="54" t="s">
        <v>940</v>
      </c>
      <c r="O1037" s="90">
        <v>3.6189999999999998E-3</v>
      </c>
      <c r="P1037" s="54">
        <v>73</v>
      </c>
    </row>
    <row r="1038" spans="1:16" ht="24">
      <c r="A1038" s="54" t="s">
        <v>225</v>
      </c>
      <c r="B1038" s="54" t="s">
        <v>185</v>
      </c>
      <c r="C1038" s="54" t="s">
        <v>1124</v>
      </c>
      <c r="D1038" s="54" t="s">
        <v>1625</v>
      </c>
      <c r="E1038" s="54" t="s">
        <v>1124</v>
      </c>
      <c r="F1038" s="54" t="s">
        <v>267</v>
      </c>
      <c r="G1038" s="54" t="s">
        <v>199</v>
      </c>
      <c r="H1038" s="54" t="s">
        <v>200</v>
      </c>
      <c r="I1038" s="54" t="s">
        <v>936</v>
      </c>
      <c r="J1038" s="54" t="s">
        <v>199</v>
      </c>
      <c r="K1038" s="54" t="s">
        <v>941</v>
      </c>
      <c r="L1038" s="89">
        <v>42979</v>
      </c>
      <c r="M1038" s="89"/>
      <c r="N1038" s="54" t="s">
        <v>942</v>
      </c>
      <c r="O1038" s="90">
        <v>5.3344999999999997E-2</v>
      </c>
      <c r="P1038" s="54">
        <v>1083</v>
      </c>
    </row>
    <row r="1039" spans="1:16" ht="24">
      <c r="A1039" s="54" t="s">
        <v>225</v>
      </c>
      <c r="B1039" s="54" t="s">
        <v>185</v>
      </c>
      <c r="C1039" s="54" t="s">
        <v>1124</v>
      </c>
      <c r="D1039" s="54" t="s">
        <v>1625</v>
      </c>
      <c r="E1039" s="54" t="s">
        <v>1124</v>
      </c>
      <c r="F1039" s="54" t="s">
        <v>267</v>
      </c>
      <c r="G1039" s="54" t="s">
        <v>199</v>
      </c>
      <c r="H1039" s="54" t="s">
        <v>953</v>
      </c>
      <c r="I1039" s="54" t="s">
        <v>954</v>
      </c>
      <c r="J1039" s="54" t="s">
        <v>199</v>
      </c>
      <c r="K1039" s="54" t="s">
        <v>953</v>
      </c>
      <c r="L1039" s="89">
        <v>42867</v>
      </c>
      <c r="M1039" s="89"/>
      <c r="N1039" s="54" t="s">
        <v>955</v>
      </c>
      <c r="O1039" s="90">
        <v>6.9100000000000003E-3</v>
      </c>
      <c r="P1039" s="54">
        <v>141</v>
      </c>
    </row>
    <row r="1040" spans="1:16" ht="24">
      <c r="A1040" s="54" t="s">
        <v>225</v>
      </c>
      <c r="B1040" s="54" t="s">
        <v>185</v>
      </c>
      <c r="C1040" s="54" t="s">
        <v>1124</v>
      </c>
      <c r="D1040" s="54" t="s">
        <v>1625</v>
      </c>
      <c r="E1040" s="54" t="s">
        <v>1124</v>
      </c>
      <c r="F1040" s="54" t="s">
        <v>267</v>
      </c>
      <c r="G1040" s="54" t="s">
        <v>1018</v>
      </c>
      <c r="H1040" s="54" t="s">
        <v>1019</v>
      </c>
      <c r="I1040" s="54" t="s">
        <v>1020</v>
      </c>
      <c r="J1040" s="54" t="s">
        <v>1018</v>
      </c>
      <c r="K1040" s="54" t="s">
        <v>1023</v>
      </c>
      <c r="L1040" s="89">
        <v>41688</v>
      </c>
      <c r="M1040" s="89"/>
      <c r="N1040" s="54" t="s">
        <v>1024</v>
      </c>
      <c r="O1040" s="90">
        <v>5.731E-3</v>
      </c>
      <c r="P1040" s="54">
        <v>116</v>
      </c>
    </row>
    <row r="1041" spans="1:16" ht="24">
      <c r="A1041" s="54" t="s">
        <v>225</v>
      </c>
      <c r="B1041" s="54" t="s">
        <v>185</v>
      </c>
      <c r="C1041" s="54" t="s">
        <v>1124</v>
      </c>
      <c r="D1041" s="54" t="s">
        <v>1625</v>
      </c>
      <c r="E1041" s="54" t="s">
        <v>1124</v>
      </c>
      <c r="F1041" s="54" t="s">
        <v>267</v>
      </c>
      <c r="G1041" s="54" t="s">
        <v>1018</v>
      </c>
      <c r="H1041" s="54" t="s">
        <v>1019</v>
      </c>
      <c r="I1041" s="54" t="s">
        <v>1020</v>
      </c>
      <c r="J1041" s="54" t="s">
        <v>1018</v>
      </c>
      <c r="K1041" s="54" t="s">
        <v>1031</v>
      </c>
      <c r="L1041" s="89">
        <v>41688</v>
      </c>
      <c r="M1041" s="89"/>
      <c r="N1041" s="54" t="s">
        <v>1032</v>
      </c>
      <c r="O1041" s="90">
        <v>1.2750000000000001E-3</v>
      </c>
      <c r="P1041" s="54">
        <v>26</v>
      </c>
    </row>
    <row r="1042" spans="1:16" ht="24">
      <c r="A1042" s="54" t="s">
        <v>225</v>
      </c>
      <c r="B1042" s="54" t="s">
        <v>185</v>
      </c>
      <c r="C1042" s="54" t="s">
        <v>1124</v>
      </c>
      <c r="D1042" s="54" t="s">
        <v>1625</v>
      </c>
      <c r="E1042" s="54" t="s">
        <v>1124</v>
      </c>
      <c r="F1042" s="54" t="s">
        <v>267</v>
      </c>
      <c r="G1042" s="54" t="s">
        <v>207</v>
      </c>
      <c r="H1042" s="54" t="s">
        <v>207</v>
      </c>
      <c r="I1042" s="54" t="s">
        <v>317</v>
      </c>
      <c r="J1042" s="54" t="s">
        <v>207</v>
      </c>
      <c r="K1042" s="54" t="s">
        <v>337</v>
      </c>
      <c r="L1042" s="89">
        <v>41674</v>
      </c>
      <c r="M1042" s="89"/>
      <c r="N1042" s="54" t="s">
        <v>1041</v>
      </c>
      <c r="O1042" s="90">
        <v>5.7359999999999989E-3</v>
      </c>
      <c r="P1042" s="54">
        <v>116</v>
      </c>
    </row>
    <row r="1043" spans="1:16" ht="24">
      <c r="A1043" s="54" t="s">
        <v>225</v>
      </c>
      <c r="B1043" s="54" t="s">
        <v>185</v>
      </c>
      <c r="C1043" s="54" t="s">
        <v>1124</v>
      </c>
      <c r="D1043" s="54" t="s">
        <v>1625</v>
      </c>
      <c r="E1043" s="54" t="s">
        <v>1124</v>
      </c>
      <c r="F1043" s="54" t="s">
        <v>267</v>
      </c>
      <c r="G1043" s="54" t="s">
        <v>207</v>
      </c>
      <c r="H1043" s="54" t="s">
        <v>207</v>
      </c>
      <c r="I1043" s="54" t="s">
        <v>317</v>
      </c>
      <c r="J1043" s="54" t="s">
        <v>207</v>
      </c>
      <c r="K1043" s="54" t="s">
        <v>1042</v>
      </c>
      <c r="L1043" s="89">
        <v>41674</v>
      </c>
      <c r="M1043" s="89"/>
      <c r="N1043" s="54" t="s">
        <v>1043</v>
      </c>
      <c r="O1043" s="90">
        <v>6.1789999999999996E-3</v>
      </c>
      <c r="P1043" s="54">
        <v>125</v>
      </c>
    </row>
    <row r="1044" spans="1:16" ht="24">
      <c r="A1044" s="54" t="s">
        <v>225</v>
      </c>
      <c r="B1044" s="54" t="s">
        <v>185</v>
      </c>
      <c r="C1044" s="54" t="s">
        <v>1124</v>
      </c>
      <c r="D1044" s="54" t="s">
        <v>1625</v>
      </c>
      <c r="E1044" s="54" t="s">
        <v>1124</v>
      </c>
      <c r="F1044" s="54" t="s">
        <v>267</v>
      </c>
      <c r="G1044" s="54" t="s">
        <v>207</v>
      </c>
      <c r="H1044" s="54" t="s">
        <v>207</v>
      </c>
      <c r="I1044" s="54" t="s">
        <v>317</v>
      </c>
      <c r="J1044" s="54" t="s">
        <v>207</v>
      </c>
      <c r="K1044" s="54" t="s">
        <v>340</v>
      </c>
      <c r="L1044" s="89">
        <v>41674</v>
      </c>
      <c r="M1044" s="89"/>
      <c r="N1044" s="54" t="s">
        <v>1046</v>
      </c>
      <c r="O1044" s="90">
        <v>2.8603999999999991E-2</v>
      </c>
      <c r="P1044" s="54">
        <v>586</v>
      </c>
    </row>
    <row r="1045" spans="1:16" ht="24">
      <c r="A1045" s="54" t="s">
        <v>225</v>
      </c>
      <c r="B1045" s="54" t="s">
        <v>185</v>
      </c>
      <c r="C1045" s="54" t="s">
        <v>1124</v>
      </c>
      <c r="D1045" s="54" t="s">
        <v>1625</v>
      </c>
      <c r="E1045" s="54" t="s">
        <v>1124</v>
      </c>
      <c r="F1045" s="54" t="s">
        <v>267</v>
      </c>
      <c r="G1045" s="54" t="s">
        <v>207</v>
      </c>
      <c r="H1045" s="54" t="s">
        <v>207</v>
      </c>
      <c r="I1045" s="54" t="s">
        <v>317</v>
      </c>
      <c r="J1045" s="54" t="s">
        <v>207</v>
      </c>
      <c r="K1045" s="54" t="s">
        <v>320</v>
      </c>
      <c r="L1045" s="89">
        <v>41674</v>
      </c>
      <c r="M1045" s="89"/>
      <c r="N1045" s="54" t="s">
        <v>321</v>
      </c>
      <c r="O1045" s="90">
        <v>4.7970000000000009E-3</v>
      </c>
      <c r="P1045" s="54">
        <v>97</v>
      </c>
    </row>
    <row r="1046" spans="1:16" ht="24">
      <c r="A1046" s="54" t="s">
        <v>225</v>
      </c>
      <c r="B1046" s="54" t="s">
        <v>185</v>
      </c>
      <c r="C1046" s="54" t="s">
        <v>1124</v>
      </c>
      <c r="D1046" s="54" t="s">
        <v>1625</v>
      </c>
      <c r="E1046" s="54" t="s">
        <v>1124</v>
      </c>
      <c r="F1046" s="54" t="s">
        <v>267</v>
      </c>
      <c r="G1046" s="54" t="s">
        <v>207</v>
      </c>
      <c r="H1046" s="54" t="s">
        <v>207</v>
      </c>
      <c r="I1046" s="54" t="s">
        <v>317</v>
      </c>
      <c r="J1046" s="54" t="s">
        <v>207</v>
      </c>
      <c r="K1046" s="54" t="s">
        <v>322</v>
      </c>
      <c r="L1046" s="89">
        <v>41674</v>
      </c>
      <c r="M1046" s="89"/>
      <c r="N1046" s="54" t="s">
        <v>323</v>
      </c>
      <c r="O1046" s="90">
        <v>1.8329000000000002E-2</v>
      </c>
      <c r="P1046" s="54">
        <v>371</v>
      </c>
    </row>
    <row r="1047" spans="1:16" ht="24">
      <c r="A1047" s="54" t="s">
        <v>225</v>
      </c>
      <c r="B1047" s="54" t="s">
        <v>185</v>
      </c>
      <c r="C1047" s="54" t="s">
        <v>1125</v>
      </c>
      <c r="D1047" s="54" t="s">
        <v>97</v>
      </c>
      <c r="E1047" s="54" t="s">
        <v>365</v>
      </c>
      <c r="F1047" s="54" t="s">
        <v>267</v>
      </c>
      <c r="G1047" s="54" t="s">
        <v>186</v>
      </c>
      <c r="H1047" s="54" t="s">
        <v>382</v>
      </c>
      <c r="I1047" s="54" t="s">
        <v>383</v>
      </c>
      <c r="J1047" s="54" t="s">
        <v>186</v>
      </c>
      <c r="K1047" s="54" t="s">
        <v>382</v>
      </c>
      <c r="L1047" s="89">
        <v>42230</v>
      </c>
      <c r="M1047" s="89"/>
      <c r="N1047" s="54" t="s">
        <v>384</v>
      </c>
      <c r="O1047" s="90">
        <v>0.680290332</v>
      </c>
      <c r="P1047" s="54">
        <v>112</v>
      </c>
    </row>
    <row r="1048" spans="1:16" ht="24">
      <c r="A1048" s="54" t="s">
        <v>225</v>
      </c>
      <c r="B1048" s="54" t="s">
        <v>185</v>
      </c>
      <c r="C1048" s="54" t="s">
        <v>1125</v>
      </c>
      <c r="D1048" s="54" t="s">
        <v>97</v>
      </c>
      <c r="E1048" s="54" t="s">
        <v>365</v>
      </c>
      <c r="F1048" s="54" t="s">
        <v>267</v>
      </c>
      <c r="G1048" s="54" t="s">
        <v>186</v>
      </c>
      <c r="H1048" s="54" t="s">
        <v>187</v>
      </c>
      <c r="I1048" s="54" t="s">
        <v>1508</v>
      </c>
      <c r="J1048" s="54" t="s">
        <v>186</v>
      </c>
      <c r="K1048" s="54" t="s">
        <v>187</v>
      </c>
      <c r="L1048" s="89">
        <v>42494</v>
      </c>
      <c r="M1048" s="89"/>
      <c r="N1048" s="54" t="s">
        <v>1509</v>
      </c>
      <c r="O1048" s="90">
        <v>1.82220625E-2</v>
      </c>
      <c r="P1048" s="54">
        <v>3</v>
      </c>
    </row>
    <row r="1049" spans="1:16" ht="24">
      <c r="A1049" s="54" t="s">
        <v>225</v>
      </c>
      <c r="B1049" s="54" t="s">
        <v>185</v>
      </c>
      <c r="C1049" s="54" t="s">
        <v>1125</v>
      </c>
      <c r="D1049" s="54" t="s">
        <v>97</v>
      </c>
      <c r="E1049" s="54" t="s">
        <v>365</v>
      </c>
      <c r="F1049" s="54" t="s">
        <v>267</v>
      </c>
      <c r="G1049" s="54" t="s">
        <v>186</v>
      </c>
      <c r="H1049" s="54" t="s">
        <v>187</v>
      </c>
      <c r="I1049" s="54" t="s">
        <v>387</v>
      </c>
      <c r="J1049" s="54" t="s">
        <v>186</v>
      </c>
      <c r="K1049" s="54" t="s">
        <v>187</v>
      </c>
      <c r="L1049" s="89">
        <v>42475</v>
      </c>
      <c r="M1049" s="89"/>
      <c r="N1049" s="54" t="s">
        <v>388</v>
      </c>
      <c r="O1049" s="90">
        <v>7.8962270700000003E-2</v>
      </c>
      <c r="P1049" s="54">
        <v>13</v>
      </c>
    </row>
    <row r="1050" spans="1:16" ht="24">
      <c r="A1050" s="54" t="s">
        <v>225</v>
      </c>
      <c r="B1050" s="54" t="s">
        <v>185</v>
      </c>
      <c r="C1050" s="54" t="s">
        <v>1125</v>
      </c>
      <c r="D1050" s="54" t="s">
        <v>97</v>
      </c>
      <c r="E1050" s="54" t="s">
        <v>365</v>
      </c>
      <c r="F1050" s="54" t="s">
        <v>267</v>
      </c>
      <c r="G1050" s="54" t="s">
        <v>186</v>
      </c>
      <c r="H1050" s="54" t="s">
        <v>187</v>
      </c>
      <c r="I1050" s="54" t="s">
        <v>268</v>
      </c>
      <c r="J1050" s="54" t="s">
        <v>186</v>
      </c>
      <c r="K1050" s="54" t="s">
        <v>187</v>
      </c>
      <c r="L1050" s="89">
        <v>42094</v>
      </c>
      <c r="M1050" s="89"/>
      <c r="N1050" s="54" t="s">
        <v>269</v>
      </c>
      <c r="O1050" s="90">
        <v>6.2380193843000002</v>
      </c>
      <c r="P1050" s="54">
        <v>1027</v>
      </c>
    </row>
    <row r="1051" spans="1:16" ht="24">
      <c r="A1051" s="54" t="s">
        <v>225</v>
      </c>
      <c r="B1051" s="54" t="s">
        <v>185</v>
      </c>
      <c r="C1051" s="54" t="s">
        <v>1125</v>
      </c>
      <c r="D1051" s="54" t="s">
        <v>97</v>
      </c>
      <c r="E1051" s="54" t="s">
        <v>365</v>
      </c>
      <c r="F1051" s="54" t="s">
        <v>267</v>
      </c>
      <c r="G1051" s="54" t="s">
        <v>186</v>
      </c>
      <c r="H1051" s="54" t="s">
        <v>187</v>
      </c>
      <c r="I1051" s="54" t="s">
        <v>270</v>
      </c>
      <c r="J1051" s="54" t="s">
        <v>186</v>
      </c>
      <c r="K1051" s="54" t="s">
        <v>392</v>
      </c>
      <c r="L1051" s="89">
        <v>42251</v>
      </c>
      <c r="M1051" s="89"/>
      <c r="N1051" s="54" t="s">
        <v>393</v>
      </c>
      <c r="O1051" s="90">
        <v>7.8962270700000003E-2</v>
      </c>
      <c r="P1051" s="54">
        <v>13</v>
      </c>
    </row>
    <row r="1052" spans="1:16" ht="24">
      <c r="A1052" s="54" t="s">
        <v>225</v>
      </c>
      <c r="B1052" s="54" t="s">
        <v>185</v>
      </c>
      <c r="C1052" s="54" t="s">
        <v>1125</v>
      </c>
      <c r="D1052" s="54" t="s">
        <v>97</v>
      </c>
      <c r="E1052" s="54" t="s">
        <v>365</v>
      </c>
      <c r="F1052" s="54" t="s">
        <v>267</v>
      </c>
      <c r="G1052" s="54" t="s">
        <v>186</v>
      </c>
      <c r="H1052" s="54" t="s">
        <v>187</v>
      </c>
      <c r="I1052" s="54" t="s">
        <v>270</v>
      </c>
      <c r="J1052" s="54" t="s">
        <v>186</v>
      </c>
      <c r="K1052" s="54" t="s">
        <v>271</v>
      </c>
      <c r="L1052" s="89">
        <v>42251</v>
      </c>
      <c r="M1052" s="89"/>
      <c r="N1052" s="54" t="s">
        <v>272</v>
      </c>
      <c r="O1052" s="90">
        <v>0.26725691610000002</v>
      </c>
      <c r="P1052" s="54">
        <v>44</v>
      </c>
    </row>
    <row r="1053" spans="1:16" ht="24">
      <c r="A1053" s="54" t="s">
        <v>225</v>
      </c>
      <c r="B1053" s="54" t="s">
        <v>185</v>
      </c>
      <c r="C1053" s="54" t="s">
        <v>1125</v>
      </c>
      <c r="D1053" s="54" t="s">
        <v>97</v>
      </c>
      <c r="E1053" s="54" t="s">
        <v>365</v>
      </c>
      <c r="F1053" s="54" t="s">
        <v>267</v>
      </c>
      <c r="G1053" s="54" t="s">
        <v>186</v>
      </c>
      <c r="H1053" s="54" t="s">
        <v>187</v>
      </c>
      <c r="I1053" s="54" t="s">
        <v>270</v>
      </c>
      <c r="J1053" s="54" t="s">
        <v>186</v>
      </c>
      <c r="K1053" s="54" t="s">
        <v>394</v>
      </c>
      <c r="L1053" s="89">
        <v>42251</v>
      </c>
      <c r="M1053" s="89"/>
      <c r="N1053" s="54" t="s">
        <v>395</v>
      </c>
      <c r="O1053" s="90">
        <v>0.12755443729999999</v>
      </c>
      <c r="P1053" s="54">
        <v>21</v>
      </c>
    </row>
    <row r="1054" spans="1:16" ht="24">
      <c r="A1054" s="54" t="s">
        <v>225</v>
      </c>
      <c r="B1054" s="54" t="s">
        <v>185</v>
      </c>
      <c r="C1054" s="54" t="s">
        <v>1125</v>
      </c>
      <c r="D1054" s="54" t="s">
        <v>97</v>
      </c>
      <c r="E1054" s="54" t="s">
        <v>365</v>
      </c>
      <c r="F1054" s="54" t="s">
        <v>267</v>
      </c>
      <c r="G1054" s="54" t="s">
        <v>186</v>
      </c>
      <c r="H1054" s="54" t="s">
        <v>187</v>
      </c>
      <c r="I1054" s="54" t="s">
        <v>270</v>
      </c>
      <c r="J1054" s="54" t="s">
        <v>186</v>
      </c>
      <c r="K1054" s="54" t="s">
        <v>396</v>
      </c>
      <c r="L1054" s="89">
        <v>42251</v>
      </c>
      <c r="M1054" s="89"/>
      <c r="N1054" s="54" t="s">
        <v>397</v>
      </c>
      <c r="O1054" s="90">
        <v>0.26725691620000008</v>
      </c>
      <c r="P1054" s="54">
        <v>44</v>
      </c>
    </row>
    <row r="1055" spans="1:16" ht="24">
      <c r="A1055" s="54" t="s">
        <v>225</v>
      </c>
      <c r="B1055" s="54" t="s">
        <v>185</v>
      </c>
      <c r="C1055" s="54" t="s">
        <v>1125</v>
      </c>
      <c r="D1055" s="54" t="s">
        <v>97</v>
      </c>
      <c r="E1055" s="54" t="s">
        <v>365</v>
      </c>
      <c r="F1055" s="54" t="s">
        <v>267</v>
      </c>
      <c r="G1055" s="54" t="s">
        <v>186</v>
      </c>
      <c r="H1055" s="54" t="s">
        <v>187</v>
      </c>
      <c r="I1055" s="54" t="s">
        <v>270</v>
      </c>
      <c r="J1055" s="54" t="s">
        <v>186</v>
      </c>
      <c r="K1055" s="54" t="s">
        <v>273</v>
      </c>
      <c r="L1055" s="89">
        <v>42251</v>
      </c>
      <c r="M1055" s="89"/>
      <c r="N1055" s="54" t="s">
        <v>274</v>
      </c>
      <c r="O1055" s="90">
        <v>0.55880991560000004</v>
      </c>
      <c r="P1055" s="54">
        <v>92</v>
      </c>
    </row>
    <row r="1056" spans="1:16" ht="24">
      <c r="A1056" s="54" t="s">
        <v>225</v>
      </c>
      <c r="B1056" s="54" t="s">
        <v>185</v>
      </c>
      <c r="C1056" s="54" t="s">
        <v>1125</v>
      </c>
      <c r="D1056" s="54" t="s">
        <v>97</v>
      </c>
      <c r="E1056" s="54" t="s">
        <v>365</v>
      </c>
      <c r="F1056" s="54" t="s">
        <v>267</v>
      </c>
      <c r="G1056" s="54" t="s">
        <v>186</v>
      </c>
      <c r="H1056" s="54" t="s">
        <v>187</v>
      </c>
      <c r="I1056" s="54" t="s">
        <v>270</v>
      </c>
      <c r="J1056" s="54" t="s">
        <v>186</v>
      </c>
      <c r="K1056" s="54" t="s">
        <v>398</v>
      </c>
      <c r="L1056" s="89">
        <v>42251</v>
      </c>
      <c r="M1056" s="89"/>
      <c r="N1056" s="54" t="s">
        <v>399</v>
      </c>
      <c r="O1056" s="90">
        <v>0.29762702029999999</v>
      </c>
      <c r="P1056" s="54">
        <v>49</v>
      </c>
    </row>
    <row r="1057" spans="1:16" ht="24">
      <c r="A1057" s="54" t="s">
        <v>225</v>
      </c>
      <c r="B1057" s="54" t="s">
        <v>185</v>
      </c>
      <c r="C1057" s="54" t="s">
        <v>1125</v>
      </c>
      <c r="D1057" s="54" t="s">
        <v>97</v>
      </c>
      <c r="E1057" s="54" t="s">
        <v>365</v>
      </c>
      <c r="F1057" s="54" t="s">
        <v>267</v>
      </c>
      <c r="G1057" s="54" t="s">
        <v>186</v>
      </c>
      <c r="H1057" s="54" t="s">
        <v>187</v>
      </c>
      <c r="I1057" s="54" t="s">
        <v>270</v>
      </c>
      <c r="J1057" s="54" t="s">
        <v>186</v>
      </c>
      <c r="K1057" s="54" t="s">
        <v>400</v>
      </c>
      <c r="L1057" s="89">
        <v>42251</v>
      </c>
      <c r="M1057" s="89"/>
      <c r="N1057" s="54" t="s">
        <v>401</v>
      </c>
      <c r="O1057" s="90">
        <v>0.170072583</v>
      </c>
      <c r="P1057" s="54">
        <v>28</v>
      </c>
    </row>
    <row r="1058" spans="1:16" ht="24">
      <c r="A1058" s="54" t="s">
        <v>225</v>
      </c>
      <c r="B1058" s="54" t="s">
        <v>185</v>
      </c>
      <c r="C1058" s="54" t="s">
        <v>1125</v>
      </c>
      <c r="D1058" s="54" t="s">
        <v>97</v>
      </c>
      <c r="E1058" s="54" t="s">
        <v>365</v>
      </c>
      <c r="F1058" s="54" t="s">
        <v>267</v>
      </c>
      <c r="G1058" s="54" t="s">
        <v>186</v>
      </c>
      <c r="H1058" s="54" t="s">
        <v>271</v>
      </c>
      <c r="I1058" s="54" t="s">
        <v>402</v>
      </c>
      <c r="J1058" s="54" t="s">
        <v>186</v>
      </c>
      <c r="K1058" s="54" t="s">
        <v>271</v>
      </c>
      <c r="L1058" s="89">
        <v>42475</v>
      </c>
      <c r="M1058" s="89"/>
      <c r="N1058" s="54" t="s">
        <v>403</v>
      </c>
      <c r="O1058" s="90">
        <v>1.82220625E-2</v>
      </c>
      <c r="P1058" s="54">
        <v>3</v>
      </c>
    </row>
    <row r="1059" spans="1:16" ht="24">
      <c r="A1059" s="54" t="s">
        <v>225</v>
      </c>
      <c r="B1059" s="54" t="s">
        <v>185</v>
      </c>
      <c r="C1059" s="54" t="s">
        <v>1125</v>
      </c>
      <c r="D1059" s="54" t="s">
        <v>97</v>
      </c>
      <c r="E1059" s="54" t="s">
        <v>365</v>
      </c>
      <c r="F1059" s="54" t="s">
        <v>267</v>
      </c>
      <c r="G1059" s="54" t="s">
        <v>186</v>
      </c>
      <c r="H1059" s="54" t="s">
        <v>404</v>
      </c>
      <c r="I1059" s="54" t="s">
        <v>405</v>
      </c>
      <c r="J1059" s="54" t="s">
        <v>186</v>
      </c>
      <c r="K1059" s="54" t="s">
        <v>404</v>
      </c>
      <c r="L1059" s="89">
        <v>42059</v>
      </c>
      <c r="M1059" s="89"/>
      <c r="N1059" s="54" t="s">
        <v>406</v>
      </c>
      <c r="O1059" s="90">
        <v>0.72888249859999998</v>
      </c>
      <c r="P1059" s="54">
        <v>120</v>
      </c>
    </row>
    <row r="1060" spans="1:16" ht="24">
      <c r="A1060" s="54" t="s">
        <v>225</v>
      </c>
      <c r="B1060" s="54" t="s">
        <v>185</v>
      </c>
      <c r="C1060" s="54" t="s">
        <v>1125</v>
      </c>
      <c r="D1060" s="54" t="s">
        <v>97</v>
      </c>
      <c r="E1060" s="54" t="s">
        <v>365</v>
      </c>
      <c r="F1060" s="54" t="s">
        <v>267</v>
      </c>
      <c r="G1060" s="54" t="s">
        <v>186</v>
      </c>
      <c r="H1060" s="54" t="s">
        <v>404</v>
      </c>
      <c r="I1060" s="54" t="s">
        <v>409</v>
      </c>
      <c r="J1060" s="54" t="s">
        <v>186</v>
      </c>
      <c r="K1060" s="54" t="s">
        <v>404</v>
      </c>
      <c r="L1060" s="89">
        <v>42475</v>
      </c>
      <c r="M1060" s="89"/>
      <c r="N1060" s="54" t="s">
        <v>410</v>
      </c>
      <c r="O1060" s="90">
        <v>1.2148041599999999E-2</v>
      </c>
      <c r="P1060" s="54">
        <v>2</v>
      </c>
    </row>
    <row r="1061" spans="1:16" ht="24">
      <c r="A1061" s="54" t="s">
        <v>225</v>
      </c>
      <c r="B1061" s="54" t="s">
        <v>185</v>
      </c>
      <c r="C1061" s="54" t="s">
        <v>1125</v>
      </c>
      <c r="D1061" s="54" t="s">
        <v>97</v>
      </c>
      <c r="E1061" s="54" t="s">
        <v>365</v>
      </c>
      <c r="F1061" s="54" t="s">
        <v>267</v>
      </c>
      <c r="G1061" s="54" t="s">
        <v>411</v>
      </c>
      <c r="H1061" s="54" t="s">
        <v>411</v>
      </c>
      <c r="I1061" s="54" t="s">
        <v>412</v>
      </c>
      <c r="J1061" s="54" t="s">
        <v>411</v>
      </c>
      <c r="K1061" s="54" t="s">
        <v>413</v>
      </c>
      <c r="L1061" s="89">
        <v>41695</v>
      </c>
      <c r="M1061" s="89"/>
      <c r="N1061" s="54" t="s">
        <v>414</v>
      </c>
      <c r="O1061" s="90">
        <v>1.2330262269000001</v>
      </c>
      <c r="P1061" s="54">
        <v>203</v>
      </c>
    </row>
    <row r="1062" spans="1:16" ht="24">
      <c r="A1062" s="54" t="s">
        <v>225</v>
      </c>
      <c r="B1062" s="54" t="s">
        <v>185</v>
      </c>
      <c r="C1062" s="54" t="s">
        <v>1125</v>
      </c>
      <c r="D1062" s="54" t="s">
        <v>97</v>
      </c>
      <c r="E1062" s="54" t="s">
        <v>365</v>
      </c>
      <c r="F1062" s="54" t="s">
        <v>267</v>
      </c>
      <c r="G1062" s="54" t="s">
        <v>411</v>
      </c>
      <c r="H1062" s="54" t="s">
        <v>411</v>
      </c>
      <c r="I1062" s="54" t="s">
        <v>412</v>
      </c>
      <c r="J1062" s="54" t="s">
        <v>411</v>
      </c>
      <c r="K1062" s="54" t="s">
        <v>415</v>
      </c>
      <c r="L1062" s="89">
        <v>41695</v>
      </c>
      <c r="M1062" s="89"/>
      <c r="N1062" s="54" t="s">
        <v>416</v>
      </c>
      <c r="O1062" s="90">
        <v>5.4666187400000003E-2</v>
      </c>
      <c r="P1062" s="54">
        <v>9</v>
      </c>
    </row>
    <row r="1063" spans="1:16" ht="24">
      <c r="A1063" s="54" t="s">
        <v>225</v>
      </c>
      <c r="B1063" s="54" t="s">
        <v>185</v>
      </c>
      <c r="C1063" s="54" t="s">
        <v>1125</v>
      </c>
      <c r="D1063" s="54" t="s">
        <v>97</v>
      </c>
      <c r="E1063" s="54" t="s">
        <v>365</v>
      </c>
      <c r="F1063" s="54" t="s">
        <v>267</v>
      </c>
      <c r="G1063" s="54" t="s">
        <v>411</v>
      </c>
      <c r="H1063" s="54" t="s">
        <v>411</v>
      </c>
      <c r="I1063" s="54" t="s">
        <v>412</v>
      </c>
      <c r="J1063" s="54" t="s">
        <v>411</v>
      </c>
      <c r="K1063" s="54" t="s">
        <v>417</v>
      </c>
      <c r="L1063" s="89">
        <v>41695</v>
      </c>
      <c r="M1063" s="89"/>
      <c r="N1063" s="54" t="s">
        <v>418</v>
      </c>
      <c r="O1063" s="90">
        <v>0.1639985622</v>
      </c>
      <c r="P1063" s="54">
        <v>27</v>
      </c>
    </row>
    <row r="1064" spans="1:16" ht="24">
      <c r="A1064" s="54" t="s">
        <v>225</v>
      </c>
      <c r="B1064" s="54" t="s">
        <v>185</v>
      </c>
      <c r="C1064" s="54" t="s">
        <v>1125</v>
      </c>
      <c r="D1064" s="54" t="s">
        <v>97</v>
      </c>
      <c r="E1064" s="54" t="s">
        <v>365</v>
      </c>
      <c r="F1064" s="54" t="s">
        <v>267</v>
      </c>
      <c r="G1064" s="54" t="s">
        <v>411</v>
      </c>
      <c r="H1064" s="54" t="s">
        <v>411</v>
      </c>
      <c r="I1064" s="54" t="s">
        <v>412</v>
      </c>
      <c r="J1064" s="54" t="s">
        <v>411</v>
      </c>
      <c r="K1064" s="54" t="s">
        <v>419</v>
      </c>
      <c r="L1064" s="89">
        <v>41695</v>
      </c>
      <c r="M1064" s="89"/>
      <c r="N1064" s="54" t="s">
        <v>420</v>
      </c>
      <c r="O1064" s="90">
        <v>0.1822206247</v>
      </c>
      <c r="P1064" s="54">
        <v>30</v>
      </c>
    </row>
    <row r="1065" spans="1:16" ht="24">
      <c r="A1065" s="54" t="s">
        <v>225</v>
      </c>
      <c r="B1065" s="54" t="s">
        <v>185</v>
      </c>
      <c r="C1065" s="54" t="s">
        <v>1125</v>
      </c>
      <c r="D1065" s="54" t="s">
        <v>97</v>
      </c>
      <c r="E1065" s="54" t="s">
        <v>365</v>
      </c>
      <c r="F1065" s="54" t="s">
        <v>267</v>
      </c>
      <c r="G1065" s="54" t="s">
        <v>411</v>
      </c>
      <c r="H1065" s="54" t="s">
        <v>411</v>
      </c>
      <c r="I1065" s="54" t="s">
        <v>412</v>
      </c>
      <c r="J1065" s="54" t="s">
        <v>411</v>
      </c>
      <c r="K1065" s="54" t="s">
        <v>1122</v>
      </c>
      <c r="L1065" s="89">
        <v>41695</v>
      </c>
      <c r="M1065" s="89"/>
      <c r="N1065" s="54" t="s">
        <v>1123</v>
      </c>
      <c r="O1065" s="90">
        <v>6.6814229000000003E-2</v>
      </c>
      <c r="P1065" s="54">
        <v>11</v>
      </c>
    </row>
    <row r="1066" spans="1:16" ht="24">
      <c r="A1066" s="54" t="s">
        <v>225</v>
      </c>
      <c r="B1066" s="54" t="s">
        <v>185</v>
      </c>
      <c r="C1066" s="54" t="s">
        <v>1125</v>
      </c>
      <c r="D1066" s="54" t="s">
        <v>97</v>
      </c>
      <c r="E1066" s="54" t="s">
        <v>365</v>
      </c>
      <c r="F1066" s="54" t="s">
        <v>267</v>
      </c>
      <c r="G1066" s="54" t="s">
        <v>411</v>
      </c>
      <c r="H1066" s="54" t="s">
        <v>421</v>
      </c>
      <c r="I1066" s="54" t="s">
        <v>422</v>
      </c>
      <c r="J1066" s="54" t="s">
        <v>411</v>
      </c>
      <c r="K1066" s="54" t="s">
        <v>421</v>
      </c>
      <c r="L1066" s="89">
        <v>41828</v>
      </c>
      <c r="M1066" s="89"/>
      <c r="N1066" s="54" t="s">
        <v>423</v>
      </c>
      <c r="O1066" s="90">
        <v>0.1761466038</v>
      </c>
      <c r="P1066" s="54">
        <v>29</v>
      </c>
    </row>
    <row r="1067" spans="1:16" ht="24">
      <c r="A1067" s="54" t="s">
        <v>225</v>
      </c>
      <c r="B1067" s="54" t="s">
        <v>185</v>
      </c>
      <c r="C1067" s="54" t="s">
        <v>1125</v>
      </c>
      <c r="D1067" s="54" t="s">
        <v>97</v>
      </c>
      <c r="E1067" s="54" t="s">
        <v>365</v>
      </c>
      <c r="F1067" s="54" t="s">
        <v>267</v>
      </c>
      <c r="G1067" s="54" t="s">
        <v>411</v>
      </c>
      <c r="H1067" s="54" t="s">
        <v>424</v>
      </c>
      <c r="I1067" s="54" t="s">
        <v>425</v>
      </c>
      <c r="J1067" s="54" t="s">
        <v>411</v>
      </c>
      <c r="K1067" s="54" t="s">
        <v>424</v>
      </c>
      <c r="L1067" s="89">
        <v>41933</v>
      </c>
      <c r="M1067" s="89"/>
      <c r="N1067" s="54" t="s">
        <v>426</v>
      </c>
      <c r="O1067" s="90">
        <v>0.62562414470000016</v>
      </c>
      <c r="P1067" s="54">
        <v>103</v>
      </c>
    </row>
    <row r="1068" spans="1:16" ht="24">
      <c r="A1068" s="54" t="s">
        <v>225</v>
      </c>
      <c r="B1068" s="54" t="s">
        <v>185</v>
      </c>
      <c r="C1068" s="54" t="s">
        <v>1125</v>
      </c>
      <c r="D1068" s="54" t="s">
        <v>97</v>
      </c>
      <c r="E1068" s="54" t="s">
        <v>365</v>
      </c>
      <c r="F1068" s="54" t="s">
        <v>267</v>
      </c>
      <c r="G1068" s="54" t="s">
        <v>411</v>
      </c>
      <c r="H1068" s="54" t="s">
        <v>427</v>
      </c>
      <c r="I1068" s="54" t="s">
        <v>428</v>
      </c>
      <c r="J1068" s="54" t="s">
        <v>411</v>
      </c>
      <c r="K1068" s="54" t="s">
        <v>429</v>
      </c>
      <c r="L1068" s="89">
        <v>42066</v>
      </c>
      <c r="M1068" s="89"/>
      <c r="N1068" s="54" t="s">
        <v>430</v>
      </c>
      <c r="O1068" s="90">
        <v>4.85921666E-2</v>
      </c>
      <c r="P1068" s="54">
        <v>8</v>
      </c>
    </row>
    <row r="1069" spans="1:16" ht="24">
      <c r="A1069" s="54" t="s">
        <v>225</v>
      </c>
      <c r="B1069" s="54" t="s">
        <v>185</v>
      </c>
      <c r="C1069" s="54" t="s">
        <v>1125</v>
      </c>
      <c r="D1069" s="54" t="s">
        <v>97</v>
      </c>
      <c r="E1069" s="54" t="s">
        <v>365</v>
      </c>
      <c r="F1069" s="54" t="s">
        <v>267</v>
      </c>
      <c r="G1069" s="54" t="s">
        <v>411</v>
      </c>
      <c r="H1069" s="54" t="s">
        <v>427</v>
      </c>
      <c r="I1069" s="54" t="s">
        <v>428</v>
      </c>
      <c r="J1069" s="54" t="s">
        <v>411</v>
      </c>
      <c r="K1069" s="54" t="s">
        <v>431</v>
      </c>
      <c r="L1069" s="89">
        <v>42066</v>
      </c>
      <c r="M1069" s="89"/>
      <c r="N1069" s="54" t="s">
        <v>432</v>
      </c>
      <c r="O1069" s="90">
        <v>3.6444124899999999E-2</v>
      </c>
      <c r="P1069" s="54">
        <v>6</v>
      </c>
    </row>
    <row r="1070" spans="1:16" ht="24">
      <c r="A1070" s="54" t="s">
        <v>225</v>
      </c>
      <c r="B1070" s="54" t="s">
        <v>185</v>
      </c>
      <c r="C1070" s="54" t="s">
        <v>1125</v>
      </c>
      <c r="D1070" s="54" t="s">
        <v>97</v>
      </c>
      <c r="E1070" s="54" t="s">
        <v>365</v>
      </c>
      <c r="F1070" s="54" t="s">
        <v>267</v>
      </c>
      <c r="G1070" s="54" t="s">
        <v>411</v>
      </c>
      <c r="H1070" s="54" t="s">
        <v>427</v>
      </c>
      <c r="I1070" s="54" t="s">
        <v>428</v>
      </c>
      <c r="J1070" s="54" t="s">
        <v>411</v>
      </c>
      <c r="K1070" s="54" t="s">
        <v>433</v>
      </c>
      <c r="L1070" s="89">
        <v>42066</v>
      </c>
      <c r="M1070" s="89"/>
      <c r="N1070" s="54" t="s">
        <v>434</v>
      </c>
      <c r="O1070" s="90">
        <v>0.170072583</v>
      </c>
      <c r="P1070" s="54">
        <v>28</v>
      </c>
    </row>
    <row r="1071" spans="1:16" ht="24">
      <c r="A1071" s="54" t="s">
        <v>225</v>
      </c>
      <c r="B1071" s="54" t="s">
        <v>185</v>
      </c>
      <c r="C1071" s="54" t="s">
        <v>1125</v>
      </c>
      <c r="D1071" s="54" t="s">
        <v>97</v>
      </c>
      <c r="E1071" s="54" t="s">
        <v>365</v>
      </c>
      <c r="F1071" s="54" t="s">
        <v>267</v>
      </c>
      <c r="G1071" s="54" t="s">
        <v>411</v>
      </c>
      <c r="H1071" s="54" t="s">
        <v>427</v>
      </c>
      <c r="I1071" s="54" t="s">
        <v>428</v>
      </c>
      <c r="J1071" s="54" t="s">
        <v>411</v>
      </c>
      <c r="K1071" s="54" t="s">
        <v>435</v>
      </c>
      <c r="L1071" s="89">
        <v>42066</v>
      </c>
      <c r="M1071" s="89"/>
      <c r="N1071" s="54" t="s">
        <v>436</v>
      </c>
      <c r="O1071" s="90">
        <v>0.1214804164</v>
      </c>
      <c r="P1071" s="54">
        <v>20</v>
      </c>
    </row>
    <row r="1072" spans="1:16" ht="24">
      <c r="A1072" s="54" t="s">
        <v>225</v>
      </c>
      <c r="B1072" s="54" t="s">
        <v>185</v>
      </c>
      <c r="C1072" s="54" t="s">
        <v>1125</v>
      </c>
      <c r="D1072" s="54" t="s">
        <v>97</v>
      </c>
      <c r="E1072" s="54" t="s">
        <v>365</v>
      </c>
      <c r="F1072" s="54" t="s">
        <v>267</v>
      </c>
      <c r="G1072" s="54" t="s">
        <v>411</v>
      </c>
      <c r="H1072" s="54" t="s">
        <v>427</v>
      </c>
      <c r="I1072" s="54" t="s">
        <v>428</v>
      </c>
      <c r="J1072" s="54" t="s">
        <v>411</v>
      </c>
      <c r="K1072" s="54" t="s">
        <v>437</v>
      </c>
      <c r="L1072" s="89">
        <v>42066</v>
      </c>
      <c r="M1072" s="89"/>
      <c r="N1072" s="54" t="s">
        <v>438</v>
      </c>
      <c r="O1072" s="90">
        <v>0.103258354</v>
      </c>
      <c r="P1072" s="54">
        <v>17</v>
      </c>
    </row>
    <row r="1073" spans="1:16" ht="24">
      <c r="A1073" s="54" t="s">
        <v>225</v>
      </c>
      <c r="B1073" s="54" t="s">
        <v>185</v>
      </c>
      <c r="C1073" s="54" t="s">
        <v>1125</v>
      </c>
      <c r="D1073" s="54" t="s">
        <v>97</v>
      </c>
      <c r="E1073" s="54" t="s">
        <v>365</v>
      </c>
      <c r="F1073" s="54" t="s">
        <v>267</v>
      </c>
      <c r="G1073" s="54" t="s">
        <v>411</v>
      </c>
      <c r="H1073" s="54" t="s">
        <v>427</v>
      </c>
      <c r="I1073" s="54" t="s">
        <v>428</v>
      </c>
      <c r="J1073" s="54" t="s">
        <v>411</v>
      </c>
      <c r="K1073" s="54" t="s">
        <v>439</v>
      </c>
      <c r="L1073" s="89">
        <v>42066</v>
      </c>
      <c r="M1073" s="89"/>
      <c r="N1073" s="54" t="s">
        <v>440</v>
      </c>
      <c r="O1073" s="90">
        <v>5.4666187400000003E-2</v>
      </c>
      <c r="P1073" s="54">
        <v>9</v>
      </c>
    </row>
    <row r="1074" spans="1:16" ht="24">
      <c r="A1074" s="54" t="s">
        <v>225</v>
      </c>
      <c r="B1074" s="54" t="s">
        <v>185</v>
      </c>
      <c r="C1074" s="54" t="s">
        <v>1125</v>
      </c>
      <c r="D1074" s="54" t="s">
        <v>97</v>
      </c>
      <c r="E1074" s="54" t="s">
        <v>365</v>
      </c>
      <c r="F1074" s="54" t="s">
        <v>267</v>
      </c>
      <c r="G1074" s="54" t="s">
        <v>411</v>
      </c>
      <c r="H1074" s="54" t="s">
        <v>427</v>
      </c>
      <c r="I1074" s="54" t="s">
        <v>428</v>
      </c>
      <c r="J1074" s="54" t="s">
        <v>411</v>
      </c>
      <c r="K1074" s="54" t="s">
        <v>441</v>
      </c>
      <c r="L1074" s="89">
        <v>42066</v>
      </c>
      <c r="M1074" s="89"/>
      <c r="N1074" s="54" t="s">
        <v>442</v>
      </c>
      <c r="O1074" s="90">
        <v>7.2888249899999993E-2</v>
      </c>
      <c r="P1074" s="54">
        <v>12</v>
      </c>
    </row>
    <row r="1075" spans="1:16" ht="24">
      <c r="A1075" s="54" t="s">
        <v>225</v>
      </c>
      <c r="B1075" s="54" t="s">
        <v>185</v>
      </c>
      <c r="C1075" s="54" t="s">
        <v>1125</v>
      </c>
      <c r="D1075" s="54" t="s">
        <v>97</v>
      </c>
      <c r="E1075" s="54" t="s">
        <v>365</v>
      </c>
      <c r="F1075" s="54" t="s">
        <v>267</v>
      </c>
      <c r="G1075" s="54" t="s">
        <v>411</v>
      </c>
      <c r="H1075" s="54" t="s">
        <v>427</v>
      </c>
      <c r="I1075" s="54" t="s">
        <v>428</v>
      </c>
      <c r="J1075" s="54" t="s">
        <v>411</v>
      </c>
      <c r="K1075" s="54" t="s">
        <v>443</v>
      </c>
      <c r="L1075" s="89">
        <v>42066</v>
      </c>
      <c r="M1075" s="89"/>
      <c r="N1075" s="54" t="s">
        <v>444</v>
      </c>
      <c r="O1075" s="90">
        <v>7.8962270700000003E-2</v>
      </c>
      <c r="P1075" s="54">
        <v>13</v>
      </c>
    </row>
    <row r="1076" spans="1:16" ht="24">
      <c r="A1076" s="54" t="s">
        <v>225</v>
      </c>
      <c r="B1076" s="54" t="s">
        <v>185</v>
      </c>
      <c r="C1076" s="54" t="s">
        <v>1125</v>
      </c>
      <c r="D1076" s="54" t="s">
        <v>97</v>
      </c>
      <c r="E1076" s="54" t="s">
        <v>365</v>
      </c>
      <c r="F1076" s="54" t="s">
        <v>267</v>
      </c>
      <c r="G1076" s="54" t="s">
        <v>411</v>
      </c>
      <c r="H1076" s="54" t="s">
        <v>427</v>
      </c>
      <c r="I1076" s="54" t="s">
        <v>428</v>
      </c>
      <c r="J1076" s="54" t="s">
        <v>411</v>
      </c>
      <c r="K1076" s="54" t="s">
        <v>445</v>
      </c>
      <c r="L1076" s="89">
        <v>42066</v>
      </c>
      <c r="M1076" s="89"/>
      <c r="N1076" s="54" t="s">
        <v>446</v>
      </c>
      <c r="O1076" s="90">
        <v>5.4666187400000003E-2</v>
      </c>
      <c r="P1076" s="54">
        <v>9</v>
      </c>
    </row>
    <row r="1077" spans="1:16" ht="24">
      <c r="A1077" s="54" t="s">
        <v>225</v>
      </c>
      <c r="B1077" s="54" t="s">
        <v>185</v>
      </c>
      <c r="C1077" s="54" t="s">
        <v>1125</v>
      </c>
      <c r="D1077" s="54" t="s">
        <v>97</v>
      </c>
      <c r="E1077" s="54" t="s">
        <v>365</v>
      </c>
      <c r="F1077" s="54" t="s">
        <v>267</v>
      </c>
      <c r="G1077" s="54" t="s">
        <v>192</v>
      </c>
      <c r="H1077" s="54" t="s">
        <v>447</v>
      </c>
      <c r="I1077" s="54" t="s">
        <v>450</v>
      </c>
      <c r="J1077" s="54" t="s">
        <v>192</v>
      </c>
      <c r="K1077" s="54" t="s">
        <v>447</v>
      </c>
      <c r="L1077" s="89">
        <v>41975</v>
      </c>
      <c r="M1077" s="89"/>
      <c r="N1077" s="54" t="s">
        <v>451</v>
      </c>
      <c r="O1077" s="90">
        <v>6.0740207999999997E-3</v>
      </c>
      <c r="P1077" s="54">
        <v>1</v>
      </c>
    </row>
    <row r="1078" spans="1:16" ht="24">
      <c r="A1078" s="54" t="s">
        <v>225</v>
      </c>
      <c r="B1078" s="54" t="s">
        <v>185</v>
      </c>
      <c r="C1078" s="54" t="s">
        <v>1125</v>
      </c>
      <c r="D1078" s="54" t="s">
        <v>97</v>
      </c>
      <c r="E1078" s="54" t="s">
        <v>365</v>
      </c>
      <c r="F1078" s="54" t="s">
        <v>267</v>
      </c>
      <c r="G1078" s="54" t="s">
        <v>192</v>
      </c>
      <c r="H1078" s="54" t="s">
        <v>447</v>
      </c>
      <c r="I1078" s="54" t="s">
        <v>455</v>
      </c>
      <c r="J1078" s="54" t="s">
        <v>192</v>
      </c>
      <c r="K1078" s="54" t="s">
        <v>447</v>
      </c>
      <c r="L1078" s="89">
        <v>41842</v>
      </c>
      <c r="M1078" s="89"/>
      <c r="N1078" s="54" t="s">
        <v>456</v>
      </c>
      <c r="O1078" s="90">
        <v>1.5974674762000001</v>
      </c>
      <c r="P1078" s="54">
        <v>263</v>
      </c>
    </row>
    <row r="1079" spans="1:16" ht="24">
      <c r="A1079" s="54" t="s">
        <v>225</v>
      </c>
      <c r="B1079" s="54" t="s">
        <v>185</v>
      </c>
      <c r="C1079" s="54" t="s">
        <v>1125</v>
      </c>
      <c r="D1079" s="54" t="s">
        <v>97</v>
      </c>
      <c r="E1079" s="54" t="s">
        <v>365</v>
      </c>
      <c r="F1079" s="54" t="s">
        <v>267</v>
      </c>
      <c r="G1079" s="54" t="s">
        <v>192</v>
      </c>
      <c r="H1079" s="54" t="s">
        <v>457</v>
      </c>
      <c r="I1079" s="54" t="s">
        <v>458</v>
      </c>
      <c r="J1079" s="54" t="s">
        <v>192</v>
      </c>
      <c r="K1079" s="54" t="s">
        <v>457</v>
      </c>
      <c r="L1079" s="89">
        <v>41800</v>
      </c>
      <c r="M1079" s="89"/>
      <c r="N1079" s="54" t="s">
        <v>459</v>
      </c>
      <c r="O1079" s="90">
        <v>0.19436866629999999</v>
      </c>
      <c r="P1079" s="54">
        <v>32</v>
      </c>
    </row>
    <row r="1080" spans="1:16" ht="24">
      <c r="A1080" s="54" t="s">
        <v>225</v>
      </c>
      <c r="B1080" s="54" t="s">
        <v>185</v>
      </c>
      <c r="C1080" s="54" t="s">
        <v>1125</v>
      </c>
      <c r="D1080" s="54" t="s">
        <v>97</v>
      </c>
      <c r="E1080" s="54" t="s">
        <v>365</v>
      </c>
      <c r="F1080" s="54" t="s">
        <v>267</v>
      </c>
      <c r="G1080" s="54" t="s">
        <v>192</v>
      </c>
      <c r="H1080" s="54" t="s">
        <v>470</v>
      </c>
      <c r="I1080" s="54" t="s">
        <v>471</v>
      </c>
      <c r="J1080" s="54" t="s">
        <v>192</v>
      </c>
      <c r="K1080" s="54" t="s">
        <v>470</v>
      </c>
      <c r="L1080" s="89">
        <v>41814</v>
      </c>
      <c r="M1080" s="89"/>
      <c r="N1080" s="54" t="s">
        <v>472</v>
      </c>
      <c r="O1080" s="90">
        <v>0.27940495780000002</v>
      </c>
      <c r="P1080" s="54">
        <v>46</v>
      </c>
    </row>
    <row r="1081" spans="1:16" ht="24">
      <c r="A1081" s="54" t="s">
        <v>225</v>
      </c>
      <c r="B1081" s="54" t="s">
        <v>185</v>
      </c>
      <c r="C1081" s="54" t="s">
        <v>1125</v>
      </c>
      <c r="D1081" s="54" t="s">
        <v>97</v>
      </c>
      <c r="E1081" s="54" t="s">
        <v>365</v>
      </c>
      <c r="F1081" s="54" t="s">
        <v>267</v>
      </c>
      <c r="G1081" s="54" t="s">
        <v>495</v>
      </c>
      <c r="H1081" s="54" t="s">
        <v>496</v>
      </c>
      <c r="I1081" s="54" t="s">
        <v>497</v>
      </c>
      <c r="J1081" s="54" t="s">
        <v>495</v>
      </c>
      <c r="K1081" s="54" t="s">
        <v>498</v>
      </c>
      <c r="L1081" s="89">
        <v>41688</v>
      </c>
      <c r="M1081" s="89"/>
      <c r="N1081" s="54" t="s">
        <v>499</v>
      </c>
      <c r="O1081" s="90">
        <v>0.65599424880000001</v>
      </c>
      <c r="P1081" s="54">
        <v>108</v>
      </c>
    </row>
    <row r="1082" spans="1:16" ht="24">
      <c r="A1082" s="54" t="s">
        <v>225</v>
      </c>
      <c r="B1082" s="54" t="s">
        <v>185</v>
      </c>
      <c r="C1082" s="54" t="s">
        <v>1125</v>
      </c>
      <c r="D1082" s="54" t="s">
        <v>97</v>
      </c>
      <c r="E1082" s="54" t="s">
        <v>365</v>
      </c>
      <c r="F1082" s="54" t="s">
        <v>267</v>
      </c>
      <c r="G1082" s="54" t="s">
        <v>495</v>
      </c>
      <c r="H1082" s="54" t="s">
        <v>496</v>
      </c>
      <c r="I1082" s="54" t="s">
        <v>497</v>
      </c>
      <c r="J1082" s="54" t="s">
        <v>495</v>
      </c>
      <c r="K1082" s="54" t="s">
        <v>500</v>
      </c>
      <c r="L1082" s="89">
        <v>41688</v>
      </c>
      <c r="M1082" s="89"/>
      <c r="N1082" s="54" t="s">
        <v>501</v>
      </c>
      <c r="O1082" s="90">
        <v>2.2777578083000001</v>
      </c>
      <c r="P1082" s="54">
        <v>375</v>
      </c>
    </row>
    <row r="1083" spans="1:16" ht="36">
      <c r="A1083" s="54" t="s">
        <v>225</v>
      </c>
      <c r="B1083" s="54" t="s">
        <v>185</v>
      </c>
      <c r="C1083" s="54" t="s">
        <v>1125</v>
      </c>
      <c r="D1083" s="54" t="s">
        <v>97</v>
      </c>
      <c r="E1083" s="54" t="s">
        <v>365</v>
      </c>
      <c r="F1083" s="54" t="s">
        <v>267</v>
      </c>
      <c r="G1083" s="54" t="s">
        <v>495</v>
      </c>
      <c r="H1083" s="54" t="s">
        <v>496</v>
      </c>
      <c r="I1083" s="54" t="s">
        <v>497</v>
      </c>
      <c r="J1083" s="54" t="s">
        <v>495</v>
      </c>
      <c r="K1083" s="54" t="s">
        <v>502</v>
      </c>
      <c r="L1083" s="89">
        <v>41688</v>
      </c>
      <c r="M1083" s="89"/>
      <c r="N1083" s="54" t="s">
        <v>503</v>
      </c>
      <c r="O1083" s="90">
        <v>0.72280847780000002</v>
      </c>
      <c r="P1083" s="54">
        <v>119</v>
      </c>
    </row>
    <row r="1084" spans="1:16" ht="24">
      <c r="A1084" s="54" t="s">
        <v>225</v>
      </c>
      <c r="B1084" s="54" t="s">
        <v>185</v>
      </c>
      <c r="C1084" s="54" t="s">
        <v>1125</v>
      </c>
      <c r="D1084" s="54" t="s">
        <v>97</v>
      </c>
      <c r="E1084" s="54" t="s">
        <v>365</v>
      </c>
      <c r="F1084" s="54" t="s">
        <v>267</v>
      </c>
      <c r="G1084" s="54" t="s">
        <v>495</v>
      </c>
      <c r="H1084" s="54" t="s">
        <v>496</v>
      </c>
      <c r="I1084" s="54" t="s">
        <v>497</v>
      </c>
      <c r="J1084" s="54" t="s">
        <v>495</v>
      </c>
      <c r="K1084" s="54" t="s">
        <v>504</v>
      </c>
      <c r="L1084" s="89">
        <v>41688</v>
      </c>
      <c r="M1084" s="89"/>
      <c r="N1084" s="54" t="s">
        <v>505</v>
      </c>
      <c r="O1084" s="90">
        <v>1.3788027266</v>
      </c>
      <c r="P1084" s="54">
        <v>227</v>
      </c>
    </row>
    <row r="1085" spans="1:16" ht="24">
      <c r="A1085" s="54" t="s">
        <v>225</v>
      </c>
      <c r="B1085" s="54" t="s">
        <v>185</v>
      </c>
      <c r="C1085" s="54" t="s">
        <v>1125</v>
      </c>
      <c r="D1085" s="54" t="s">
        <v>97</v>
      </c>
      <c r="E1085" s="54" t="s">
        <v>365</v>
      </c>
      <c r="F1085" s="54" t="s">
        <v>267</v>
      </c>
      <c r="G1085" s="54" t="s">
        <v>495</v>
      </c>
      <c r="H1085" s="54" t="s">
        <v>496</v>
      </c>
      <c r="I1085" s="54" t="s">
        <v>497</v>
      </c>
      <c r="J1085" s="54" t="s">
        <v>495</v>
      </c>
      <c r="K1085" s="54" t="s">
        <v>506</v>
      </c>
      <c r="L1085" s="89">
        <v>41688</v>
      </c>
      <c r="M1085" s="89"/>
      <c r="N1085" s="54" t="s">
        <v>507</v>
      </c>
      <c r="O1085" s="90">
        <v>1.0143614773</v>
      </c>
      <c r="P1085" s="54">
        <v>167</v>
      </c>
    </row>
    <row r="1086" spans="1:16" ht="24">
      <c r="A1086" s="54" t="s">
        <v>225</v>
      </c>
      <c r="B1086" s="54" t="s">
        <v>185</v>
      </c>
      <c r="C1086" s="54" t="s">
        <v>1125</v>
      </c>
      <c r="D1086" s="54" t="s">
        <v>97</v>
      </c>
      <c r="E1086" s="54" t="s">
        <v>365</v>
      </c>
      <c r="F1086" s="54" t="s">
        <v>267</v>
      </c>
      <c r="G1086" s="54" t="s">
        <v>495</v>
      </c>
      <c r="H1086" s="54" t="s">
        <v>496</v>
      </c>
      <c r="I1086" s="54" t="s">
        <v>497</v>
      </c>
      <c r="J1086" s="54" t="s">
        <v>495</v>
      </c>
      <c r="K1086" s="54" t="s">
        <v>508</v>
      </c>
      <c r="L1086" s="89">
        <v>41688</v>
      </c>
      <c r="M1086" s="89"/>
      <c r="N1086" s="54" t="s">
        <v>509</v>
      </c>
      <c r="O1086" s="90">
        <v>0.99006539400000004</v>
      </c>
      <c r="P1086" s="54">
        <v>163</v>
      </c>
    </row>
    <row r="1087" spans="1:16" ht="24">
      <c r="A1087" s="54" t="s">
        <v>225</v>
      </c>
      <c r="B1087" s="54" t="s">
        <v>185</v>
      </c>
      <c r="C1087" s="54" t="s">
        <v>1125</v>
      </c>
      <c r="D1087" s="54" t="s">
        <v>97</v>
      </c>
      <c r="E1087" s="54" t="s">
        <v>365</v>
      </c>
      <c r="F1087" s="54" t="s">
        <v>267</v>
      </c>
      <c r="G1087" s="54" t="s">
        <v>495</v>
      </c>
      <c r="H1087" s="54" t="s">
        <v>496</v>
      </c>
      <c r="I1087" s="54" t="s">
        <v>497</v>
      </c>
      <c r="J1087" s="54" t="s">
        <v>495</v>
      </c>
      <c r="K1087" s="54" t="s">
        <v>510</v>
      </c>
      <c r="L1087" s="89">
        <v>41688</v>
      </c>
      <c r="M1087" s="89"/>
      <c r="N1087" s="54" t="s">
        <v>511</v>
      </c>
      <c r="O1087" s="90">
        <v>0.86858497750000019</v>
      </c>
      <c r="P1087" s="54">
        <v>143</v>
      </c>
    </row>
    <row r="1088" spans="1:16" ht="24">
      <c r="A1088" s="54" t="s">
        <v>225</v>
      </c>
      <c r="B1088" s="54" t="s">
        <v>185</v>
      </c>
      <c r="C1088" s="54" t="s">
        <v>1125</v>
      </c>
      <c r="D1088" s="54" t="s">
        <v>97</v>
      </c>
      <c r="E1088" s="54" t="s">
        <v>365</v>
      </c>
      <c r="F1088" s="54" t="s">
        <v>267</v>
      </c>
      <c r="G1088" s="54" t="s">
        <v>495</v>
      </c>
      <c r="H1088" s="54" t="s">
        <v>496</v>
      </c>
      <c r="I1088" s="54" t="s">
        <v>497</v>
      </c>
      <c r="J1088" s="54" t="s">
        <v>495</v>
      </c>
      <c r="K1088" s="54" t="s">
        <v>512</v>
      </c>
      <c r="L1088" s="89">
        <v>41688</v>
      </c>
      <c r="M1088" s="89"/>
      <c r="N1088" s="54" t="s">
        <v>513</v>
      </c>
      <c r="O1088" s="90">
        <v>1.3119884976</v>
      </c>
      <c r="P1088" s="54">
        <v>216</v>
      </c>
    </row>
    <row r="1089" spans="1:16" ht="24">
      <c r="A1089" s="54" t="s">
        <v>225</v>
      </c>
      <c r="B1089" s="54" t="s">
        <v>185</v>
      </c>
      <c r="C1089" s="54" t="s">
        <v>1125</v>
      </c>
      <c r="D1089" s="54" t="s">
        <v>97</v>
      </c>
      <c r="E1089" s="54" t="s">
        <v>365</v>
      </c>
      <c r="F1089" s="54" t="s">
        <v>267</v>
      </c>
      <c r="G1089" s="54" t="s">
        <v>495</v>
      </c>
      <c r="H1089" s="54" t="s">
        <v>496</v>
      </c>
      <c r="I1089" s="54" t="s">
        <v>497</v>
      </c>
      <c r="J1089" s="54" t="s">
        <v>495</v>
      </c>
      <c r="K1089" s="54" t="s">
        <v>514</v>
      </c>
      <c r="L1089" s="89">
        <v>41688</v>
      </c>
      <c r="M1089" s="89"/>
      <c r="N1089" s="54" t="s">
        <v>515</v>
      </c>
      <c r="O1089" s="90">
        <v>4.8713646992999999</v>
      </c>
      <c r="P1089" s="54">
        <v>802</v>
      </c>
    </row>
    <row r="1090" spans="1:16" ht="24">
      <c r="A1090" s="54" t="s">
        <v>225</v>
      </c>
      <c r="B1090" s="54" t="s">
        <v>185</v>
      </c>
      <c r="C1090" s="54" t="s">
        <v>1125</v>
      </c>
      <c r="D1090" s="54" t="s">
        <v>97</v>
      </c>
      <c r="E1090" s="54" t="s">
        <v>365</v>
      </c>
      <c r="F1090" s="54" t="s">
        <v>267</v>
      </c>
      <c r="G1090" s="54" t="s">
        <v>495</v>
      </c>
      <c r="H1090" s="54" t="s">
        <v>496</v>
      </c>
      <c r="I1090" s="54" t="s">
        <v>497</v>
      </c>
      <c r="J1090" s="54" t="s">
        <v>495</v>
      </c>
      <c r="K1090" s="54" t="s">
        <v>516</v>
      </c>
      <c r="L1090" s="89">
        <v>41688</v>
      </c>
      <c r="M1090" s="89"/>
      <c r="N1090" s="54" t="s">
        <v>517</v>
      </c>
      <c r="O1090" s="90">
        <v>1.6764297469</v>
      </c>
      <c r="P1090" s="54">
        <v>276</v>
      </c>
    </row>
    <row r="1091" spans="1:16" ht="24">
      <c r="A1091" s="54" t="s">
        <v>225</v>
      </c>
      <c r="B1091" s="54" t="s">
        <v>185</v>
      </c>
      <c r="C1091" s="54" t="s">
        <v>1125</v>
      </c>
      <c r="D1091" s="54" t="s">
        <v>97</v>
      </c>
      <c r="E1091" s="54" t="s">
        <v>365</v>
      </c>
      <c r="F1091" s="54" t="s">
        <v>267</v>
      </c>
      <c r="G1091" s="54" t="s">
        <v>495</v>
      </c>
      <c r="H1091" s="54" t="s">
        <v>496</v>
      </c>
      <c r="I1091" s="54" t="s">
        <v>497</v>
      </c>
      <c r="J1091" s="54" t="s">
        <v>495</v>
      </c>
      <c r="K1091" s="54" t="s">
        <v>518</v>
      </c>
      <c r="L1091" s="89">
        <v>41688</v>
      </c>
      <c r="M1091" s="89"/>
      <c r="N1091" s="54" t="s">
        <v>519</v>
      </c>
      <c r="O1091" s="90">
        <v>0.78962270690000003</v>
      </c>
      <c r="P1091" s="54">
        <v>130</v>
      </c>
    </row>
    <row r="1092" spans="1:16" ht="24">
      <c r="A1092" s="54" t="s">
        <v>225</v>
      </c>
      <c r="B1092" s="54" t="s">
        <v>185</v>
      </c>
      <c r="C1092" s="54" t="s">
        <v>1125</v>
      </c>
      <c r="D1092" s="54" t="s">
        <v>97</v>
      </c>
      <c r="E1092" s="54" t="s">
        <v>365</v>
      </c>
      <c r="F1092" s="54" t="s">
        <v>267</v>
      </c>
      <c r="G1092" s="54" t="s">
        <v>495</v>
      </c>
      <c r="H1092" s="54" t="s">
        <v>496</v>
      </c>
      <c r="I1092" s="54" t="s">
        <v>497</v>
      </c>
      <c r="J1092" s="54" t="s">
        <v>495</v>
      </c>
      <c r="K1092" s="54" t="s">
        <v>520</v>
      </c>
      <c r="L1092" s="89">
        <v>41688</v>
      </c>
      <c r="M1092" s="89"/>
      <c r="N1092" s="54" t="s">
        <v>521</v>
      </c>
      <c r="O1092" s="90">
        <v>2.4478303913000001</v>
      </c>
      <c r="P1092" s="54">
        <v>403</v>
      </c>
    </row>
    <row r="1093" spans="1:16" ht="24">
      <c r="A1093" s="54" t="s">
        <v>225</v>
      </c>
      <c r="B1093" s="54" t="s">
        <v>185</v>
      </c>
      <c r="C1093" s="54" t="s">
        <v>1125</v>
      </c>
      <c r="D1093" s="54" t="s">
        <v>97</v>
      </c>
      <c r="E1093" s="54" t="s">
        <v>365</v>
      </c>
      <c r="F1093" s="54" t="s">
        <v>267</v>
      </c>
      <c r="G1093" s="54" t="s">
        <v>283</v>
      </c>
      <c r="H1093" s="54" t="s">
        <v>284</v>
      </c>
      <c r="I1093" s="54" t="s">
        <v>285</v>
      </c>
      <c r="J1093" s="54" t="s">
        <v>283</v>
      </c>
      <c r="K1093" s="54" t="s">
        <v>522</v>
      </c>
      <c r="L1093" s="89">
        <v>41653</v>
      </c>
      <c r="M1093" s="89"/>
      <c r="N1093" s="54" t="s">
        <v>523</v>
      </c>
      <c r="O1093" s="90">
        <v>1.2148041599999999E-2</v>
      </c>
      <c r="P1093" s="54">
        <v>2</v>
      </c>
    </row>
    <row r="1094" spans="1:16" ht="24">
      <c r="A1094" s="54" t="s">
        <v>225</v>
      </c>
      <c r="B1094" s="54" t="s">
        <v>185</v>
      </c>
      <c r="C1094" s="54" t="s">
        <v>1125</v>
      </c>
      <c r="D1094" s="54" t="s">
        <v>97</v>
      </c>
      <c r="E1094" s="54" t="s">
        <v>365</v>
      </c>
      <c r="F1094" s="54" t="s">
        <v>267</v>
      </c>
      <c r="G1094" s="54" t="s">
        <v>283</v>
      </c>
      <c r="H1094" s="54" t="s">
        <v>284</v>
      </c>
      <c r="I1094" s="54" t="s">
        <v>285</v>
      </c>
      <c r="J1094" s="54" t="s">
        <v>283</v>
      </c>
      <c r="K1094" s="54" t="s">
        <v>524</v>
      </c>
      <c r="L1094" s="89">
        <v>41653</v>
      </c>
      <c r="M1094" s="89"/>
      <c r="N1094" s="54" t="s">
        <v>525</v>
      </c>
      <c r="O1094" s="90">
        <v>1.2148041599999999E-2</v>
      </c>
      <c r="P1094" s="54">
        <v>2</v>
      </c>
    </row>
    <row r="1095" spans="1:16" ht="24">
      <c r="A1095" s="54" t="s">
        <v>225</v>
      </c>
      <c r="B1095" s="54" t="s">
        <v>185</v>
      </c>
      <c r="C1095" s="54" t="s">
        <v>1125</v>
      </c>
      <c r="D1095" s="54" t="s">
        <v>97</v>
      </c>
      <c r="E1095" s="54" t="s">
        <v>365</v>
      </c>
      <c r="F1095" s="54" t="s">
        <v>267</v>
      </c>
      <c r="G1095" s="54" t="s">
        <v>283</v>
      </c>
      <c r="H1095" s="54" t="s">
        <v>284</v>
      </c>
      <c r="I1095" s="54" t="s">
        <v>285</v>
      </c>
      <c r="J1095" s="54" t="s">
        <v>283</v>
      </c>
      <c r="K1095" s="54" t="s">
        <v>286</v>
      </c>
      <c r="L1095" s="89">
        <v>41653</v>
      </c>
      <c r="M1095" s="89"/>
      <c r="N1095" s="54" t="s">
        <v>526</v>
      </c>
      <c r="O1095" s="90">
        <v>1.82220625E-2</v>
      </c>
      <c r="P1095" s="54">
        <v>3</v>
      </c>
    </row>
    <row r="1096" spans="1:16" ht="24">
      <c r="A1096" s="54" t="s">
        <v>225</v>
      </c>
      <c r="B1096" s="54" t="s">
        <v>185</v>
      </c>
      <c r="C1096" s="54" t="s">
        <v>1125</v>
      </c>
      <c r="D1096" s="54" t="s">
        <v>97</v>
      </c>
      <c r="E1096" s="54" t="s">
        <v>365</v>
      </c>
      <c r="F1096" s="54" t="s">
        <v>267</v>
      </c>
      <c r="G1096" s="54" t="s">
        <v>283</v>
      </c>
      <c r="H1096" s="54" t="s">
        <v>284</v>
      </c>
      <c r="I1096" s="54" t="s">
        <v>285</v>
      </c>
      <c r="J1096" s="54" t="s">
        <v>283</v>
      </c>
      <c r="K1096" s="54" t="s">
        <v>286</v>
      </c>
      <c r="L1096" s="89">
        <v>41653</v>
      </c>
      <c r="M1096" s="89"/>
      <c r="N1096" s="54" t="s">
        <v>287</v>
      </c>
      <c r="O1096" s="90">
        <v>2.42960833E-2</v>
      </c>
      <c r="P1096" s="54">
        <v>4</v>
      </c>
    </row>
    <row r="1097" spans="1:16" ht="24">
      <c r="A1097" s="54" t="s">
        <v>225</v>
      </c>
      <c r="B1097" s="54" t="s">
        <v>185</v>
      </c>
      <c r="C1097" s="54" t="s">
        <v>1125</v>
      </c>
      <c r="D1097" s="54" t="s">
        <v>97</v>
      </c>
      <c r="E1097" s="54" t="s">
        <v>365</v>
      </c>
      <c r="F1097" s="54" t="s">
        <v>267</v>
      </c>
      <c r="G1097" s="54" t="s">
        <v>283</v>
      </c>
      <c r="H1097" s="54" t="s">
        <v>284</v>
      </c>
      <c r="I1097" s="54" t="s">
        <v>285</v>
      </c>
      <c r="J1097" s="54" t="s">
        <v>283</v>
      </c>
      <c r="K1097" s="54" t="s">
        <v>527</v>
      </c>
      <c r="L1097" s="89">
        <v>41653</v>
      </c>
      <c r="M1097" s="89"/>
      <c r="N1097" s="54" t="s">
        <v>528</v>
      </c>
      <c r="O1097" s="90">
        <v>6.0740207999999997E-3</v>
      </c>
      <c r="P1097" s="54">
        <v>1</v>
      </c>
    </row>
    <row r="1098" spans="1:16" ht="24">
      <c r="A1098" s="54" t="s">
        <v>225</v>
      </c>
      <c r="B1098" s="54" t="s">
        <v>185</v>
      </c>
      <c r="C1098" s="54" t="s">
        <v>1125</v>
      </c>
      <c r="D1098" s="54" t="s">
        <v>97</v>
      </c>
      <c r="E1098" s="54" t="s">
        <v>365</v>
      </c>
      <c r="F1098" s="54" t="s">
        <v>267</v>
      </c>
      <c r="G1098" s="54" t="s">
        <v>283</v>
      </c>
      <c r="H1098" s="54" t="s">
        <v>284</v>
      </c>
      <c r="I1098" s="54" t="s">
        <v>285</v>
      </c>
      <c r="J1098" s="54" t="s">
        <v>283</v>
      </c>
      <c r="K1098" s="54" t="s">
        <v>529</v>
      </c>
      <c r="L1098" s="89">
        <v>41653</v>
      </c>
      <c r="M1098" s="89"/>
      <c r="N1098" s="54" t="s">
        <v>530</v>
      </c>
      <c r="O1098" s="90">
        <v>6.0740207999999997E-3</v>
      </c>
      <c r="P1098" s="54">
        <v>1</v>
      </c>
    </row>
    <row r="1099" spans="1:16" ht="24">
      <c r="A1099" s="54" t="s">
        <v>225</v>
      </c>
      <c r="B1099" s="54" t="s">
        <v>185</v>
      </c>
      <c r="C1099" s="54" t="s">
        <v>1125</v>
      </c>
      <c r="D1099" s="54" t="s">
        <v>97</v>
      </c>
      <c r="E1099" s="54" t="s">
        <v>365</v>
      </c>
      <c r="F1099" s="54" t="s">
        <v>267</v>
      </c>
      <c r="G1099" s="54" t="s">
        <v>283</v>
      </c>
      <c r="H1099" s="54" t="s">
        <v>284</v>
      </c>
      <c r="I1099" s="54" t="s">
        <v>285</v>
      </c>
      <c r="J1099" s="54" t="s">
        <v>283</v>
      </c>
      <c r="K1099" s="54" t="s">
        <v>533</v>
      </c>
      <c r="L1099" s="89">
        <v>41653</v>
      </c>
      <c r="M1099" s="89"/>
      <c r="N1099" s="54" t="s">
        <v>534</v>
      </c>
      <c r="O1099" s="90">
        <v>6.0740207999999997E-3</v>
      </c>
      <c r="P1099" s="54">
        <v>1</v>
      </c>
    </row>
    <row r="1100" spans="1:16" ht="24">
      <c r="A1100" s="54" t="s">
        <v>225</v>
      </c>
      <c r="B1100" s="54" t="s">
        <v>185</v>
      </c>
      <c r="C1100" s="54" t="s">
        <v>1125</v>
      </c>
      <c r="D1100" s="54" t="s">
        <v>97</v>
      </c>
      <c r="E1100" s="54" t="s">
        <v>365</v>
      </c>
      <c r="F1100" s="54" t="s">
        <v>267</v>
      </c>
      <c r="G1100" s="54" t="s">
        <v>283</v>
      </c>
      <c r="H1100" s="54" t="s">
        <v>284</v>
      </c>
      <c r="I1100" s="54" t="s">
        <v>285</v>
      </c>
      <c r="J1100" s="54" t="s">
        <v>283</v>
      </c>
      <c r="K1100" s="54" t="s">
        <v>535</v>
      </c>
      <c r="L1100" s="89">
        <v>41653</v>
      </c>
      <c r="M1100" s="89"/>
      <c r="N1100" s="54" t="s">
        <v>536</v>
      </c>
      <c r="O1100" s="90">
        <v>0.36444124929999999</v>
      </c>
      <c r="P1100" s="54">
        <v>60</v>
      </c>
    </row>
    <row r="1101" spans="1:16" ht="24">
      <c r="A1101" s="54" t="s">
        <v>225</v>
      </c>
      <c r="B1101" s="54" t="s">
        <v>185</v>
      </c>
      <c r="C1101" s="54" t="s">
        <v>1125</v>
      </c>
      <c r="D1101" s="54" t="s">
        <v>97</v>
      </c>
      <c r="E1101" s="54" t="s">
        <v>365</v>
      </c>
      <c r="F1101" s="54" t="s">
        <v>267</v>
      </c>
      <c r="G1101" s="54" t="s">
        <v>283</v>
      </c>
      <c r="H1101" s="54" t="s">
        <v>283</v>
      </c>
      <c r="I1101" s="54" t="s">
        <v>288</v>
      </c>
      <c r="J1101" s="54" t="s">
        <v>283</v>
      </c>
      <c r="K1101" s="54" t="s">
        <v>289</v>
      </c>
      <c r="L1101" s="89">
        <v>41653</v>
      </c>
      <c r="M1101" s="89"/>
      <c r="N1101" s="54" t="s">
        <v>290</v>
      </c>
      <c r="O1101" s="90">
        <v>1.2148041599999999E-2</v>
      </c>
      <c r="P1101" s="54">
        <v>2</v>
      </c>
    </row>
    <row r="1102" spans="1:16" ht="24">
      <c r="A1102" s="54" t="s">
        <v>225</v>
      </c>
      <c r="B1102" s="54" t="s">
        <v>185</v>
      </c>
      <c r="C1102" s="54" t="s">
        <v>1125</v>
      </c>
      <c r="D1102" s="54" t="s">
        <v>97</v>
      </c>
      <c r="E1102" s="54" t="s">
        <v>365</v>
      </c>
      <c r="F1102" s="54" t="s">
        <v>267</v>
      </c>
      <c r="G1102" s="54" t="s">
        <v>283</v>
      </c>
      <c r="H1102" s="54" t="s">
        <v>283</v>
      </c>
      <c r="I1102" s="54" t="s">
        <v>288</v>
      </c>
      <c r="J1102" s="54" t="s">
        <v>283</v>
      </c>
      <c r="K1102" s="54" t="s">
        <v>537</v>
      </c>
      <c r="L1102" s="89">
        <v>41653</v>
      </c>
      <c r="M1102" s="89"/>
      <c r="N1102" s="54" t="s">
        <v>538</v>
      </c>
      <c r="O1102" s="90">
        <v>1.82220625E-2</v>
      </c>
      <c r="P1102" s="54">
        <v>3</v>
      </c>
    </row>
    <row r="1103" spans="1:16" ht="24">
      <c r="A1103" s="54" t="s">
        <v>225</v>
      </c>
      <c r="B1103" s="54" t="s">
        <v>185</v>
      </c>
      <c r="C1103" s="54" t="s">
        <v>1125</v>
      </c>
      <c r="D1103" s="54" t="s">
        <v>97</v>
      </c>
      <c r="E1103" s="54" t="s">
        <v>365</v>
      </c>
      <c r="F1103" s="54" t="s">
        <v>267</v>
      </c>
      <c r="G1103" s="54" t="s">
        <v>283</v>
      </c>
      <c r="H1103" s="54" t="s">
        <v>283</v>
      </c>
      <c r="I1103" s="54" t="s">
        <v>288</v>
      </c>
      <c r="J1103" s="54" t="s">
        <v>283</v>
      </c>
      <c r="K1103" s="54" t="s">
        <v>539</v>
      </c>
      <c r="L1103" s="89">
        <v>41653</v>
      </c>
      <c r="M1103" s="89"/>
      <c r="N1103" s="54" t="s">
        <v>540</v>
      </c>
      <c r="O1103" s="90">
        <v>0.51629176990000003</v>
      </c>
      <c r="P1103" s="54">
        <v>85</v>
      </c>
    </row>
    <row r="1104" spans="1:16" ht="24">
      <c r="A1104" s="54" t="s">
        <v>225</v>
      </c>
      <c r="B1104" s="54" t="s">
        <v>185</v>
      </c>
      <c r="C1104" s="54" t="s">
        <v>1125</v>
      </c>
      <c r="D1104" s="54" t="s">
        <v>97</v>
      </c>
      <c r="E1104" s="54" t="s">
        <v>365</v>
      </c>
      <c r="F1104" s="54" t="s">
        <v>267</v>
      </c>
      <c r="G1104" s="54" t="s">
        <v>283</v>
      </c>
      <c r="H1104" s="54" t="s">
        <v>283</v>
      </c>
      <c r="I1104" s="54" t="s">
        <v>288</v>
      </c>
      <c r="J1104" s="54" t="s">
        <v>283</v>
      </c>
      <c r="K1104" s="54" t="s">
        <v>543</v>
      </c>
      <c r="L1104" s="89">
        <v>41653</v>
      </c>
      <c r="M1104" s="89"/>
      <c r="N1104" s="54" t="s">
        <v>544</v>
      </c>
      <c r="O1104" s="90">
        <v>6.0740207999999997E-3</v>
      </c>
      <c r="P1104" s="54">
        <v>1</v>
      </c>
    </row>
    <row r="1105" spans="1:16" ht="24">
      <c r="A1105" s="54" t="s">
        <v>225</v>
      </c>
      <c r="B1105" s="54" t="s">
        <v>185</v>
      </c>
      <c r="C1105" s="54" t="s">
        <v>1125</v>
      </c>
      <c r="D1105" s="54" t="s">
        <v>97</v>
      </c>
      <c r="E1105" s="54" t="s">
        <v>365</v>
      </c>
      <c r="F1105" s="54" t="s">
        <v>267</v>
      </c>
      <c r="G1105" s="54" t="s">
        <v>283</v>
      </c>
      <c r="H1105" s="54" t="s">
        <v>283</v>
      </c>
      <c r="I1105" s="54" t="s">
        <v>288</v>
      </c>
      <c r="J1105" s="54" t="s">
        <v>283</v>
      </c>
      <c r="K1105" s="54" t="s">
        <v>291</v>
      </c>
      <c r="L1105" s="89">
        <v>41653</v>
      </c>
      <c r="M1105" s="89"/>
      <c r="N1105" s="54" t="s">
        <v>292</v>
      </c>
      <c r="O1105" s="90">
        <v>5.4666187400000003E-2</v>
      </c>
      <c r="P1105" s="54">
        <v>9</v>
      </c>
    </row>
    <row r="1106" spans="1:16" ht="24">
      <c r="A1106" s="54" t="s">
        <v>225</v>
      </c>
      <c r="B1106" s="54" t="s">
        <v>185</v>
      </c>
      <c r="C1106" s="54" t="s">
        <v>1125</v>
      </c>
      <c r="D1106" s="54" t="s">
        <v>97</v>
      </c>
      <c r="E1106" s="54" t="s">
        <v>365</v>
      </c>
      <c r="F1106" s="54" t="s">
        <v>267</v>
      </c>
      <c r="G1106" s="54" t="s">
        <v>283</v>
      </c>
      <c r="H1106" s="54" t="s">
        <v>283</v>
      </c>
      <c r="I1106" s="54" t="s">
        <v>288</v>
      </c>
      <c r="J1106" s="54" t="s">
        <v>283</v>
      </c>
      <c r="K1106" s="54" t="s">
        <v>545</v>
      </c>
      <c r="L1106" s="89">
        <v>41653</v>
      </c>
      <c r="M1106" s="89"/>
      <c r="N1106" s="54" t="s">
        <v>546</v>
      </c>
      <c r="O1106" s="90">
        <v>1.82220625E-2</v>
      </c>
      <c r="P1106" s="54">
        <v>3</v>
      </c>
    </row>
    <row r="1107" spans="1:16" ht="24">
      <c r="A1107" s="54" t="s">
        <v>225</v>
      </c>
      <c r="B1107" s="54" t="s">
        <v>185</v>
      </c>
      <c r="C1107" s="54" t="s">
        <v>1125</v>
      </c>
      <c r="D1107" s="54" t="s">
        <v>97</v>
      </c>
      <c r="E1107" s="54" t="s">
        <v>365</v>
      </c>
      <c r="F1107" s="54" t="s">
        <v>267</v>
      </c>
      <c r="G1107" s="54" t="s">
        <v>283</v>
      </c>
      <c r="H1107" s="54" t="s">
        <v>283</v>
      </c>
      <c r="I1107" s="54" t="s">
        <v>288</v>
      </c>
      <c r="J1107" s="54" t="s">
        <v>283</v>
      </c>
      <c r="K1107" s="54" t="s">
        <v>549</v>
      </c>
      <c r="L1107" s="89">
        <v>41653</v>
      </c>
      <c r="M1107" s="89"/>
      <c r="N1107" s="54" t="s">
        <v>550</v>
      </c>
      <c r="O1107" s="90">
        <v>6.0740207999999997E-3</v>
      </c>
      <c r="P1107" s="54">
        <v>1</v>
      </c>
    </row>
    <row r="1108" spans="1:16" ht="24">
      <c r="A1108" s="54" t="s">
        <v>225</v>
      </c>
      <c r="B1108" s="54" t="s">
        <v>185</v>
      </c>
      <c r="C1108" s="54" t="s">
        <v>1125</v>
      </c>
      <c r="D1108" s="54" t="s">
        <v>97</v>
      </c>
      <c r="E1108" s="54" t="s">
        <v>365</v>
      </c>
      <c r="F1108" s="54" t="s">
        <v>267</v>
      </c>
      <c r="G1108" s="54" t="s">
        <v>283</v>
      </c>
      <c r="H1108" s="54" t="s">
        <v>283</v>
      </c>
      <c r="I1108" s="54" t="s">
        <v>288</v>
      </c>
      <c r="J1108" s="54" t="s">
        <v>283</v>
      </c>
      <c r="K1108" s="54" t="s">
        <v>551</v>
      </c>
      <c r="L1108" s="89">
        <v>41653</v>
      </c>
      <c r="M1108" s="89"/>
      <c r="N1108" s="54" t="s">
        <v>552</v>
      </c>
      <c r="O1108" s="90">
        <v>6.0740207999999997E-3</v>
      </c>
      <c r="P1108" s="54">
        <v>1</v>
      </c>
    </row>
    <row r="1109" spans="1:16" ht="24">
      <c r="A1109" s="54" t="s">
        <v>225</v>
      </c>
      <c r="B1109" s="54" t="s">
        <v>185</v>
      </c>
      <c r="C1109" s="54" t="s">
        <v>1125</v>
      </c>
      <c r="D1109" s="54" t="s">
        <v>97</v>
      </c>
      <c r="E1109" s="54" t="s">
        <v>365</v>
      </c>
      <c r="F1109" s="54" t="s">
        <v>267</v>
      </c>
      <c r="G1109" s="54" t="s">
        <v>283</v>
      </c>
      <c r="H1109" s="54" t="s">
        <v>283</v>
      </c>
      <c r="I1109" s="54" t="s">
        <v>288</v>
      </c>
      <c r="J1109" s="54" t="s">
        <v>283</v>
      </c>
      <c r="K1109" s="54" t="s">
        <v>553</v>
      </c>
      <c r="L1109" s="89">
        <v>41653</v>
      </c>
      <c r="M1109" s="89"/>
      <c r="N1109" s="54" t="s">
        <v>554</v>
      </c>
      <c r="O1109" s="90">
        <v>6.0740207999999997E-3</v>
      </c>
      <c r="P1109" s="54">
        <v>1</v>
      </c>
    </row>
    <row r="1110" spans="1:16" ht="24">
      <c r="A1110" s="54" t="s">
        <v>225</v>
      </c>
      <c r="B1110" s="54" t="s">
        <v>185</v>
      </c>
      <c r="C1110" s="54" t="s">
        <v>1125</v>
      </c>
      <c r="D1110" s="54" t="s">
        <v>97</v>
      </c>
      <c r="E1110" s="54" t="s">
        <v>365</v>
      </c>
      <c r="F1110" s="54" t="s">
        <v>267</v>
      </c>
      <c r="G1110" s="54" t="s">
        <v>283</v>
      </c>
      <c r="H1110" s="54" t="s">
        <v>283</v>
      </c>
      <c r="I1110" s="54" t="s">
        <v>288</v>
      </c>
      <c r="J1110" s="54" t="s">
        <v>283</v>
      </c>
      <c r="K1110" s="54" t="s">
        <v>555</v>
      </c>
      <c r="L1110" s="89">
        <v>41653</v>
      </c>
      <c r="M1110" s="89"/>
      <c r="N1110" s="54" t="s">
        <v>556</v>
      </c>
      <c r="O1110" s="90">
        <v>2.42960833E-2</v>
      </c>
      <c r="P1110" s="54">
        <v>4</v>
      </c>
    </row>
    <row r="1111" spans="1:16" ht="24">
      <c r="A1111" s="54" t="s">
        <v>225</v>
      </c>
      <c r="B1111" s="54" t="s">
        <v>185</v>
      </c>
      <c r="C1111" s="54" t="s">
        <v>1125</v>
      </c>
      <c r="D1111" s="54" t="s">
        <v>97</v>
      </c>
      <c r="E1111" s="54" t="s">
        <v>365</v>
      </c>
      <c r="F1111" s="54" t="s">
        <v>267</v>
      </c>
      <c r="G1111" s="54" t="s">
        <v>283</v>
      </c>
      <c r="H1111" s="54" t="s">
        <v>283</v>
      </c>
      <c r="I1111" s="54" t="s">
        <v>288</v>
      </c>
      <c r="J1111" s="54" t="s">
        <v>283</v>
      </c>
      <c r="K1111" s="54" t="s">
        <v>557</v>
      </c>
      <c r="L1111" s="89">
        <v>41653</v>
      </c>
      <c r="M1111" s="89"/>
      <c r="N1111" s="54" t="s">
        <v>558</v>
      </c>
      <c r="O1111" s="90">
        <v>6.0740207999999997E-3</v>
      </c>
      <c r="P1111" s="54">
        <v>1</v>
      </c>
    </row>
    <row r="1112" spans="1:16" ht="24">
      <c r="A1112" s="54" t="s">
        <v>225</v>
      </c>
      <c r="B1112" s="54" t="s">
        <v>185</v>
      </c>
      <c r="C1112" s="54" t="s">
        <v>1125</v>
      </c>
      <c r="D1112" s="54" t="s">
        <v>97</v>
      </c>
      <c r="E1112" s="54" t="s">
        <v>365</v>
      </c>
      <c r="F1112" s="54" t="s">
        <v>267</v>
      </c>
      <c r="G1112" s="54" t="s">
        <v>283</v>
      </c>
      <c r="H1112" s="54" t="s">
        <v>283</v>
      </c>
      <c r="I1112" s="54" t="s">
        <v>288</v>
      </c>
      <c r="J1112" s="54" t="s">
        <v>283</v>
      </c>
      <c r="K1112" s="54" t="s">
        <v>293</v>
      </c>
      <c r="L1112" s="89">
        <v>41653</v>
      </c>
      <c r="M1112" s="89"/>
      <c r="N1112" s="54" t="s">
        <v>294</v>
      </c>
      <c r="O1112" s="90">
        <v>2.42960833E-2</v>
      </c>
      <c r="P1112" s="54">
        <v>4</v>
      </c>
    </row>
    <row r="1113" spans="1:16" ht="24">
      <c r="A1113" s="54" t="s">
        <v>225</v>
      </c>
      <c r="B1113" s="54" t="s">
        <v>185</v>
      </c>
      <c r="C1113" s="54" t="s">
        <v>1125</v>
      </c>
      <c r="D1113" s="54" t="s">
        <v>97</v>
      </c>
      <c r="E1113" s="54" t="s">
        <v>365</v>
      </c>
      <c r="F1113" s="54" t="s">
        <v>267</v>
      </c>
      <c r="G1113" s="54" t="s">
        <v>283</v>
      </c>
      <c r="H1113" s="54" t="s">
        <v>559</v>
      </c>
      <c r="I1113" s="54" t="s">
        <v>560</v>
      </c>
      <c r="J1113" s="54" t="s">
        <v>283</v>
      </c>
      <c r="K1113" s="54" t="s">
        <v>569</v>
      </c>
      <c r="L1113" s="89">
        <v>41653</v>
      </c>
      <c r="M1113" s="89"/>
      <c r="N1113" s="54" t="s">
        <v>570</v>
      </c>
      <c r="O1113" s="90">
        <v>6.0740207999999997E-3</v>
      </c>
      <c r="P1113" s="54">
        <v>1</v>
      </c>
    </row>
    <row r="1114" spans="1:16" ht="24">
      <c r="A1114" s="54" t="s">
        <v>225</v>
      </c>
      <c r="B1114" s="54" t="s">
        <v>185</v>
      </c>
      <c r="C1114" s="54" t="s">
        <v>1125</v>
      </c>
      <c r="D1114" s="54" t="s">
        <v>97</v>
      </c>
      <c r="E1114" s="54" t="s">
        <v>365</v>
      </c>
      <c r="F1114" s="54" t="s">
        <v>267</v>
      </c>
      <c r="G1114" s="54" t="s">
        <v>283</v>
      </c>
      <c r="H1114" s="54" t="s">
        <v>193</v>
      </c>
      <c r="I1114" s="54" t="s">
        <v>571</v>
      </c>
      <c r="J1114" s="54" t="s">
        <v>283</v>
      </c>
      <c r="K1114" s="54" t="s">
        <v>572</v>
      </c>
      <c r="L1114" s="89">
        <v>42510</v>
      </c>
      <c r="M1114" s="89"/>
      <c r="N1114" s="54" t="s">
        <v>573</v>
      </c>
      <c r="O1114" s="90">
        <v>3.6444124899999999E-2</v>
      </c>
      <c r="P1114" s="54">
        <v>6</v>
      </c>
    </row>
    <row r="1115" spans="1:16" ht="24">
      <c r="A1115" s="54" t="s">
        <v>225</v>
      </c>
      <c r="B1115" s="54" t="s">
        <v>185</v>
      </c>
      <c r="C1115" s="54" t="s">
        <v>1125</v>
      </c>
      <c r="D1115" s="54" t="s">
        <v>97</v>
      </c>
      <c r="E1115" s="54" t="s">
        <v>365</v>
      </c>
      <c r="F1115" s="54" t="s">
        <v>267</v>
      </c>
      <c r="G1115" s="54" t="s">
        <v>283</v>
      </c>
      <c r="H1115" s="54" t="s">
        <v>193</v>
      </c>
      <c r="I1115" s="54" t="s">
        <v>571</v>
      </c>
      <c r="J1115" s="54" t="s">
        <v>283</v>
      </c>
      <c r="K1115" s="54" t="s">
        <v>574</v>
      </c>
      <c r="L1115" s="89">
        <v>42510</v>
      </c>
      <c r="M1115" s="89"/>
      <c r="N1115" s="54" t="s">
        <v>575</v>
      </c>
      <c r="O1115" s="90">
        <v>0.12148041649999999</v>
      </c>
      <c r="P1115" s="54">
        <v>20</v>
      </c>
    </row>
    <row r="1116" spans="1:16" ht="24">
      <c r="A1116" s="54" t="s">
        <v>225</v>
      </c>
      <c r="B1116" s="54" t="s">
        <v>185</v>
      </c>
      <c r="C1116" s="54" t="s">
        <v>1125</v>
      </c>
      <c r="D1116" s="54" t="s">
        <v>97</v>
      </c>
      <c r="E1116" s="54" t="s">
        <v>365</v>
      </c>
      <c r="F1116" s="54" t="s">
        <v>267</v>
      </c>
      <c r="G1116" s="54" t="s">
        <v>283</v>
      </c>
      <c r="H1116" s="54" t="s">
        <v>193</v>
      </c>
      <c r="I1116" s="54" t="s">
        <v>571</v>
      </c>
      <c r="J1116" s="54" t="s">
        <v>283</v>
      </c>
      <c r="K1116" s="54" t="s">
        <v>576</v>
      </c>
      <c r="L1116" s="89">
        <v>42510</v>
      </c>
      <c r="M1116" s="89"/>
      <c r="N1116" s="54" t="s">
        <v>577</v>
      </c>
      <c r="O1116" s="90">
        <v>4.2518145799999997E-2</v>
      </c>
      <c r="P1116" s="54">
        <v>7</v>
      </c>
    </row>
    <row r="1117" spans="1:16" ht="36">
      <c r="A1117" s="54" t="s">
        <v>225</v>
      </c>
      <c r="B1117" s="54" t="s">
        <v>185</v>
      </c>
      <c r="C1117" s="54" t="s">
        <v>1125</v>
      </c>
      <c r="D1117" s="54" t="s">
        <v>97</v>
      </c>
      <c r="E1117" s="54" t="s">
        <v>365</v>
      </c>
      <c r="F1117" s="54" t="s">
        <v>267</v>
      </c>
      <c r="G1117" s="54" t="s">
        <v>283</v>
      </c>
      <c r="H1117" s="54" t="s">
        <v>193</v>
      </c>
      <c r="I1117" s="54" t="s">
        <v>571</v>
      </c>
      <c r="J1117" s="54" t="s">
        <v>283</v>
      </c>
      <c r="K1117" s="54" t="s">
        <v>578</v>
      </c>
      <c r="L1117" s="89">
        <v>42510</v>
      </c>
      <c r="M1117" s="89"/>
      <c r="N1117" s="54" t="s">
        <v>579</v>
      </c>
      <c r="O1117" s="90">
        <v>5.4666187400000003E-2</v>
      </c>
      <c r="P1117" s="54">
        <v>9</v>
      </c>
    </row>
    <row r="1118" spans="1:16" ht="24">
      <c r="A1118" s="54" t="s">
        <v>225</v>
      </c>
      <c r="B1118" s="54" t="s">
        <v>185</v>
      </c>
      <c r="C1118" s="54" t="s">
        <v>1125</v>
      </c>
      <c r="D1118" s="54" t="s">
        <v>97</v>
      </c>
      <c r="E1118" s="54" t="s">
        <v>365</v>
      </c>
      <c r="F1118" s="54" t="s">
        <v>267</v>
      </c>
      <c r="G1118" s="54" t="s">
        <v>283</v>
      </c>
      <c r="H1118" s="54" t="s">
        <v>193</v>
      </c>
      <c r="I1118" s="54" t="s">
        <v>571</v>
      </c>
      <c r="J1118" s="54" t="s">
        <v>283</v>
      </c>
      <c r="K1118" s="54" t="s">
        <v>580</v>
      </c>
      <c r="L1118" s="89">
        <v>42510</v>
      </c>
      <c r="M1118" s="89"/>
      <c r="N1118" s="54" t="s">
        <v>581</v>
      </c>
      <c r="O1118" s="90">
        <v>3.6444124899999999E-2</v>
      </c>
      <c r="P1118" s="54">
        <v>6</v>
      </c>
    </row>
    <row r="1119" spans="1:16" ht="24">
      <c r="A1119" s="54" t="s">
        <v>225</v>
      </c>
      <c r="B1119" s="54" t="s">
        <v>185</v>
      </c>
      <c r="C1119" s="54" t="s">
        <v>1125</v>
      </c>
      <c r="D1119" s="54" t="s">
        <v>97</v>
      </c>
      <c r="E1119" s="54" t="s">
        <v>365</v>
      </c>
      <c r="F1119" s="54" t="s">
        <v>267</v>
      </c>
      <c r="G1119" s="54" t="s">
        <v>283</v>
      </c>
      <c r="H1119" s="54" t="s">
        <v>193</v>
      </c>
      <c r="I1119" s="54" t="s">
        <v>571</v>
      </c>
      <c r="J1119" s="54" t="s">
        <v>283</v>
      </c>
      <c r="K1119" s="54" t="s">
        <v>582</v>
      </c>
      <c r="L1119" s="89">
        <v>42510</v>
      </c>
      <c r="M1119" s="89"/>
      <c r="N1119" s="54" t="s">
        <v>583</v>
      </c>
      <c r="O1119" s="90">
        <v>0.1154063956</v>
      </c>
      <c r="P1119" s="54">
        <v>19</v>
      </c>
    </row>
    <row r="1120" spans="1:16" ht="24">
      <c r="A1120" s="54" t="s">
        <v>225</v>
      </c>
      <c r="B1120" s="54" t="s">
        <v>185</v>
      </c>
      <c r="C1120" s="54" t="s">
        <v>1125</v>
      </c>
      <c r="D1120" s="54" t="s">
        <v>97</v>
      </c>
      <c r="E1120" s="54" t="s">
        <v>365</v>
      </c>
      <c r="F1120" s="54" t="s">
        <v>267</v>
      </c>
      <c r="G1120" s="54" t="s">
        <v>283</v>
      </c>
      <c r="H1120" s="54" t="s">
        <v>193</v>
      </c>
      <c r="I1120" s="54" t="s">
        <v>571</v>
      </c>
      <c r="J1120" s="54" t="s">
        <v>283</v>
      </c>
      <c r="K1120" s="54" t="s">
        <v>584</v>
      </c>
      <c r="L1120" s="89">
        <v>42510</v>
      </c>
      <c r="M1120" s="89"/>
      <c r="N1120" s="54" t="s">
        <v>585</v>
      </c>
      <c r="O1120" s="90">
        <v>4.85921666E-2</v>
      </c>
      <c r="P1120" s="54">
        <v>8</v>
      </c>
    </row>
    <row r="1121" spans="1:16" ht="24">
      <c r="A1121" s="54" t="s">
        <v>225</v>
      </c>
      <c r="B1121" s="54" t="s">
        <v>185</v>
      </c>
      <c r="C1121" s="54" t="s">
        <v>1125</v>
      </c>
      <c r="D1121" s="54" t="s">
        <v>97</v>
      </c>
      <c r="E1121" s="54" t="s">
        <v>365</v>
      </c>
      <c r="F1121" s="54" t="s">
        <v>267</v>
      </c>
      <c r="G1121" s="54" t="s">
        <v>283</v>
      </c>
      <c r="H1121" s="54" t="s">
        <v>193</v>
      </c>
      <c r="I1121" s="54" t="s">
        <v>571</v>
      </c>
      <c r="J1121" s="54" t="s">
        <v>283</v>
      </c>
      <c r="K1121" s="54" t="s">
        <v>586</v>
      </c>
      <c r="L1121" s="89">
        <v>42510</v>
      </c>
      <c r="M1121" s="89"/>
      <c r="N1121" s="54" t="s">
        <v>587</v>
      </c>
      <c r="O1121" s="90">
        <v>5.4666187400000003E-2</v>
      </c>
      <c r="P1121" s="54">
        <v>9</v>
      </c>
    </row>
    <row r="1122" spans="1:16" ht="24">
      <c r="A1122" s="54" t="s">
        <v>225</v>
      </c>
      <c r="B1122" s="54" t="s">
        <v>185</v>
      </c>
      <c r="C1122" s="54" t="s">
        <v>1125</v>
      </c>
      <c r="D1122" s="54" t="s">
        <v>97</v>
      </c>
      <c r="E1122" s="54" t="s">
        <v>365</v>
      </c>
      <c r="F1122" s="54" t="s">
        <v>267</v>
      </c>
      <c r="G1122" s="54" t="s">
        <v>283</v>
      </c>
      <c r="H1122" s="54" t="s">
        <v>193</v>
      </c>
      <c r="I1122" s="54" t="s">
        <v>571</v>
      </c>
      <c r="J1122" s="54" t="s">
        <v>283</v>
      </c>
      <c r="K1122" s="54" t="s">
        <v>588</v>
      </c>
      <c r="L1122" s="89">
        <v>42510</v>
      </c>
      <c r="M1122" s="89"/>
      <c r="N1122" s="54" t="s">
        <v>589</v>
      </c>
      <c r="O1122" s="90">
        <v>9.7184333199999987E-2</v>
      </c>
      <c r="P1122" s="54">
        <v>16</v>
      </c>
    </row>
    <row r="1123" spans="1:16" ht="24">
      <c r="A1123" s="54" t="s">
        <v>225</v>
      </c>
      <c r="B1123" s="54" t="s">
        <v>185</v>
      </c>
      <c r="C1123" s="54" t="s">
        <v>1125</v>
      </c>
      <c r="D1123" s="54" t="s">
        <v>97</v>
      </c>
      <c r="E1123" s="54" t="s">
        <v>365</v>
      </c>
      <c r="F1123" s="54" t="s">
        <v>267</v>
      </c>
      <c r="G1123" s="54" t="s">
        <v>283</v>
      </c>
      <c r="H1123" s="54" t="s">
        <v>193</v>
      </c>
      <c r="I1123" s="54" t="s">
        <v>571</v>
      </c>
      <c r="J1123" s="54" t="s">
        <v>283</v>
      </c>
      <c r="K1123" s="54" t="s">
        <v>590</v>
      </c>
      <c r="L1123" s="89">
        <v>42510</v>
      </c>
      <c r="M1123" s="89"/>
      <c r="N1123" s="54" t="s">
        <v>591</v>
      </c>
      <c r="O1123" s="90">
        <v>7.2888249899999993E-2</v>
      </c>
      <c r="P1123" s="54">
        <v>12</v>
      </c>
    </row>
    <row r="1124" spans="1:16" ht="24">
      <c r="A1124" s="54" t="s">
        <v>225</v>
      </c>
      <c r="B1124" s="54" t="s">
        <v>185</v>
      </c>
      <c r="C1124" s="54" t="s">
        <v>1125</v>
      </c>
      <c r="D1124" s="54" t="s">
        <v>97</v>
      </c>
      <c r="E1124" s="54" t="s">
        <v>365</v>
      </c>
      <c r="F1124" s="54" t="s">
        <v>267</v>
      </c>
      <c r="G1124" s="54" t="s">
        <v>283</v>
      </c>
      <c r="H1124" s="54" t="s">
        <v>592</v>
      </c>
      <c r="I1124" s="54" t="s">
        <v>593</v>
      </c>
      <c r="J1124" s="54" t="s">
        <v>283</v>
      </c>
      <c r="K1124" s="54" t="s">
        <v>592</v>
      </c>
      <c r="L1124" s="89">
        <v>42440</v>
      </c>
      <c r="M1124" s="89"/>
      <c r="N1124" s="54" t="s">
        <v>594</v>
      </c>
      <c r="O1124" s="90">
        <v>0.17007258310000001</v>
      </c>
      <c r="P1124" s="54">
        <v>28</v>
      </c>
    </row>
    <row r="1125" spans="1:16" ht="24">
      <c r="A1125" s="54" t="s">
        <v>225</v>
      </c>
      <c r="B1125" s="54" t="s">
        <v>185</v>
      </c>
      <c r="C1125" s="54" t="s">
        <v>1125</v>
      </c>
      <c r="D1125" s="54" t="s">
        <v>97</v>
      </c>
      <c r="E1125" s="54" t="s">
        <v>365</v>
      </c>
      <c r="F1125" s="54" t="s">
        <v>267</v>
      </c>
      <c r="G1125" s="54" t="s">
        <v>283</v>
      </c>
      <c r="H1125" s="54" t="s">
        <v>557</v>
      </c>
      <c r="I1125" s="54" t="s">
        <v>618</v>
      </c>
      <c r="J1125" s="54" t="s">
        <v>283</v>
      </c>
      <c r="K1125" s="54" t="s">
        <v>557</v>
      </c>
      <c r="L1125" s="89">
        <v>42066</v>
      </c>
      <c r="M1125" s="89"/>
      <c r="N1125" s="54" t="s">
        <v>619</v>
      </c>
      <c r="O1125" s="90">
        <v>2.42960833E-2</v>
      </c>
      <c r="P1125" s="54">
        <v>4</v>
      </c>
    </row>
    <row r="1126" spans="1:16" ht="24">
      <c r="A1126" s="54" t="s">
        <v>225</v>
      </c>
      <c r="B1126" s="54" t="s">
        <v>185</v>
      </c>
      <c r="C1126" s="54" t="s">
        <v>1125</v>
      </c>
      <c r="D1126" s="54" t="s">
        <v>97</v>
      </c>
      <c r="E1126" s="54" t="s">
        <v>365</v>
      </c>
      <c r="F1126" s="54" t="s">
        <v>267</v>
      </c>
      <c r="G1126" s="54" t="s">
        <v>283</v>
      </c>
      <c r="H1126" s="54" t="s">
        <v>295</v>
      </c>
      <c r="I1126" s="54" t="s">
        <v>296</v>
      </c>
      <c r="J1126" s="54" t="s">
        <v>283</v>
      </c>
      <c r="K1126" s="54" t="s">
        <v>295</v>
      </c>
      <c r="L1126" s="89">
        <v>42391</v>
      </c>
      <c r="M1126" s="89"/>
      <c r="N1126" s="54" t="s">
        <v>297</v>
      </c>
      <c r="O1126" s="90">
        <v>0.23688681210000001</v>
      </c>
      <c r="P1126" s="54">
        <v>39</v>
      </c>
    </row>
    <row r="1127" spans="1:16" ht="24">
      <c r="A1127" s="54" t="s">
        <v>225</v>
      </c>
      <c r="B1127" s="54" t="s">
        <v>185</v>
      </c>
      <c r="C1127" s="54" t="s">
        <v>1125</v>
      </c>
      <c r="D1127" s="54" t="s">
        <v>97</v>
      </c>
      <c r="E1127" s="54" t="s">
        <v>365</v>
      </c>
      <c r="F1127" s="54" t="s">
        <v>267</v>
      </c>
      <c r="G1127" s="54" t="s">
        <v>620</v>
      </c>
      <c r="H1127" s="54" t="s">
        <v>621</v>
      </c>
      <c r="I1127" s="54" t="s">
        <v>622</v>
      </c>
      <c r="J1127" s="54" t="s">
        <v>620</v>
      </c>
      <c r="K1127" s="54" t="s">
        <v>623</v>
      </c>
      <c r="L1127" s="89">
        <v>42874</v>
      </c>
      <c r="M1127" s="89"/>
      <c r="N1127" s="54" t="s">
        <v>624</v>
      </c>
      <c r="O1127" s="90">
        <v>6.0740207999999997E-3</v>
      </c>
      <c r="P1127" s="54">
        <v>1</v>
      </c>
    </row>
    <row r="1128" spans="1:16" ht="24">
      <c r="A1128" s="54" t="s">
        <v>225</v>
      </c>
      <c r="B1128" s="54" t="s">
        <v>185</v>
      </c>
      <c r="C1128" s="54" t="s">
        <v>1125</v>
      </c>
      <c r="D1128" s="54" t="s">
        <v>97</v>
      </c>
      <c r="E1128" s="54" t="s">
        <v>365</v>
      </c>
      <c r="F1128" s="54" t="s">
        <v>267</v>
      </c>
      <c r="G1128" s="54" t="s">
        <v>620</v>
      </c>
      <c r="H1128" s="54" t="s">
        <v>621</v>
      </c>
      <c r="I1128" s="54" t="s">
        <v>622</v>
      </c>
      <c r="J1128" s="54" t="s">
        <v>620</v>
      </c>
      <c r="K1128" s="54" t="s">
        <v>625</v>
      </c>
      <c r="L1128" s="89">
        <v>42874</v>
      </c>
      <c r="M1128" s="89"/>
      <c r="N1128" s="54" t="s">
        <v>626</v>
      </c>
      <c r="O1128" s="90">
        <v>6.0740207999999997E-3</v>
      </c>
      <c r="P1128" s="54">
        <v>1</v>
      </c>
    </row>
    <row r="1129" spans="1:16" ht="24">
      <c r="A1129" s="54" t="s">
        <v>225</v>
      </c>
      <c r="B1129" s="54" t="s">
        <v>185</v>
      </c>
      <c r="C1129" s="54" t="s">
        <v>1125</v>
      </c>
      <c r="D1129" s="54" t="s">
        <v>97</v>
      </c>
      <c r="E1129" s="54" t="s">
        <v>365</v>
      </c>
      <c r="F1129" s="54" t="s">
        <v>267</v>
      </c>
      <c r="G1129" s="54" t="s">
        <v>620</v>
      </c>
      <c r="H1129" s="54" t="s">
        <v>621</v>
      </c>
      <c r="I1129" s="54" t="s">
        <v>622</v>
      </c>
      <c r="J1129" s="54" t="s">
        <v>620</v>
      </c>
      <c r="K1129" s="54" t="s">
        <v>627</v>
      </c>
      <c r="L1129" s="89">
        <v>42874</v>
      </c>
      <c r="M1129" s="89"/>
      <c r="N1129" s="54" t="s">
        <v>628</v>
      </c>
      <c r="O1129" s="90">
        <v>6.0740207999999997E-3</v>
      </c>
      <c r="P1129" s="54">
        <v>1</v>
      </c>
    </row>
    <row r="1130" spans="1:16" ht="24">
      <c r="A1130" s="54" t="s">
        <v>225</v>
      </c>
      <c r="B1130" s="54" t="s">
        <v>185</v>
      </c>
      <c r="C1130" s="54" t="s">
        <v>1125</v>
      </c>
      <c r="D1130" s="54" t="s">
        <v>97</v>
      </c>
      <c r="E1130" s="54" t="s">
        <v>365</v>
      </c>
      <c r="F1130" s="54" t="s">
        <v>267</v>
      </c>
      <c r="G1130" s="54" t="s">
        <v>620</v>
      </c>
      <c r="H1130" s="54" t="s">
        <v>621</v>
      </c>
      <c r="I1130" s="54" t="s">
        <v>622</v>
      </c>
      <c r="J1130" s="54" t="s">
        <v>620</v>
      </c>
      <c r="K1130" s="54" t="s">
        <v>631</v>
      </c>
      <c r="L1130" s="89">
        <v>42874</v>
      </c>
      <c r="M1130" s="89"/>
      <c r="N1130" s="54" t="s">
        <v>632</v>
      </c>
      <c r="O1130" s="90">
        <v>3.03701041E-2</v>
      </c>
      <c r="P1130" s="54">
        <v>5</v>
      </c>
    </row>
    <row r="1131" spans="1:16" ht="24">
      <c r="A1131" s="54" t="s">
        <v>225</v>
      </c>
      <c r="B1131" s="54" t="s">
        <v>185</v>
      </c>
      <c r="C1131" s="54" t="s">
        <v>1125</v>
      </c>
      <c r="D1131" s="54" t="s">
        <v>97</v>
      </c>
      <c r="E1131" s="54" t="s">
        <v>365</v>
      </c>
      <c r="F1131" s="54" t="s">
        <v>267</v>
      </c>
      <c r="G1131" s="54" t="s">
        <v>620</v>
      </c>
      <c r="H1131" s="54" t="s">
        <v>621</v>
      </c>
      <c r="I1131" s="54" t="s">
        <v>622</v>
      </c>
      <c r="J1131" s="54" t="s">
        <v>620</v>
      </c>
      <c r="K1131" s="54" t="s">
        <v>633</v>
      </c>
      <c r="L1131" s="89">
        <v>42874</v>
      </c>
      <c r="M1131" s="89"/>
      <c r="N1131" s="54" t="s">
        <v>634</v>
      </c>
      <c r="O1131" s="90">
        <v>6.0740207999999997E-3</v>
      </c>
      <c r="P1131" s="54">
        <v>1</v>
      </c>
    </row>
    <row r="1132" spans="1:16" ht="24">
      <c r="A1132" s="54" t="s">
        <v>225</v>
      </c>
      <c r="B1132" s="54" t="s">
        <v>185</v>
      </c>
      <c r="C1132" s="54" t="s">
        <v>1125</v>
      </c>
      <c r="D1132" s="54" t="s">
        <v>97</v>
      </c>
      <c r="E1132" s="54" t="s">
        <v>365</v>
      </c>
      <c r="F1132" s="54" t="s">
        <v>267</v>
      </c>
      <c r="G1132" s="54" t="s">
        <v>620</v>
      </c>
      <c r="H1132" s="54" t="s">
        <v>621</v>
      </c>
      <c r="I1132" s="54" t="s">
        <v>622</v>
      </c>
      <c r="J1132" s="54" t="s">
        <v>620</v>
      </c>
      <c r="K1132" s="54" t="s">
        <v>635</v>
      </c>
      <c r="L1132" s="89">
        <v>42874</v>
      </c>
      <c r="M1132" s="89"/>
      <c r="N1132" s="54" t="s">
        <v>636</v>
      </c>
      <c r="O1132" s="90">
        <v>6.0740207999999997E-3</v>
      </c>
      <c r="P1132" s="54">
        <v>1</v>
      </c>
    </row>
    <row r="1133" spans="1:16" ht="24">
      <c r="A1133" s="54" t="s">
        <v>225</v>
      </c>
      <c r="B1133" s="54" t="s">
        <v>185</v>
      </c>
      <c r="C1133" s="54" t="s">
        <v>1125</v>
      </c>
      <c r="D1133" s="54" t="s">
        <v>97</v>
      </c>
      <c r="E1133" s="54" t="s">
        <v>365</v>
      </c>
      <c r="F1133" s="54" t="s">
        <v>267</v>
      </c>
      <c r="G1133" s="54" t="s">
        <v>620</v>
      </c>
      <c r="H1133" s="54" t="s">
        <v>621</v>
      </c>
      <c r="I1133" s="54" t="s">
        <v>622</v>
      </c>
      <c r="J1133" s="54" t="s">
        <v>620</v>
      </c>
      <c r="K1133" s="54" t="s">
        <v>637</v>
      </c>
      <c r="L1133" s="89">
        <v>42874</v>
      </c>
      <c r="M1133" s="89"/>
      <c r="N1133" s="54" t="s">
        <v>638</v>
      </c>
      <c r="O1133" s="90">
        <v>6.0740207999999997E-3</v>
      </c>
      <c r="P1133" s="54">
        <v>1</v>
      </c>
    </row>
    <row r="1134" spans="1:16" ht="24">
      <c r="A1134" s="54" t="s">
        <v>225</v>
      </c>
      <c r="B1134" s="54" t="s">
        <v>185</v>
      </c>
      <c r="C1134" s="54" t="s">
        <v>1125</v>
      </c>
      <c r="D1134" s="54" t="s">
        <v>97</v>
      </c>
      <c r="E1134" s="54" t="s">
        <v>365</v>
      </c>
      <c r="F1134" s="54" t="s">
        <v>267</v>
      </c>
      <c r="G1134" s="54" t="s">
        <v>620</v>
      </c>
      <c r="H1134" s="54" t="s">
        <v>621</v>
      </c>
      <c r="I1134" s="54" t="s">
        <v>622</v>
      </c>
      <c r="J1134" s="54" t="s">
        <v>620</v>
      </c>
      <c r="K1134" s="54" t="s">
        <v>639</v>
      </c>
      <c r="L1134" s="89">
        <v>42874</v>
      </c>
      <c r="M1134" s="89"/>
      <c r="N1134" s="54" t="s">
        <v>640</v>
      </c>
      <c r="O1134" s="90">
        <v>6.0740207999999997E-3</v>
      </c>
      <c r="P1134" s="54">
        <v>1</v>
      </c>
    </row>
    <row r="1135" spans="1:16" ht="24">
      <c r="A1135" s="54" t="s">
        <v>225</v>
      </c>
      <c r="B1135" s="54" t="s">
        <v>185</v>
      </c>
      <c r="C1135" s="54" t="s">
        <v>1125</v>
      </c>
      <c r="D1135" s="54" t="s">
        <v>97</v>
      </c>
      <c r="E1135" s="54" t="s">
        <v>365</v>
      </c>
      <c r="F1135" s="54" t="s">
        <v>267</v>
      </c>
      <c r="G1135" s="54" t="s">
        <v>620</v>
      </c>
      <c r="H1135" s="54" t="s">
        <v>621</v>
      </c>
      <c r="I1135" s="54" t="s">
        <v>622</v>
      </c>
      <c r="J1135" s="54" t="s">
        <v>620</v>
      </c>
      <c r="K1135" s="54" t="s">
        <v>621</v>
      </c>
      <c r="L1135" s="89">
        <v>42874</v>
      </c>
      <c r="M1135" s="89"/>
      <c r="N1135" s="54" t="s">
        <v>641</v>
      </c>
      <c r="O1135" s="90">
        <v>1.2148041599999999E-2</v>
      </c>
      <c r="P1135" s="54">
        <v>2</v>
      </c>
    </row>
    <row r="1136" spans="1:16" ht="24">
      <c r="A1136" s="54" t="s">
        <v>225</v>
      </c>
      <c r="B1136" s="54" t="s">
        <v>185</v>
      </c>
      <c r="C1136" s="54" t="s">
        <v>1125</v>
      </c>
      <c r="D1136" s="54" t="s">
        <v>97</v>
      </c>
      <c r="E1136" s="54" t="s">
        <v>365</v>
      </c>
      <c r="F1136" s="54" t="s">
        <v>267</v>
      </c>
      <c r="G1136" s="54" t="s">
        <v>642</v>
      </c>
      <c r="H1136" s="54" t="s">
        <v>643</v>
      </c>
      <c r="I1136" s="54" t="s">
        <v>644</v>
      </c>
      <c r="J1136" s="54" t="s">
        <v>642</v>
      </c>
      <c r="K1136" s="54" t="s">
        <v>645</v>
      </c>
      <c r="L1136" s="89">
        <v>42790</v>
      </c>
      <c r="M1136" s="89"/>
      <c r="N1136" s="54" t="s">
        <v>646</v>
      </c>
      <c r="O1136" s="90">
        <v>1.2148041599999999E-2</v>
      </c>
      <c r="P1136" s="54">
        <v>2</v>
      </c>
    </row>
    <row r="1137" spans="1:16" ht="24">
      <c r="A1137" s="54" t="s">
        <v>225</v>
      </c>
      <c r="B1137" s="54" t="s">
        <v>185</v>
      </c>
      <c r="C1137" s="54" t="s">
        <v>1125</v>
      </c>
      <c r="D1137" s="54" t="s">
        <v>97</v>
      </c>
      <c r="E1137" s="54" t="s">
        <v>365</v>
      </c>
      <c r="F1137" s="54" t="s">
        <v>267</v>
      </c>
      <c r="G1137" s="54" t="s">
        <v>642</v>
      </c>
      <c r="H1137" s="54" t="s">
        <v>643</v>
      </c>
      <c r="I1137" s="54" t="s">
        <v>644</v>
      </c>
      <c r="J1137" s="54" t="s">
        <v>642</v>
      </c>
      <c r="K1137" s="54" t="s">
        <v>656</v>
      </c>
      <c r="L1137" s="89">
        <v>42790</v>
      </c>
      <c r="M1137" s="89"/>
      <c r="N1137" s="54" t="s">
        <v>657</v>
      </c>
      <c r="O1137" s="90">
        <v>6.0740207999999997E-3</v>
      </c>
      <c r="P1137" s="54">
        <v>1</v>
      </c>
    </row>
    <row r="1138" spans="1:16" ht="24">
      <c r="A1138" s="54" t="s">
        <v>225</v>
      </c>
      <c r="B1138" s="54" t="s">
        <v>185</v>
      </c>
      <c r="C1138" s="54" t="s">
        <v>1125</v>
      </c>
      <c r="D1138" s="54" t="s">
        <v>97</v>
      </c>
      <c r="E1138" s="54" t="s">
        <v>365</v>
      </c>
      <c r="F1138" s="54" t="s">
        <v>267</v>
      </c>
      <c r="G1138" s="54" t="s">
        <v>642</v>
      </c>
      <c r="H1138" s="54" t="s">
        <v>643</v>
      </c>
      <c r="I1138" s="54" t="s">
        <v>644</v>
      </c>
      <c r="J1138" s="54" t="s">
        <v>642</v>
      </c>
      <c r="K1138" s="54" t="s">
        <v>656</v>
      </c>
      <c r="L1138" s="89">
        <v>42790</v>
      </c>
      <c r="M1138" s="89"/>
      <c r="N1138" s="54" t="s">
        <v>658</v>
      </c>
      <c r="O1138" s="90">
        <v>4.2518145799999997E-2</v>
      </c>
      <c r="P1138" s="54">
        <v>7</v>
      </c>
    </row>
    <row r="1139" spans="1:16" ht="24">
      <c r="A1139" s="54" t="s">
        <v>225</v>
      </c>
      <c r="B1139" s="54" t="s">
        <v>185</v>
      </c>
      <c r="C1139" s="54" t="s">
        <v>1125</v>
      </c>
      <c r="D1139" s="54" t="s">
        <v>97</v>
      </c>
      <c r="E1139" s="54" t="s">
        <v>365</v>
      </c>
      <c r="F1139" s="54" t="s">
        <v>267</v>
      </c>
      <c r="G1139" s="54" t="s">
        <v>642</v>
      </c>
      <c r="H1139" s="54" t="s">
        <v>643</v>
      </c>
      <c r="I1139" s="54" t="s">
        <v>644</v>
      </c>
      <c r="J1139" s="54" t="s">
        <v>642</v>
      </c>
      <c r="K1139" s="54" t="s">
        <v>643</v>
      </c>
      <c r="L1139" s="89">
        <v>42790</v>
      </c>
      <c r="M1139" s="89"/>
      <c r="N1139" s="54" t="s">
        <v>663</v>
      </c>
      <c r="O1139" s="90">
        <v>6.0740207999999997E-3</v>
      </c>
      <c r="P1139" s="54">
        <v>1</v>
      </c>
    </row>
    <row r="1140" spans="1:16" ht="24">
      <c r="A1140" s="54" t="s">
        <v>225</v>
      </c>
      <c r="B1140" s="54" t="s">
        <v>185</v>
      </c>
      <c r="C1140" s="54" t="s">
        <v>1125</v>
      </c>
      <c r="D1140" s="54" t="s">
        <v>97</v>
      </c>
      <c r="E1140" s="54" t="s">
        <v>365</v>
      </c>
      <c r="F1140" s="54" t="s">
        <v>267</v>
      </c>
      <c r="G1140" s="54" t="s">
        <v>642</v>
      </c>
      <c r="H1140" s="54" t="s">
        <v>643</v>
      </c>
      <c r="I1140" s="54" t="s">
        <v>644</v>
      </c>
      <c r="J1140" s="54" t="s">
        <v>670</v>
      </c>
      <c r="K1140" s="54" t="s">
        <v>671</v>
      </c>
      <c r="L1140" s="89">
        <v>42790</v>
      </c>
      <c r="M1140" s="89"/>
      <c r="N1140" s="54" t="s">
        <v>672</v>
      </c>
      <c r="O1140" s="90">
        <v>0.20651670790000001</v>
      </c>
      <c r="P1140" s="54">
        <v>34</v>
      </c>
    </row>
    <row r="1141" spans="1:16" ht="24">
      <c r="A1141" s="54" t="s">
        <v>225</v>
      </c>
      <c r="B1141" s="54" t="s">
        <v>185</v>
      </c>
      <c r="C1141" s="54" t="s">
        <v>1125</v>
      </c>
      <c r="D1141" s="54" t="s">
        <v>97</v>
      </c>
      <c r="E1141" s="54" t="s">
        <v>365</v>
      </c>
      <c r="F1141" s="54" t="s">
        <v>267</v>
      </c>
      <c r="G1141" s="54" t="s">
        <v>194</v>
      </c>
      <c r="H1141" s="54" t="s">
        <v>197</v>
      </c>
      <c r="I1141" s="54" t="s">
        <v>1460</v>
      </c>
      <c r="J1141" s="54" t="s">
        <v>194</v>
      </c>
      <c r="K1141" s="54" t="s">
        <v>197</v>
      </c>
      <c r="L1141" s="89">
        <v>42888</v>
      </c>
      <c r="M1141" s="89"/>
      <c r="N1141" s="54" t="s">
        <v>702</v>
      </c>
      <c r="O1141" s="90">
        <v>0.13362845810000001</v>
      </c>
      <c r="P1141" s="54">
        <v>22</v>
      </c>
    </row>
    <row r="1142" spans="1:16" ht="24">
      <c r="A1142" s="54" t="s">
        <v>225</v>
      </c>
      <c r="B1142" s="54" t="s">
        <v>185</v>
      </c>
      <c r="C1142" s="54" t="s">
        <v>1125</v>
      </c>
      <c r="D1142" s="54" t="s">
        <v>97</v>
      </c>
      <c r="E1142" s="54" t="s">
        <v>365</v>
      </c>
      <c r="F1142" s="54" t="s">
        <v>267</v>
      </c>
      <c r="G1142" s="54" t="s">
        <v>194</v>
      </c>
      <c r="H1142" s="54" t="s">
        <v>197</v>
      </c>
      <c r="I1142" s="54" t="s">
        <v>695</v>
      </c>
      <c r="J1142" s="54" t="s">
        <v>194</v>
      </c>
      <c r="K1142" s="54" t="s">
        <v>696</v>
      </c>
      <c r="L1142" s="89">
        <v>42888</v>
      </c>
      <c r="M1142" s="89"/>
      <c r="N1142" s="54" t="s">
        <v>697</v>
      </c>
      <c r="O1142" s="90">
        <v>4.85921666E-2</v>
      </c>
      <c r="P1142" s="54">
        <v>8</v>
      </c>
    </row>
    <row r="1143" spans="1:16" ht="24">
      <c r="A1143" s="54" t="s">
        <v>225</v>
      </c>
      <c r="B1143" s="54" t="s">
        <v>185</v>
      </c>
      <c r="C1143" s="54" t="s">
        <v>1125</v>
      </c>
      <c r="D1143" s="54" t="s">
        <v>97</v>
      </c>
      <c r="E1143" s="54" t="s">
        <v>365</v>
      </c>
      <c r="F1143" s="54" t="s">
        <v>267</v>
      </c>
      <c r="G1143" s="54" t="s">
        <v>194</v>
      </c>
      <c r="H1143" s="54" t="s">
        <v>197</v>
      </c>
      <c r="I1143" s="54" t="s">
        <v>695</v>
      </c>
      <c r="J1143" s="54" t="s">
        <v>194</v>
      </c>
      <c r="K1143" s="54" t="s">
        <v>698</v>
      </c>
      <c r="L1143" s="89">
        <v>42888</v>
      </c>
      <c r="M1143" s="89"/>
      <c r="N1143" s="54" t="s">
        <v>699</v>
      </c>
      <c r="O1143" s="90">
        <v>6.6814229000000003E-2</v>
      </c>
      <c r="P1143" s="54">
        <v>11</v>
      </c>
    </row>
    <row r="1144" spans="1:16" ht="24">
      <c r="A1144" s="54" t="s">
        <v>225</v>
      </c>
      <c r="B1144" s="54" t="s">
        <v>185</v>
      </c>
      <c r="C1144" s="54" t="s">
        <v>1125</v>
      </c>
      <c r="D1144" s="54" t="s">
        <v>97</v>
      </c>
      <c r="E1144" s="54" t="s">
        <v>365</v>
      </c>
      <c r="F1144" s="54" t="s">
        <v>267</v>
      </c>
      <c r="G1144" s="54" t="s">
        <v>194</v>
      </c>
      <c r="H1144" s="54" t="s">
        <v>197</v>
      </c>
      <c r="I1144" s="54" t="s">
        <v>695</v>
      </c>
      <c r="J1144" s="54" t="s">
        <v>194</v>
      </c>
      <c r="K1144" s="54" t="s">
        <v>700</v>
      </c>
      <c r="L1144" s="89">
        <v>42888</v>
      </c>
      <c r="M1144" s="89"/>
      <c r="N1144" s="54" t="s">
        <v>701</v>
      </c>
      <c r="O1144" s="90">
        <v>9.1110312299999996E-2</v>
      </c>
      <c r="P1144" s="54">
        <v>15</v>
      </c>
    </row>
    <row r="1145" spans="1:16" ht="24">
      <c r="A1145" s="54" t="s">
        <v>225</v>
      </c>
      <c r="B1145" s="54" t="s">
        <v>185</v>
      </c>
      <c r="C1145" s="54" t="s">
        <v>1125</v>
      </c>
      <c r="D1145" s="54" t="s">
        <v>97</v>
      </c>
      <c r="E1145" s="54" t="s">
        <v>365</v>
      </c>
      <c r="F1145" s="54" t="s">
        <v>267</v>
      </c>
      <c r="G1145" s="54" t="s">
        <v>194</v>
      </c>
      <c r="H1145" s="54" t="s">
        <v>197</v>
      </c>
      <c r="I1145" s="54" t="s">
        <v>695</v>
      </c>
      <c r="J1145" s="54" t="s">
        <v>194</v>
      </c>
      <c r="K1145" s="54" t="s">
        <v>703</v>
      </c>
      <c r="L1145" s="89">
        <v>42888</v>
      </c>
      <c r="M1145" s="89"/>
      <c r="N1145" s="54" t="s">
        <v>704</v>
      </c>
      <c r="O1145" s="90">
        <v>3.6444124899999999E-2</v>
      </c>
      <c r="P1145" s="54">
        <v>6</v>
      </c>
    </row>
    <row r="1146" spans="1:16" ht="24">
      <c r="A1146" s="54" t="s">
        <v>225</v>
      </c>
      <c r="B1146" s="54" t="s">
        <v>185</v>
      </c>
      <c r="C1146" s="54" t="s">
        <v>1125</v>
      </c>
      <c r="D1146" s="54" t="s">
        <v>97</v>
      </c>
      <c r="E1146" s="54" t="s">
        <v>365</v>
      </c>
      <c r="F1146" s="54" t="s">
        <v>267</v>
      </c>
      <c r="G1146" s="54" t="s">
        <v>194</v>
      </c>
      <c r="H1146" s="54" t="s">
        <v>197</v>
      </c>
      <c r="I1146" s="54" t="s">
        <v>695</v>
      </c>
      <c r="J1146" s="54" t="s">
        <v>194</v>
      </c>
      <c r="K1146" s="54" t="s">
        <v>705</v>
      </c>
      <c r="L1146" s="89">
        <v>42888</v>
      </c>
      <c r="M1146" s="89"/>
      <c r="N1146" s="54" t="s">
        <v>706</v>
      </c>
      <c r="O1146" s="90">
        <v>4.85921666E-2</v>
      </c>
      <c r="P1146" s="54">
        <v>8</v>
      </c>
    </row>
    <row r="1147" spans="1:16" ht="24">
      <c r="A1147" s="54" t="s">
        <v>225</v>
      </c>
      <c r="B1147" s="54" t="s">
        <v>185</v>
      </c>
      <c r="C1147" s="54" t="s">
        <v>1125</v>
      </c>
      <c r="D1147" s="54" t="s">
        <v>97</v>
      </c>
      <c r="E1147" s="54" t="s">
        <v>365</v>
      </c>
      <c r="F1147" s="54" t="s">
        <v>267</v>
      </c>
      <c r="G1147" s="54" t="s">
        <v>194</v>
      </c>
      <c r="H1147" s="54" t="s">
        <v>197</v>
      </c>
      <c r="I1147" s="54" t="s">
        <v>695</v>
      </c>
      <c r="J1147" s="54" t="s">
        <v>194</v>
      </c>
      <c r="K1147" s="54" t="s">
        <v>707</v>
      </c>
      <c r="L1147" s="89">
        <v>42888</v>
      </c>
      <c r="M1147" s="89"/>
      <c r="N1147" s="54" t="s">
        <v>708</v>
      </c>
      <c r="O1147" s="90">
        <v>4.2518145799999997E-2</v>
      </c>
      <c r="P1147" s="54">
        <v>7</v>
      </c>
    </row>
    <row r="1148" spans="1:16" ht="24">
      <c r="A1148" s="54" t="s">
        <v>225</v>
      </c>
      <c r="B1148" s="54" t="s">
        <v>185</v>
      </c>
      <c r="C1148" s="54" t="s">
        <v>1125</v>
      </c>
      <c r="D1148" s="54" t="s">
        <v>97</v>
      </c>
      <c r="E1148" s="54" t="s">
        <v>365</v>
      </c>
      <c r="F1148" s="54" t="s">
        <v>267</v>
      </c>
      <c r="G1148" s="54" t="s">
        <v>194</v>
      </c>
      <c r="H1148" s="54" t="s">
        <v>197</v>
      </c>
      <c r="I1148" s="54" t="s">
        <v>695</v>
      </c>
      <c r="J1148" s="54" t="s">
        <v>194</v>
      </c>
      <c r="K1148" s="54" t="s">
        <v>709</v>
      </c>
      <c r="L1148" s="89">
        <v>42888</v>
      </c>
      <c r="M1148" s="89"/>
      <c r="N1148" s="54" t="s">
        <v>710</v>
      </c>
      <c r="O1148" s="90">
        <v>0.17007258310000001</v>
      </c>
      <c r="P1148" s="54">
        <v>28</v>
      </c>
    </row>
    <row r="1149" spans="1:16" ht="24">
      <c r="A1149" s="54" t="s">
        <v>225</v>
      </c>
      <c r="B1149" s="54" t="s">
        <v>185</v>
      </c>
      <c r="C1149" s="54" t="s">
        <v>1125</v>
      </c>
      <c r="D1149" s="54" t="s">
        <v>97</v>
      </c>
      <c r="E1149" s="54" t="s">
        <v>365</v>
      </c>
      <c r="F1149" s="54" t="s">
        <v>267</v>
      </c>
      <c r="G1149" s="54" t="s">
        <v>194</v>
      </c>
      <c r="H1149" s="54" t="s">
        <v>197</v>
      </c>
      <c r="I1149" s="54" t="s">
        <v>695</v>
      </c>
      <c r="J1149" s="54" t="s">
        <v>194</v>
      </c>
      <c r="K1149" s="54" t="s">
        <v>711</v>
      </c>
      <c r="L1149" s="89">
        <v>42888</v>
      </c>
      <c r="M1149" s="89"/>
      <c r="N1149" s="54" t="s">
        <v>712</v>
      </c>
      <c r="O1149" s="90">
        <v>0.23081279120000001</v>
      </c>
      <c r="P1149" s="54">
        <v>38</v>
      </c>
    </row>
    <row r="1150" spans="1:16" ht="24">
      <c r="A1150" s="54" t="s">
        <v>225</v>
      </c>
      <c r="B1150" s="54" t="s">
        <v>185</v>
      </c>
      <c r="C1150" s="54" t="s">
        <v>1125</v>
      </c>
      <c r="D1150" s="54" t="s">
        <v>97</v>
      </c>
      <c r="E1150" s="54" t="s">
        <v>365</v>
      </c>
      <c r="F1150" s="54" t="s">
        <v>267</v>
      </c>
      <c r="G1150" s="54" t="s">
        <v>194</v>
      </c>
      <c r="H1150" s="54" t="s">
        <v>197</v>
      </c>
      <c r="I1150" s="54" t="s">
        <v>695</v>
      </c>
      <c r="J1150" s="54" t="s">
        <v>194</v>
      </c>
      <c r="K1150" s="54" t="s">
        <v>713</v>
      </c>
      <c r="L1150" s="89">
        <v>42888</v>
      </c>
      <c r="M1150" s="89"/>
      <c r="N1150" s="54" t="s">
        <v>714</v>
      </c>
      <c r="O1150" s="90">
        <v>3.03701041E-2</v>
      </c>
      <c r="P1150" s="54">
        <v>5</v>
      </c>
    </row>
    <row r="1151" spans="1:16" ht="24">
      <c r="A1151" s="54" t="s">
        <v>225</v>
      </c>
      <c r="B1151" s="54" t="s">
        <v>185</v>
      </c>
      <c r="C1151" s="54" t="s">
        <v>1125</v>
      </c>
      <c r="D1151" s="54" t="s">
        <v>97</v>
      </c>
      <c r="E1151" s="54" t="s">
        <v>365</v>
      </c>
      <c r="F1151" s="54" t="s">
        <v>267</v>
      </c>
      <c r="G1151" s="54" t="s">
        <v>194</v>
      </c>
      <c r="H1151" s="54" t="s">
        <v>715</v>
      </c>
      <c r="I1151" s="54" t="s">
        <v>716</v>
      </c>
      <c r="J1151" s="54" t="s">
        <v>194</v>
      </c>
      <c r="K1151" s="54" t="s">
        <v>715</v>
      </c>
      <c r="L1151" s="89">
        <v>42627</v>
      </c>
      <c r="M1151" s="89"/>
      <c r="N1151" s="54" t="s">
        <v>717</v>
      </c>
      <c r="O1151" s="90">
        <v>4.2518145799999997E-2</v>
      </c>
      <c r="P1151" s="54">
        <v>7</v>
      </c>
    </row>
    <row r="1152" spans="1:16" ht="24">
      <c r="A1152" s="54" t="s">
        <v>225</v>
      </c>
      <c r="B1152" s="54" t="s">
        <v>185</v>
      </c>
      <c r="C1152" s="54" t="s">
        <v>1125</v>
      </c>
      <c r="D1152" s="54" t="s">
        <v>97</v>
      </c>
      <c r="E1152" s="54" t="s">
        <v>365</v>
      </c>
      <c r="F1152" s="54" t="s">
        <v>267</v>
      </c>
      <c r="G1152" s="54" t="s">
        <v>194</v>
      </c>
      <c r="H1152" s="54" t="s">
        <v>715</v>
      </c>
      <c r="I1152" s="54" t="s">
        <v>718</v>
      </c>
      <c r="J1152" s="54" t="s">
        <v>194</v>
      </c>
      <c r="K1152" s="54" t="s">
        <v>719</v>
      </c>
      <c r="L1152" s="89">
        <v>42678</v>
      </c>
      <c r="M1152" s="89"/>
      <c r="N1152" s="54" t="s">
        <v>720</v>
      </c>
      <c r="O1152" s="90">
        <v>1.82220625E-2</v>
      </c>
      <c r="P1152" s="54">
        <v>3</v>
      </c>
    </row>
    <row r="1153" spans="1:16" ht="24">
      <c r="A1153" s="54" t="s">
        <v>225</v>
      </c>
      <c r="B1153" s="54" t="s">
        <v>185</v>
      </c>
      <c r="C1153" s="54" t="s">
        <v>1125</v>
      </c>
      <c r="D1153" s="54" t="s">
        <v>97</v>
      </c>
      <c r="E1153" s="54" t="s">
        <v>365</v>
      </c>
      <c r="F1153" s="54" t="s">
        <v>267</v>
      </c>
      <c r="G1153" s="54" t="s">
        <v>194</v>
      </c>
      <c r="H1153" s="54" t="s">
        <v>346</v>
      </c>
      <c r="I1153" s="54" t="s">
        <v>723</v>
      </c>
      <c r="J1153" s="54" t="s">
        <v>194</v>
      </c>
      <c r="K1153" s="54" t="s">
        <v>346</v>
      </c>
      <c r="L1153" s="89">
        <v>41744</v>
      </c>
      <c r="M1153" s="89"/>
      <c r="N1153" s="54" t="s">
        <v>724</v>
      </c>
      <c r="O1153" s="90">
        <v>0.5891800197</v>
      </c>
      <c r="P1153" s="54">
        <v>97</v>
      </c>
    </row>
    <row r="1154" spans="1:16" ht="24">
      <c r="A1154" s="54" t="s">
        <v>225</v>
      </c>
      <c r="B1154" s="54" t="s">
        <v>185</v>
      </c>
      <c r="C1154" s="54" t="s">
        <v>1125</v>
      </c>
      <c r="D1154" s="54" t="s">
        <v>97</v>
      </c>
      <c r="E1154" s="54" t="s">
        <v>365</v>
      </c>
      <c r="F1154" s="54" t="s">
        <v>267</v>
      </c>
      <c r="G1154" s="54" t="s">
        <v>194</v>
      </c>
      <c r="H1154" s="54" t="s">
        <v>725</v>
      </c>
      <c r="I1154" s="54" t="s">
        <v>726</v>
      </c>
      <c r="J1154" s="54" t="s">
        <v>194</v>
      </c>
      <c r="K1154" s="54" t="s">
        <v>725</v>
      </c>
      <c r="L1154" s="89">
        <v>41660</v>
      </c>
      <c r="M1154" s="89"/>
      <c r="N1154" s="54" t="s">
        <v>727</v>
      </c>
      <c r="O1154" s="90">
        <v>5.3086941983999996</v>
      </c>
      <c r="P1154" s="54">
        <v>874</v>
      </c>
    </row>
    <row r="1155" spans="1:16" ht="24">
      <c r="A1155" s="54" t="s">
        <v>225</v>
      </c>
      <c r="B1155" s="54" t="s">
        <v>185</v>
      </c>
      <c r="C1155" s="54" t="s">
        <v>1125</v>
      </c>
      <c r="D1155" s="54" t="s">
        <v>97</v>
      </c>
      <c r="E1155" s="54" t="s">
        <v>365</v>
      </c>
      <c r="F1155" s="54" t="s">
        <v>267</v>
      </c>
      <c r="G1155" s="54" t="s">
        <v>198</v>
      </c>
      <c r="H1155" s="54" t="s">
        <v>728</v>
      </c>
      <c r="I1155" s="54" t="s">
        <v>729</v>
      </c>
      <c r="J1155" s="54" t="s">
        <v>198</v>
      </c>
      <c r="K1155" s="54" t="s">
        <v>734</v>
      </c>
      <c r="L1155" s="89">
        <v>42657</v>
      </c>
      <c r="M1155" s="89"/>
      <c r="N1155" s="54" t="s">
        <v>735</v>
      </c>
      <c r="O1155" s="90">
        <v>6.0740207999999997E-3</v>
      </c>
      <c r="P1155" s="54">
        <v>1</v>
      </c>
    </row>
    <row r="1156" spans="1:16" ht="24">
      <c r="A1156" s="54" t="s">
        <v>225</v>
      </c>
      <c r="B1156" s="54" t="s">
        <v>185</v>
      </c>
      <c r="C1156" s="54" t="s">
        <v>1125</v>
      </c>
      <c r="D1156" s="54" t="s">
        <v>97</v>
      </c>
      <c r="E1156" s="54" t="s">
        <v>365</v>
      </c>
      <c r="F1156" s="54" t="s">
        <v>267</v>
      </c>
      <c r="G1156" s="54" t="s">
        <v>198</v>
      </c>
      <c r="H1156" s="54" t="s">
        <v>728</v>
      </c>
      <c r="I1156" s="54" t="s">
        <v>729</v>
      </c>
      <c r="J1156" s="54" t="s">
        <v>198</v>
      </c>
      <c r="K1156" s="54" t="s">
        <v>738</v>
      </c>
      <c r="L1156" s="89">
        <v>42657</v>
      </c>
      <c r="M1156" s="89"/>
      <c r="N1156" s="54" t="s">
        <v>739</v>
      </c>
      <c r="O1156" s="90">
        <v>1.2148041599999999E-2</v>
      </c>
      <c r="P1156" s="54">
        <v>2</v>
      </c>
    </row>
    <row r="1157" spans="1:16" ht="24">
      <c r="A1157" s="54" t="s">
        <v>225</v>
      </c>
      <c r="B1157" s="54" t="s">
        <v>185</v>
      </c>
      <c r="C1157" s="54" t="s">
        <v>1125</v>
      </c>
      <c r="D1157" s="54" t="s">
        <v>97</v>
      </c>
      <c r="E1157" s="54" t="s">
        <v>365</v>
      </c>
      <c r="F1157" s="54" t="s">
        <v>267</v>
      </c>
      <c r="G1157" s="54" t="s">
        <v>198</v>
      </c>
      <c r="H1157" s="54" t="s">
        <v>728</v>
      </c>
      <c r="I1157" s="54" t="s">
        <v>729</v>
      </c>
      <c r="J1157" s="54" t="s">
        <v>198</v>
      </c>
      <c r="K1157" s="54" t="s">
        <v>742</v>
      </c>
      <c r="L1157" s="89">
        <v>42657</v>
      </c>
      <c r="M1157" s="89"/>
      <c r="N1157" s="54" t="s">
        <v>743</v>
      </c>
      <c r="O1157" s="90">
        <v>6.0740207999999997E-3</v>
      </c>
      <c r="P1157" s="54">
        <v>1</v>
      </c>
    </row>
    <row r="1158" spans="1:16" ht="24">
      <c r="A1158" s="54" t="s">
        <v>225</v>
      </c>
      <c r="B1158" s="54" t="s">
        <v>185</v>
      </c>
      <c r="C1158" s="54" t="s">
        <v>1125</v>
      </c>
      <c r="D1158" s="54" t="s">
        <v>97</v>
      </c>
      <c r="E1158" s="54" t="s">
        <v>365</v>
      </c>
      <c r="F1158" s="54" t="s">
        <v>267</v>
      </c>
      <c r="G1158" s="54" t="s">
        <v>198</v>
      </c>
      <c r="H1158" s="54" t="s">
        <v>728</v>
      </c>
      <c r="I1158" s="54" t="s">
        <v>729</v>
      </c>
      <c r="J1158" s="54" t="s">
        <v>198</v>
      </c>
      <c r="K1158" s="54" t="s">
        <v>746</v>
      </c>
      <c r="L1158" s="89">
        <v>42657</v>
      </c>
      <c r="M1158" s="89"/>
      <c r="N1158" s="54" t="s">
        <v>747</v>
      </c>
      <c r="O1158" s="90">
        <v>6.0740207999999997E-3</v>
      </c>
      <c r="P1158" s="54">
        <v>1</v>
      </c>
    </row>
    <row r="1159" spans="1:16" ht="24">
      <c r="A1159" s="54" t="s">
        <v>225</v>
      </c>
      <c r="B1159" s="54" t="s">
        <v>185</v>
      </c>
      <c r="C1159" s="54" t="s">
        <v>1125</v>
      </c>
      <c r="D1159" s="54" t="s">
        <v>97</v>
      </c>
      <c r="E1159" s="54" t="s">
        <v>365</v>
      </c>
      <c r="F1159" s="54" t="s">
        <v>267</v>
      </c>
      <c r="G1159" s="54" t="s">
        <v>198</v>
      </c>
      <c r="H1159" s="54" t="s">
        <v>728</v>
      </c>
      <c r="I1159" s="54" t="s">
        <v>729</v>
      </c>
      <c r="J1159" s="54" t="s">
        <v>198</v>
      </c>
      <c r="K1159" s="54" t="s">
        <v>750</v>
      </c>
      <c r="L1159" s="89">
        <v>42657</v>
      </c>
      <c r="M1159" s="89"/>
      <c r="N1159" s="54" t="s">
        <v>751</v>
      </c>
      <c r="O1159" s="90">
        <v>6.0740207999999997E-3</v>
      </c>
      <c r="P1159" s="54">
        <v>1</v>
      </c>
    </row>
    <row r="1160" spans="1:16" ht="24">
      <c r="A1160" s="54" t="s">
        <v>225</v>
      </c>
      <c r="B1160" s="54" t="s">
        <v>185</v>
      </c>
      <c r="C1160" s="54" t="s">
        <v>1125</v>
      </c>
      <c r="D1160" s="54" t="s">
        <v>97</v>
      </c>
      <c r="E1160" s="54" t="s">
        <v>365</v>
      </c>
      <c r="F1160" s="54" t="s">
        <v>267</v>
      </c>
      <c r="G1160" s="54" t="s">
        <v>198</v>
      </c>
      <c r="H1160" s="54" t="s">
        <v>752</v>
      </c>
      <c r="I1160" s="54" t="s">
        <v>753</v>
      </c>
      <c r="J1160" s="54" t="s">
        <v>198</v>
      </c>
      <c r="K1160" s="54" t="s">
        <v>752</v>
      </c>
      <c r="L1160" s="89">
        <v>42031</v>
      </c>
      <c r="M1160" s="89"/>
      <c r="N1160" s="54" t="s">
        <v>754</v>
      </c>
      <c r="O1160" s="90">
        <v>6.07402082E-2</v>
      </c>
      <c r="P1160" s="54">
        <v>10</v>
      </c>
    </row>
    <row r="1161" spans="1:16" ht="24">
      <c r="A1161" s="54" t="s">
        <v>225</v>
      </c>
      <c r="B1161" s="54" t="s">
        <v>185</v>
      </c>
      <c r="C1161" s="54" t="s">
        <v>1125</v>
      </c>
      <c r="D1161" s="54" t="s">
        <v>97</v>
      </c>
      <c r="E1161" s="54" t="s">
        <v>365</v>
      </c>
      <c r="F1161" s="54" t="s">
        <v>267</v>
      </c>
      <c r="G1161" s="54" t="s">
        <v>198</v>
      </c>
      <c r="H1161" s="54" t="s">
        <v>755</v>
      </c>
      <c r="I1161" s="54" t="s">
        <v>756</v>
      </c>
      <c r="J1161" s="54" t="s">
        <v>198</v>
      </c>
      <c r="K1161" s="54" t="s">
        <v>757</v>
      </c>
      <c r="L1161" s="89">
        <v>42101</v>
      </c>
      <c r="M1161" s="89"/>
      <c r="N1161" s="54" t="s">
        <v>758</v>
      </c>
      <c r="O1161" s="90">
        <v>6.0740207999999997E-3</v>
      </c>
      <c r="P1161" s="54">
        <v>1</v>
      </c>
    </row>
    <row r="1162" spans="1:16" ht="24">
      <c r="A1162" s="54" t="s">
        <v>225</v>
      </c>
      <c r="B1162" s="54" t="s">
        <v>185</v>
      </c>
      <c r="C1162" s="54" t="s">
        <v>1125</v>
      </c>
      <c r="D1162" s="54" t="s">
        <v>97</v>
      </c>
      <c r="E1162" s="54" t="s">
        <v>365</v>
      </c>
      <c r="F1162" s="54" t="s">
        <v>267</v>
      </c>
      <c r="G1162" s="54" t="s">
        <v>198</v>
      </c>
      <c r="H1162" s="54" t="s">
        <v>755</v>
      </c>
      <c r="I1162" s="54" t="s">
        <v>756</v>
      </c>
      <c r="J1162" s="54" t="s">
        <v>198</v>
      </c>
      <c r="K1162" s="54" t="s">
        <v>759</v>
      </c>
      <c r="L1162" s="89">
        <v>42101</v>
      </c>
      <c r="M1162" s="89"/>
      <c r="N1162" s="54" t="s">
        <v>760</v>
      </c>
      <c r="O1162" s="90">
        <v>1.2148041599999999E-2</v>
      </c>
      <c r="P1162" s="54">
        <v>2</v>
      </c>
    </row>
    <row r="1163" spans="1:16" ht="24">
      <c r="A1163" s="54" t="s">
        <v>225</v>
      </c>
      <c r="B1163" s="54" t="s">
        <v>185</v>
      </c>
      <c r="C1163" s="54" t="s">
        <v>1125</v>
      </c>
      <c r="D1163" s="54" t="s">
        <v>97</v>
      </c>
      <c r="E1163" s="54" t="s">
        <v>365</v>
      </c>
      <c r="F1163" s="54" t="s">
        <v>267</v>
      </c>
      <c r="G1163" s="54" t="s">
        <v>198</v>
      </c>
      <c r="H1163" s="54" t="s">
        <v>755</v>
      </c>
      <c r="I1163" s="54" t="s">
        <v>756</v>
      </c>
      <c r="J1163" s="54" t="s">
        <v>198</v>
      </c>
      <c r="K1163" s="54" t="s">
        <v>765</v>
      </c>
      <c r="L1163" s="89">
        <v>42101</v>
      </c>
      <c r="M1163" s="89"/>
      <c r="N1163" s="54" t="s">
        <v>766</v>
      </c>
      <c r="O1163" s="90">
        <v>6.0740207999999997E-3</v>
      </c>
      <c r="P1163" s="54">
        <v>1</v>
      </c>
    </row>
    <row r="1164" spans="1:16" ht="24">
      <c r="A1164" s="54" t="s">
        <v>225</v>
      </c>
      <c r="B1164" s="54" t="s">
        <v>185</v>
      </c>
      <c r="C1164" s="54" t="s">
        <v>1125</v>
      </c>
      <c r="D1164" s="54" t="s">
        <v>97</v>
      </c>
      <c r="E1164" s="54" t="s">
        <v>365</v>
      </c>
      <c r="F1164" s="54" t="s">
        <v>267</v>
      </c>
      <c r="G1164" s="54" t="s">
        <v>198</v>
      </c>
      <c r="H1164" s="54" t="s">
        <v>755</v>
      </c>
      <c r="I1164" s="54" t="s">
        <v>756</v>
      </c>
      <c r="J1164" s="54" t="s">
        <v>198</v>
      </c>
      <c r="K1164" s="54" t="s">
        <v>767</v>
      </c>
      <c r="L1164" s="89">
        <v>42101</v>
      </c>
      <c r="M1164" s="89"/>
      <c r="N1164" s="54" t="s">
        <v>768</v>
      </c>
      <c r="O1164" s="90">
        <v>1.2148041599999999E-2</v>
      </c>
      <c r="P1164" s="54">
        <v>2</v>
      </c>
    </row>
    <row r="1165" spans="1:16" ht="24">
      <c r="A1165" s="54" t="s">
        <v>225</v>
      </c>
      <c r="B1165" s="54" t="s">
        <v>185</v>
      </c>
      <c r="C1165" s="54" t="s">
        <v>1125</v>
      </c>
      <c r="D1165" s="54" t="s">
        <v>97</v>
      </c>
      <c r="E1165" s="54" t="s">
        <v>365</v>
      </c>
      <c r="F1165" s="54" t="s">
        <v>267</v>
      </c>
      <c r="G1165" s="54" t="s">
        <v>198</v>
      </c>
      <c r="H1165" s="54" t="s">
        <v>776</v>
      </c>
      <c r="I1165" s="54" t="s">
        <v>777</v>
      </c>
      <c r="J1165" s="54" t="s">
        <v>198</v>
      </c>
      <c r="K1165" s="54" t="s">
        <v>776</v>
      </c>
      <c r="L1165" s="89">
        <v>41988</v>
      </c>
      <c r="M1165" s="89"/>
      <c r="N1165" s="54" t="s">
        <v>778</v>
      </c>
      <c r="O1165" s="90">
        <v>5.4666187400000003E-2</v>
      </c>
      <c r="P1165" s="54">
        <v>9</v>
      </c>
    </row>
    <row r="1166" spans="1:16" ht="24">
      <c r="A1166" s="54" t="s">
        <v>225</v>
      </c>
      <c r="B1166" s="54" t="s">
        <v>185</v>
      </c>
      <c r="C1166" s="54" t="s">
        <v>1125</v>
      </c>
      <c r="D1166" s="54" t="s">
        <v>97</v>
      </c>
      <c r="E1166" s="54" t="s">
        <v>365</v>
      </c>
      <c r="F1166" s="54" t="s">
        <v>267</v>
      </c>
      <c r="G1166" s="54" t="s">
        <v>198</v>
      </c>
      <c r="H1166" s="54" t="s">
        <v>776</v>
      </c>
      <c r="I1166" s="54" t="s">
        <v>779</v>
      </c>
      <c r="J1166" s="54" t="s">
        <v>198</v>
      </c>
      <c r="K1166" s="54" t="s">
        <v>780</v>
      </c>
      <c r="L1166" s="89">
        <v>42307</v>
      </c>
      <c r="M1166" s="89"/>
      <c r="N1166" s="54" t="s">
        <v>781</v>
      </c>
      <c r="O1166" s="90">
        <v>3.6444124899999999E-2</v>
      </c>
      <c r="P1166" s="54">
        <v>6</v>
      </c>
    </row>
    <row r="1167" spans="1:16" ht="24">
      <c r="A1167" s="54" t="s">
        <v>225</v>
      </c>
      <c r="B1167" s="54" t="s">
        <v>185</v>
      </c>
      <c r="C1167" s="54" t="s">
        <v>1125</v>
      </c>
      <c r="D1167" s="54" t="s">
        <v>97</v>
      </c>
      <c r="E1167" s="54" t="s">
        <v>365</v>
      </c>
      <c r="F1167" s="54" t="s">
        <v>267</v>
      </c>
      <c r="G1167" s="54" t="s">
        <v>198</v>
      </c>
      <c r="H1167" s="54" t="s">
        <v>776</v>
      </c>
      <c r="I1167" s="54" t="s">
        <v>779</v>
      </c>
      <c r="J1167" s="54" t="s">
        <v>198</v>
      </c>
      <c r="K1167" s="54" t="s">
        <v>782</v>
      </c>
      <c r="L1167" s="89">
        <v>42307</v>
      </c>
      <c r="M1167" s="89"/>
      <c r="N1167" s="54" t="s">
        <v>783</v>
      </c>
      <c r="O1167" s="90">
        <v>1.2148041599999999E-2</v>
      </c>
      <c r="P1167" s="54">
        <v>2</v>
      </c>
    </row>
    <row r="1168" spans="1:16" ht="24">
      <c r="A1168" s="54" t="s">
        <v>225</v>
      </c>
      <c r="B1168" s="54" t="s">
        <v>185</v>
      </c>
      <c r="C1168" s="54" t="s">
        <v>1125</v>
      </c>
      <c r="D1168" s="54" t="s">
        <v>97</v>
      </c>
      <c r="E1168" s="54" t="s">
        <v>365</v>
      </c>
      <c r="F1168" s="54" t="s">
        <v>267</v>
      </c>
      <c r="G1168" s="54" t="s">
        <v>198</v>
      </c>
      <c r="H1168" s="54" t="s">
        <v>776</v>
      </c>
      <c r="I1168" s="54" t="s">
        <v>779</v>
      </c>
      <c r="J1168" s="54" t="s">
        <v>198</v>
      </c>
      <c r="K1168" s="54" t="s">
        <v>784</v>
      </c>
      <c r="L1168" s="89">
        <v>42307</v>
      </c>
      <c r="M1168" s="89"/>
      <c r="N1168" s="54" t="s">
        <v>785</v>
      </c>
      <c r="O1168" s="90">
        <v>1.2148041599999999E-2</v>
      </c>
      <c r="P1168" s="54">
        <v>2</v>
      </c>
    </row>
    <row r="1169" spans="1:16" ht="24">
      <c r="A1169" s="54" t="s">
        <v>225</v>
      </c>
      <c r="B1169" s="54" t="s">
        <v>185</v>
      </c>
      <c r="C1169" s="54" t="s">
        <v>1125</v>
      </c>
      <c r="D1169" s="54" t="s">
        <v>97</v>
      </c>
      <c r="E1169" s="54" t="s">
        <v>365</v>
      </c>
      <c r="F1169" s="54" t="s">
        <v>267</v>
      </c>
      <c r="G1169" s="54" t="s">
        <v>198</v>
      </c>
      <c r="H1169" s="54" t="s">
        <v>776</v>
      </c>
      <c r="I1169" s="54" t="s">
        <v>779</v>
      </c>
      <c r="J1169" s="54" t="s">
        <v>198</v>
      </c>
      <c r="K1169" s="54" t="s">
        <v>786</v>
      </c>
      <c r="L1169" s="89">
        <v>42307</v>
      </c>
      <c r="M1169" s="89"/>
      <c r="N1169" s="54" t="s">
        <v>787</v>
      </c>
      <c r="O1169" s="90">
        <v>3.6444124899999999E-2</v>
      </c>
      <c r="P1169" s="54">
        <v>6</v>
      </c>
    </row>
    <row r="1170" spans="1:16" ht="24">
      <c r="A1170" s="54" t="s">
        <v>225</v>
      </c>
      <c r="B1170" s="54" t="s">
        <v>185</v>
      </c>
      <c r="C1170" s="54" t="s">
        <v>1125</v>
      </c>
      <c r="D1170" s="54" t="s">
        <v>97</v>
      </c>
      <c r="E1170" s="54" t="s">
        <v>365</v>
      </c>
      <c r="F1170" s="54" t="s">
        <v>267</v>
      </c>
      <c r="G1170" s="54" t="s">
        <v>256</v>
      </c>
      <c r="H1170" s="54" t="s">
        <v>788</v>
      </c>
      <c r="I1170" s="54" t="s">
        <v>789</v>
      </c>
      <c r="J1170" s="54" t="s">
        <v>256</v>
      </c>
      <c r="K1170" s="54" t="s">
        <v>788</v>
      </c>
      <c r="L1170" s="89">
        <v>1</v>
      </c>
      <c r="M1170" s="89"/>
      <c r="N1170" s="54" t="s">
        <v>790</v>
      </c>
      <c r="O1170" s="90">
        <v>9.7184333199999987E-2</v>
      </c>
      <c r="P1170" s="54">
        <v>16</v>
      </c>
    </row>
    <row r="1171" spans="1:16" ht="24">
      <c r="A1171" s="54" t="s">
        <v>225</v>
      </c>
      <c r="B1171" s="54" t="s">
        <v>185</v>
      </c>
      <c r="C1171" s="54" t="s">
        <v>1125</v>
      </c>
      <c r="D1171" s="54" t="s">
        <v>97</v>
      </c>
      <c r="E1171" s="54" t="s">
        <v>365</v>
      </c>
      <c r="F1171" s="54" t="s">
        <v>267</v>
      </c>
      <c r="G1171" s="54" t="s">
        <v>256</v>
      </c>
      <c r="H1171" s="54" t="s">
        <v>298</v>
      </c>
      <c r="I1171" s="54" t="s">
        <v>299</v>
      </c>
      <c r="J1171" s="54" t="s">
        <v>256</v>
      </c>
      <c r="K1171" s="54" t="s">
        <v>300</v>
      </c>
      <c r="L1171" s="89">
        <v>42601</v>
      </c>
      <c r="M1171" s="89"/>
      <c r="N1171" s="54" t="s">
        <v>301</v>
      </c>
      <c r="O1171" s="90">
        <v>4.85921666E-2</v>
      </c>
      <c r="P1171" s="54">
        <v>8</v>
      </c>
    </row>
    <row r="1172" spans="1:16" ht="24">
      <c r="A1172" s="54" t="s">
        <v>225</v>
      </c>
      <c r="B1172" s="54" t="s">
        <v>185</v>
      </c>
      <c r="C1172" s="54" t="s">
        <v>1125</v>
      </c>
      <c r="D1172" s="54" t="s">
        <v>97</v>
      </c>
      <c r="E1172" s="54" t="s">
        <v>365</v>
      </c>
      <c r="F1172" s="54" t="s">
        <v>267</v>
      </c>
      <c r="G1172" s="54" t="s">
        <v>256</v>
      </c>
      <c r="H1172" s="54" t="s">
        <v>298</v>
      </c>
      <c r="I1172" s="54" t="s">
        <v>299</v>
      </c>
      <c r="J1172" s="54" t="s">
        <v>256</v>
      </c>
      <c r="K1172" s="54" t="s">
        <v>791</v>
      </c>
      <c r="L1172" s="89">
        <v>42601</v>
      </c>
      <c r="M1172" s="89"/>
      <c r="N1172" s="54" t="s">
        <v>792</v>
      </c>
      <c r="O1172" s="90">
        <v>6.07402082E-2</v>
      </c>
      <c r="P1172" s="54">
        <v>10</v>
      </c>
    </row>
    <row r="1173" spans="1:16" ht="24">
      <c r="A1173" s="54" t="s">
        <v>225</v>
      </c>
      <c r="B1173" s="54" t="s">
        <v>185</v>
      </c>
      <c r="C1173" s="54" t="s">
        <v>1125</v>
      </c>
      <c r="D1173" s="54" t="s">
        <v>97</v>
      </c>
      <c r="E1173" s="54" t="s">
        <v>365</v>
      </c>
      <c r="F1173" s="54" t="s">
        <v>267</v>
      </c>
      <c r="G1173" s="54" t="s">
        <v>256</v>
      </c>
      <c r="H1173" s="54" t="s">
        <v>298</v>
      </c>
      <c r="I1173" s="54" t="s">
        <v>299</v>
      </c>
      <c r="J1173" s="54" t="s">
        <v>256</v>
      </c>
      <c r="K1173" s="54" t="s">
        <v>298</v>
      </c>
      <c r="L1173" s="89">
        <v>42601</v>
      </c>
      <c r="M1173" s="89"/>
      <c r="N1173" s="54" t="s">
        <v>793</v>
      </c>
      <c r="O1173" s="90">
        <v>0.61955012380000019</v>
      </c>
      <c r="P1173" s="54">
        <v>102</v>
      </c>
    </row>
    <row r="1174" spans="1:16" ht="24">
      <c r="A1174" s="54" t="s">
        <v>225</v>
      </c>
      <c r="B1174" s="54" t="s">
        <v>185</v>
      </c>
      <c r="C1174" s="54" t="s">
        <v>1125</v>
      </c>
      <c r="D1174" s="54" t="s">
        <v>97</v>
      </c>
      <c r="E1174" s="54" t="s">
        <v>365</v>
      </c>
      <c r="F1174" s="54" t="s">
        <v>267</v>
      </c>
      <c r="G1174" s="54" t="s">
        <v>256</v>
      </c>
      <c r="H1174" s="54" t="s">
        <v>298</v>
      </c>
      <c r="I1174" s="54" t="s">
        <v>299</v>
      </c>
      <c r="J1174" s="54" t="s">
        <v>256</v>
      </c>
      <c r="K1174" s="54" t="s">
        <v>794</v>
      </c>
      <c r="L1174" s="89">
        <v>42601</v>
      </c>
      <c r="M1174" s="89"/>
      <c r="N1174" s="54" t="s">
        <v>795</v>
      </c>
      <c r="O1174" s="90">
        <v>6.6814229000000003E-2</v>
      </c>
      <c r="P1174" s="54">
        <v>11</v>
      </c>
    </row>
    <row r="1175" spans="1:16" ht="24">
      <c r="A1175" s="54" t="s">
        <v>225</v>
      </c>
      <c r="B1175" s="54" t="s">
        <v>185</v>
      </c>
      <c r="C1175" s="54" t="s">
        <v>1125</v>
      </c>
      <c r="D1175" s="54" t="s">
        <v>97</v>
      </c>
      <c r="E1175" s="54" t="s">
        <v>365</v>
      </c>
      <c r="F1175" s="54" t="s">
        <v>267</v>
      </c>
      <c r="G1175" s="54" t="s">
        <v>256</v>
      </c>
      <c r="H1175" s="54" t="s">
        <v>298</v>
      </c>
      <c r="I1175" s="54" t="s">
        <v>299</v>
      </c>
      <c r="J1175" s="54" t="s">
        <v>256</v>
      </c>
      <c r="K1175" s="54" t="s">
        <v>796</v>
      </c>
      <c r="L1175" s="89">
        <v>42601</v>
      </c>
      <c r="M1175" s="89"/>
      <c r="N1175" s="54" t="s">
        <v>797</v>
      </c>
      <c r="O1175" s="90">
        <v>0.13970247890000001</v>
      </c>
      <c r="P1175" s="54">
        <v>23</v>
      </c>
    </row>
    <row r="1176" spans="1:16" ht="24">
      <c r="A1176" s="54" t="s">
        <v>225</v>
      </c>
      <c r="B1176" s="54" t="s">
        <v>185</v>
      </c>
      <c r="C1176" s="54" t="s">
        <v>1125</v>
      </c>
      <c r="D1176" s="54" t="s">
        <v>97</v>
      </c>
      <c r="E1176" s="54" t="s">
        <v>365</v>
      </c>
      <c r="F1176" s="54" t="s">
        <v>267</v>
      </c>
      <c r="G1176" s="54" t="s">
        <v>256</v>
      </c>
      <c r="H1176" s="54" t="s">
        <v>798</v>
      </c>
      <c r="I1176" s="54" t="s">
        <v>799</v>
      </c>
      <c r="J1176" s="54" t="s">
        <v>256</v>
      </c>
      <c r="K1176" s="54" t="s">
        <v>798</v>
      </c>
      <c r="L1176" s="89">
        <v>42944</v>
      </c>
      <c r="M1176" s="89"/>
      <c r="N1176" s="54" t="s">
        <v>800</v>
      </c>
      <c r="O1176" s="90">
        <v>3.03701041E-2</v>
      </c>
      <c r="P1176" s="54">
        <v>5</v>
      </c>
    </row>
    <row r="1177" spans="1:16" ht="24">
      <c r="A1177" s="54" t="s">
        <v>225</v>
      </c>
      <c r="B1177" s="54" t="s">
        <v>185</v>
      </c>
      <c r="C1177" s="54" t="s">
        <v>1125</v>
      </c>
      <c r="D1177" s="54" t="s">
        <v>97</v>
      </c>
      <c r="E1177" s="54" t="s">
        <v>365</v>
      </c>
      <c r="F1177" s="54" t="s">
        <v>267</v>
      </c>
      <c r="G1177" s="54" t="s">
        <v>256</v>
      </c>
      <c r="H1177" s="54" t="s">
        <v>1393</v>
      </c>
      <c r="I1177" s="54" t="s">
        <v>1394</v>
      </c>
      <c r="J1177" s="54" t="s">
        <v>256</v>
      </c>
      <c r="K1177" s="54" t="s">
        <v>1393</v>
      </c>
      <c r="L1177" s="89">
        <v>42998</v>
      </c>
      <c r="M1177" s="89"/>
      <c r="N1177" s="54" t="s">
        <v>1395</v>
      </c>
      <c r="O1177" s="90">
        <v>1.2148041599999999E-2</v>
      </c>
      <c r="P1177" s="54">
        <v>2</v>
      </c>
    </row>
    <row r="1178" spans="1:16" ht="24">
      <c r="A1178" s="54" t="s">
        <v>225</v>
      </c>
      <c r="B1178" s="54" t="s">
        <v>185</v>
      </c>
      <c r="C1178" s="54" t="s">
        <v>1125</v>
      </c>
      <c r="D1178" s="54" t="s">
        <v>97</v>
      </c>
      <c r="E1178" s="54" t="s">
        <v>365</v>
      </c>
      <c r="F1178" s="54" t="s">
        <v>267</v>
      </c>
      <c r="G1178" s="54" t="s">
        <v>302</v>
      </c>
      <c r="H1178" s="54" t="s">
        <v>820</v>
      </c>
      <c r="I1178" s="54" t="s">
        <v>821</v>
      </c>
      <c r="J1178" s="54" t="s">
        <v>302</v>
      </c>
      <c r="K1178" s="54" t="s">
        <v>824</v>
      </c>
      <c r="L1178" s="89">
        <v>42594</v>
      </c>
      <c r="M1178" s="89"/>
      <c r="N1178" s="54" t="s">
        <v>825</v>
      </c>
      <c r="O1178" s="90">
        <v>6.0740207999999997E-3</v>
      </c>
      <c r="P1178" s="54">
        <v>1</v>
      </c>
    </row>
    <row r="1179" spans="1:16" ht="24">
      <c r="A1179" s="54" t="s">
        <v>225</v>
      </c>
      <c r="B1179" s="54" t="s">
        <v>185</v>
      </c>
      <c r="C1179" s="54" t="s">
        <v>1125</v>
      </c>
      <c r="D1179" s="54" t="s">
        <v>97</v>
      </c>
      <c r="E1179" s="54" t="s">
        <v>365</v>
      </c>
      <c r="F1179" s="54" t="s">
        <v>267</v>
      </c>
      <c r="G1179" s="54" t="s">
        <v>302</v>
      </c>
      <c r="H1179" s="54" t="s">
        <v>820</v>
      </c>
      <c r="I1179" s="54" t="s">
        <v>821</v>
      </c>
      <c r="J1179" s="54" t="s">
        <v>302</v>
      </c>
      <c r="K1179" s="54" t="s">
        <v>826</v>
      </c>
      <c r="L1179" s="89">
        <v>42594</v>
      </c>
      <c r="M1179" s="89"/>
      <c r="N1179" s="54" t="s">
        <v>827</v>
      </c>
      <c r="O1179" s="90">
        <v>2.42960833E-2</v>
      </c>
      <c r="P1179" s="54">
        <v>4</v>
      </c>
    </row>
    <row r="1180" spans="1:16" ht="24">
      <c r="A1180" s="54" t="s">
        <v>225</v>
      </c>
      <c r="B1180" s="54" t="s">
        <v>185</v>
      </c>
      <c r="C1180" s="54" t="s">
        <v>1125</v>
      </c>
      <c r="D1180" s="54" t="s">
        <v>97</v>
      </c>
      <c r="E1180" s="54" t="s">
        <v>365</v>
      </c>
      <c r="F1180" s="54" t="s">
        <v>267</v>
      </c>
      <c r="G1180" s="54" t="s">
        <v>302</v>
      </c>
      <c r="H1180" s="54" t="s">
        <v>830</v>
      </c>
      <c r="I1180" s="54" t="s">
        <v>831</v>
      </c>
      <c r="J1180" s="54" t="s">
        <v>302</v>
      </c>
      <c r="K1180" s="54" t="s">
        <v>832</v>
      </c>
      <c r="L1180" s="89">
        <v>41695</v>
      </c>
      <c r="M1180" s="89"/>
      <c r="N1180" s="54" t="s">
        <v>833</v>
      </c>
      <c r="O1180" s="90">
        <v>6.07402082E-2</v>
      </c>
      <c r="P1180" s="54">
        <v>10</v>
      </c>
    </row>
    <row r="1181" spans="1:16" ht="24">
      <c r="A1181" s="54" t="s">
        <v>225</v>
      </c>
      <c r="B1181" s="54" t="s">
        <v>185</v>
      </c>
      <c r="C1181" s="54" t="s">
        <v>1125</v>
      </c>
      <c r="D1181" s="54" t="s">
        <v>97</v>
      </c>
      <c r="E1181" s="54" t="s">
        <v>365</v>
      </c>
      <c r="F1181" s="54" t="s">
        <v>267</v>
      </c>
      <c r="G1181" s="54" t="s">
        <v>302</v>
      </c>
      <c r="H1181" s="54" t="s">
        <v>830</v>
      </c>
      <c r="I1181" s="54" t="s">
        <v>831</v>
      </c>
      <c r="J1181" s="54" t="s">
        <v>302</v>
      </c>
      <c r="K1181" s="54" t="s">
        <v>834</v>
      </c>
      <c r="L1181" s="89">
        <v>41695</v>
      </c>
      <c r="M1181" s="89"/>
      <c r="N1181" s="54" t="s">
        <v>835</v>
      </c>
      <c r="O1181" s="90">
        <v>3.6444124899999999E-2</v>
      </c>
      <c r="P1181" s="54">
        <v>6</v>
      </c>
    </row>
    <row r="1182" spans="1:16" ht="24">
      <c r="A1182" s="54" t="s">
        <v>225</v>
      </c>
      <c r="B1182" s="54" t="s">
        <v>185</v>
      </c>
      <c r="C1182" s="54" t="s">
        <v>1125</v>
      </c>
      <c r="D1182" s="54" t="s">
        <v>97</v>
      </c>
      <c r="E1182" s="54" t="s">
        <v>365</v>
      </c>
      <c r="F1182" s="54" t="s">
        <v>267</v>
      </c>
      <c r="G1182" s="54" t="s">
        <v>302</v>
      </c>
      <c r="H1182" s="54" t="s">
        <v>830</v>
      </c>
      <c r="I1182" s="54" t="s">
        <v>831</v>
      </c>
      <c r="J1182" s="54" t="s">
        <v>302</v>
      </c>
      <c r="K1182" s="54" t="s">
        <v>836</v>
      </c>
      <c r="L1182" s="89">
        <v>41695</v>
      </c>
      <c r="M1182" s="89"/>
      <c r="N1182" s="54" t="s">
        <v>837</v>
      </c>
      <c r="O1182" s="90">
        <v>9.7184333199999987E-2</v>
      </c>
      <c r="P1182" s="54">
        <v>16</v>
      </c>
    </row>
    <row r="1183" spans="1:16" ht="24">
      <c r="A1183" s="54" t="s">
        <v>225</v>
      </c>
      <c r="B1183" s="54" t="s">
        <v>185</v>
      </c>
      <c r="C1183" s="54" t="s">
        <v>1125</v>
      </c>
      <c r="D1183" s="54" t="s">
        <v>97</v>
      </c>
      <c r="E1183" s="54" t="s">
        <v>365</v>
      </c>
      <c r="F1183" s="54" t="s">
        <v>267</v>
      </c>
      <c r="G1183" s="54" t="s">
        <v>302</v>
      </c>
      <c r="H1183" s="54" t="s">
        <v>830</v>
      </c>
      <c r="I1183" s="54" t="s">
        <v>831</v>
      </c>
      <c r="J1183" s="54" t="s">
        <v>302</v>
      </c>
      <c r="K1183" s="54" t="s">
        <v>838</v>
      </c>
      <c r="L1183" s="89">
        <v>41695</v>
      </c>
      <c r="M1183" s="89"/>
      <c r="N1183" s="54" t="s">
        <v>839</v>
      </c>
      <c r="O1183" s="90">
        <v>2.42960833E-2</v>
      </c>
      <c r="P1183" s="54">
        <v>4</v>
      </c>
    </row>
    <row r="1184" spans="1:16" ht="24">
      <c r="A1184" s="54" t="s">
        <v>225</v>
      </c>
      <c r="B1184" s="54" t="s">
        <v>185</v>
      </c>
      <c r="C1184" s="54" t="s">
        <v>1125</v>
      </c>
      <c r="D1184" s="54" t="s">
        <v>97</v>
      </c>
      <c r="E1184" s="54" t="s">
        <v>365</v>
      </c>
      <c r="F1184" s="54" t="s">
        <v>267</v>
      </c>
      <c r="G1184" s="54" t="s">
        <v>302</v>
      </c>
      <c r="H1184" s="54" t="s">
        <v>830</v>
      </c>
      <c r="I1184" s="54" t="s">
        <v>831</v>
      </c>
      <c r="J1184" s="54" t="s">
        <v>302</v>
      </c>
      <c r="K1184" s="54" t="s">
        <v>700</v>
      </c>
      <c r="L1184" s="89">
        <v>41695</v>
      </c>
      <c r="M1184" s="89"/>
      <c r="N1184" s="54" t="s">
        <v>840</v>
      </c>
      <c r="O1184" s="90">
        <v>0.14577649970000001</v>
      </c>
      <c r="P1184" s="54">
        <v>24</v>
      </c>
    </row>
    <row r="1185" spans="1:16" ht="24">
      <c r="A1185" s="54" t="s">
        <v>225</v>
      </c>
      <c r="B1185" s="54" t="s">
        <v>185</v>
      </c>
      <c r="C1185" s="54" t="s">
        <v>1125</v>
      </c>
      <c r="D1185" s="54" t="s">
        <v>97</v>
      </c>
      <c r="E1185" s="54" t="s">
        <v>365</v>
      </c>
      <c r="F1185" s="54" t="s">
        <v>267</v>
      </c>
      <c r="G1185" s="54" t="s">
        <v>302</v>
      </c>
      <c r="H1185" s="54" t="s">
        <v>830</v>
      </c>
      <c r="I1185" s="54" t="s">
        <v>831</v>
      </c>
      <c r="J1185" s="54" t="s">
        <v>302</v>
      </c>
      <c r="K1185" s="54" t="s">
        <v>841</v>
      </c>
      <c r="L1185" s="89">
        <v>41695</v>
      </c>
      <c r="M1185" s="89"/>
      <c r="N1185" s="54" t="s">
        <v>842</v>
      </c>
      <c r="O1185" s="90">
        <v>1.82220625E-2</v>
      </c>
      <c r="P1185" s="54">
        <v>3</v>
      </c>
    </row>
    <row r="1186" spans="1:16" ht="24">
      <c r="A1186" s="54" t="s">
        <v>225</v>
      </c>
      <c r="B1186" s="54" t="s">
        <v>185</v>
      </c>
      <c r="C1186" s="54" t="s">
        <v>1125</v>
      </c>
      <c r="D1186" s="54" t="s">
        <v>97</v>
      </c>
      <c r="E1186" s="54" t="s">
        <v>365</v>
      </c>
      <c r="F1186" s="54" t="s">
        <v>267</v>
      </c>
      <c r="G1186" s="54" t="s">
        <v>302</v>
      </c>
      <c r="H1186" s="54" t="s">
        <v>830</v>
      </c>
      <c r="I1186" s="54" t="s">
        <v>831</v>
      </c>
      <c r="J1186" s="54" t="s">
        <v>302</v>
      </c>
      <c r="K1186" s="54" t="s">
        <v>830</v>
      </c>
      <c r="L1186" s="89">
        <v>41695</v>
      </c>
      <c r="M1186" s="89"/>
      <c r="N1186" s="54" t="s">
        <v>843</v>
      </c>
      <c r="O1186" s="90">
        <v>4.2518145799999997E-2</v>
      </c>
      <c r="P1186" s="54">
        <v>7</v>
      </c>
    </row>
    <row r="1187" spans="1:16" ht="24">
      <c r="A1187" s="54" t="s">
        <v>225</v>
      </c>
      <c r="B1187" s="54" t="s">
        <v>185</v>
      </c>
      <c r="C1187" s="54" t="s">
        <v>1125</v>
      </c>
      <c r="D1187" s="54" t="s">
        <v>97</v>
      </c>
      <c r="E1187" s="54" t="s">
        <v>365</v>
      </c>
      <c r="F1187" s="54" t="s">
        <v>267</v>
      </c>
      <c r="G1187" s="54" t="s">
        <v>302</v>
      </c>
      <c r="H1187" s="54" t="s">
        <v>830</v>
      </c>
      <c r="I1187" s="54" t="s">
        <v>831</v>
      </c>
      <c r="J1187" s="54" t="s">
        <v>302</v>
      </c>
      <c r="K1187" s="54" t="s">
        <v>844</v>
      </c>
      <c r="L1187" s="89">
        <v>41695</v>
      </c>
      <c r="M1187" s="89"/>
      <c r="N1187" s="54" t="s">
        <v>845</v>
      </c>
      <c r="O1187" s="90">
        <v>3.6444124899999999E-2</v>
      </c>
      <c r="P1187" s="54">
        <v>6</v>
      </c>
    </row>
    <row r="1188" spans="1:16" ht="24">
      <c r="A1188" s="54" t="s">
        <v>225</v>
      </c>
      <c r="B1188" s="54" t="s">
        <v>185</v>
      </c>
      <c r="C1188" s="54" t="s">
        <v>1125</v>
      </c>
      <c r="D1188" s="54" t="s">
        <v>97</v>
      </c>
      <c r="E1188" s="54" t="s">
        <v>365</v>
      </c>
      <c r="F1188" s="54" t="s">
        <v>267</v>
      </c>
      <c r="G1188" s="54" t="s">
        <v>302</v>
      </c>
      <c r="H1188" s="54" t="s">
        <v>830</v>
      </c>
      <c r="I1188" s="54" t="s">
        <v>831</v>
      </c>
      <c r="J1188" s="54" t="s">
        <v>302</v>
      </c>
      <c r="K1188" s="54" t="s">
        <v>846</v>
      </c>
      <c r="L1188" s="89">
        <v>41695</v>
      </c>
      <c r="M1188" s="89"/>
      <c r="N1188" s="54" t="s">
        <v>847</v>
      </c>
      <c r="O1188" s="90">
        <v>0.49199568659999998</v>
      </c>
      <c r="P1188" s="54">
        <v>81</v>
      </c>
    </row>
    <row r="1189" spans="1:16" ht="24">
      <c r="A1189" s="54" t="s">
        <v>225</v>
      </c>
      <c r="B1189" s="54" t="s">
        <v>185</v>
      </c>
      <c r="C1189" s="54" t="s">
        <v>1125</v>
      </c>
      <c r="D1189" s="54" t="s">
        <v>97</v>
      </c>
      <c r="E1189" s="54" t="s">
        <v>365</v>
      </c>
      <c r="F1189" s="54" t="s">
        <v>267</v>
      </c>
      <c r="G1189" s="54" t="s">
        <v>302</v>
      </c>
      <c r="H1189" s="54" t="s">
        <v>830</v>
      </c>
      <c r="I1189" s="54" t="s">
        <v>831</v>
      </c>
      <c r="J1189" s="54" t="s">
        <v>302</v>
      </c>
      <c r="K1189" s="54" t="s">
        <v>848</v>
      </c>
      <c r="L1189" s="89">
        <v>41695</v>
      </c>
      <c r="M1189" s="89"/>
      <c r="N1189" s="54" t="s">
        <v>849</v>
      </c>
      <c r="O1189" s="90">
        <v>0.13362845810000001</v>
      </c>
      <c r="P1189" s="54">
        <v>22</v>
      </c>
    </row>
    <row r="1190" spans="1:16" ht="24">
      <c r="A1190" s="54" t="s">
        <v>225</v>
      </c>
      <c r="B1190" s="54" t="s">
        <v>185</v>
      </c>
      <c r="C1190" s="54" t="s">
        <v>1125</v>
      </c>
      <c r="D1190" s="54" t="s">
        <v>97</v>
      </c>
      <c r="E1190" s="54" t="s">
        <v>365</v>
      </c>
      <c r="F1190" s="54" t="s">
        <v>267</v>
      </c>
      <c r="G1190" s="54" t="s">
        <v>302</v>
      </c>
      <c r="H1190" s="54" t="s">
        <v>830</v>
      </c>
      <c r="I1190" s="54" t="s">
        <v>831</v>
      </c>
      <c r="J1190" s="54" t="s">
        <v>302</v>
      </c>
      <c r="K1190" s="54" t="s">
        <v>850</v>
      </c>
      <c r="L1190" s="89">
        <v>41695</v>
      </c>
      <c r="M1190" s="89"/>
      <c r="N1190" s="54" t="s">
        <v>851</v>
      </c>
      <c r="O1190" s="90">
        <v>5.4666187400000003E-2</v>
      </c>
      <c r="P1190" s="54">
        <v>9</v>
      </c>
    </row>
    <row r="1191" spans="1:16" ht="24">
      <c r="A1191" s="54" t="s">
        <v>225</v>
      </c>
      <c r="B1191" s="54" t="s">
        <v>185</v>
      </c>
      <c r="C1191" s="54" t="s">
        <v>1125</v>
      </c>
      <c r="D1191" s="54" t="s">
        <v>97</v>
      </c>
      <c r="E1191" s="54" t="s">
        <v>365</v>
      </c>
      <c r="F1191" s="54" t="s">
        <v>267</v>
      </c>
      <c r="G1191" s="54" t="s">
        <v>854</v>
      </c>
      <c r="H1191" s="54" t="s">
        <v>855</v>
      </c>
      <c r="I1191" s="54" t="s">
        <v>856</v>
      </c>
      <c r="J1191" s="54" t="s">
        <v>854</v>
      </c>
      <c r="K1191" s="54" t="s">
        <v>857</v>
      </c>
      <c r="L1191" s="89">
        <v>41688</v>
      </c>
      <c r="M1191" s="89"/>
      <c r="N1191" s="54" t="s">
        <v>858</v>
      </c>
      <c r="O1191" s="90">
        <v>8.50362915E-2</v>
      </c>
      <c r="P1191" s="54">
        <v>14</v>
      </c>
    </row>
    <row r="1192" spans="1:16" ht="24">
      <c r="A1192" s="54" t="s">
        <v>225</v>
      </c>
      <c r="B1192" s="54" t="s">
        <v>185</v>
      </c>
      <c r="C1192" s="54" t="s">
        <v>1125</v>
      </c>
      <c r="D1192" s="54" t="s">
        <v>97</v>
      </c>
      <c r="E1192" s="54" t="s">
        <v>365</v>
      </c>
      <c r="F1192" s="54" t="s">
        <v>267</v>
      </c>
      <c r="G1192" s="54" t="s">
        <v>854</v>
      </c>
      <c r="H1192" s="54" t="s">
        <v>855</v>
      </c>
      <c r="I1192" s="54" t="s">
        <v>856</v>
      </c>
      <c r="J1192" s="54" t="s">
        <v>854</v>
      </c>
      <c r="K1192" s="54" t="s">
        <v>859</v>
      </c>
      <c r="L1192" s="89">
        <v>41688</v>
      </c>
      <c r="M1192" s="89"/>
      <c r="N1192" s="54" t="s">
        <v>860</v>
      </c>
      <c r="O1192" s="90">
        <v>3.03701041E-2</v>
      </c>
      <c r="P1192" s="54">
        <v>5</v>
      </c>
    </row>
    <row r="1193" spans="1:16" ht="24">
      <c r="A1193" s="54" t="s">
        <v>225</v>
      </c>
      <c r="B1193" s="54" t="s">
        <v>185</v>
      </c>
      <c r="C1193" s="54" t="s">
        <v>1125</v>
      </c>
      <c r="D1193" s="54" t="s">
        <v>97</v>
      </c>
      <c r="E1193" s="54" t="s">
        <v>365</v>
      </c>
      <c r="F1193" s="54" t="s">
        <v>267</v>
      </c>
      <c r="G1193" s="54" t="s">
        <v>854</v>
      </c>
      <c r="H1193" s="54" t="s">
        <v>855</v>
      </c>
      <c r="I1193" s="54" t="s">
        <v>856</v>
      </c>
      <c r="J1193" s="54" t="s">
        <v>854</v>
      </c>
      <c r="K1193" s="54" t="s">
        <v>855</v>
      </c>
      <c r="L1193" s="89">
        <v>41688</v>
      </c>
      <c r="M1193" s="89"/>
      <c r="N1193" s="54" t="s">
        <v>861</v>
      </c>
      <c r="O1193" s="90">
        <v>0.273330937</v>
      </c>
      <c r="P1193" s="54">
        <v>45</v>
      </c>
    </row>
    <row r="1194" spans="1:16" ht="24">
      <c r="A1194" s="54" t="s">
        <v>225</v>
      </c>
      <c r="B1194" s="54" t="s">
        <v>185</v>
      </c>
      <c r="C1194" s="54" t="s">
        <v>1125</v>
      </c>
      <c r="D1194" s="54" t="s">
        <v>97</v>
      </c>
      <c r="E1194" s="54" t="s">
        <v>365</v>
      </c>
      <c r="F1194" s="54" t="s">
        <v>267</v>
      </c>
      <c r="G1194" s="54" t="s">
        <v>854</v>
      </c>
      <c r="H1194" s="54" t="s">
        <v>855</v>
      </c>
      <c r="I1194" s="54" t="s">
        <v>856</v>
      </c>
      <c r="J1194" s="54" t="s">
        <v>854</v>
      </c>
      <c r="K1194" s="54" t="s">
        <v>862</v>
      </c>
      <c r="L1194" s="89">
        <v>41688</v>
      </c>
      <c r="M1194" s="89"/>
      <c r="N1194" s="54" t="s">
        <v>863</v>
      </c>
      <c r="O1194" s="90">
        <v>0.21866474960000001</v>
      </c>
      <c r="P1194" s="54">
        <v>36</v>
      </c>
    </row>
    <row r="1195" spans="1:16" ht="24">
      <c r="A1195" s="54" t="s">
        <v>225</v>
      </c>
      <c r="B1195" s="54" t="s">
        <v>185</v>
      </c>
      <c r="C1195" s="54" t="s">
        <v>1125</v>
      </c>
      <c r="D1195" s="54" t="s">
        <v>97</v>
      </c>
      <c r="E1195" s="54" t="s">
        <v>365</v>
      </c>
      <c r="F1195" s="54" t="s">
        <v>267</v>
      </c>
      <c r="G1195" s="54" t="s">
        <v>854</v>
      </c>
      <c r="H1195" s="54" t="s">
        <v>855</v>
      </c>
      <c r="I1195" s="54" t="s">
        <v>856</v>
      </c>
      <c r="J1195" s="54" t="s">
        <v>854</v>
      </c>
      <c r="K1195" s="54" t="s">
        <v>864</v>
      </c>
      <c r="L1195" s="89">
        <v>41688</v>
      </c>
      <c r="M1195" s="89"/>
      <c r="N1195" s="54" t="s">
        <v>865</v>
      </c>
      <c r="O1195" s="90">
        <v>0.91717714409999995</v>
      </c>
      <c r="P1195" s="54">
        <v>151</v>
      </c>
    </row>
    <row r="1196" spans="1:16" ht="24">
      <c r="A1196" s="54" t="s">
        <v>225</v>
      </c>
      <c r="B1196" s="54" t="s">
        <v>185</v>
      </c>
      <c r="C1196" s="54" t="s">
        <v>1125</v>
      </c>
      <c r="D1196" s="54" t="s">
        <v>97</v>
      </c>
      <c r="E1196" s="54" t="s">
        <v>365</v>
      </c>
      <c r="F1196" s="54" t="s">
        <v>267</v>
      </c>
      <c r="G1196" s="54" t="s">
        <v>854</v>
      </c>
      <c r="H1196" s="54" t="s">
        <v>855</v>
      </c>
      <c r="I1196" s="54" t="s">
        <v>856</v>
      </c>
      <c r="J1196" s="54" t="s">
        <v>854</v>
      </c>
      <c r="K1196" s="54" t="s">
        <v>866</v>
      </c>
      <c r="L1196" s="89">
        <v>41688</v>
      </c>
      <c r="M1196" s="89"/>
      <c r="N1196" s="54" t="s">
        <v>867</v>
      </c>
      <c r="O1196" s="90">
        <v>0.93539920659999998</v>
      </c>
      <c r="P1196" s="54">
        <v>154</v>
      </c>
    </row>
    <row r="1197" spans="1:16" ht="24">
      <c r="A1197" s="54" t="s">
        <v>225</v>
      </c>
      <c r="B1197" s="54" t="s">
        <v>185</v>
      </c>
      <c r="C1197" s="54" t="s">
        <v>1125</v>
      </c>
      <c r="D1197" s="54" t="s">
        <v>97</v>
      </c>
      <c r="E1197" s="54" t="s">
        <v>365</v>
      </c>
      <c r="F1197" s="54" t="s">
        <v>267</v>
      </c>
      <c r="G1197" s="54" t="s">
        <v>854</v>
      </c>
      <c r="H1197" s="54" t="s">
        <v>855</v>
      </c>
      <c r="I1197" s="54" t="s">
        <v>856</v>
      </c>
      <c r="J1197" s="54" t="s">
        <v>854</v>
      </c>
      <c r="K1197" s="54" t="s">
        <v>868</v>
      </c>
      <c r="L1197" s="89">
        <v>41688</v>
      </c>
      <c r="M1197" s="89"/>
      <c r="N1197" s="54" t="s">
        <v>869</v>
      </c>
      <c r="O1197" s="90">
        <v>0.25510887450000008</v>
      </c>
      <c r="P1197" s="54">
        <v>42</v>
      </c>
    </row>
    <row r="1198" spans="1:16" ht="24">
      <c r="A1198" s="54" t="s">
        <v>225</v>
      </c>
      <c r="B1198" s="54" t="s">
        <v>185</v>
      </c>
      <c r="C1198" s="54" t="s">
        <v>1125</v>
      </c>
      <c r="D1198" s="54" t="s">
        <v>97</v>
      </c>
      <c r="E1198" s="54" t="s">
        <v>365</v>
      </c>
      <c r="F1198" s="54" t="s">
        <v>267</v>
      </c>
      <c r="G1198" s="54" t="s">
        <v>854</v>
      </c>
      <c r="H1198" s="54" t="s">
        <v>855</v>
      </c>
      <c r="I1198" s="54" t="s">
        <v>856</v>
      </c>
      <c r="J1198" s="54" t="s">
        <v>854</v>
      </c>
      <c r="K1198" s="54" t="s">
        <v>870</v>
      </c>
      <c r="L1198" s="89">
        <v>41688</v>
      </c>
      <c r="M1198" s="89"/>
      <c r="N1198" s="54" t="s">
        <v>871</v>
      </c>
      <c r="O1198" s="90">
        <v>0.3887373326000001</v>
      </c>
      <c r="P1198" s="54">
        <v>64</v>
      </c>
    </row>
    <row r="1199" spans="1:16" ht="24">
      <c r="A1199" s="54" t="s">
        <v>225</v>
      </c>
      <c r="B1199" s="54" t="s">
        <v>185</v>
      </c>
      <c r="C1199" s="54" t="s">
        <v>1125</v>
      </c>
      <c r="D1199" s="54" t="s">
        <v>97</v>
      </c>
      <c r="E1199" s="54" t="s">
        <v>365</v>
      </c>
      <c r="F1199" s="54" t="s">
        <v>267</v>
      </c>
      <c r="G1199" s="54" t="s">
        <v>854</v>
      </c>
      <c r="H1199" s="54" t="s">
        <v>855</v>
      </c>
      <c r="I1199" s="54" t="s">
        <v>856</v>
      </c>
      <c r="J1199" s="54" t="s">
        <v>854</v>
      </c>
      <c r="K1199" s="54" t="s">
        <v>872</v>
      </c>
      <c r="L1199" s="89">
        <v>41688</v>
      </c>
      <c r="M1199" s="89"/>
      <c r="N1199" s="54" t="s">
        <v>873</v>
      </c>
      <c r="O1199" s="90">
        <v>5.2418799694000002</v>
      </c>
      <c r="P1199" s="54">
        <v>863</v>
      </c>
    </row>
    <row r="1200" spans="1:16" ht="24">
      <c r="A1200" s="54" t="s">
        <v>225</v>
      </c>
      <c r="B1200" s="54" t="s">
        <v>185</v>
      </c>
      <c r="C1200" s="54" t="s">
        <v>1125</v>
      </c>
      <c r="D1200" s="54" t="s">
        <v>97</v>
      </c>
      <c r="E1200" s="54" t="s">
        <v>365</v>
      </c>
      <c r="F1200" s="54" t="s">
        <v>267</v>
      </c>
      <c r="G1200" s="54" t="s">
        <v>854</v>
      </c>
      <c r="H1200" s="54" t="s">
        <v>855</v>
      </c>
      <c r="I1200" s="54" t="s">
        <v>856</v>
      </c>
      <c r="J1200" s="54" t="s">
        <v>854</v>
      </c>
      <c r="K1200" s="54" t="s">
        <v>874</v>
      </c>
      <c r="L1200" s="89">
        <v>41688</v>
      </c>
      <c r="M1200" s="89"/>
      <c r="N1200" s="54" t="s">
        <v>875</v>
      </c>
      <c r="O1200" s="90">
        <v>0.1761466038</v>
      </c>
      <c r="P1200" s="54">
        <v>29</v>
      </c>
    </row>
    <row r="1201" spans="1:16" ht="24">
      <c r="A1201" s="54" t="s">
        <v>225</v>
      </c>
      <c r="B1201" s="54" t="s">
        <v>185</v>
      </c>
      <c r="C1201" s="54" t="s">
        <v>1125</v>
      </c>
      <c r="D1201" s="54" t="s">
        <v>97</v>
      </c>
      <c r="E1201" s="54" t="s">
        <v>365</v>
      </c>
      <c r="F1201" s="54" t="s">
        <v>267</v>
      </c>
      <c r="G1201" s="54" t="s">
        <v>349</v>
      </c>
      <c r="H1201" s="54" t="s">
        <v>884</v>
      </c>
      <c r="I1201" s="54" t="s">
        <v>885</v>
      </c>
      <c r="J1201" s="54" t="s">
        <v>349</v>
      </c>
      <c r="K1201" s="54" t="s">
        <v>888</v>
      </c>
      <c r="L1201" s="89">
        <v>42440</v>
      </c>
      <c r="M1201" s="89"/>
      <c r="N1201" s="54" t="s">
        <v>889</v>
      </c>
      <c r="O1201" s="90">
        <v>1.82220625E-2</v>
      </c>
      <c r="P1201" s="54">
        <v>3</v>
      </c>
    </row>
    <row r="1202" spans="1:16" ht="24">
      <c r="A1202" s="54" t="s">
        <v>225</v>
      </c>
      <c r="B1202" s="54" t="s">
        <v>185</v>
      </c>
      <c r="C1202" s="54" t="s">
        <v>1125</v>
      </c>
      <c r="D1202" s="54" t="s">
        <v>97</v>
      </c>
      <c r="E1202" s="54" t="s">
        <v>365</v>
      </c>
      <c r="F1202" s="54" t="s">
        <v>267</v>
      </c>
      <c r="G1202" s="54" t="s">
        <v>349</v>
      </c>
      <c r="H1202" s="54" t="s">
        <v>884</v>
      </c>
      <c r="I1202" s="54" t="s">
        <v>885</v>
      </c>
      <c r="J1202" s="54" t="s">
        <v>349</v>
      </c>
      <c r="K1202" s="54" t="s">
        <v>890</v>
      </c>
      <c r="L1202" s="89">
        <v>42440</v>
      </c>
      <c r="M1202" s="89"/>
      <c r="N1202" s="54" t="s">
        <v>891</v>
      </c>
      <c r="O1202" s="90">
        <v>6.0740207999999997E-3</v>
      </c>
      <c r="P1202" s="54">
        <v>1</v>
      </c>
    </row>
    <row r="1203" spans="1:16" ht="24">
      <c r="A1203" s="54" t="s">
        <v>225</v>
      </c>
      <c r="B1203" s="54" t="s">
        <v>185</v>
      </c>
      <c r="C1203" s="54" t="s">
        <v>1125</v>
      </c>
      <c r="D1203" s="54" t="s">
        <v>97</v>
      </c>
      <c r="E1203" s="54" t="s">
        <v>365</v>
      </c>
      <c r="F1203" s="54" t="s">
        <v>267</v>
      </c>
      <c r="G1203" s="54" t="s">
        <v>349</v>
      </c>
      <c r="H1203" s="54" t="s">
        <v>884</v>
      </c>
      <c r="I1203" s="54" t="s">
        <v>885</v>
      </c>
      <c r="J1203" s="54" t="s">
        <v>349</v>
      </c>
      <c r="K1203" s="54" t="s">
        <v>894</v>
      </c>
      <c r="L1203" s="89">
        <v>42440</v>
      </c>
      <c r="M1203" s="89"/>
      <c r="N1203" s="54" t="s">
        <v>895</v>
      </c>
      <c r="O1203" s="90">
        <v>6.0740207999999997E-3</v>
      </c>
      <c r="P1203" s="54">
        <v>1</v>
      </c>
    </row>
    <row r="1204" spans="1:16" ht="24">
      <c r="A1204" s="54" t="s">
        <v>225</v>
      </c>
      <c r="B1204" s="54" t="s">
        <v>185</v>
      </c>
      <c r="C1204" s="54" t="s">
        <v>1125</v>
      </c>
      <c r="D1204" s="54" t="s">
        <v>97</v>
      </c>
      <c r="E1204" s="54" t="s">
        <v>365</v>
      </c>
      <c r="F1204" s="54" t="s">
        <v>267</v>
      </c>
      <c r="G1204" s="54" t="s">
        <v>349</v>
      </c>
      <c r="H1204" s="54" t="s">
        <v>884</v>
      </c>
      <c r="I1204" s="54" t="s">
        <v>885</v>
      </c>
      <c r="J1204" s="54" t="s">
        <v>349</v>
      </c>
      <c r="K1204" s="54" t="s">
        <v>896</v>
      </c>
      <c r="L1204" s="89">
        <v>42440</v>
      </c>
      <c r="M1204" s="89"/>
      <c r="N1204" s="54" t="s">
        <v>897</v>
      </c>
      <c r="O1204" s="90">
        <v>6.0740207999999997E-3</v>
      </c>
      <c r="P1204" s="54">
        <v>1</v>
      </c>
    </row>
    <row r="1205" spans="1:16" ht="24">
      <c r="A1205" s="54" t="s">
        <v>225</v>
      </c>
      <c r="B1205" s="54" t="s">
        <v>185</v>
      </c>
      <c r="C1205" s="54" t="s">
        <v>1125</v>
      </c>
      <c r="D1205" s="54" t="s">
        <v>97</v>
      </c>
      <c r="E1205" s="54" t="s">
        <v>365</v>
      </c>
      <c r="F1205" s="54" t="s">
        <v>267</v>
      </c>
      <c r="G1205" s="54" t="s">
        <v>349</v>
      </c>
      <c r="H1205" s="54" t="s">
        <v>884</v>
      </c>
      <c r="I1205" s="54" t="s">
        <v>885</v>
      </c>
      <c r="J1205" s="54" t="s">
        <v>349</v>
      </c>
      <c r="K1205" s="54" t="s">
        <v>902</v>
      </c>
      <c r="L1205" s="89">
        <v>42440</v>
      </c>
      <c r="M1205" s="89"/>
      <c r="N1205" s="54" t="s">
        <v>903</v>
      </c>
      <c r="O1205" s="90">
        <v>6.0740207999999997E-3</v>
      </c>
      <c r="P1205" s="54">
        <v>1</v>
      </c>
    </row>
    <row r="1206" spans="1:16" ht="24">
      <c r="A1206" s="54" t="s">
        <v>225</v>
      </c>
      <c r="B1206" s="54" t="s">
        <v>185</v>
      </c>
      <c r="C1206" s="54" t="s">
        <v>1125</v>
      </c>
      <c r="D1206" s="54" t="s">
        <v>97</v>
      </c>
      <c r="E1206" s="54" t="s">
        <v>365</v>
      </c>
      <c r="F1206" s="54" t="s">
        <v>267</v>
      </c>
      <c r="G1206" s="54" t="s">
        <v>349</v>
      </c>
      <c r="H1206" s="54" t="s">
        <v>904</v>
      </c>
      <c r="I1206" s="54" t="s">
        <v>908</v>
      </c>
      <c r="J1206" s="54" t="s">
        <v>349</v>
      </c>
      <c r="K1206" s="54" t="s">
        <v>909</v>
      </c>
      <c r="L1206" s="89">
        <v>42209</v>
      </c>
      <c r="M1206" s="89"/>
      <c r="N1206" s="54" t="s">
        <v>910</v>
      </c>
      <c r="O1206" s="90">
        <v>6.0740207999999997E-3</v>
      </c>
      <c r="P1206" s="54">
        <v>1</v>
      </c>
    </row>
    <row r="1207" spans="1:16" ht="24">
      <c r="A1207" s="54" t="s">
        <v>225</v>
      </c>
      <c r="B1207" s="54" t="s">
        <v>185</v>
      </c>
      <c r="C1207" s="54" t="s">
        <v>1125</v>
      </c>
      <c r="D1207" s="54" t="s">
        <v>97</v>
      </c>
      <c r="E1207" s="54" t="s">
        <v>365</v>
      </c>
      <c r="F1207" s="54" t="s">
        <v>267</v>
      </c>
      <c r="G1207" s="54" t="s">
        <v>349</v>
      </c>
      <c r="H1207" s="54" t="s">
        <v>915</v>
      </c>
      <c r="I1207" s="54" t="s">
        <v>916</v>
      </c>
      <c r="J1207" s="54" t="s">
        <v>349</v>
      </c>
      <c r="K1207" s="54" t="s">
        <v>919</v>
      </c>
      <c r="L1207" s="89">
        <v>42307</v>
      </c>
      <c r="M1207" s="89"/>
      <c r="N1207" s="54" t="s">
        <v>920</v>
      </c>
      <c r="O1207" s="90">
        <v>6.0740207999999997E-3</v>
      </c>
      <c r="P1207" s="54">
        <v>1</v>
      </c>
    </row>
    <row r="1208" spans="1:16" ht="24">
      <c r="A1208" s="54" t="s">
        <v>225</v>
      </c>
      <c r="B1208" s="54" t="s">
        <v>185</v>
      </c>
      <c r="C1208" s="54" t="s">
        <v>1125</v>
      </c>
      <c r="D1208" s="54" t="s">
        <v>97</v>
      </c>
      <c r="E1208" s="54" t="s">
        <v>365</v>
      </c>
      <c r="F1208" s="54" t="s">
        <v>267</v>
      </c>
      <c r="G1208" s="54" t="s">
        <v>349</v>
      </c>
      <c r="H1208" s="54" t="s">
        <v>350</v>
      </c>
      <c r="I1208" s="54" t="s">
        <v>921</v>
      </c>
      <c r="J1208" s="54" t="s">
        <v>349</v>
      </c>
      <c r="K1208" s="54" t="s">
        <v>350</v>
      </c>
      <c r="L1208" s="89">
        <v>42384</v>
      </c>
      <c r="M1208" s="89"/>
      <c r="N1208" s="54" t="s">
        <v>922</v>
      </c>
      <c r="O1208" s="90">
        <v>6.0740207999999997E-3</v>
      </c>
      <c r="P1208" s="54">
        <v>1</v>
      </c>
    </row>
    <row r="1209" spans="1:16" ht="24">
      <c r="A1209" s="54" t="s">
        <v>225</v>
      </c>
      <c r="B1209" s="54" t="s">
        <v>185</v>
      </c>
      <c r="C1209" s="54" t="s">
        <v>1125</v>
      </c>
      <c r="D1209" s="54" t="s">
        <v>97</v>
      </c>
      <c r="E1209" s="54" t="s">
        <v>365</v>
      </c>
      <c r="F1209" s="54" t="s">
        <v>267</v>
      </c>
      <c r="G1209" s="54" t="s">
        <v>353</v>
      </c>
      <c r="H1209" s="54" t="s">
        <v>923</v>
      </c>
      <c r="I1209" s="54" t="s">
        <v>924</v>
      </c>
      <c r="J1209" s="54" t="s">
        <v>353</v>
      </c>
      <c r="K1209" s="54" t="s">
        <v>925</v>
      </c>
      <c r="L1209" s="89">
        <v>42622</v>
      </c>
      <c r="M1209" s="89"/>
      <c r="N1209" s="54" t="s">
        <v>926</v>
      </c>
      <c r="O1209" s="90">
        <v>5.4666187400000003E-2</v>
      </c>
      <c r="P1209" s="54">
        <v>9</v>
      </c>
    </row>
    <row r="1210" spans="1:16" ht="24">
      <c r="A1210" s="54" t="s">
        <v>225</v>
      </c>
      <c r="B1210" s="54" t="s">
        <v>185</v>
      </c>
      <c r="C1210" s="54" t="s">
        <v>1125</v>
      </c>
      <c r="D1210" s="54" t="s">
        <v>97</v>
      </c>
      <c r="E1210" s="54" t="s">
        <v>365</v>
      </c>
      <c r="F1210" s="54" t="s">
        <v>267</v>
      </c>
      <c r="G1210" s="54" t="s">
        <v>353</v>
      </c>
      <c r="H1210" s="54" t="s">
        <v>923</v>
      </c>
      <c r="I1210" s="54" t="s">
        <v>924</v>
      </c>
      <c r="J1210" s="54" t="s">
        <v>353</v>
      </c>
      <c r="K1210" s="54" t="s">
        <v>354</v>
      </c>
      <c r="L1210" s="89">
        <v>42622</v>
      </c>
      <c r="M1210" s="89"/>
      <c r="N1210" s="54" t="s">
        <v>927</v>
      </c>
      <c r="O1210" s="90">
        <v>0.103258354</v>
      </c>
      <c r="P1210" s="54">
        <v>17</v>
      </c>
    </row>
    <row r="1211" spans="1:16" ht="24">
      <c r="A1211" s="54" t="s">
        <v>225</v>
      </c>
      <c r="B1211" s="54" t="s">
        <v>185</v>
      </c>
      <c r="C1211" s="54" t="s">
        <v>1125</v>
      </c>
      <c r="D1211" s="54" t="s">
        <v>97</v>
      </c>
      <c r="E1211" s="54" t="s">
        <v>365</v>
      </c>
      <c r="F1211" s="54" t="s">
        <v>267</v>
      </c>
      <c r="G1211" s="54" t="s">
        <v>353</v>
      </c>
      <c r="H1211" s="54" t="s">
        <v>923</v>
      </c>
      <c r="I1211" s="54" t="s">
        <v>924</v>
      </c>
      <c r="J1211" s="54" t="s">
        <v>353</v>
      </c>
      <c r="K1211" s="54" t="s">
        <v>928</v>
      </c>
      <c r="L1211" s="89">
        <v>42622</v>
      </c>
      <c r="M1211" s="89"/>
      <c r="N1211" s="54" t="s">
        <v>929</v>
      </c>
      <c r="O1211" s="90">
        <v>4.85921666E-2</v>
      </c>
      <c r="P1211" s="54">
        <v>8</v>
      </c>
    </row>
    <row r="1212" spans="1:16" ht="24">
      <c r="A1212" s="54" t="s">
        <v>225</v>
      </c>
      <c r="B1212" s="54" t="s">
        <v>185</v>
      </c>
      <c r="C1212" s="54" t="s">
        <v>1125</v>
      </c>
      <c r="D1212" s="54" t="s">
        <v>97</v>
      </c>
      <c r="E1212" s="54" t="s">
        <v>365</v>
      </c>
      <c r="F1212" s="54" t="s">
        <v>267</v>
      </c>
      <c r="G1212" s="54" t="s">
        <v>353</v>
      </c>
      <c r="H1212" s="54" t="s">
        <v>923</v>
      </c>
      <c r="I1212" s="54" t="s">
        <v>924</v>
      </c>
      <c r="J1212" s="54" t="s">
        <v>353</v>
      </c>
      <c r="K1212" s="54" t="s">
        <v>930</v>
      </c>
      <c r="L1212" s="89">
        <v>42622</v>
      </c>
      <c r="M1212" s="89"/>
      <c r="N1212" s="54" t="s">
        <v>931</v>
      </c>
      <c r="O1212" s="90">
        <v>9.7184333199999987E-2</v>
      </c>
      <c r="P1212" s="54">
        <v>16</v>
      </c>
    </row>
    <row r="1213" spans="1:16" ht="24">
      <c r="A1213" s="54" t="s">
        <v>225</v>
      </c>
      <c r="B1213" s="54" t="s">
        <v>185</v>
      </c>
      <c r="C1213" s="54" t="s">
        <v>1125</v>
      </c>
      <c r="D1213" s="54" t="s">
        <v>97</v>
      </c>
      <c r="E1213" s="54" t="s">
        <v>365</v>
      </c>
      <c r="F1213" s="54" t="s">
        <v>267</v>
      </c>
      <c r="G1213" s="54" t="s">
        <v>353</v>
      </c>
      <c r="H1213" s="54" t="s">
        <v>923</v>
      </c>
      <c r="I1213" s="54" t="s">
        <v>924</v>
      </c>
      <c r="J1213" s="54" t="s">
        <v>353</v>
      </c>
      <c r="K1213" s="54" t="s">
        <v>932</v>
      </c>
      <c r="L1213" s="89">
        <v>42622</v>
      </c>
      <c r="M1213" s="89"/>
      <c r="N1213" s="54" t="s">
        <v>933</v>
      </c>
      <c r="O1213" s="90">
        <v>6.6814229000000003E-2</v>
      </c>
      <c r="P1213" s="54">
        <v>11</v>
      </c>
    </row>
    <row r="1214" spans="1:16" ht="24">
      <c r="A1214" s="54" t="s">
        <v>225</v>
      </c>
      <c r="B1214" s="54" t="s">
        <v>185</v>
      </c>
      <c r="C1214" s="54" t="s">
        <v>1125</v>
      </c>
      <c r="D1214" s="54" t="s">
        <v>97</v>
      </c>
      <c r="E1214" s="54" t="s">
        <v>365</v>
      </c>
      <c r="F1214" s="54" t="s">
        <v>267</v>
      </c>
      <c r="G1214" s="54" t="s">
        <v>353</v>
      </c>
      <c r="H1214" s="54" t="s">
        <v>923</v>
      </c>
      <c r="I1214" s="54" t="s">
        <v>924</v>
      </c>
      <c r="J1214" s="54" t="s">
        <v>353</v>
      </c>
      <c r="K1214" s="54" t="s">
        <v>357</v>
      </c>
      <c r="L1214" s="89">
        <v>42622</v>
      </c>
      <c r="M1214" s="89"/>
      <c r="N1214" s="54" t="s">
        <v>934</v>
      </c>
      <c r="O1214" s="90">
        <v>0.10933237480000001</v>
      </c>
      <c r="P1214" s="54">
        <v>18</v>
      </c>
    </row>
    <row r="1215" spans="1:16" ht="24">
      <c r="A1215" s="54" t="s">
        <v>225</v>
      </c>
      <c r="B1215" s="54" t="s">
        <v>185</v>
      </c>
      <c r="C1215" s="54" t="s">
        <v>1125</v>
      </c>
      <c r="D1215" s="54" t="s">
        <v>97</v>
      </c>
      <c r="E1215" s="54" t="s">
        <v>365</v>
      </c>
      <c r="F1215" s="54" t="s">
        <v>267</v>
      </c>
      <c r="G1215" s="54" t="s">
        <v>199</v>
      </c>
      <c r="H1215" s="54" t="s">
        <v>200</v>
      </c>
      <c r="I1215" s="54" t="s">
        <v>936</v>
      </c>
      <c r="J1215" s="54" t="s">
        <v>199</v>
      </c>
      <c r="K1215" s="54" t="s">
        <v>937</v>
      </c>
      <c r="L1215" s="89">
        <v>42979</v>
      </c>
      <c r="M1215" s="89"/>
      <c r="N1215" s="54" t="s">
        <v>938</v>
      </c>
      <c r="O1215" s="90">
        <v>0.38266331180000002</v>
      </c>
      <c r="P1215" s="54">
        <v>63</v>
      </c>
    </row>
    <row r="1216" spans="1:16" ht="24">
      <c r="A1216" s="54" t="s">
        <v>225</v>
      </c>
      <c r="B1216" s="54" t="s">
        <v>185</v>
      </c>
      <c r="C1216" s="54" t="s">
        <v>1125</v>
      </c>
      <c r="D1216" s="54" t="s">
        <v>97</v>
      </c>
      <c r="E1216" s="54" t="s">
        <v>365</v>
      </c>
      <c r="F1216" s="54" t="s">
        <v>267</v>
      </c>
      <c r="G1216" s="54" t="s">
        <v>199</v>
      </c>
      <c r="H1216" s="54" t="s">
        <v>200</v>
      </c>
      <c r="I1216" s="54" t="s">
        <v>936</v>
      </c>
      <c r="J1216" s="54" t="s">
        <v>199</v>
      </c>
      <c r="K1216" s="54" t="s">
        <v>939</v>
      </c>
      <c r="L1216" s="89">
        <v>42979</v>
      </c>
      <c r="M1216" s="89"/>
      <c r="N1216" s="54" t="s">
        <v>940</v>
      </c>
      <c r="O1216" s="90">
        <v>0.1154063956</v>
      </c>
      <c r="P1216" s="54">
        <v>19</v>
      </c>
    </row>
    <row r="1217" spans="1:16" ht="24">
      <c r="A1217" s="54" t="s">
        <v>225</v>
      </c>
      <c r="B1217" s="54" t="s">
        <v>185</v>
      </c>
      <c r="C1217" s="54" t="s">
        <v>1125</v>
      </c>
      <c r="D1217" s="54" t="s">
        <v>97</v>
      </c>
      <c r="E1217" s="54" t="s">
        <v>365</v>
      </c>
      <c r="F1217" s="54" t="s">
        <v>267</v>
      </c>
      <c r="G1217" s="54" t="s">
        <v>199</v>
      </c>
      <c r="H1217" s="54" t="s">
        <v>200</v>
      </c>
      <c r="I1217" s="54" t="s">
        <v>936</v>
      </c>
      <c r="J1217" s="54" t="s">
        <v>199</v>
      </c>
      <c r="K1217" s="54" t="s">
        <v>941</v>
      </c>
      <c r="L1217" s="89">
        <v>42979</v>
      </c>
      <c r="M1217" s="89"/>
      <c r="N1217" s="54" t="s">
        <v>942</v>
      </c>
      <c r="O1217" s="90">
        <v>0.76532662360000003</v>
      </c>
      <c r="P1217" s="54">
        <v>126</v>
      </c>
    </row>
    <row r="1218" spans="1:16" ht="24">
      <c r="A1218" s="54" t="s">
        <v>225</v>
      </c>
      <c r="B1218" s="54" t="s">
        <v>185</v>
      </c>
      <c r="C1218" s="54" t="s">
        <v>1125</v>
      </c>
      <c r="D1218" s="54" t="s">
        <v>97</v>
      </c>
      <c r="E1218" s="54" t="s">
        <v>365</v>
      </c>
      <c r="F1218" s="54" t="s">
        <v>267</v>
      </c>
      <c r="G1218" s="54" t="s">
        <v>199</v>
      </c>
      <c r="H1218" s="54" t="s">
        <v>200</v>
      </c>
      <c r="I1218" s="54" t="s">
        <v>936</v>
      </c>
      <c r="J1218" s="54" t="s">
        <v>199</v>
      </c>
      <c r="K1218" s="54" t="s">
        <v>943</v>
      </c>
      <c r="L1218" s="89">
        <v>42979</v>
      </c>
      <c r="M1218" s="89"/>
      <c r="N1218" s="54" t="s">
        <v>944</v>
      </c>
      <c r="O1218" s="90">
        <v>0.1882946455</v>
      </c>
      <c r="P1218" s="54">
        <v>31</v>
      </c>
    </row>
    <row r="1219" spans="1:16" ht="24">
      <c r="A1219" s="54" t="s">
        <v>225</v>
      </c>
      <c r="B1219" s="54" t="s">
        <v>185</v>
      </c>
      <c r="C1219" s="54" t="s">
        <v>1125</v>
      </c>
      <c r="D1219" s="54" t="s">
        <v>97</v>
      </c>
      <c r="E1219" s="54" t="s">
        <v>365</v>
      </c>
      <c r="F1219" s="54" t="s">
        <v>267</v>
      </c>
      <c r="G1219" s="54" t="s">
        <v>199</v>
      </c>
      <c r="H1219" s="54" t="s">
        <v>200</v>
      </c>
      <c r="I1219" s="54" t="s">
        <v>936</v>
      </c>
      <c r="J1219" s="54" t="s">
        <v>199</v>
      </c>
      <c r="K1219" s="54" t="s">
        <v>945</v>
      </c>
      <c r="L1219" s="89">
        <v>42979</v>
      </c>
      <c r="M1219" s="89"/>
      <c r="N1219" s="54" t="s">
        <v>946</v>
      </c>
      <c r="O1219" s="90">
        <v>0.15792454140000001</v>
      </c>
      <c r="P1219" s="54">
        <v>26</v>
      </c>
    </row>
    <row r="1220" spans="1:16" ht="24">
      <c r="A1220" s="54" t="s">
        <v>225</v>
      </c>
      <c r="B1220" s="54" t="s">
        <v>185</v>
      </c>
      <c r="C1220" s="54" t="s">
        <v>1125</v>
      </c>
      <c r="D1220" s="54" t="s">
        <v>97</v>
      </c>
      <c r="E1220" s="54" t="s">
        <v>365</v>
      </c>
      <c r="F1220" s="54" t="s">
        <v>267</v>
      </c>
      <c r="G1220" s="54" t="s">
        <v>199</v>
      </c>
      <c r="H1220" s="54" t="s">
        <v>200</v>
      </c>
      <c r="I1220" s="54" t="s">
        <v>936</v>
      </c>
      <c r="J1220" s="54" t="s">
        <v>199</v>
      </c>
      <c r="K1220" s="54" t="s">
        <v>947</v>
      </c>
      <c r="L1220" s="89">
        <v>42979</v>
      </c>
      <c r="M1220" s="89"/>
      <c r="N1220" s="54" t="s">
        <v>948</v>
      </c>
      <c r="O1220" s="90">
        <v>0.13970247890000001</v>
      </c>
      <c r="P1220" s="54">
        <v>23</v>
      </c>
    </row>
    <row r="1221" spans="1:16" ht="24">
      <c r="A1221" s="54" t="s">
        <v>225</v>
      </c>
      <c r="B1221" s="54" t="s">
        <v>185</v>
      </c>
      <c r="C1221" s="54" t="s">
        <v>1125</v>
      </c>
      <c r="D1221" s="54" t="s">
        <v>97</v>
      </c>
      <c r="E1221" s="54" t="s">
        <v>365</v>
      </c>
      <c r="F1221" s="54" t="s">
        <v>267</v>
      </c>
      <c r="G1221" s="54" t="s">
        <v>199</v>
      </c>
      <c r="H1221" s="54" t="s">
        <v>200</v>
      </c>
      <c r="I1221" s="54" t="s">
        <v>936</v>
      </c>
      <c r="J1221" s="54" t="s">
        <v>199</v>
      </c>
      <c r="K1221" s="54" t="s">
        <v>949</v>
      </c>
      <c r="L1221" s="89">
        <v>42979</v>
      </c>
      <c r="M1221" s="89"/>
      <c r="N1221" s="54" t="s">
        <v>950</v>
      </c>
      <c r="O1221" s="90">
        <v>0.1214804164</v>
      </c>
      <c r="P1221" s="54">
        <v>20</v>
      </c>
    </row>
    <row r="1222" spans="1:16" ht="24">
      <c r="A1222" s="54" t="s">
        <v>225</v>
      </c>
      <c r="B1222" s="54" t="s">
        <v>185</v>
      </c>
      <c r="C1222" s="54" t="s">
        <v>1125</v>
      </c>
      <c r="D1222" s="54" t="s">
        <v>97</v>
      </c>
      <c r="E1222" s="54" t="s">
        <v>365</v>
      </c>
      <c r="F1222" s="54" t="s">
        <v>267</v>
      </c>
      <c r="G1222" s="54" t="s">
        <v>199</v>
      </c>
      <c r="H1222" s="54" t="s">
        <v>200</v>
      </c>
      <c r="I1222" s="54" t="s">
        <v>936</v>
      </c>
      <c r="J1222" s="54" t="s">
        <v>199</v>
      </c>
      <c r="K1222" s="54" t="s">
        <v>951</v>
      </c>
      <c r="L1222" s="89">
        <v>42979</v>
      </c>
      <c r="M1222" s="89"/>
      <c r="N1222" s="54" t="s">
        <v>952</v>
      </c>
      <c r="O1222" s="90">
        <v>0.13970247890000001</v>
      </c>
      <c r="P1222" s="54">
        <v>23</v>
      </c>
    </row>
    <row r="1223" spans="1:16" ht="24">
      <c r="A1223" s="54" t="s">
        <v>225</v>
      </c>
      <c r="B1223" s="54" t="s">
        <v>185</v>
      </c>
      <c r="C1223" s="54" t="s">
        <v>1125</v>
      </c>
      <c r="D1223" s="54" t="s">
        <v>97</v>
      </c>
      <c r="E1223" s="54" t="s">
        <v>365</v>
      </c>
      <c r="F1223" s="54" t="s">
        <v>267</v>
      </c>
      <c r="G1223" s="54" t="s">
        <v>199</v>
      </c>
      <c r="H1223" s="54" t="s">
        <v>953</v>
      </c>
      <c r="I1223" s="54" t="s">
        <v>954</v>
      </c>
      <c r="J1223" s="54" t="s">
        <v>199</v>
      </c>
      <c r="K1223" s="54" t="s">
        <v>953</v>
      </c>
      <c r="L1223" s="89">
        <v>42867</v>
      </c>
      <c r="M1223" s="89"/>
      <c r="N1223" s="54" t="s">
        <v>955</v>
      </c>
      <c r="O1223" s="90">
        <v>0.4008853743000001</v>
      </c>
      <c r="P1223" s="54">
        <v>66</v>
      </c>
    </row>
    <row r="1224" spans="1:16" ht="24">
      <c r="A1224" s="54" t="s">
        <v>225</v>
      </c>
      <c r="B1224" s="54" t="s">
        <v>185</v>
      </c>
      <c r="C1224" s="54" t="s">
        <v>1125</v>
      </c>
      <c r="D1224" s="54" t="s">
        <v>97</v>
      </c>
      <c r="E1224" s="54" t="s">
        <v>365</v>
      </c>
      <c r="F1224" s="54" t="s">
        <v>267</v>
      </c>
      <c r="G1224" s="54" t="s">
        <v>199</v>
      </c>
      <c r="H1224" s="54" t="s">
        <v>941</v>
      </c>
      <c r="I1224" s="54" t="s">
        <v>1441</v>
      </c>
      <c r="J1224" s="54" t="s">
        <v>199</v>
      </c>
      <c r="K1224" s="54" t="s">
        <v>941</v>
      </c>
      <c r="L1224" s="89">
        <v>43210</v>
      </c>
      <c r="M1224" s="89"/>
      <c r="N1224" s="54" t="s">
        <v>1442</v>
      </c>
      <c r="O1224" s="90">
        <v>6.6814229000000003E-2</v>
      </c>
      <c r="P1224" s="54">
        <v>11</v>
      </c>
    </row>
    <row r="1225" spans="1:16" ht="24">
      <c r="A1225" s="54" t="s">
        <v>225</v>
      </c>
      <c r="B1225" s="54" t="s">
        <v>185</v>
      </c>
      <c r="C1225" s="54" t="s">
        <v>1125</v>
      </c>
      <c r="D1225" s="54" t="s">
        <v>97</v>
      </c>
      <c r="E1225" s="54" t="s">
        <v>365</v>
      </c>
      <c r="F1225" s="54" t="s">
        <v>267</v>
      </c>
      <c r="G1225" s="54" t="s">
        <v>199</v>
      </c>
      <c r="H1225" s="54" t="s">
        <v>201</v>
      </c>
      <c r="I1225" s="54" t="s">
        <v>310</v>
      </c>
      <c r="J1225" s="54" t="s">
        <v>199</v>
      </c>
      <c r="K1225" s="54" t="s">
        <v>956</v>
      </c>
      <c r="L1225" s="89">
        <v>41688</v>
      </c>
      <c r="M1225" s="89"/>
      <c r="N1225" s="54" t="s">
        <v>957</v>
      </c>
      <c r="O1225" s="90">
        <v>0.19436866629999999</v>
      </c>
      <c r="P1225" s="54">
        <v>32</v>
      </c>
    </row>
    <row r="1226" spans="1:16" ht="24">
      <c r="A1226" s="54" t="s">
        <v>225</v>
      </c>
      <c r="B1226" s="54" t="s">
        <v>185</v>
      </c>
      <c r="C1226" s="54" t="s">
        <v>1125</v>
      </c>
      <c r="D1226" s="54" t="s">
        <v>97</v>
      </c>
      <c r="E1226" s="54" t="s">
        <v>365</v>
      </c>
      <c r="F1226" s="54" t="s">
        <v>267</v>
      </c>
      <c r="G1226" s="54" t="s">
        <v>199</v>
      </c>
      <c r="H1226" s="54" t="s">
        <v>201</v>
      </c>
      <c r="I1226" s="54" t="s">
        <v>310</v>
      </c>
      <c r="J1226" s="54" t="s">
        <v>199</v>
      </c>
      <c r="K1226" s="54" t="s">
        <v>958</v>
      </c>
      <c r="L1226" s="89">
        <v>41688</v>
      </c>
      <c r="M1226" s="89"/>
      <c r="N1226" s="54" t="s">
        <v>959</v>
      </c>
      <c r="O1226" s="90">
        <v>0.48592166580000001</v>
      </c>
      <c r="P1226" s="54">
        <v>80</v>
      </c>
    </row>
    <row r="1227" spans="1:16" ht="24">
      <c r="A1227" s="54" t="s">
        <v>225</v>
      </c>
      <c r="B1227" s="54" t="s">
        <v>185</v>
      </c>
      <c r="C1227" s="54" t="s">
        <v>1125</v>
      </c>
      <c r="D1227" s="54" t="s">
        <v>97</v>
      </c>
      <c r="E1227" s="54" t="s">
        <v>365</v>
      </c>
      <c r="F1227" s="54" t="s">
        <v>267</v>
      </c>
      <c r="G1227" s="54" t="s">
        <v>199</v>
      </c>
      <c r="H1227" s="54" t="s">
        <v>201</v>
      </c>
      <c r="I1227" s="54" t="s">
        <v>310</v>
      </c>
      <c r="J1227" s="54" t="s">
        <v>199</v>
      </c>
      <c r="K1227" s="54" t="s">
        <v>960</v>
      </c>
      <c r="L1227" s="89">
        <v>41688</v>
      </c>
      <c r="M1227" s="89"/>
      <c r="N1227" s="54" t="s">
        <v>961</v>
      </c>
      <c r="O1227" s="90">
        <v>0.40695939510000001</v>
      </c>
      <c r="P1227" s="54">
        <v>67</v>
      </c>
    </row>
    <row r="1228" spans="1:16" ht="24">
      <c r="A1228" s="54" t="s">
        <v>225</v>
      </c>
      <c r="B1228" s="54" t="s">
        <v>185</v>
      </c>
      <c r="C1228" s="54" t="s">
        <v>1125</v>
      </c>
      <c r="D1228" s="54" t="s">
        <v>97</v>
      </c>
      <c r="E1228" s="54" t="s">
        <v>365</v>
      </c>
      <c r="F1228" s="54" t="s">
        <v>267</v>
      </c>
      <c r="G1228" s="54" t="s">
        <v>199</v>
      </c>
      <c r="H1228" s="54" t="s">
        <v>201</v>
      </c>
      <c r="I1228" s="54" t="s">
        <v>310</v>
      </c>
      <c r="J1228" s="54" t="s">
        <v>199</v>
      </c>
      <c r="K1228" s="54" t="s">
        <v>311</v>
      </c>
      <c r="L1228" s="89">
        <v>41688</v>
      </c>
      <c r="M1228" s="89"/>
      <c r="N1228" s="54" t="s">
        <v>312</v>
      </c>
      <c r="O1228" s="90">
        <v>1.2512482893000001</v>
      </c>
      <c r="P1228" s="54">
        <v>206</v>
      </c>
    </row>
    <row r="1229" spans="1:16" ht="24">
      <c r="A1229" s="54" t="s">
        <v>225</v>
      </c>
      <c r="B1229" s="54" t="s">
        <v>185</v>
      </c>
      <c r="C1229" s="54" t="s">
        <v>1125</v>
      </c>
      <c r="D1229" s="54" t="s">
        <v>97</v>
      </c>
      <c r="E1229" s="54" t="s">
        <v>365</v>
      </c>
      <c r="F1229" s="54" t="s">
        <v>267</v>
      </c>
      <c r="G1229" s="54" t="s">
        <v>199</v>
      </c>
      <c r="H1229" s="54" t="s">
        <v>201</v>
      </c>
      <c r="I1229" s="54" t="s">
        <v>310</v>
      </c>
      <c r="J1229" s="54" t="s">
        <v>199</v>
      </c>
      <c r="K1229" s="54" t="s">
        <v>962</v>
      </c>
      <c r="L1229" s="89">
        <v>41688</v>
      </c>
      <c r="M1229" s="89"/>
      <c r="N1229" s="54" t="s">
        <v>963</v>
      </c>
      <c r="O1229" s="90">
        <v>1.5002831430000001</v>
      </c>
      <c r="P1229" s="54">
        <v>247</v>
      </c>
    </row>
    <row r="1230" spans="1:16" ht="24">
      <c r="A1230" s="54" t="s">
        <v>225</v>
      </c>
      <c r="B1230" s="54" t="s">
        <v>185</v>
      </c>
      <c r="C1230" s="54" t="s">
        <v>1125</v>
      </c>
      <c r="D1230" s="54" t="s">
        <v>97</v>
      </c>
      <c r="E1230" s="54" t="s">
        <v>365</v>
      </c>
      <c r="F1230" s="54" t="s">
        <v>267</v>
      </c>
      <c r="G1230" s="54" t="s">
        <v>199</v>
      </c>
      <c r="H1230" s="54" t="s">
        <v>201</v>
      </c>
      <c r="I1230" s="54" t="s">
        <v>310</v>
      </c>
      <c r="J1230" s="54" t="s">
        <v>199</v>
      </c>
      <c r="K1230" s="54" t="s">
        <v>964</v>
      </c>
      <c r="L1230" s="89">
        <v>41688</v>
      </c>
      <c r="M1230" s="89"/>
      <c r="N1230" s="54" t="s">
        <v>965</v>
      </c>
      <c r="O1230" s="90">
        <v>0.51021774900000016</v>
      </c>
      <c r="P1230" s="54">
        <v>84</v>
      </c>
    </row>
    <row r="1231" spans="1:16" ht="24">
      <c r="A1231" s="54" t="s">
        <v>225</v>
      </c>
      <c r="B1231" s="54" t="s">
        <v>185</v>
      </c>
      <c r="C1231" s="54" t="s">
        <v>1125</v>
      </c>
      <c r="D1231" s="54" t="s">
        <v>97</v>
      </c>
      <c r="E1231" s="54" t="s">
        <v>365</v>
      </c>
      <c r="F1231" s="54" t="s">
        <v>267</v>
      </c>
      <c r="G1231" s="54" t="s">
        <v>199</v>
      </c>
      <c r="H1231" s="54" t="s">
        <v>201</v>
      </c>
      <c r="I1231" s="54" t="s">
        <v>310</v>
      </c>
      <c r="J1231" s="54" t="s">
        <v>199</v>
      </c>
      <c r="K1231" s="54" t="s">
        <v>966</v>
      </c>
      <c r="L1231" s="89">
        <v>41688</v>
      </c>
      <c r="M1231" s="89"/>
      <c r="N1231" s="54" t="s">
        <v>967</v>
      </c>
      <c r="O1231" s="90">
        <v>0.30977506190000009</v>
      </c>
      <c r="P1231" s="54">
        <v>51</v>
      </c>
    </row>
    <row r="1232" spans="1:16" ht="24">
      <c r="A1232" s="54" t="s">
        <v>225</v>
      </c>
      <c r="B1232" s="54" t="s">
        <v>185</v>
      </c>
      <c r="C1232" s="54" t="s">
        <v>1125</v>
      </c>
      <c r="D1232" s="54" t="s">
        <v>97</v>
      </c>
      <c r="E1232" s="54" t="s">
        <v>365</v>
      </c>
      <c r="F1232" s="54" t="s">
        <v>267</v>
      </c>
      <c r="G1232" s="54" t="s">
        <v>199</v>
      </c>
      <c r="H1232" s="54" t="s">
        <v>201</v>
      </c>
      <c r="I1232" s="54" t="s">
        <v>310</v>
      </c>
      <c r="J1232" s="54" t="s">
        <v>199</v>
      </c>
      <c r="K1232" s="54" t="s">
        <v>313</v>
      </c>
      <c r="L1232" s="89">
        <v>41688</v>
      </c>
      <c r="M1232" s="89"/>
      <c r="N1232" s="54" t="s">
        <v>314</v>
      </c>
      <c r="O1232" s="90">
        <v>0.30977506190000009</v>
      </c>
      <c r="P1232" s="54">
        <v>51</v>
      </c>
    </row>
    <row r="1233" spans="1:16" ht="24">
      <c r="A1233" s="54" t="s">
        <v>225</v>
      </c>
      <c r="B1233" s="54" t="s">
        <v>185</v>
      </c>
      <c r="C1233" s="54" t="s">
        <v>1125</v>
      </c>
      <c r="D1233" s="54" t="s">
        <v>97</v>
      </c>
      <c r="E1233" s="54" t="s">
        <v>365</v>
      </c>
      <c r="F1233" s="54" t="s">
        <v>267</v>
      </c>
      <c r="G1233" s="54" t="s">
        <v>199</v>
      </c>
      <c r="H1233" s="54" t="s">
        <v>201</v>
      </c>
      <c r="I1233" s="54" t="s">
        <v>310</v>
      </c>
      <c r="J1233" s="54" t="s">
        <v>199</v>
      </c>
      <c r="K1233" s="54" t="s">
        <v>968</v>
      </c>
      <c r="L1233" s="89">
        <v>41688</v>
      </c>
      <c r="M1233" s="89"/>
      <c r="N1233" s="54" t="s">
        <v>969</v>
      </c>
      <c r="O1233" s="90">
        <v>1.0508056022000001</v>
      </c>
      <c r="P1233" s="54">
        <v>173</v>
      </c>
    </row>
    <row r="1234" spans="1:16" ht="24">
      <c r="A1234" s="54" t="s">
        <v>225</v>
      </c>
      <c r="B1234" s="54" t="s">
        <v>185</v>
      </c>
      <c r="C1234" s="54" t="s">
        <v>1125</v>
      </c>
      <c r="D1234" s="54" t="s">
        <v>97</v>
      </c>
      <c r="E1234" s="54" t="s">
        <v>365</v>
      </c>
      <c r="F1234" s="54" t="s">
        <v>267</v>
      </c>
      <c r="G1234" s="54" t="s">
        <v>199</v>
      </c>
      <c r="H1234" s="54" t="s">
        <v>201</v>
      </c>
      <c r="I1234" s="54" t="s">
        <v>310</v>
      </c>
      <c r="J1234" s="54" t="s">
        <v>199</v>
      </c>
      <c r="K1234" s="54" t="s">
        <v>201</v>
      </c>
      <c r="L1234" s="89">
        <v>41688</v>
      </c>
      <c r="M1234" s="89"/>
      <c r="N1234" s="54" t="s">
        <v>970</v>
      </c>
      <c r="O1234" s="90">
        <v>0.57703197810000018</v>
      </c>
      <c r="P1234" s="54">
        <v>95</v>
      </c>
    </row>
    <row r="1235" spans="1:16" ht="24">
      <c r="A1235" s="54" t="s">
        <v>225</v>
      </c>
      <c r="B1235" s="54" t="s">
        <v>185</v>
      </c>
      <c r="C1235" s="54" t="s">
        <v>1125</v>
      </c>
      <c r="D1235" s="54" t="s">
        <v>97</v>
      </c>
      <c r="E1235" s="54" t="s">
        <v>365</v>
      </c>
      <c r="F1235" s="54" t="s">
        <v>267</v>
      </c>
      <c r="G1235" s="54" t="s">
        <v>199</v>
      </c>
      <c r="H1235" s="54" t="s">
        <v>201</v>
      </c>
      <c r="I1235" s="54" t="s">
        <v>310</v>
      </c>
      <c r="J1235" s="54" t="s">
        <v>199</v>
      </c>
      <c r="K1235" s="54" t="s">
        <v>315</v>
      </c>
      <c r="L1235" s="89">
        <v>41688</v>
      </c>
      <c r="M1235" s="89"/>
      <c r="N1235" s="54" t="s">
        <v>316</v>
      </c>
      <c r="O1235" s="90">
        <v>2.0105008921</v>
      </c>
      <c r="P1235" s="54">
        <v>331</v>
      </c>
    </row>
    <row r="1236" spans="1:16" ht="24">
      <c r="A1236" s="54" t="s">
        <v>225</v>
      </c>
      <c r="B1236" s="54" t="s">
        <v>185</v>
      </c>
      <c r="C1236" s="54" t="s">
        <v>1125</v>
      </c>
      <c r="D1236" s="54" t="s">
        <v>97</v>
      </c>
      <c r="E1236" s="54" t="s">
        <v>365</v>
      </c>
      <c r="F1236" s="54" t="s">
        <v>267</v>
      </c>
      <c r="G1236" s="54" t="s">
        <v>1467</v>
      </c>
      <c r="H1236" s="54" t="s">
        <v>1468</v>
      </c>
      <c r="I1236" s="54" t="s">
        <v>1469</v>
      </c>
      <c r="J1236" s="54" t="s">
        <v>1467</v>
      </c>
      <c r="K1236" s="54" t="s">
        <v>1470</v>
      </c>
      <c r="L1236" s="89">
        <v>43308</v>
      </c>
      <c r="M1236" s="89"/>
      <c r="N1236" s="54" t="s">
        <v>1471</v>
      </c>
      <c r="O1236" s="90">
        <v>7.2888249899999993E-2</v>
      </c>
      <c r="P1236" s="54">
        <v>12</v>
      </c>
    </row>
    <row r="1237" spans="1:16" ht="24">
      <c r="A1237" s="54" t="s">
        <v>225</v>
      </c>
      <c r="B1237" s="54" t="s">
        <v>185</v>
      </c>
      <c r="C1237" s="54" t="s">
        <v>1125</v>
      </c>
      <c r="D1237" s="54" t="s">
        <v>97</v>
      </c>
      <c r="E1237" s="54" t="s">
        <v>365</v>
      </c>
      <c r="F1237" s="54" t="s">
        <v>267</v>
      </c>
      <c r="G1237" s="54" t="s">
        <v>1467</v>
      </c>
      <c r="H1237" s="54" t="s">
        <v>1468</v>
      </c>
      <c r="I1237" s="54" t="s">
        <v>1469</v>
      </c>
      <c r="J1237" s="54" t="s">
        <v>1467</v>
      </c>
      <c r="K1237" s="54" t="s">
        <v>1472</v>
      </c>
      <c r="L1237" s="89">
        <v>43308</v>
      </c>
      <c r="M1237" s="89"/>
      <c r="N1237" s="54" t="s">
        <v>1473</v>
      </c>
      <c r="O1237" s="90">
        <v>6.07402082E-2</v>
      </c>
      <c r="P1237" s="54">
        <v>10</v>
      </c>
    </row>
    <row r="1238" spans="1:16" ht="24">
      <c r="A1238" s="54" t="s">
        <v>225</v>
      </c>
      <c r="B1238" s="54" t="s">
        <v>185</v>
      </c>
      <c r="C1238" s="54" t="s">
        <v>1125</v>
      </c>
      <c r="D1238" s="54" t="s">
        <v>97</v>
      </c>
      <c r="E1238" s="54" t="s">
        <v>365</v>
      </c>
      <c r="F1238" s="54" t="s">
        <v>267</v>
      </c>
      <c r="G1238" s="54" t="s">
        <v>1467</v>
      </c>
      <c r="H1238" s="54" t="s">
        <v>1468</v>
      </c>
      <c r="I1238" s="54" t="s">
        <v>1469</v>
      </c>
      <c r="J1238" s="54" t="s">
        <v>1467</v>
      </c>
      <c r="K1238" s="54" t="s">
        <v>1474</v>
      </c>
      <c r="L1238" s="89">
        <v>43308</v>
      </c>
      <c r="M1238" s="89"/>
      <c r="N1238" s="54" t="s">
        <v>1475</v>
      </c>
      <c r="O1238" s="90">
        <v>4.85921666E-2</v>
      </c>
      <c r="P1238" s="54">
        <v>8</v>
      </c>
    </row>
    <row r="1239" spans="1:16" ht="24">
      <c r="A1239" s="54" t="s">
        <v>225</v>
      </c>
      <c r="B1239" s="54" t="s">
        <v>185</v>
      </c>
      <c r="C1239" s="54" t="s">
        <v>1125</v>
      </c>
      <c r="D1239" s="54" t="s">
        <v>97</v>
      </c>
      <c r="E1239" s="54" t="s">
        <v>365</v>
      </c>
      <c r="F1239" s="54" t="s">
        <v>267</v>
      </c>
      <c r="G1239" s="54" t="s">
        <v>1467</v>
      </c>
      <c r="H1239" s="54" t="s">
        <v>1468</v>
      </c>
      <c r="I1239" s="54" t="s">
        <v>1469</v>
      </c>
      <c r="J1239" s="54" t="s">
        <v>1467</v>
      </c>
      <c r="K1239" s="54" t="s">
        <v>1476</v>
      </c>
      <c r="L1239" s="89">
        <v>43308</v>
      </c>
      <c r="M1239" s="89"/>
      <c r="N1239" s="54" t="s">
        <v>1477</v>
      </c>
      <c r="O1239" s="90">
        <v>5.4666187400000003E-2</v>
      </c>
      <c r="P1239" s="54">
        <v>9</v>
      </c>
    </row>
    <row r="1240" spans="1:16" ht="24">
      <c r="A1240" s="54" t="s">
        <v>225</v>
      </c>
      <c r="B1240" s="54" t="s">
        <v>185</v>
      </c>
      <c r="C1240" s="54" t="s">
        <v>1125</v>
      </c>
      <c r="D1240" s="54" t="s">
        <v>97</v>
      </c>
      <c r="E1240" s="54" t="s">
        <v>365</v>
      </c>
      <c r="F1240" s="54" t="s">
        <v>267</v>
      </c>
      <c r="G1240" s="54" t="s">
        <v>1467</v>
      </c>
      <c r="H1240" s="54" t="s">
        <v>1468</v>
      </c>
      <c r="I1240" s="54" t="s">
        <v>1469</v>
      </c>
      <c r="J1240" s="54" t="s">
        <v>1467</v>
      </c>
      <c r="K1240" s="54" t="s">
        <v>1478</v>
      </c>
      <c r="L1240" s="89">
        <v>43308</v>
      </c>
      <c r="M1240" s="89"/>
      <c r="N1240" s="54" t="s">
        <v>1479</v>
      </c>
      <c r="O1240" s="90">
        <v>3.6444124899999999E-2</v>
      </c>
      <c r="P1240" s="54">
        <v>6</v>
      </c>
    </row>
    <row r="1241" spans="1:16" ht="24">
      <c r="A1241" s="54" t="s">
        <v>225</v>
      </c>
      <c r="B1241" s="54" t="s">
        <v>185</v>
      </c>
      <c r="C1241" s="54" t="s">
        <v>1125</v>
      </c>
      <c r="D1241" s="54" t="s">
        <v>97</v>
      </c>
      <c r="E1241" s="54" t="s">
        <v>365</v>
      </c>
      <c r="F1241" s="54" t="s">
        <v>267</v>
      </c>
      <c r="G1241" s="54" t="s">
        <v>1467</v>
      </c>
      <c r="H1241" s="54" t="s">
        <v>1468</v>
      </c>
      <c r="I1241" s="54" t="s">
        <v>1469</v>
      </c>
      <c r="J1241" s="54" t="s">
        <v>1467</v>
      </c>
      <c r="K1241" s="54" t="s">
        <v>1480</v>
      </c>
      <c r="L1241" s="89">
        <v>43308</v>
      </c>
      <c r="M1241" s="89"/>
      <c r="N1241" s="54" t="s">
        <v>1481</v>
      </c>
      <c r="O1241" s="90">
        <v>3.03701041E-2</v>
      </c>
      <c r="P1241" s="54">
        <v>5</v>
      </c>
    </row>
    <row r="1242" spans="1:16" ht="24">
      <c r="A1242" s="54" t="s">
        <v>225</v>
      </c>
      <c r="B1242" s="54" t="s">
        <v>185</v>
      </c>
      <c r="C1242" s="54" t="s">
        <v>1125</v>
      </c>
      <c r="D1242" s="54" t="s">
        <v>97</v>
      </c>
      <c r="E1242" s="54" t="s">
        <v>365</v>
      </c>
      <c r="F1242" s="54" t="s">
        <v>267</v>
      </c>
      <c r="G1242" s="54" t="s">
        <v>1467</v>
      </c>
      <c r="H1242" s="54" t="s">
        <v>1468</v>
      </c>
      <c r="I1242" s="54" t="s">
        <v>1469</v>
      </c>
      <c r="J1242" s="54" t="s">
        <v>1467</v>
      </c>
      <c r="K1242" s="54" t="s">
        <v>1482</v>
      </c>
      <c r="L1242" s="89">
        <v>43308</v>
      </c>
      <c r="M1242" s="89"/>
      <c r="N1242" s="54" t="s">
        <v>1483</v>
      </c>
      <c r="O1242" s="90">
        <v>4.85921666E-2</v>
      </c>
      <c r="P1242" s="54">
        <v>8</v>
      </c>
    </row>
    <row r="1243" spans="1:16" ht="24">
      <c r="A1243" s="54" t="s">
        <v>225</v>
      </c>
      <c r="B1243" s="54" t="s">
        <v>185</v>
      </c>
      <c r="C1243" s="54" t="s">
        <v>1125</v>
      </c>
      <c r="D1243" s="54" t="s">
        <v>97</v>
      </c>
      <c r="E1243" s="54" t="s">
        <v>365</v>
      </c>
      <c r="F1243" s="54" t="s">
        <v>267</v>
      </c>
      <c r="G1243" s="54" t="s">
        <v>202</v>
      </c>
      <c r="H1243" s="54" t="s">
        <v>1412</v>
      </c>
      <c r="I1243" s="54" t="s">
        <v>1413</v>
      </c>
      <c r="J1243" s="54" t="s">
        <v>202</v>
      </c>
      <c r="K1243" s="54" t="s">
        <v>1412</v>
      </c>
      <c r="L1243" s="89">
        <v>43042</v>
      </c>
      <c r="M1243" s="89"/>
      <c r="N1243" s="54" t="s">
        <v>1414</v>
      </c>
      <c r="O1243" s="90">
        <v>3.03701041E-2</v>
      </c>
      <c r="P1243" s="54">
        <v>5</v>
      </c>
    </row>
    <row r="1244" spans="1:16" ht="24">
      <c r="A1244" s="54" t="s">
        <v>225</v>
      </c>
      <c r="B1244" s="54" t="s">
        <v>185</v>
      </c>
      <c r="C1244" s="54" t="s">
        <v>1125</v>
      </c>
      <c r="D1244" s="54" t="s">
        <v>97</v>
      </c>
      <c r="E1244" s="54" t="s">
        <v>365</v>
      </c>
      <c r="F1244" s="54" t="s">
        <v>267</v>
      </c>
      <c r="G1244" s="54" t="s">
        <v>202</v>
      </c>
      <c r="H1244" s="54" t="s">
        <v>993</v>
      </c>
      <c r="I1244" s="54" t="s">
        <v>994</v>
      </c>
      <c r="J1244" s="54" t="s">
        <v>202</v>
      </c>
      <c r="K1244" s="54" t="s">
        <v>993</v>
      </c>
      <c r="L1244" s="89">
        <v>42052</v>
      </c>
      <c r="M1244" s="89"/>
      <c r="N1244" s="54" t="s">
        <v>995</v>
      </c>
      <c r="O1244" s="90">
        <v>0.20044268709999999</v>
      </c>
      <c r="P1244" s="54">
        <v>33</v>
      </c>
    </row>
    <row r="1245" spans="1:16" ht="24">
      <c r="A1245" s="54" t="s">
        <v>225</v>
      </c>
      <c r="B1245" s="54" t="s">
        <v>185</v>
      </c>
      <c r="C1245" s="54" t="s">
        <v>1125</v>
      </c>
      <c r="D1245" s="54" t="s">
        <v>97</v>
      </c>
      <c r="E1245" s="54" t="s">
        <v>365</v>
      </c>
      <c r="F1245" s="54" t="s">
        <v>267</v>
      </c>
      <c r="G1245" s="54" t="s">
        <v>202</v>
      </c>
      <c r="H1245" s="54" t="s">
        <v>203</v>
      </c>
      <c r="I1245" s="54" t="s">
        <v>996</v>
      </c>
      <c r="J1245" s="54" t="s">
        <v>202</v>
      </c>
      <c r="K1245" s="54" t="s">
        <v>997</v>
      </c>
      <c r="L1245" s="89">
        <v>42136</v>
      </c>
      <c r="M1245" s="89"/>
      <c r="N1245" s="54" t="s">
        <v>998</v>
      </c>
      <c r="O1245" s="90">
        <v>6.0740207999999997E-3</v>
      </c>
      <c r="P1245" s="54">
        <v>1</v>
      </c>
    </row>
    <row r="1246" spans="1:16" ht="24">
      <c r="A1246" s="54" t="s">
        <v>225</v>
      </c>
      <c r="B1246" s="54" t="s">
        <v>185</v>
      </c>
      <c r="C1246" s="54" t="s">
        <v>1125</v>
      </c>
      <c r="D1246" s="54" t="s">
        <v>97</v>
      </c>
      <c r="E1246" s="54" t="s">
        <v>365</v>
      </c>
      <c r="F1246" s="54" t="s">
        <v>267</v>
      </c>
      <c r="G1246" s="54" t="s">
        <v>202</v>
      </c>
      <c r="H1246" s="54" t="s">
        <v>203</v>
      </c>
      <c r="I1246" s="54" t="s">
        <v>996</v>
      </c>
      <c r="J1246" s="54" t="s">
        <v>202</v>
      </c>
      <c r="K1246" s="54" t="s">
        <v>999</v>
      </c>
      <c r="L1246" s="89">
        <v>42136</v>
      </c>
      <c r="M1246" s="89"/>
      <c r="N1246" s="54" t="s">
        <v>1000</v>
      </c>
      <c r="O1246" s="90">
        <v>2.42960833E-2</v>
      </c>
      <c r="P1246" s="54">
        <v>4</v>
      </c>
    </row>
    <row r="1247" spans="1:16" ht="24">
      <c r="A1247" s="54" t="s">
        <v>225</v>
      </c>
      <c r="B1247" s="54" t="s">
        <v>185</v>
      </c>
      <c r="C1247" s="54" t="s">
        <v>1125</v>
      </c>
      <c r="D1247" s="54" t="s">
        <v>97</v>
      </c>
      <c r="E1247" s="54" t="s">
        <v>365</v>
      </c>
      <c r="F1247" s="54" t="s">
        <v>267</v>
      </c>
      <c r="G1247" s="54" t="s">
        <v>202</v>
      </c>
      <c r="H1247" s="54" t="s">
        <v>203</v>
      </c>
      <c r="I1247" s="54" t="s">
        <v>996</v>
      </c>
      <c r="J1247" s="54" t="s">
        <v>202</v>
      </c>
      <c r="K1247" s="54" t="s">
        <v>1001</v>
      </c>
      <c r="L1247" s="89">
        <v>42136</v>
      </c>
      <c r="M1247" s="89"/>
      <c r="N1247" s="54" t="s">
        <v>1002</v>
      </c>
      <c r="O1247" s="90">
        <v>3.03701041E-2</v>
      </c>
      <c r="P1247" s="54">
        <v>5</v>
      </c>
    </row>
    <row r="1248" spans="1:16" ht="24">
      <c r="A1248" s="54" t="s">
        <v>225</v>
      </c>
      <c r="B1248" s="54" t="s">
        <v>185</v>
      </c>
      <c r="C1248" s="54" t="s">
        <v>1125</v>
      </c>
      <c r="D1248" s="54" t="s">
        <v>97</v>
      </c>
      <c r="E1248" s="54" t="s">
        <v>365</v>
      </c>
      <c r="F1248" s="54" t="s">
        <v>267</v>
      </c>
      <c r="G1248" s="54" t="s">
        <v>202</v>
      </c>
      <c r="H1248" s="54" t="s">
        <v>203</v>
      </c>
      <c r="I1248" s="54" t="s">
        <v>996</v>
      </c>
      <c r="J1248" s="54" t="s">
        <v>202</v>
      </c>
      <c r="K1248" s="54" t="s">
        <v>1003</v>
      </c>
      <c r="L1248" s="89">
        <v>42136</v>
      </c>
      <c r="M1248" s="89"/>
      <c r="N1248" s="54" t="s">
        <v>1004</v>
      </c>
      <c r="O1248" s="90">
        <v>2.42960833E-2</v>
      </c>
      <c r="P1248" s="54">
        <v>4</v>
      </c>
    </row>
    <row r="1249" spans="1:16" ht="24">
      <c r="A1249" s="54" t="s">
        <v>225</v>
      </c>
      <c r="B1249" s="54" t="s">
        <v>185</v>
      </c>
      <c r="C1249" s="54" t="s">
        <v>1125</v>
      </c>
      <c r="D1249" s="54" t="s">
        <v>97</v>
      </c>
      <c r="E1249" s="54" t="s">
        <v>365</v>
      </c>
      <c r="F1249" s="54" t="s">
        <v>267</v>
      </c>
      <c r="G1249" s="54" t="s">
        <v>202</v>
      </c>
      <c r="H1249" s="54" t="s">
        <v>203</v>
      </c>
      <c r="I1249" s="54" t="s">
        <v>996</v>
      </c>
      <c r="J1249" s="54" t="s">
        <v>202</v>
      </c>
      <c r="K1249" s="54" t="s">
        <v>1005</v>
      </c>
      <c r="L1249" s="89">
        <v>42136</v>
      </c>
      <c r="M1249" s="89"/>
      <c r="N1249" s="54" t="s">
        <v>1006</v>
      </c>
      <c r="O1249" s="90">
        <v>2.42960833E-2</v>
      </c>
      <c r="P1249" s="54">
        <v>4</v>
      </c>
    </row>
    <row r="1250" spans="1:16" ht="24">
      <c r="A1250" s="54" t="s">
        <v>225</v>
      </c>
      <c r="B1250" s="54" t="s">
        <v>185</v>
      </c>
      <c r="C1250" s="54" t="s">
        <v>1125</v>
      </c>
      <c r="D1250" s="54" t="s">
        <v>97</v>
      </c>
      <c r="E1250" s="54" t="s">
        <v>365</v>
      </c>
      <c r="F1250" s="54" t="s">
        <v>267</v>
      </c>
      <c r="G1250" s="54" t="s">
        <v>202</v>
      </c>
      <c r="H1250" s="54" t="s">
        <v>203</v>
      </c>
      <c r="I1250" s="54" t="s">
        <v>996</v>
      </c>
      <c r="J1250" s="54" t="s">
        <v>202</v>
      </c>
      <c r="K1250" s="54" t="s">
        <v>1007</v>
      </c>
      <c r="L1250" s="89">
        <v>42136</v>
      </c>
      <c r="M1250" s="89"/>
      <c r="N1250" s="54" t="s">
        <v>1008</v>
      </c>
      <c r="O1250" s="90">
        <v>2.42960833E-2</v>
      </c>
      <c r="P1250" s="54">
        <v>4</v>
      </c>
    </row>
    <row r="1251" spans="1:16" ht="24">
      <c r="A1251" s="54" t="s">
        <v>225</v>
      </c>
      <c r="B1251" s="54" t="s">
        <v>185</v>
      </c>
      <c r="C1251" s="54" t="s">
        <v>1125</v>
      </c>
      <c r="D1251" s="54" t="s">
        <v>97</v>
      </c>
      <c r="E1251" s="54" t="s">
        <v>365</v>
      </c>
      <c r="F1251" s="54" t="s">
        <v>267</v>
      </c>
      <c r="G1251" s="54" t="s">
        <v>202</v>
      </c>
      <c r="H1251" s="54" t="s">
        <v>203</v>
      </c>
      <c r="I1251" s="54" t="s">
        <v>996</v>
      </c>
      <c r="J1251" s="54" t="s">
        <v>202</v>
      </c>
      <c r="K1251" s="54" t="s">
        <v>1009</v>
      </c>
      <c r="L1251" s="89">
        <v>42136</v>
      </c>
      <c r="M1251" s="89"/>
      <c r="N1251" s="54" t="s">
        <v>1010</v>
      </c>
      <c r="O1251" s="90">
        <v>6.0740207999999997E-3</v>
      </c>
      <c r="P1251" s="54">
        <v>1</v>
      </c>
    </row>
    <row r="1252" spans="1:16" ht="24">
      <c r="A1252" s="54" t="s">
        <v>225</v>
      </c>
      <c r="B1252" s="54" t="s">
        <v>185</v>
      </c>
      <c r="C1252" s="54" t="s">
        <v>1125</v>
      </c>
      <c r="D1252" s="54" t="s">
        <v>97</v>
      </c>
      <c r="E1252" s="54" t="s">
        <v>365</v>
      </c>
      <c r="F1252" s="54" t="s">
        <v>267</v>
      </c>
      <c r="G1252" s="54" t="s">
        <v>202</v>
      </c>
      <c r="H1252" s="54" t="s">
        <v>1403</v>
      </c>
      <c r="I1252" s="54" t="s">
        <v>1404</v>
      </c>
      <c r="J1252" s="54" t="s">
        <v>202</v>
      </c>
      <c r="K1252" s="54" t="s">
        <v>1420</v>
      </c>
      <c r="L1252" s="89">
        <v>43154</v>
      </c>
      <c r="M1252" s="89"/>
      <c r="N1252" s="54" t="s">
        <v>1421</v>
      </c>
      <c r="O1252" s="90">
        <v>3.6444124899999999E-2</v>
      </c>
      <c r="P1252" s="54">
        <v>6</v>
      </c>
    </row>
    <row r="1253" spans="1:16" ht="24">
      <c r="A1253" s="54" t="s">
        <v>225</v>
      </c>
      <c r="B1253" s="54" t="s">
        <v>185</v>
      </c>
      <c r="C1253" s="54" t="s">
        <v>1125</v>
      </c>
      <c r="D1253" s="54" t="s">
        <v>97</v>
      </c>
      <c r="E1253" s="54" t="s">
        <v>365</v>
      </c>
      <c r="F1253" s="54" t="s">
        <v>267</v>
      </c>
      <c r="G1253" s="54" t="s">
        <v>202</v>
      </c>
      <c r="H1253" s="54" t="s">
        <v>1403</v>
      </c>
      <c r="I1253" s="54" t="s">
        <v>1404</v>
      </c>
      <c r="J1253" s="54" t="s">
        <v>202</v>
      </c>
      <c r="K1253" s="54" t="s">
        <v>1422</v>
      </c>
      <c r="L1253" s="89">
        <v>43154</v>
      </c>
      <c r="M1253" s="89"/>
      <c r="N1253" s="54" t="s">
        <v>1423</v>
      </c>
      <c r="O1253" s="90">
        <v>1.82220625E-2</v>
      </c>
      <c r="P1253" s="54">
        <v>3</v>
      </c>
    </row>
    <row r="1254" spans="1:16" ht="24">
      <c r="A1254" s="54" t="s">
        <v>225</v>
      </c>
      <c r="B1254" s="54" t="s">
        <v>185</v>
      </c>
      <c r="C1254" s="54" t="s">
        <v>1125</v>
      </c>
      <c r="D1254" s="54" t="s">
        <v>97</v>
      </c>
      <c r="E1254" s="54" t="s">
        <v>365</v>
      </c>
      <c r="F1254" s="54" t="s">
        <v>267</v>
      </c>
      <c r="G1254" s="54" t="s">
        <v>202</v>
      </c>
      <c r="H1254" s="54" t="s">
        <v>1403</v>
      </c>
      <c r="I1254" s="54" t="s">
        <v>1404</v>
      </c>
      <c r="J1254" s="54" t="s">
        <v>202</v>
      </c>
      <c r="K1254" s="54" t="s">
        <v>1424</v>
      </c>
      <c r="L1254" s="89">
        <v>43154</v>
      </c>
      <c r="M1254" s="89"/>
      <c r="N1254" s="54" t="s">
        <v>1425</v>
      </c>
      <c r="O1254" s="90">
        <v>2.42960833E-2</v>
      </c>
      <c r="P1254" s="54">
        <v>4</v>
      </c>
    </row>
    <row r="1255" spans="1:16" ht="24">
      <c r="A1255" s="54" t="s">
        <v>225</v>
      </c>
      <c r="B1255" s="54" t="s">
        <v>185</v>
      </c>
      <c r="C1255" s="54" t="s">
        <v>1125</v>
      </c>
      <c r="D1255" s="54" t="s">
        <v>97</v>
      </c>
      <c r="E1255" s="54" t="s">
        <v>365</v>
      </c>
      <c r="F1255" s="54" t="s">
        <v>267</v>
      </c>
      <c r="G1255" s="54" t="s">
        <v>202</v>
      </c>
      <c r="H1255" s="54" t="s">
        <v>1403</v>
      </c>
      <c r="I1255" s="54" t="s">
        <v>1404</v>
      </c>
      <c r="J1255" s="54" t="s">
        <v>202</v>
      </c>
      <c r="K1255" s="54" t="s">
        <v>1426</v>
      </c>
      <c r="L1255" s="89">
        <v>43154</v>
      </c>
      <c r="M1255" s="89"/>
      <c r="N1255" s="54" t="s">
        <v>1427</v>
      </c>
      <c r="O1255" s="90">
        <v>1.82220625E-2</v>
      </c>
      <c r="P1255" s="54">
        <v>3</v>
      </c>
    </row>
    <row r="1256" spans="1:16" ht="24">
      <c r="A1256" s="54" t="s">
        <v>225</v>
      </c>
      <c r="B1256" s="54" t="s">
        <v>185</v>
      </c>
      <c r="C1256" s="54" t="s">
        <v>1125</v>
      </c>
      <c r="D1256" s="54" t="s">
        <v>97</v>
      </c>
      <c r="E1256" s="54" t="s">
        <v>365</v>
      </c>
      <c r="F1256" s="54" t="s">
        <v>267</v>
      </c>
      <c r="G1256" s="54" t="s">
        <v>202</v>
      </c>
      <c r="H1256" s="54" t="s">
        <v>1403</v>
      </c>
      <c r="I1256" s="54" t="s">
        <v>1404</v>
      </c>
      <c r="J1256" s="54" t="s">
        <v>202</v>
      </c>
      <c r="K1256" s="54" t="s">
        <v>1428</v>
      </c>
      <c r="L1256" s="89">
        <v>43154</v>
      </c>
      <c r="M1256" s="89"/>
      <c r="N1256" s="54" t="s">
        <v>1429</v>
      </c>
      <c r="O1256" s="90">
        <v>3.6444124899999999E-2</v>
      </c>
      <c r="P1256" s="54">
        <v>6</v>
      </c>
    </row>
    <row r="1257" spans="1:16" ht="24">
      <c r="A1257" s="54" t="s">
        <v>225</v>
      </c>
      <c r="B1257" s="54" t="s">
        <v>185</v>
      </c>
      <c r="C1257" s="54" t="s">
        <v>1125</v>
      </c>
      <c r="D1257" s="54" t="s">
        <v>97</v>
      </c>
      <c r="E1257" s="54" t="s">
        <v>365</v>
      </c>
      <c r="F1257" s="54" t="s">
        <v>267</v>
      </c>
      <c r="G1257" s="54" t="s">
        <v>202</v>
      </c>
      <c r="H1257" s="54" t="s">
        <v>1403</v>
      </c>
      <c r="I1257" s="54" t="s">
        <v>1404</v>
      </c>
      <c r="J1257" s="54" t="s">
        <v>202</v>
      </c>
      <c r="K1257" s="54" t="s">
        <v>1430</v>
      </c>
      <c r="L1257" s="89">
        <v>43154</v>
      </c>
      <c r="M1257" s="89"/>
      <c r="N1257" s="54" t="s">
        <v>1431</v>
      </c>
      <c r="O1257" s="90">
        <v>1.82220625E-2</v>
      </c>
      <c r="P1257" s="54">
        <v>3</v>
      </c>
    </row>
    <row r="1258" spans="1:16" ht="24">
      <c r="A1258" s="54" t="s">
        <v>225</v>
      </c>
      <c r="B1258" s="54" t="s">
        <v>185</v>
      </c>
      <c r="C1258" s="54" t="s">
        <v>1125</v>
      </c>
      <c r="D1258" s="54" t="s">
        <v>97</v>
      </c>
      <c r="E1258" s="54" t="s">
        <v>365</v>
      </c>
      <c r="F1258" s="54" t="s">
        <v>267</v>
      </c>
      <c r="G1258" s="54" t="s">
        <v>202</v>
      </c>
      <c r="H1258" s="54" t="s">
        <v>1403</v>
      </c>
      <c r="I1258" s="54" t="s">
        <v>1404</v>
      </c>
      <c r="J1258" s="54" t="s">
        <v>202</v>
      </c>
      <c r="K1258" s="54" t="s">
        <v>1415</v>
      </c>
      <c r="L1258" s="89">
        <v>43154</v>
      </c>
      <c r="M1258" s="89"/>
      <c r="N1258" s="54" t="s">
        <v>1416</v>
      </c>
      <c r="O1258" s="90">
        <v>0.37051527020000002</v>
      </c>
      <c r="P1258" s="54">
        <v>61</v>
      </c>
    </row>
    <row r="1259" spans="1:16" ht="24">
      <c r="A1259" s="54" t="s">
        <v>225</v>
      </c>
      <c r="B1259" s="54" t="s">
        <v>185</v>
      </c>
      <c r="C1259" s="54" t="s">
        <v>1125</v>
      </c>
      <c r="D1259" s="54" t="s">
        <v>97</v>
      </c>
      <c r="E1259" s="54" t="s">
        <v>365</v>
      </c>
      <c r="F1259" s="54" t="s">
        <v>267</v>
      </c>
      <c r="G1259" s="54" t="s">
        <v>202</v>
      </c>
      <c r="H1259" s="54" t="s">
        <v>1403</v>
      </c>
      <c r="I1259" s="54" t="s">
        <v>1404</v>
      </c>
      <c r="J1259" s="54" t="s">
        <v>202</v>
      </c>
      <c r="K1259" s="54" t="s">
        <v>1432</v>
      </c>
      <c r="L1259" s="89">
        <v>43154</v>
      </c>
      <c r="M1259" s="89"/>
      <c r="N1259" s="54" t="s">
        <v>1433</v>
      </c>
      <c r="O1259" s="90">
        <v>1.2148041599999999E-2</v>
      </c>
      <c r="P1259" s="54">
        <v>2</v>
      </c>
    </row>
    <row r="1260" spans="1:16" ht="24">
      <c r="A1260" s="54" t="s">
        <v>225</v>
      </c>
      <c r="B1260" s="54" t="s">
        <v>185</v>
      </c>
      <c r="C1260" s="54" t="s">
        <v>1125</v>
      </c>
      <c r="D1260" s="54" t="s">
        <v>97</v>
      </c>
      <c r="E1260" s="54" t="s">
        <v>365</v>
      </c>
      <c r="F1260" s="54" t="s">
        <v>267</v>
      </c>
      <c r="G1260" s="54" t="s">
        <v>202</v>
      </c>
      <c r="H1260" s="54" t="s">
        <v>1403</v>
      </c>
      <c r="I1260" s="54" t="s">
        <v>1404</v>
      </c>
      <c r="J1260" s="54" t="s">
        <v>202</v>
      </c>
      <c r="K1260" s="54" t="s">
        <v>1418</v>
      </c>
      <c r="L1260" s="89">
        <v>43154</v>
      </c>
      <c r="M1260" s="89"/>
      <c r="N1260" s="54" t="s">
        <v>1419</v>
      </c>
      <c r="O1260" s="90">
        <v>3.6444124899999999E-2</v>
      </c>
      <c r="P1260" s="54">
        <v>6</v>
      </c>
    </row>
    <row r="1261" spans="1:16" ht="24">
      <c r="A1261" s="54" t="s">
        <v>225</v>
      </c>
      <c r="B1261" s="54" t="s">
        <v>185</v>
      </c>
      <c r="C1261" s="54" t="s">
        <v>1125</v>
      </c>
      <c r="D1261" s="54" t="s">
        <v>97</v>
      </c>
      <c r="E1261" s="54" t="s">
        <v>365</v>
      </c>
      <c r="F1261" s="54" t="s">
        <v>267</v>
      </c>
      <c r="G1261" s="54" t="s">
        <v>202</v>
      </c>
      <c r="H1261" s="54" t="s">
        <v>1011</v>
      </c>
      <c r="I1261" s="54" t="s">
        <v>1012</v>
      </c>
      <c r="J1261" s="54" t="s">
        <v>202</v>
      </c>
      <c r="K1261" s="54" t="s">
        <v>1405</v>
      </c>
      <c r="L1261" s="89">
        <v>41982</v>
      </c>
      <c r="M1261" s="89"/>
      <c r="N1261" s="54" t="s">
        <v>1406</v>
      </c>
      <c r="O1261" s="90">
        <v>1.82220625E-2</v>
      </c>
      <c r="P1261" s="54">
        <v>3</v>
      </c>
    </row>
    <row r="1262" spans="1:16" ht="24">
      <c r="A1262" s="54" t="s">
        <v>225</v>
      </c>
      <c r="B1262" s="54" t="s">
        <v>185</v>
      </c>
      <c r="C1262" s="54" t="s">
        <v>1125</v>
      </c>
      <c r="D1262" s="54" t="s">
        <v>97</v>
      </c>
      <c r="E1262" s="54" t="s">
        <v>365</v>
      </c>
      <c r="F1262" s="54" t="s">
        <v>267</v>
      </c>
      <c r="G1262" s="54" t="s">
        <v>202</v>
      </c>
      <c r="H1262" s="54" t="s">
        <v>1011</v>
      </c>
      <c r="I1262" s="54" t="s">
        <v>1012</v>
      </c>
      <c r="J1262" s="54" t="s">
        <v>202</v>
      </c>
      <c r="K1262" s="54" t="s">
        <v>1013</v>
      </c>
      <c r="L1262" s="89">
        <v>41982</v>
      </c>
      <c r="M1262" s="89"/>
      <c r="N1262" s="54" t="s">
        <v>1014</v>
      </c>
      <c r="O1262" s="90">
        <v>0.21866474960000001</v>
      </c>
      <c r="P1262" s="54">
        <v>36</v>
      </c>
    </row>
    <row r="1263" spans="1:16" ht="24">
      <c r="A1263" s="54" t="s">
        <v>225</v>
      </c>
      <c r="B1263" s="54" t="s">
        <v>185</v>
      </c>
      <c r="C1263" s="54" t="s">
        <v>1125</v>
      </c>
      <c r="D1263" s="54" t="s">
        <v>97</v>
      </c>
      <c r="E1263" s="54" t="s">
        <v>365</v>
      </c>
      <c r="F1263" s="54" t="s">
        <v>267</v>
      </c>
      <c r="G1263" s="54" t="s">
        <v>202</v>
      </c>
      <c r="H1263" s="54" t="s">
        <v>1011</v>
      </c>
      <c r="I1263" s="54" t="s">
        <v>1012</v>
      </c>
      <c r="J1263" s="54" t="s">
        <v>202</v>
      </c>
      <c r="K1263" s="54" t="s">
        <v>1015</v>
      </c>
      <c r="L1263" s="89">
        <v>41982</v>
      </c>
      <c r="M1263" s="89"/>
      <c r="N1263" s="54" t="s">
        <v>1016</v>
      </c>
      <c r="O1263" s="90">
        <v>0.23081279120000001</v>
      </c>
      <c r="P1263" s="54">
        <v>38</v>
      </c>
    </row>
    <row r="1264" spans="1:16" ht="24">
      <c r="A1264" s="54" t="s">
        <v>225</v>
      </c>
      <c r="B1264" s="54" t="s">
        <v>185</v>
      </c>
      <c r="C1264" s="54" t="s">
        <v>1125</v>
      </c>
      <c r="D1264" s="54" t="s">
        <v>97</v>
      </c>
      <c r="E1264" s="54" t="s">
        <v>365</v>
      </c>
      <c r="F1264" s="54" t="s">
        <v>267</v>
      </c>
      <c r="G1264" s="54" t="s">
        <v>202</v>
      </c>
      <c r="H1264" s="54" t="s">
        <v>1011</v>
      </c>
      <c r="I1264" s="54" t="s">
        <v>1012</v>
      </c>
      <c r="J1264" s="54" t="s">
        <v>202</v>
      </c>
      <c r="K1264" s="54" t="s">
        <v>1011</v>
      </c>
      <c r="L1264" s="89">
        <v>41982</v>
      </c>
      <c r="M1264" s="89"/>
      <c r="N1264" s="54" t="s">
        <v>1017</v>
      </c>
      <c r="O1264" s="90">
        <v>1.82220625E-2</v>
      </c>
      <c r="P1264" s="54">
        <v>3</v>
      </c>
    </row>
    <row r="1265" spans="1:16" ht="24">
      <c r="A1265" s="54" t="s">
        <v>225</v>
      </c>
      <c r="B1265" s="54" t="s">
        <v>185</v>
      </c>
      <c r="C1265" s="54" t="s">
        <v>1125</v>
      </c>
      <c r="D1265" s="54" t="s">
        <v>97</v>
      </c>
      <c r="E1265" s="54" t="s">
        <v>365</v>
      </c>
      <c r="F1265" s="54" t="s">
        <v>267</v>
      </c>
      <c r="G1265" s="54" t="s">
        <v>1018</v>
      </c>
      <c r="H1265" s="54" t="s">
        <v>1019</v>
      </c>
      <c r="I1265" s="54" t="s">
        <v>1020</v>
      </c>
      <c r="J1265" s="54" t="s">
        <v>1018</v>
      </c>
      <c r="K1265" s="54" t="s">
        <v>1021</v>
      </c>
      <c r="L1265" s="89">
        <v>41688</v>
      </c>
      <c r="M1265" s="89"/>
      <c r="N1265" s="54" t="s">
        <v>1022</v>
      </c>
      <c r="O1265" s="90">
        <v>7.2888249899999993E-2</v>
      </c>
      <c r="P1265" s="54">
        <v>12</v>
      </c>
    </row>
    <row r="1266" spans="1:16" ht="24">
      <c r="A1266" s="54" t="s">
        <v>225</v>
      </c>
      <c r="B1266" s="54" t="s">
        <v>185</v>
      </c>
      <c r="C1266" s="54" t="s">
        <v>1125</v>
      </c>
      <c r="D1266" s="54" t="s">
        <v>97</v>
      </c>
      <c r="E1266" s="54" t="s">
        <v>365</v>
      </c>
      <c r="F1266" s="54" t="s">
        <v>267</v>
      </c>
      <c r="G1266" s="54" t="s">
        <v>1018</v>
      </c>
      <c r="H1266" s="54" t="s">
        <v>1019</v>
      </c>
      <c r="I1266" s="54" t="s">
        <v>1020</v>
      </c>
      <c r="J1266" s="54" t="s">
        <v>1018</v>
      </c>
      <c r="K1266" s="54" t="s">
        <v>1023</v>
      </c>
      <c r="L1266" s="89">
        <v>41688</v>
      </c>
      <c r="M1266" s="89"/>
      <c r="N1266" s="54" t="s">
        <v>1024</v>
      </c>
      <c r="O1266" s="90">
        <v>0.35836722850000002</v>
      </c>
      <c r="P1266" s="54">
        <v>59</v>
      </c>
    </row>
    <row r="1267" spans="1:16" ht="24">
      <c r="A1267" s="54" t="s">
        <v>225</v>
      </c>
      <c r="B1267" s="54" t="s">
        <v>185</v>
      </c>
      <c r="C1267" s="54" t="s">
        <v>1125</v>
      </c>
      <c r="D1267" s="54" t="s">
        <v>97</v>
      </c>
      <c r="E1267" s="54" t="s">
        <v>365</v>
      </c>
      <c r="F1267" s="54" t="s">
        <v>267</v>
      </c>
      <c r="G1267" s="54" t="s">
        <v>1018</v>
      </c>
      <c r="H1267" s="54" t="s">
        <v>1019</v>
      </c>
      <c r="I1267" s="54" t="s">
        <v>1020</v>
      </c>
      <c r="J1267" s="54" t="s">
        <v>1018</v>
      </c>
      <c r="K1267" s="54" t="s">
        <v>1025</v>
      </c>
      <c r="L1267" s="89">
        <v>41688</v>
      </c>
      <c r="M1267" s="89"/>
      <c r="N1267" s="54" t="s">
        <v>1026</v>
      </c>
      <c r="O1267" s="90">
        <v>7.8962270700000003E-2</v>
      </c>
      <c r="P1267" s="54">
        <v>13</v>
      </c>
    </row>
    <row r="1268" spans="1:16" ht="24">
      <c r="A1268" s="54" t="s">
        <v>225</v>
      </c>
      <c r="B1268" s="54" t="s">
        <v>185</v>
      </c>
      <c r="C1268" s="54" t="s">
        <v>1125</v>
      </c>
      <c r="D1268" s="54" t="s">
        <v>97</v>
      </c>
      <c r="E1268" s="54" t="s">
        <v>365</v>
      </c>
      <c r="F1268" s="54" t="s">
        <v>267</v>
      </c>
      <c r="G1268" s="54" t="s">
        <v>1018</v>
      </c>
      <c r="H1268" s="54" t="s">
        <v>1019</v>
      </c>
      <c r="I1268" s="54" t="s">
        <v>1020</v>
      </c>
      <c r="J1268" s="54" t="s">
        <v>1018</v>
      </c>
      <c r="K1268" s="54" t="s">
        <v>1027</v>
      </c>
      <c r="L1268" s="89">
        <v>41688</v>
      </c>
      <c r="M1268" s="89"/>
      <c r="N1268" s="54" t="s">
        <v>1028</v>
      </c>
      <c r="O1268" s="90">
        <v>0.1882946455</v>
      </c>
      <c r="P1268" s="54">
        <v>31</v>
      </c>
    </row>
    <row r="1269" spans="1:16" ht="24">
      <c r="A1269" s="54" t="s">
        <v>225</v>
      </c>
      <c r="B1269" s="54" t="s">
        <v>185</v>
      </c>
      <c r="C1269" s="54" t="s">
        <v>1125</v>
      </c>
      <c r="D1269" s="54" t="s">
        <v>97</v>
      </c>
      <c r="E1269" s="54" t="s">
        <v>365</v>
      </c>
      <c r="F1269" s="54" t="s">
        <v>267</v>
      </c>
      <c r="G1269" s="54" t="s">
        <v>1018</v>
      </c>
      <c r="H1269" s="54" t="s">
        <v>1019</v>
      </c>
      <c r="I1269" s="54" t="s">
        <v>1020</v>
      </c>
      <c r="J1269" s="54" t="s">
        <v>1018</v>
      </c>
      <c r="K1269" s="54" t="s">
        <v>1029</v>
      </c>
      <c r="L1269" s="89">
        <v>41688</v>
      </c>
      <c r="M1269" s="89"/>
      <c r="N1269" s="54" t="s">
        <v>1030</v>
      </c>
      <c r="O1269" s="90">
        <v>0.19436866629999999</v>
      </c>
      <c r="P1269" s="54">
        <v>32</v>
      </c>
    </row>
    <row r="1270" spans="1:16" ht="24">
      <c r="A1270" s="54" t="s">
        <v>225</v>
      </c>
      <c r="B1270" s="54" t="s">
        <v>185</v>
      </c>
      <c r="C1270" s="54" t="s">
        <v>1125</v>
      </c>
      <c r="D1270" s="54" t="s">
        <v>97</v>
      </c>
      <c r="E1270" s="54" t="s">
        <v>365</v>
      </c>
      <c r="F1270" s="54" t="s">
        <v>267</v>
      </c>
      <c r="G1270" s="54" t="s">
        <v>1018</v>
      </c>
      <c r="H1270" s="54" t="s">
        <v>1019</v>
      </c>
      <c r="I1270" s="54" t="s">
        <v>1020</v>
      </c>
      <c r="J1270" s="54" t="s">
        <v>1018</v>
      </c>
      <c r="K1270" s="54" t="s">
        <v>1031</v>
      </c>
      <c r="L1270" s="89">
        <v>41688</v>
      </c>
      <c r="M1270" s="89"/>
      <c r="N1270" s="54" t="s">
        <v>1032</v>
      </c>
      <c r="O1270" s="90">
        <v>0.28547897859999999</v>
      </c>
      <c r="P1270" s="54">
        <v>47</v>
      </c>
    </row>
    <row r="1271" spans="1:16" ht="24">
      <c r="A1271" s="54" t="s">
        <v>225</v>
      </c>
      <c r="B1271" s="54" t="s">
        <v>185</v>
      </c>
      <c r="C1271" s="54" t="s">
        <v>1125</v>
      </c>
      <c r="D1271" s="54" t="s">
        <v>97</v>
      </c>
      <c r="E1271" s="54" t="s">
        <v>365</v>
      </c>
      <c r="F1271" s="54" t="s">
        <v>267</v>
      </c>
      <c r="G1271" s="54" t="s">
        <v>1018</v>
      </c>
      <c r="H1271" s="54" t="s">
        <v>1019</v>
      </c>
      <c r="I1271" s="54" t="s">
        <v>1020</v>
      </c>
      <c r="J1271" s="54" t="s">
        <v>1018</v>
      </c>
      <c r="K1271" s="54" t="s">
        <v>1033</v>
      </c>
      <c r="L1271" s="89">
        <v>41688</v>
      </c>
      <c r="M1271" s="89"/>
      <c r="N1271" s="54" t="s">
        <v>1034</v>
      </c>
      <c r="O1271" s="90">
        <v>0.20044268709999999</v>
      </c>
      <c r="P1271" s="54">
        <v>33</v>
      </c>
    </row>
    <row r="1272" spans="1:16" ht="24">
      <c r="A1272" s="54" t="s">
        <v>225</v>
      </c>
      <c r="B1272" s="54" t="s">
        <v>185</v>
      </c>
      <c r="C1272" s="54" t="s">
        <v>1125</v>
      </c>
      <c r="D1272" s="54" t="s">
        <v>97</v>
      </c>
      <c r="E1272" s="54" t="s">
        <v>365</v>
      </c>
      <c r="F1272" s="54" t="s">
        <v>267</v>
      </c>
      <c r="G1272" s="54" t="s">
        <v>1018</v>
      </c>
      <c r="H1272" s="54" t="s">
        <v>1019</v>
      </c>
      <c r="I1272" s="54" t="s">
        <v>1020</v>
      </c>
      <c r="J1272" s="54" t="s">
        <v>1018</v>
      </c>
      <c r="K1272" s="54" t="s">
        <v>1035</v>
      </c>
      <c r="L1272" s="89">
        <v>41688</v>
      </c>
      <c r="M1272" s="89"/>
      <c r="N1272" s="54" t="s">
        <v>1036</v>
      </c>
      <c r="O1272" s="90">
        <v>7.8962270700000003E-2</v>
      </c>
      <c r="P1272" s="54">
        <v>13</v>
      </c>
    </row>
    <row r="1273" spans="1:16" ht="24">
      <c r="A1273" s="54" t="s">
        <v>225</v>
      </c>
      <c r="B1273" s="54" t="s">
        <v>185</v>
      </c>
      <c r="C1273" s="54" t="s">
        <v>1125</v>
      </c>
      <c r="D1273" s="54" t="s">
        <v>97</v>
      </c>
      <c r="E1273" s="54" t="s">
        <v>365</v>
      </c>
      <c r="F1273" s="54" t="s">
        <v>267</v>
      </c>
      <c r="G1273" s="54" t="s">
        <v>1018</v>
      </c>
      <c r="H1273" s="54" t="s">
        <v>1019</v>
      </c>
      <c r="I1273" s="54" t="s">
        <v>1020</v>
      </c>
      <c r="J1273" s="54" t="s">
        <v>1018</v>
      </c>
      <c r="K1273" s="54" t="s">
        <v>1037</v>
      </c>
      <c r="L1273" s="89">
        <v>41688</v>
      </c>
      <c r="M1273" s="89"/>
      <c r="N1273" s="54" t="s">
        <v>1038</v>
      </c>
      <c r="O1273" s="90">
        <v>0.12755443729999999</v>
      </c>
      <c r="P1273" s="54">
        <v>21</v>
      </c>
    </row>
    <row r="1274" spans="1:16" ht="24">
      <c r="A1274" s="54" t="s">
        <v>225</v>
      </c>
      <c r="B1274" s="54" t="s">
        <v>185</v>
      </c>
      <c r="C1274" s="54" t="s">
        <v>1125</v>
      </c>
      <c r="D1274" s="54" t="s">
        <v>97</v>
      </c>
      <c r="E1274" s="54" t="s">
        <v>365</v>
      </c>
      <c r="F1274" s="54" t="s">
        <v>267</v>
      </c>
      <c r="G1274" s="54" t="s">
        <v>1018</v>
      </c>
      <c r="H1274" s="54" t="s">
        <v>1019</v>
      </c>
      <c r="I1274" s="54" t="s">
        <v>1020</v>
      </c>
      <c r="J1274" s="54" t="s">
        <v>1018</v>
      </c>
      <c r="K1274" s="54" t="s">
        <v>1039</v>
      </c>
      <c r="L1274" s="89">
        <v>41688</v>
      </c>
      <c r="M1274" s="89"/>
      <c r="N1274" s="54" t="s">
        <v>1040</v>
      </c>
      <c r="O1274" s="90">
        <v>0.23688681210000001</v>
      </c>
      <c r="P1274" s="54">
        <v>39</v>
      </c>
    </row>
    <row r="1275" spans="1:16" ht="24">
      <c r="A1275" s="54" t="s">
        <v>225</v>
      </c>
      <c r="B1275" s="54" t="s">
        <v>185</v>
      </c>
      <c r="C1275" s="54" t="s">
        <v>1125</v>
      </c>
      <c r="D1275" s="54" t="s">
        <v>97</v>
      </c>
      <c r="E1275" s="54" t="s">
        <v>365</v>
      </c>
      <c r="F1275" s="54" t="s">
        <v>267</v>
      </c>
      <c r="G1275" s="54" t="s">
        <v>207</v>
      </c>
      <c r="H1275" s="54" t="s">
        <v>207</v>
      </c>
      <c r="I1275" s="54" t="s">
        <v>317</v>
      </c>
      <c r="J1275" s="54" t="s">
        <v>207</v>
      </c>
      <c r="K1275" s="54" t="s">
        <v>337</v>
      </c>
      <c r="L1275" s="89">
        <v>41674</v>
      </c>
      <c r="M1275" s="89"/>
      <c r="N1275" s="54" t="s">
        <v>1041</v>
      </c>
      <c r="O1275" s="90">
        <v>0.98399137319999996</v>
      </c>
      <c r="P1275" s="54">
        <v>162</v>
      </c>
    </row>
    <row r="1276" spans="1:16" ht="24">
      <c r="A1276" s="54" t="s">
        <v>225</v>
      </c>
      <c r="B1276" s="54" t="s">
        <v>185</v>
      </c>
      <c r="C1276" s="54" t="s">
        <v>1125</v>
      </c>
      <c r="D1276" s="54" t="s">
        <v>97</v>
      </c>
      <c r="E1276" s="54" t="s">
        <v>365</v>
      </c>
      <c r="F1276" s="54" t="s">
        <v>267</v>
      </c>
      <c r="G1276" s="54" t="s">
        <v>207</v>
      </c>
      <c r="H1276" s="54" t="s">
        <v>207</v>
      </c>
      <c r="I1276" s="54" t="s">
        <v>317</v>
      </c>
      <c r="J1276" s="54" t="s">
        <v>207</v>
      </c>
      <c r="K1276" s="54" t="s">
        <v>1042</v>
      </c>
      <c r="L1276" s="89">
        <v>41674</v>
      </c>
      <c r="M1276" s="89"/>
      <c r="N1276" s="54" t="s">
        <v>1043</v>
      </c>
      <c r="O1276" s="90">
        <v>1.8950944965000001</v>
      </c>
      <c r="P1276" s="54">
        <v>312</v>
      </c>
    </row>
    <row r="1277" spans="1:16" ht="24">
      <c r="A1277" s="54" t="s">
        <v>225</v>
      </c>
      <c r="B1277" s="54" t="s">
        <v>185</v>
      </c>
      <c r="C1277" s="54" t="s">
        <v>1125</v>
      </c>
      <c r="D1277" s="54" t="s">
        <v>97</v>
      </c>
      <c r="E1277" s="54" t="s">
        <v>365</v>
      </c>
      <c r="F1277" s="54" t="s">
        <v>267</v>
      </c>
      <c r="G1277" s="54" t="s">
        <v>207</v>
      </c>
      <c r="H1277" s="54" t="s">
        <v>207</v>
      </c>
      <c r="I1277" s="54" t="s">
        <v>317</v>
      </c>
      <c r="J1277" s="54" t="s">
        <v>207</v>
      </c>
      <c r="K1277" s="54" t="s">
        <v>1044</v>
      </c>
      <c r="L1277" s="89">
        <v>41674</v>
      </c>
      <c r="M1277" s="89"/>
      <c r="N1277" s="54" t="s">
        <v>1045</v>
      </c>
      <c r="O1277" s="90">
        <v>0.80177074850000019</v>
      </c>
      <c r="P1277" s="54">
        <v>132</v>
      </c>
    </row>
    <row r="1278" spans="1:16" ht="24">
      <c r="A1278" s="54" t="s">
        <v>225</v>
      </c>
      <c r="B1278" s="54" t="s">
        <v>185</v>
      </c>
      <c r="C1278" s="54" t="s">
        <v>1125</v>
      </c>
      <c r="D1278" s="54" t="s">
        <v>97</v>
      </c>
      <c r="E1278" s="54" t="s">
        <v>365</v>
      </c>
      <c r="F1278" s="54" t="s">
        <v>267</v>
      </c>
      <c r="G1278" s="54" t="s">
        <v>207</v>
      </c>
      <c r="H1278" s="54" t="s">
        <v>207</v>
      </c>
      <c r="I1278" s="54" t="s">
        <v>317</v>
      </c>
      <c r="J1278" s="54" t="s">
        <v>207</v>
      </c>
      <c r="K1278" s="54" t="s">
        <v>318</v>
      </c>
      <c r="L1278" s="89">
        <v>41674</v>
      </c>
      <c r="M1278" s="89"/>
      <c r="N1278" s="54" t="s">
        <v>319</v>
      </c>
      <c r="O1278" s="90">
        <v>0.57703197810000018</v>
      </c>
      <c r="P1278" s="54">
        <v>95</v>
      </c>
    </row>
    <row r="1279" spans="1:16" ht="24">
      <c r="A1279" s="54" t="s">
        <v>225</v>
      </c>
      <c r="B1279" s="54" t="s">
        <v>185</v>
      </c>
      <c r="C1279" s="54" t="s">
        <v>1125</v>
      </c>
      <c r="D1279" s="54" t="s">
        <v>97</v>
      </c>
      <c r="E1279" s="54" t="s">
        <v>365</v>
      </c>
      <c r="F1279" s="54" t="s">
        <v>267</v>
      </c>
      <c r="G1279" s="54" t="s">
        <v>207</v>
      </c>
      <c r="H1279" s="54" t="s">
        <v>207</v>
      </c>
      <c r="I1279" s="54" t="s">
        <v>317</v>
      </c>
      <c r="J1279" s="54" t="s">
        <v>207</v>
      </c>
      <c r="K1279" s="54" t="s">
        <v>340</v>
      </c>
      <c r="L1279" s="89">
        <v>41674</v>
      </c>
      <c r="M1279" s="89"/>
      <c r="N1279" s="54" t="s">
        <v>1046</v>
      </c>
      <c r="O1279" s="90">
        <v>0.57095795729999999</v>
      </c>
      <c r="P1279" s="54">
        <v>94</v>
      </c>
    </row>
    <row r="1280" spans="1:16" ht="24">
      <c r="A1280" s="54" t="s">
        <v>225</v>
      </c>
      <c r="B1280" s="54" t="s">
        <v>185</v>
      </c>
      <c r="C1280" s="54" t="s">
        <v>1125</v>
      </c>
      <c r="D1280" s="54" t="s">
        <v>97</v>
      </c>
      <c r="E1280" s="54" t="s">
        <v>365</v>
      </c>
      <c r="F1280" s="54" t="s">
        <v>267</v>
      </c>
      <c r="G1280" s="54" t="s">
        <v>207</v>
      </c>
      <c r="H1280" s="54" t="s">
        <v>207</v>
      </c>
      <c r="I1280" s="54" t="s">
        <v>317</v>
      </c>
      <c r="J1280" s="54" t="s">
        <v>207</v>
      </c>
      <c r="K1280" s="54" t="s">
        <v>320</v>
      </c>
      <c r="L1280" s="89">
        <v>41674</v>
      </c>
      <c r="M1280" s="89"/>
      <c r="N1280" s="54" t="s">
        <v>321</v>
      </c>
      <c r="O1280" s="90">
        <v>2.5146446202999999</v>
      </c>
      <c r="P1280" s="54">
        <v>414</v>
      </c>
    </row>
    <row r="1281" spans="1:16" ht="24">
      <c r="A1281" s="54" t="s">
        <v>225</v>
      </c>
      <c r="B1281" s="54" t="s">
        <v>185</v>
      </c>
      <c r="C1281" s="54" t="s">
        <v>1125</v>
      </c>
      <c r="D1281" s="54" t="s">
        <v>97</v>
      </c>
      <c r="E1281" s="54" t="s">
        <v>365</v>
      </c>
      <c r="F1281" s="54" t="s">
        <v>267</v>
      </c>
      <c r="G1281" s="54" t="s">
        <v>207</v>
      </c>
      <c r="H1281" s="54" t="s">
        <v>207</v>
      </c>
      <c r="I1281" s="54" t="s">
        <v>317</v>
      </c>
      <c r="J1281" s="54" t="s">
        <v>207</v>
      </c>
      <c r="K1281" s="54" t="s">
        <v>1047</v>
      </c>
      <c r="L1281" s="89">
        <v>41674</v>
      </c>
      <c r="M1281" s="89"/>
      <c r="N1281" s="54" t="s">
        <v>1048</v>
      </c>
      <c r="O1281" s="90">
        <v>0.89895508170000005</v>
      </c>
      <c r="P1281" s="54">
        <v>148</v>
      </c>
    </row>
    <row r="1282" spans="1:16" ht="24">
      <c r="A1282" s="54" t="s">
        <v>225</v>
      </c>
      <c r="B1282" s="54" t="s">
        <v>185</v>
      </c>
      <c r="C1282" s="54" t="s">
        <v>1125</v>
      </c>
      <c r="D1282" s="54" t="s">
        <v>97</v>
      </c>
      <c r="E1282" s="54" t="s">
        <v>365</v>
      </c>
      <c r="F1282" s="54" t="s">
        <v>267</v>
      </c>
      <c r="G1282" s="54" t="s">
        <v>207</v>
      </c>
      <c r="H1282" s="54" t="s">
        <v>207</v>
      </c>
      <c r="I1282" s="54" t="s">
        <v>317</v>
      </c>
      <c r="J1282" s="54" t="s">
        <v>207</v>
      </c>
      <c r="K1282" s="54" t="s">
        <v>1049</v>
      </c>
      <c r="L1282" s="89">
        <v>41674</v>
      </c>
      <c r="M1282" s="89"/>
      <c r="N1282" s="54" t="s">
        <v>1050</v>
      </c>
      <c r="O1282" s="90">
        <v>0.66206826959999998</v>
      </c>
      <c r="P1282" s="54">
        <v>109</v>
      </c>
    </row>
    <row r="1283" spans="1:16" ht="24">
      <c r="A1283" s="54" t="s">
        <v>225</v>
      </c>
      <c r="B1283" s="54" t="s">
        <v>185</v>
      </c>
      <c r="C1283" s="54" t="s">
        <v>1125</v>
      </c>
      <c r="D1283" s="54" t="s">
        <v>97</v>
      </c>
      <c r="E1283" s="54" t="s">
        <v>365</v>
      </c>
      <c r="F1283" s="54" t="s">
        <v>267</v>
      </c>
      <c r="G1283" s="54" t="s">
        <v>207</v>
      </c>
      <c r="H1283" s="54" t="s">
        <v>207</v>
      </c>
      <c r="I1283" s="54" t="s">
        <v>317</v>
      </c>
      <c r="J1283" s="54" t="s">
        <v>207</v>
      </c>
      <c r="K1283" s="54" t="s">
        <v>1051</v>
      </c>
      <c r="L1283" s="89">
        <v>41674</v>
      </c>
      <c r="M1283" s="89"/>
      <c r="N1283" s="54" t="s">
        <v>1052</v>
      </c>
      <c r="O1283" s="90">
        <v>0.30977506190000009</v>
      </c>
      <c r="P1283" s="54">
        <v>51</v>
      </c>
    </row>
    <row r="1284" spans="1:16" ht="24">
      <c r="A1284" s="54" t="s">
        <v>225</v>
      </c>
      <c r="B1284" s="54" t="s">
        <v>185</v>
      </c>
      <c r="C1284" s="54" t="s">
        <v>1125</v>
      </c>
      <c r="D1284" s="54" t="s">
        <v>97</v>
      </c>
      <c r="E1284" s="54" t="s">
        <v>365</v>
      </c>
      <c r="F1284" s="54" t="s">
        <v>267</v>
      </c>
      <c r="G1284" s="54" t="s">
        <v>207</v>
      </c>
      <c r="H1284" s="54" t="s">
        <v>207</v>
      </c>
      <c r="I1284" s="54" t="s">
        <v>317</v>
      </c>
      <c r="J1284" s="54" t="s">
        <v>207</v>
      </c>
      <c r="K1284" s="54" t="s">
        <v>1053</v>
      </c>
      <c r="L1284" s="89">
        <v>41674</v>
      </c>
      <c r="M1284" s="89"/>
      <c r="N1284" s="54" t="s">
        <v>1054</v>
      </c>
      <c r="O1284" s="90">
        <v>0.5223657907</v>
      </c>
      <c r="P1284" s="54">
        <v>86</v>
      </c>
    </row>
    <row r="1285" spans="1:16" ht="24">
      <c r="A1285" s="54" t="s">
        <v>225</v>
      </c>
      <c r="B1285" s="54" t="s">
        <v>185</v>
      </c>
      <c r="C1285" s="54" t="s">
        <v>1125</v>
      </c>
      <c r="D1285" s="54" t="s">
        <v>97</v>
      </c>
      <c r="E1285" s="54" t="s">
        <v>365</v>
      </c>
      <c r="F1285" s="54" t="s">
        <v>267</v>
      </c>
      <c r="G1285" s="54" t="s">
        <v>207</v>
      </c>
      <c r="H1285" s="54" t="s">
        <v>207</v>
      </c>
      <c r="I1285" s="54" t="s">
        <v>317</v>
      </c>
      <c r="J1285" s="54" t="s">
        <v>207</v>
      </c>
      <c r="K1285" s="54" t="s">
        <v>1055</v>
      </c>
      <c r="L1285" s="89">
        <v>41674</v>
      </c>
      <c r="M1285" s="89"/>
      <c r="N1285" s="54" t="s">
        <v>1056</v>
      </c>
      <c r="O1285" s="90">
        <v>0.94147322739999995</v>
      </c>
      <c r="P1285" s="54">
        <v>155</v>
      </c>
    </row>
    <row r="1286" spans="1:16" ht="24">
      <c r="A1286" s="54" t="s">
        <v>225</v>
      </c>
      <c r="B1286" s="54" t="s">
        <v>185</v>
      </c>
      <c r="C1286" s="54" t="s">
        <v>1125</v>
      </c>
      <c r="D1286" s="54" t="s">
        <v>97</v>
      </c>
      <c r="E1286" s="54" t="s">
        <v>365</v>
      </c>
      <c r="F1286" s="54" t="s">
        <v>267</v>
      </c>
      <c r="G1286" s="54" t="s">
        <v>207</v>
      </c>
      <c r="H1286" s="54" t="s">
        <v>207</v>
      </c>
      <c r="I1286" s="54" t="s">
        <v>317</v>
      </c>
      <c r="J1286" s="54" t="s">
        <v>207</v>
      </c>
      <c r="K1286" s="54" t="s">
        <v>322</v>
      </c>
      <c r="L1286" s="89">
        <v>41674</v>
      </c>
      <c r="M1286" s="89"/>
      <c r="N1286" s="54" t="s">
        <v>323</v>
      </c>
      <c r="O1286" s="90">
        <v>1.093323748</v>
      </c>
      <c r="P1286" s="54">
        <v>180</v>
      </c>
    </row>
    <row r="1287" spans="1:16" ht="24">
      <c r="A1287" s="54" t="s">
        <v>225</v>
      </c>
      <c r="B1287" s="54" t="s">
        <v>185</v>
      </c>
      <c r="C1287" s="54" t="s">
        <v>1125</v>
      </c>
      <c r="D1287" s="54" t="s">
        <v>97</v>
      </c>
      <c r="E1287" s="54" t="s">
        <v>365</v>
      </c>
      <c r="F1287" s="54" t="s">
        <v>267</v>
      </c>
      <c r="G1287" s="54" t="s">
        <v>204</v>
      </c>
      <c r="H1287" s="54" t="s">
        <v>205</v>
      </c>
      <c r="I1287" s="54" t="s">
        <v>324</v>
      </c>
      <c r="J1287" s="54" t="s">
        <v>204</v>
      </c>
      <c r="K1287" s="54" t="s">
        <v>325</v>
      </c>
      <c r="L1287" s="89">
        <v>42171</v>
      </c>
      <c r="M1287" s="89"/>
      <c r="N1287" s="54" t="s">
        <v>326</v>
      </c>
      <c r="O1287" s="90">
        <v>0.88073301920000002</v>
      </c>
      <c r="P1287" s="54">
        <v>145</v>
      </c>
    </row>
    <row r="1288" spans="1:16" ht="24">
      <c r="A1288" s="54" t="s">
        <v>225</v>
      </c>
      <c r="B1288" s="54" t="s">
        <v>185</v>
      </c>
      <c r="C1288" s="54" t="s">
        <v>1125</v>
      </c>
      <c r="D1288" s="54" t="s">
        <v>97</v>
      </c>
      <c r="E1288" s="54" t="s">
        <v>365</v>
      </c>
      <c r="F1288" s="54" t="s">
        <v>267</v>
      </c>
      <c r="G1288" s="54" t="s">
        <v>204</v>
      </c>
      <c r="H1288" s="54" t="s">
        <v>205</v>
      </c>
      <c r="I1288" s="54" t="s">
        <v>324</v>
      </c>
      <c r="J1288" s="54" t="s">
        <v>204</v>
      </c>
      <c r="K1288" s="54" t="s">
        <v>1057</v>
      </c>
      <c r="L1288" s="89">
        <v>42171</v>
      </c>
      <c r="M1288" s="89"/>
      <c r="N1288" s="54" t="s">
        <v>1058</v>
      </c>
      <c r="O1288" s="90">
        <v>0.33407114520000009</v>
      </c>
      <c r="P1288" s="54">
        <v>55</v>
      </c>
    </row>
    <row r="1289" spans="1:16" ht="24">
      <c r="A1289" s="54" t="s">
        <v>225</v>
      </c>
      <c r="B1289" s="54" t="s">
        <v>185</v>
      </c>
      <c r="C1289" s="54" t="s">
        <v>1125</v>
      </c>
      <c r="D1289" s="54" t="s">
        <v>97</v>
      </c>
      <c r="E1289" s="54" t="s">
        <v>365</v>
      </c>
      <c r="F1289" s="54" t="s">
        <v>267</v>
      </c>
      <c r="G1289" s="54" t="s">
        <v>204</v>
      </c>
      <c r="H1289" s="54" t="s">
        <v>205</v>
      </c>
      <c r="I1289" s="54" t="s">
        <v>324</v>
      </c>
      <c r="J1289" s="54" t="s">
        <v>204</v>
      </c>
      <c r="K1289" s="54" t="s">
        <v>1059</v>
      </c>
      <c r="L1289" s="89">
        <v>42171</v>
      </c>
      <c r="M1289" s="89"/>
      <c r="N1289" s="54" t="s">
        <v>1060</v>
      </c>
      <c r="O1289" s="90">
        <v>0.64992022800000004</v>
      </c>
      <c r="P1289" s="54">
        <v>107</v>
      </c>
    </row>
    <row r="1290" spans="1:16" ht="24">
      <c r="A1290" s="54" t="s">
        <v>225</v>
      </c>
      <c r="B1290" s="54" t="s">
        <v>185</v>
      </c>
      <c r="C1290" s="54" t="s">
        <v>1125</v>
      </c>
      <c r="D1290" s="54" t="s">
        <v>97</v>
      </c>
      <c r="E1290" s="54" t="s">
        <v>365</v>
      </c>
      <c r="F1290" s="54" t="s">
        <v>267</v>
      </c>
      <c r="G1290" s="54" t="s">
        <v>204</v>
      </c>
      <c r="H1290" s="54" t="s">
        <v>205</v>
      </c>
      <c r="I1290" s="54" t="s">
        <v>324</v>
      </c>
      <c r="J1290" s="54" t="s">
        <v>204</v>
      </c>
      <c r="K1290" s="54" t="s">
        <v>1061</v>
      </c>
      <c r="L1290" s="89">
        <v>42171</v>
      </c>
      <c r="M1290" s="89"/>
      <c r="N1290" s="54" t="s">
        <v>1062</v>
      </c>
      <c r="O1290" s="90">
        <v>0.62562414470000016</v>
      </c>
      <c r="P1290" s="54">
        <v>103</v>
      </c>
    </row>
    <row r="1291" spans="1:16" ht="24">
      <c r="A1291" s="54" t="s">
        <v>225</v>
      </c>
      <c r="B1291" s="54" t="s">
        <v>185</v>
      </c>
      <c r="C1291" s="54" t="s">
        <v>1125</v>
      </c>
      <c r="D1291" s="54" t="s">
        <v>97</v>
      </c>
      <c r="E1291" s="54" t="s">
        <v>365</v>
      </c>
      <c r="F1291" s="54" t="s">
        <v>267</v>
      </c>
      <c r="G1291" s="54" t="s">
        <v>204</v>
      </c>
      <c r="H1291" s="54" t="s">
        <v>205</v>
      </c>
      <c r="I1291" s="54" t="s">
        <v>324</v>
      </c>
      <c r="J1291" s="54" t="s">
        <v>204</v>
      </c>
      <c r="K1291" s="54" t="s">
        <v>1063</v>
      </c>
      <c r="L1291" s="89">
        <v>42171</v>
      </c>
      <c r="M1291" s="89"/>
      <c r="N1291" s="54" t="s">
        <v>1064</v>
      </c>
      <c r="O1291" s="90">
        <v>0.46769960329999999</v>
      </c>
      <c r="P1291" s="54">
        <v>77</v>
      </c>
    </row>
    <row r="1292" spans="1:16" ht="24">
      <c r="A1292" s="54" t="s">
        <v>225</v>
      </c>
      <c r="B1292" s="54" t="s">
        <v>185</v>
      </c>
      <c r="C1292" s="54" t="s">
        <v>1125</v>
      </c>
      <c r="D1292" s="54" t="s">
        <v>97</v>
      </c>
      <c r="E1292" s="54" t="s">
        <v>365</v>
      </c>
      <c r="F1292" s="54" t="s">
        <v>267</v>
      </c>
      <c r="G1292" s="54" t="s">
        <v>204</v>
      </c>
      <c r="H1292" s="54" t="s">
        <v>205</v>
      </c>
      <c r="I1292" s="54" t="s">
        <v>324</v>
      </c>
      <c r="J1292" s="54" t="s">
        <v>204</v>
      </c>
      <c r="K1292" s="54" t="s">
        <v>327</v>
      </c>
      <c r="L1292" s="89">
        <v>42171</v>
      </c>
      <c r="M1292" s="89"/>
      <c r="N1292" s="54" t="s">
        <v>328</v>
      </c>
      <c r="O1292" s="90">
        <v>1.0386575605999999</v>
      </c>
      <c r="P1292" s="54">
        <v>171</v>
      </c>
    </row>
    <row r="1293" spans="1:16" ht="24">
      <c r="A1293" s="54" t="s">
        <v>225</v>
      </c>
      <c r="B1293" s="54" t="s">
        <v>185</v>
      </c>
      <c r="C1293" s="54" t="s">
        <v>1125</v>
      </c>
      <c r="D1293" s="54" t="s">
        <v>97</v>
      </c>
      <c r="E1293" s="54" t="s">
        <v>365</v>
      </c>
      <c r="F1293" s="54" t="s">
        <v>267</v>
      </c>
      <c r="G1293" s="54" t="s">
        <v>204</v>
      </c>
      <c r="H1293" s="54" t="s">
        <v>205</v>
      </c>
      <c r="I1293" s="54" t="s">
        <v>324</v>
      </c>
      <c r="J1293" s="54" t="s">
        <v>204</v>
      </c>
      <c r="K1293" s="54" t="s">
        <v>329</v>
      </c>
      <c r="L1293" s="89">
        <v>42171</v>
      </c>
      <c r="M1293" s="89"/>
      <c r="N1293" s="54" t="s">
        <v>330</v>
      </c>
      <c r="O1293" s="90">
        <v>1.0508056022000001</v>
      </c>
      <c r="P1293" s="54">
        <v>173</v>
      </c>
    </row>
    <row r="1294" spans="1:16" ht="24">
      <c r="A1294" s="54" t="s">
        <v>225</v>
      </c>
      <c r="B1294" s="54" t="s">
        <v>185</v>
      </c>
      <c r="C1294" s="54" t="s">
        <v>1125</v>
      </c>
      <c r="D1294" s="54" t="s">
        <v>97</v>
      </c>
      <c r="E1294" s="54" t="s">
        <v>365</v>
      </c>
      <c r="F1294" s="54" t="s">
        <v>267</v>
      </c>
      <c r="G1294" s="54" t="s">
        <v>204</v>
      </c>
      <c r="H1294" s="54" t="s">
        <v>205</v>
      </c>
      <c r="I1294" s="54" t="s">
        <v>324</v>
      </c>
      <c r="J1294" s="54" t="s">
        <v>204</v>
      </c>
      <c r="K1294" s="54" t="s">
        <v>1065</v>
      </c>
      <c r="L1294" s="89">
        <v>42171</v>
      </c>
      <c r="M1294" s="89"/>
      <c r="N1294" s="54" t="s">
        <v>1066</v>
      </c>
      <c r="O1294" s="90">
        <v>0.64384620710000018</v>
      </c>
      <c r="P1294" s="54">
        <v>106</v>
      </c>
    </row>
    <row r="1295" spans="1:16" ht="24">
      <c r="A1295" s="54" t="s">
        <v>225</v>
      </c>
      <c r="B1295" s="54" t="s">
        <v>185</v>
      </c>
      <c r="C1295" s="54" t="s">
        <v>1125</v>
      </c>
      <c r="D1295" s="54" t="s">
        <v>97</v>
      </c>
      <c r="E1295" s="54" t="s">
        <v>365</v>
      </c>
      <c r="F1295" s="54" t="s">
        <v>267</v>
      </c>
      <c r="G1295" s="54" t="s">
        <v>204</v>
      </c>
      <c r="H1295" s="54" t="s">
        <v>205</v>
      </c>
      <c r="I1295" s="54" t="s">
        <v>324</v>
      </c>
      <c r="J1295" s="54" t="s">
        <v>204</v>
      </c>
      <c r="K1295" s="54" t="s">
        <v>1067</v>
      </c>
      <c r="L1295" s="89">
        <v>42171</v>
      </c>
      <c r="M1295" s="89"/>
      <c r="N1295" s="54" t="s">
        <v>1068</v>
      </c>
      <c r="O1295" s="90">
        <v>0.55273589480000018</v>
      </c>
      <c r="P1295" s="54">
        <v>91</v>
      </c>
    </row>
    <row r="1296" spans="1:16" ht="24">
      <c r="A1296" s="54" t="s">
        <v>225</v>
      </c>
      <c r="B1296" s="54" t="s">
        <v>185</v>
      </c>
      <c r="C1296" s="54" t="s">
        <v>1125</v>
      </c>
      <c r="D1296" s="54" t="s">
        <v>97</v>
      </c>
      <c r="E1296" s="54" t="s">
        <v>365</v>
      </c>
      <c r="F1296" s="54" t="s">
        <v>267</v>
      </c>
      <c r="G1296" s="54" t="s">
        <v>204</v>
      </c>
      <c r="H1296" s="54" t="s">
        <v>331</v>
      </c>
      <c r="I1296" s="54" t="s">
        <v>332</v>
      </c>
      <c r="J1296" s="54" t="s">
        <v>204</v>
      </c>
      <c r="K1296" s="54" t="s">
        <v>331</v>
      </c>
      <c r="L1296" s="89">
        <v>42101</v>
      </c>
      <c r="M1296" s="89"/>
      <c r="N1296" s="54" t="s">
        <v>333</v>
      </c>
      <c r="O1296" s="90">
        <v>8.4125188385000005</v>
      </c>
      <c r="P1296" s="54">
        <v>1385</v>
      </c>
    </row>
    <row r="1297" spans="1:16" ht="24">
      <c r="A1297" s="54" t="s">
        <v>225</v>
      </c>
      <c r="B1297" s="54" t="s">
        <v>185</v>
      </c>
      <c r="C1297" s="54" t="s">
        <v>1125</v>
      </c>
      <c r="D1297" s="54" t="s">
        <v>97</v>
      </c>
      <c r="E1297" s="54" t="s">
        <v>365</v>
      </c>
      <c r="F1297" s="54" t="s">
        <v>267</v>
      </c>
      <c r="G1297" s="54" t="s">
        <v>204</v>
      </c>
      <c r="H1297" s="54" t="s">
        <v>206</v>
      </c>
      <c r="I1297" s="54" t="s">
        <v>1069</v>
      </c>
      <c r="J1297" s="54" t="s">
        <v>204</v>
      </c>
      <c r="K1297" s="54" t="s">
        <v>1070</v>
      </c>
      <c r="L1297" s="89">
        <v>41688</v>
      </c>
      <c r="M1297" s="89"/>
      <c r="N1297" s="54" t="s">
        <v>1071</v>
      </c>
      <c r="O1297" s="90">
        <v>1.9922788296</v>
      </c>
      <c r="P1297" s="54">
        <v>328</v>
      </c>
    </row>
    <row r="1298" spans="1:16" ht="24">
      <c r="A1298" s="54" t="s">
        <v>225</v>
      </c>
      <c r="B1298" s="54" t="s">
        <v>185</v>
      </c>
      <c r="C1298" s="54" t="s">
        <v>1125</v>
      </c>
      <c r="D1298" s="54" t="s">
        <v>97</v>
      </c>
      <c r="E1298" s="54" t="s">
        <v>365</v>
      </c>
      <c r="F1298" s="54" t="s">
        <v>267</v>
      </c>
      <c r="G1298" s="54" t="s">
        <v>204</v>
      </c>
      <c r="H1298" s="54" t="s">
        <v>206</v>
      </c>
      <c r="I1298" s="54" t="s">
        <v>1069</v>
      </c>
      <c r="J1298" s="54" t="s">
        <v>204</v>
      </c>
      <c r="K1298" s="54" t="s">
        <v>1072</v>
      </c>
      <c r="L1298" s="89">
        <v>41688</v>
      </c>
      <c r="M1298" s="89"/>
      <c r="N1298" s="54" t="s">
        <v>1073</v>
      </c>
      <c r="O1298" s="90">
        <v>0.78354868600000005</v>
      </c>
      <c r="P1298" s="54">
        <v>129</v>
      </c>
    </row>
    <row r="1299" spans="1:16" ht="24">
      <c r="A1299" s="54" t="s">
        <v>225</v>
      </c>
      <c r="B1299" s="54" t="s">
        <v>185</v>
      </c>
      <c r="C1299" s="54" t="s">
        <v>1125</v>
      </c>
      <c r="D1299" s="54" t="s">
        <v>97</v>
      </c>
      <c r="E1299" s="54" t="s">
        <v>365</v>
      </c>
      <c r="F1299" s="54" t="s">
        <v>267</v>
      </c>
      <c r="G1299" s="54" t="s">
        <v>204</v>
      </c>
      <c r="H1299" s="54" t="s">
        <v>206</v>
      </c>
      <c r="I1299" s="54" t="s">
        <v>1069</v>
      </c>
      <c r="J1299" s="54" t="s">
        <v>204</v>
      </c>
      <c r="K1299" s="54" t="s">
        <v>1074</v>
      </c>
      <c r="L1299" s="89">
        <v>41688</v>
      </c>
      <c r="M1299" s="89"/>
      <c r="N1299" s="54" t="s">
        <v>1075</v>
      </c>
      <c r="O1299" s="90">
        <v>0.63777218629999999</v>
      </c>
      <c r="P1299" s="54">
        <v>105</v>
      </c>
    </row>
    <row r="1300" spans="1:16" ht="24">
      <c r="A1300" s="54" t="s">
        <v>225</v>
      </c>
      <c r="B1300" s="54" t="s">
        <v>185</v>
      </c>
      <c r="C1300" s="54" t="s">
        <v>1125</v>
      </c>
      <c r="D1300" s="54" t="s">
        <v>97</v>
      </c>
      <c r="E1300" s="54" t="s">
        <v>365</v>
      </c>
      <c r="F1300" s="54" t="s">
        <v>267</v>
      </c>
      <c r="G1300" s="54" t="s">
        <v>204</v>
      </c>
      <c r="H1300" s="54" t="s">
        <v>206</v>
      </c>
      <c r="I1300" s="54" t="s">
        <v>1069</v>
      </c>
      <c r="J1300" s="54" t="s">
        <v>204</v>
      </c>
      <c r="K1300" s="54" t="s">
        <v>1076</v>
      </c>
      <c r="L1300" s="89">
        <v>41688</v>
      </c>
      <c r="M1300" s="89"/>
      <c r="N1300" s="54" t="s">
        <v>1077</v>
      </c>
      <c r="O1300" s="90">
        <v>0.72888249859999998</v>
      </c>
      <c r="P1300" s="54">
        <v>120</v>
      </c>
    </row>
    <row r="1301" spans="1:16" ht="24">
      <c r="A1301" s="54" t="s">
        <v>225</v>
      </c>
      <c r="B1301" s="54" t="s">
        <v>185</v>
      </c>
      <c r="C1301" s="54" t="s">
        <v>1125</v>
      </c>
      <c r="D1301" s="54" t="s">
        <v>97</v>
      </c>
      <c r="E1301" s="54" t="s">
        <v>365</v>
      </c>
      <c r="F1301" s="54" t="s">
        <v>267</v>
      </c>
      <c r="G1301" s="54" t="s">
        <v>204</v>
      </c>
      <c r="H1301" s="54" t="s">
        <v>206</v>
      </c>
      <c r="I1301" s="54" t="s">
        <v>1069</v>
      </c>
      <c r="J1301" s="54" t="s">
        <v>204</v>
      </c>
      <c r="K1301" s="54" t="s">
        <v>1078</v>
      </c>
      <c r="L1301" s="89">
        <v>41688</v>
      </c>
      <c r="M1301" s="89"/>
      <c r="N1301" s="54" t="s">
        <v>1079</v>
      </c>
      <c r="O1301" s="90">
        <v>3.5533021808999998</v>
      </c>
      <c r="P1301" s="54">
        <v>585</v>
      </c>
    </row>
    <row r="1302" spans="1:16" ht="24">
      <c r="A1302" s="54" t="s">
        <v>225</v>
      </c>
      <c r="B1302" s="54" t="s">
        <v>185</v>
      </c>
      <c r="C1302" s="54" t="s">
        <v>1125</v>
      </c>
      <c r="D1302" s="54" t="s">
        <v>97</v>
      </c>
      <c r="E1302" s="54" t="s">
        <v>365</v>
      </c>
      <c r="F1302" s="54" t="s">
        <v>267</v>
      </c>
      <c r="G1302" s="54" t="s">
        <v>204</v>
      </c>
      <c r="H1302" s="54" t="s">
        <v>206</v>
      </c>
      <c r="I1302" s="54" t="s">
        <v>1069</v>
      </c>
      <c r="J1302" s="54" t="s">
        <v>204</v>
      </c>
      <c r="K1302" s="54" t="s">
        <v>1080</v>
      </c>
      <c r="L1302" s="89">
        <v>41688</v>
      </c>
      <c r="M1302" s="89"/>
      <c r="N1302" s="54" t="s">
        <v>1081</v>
      </c>
      <c r="O1302" s="90">
        <v>0.92325116490000003</v>
      </c>
      <c r="P1302" s="54">
        <v>152</v>
      </c>
    </row>
    <row r="1303" spans="1:16" ht="24">
      <c r="A1303" s="54" t="s">
        <v>225</v>
      </c>
      <c r="B1303" s="54" t="s">
        <v>185</v>
      </c>
      <c r="C1303" s="54" t="s">
        <v>1125</v>
      </c>
      <c r="D1303" s="54" t="s">
        <v>97</v>
      </c>
      <c r="E1303" s="54" t="s">
        <v>365</v>
      </c>
      <c r="F1303" s="54" t="s">
        <v>267</v>
      </c>
      <c r="G1303" s="54" t="s">
        <v>204</v>
      </c>
      <c r="H1303" s="54" t="s">
        <v>206</v>
      </c>
      <c r="I1303" s="54" t="s">
        <v>1069</v>
      </c>
      <c r="J1303" s="54" t="s">
        <v>204</v>
      </c>
      <c r="K1303" s="54" t="s">
        <v>1082</v>
      </c>
      <c r="L1303" s="89">
        <v>41688</v>
      </c>
      <c r="M1303" s="89"/>
      <c r="N1303" s="54" t="s">
        <v>1083</v>
      </c>
      <c r="O1303" s="90">
        <v>2.5996809118000002</v>
      </c>
      <c r="P1303" s="54">
        <v>428</v>
      </c>
    </row>
    <row r="1304" spans="1:16" ht="24">
      <c r="A1304" s="54" t="s">
        <v>225</v>
      </c>
      <c r="B1304" s="54" t="s">
        <v>185</v>
      </c>
      <c r="C1304" s="54" t="s">
        <v>1125</v>
      </c>
      <c r="D1304" s="54" t="s">
        <v>97</v>
      </c>
      <c r="E1304" s="54" t="s">
        <v>365</v>
      </c>
      <c r="F1304" s="54" t="s">
        <v>267</v>
      </c>
      <c r="G1304" s="54" t="s">
        <v>204</v>
      </c>
      <c r="H1304" s="54" t="s">
        <v>206</v>
      </c>
      <c r="I1304" s="54" t="s">
        <v>1069</v>
      </c>
      <c r="J1304" s="54" t="s">
        <v>204</v>
      </c>
      <c r="K1304" s="54" t="s">
        <v>1084</v>
      </c>
      <c r="L1304" s="89">
        <v>41688</v>
      </c>
      <c r="M1304" s="89"/>
      <c r="N1304" s="54" t="s">
        <v>1085</v>
      </c>
      <c r="O1304" s="90">
        <v>1.5124311847</v>
      </c>
      <c r="P1304" s="54">
        <v>249</v>
      </c>
    </row>
    <row r="1305" spans="1:16" ht="24">
      <c r="A1305" s="54" t="s">
        <v>225</v>
      </c>
      <c r="B1305" s="54" t="s">
        <v>185</v>
      </c>
      <c r="C1305" s="54" t="s">
        <v>1125</v>
      </c>
      <c r="D1305" s="54" t="s">
        <v>97</v>
      </c>
      <c r="E1305" s="54" t="s">
        <v>365</v>
      </c>
      <c r="F1305" s="54" t="s">
        <v>267</v>
      </c>
      <c r="G1305" s="54" t="s">
        <v>204</v>
      </c>
      <c r="H1305" s="54" t="s">
        <v>206</v>
      </c>
      <c r="I1305" s="54" t="s">
        <v>1069</v>
      </c>
      <c r="J1305" s="54" t="s">
        <v>204</v>
      </c>
      <c r="K1305" s="54" t="s">
        <v>1086</v>
      </c>
      <c r="L1305" s="89">
        <v>41688</v>
      </c>
      <c r="M1305" s="89"/>
      <c r="N1305" s="54" t="s">
        <v>1087</v>
      </c>
      <c r="O1305" s="90">
        <v>1.0325835397000001</v>
      </c>
      <c r="P1305" s="54">
        <v>170</v>
      </c>
    </row>
    <row r="1306" spans="1:16" ht="24">
      <c r="A1306" s="54" t="s">
        <v>225</v>
      </c>
      <c r="B1306" s="54" t="s">
        <v>185</v>
      </c>
      <c r="C1306" s="54" t="s">
        <v>1125</v>
      </c>
      <c r="D1306" s="54" t="s">
        <v>97</v>
      </c>
      <c r="E1306" s="54" t="s">
        <v>365</v>
      </c>
      <c r="F1306" s="54" t="s">
        <v>267</v>
      </c>
      <c r="G1306" s="54" t="s">
        <v>204</v>
      </c>
      <c r="H1306" s="54" t="s">
        <v>206</v>
      </c>
      <c r="I1306" s="54" t="s">
        <v>1069</v>
      </c>
      <c r="J1306" s="54" t="s">
        <v>204</v>
      </c>
      <c r="K1306" s="54" t="s">
        <v>1088</v>
      </c>
      <c r="L1306" s="89">
        <v>41688</v>
      </c>
      <c r="M1306" s="89"/>
      <c r="N1306" s="54" t="s">
        <v>1089</v>
      </c>
      <c r="O1306" s="90">
        <v>10.556648188700001</v>
      </c>
      <c r="P1306" s="54">
        <v>1738</v>
      </c>
    </row>
    <row r="1307" spans="1:16" ht="24">
      <c r="A1307" s="54" t="s">
        <v>225</v>
      </c>
      <c r="B1307" s="54" t="s">
        <v>185</v>
      </c>
      <c r="C1307" s="54" t="s">
        <v>1125</v>
      </c>
      <c r="D1307" s="54" t="s">
        <v>97</v>
      </c>
      <c r="E1307" s="54" t="s">
        <v>365</v>
      </c>
      <c r="F1307" s="54" t="s">
        <v>267</v>
      </c>
      <c r="G1307" s="54" t="s">
        <v>204</v>
      </c>
      <c r="H1307" s="54" t="s">
        <v>206</v>
      </c>
      <c r="I1307" s="54" t="s">
        <v>1069</v>
      </c>
      <c r="J1307" s="54" t="s">
        <v>204</v>
      </c>
      <c r="K1307" s="54" t="s">
        <v>1090</v>
      </c>
      <c r="L1307" s="89">
        <v>41688</v>
      </c>
      <c r="M1307" s="89"/>
      <c r="N1307" s="54" t="s">
        <v>1091</v>
      </c>
      <c r="O1307" s="90">
        <v>5.9950585513000014</v>
      </c>
      <c r="P1307" s="54">
        <v>987</v>
      </c>
    </row>
    <row r="1308" spans="1:16" ht="24">
      <c r="A1308" s="54" t="s">
        <v>225</v>
      </c>
      <c r="B1308" s="54" t="s">
        <v>185</v>
      </c>
      <c r="C1308" s="54" t="s">
        <v>1125</v>
      </c>
      <c r="D1308" s="54" t="s">
        <v>97</v>
      </c>
      <c r="E1308" s="54" t="s">
        <v>365</v>
      </c>
      <c r="F1308" s="54" t="s">
        <v>267</v>
      </c>
      <c r="G1308" s="54" t="s">
        <v>204</v>
      </c>
      <c r="H1308" s="54" t="s">
        <v>206</v>
      </c>
      <c r="I1308" s="54" t="s">
        <v>1069</v>
      </c>
      <c r="J1308" s="54" t="s">
        <v>204</v>
      </c>
      <c r="K1308" s="54" t="s">
        <v>1092</v>
      </c>
      <c r="L1308" s="89">
        <v>41688</v>
      </c>
      <c r="M1308" s="89"/>
      <c r="N1308" s="54" t="s">
        <v>1093</v>
      </c>
      <c r="O1308" s="90">
        <v>1.2573223102</v>
      </c>
      <c r="P1308" s="54">
        <v>207</v>
      </c>
    </row>
    <row r="1309" spans="1:16" ht="24">
      <c r="A1309" s="54" t="s">
        <v>225</v>
      </c>
      <c r="B1309" s="54" t="s">
        <v>185</v>
      </c>
      <c r="C1309" s="54" t="s">
        <v>1125</v>
      </c>
      <c r="D1309" s="54" t="s">
        <v>97</v>
      </c>
      <c r="E1309" s="54" t="s">
        <v>365</v>
      </c>
      <c r="F1309" s="54" t="s">
        <v>267</v>
      </c>
      <c r="G1309" s="54" t="s">
        <v>360</v>
      </c>
      <c r="H1309" s="54" t="s">
        <v>1094</v>
      </c>
      <c r="I1309" s="54" t="s">
        <v>1095</v>
      </c>
      <c r="J1309" s="54" t="s">
        <v>360</v>
      </c>
      <c r="K1309" s="54" t="s">
        <v>1096</v>
      </c>
      <c r="L1309" s="89">
        <v>42671</v>
      </c>
      <c r="M1309" s="89"/>
      <c r="N1309" s="54" t="s">
        <v>1097</v>
      </c>
      <c r="O1309" s="90">
        <v>6.07402082E-2</v>
      </c>
      <c r="P1309" s="54">
        <v>10</v>
      </c>
    </row>
    <row r="1310" spans="1:16" ht="24">
      <c r="A1310" s="54" t="s">
        <v>225</v>
      </c>
      <c r="B1310" s="54" t="s">
        <v>185</v>
      </c>
      <c r="C1310" s="54" t="s">
        <v>1125</v>
      </c>
      <c r="D1310" s="54" t="s">
        <v>97</v>
      </c>
      <c r="E1310" s="54" t="s">
        <v>365</v>
      </c>
      <c r="F1310" s="54" t="s">
        <v>267</v>
      </c>
      <c r="G1310" s="54" t="s">
        <v>360</v>
      </c>
      <c r="H1310" s="54" t="s">
        <v>1094</v>
      </c>
      <c r="I1310" s="54" t="s">
        <v>1095</v>
      </c>
      <c r="J1310" s="54" t="s">
        <v>360</v>
      </c>
      <c r="K1310" s="54" t="s">
        <v>1098</v>
      </c>
      <c r="L1310" s="89">
        <v>42671</v>
      </c>
      <c r="M1310" s="89"/>
      <c r="N1310" s="54" t="s">
        <v>1099</v>
      </c>
      <c r="O1310" s="90">
        <v>9.1110312299999996E-2</v>
      </c>
      <c r="P1310" s="54">
        <v>15</v>
      </c>
    </row>
    <row r="1311" spans="1:16" ht="24">
      <c r="A1311" s="54" t="s">
        <v>225</v>
      </c>
      <c r="B1311" s="54" t="s">
        <v>185</v>
      </c>
      <c r="C1311" s="54" t="s">
        <v>1125</v>
      </c>
      <c r="D1311" s="54" t="s">
        <v>97</v>
      </c>
      <c r="E1311" s="54" t="s">
        <v>365</v>
      </c>
      <c r="F1311" s="54" t="s">
        <v>267</v>
      </c>
      <c r="G1311" s="54" t="s">
        <v>360</v>
      </c>
      <c r="H1311" s="54" t="s">
        <v>1094</v>
      </c>
      <c r="I1311" s="54" t="s">
        <v>1095</v>
      </c>
      <c r="J1311" s="54" t="s">
        <v>360</v>
      </c>
      <c r="K1311" s="54" t="s">
        <v>1100</v>
      </c>
      <c r="L1311" s="89">
        <v>42671</v>
      </c>
      <c r="M1311" s="89"/>
      <c r="N1311" s="54" t="s">
        <v>1101</v>
      </c>
      <c r="O1311" s="90">
        <v>8.50362915E-2</v>
      </c>
      <c r="P1311" s="54">
        <v>14</v>
      </c>
    </row>
    <row r="1312" spans="1:16" ht="24">
      <c r="A1312" s="54" t="s">
        <v>225</v>
      </c>
      <c r="B1312" s="54" t="s">
        <v>185</v>
      </c>
      <c r="C1312" s="54" t="s">
        <v>1125</v>
      </c>
      <c r="D1312" s="54" t="s">
        <v>97</v>
      </c>
      <c r="E1312" s="54" t="s">
        <v>365</v>
      </c>
      <c r="F1312" s="54" t="s">
        <v>267</v>
      </c>
      <c r="G1312" s="54" t="s">
        <v>360</v>
      </c>
      <c r="H1312" s="54" t="s">
        <v>1094</v>
      </c>
      <c r="I1312" s="54" t="s">
        <v>1095</v>
      </c>
      <c r="J1312" s="54" t="s">
        <v>360</v>
      </c>
      <c r="K1312" s="54" t="s">
        <v>1102</v>
      </c>
      <c r="L1312" s="89">
        <v>42671</v>
      </c>
      <c r="M1312" s="89"/>
      <c r="N1312" s="54" t="s">
        <v>1103</v>
      </c>
      <c r="O1312" s="90">
        <v>4.2518145799999997E-2</v>
      </c>
      <c r="P1312" s="54">
        <v>7</v>
      </c>
    </row>
    <row r="1313" spans="1:16" ht="24">
      <c r="A1313" s="54" t="s">
        <v>225</v>
      </c>
      <c r="B1313" s="54" t="s">
        <v>185</v>
      </c>
      <c r="C1313" s="54" t="s">
        <v>1125</v>
      </c>
      <c r="D1313" s="54" t="s">
        <v>97</v>
      </c>
      <c r="E1313" s="54" t="s">
        <v>365</v>
      </c>
      <c r="F1313" s="54" t="s">
        <v>267</v>
      </c>
      <c r="G1313" s="54" t="s">
        <v>360</v>
      </c>
      <c r="H1313" s="54" t="s">
        <v>1094</v>
      </c>
      <c r="I1313" s="54" t="s">
        <v>1095</v>
      </c>
      <c r="J1313" s="54" t="s">
        <v>360</v>
      </c>
      <c r="K1313" s="54" t="s">
        <v>361</v>
      </c>
      <c r="L1313" s="89">
        <v>42671</v>
      </c>
      <c r="M1313" s="89"/>
      <c r="N1313" s="54" t="s">
        <v>1104</v>
      </c>
      <c r="O1313" s="90">
        <v>0.103258354</v>
      </c>
      <c r="P1313" s="54">
        <v>17</v>
      </c>
    </row>
    <row r="1314" spans="1:16" ht="24">
      <c r="A1314" s="54" t="s">
        <v>225</v>
      </c>
      <c r="B1314" s="54" t="s">
        <v>185</v>
      </c>
      <c r="C1314" s="54" t="s">
        <v>1125</v>
      </c>
      <c r="D1314" s="54" t="s">
        <v>97</v>
      </c>
      <c r="E1314" s="54" t="s">
        <v>365</v>
      </c>
      <c r="F1314" s="54" t="s">
        <v>267</v>
      </c>
      <c r="G1314" s="54" t="s">
        <v>360</v>
      </c>
      <c r="H1314" s="54" t="s">
        <v>1094</v>
      </c>
      <c r="I1314" s="54" t="s">
        <v>1095</v>
      </c>
      <c r="J1314" s="54" t="s">
        <v>360</v>
      </c>
      <c r="K1314" s="54" t="s">
        <v>1105</v>
      </c>
      <c r="L1314" s="89">
        <v>42671</v>
      </c>
      <c r="M1314" s="89"/>
      <c r="N1314" s="54" t="s">
        <v>1106</v>
      </c>
      <c r="O1314" s="90">
        <v>4.85921666E-2</v>
      </c>
      <c r="P1314" s="54">
        <v>8</v>
      </c>
    </row>
    <row r="1315" spans="1:16" ht="24">
      <c r="A1315" s="54" t="s">
        <v>225</v>
      </c>
      <c r="B1315" s="54" t="s">
        <v>185</v>
      </c>
      <c r="C1315" s="54" t="s">
        <v>1125</v>
      </c>
      <c r="D1315" s="54" t="s">
        <v>97</v>
      </c>
      <c r="E1315" s="54" t="s">
        <v>365</v>
      </c>
      <c r="F1315" s="54" t="s">
        <v>267</v>
      </c>
      <c r="G1315" s="54" t="s">
        <v>360</v>
      </c>
      <c r="H1315" s="54" t="s">
        <v>1094</v>
      </c>
      <c r="I1315" s="54" t="s">
        <v>1095</v>
      </c>
      <c r="J1315" s="54" t="s">
        <v>360</v>
      </c>
      <c r="K1315" s="54" t="s">
        <v>1107</v>
      </c>
      <c r="L1315" s="89">
        <v>42671</v>
      </c>
      <c r="M1315" s="89"/>
      <c r="N1315" s="54" t="s">
        <v>1108</v>
      </c>
      <c r="O1315" s="90">
        <v>7.8962270700000003E-2</v>
      </c>
      <c r="P1315" s="54">
        <v>13</v>
      </c>
    </row>
    <row r="1316" spans="1:16" ht="24">
      <c r="A1316" s="54" t="s">
        <v>225</v>
      </c>
      <c r="B1316" s="54" t="s">
        <v>185</v>
      </c>
      <c r="C1316" s="54" t="s">
        <v>1125</v>
      </c>
      <c r="D1316" s="54" t="s">
        <v>97</v>
      </c>
      <c r="E1316" s="54" t="s">
        <v>365</v>
      </c>
      <c r="F1316" s="54" t="s">
        <v>267</v>
      </c>
      <c r="G1316" s="54" t="s">
        <v>360</v>
      </c>
      <c r="H1316" s="54" t="s">
        <v>1094</v>
      </c>
      <c r="I1316" s="54" t="s">
        <v>1095</v>
      </c>
      <c r="J1316" s="54" t="s">
        <v>360</v>
      </c>
      <c r="K1316" s="54" t="s">
        <v>1109</v>
      </c>
      <c r="L1316" s="89">
        <v>42671</v>
      </c>
      <c r="M1316" s="89"/>
      <c r="N1316" s="54" t="s">
        <v>1110</v>
      </c>
      <c r="O1316" s="90">
        <v>6.0740208300000001E-2</v>
      </c>
      <c r="P1316" s="54">
        <v>10</v>
      </c>
    </row>
    <row r="1317" spans="1:16" ht="24">
      <c r="A1317" s="54" t="s">
        <v>225</v>
      </c>
      <c r="B1317" s="54" t="s">
        <v>185</v>
      </c>
      <c r="C1317" s="54" t="s">
        <v>1125</v>
      </c>
      <c r="D1317" s="54" t="s">
        <v>97</v>
      </c>
      <c r="E1317" s="54" t="s">
        <v>365</v>
      </c>
      <c r="F1317" s="54" t="s">
        <v>267</v>
      </c>
      <c r="G1317" s="54" t="s">
        <v>360</v>
      </c>
      <c r="H1317" s="54" t="s">
        <v>1094</v>
      </c>
      <c r="I1317" s="54" t="s">
        <v>1095</v>
      </c>
      <c r="J1317" s="54" t="s">
        <v>360</v>
      </c>
      <c r="K1317" s="54" t="s">
        <v>1111</v>
      </c>
      <c r="L1317" s="89">
        <v>42671</v>
      </c>
      <c r="M1317" s="89"/>
      <c r="N1317" s="54" t="s">
        <v>1112</v>
      </c>
      <c r="O1317" s="90">
        <v>7.8962270700000003E-2</v>
      </c>
      <c r="P1317" s="54">
        <v>13</v>
      </c>
    </row>
    <row r="1318" spans="1:16" ht="24">
      <c r="A1318" s="54" t="s">
        <v>225</v>
      </c>
      <c r="B1318" s="54" t="s">
        <v>185</v>
      </c>
      <c r="C1318" s="54" t="s">
        <v>1125</v>
      </c>
      <c r="D1318" s="54" t="s">
        <v>97</v>
      </c>
      <c r="E1318" s="54" t="s">
        <v>365</v>
      </c>
      <c r="F1318" s="54" t="s">
        <v>267</v>
      </c>
      <c r="G1318" s="54" t="s">
        <v>360</v>
      </c>
      <c r="H1318" s="54" t="s">
        <v>1113</v>
      </c>
      <c r="I1318" s="54" t="s">
        <v>1114</v>
      </c>
      <c r="J1318" s="54" t="s">
        <v>360</v>
      </c>
      <c r="K1318" s="54" t="s">
        <v>1113</v>
      </c>
      <c r="L1318" s="89">
        <v>42965</v>
      </c>
      <c r="M1318" s="89"/>
      <c r="N1318" s="54" t="s">
        <v>1115</v>
      </c>
      <c r="O1318" s="90">
        <v>0.103258354</v>
      </c>
      <c r="P1318" s="54">
        <v>17</v>
      </c>
    </row>
    <row r="1319" spans="1:16" ht="24">
      <c r="A1319" s="54" t="s">
        <v>225</v>
      </c>
      <c r="B1319" s="54" t="s">
        <v>185</v>
      </c>
      <c r="C1319" s="54" t="s">
        <v>1116</v>
      </c>
      <c r="D1319" s="54" t="s">
        <v>97</v>
      </c>
      <c r="E1319" s="54" t="s">
        <v>1117</v>
      </c>
      <c r="F1319" s="54" t="s">
        <v>267</v>
      </c>
      <c r="G1319" s="54" t="s">
        <v>495</v>
      </c>
      <c r="H1319" s="54" t="s">
        <v>496</v>
      </c>
      <c r="I1319" s="54" t="s">
        <v>497</v>
      </c>
      <c r="J1319" s="54" t="s">
        <v>495</v>
      </c>
      <c r="K1319" s="54" t="s">
        <v>514</v>
      </c>
      <c r="L1319" s="89">
        <v>41688</v>
      </c>
      <c r="M1319" s="89"/>
      <c r="N1319" s="54" t="s">
        <v>515</v>
      </c>
      <c r="O1319" s="90">
        <v>0.91</v>
      </c>
      <c r="P1319" s="54">
        <v>1</v>
      </c>
    </row>
    <row r="1320" spans="1:16" ht="24">
      <c r="A1320" s="54" t="s">
        <v>225</v>
      </c>
      <c r="B1320" s="54" t="s">
        <v>185</v>
      </c>
      <c r="C1320" s="54" t="s">
        <v>1116</v>
      </c>
      <c r="D1320" s="54" t="s">
        <v>97</v>
      </c>
      <c r="E1320" s="54" t="s">
        <v>1117</v>
      </c>
      <c r="F1320" s="54" t="s">
        <v>267</v>
      </c>
      <c r="G1320" s="54" t="s">
        <v>204</v>
      </c>
      <c r="H1320" s="54" t="s">
        <v>331</v>
      </c>
      <c r="I1320" s="54" t="s">
        <v>332</v>
      </c>
      <c r="J1320" s="54" t="s">
        <v>204</v>
      </c>
      <c r="K1320" s="54" t="s">
        <v>331</v>
      </c>
      <c r="L1320" s="89">
        <v>42101</v>
      </c>
      <c r="M1320" s="89"/>
      <c r="N1320" s="54" t="s">
        <v>333</v>
      </c>
      <c r="O1320" s="90">
        <v>0.91</v>
      </c>
      <c r="P1320" s="54">
        <v>1</v>
      </c>
    </row>
    <row r="1321" spans="1:16" ht="24">
      <c r="A1321" s="54" t="s">
        <v>225</v>
      </c>
      <c r="B1321" s="54" t="s">
        <v>185</v>
      </c>
      <c r="C1321" s="54" t="s">
        <v>1116</v>
      </c>
      <c r="D1321" s="54" t="s">
        <v>97</v>
      </c>
      <c r="E1321" s="54" t="s">
        <v>1117</v>
      </c>
      <c r="F1321" s="54" t="s">
        <v>267</v>
      </c>
      <c r="G1321" s="54" t="s">
        <v>204</v>
      </c>
      <c r="H1321" s="54" t="s">
        <v>206</v>
      </c>
      <c r="I1321" s="54" t="s">
        <v>1069</v>
      </c>
      <c r="J1321" s="54" t="s">
        <v>204</v>
      </c>
      <c r="K1321" s="54" t="s">
        <v>1090</v>
      </c>
      <c r="L1321" s="89">
        <v>41688</v>
      </c>
      <c r="M1321" s="89"/>
      <c r="N1321" s="54" t="s">
        <v>1091</v>
      </c>
      <c r="O1321" s="90">
        <v>0.91</v>
      </c>
      <c r="P1321" s="54">
        <v>1</v>
      </c>
    </row>
    <row r="1322" spans="1:16" ht="36">
      <c r="A1322" s="54" t="s">
        <v>225</v>
      </c>
      <c r="B1322" s="54" t="s">
        <v>185</v>
      </c>
      <c r="C1322" s="54" t="s">
        <v>1116</v>
      </c>
      <c r="D1322" s="54" t="s">
        <v>97</v>
      </c>
      <c r="E1322" s="54" t="s">
        <v>1117</v>
      </c>
      <c r="F1322" s="54" t="s">
        <v>1118</v>
      </c>
      <c r="G1322" s="54" t="s">
        <v>207</v>
      </c>
      <c r="H1322" s="54" t="s">
        <v>207</v>
      </c>
      <c r="I1322" s="54" t="s">
        <v>317</v>
      </c>
      <c r="J1322" s="54" t="s">
        <v>254</v>
      </c>
      <c r="K1322" s="54" t="s">
        <v>1119</v>
      </c>
      <c r="L1322" s="89">
        <v>41674</v>
      </c>
      <c r="M1322" s="89"/>
      <c r="N1322" s="54" t="s">
        <v>254</v>
      </c>
      <c r="O1322" s="90">
        <v>7</v>
      </c>
      <c r="P1322" s="54">
        <v>1</v>
      </c>
    </row>
    <row r="1323" spans="1:16" ht="24">
      <c r="A1323" s="54" t="s">
        <v>225</v>
      </c>
      <c r="B1323" s="54" t="s">
        <v>185</v>
      </c>
      <c r="C1323" s="54" t="s">
        <v>1623</v>
      </c>
      <c r="D1323" s="54" t="s">
        <v>97</v>
      </c>
      <c r="E1323" s="54" t="s">
        <v>1121</v>
      </c>
      <c r="F1323" s="54" t="s">
        <v>267</v>
      </c>
      <c r="G1323" s="54" t="s">
        <v>186</v>
      </c>
      <c r="H1323" s="54" t="s">
        <v>187</v>
      </c>
      <c r="I1323" s="54" t="s">
        <v>387</v>
      </c>
      <c r="J1323" s="54" t="s">
        <v>186</v>
      </c>
      <c r="K1323" s="54" t="s">
        <v>187</v>
      </c>
      <c r="L1323" s="89">
        <v>42475</v>
      </c>
      <c r="M1323" s="89"/>
      <c r="N1323" s="54" t="s">
        <v>388</v>
      </c>
      <c r="O1323" s="90">
        <v>5.3723599999999996E-4</v>
      </c>
      <c r="P1323" s="54">
        <v>1</v>
      </c>
    </row>
    <row r="1324" spans="1:16" ht="24">
      <c r="A1324" s="54" t="s">
        <v>225</v>
      </c>
      <c r="B1324" s="54" t="s">
        <v>185</v>
      </c>
      <c r="C1324" s="54" t="s">
        <v>1623</v>
      </c>
      <c r="D1324" s="54" t="s">
        <v>97</v>
      </c>
      <c r="E1324" s="54" t="s">
        <v>1121</v>
      </c>
      <c r="F1324" s="54" t="s">
        <v>267</v>
      </c>
      <c r="G1324" s="54" t="s">
        <v>186</v>
      </c>
      <c r="H1324" s="54" t="s">
        <v>187</v>
      </c>
      <c r="I1324" s="54" t="s">
        <v>268</v>
      </c>
      <c r="J1324" s="54" t="s">
        <v>186</v>
      </c>
      <c r="K1324" s="54" t="s">
        <v>187</v>
      </c>
      <c r="L1324" s="89">
        <v>42094</v>
      </c>
      <c r="M1324" s="89"/>
      <c r="N1324" s="54" t="s">
        <v>269</v>
      </c>
      <c r="O1324" s="90">
        <v>1.0207486E-2</v>
      </c>
      <c r="P1324" s="54">
        <v>19</v>
      </c>
    </row>
    <row r="1325" spans="1:16" ht="24">
      <c r="A1325" s="54" t="s">
        <v>225</v>
      </c>
      <c r="B1325" s="54" t="s">
        <v>185</v>
      </c>
      <c r="C1325" s="54" t="s">
        <v>1623</v>
      </c>
      <c r="D1325" s="54" t="s">
        <v>97</v>
      </c>
      <c r="E1325" s="54" t="s">
        <v>1121</v>
      </c>
      <c r="F1325" s="54" t="s">
        <v>267</v>
      </c>
      <c r="G1325" s="54" t="s">
        <v>186</v>
      </c>
      <c r="H1325" s="54" t="s">
        <v>187</v>
      </c>
      <c r="I1325" s="54" t="s">
        <v>270</v>
      </c>
      <c r="J1325" s="54" t="s">
        <v>186</v>
      </c>
      <c r="K1325" s="54" t="s">
        <v>392</v>
      </c>
      <c r="L1325" s="89">
        <v>42251</v>
      </c>
      <c r="M1325" s="89"/>
      <c r="N1325" s="54" t="s">
        <v>393</v>
      </c>
      <c r="O1325" s="90">
        <v>1.0744699999999999E-3</v>
      </c>
      <c r="P1325" s="54">
        <v>2</v>
      </c>
    </row>
    <row r="1326" spans="1:16" ht="24">
      <c r="A1326" s="54" t="s">
        <v>225</v>
      </c>
      <c r="B1326" s="54" t="s">
        <v>185</v>
      </c>
      <c r="C1326" s="54" t="s">
        <v>1623</v>
      </c>
      <c r="D1326" s="54" t="s">
        <v>97</v>
      </c>
      <c r="E1326" s="54" t="s">
        <v>1121</v>
      </c>
      <c r="F1326" s="54" t="s">
        <v>267</v>
      </c>
      <c r="G1326" s="54" t="s">
        <v>186</v>
      </c>
      <c r="H1326" s="54" t="s">
        <v>187</v>
      </c>
      <c r="I1326" s="54" t="s">
        <v>270</v>
      </c>
      <c r="J1326" s="54" t="s">
        <v>186</v>
      </c>
      <c r="K1326" s="54" t="s">
        <v>271</v>
      </c>
      <c r="L1326" s="89">
        <v>42251</v>
      </c>
      <c r="M1326" s="89"/>
      <c r="N1326" s="54" t="s">
        <v>272</v>
      </c>
      <c r="O1326" s="90">
        <v>6.9840700000000002E-3</v>
      </c>
      <c r="P1326" s="54">
        <v>13</v>
      </c>
    </row>
    <row r="1327" spans="1:16" ht="24">
      <c r="A1327" s="54" t="s">
        <v>225</v>
      </c>
      <c r="B1327" s="54" t="s">
        <v>185</v>
      </c>
      <c r="C1327" s="54" t="s">
        <v>1623</v>
      </c>
      <c r="D1327" s="54" t="s">
        <v>97</v>
      </c>
      <c r="E1327" s="54" t="s">
        <v>1121</v>
      </c>
      <c r="F1327" s="54" t="s">
        <v>267</v>
      </c>
      <c r="G1327" s="54" t="s">
        <v>186</v>
      </c>
      <c r="H1327" s="54" t="s">
        <v>187</v>
      </c>
      <c r="I1327" s="54" t="s">
        <v>270</v>
      </c>
      <c r="J1327" s="54" t="s">
        <v>186</v>
      </c>
      <c r="K1327" s="54" t="s">
        <v>273</v>
      </c>
      <c r="L1327" s="89">
        <v>42251</v>
      </c>
      <c r="M1327" s="89"/>
      <c r="N1327" s="54" t="s">
        <v>274</v>
      </c>
      <c r="O1327" s="90">
        <v>1.0744699999999999E-3</v>
      </c>
      <c r="P1327" s="54">
        <v>2</v>
      </c>
    </row>
    <row r="1328" spans="1:16" ht="24">
      <c r="A1328" s="54" t="s">
        <v>225</v>
      </c>
      <c r="B1328" s="54" t="s">
        <v>185</v>
      </c>
      <c r="C1328" s="54" t="s">
        <v>1623</v>
      </c>
      <c r="D1328" s="54" t="s">
        <v>97</v>
      </c>
      <c r="E1328" s="54" t="s">
        <v>1121</v>
      </c>
      <c r="F1328" s="54" t="s">
        <v>267</v>
      </c>
      <c r="G1328" s="54" t="s">
        <v>186</v>
      </c>
      <c r="H1328" s="54" t="s">
        <v>271</v>
      </c>
      <c r="I1328" s="54" t="s">
        <v>402</v>
      </c>
      <c r="J1328" s="54" t="s">
        <v>186</v>
      </c>
      <c r="K1328" s="54" t="s">
        <v>271</v>
      </c>
      <c r="L1328" s="89">
        <v>42475</v>
      </c>
      <c r="M1328" s="89"/>
      <c r="N1328" s="54" t="s">
        <v>403</v>
      </c>
      <c r="O1328" s="90">
        <v>5.3723599999999996E-4</v>
      </c>
      <c r="P1328" s="54">
        <v>1</v>
      </c>
    </row>
    <row r="1329" spans="1:16" ht="24">
      <c r="A1329" s="54" t="s">
        <v>225</v>
      </c>
      <c r="B1329" s="54" t="s">
        <v>185</v>
      </c>
      <c r="C1329" s="54" t="s">
        <v>1623</v>
      </c>
      <c r="D1329" s="54" t="s">
        <v>97</v>
      </c>
      <c r="E1329" s="54" t="s">
        <v>1121</v>
      </c>
      <c r="F1329" s="54" t="s">
        <v>267</v>
      </c>
      <c r="G1329" s="54" t="s">
        <v>186</v>
      </c>
      <c r="H1329" s="54" t="s">
        <v>404</v>
      </c>
      <c r="I1329" s="54" t="s">
        <v>405</v>
      </c>
      <c r="J1329" s="54" t="s">
        <v>186</v>
      </c>
      <c r="K1329" s="54" t="s">
        <v>404</v>
      </c>
      <c r="L1329" s="89">
        <v>42059</v>
      </c>
      <c r="M1329" s="89"/>
      <c r="N1329" s="54" t="s">
        <v>406</v>
      </c>
      <c r="O1329" s="90">
        <v>5.3723599999999996E-4</v>
      </c>
      <c r="P1329" s="54">
        <v>1</v>
      </c>
    </row>
    <row r="1330" spans="1:16" ht="24">
      <c r="A1330" s="54" t="s">
        <v>225</v>
      </c>
      <c r="B1330" s="54" t="s">
        <v>185</v>
      </c>
      <c r="C1330" s="54" t="s">
        <v>1623</v>
      </c>
      <c r="D1330" s="54" t="s">
        <v>97</v>
      </c>
      <c r="E1330" s="54" t="s">
        <v>1121</v>
      </c>
      <c r="F1330" s="54" t="s">
        <v>267</v>
      </c>
      <c r="G1330" s="54" t="s">
        <v>411</v>
      </c>
      <c r="H1330" s="54" t="s">
        <v>411</v>
      </c>
      <c r="I1330" s="54" t="s">
        <v>412</v>
      </c>
      <c r="J1330" s="54" t="s">
        <v>411</v>
      </c>
      <c r="K1330" s="54" t="s">
        <v>417</v>
      </c>
      <c r="L1330" s="89">
        <v>41695</v>
      </c>
      <c r="M1330" s="89"/>
      <c r="N1330" s="54" t="s">
        <v>418</v>
      </c>
      <c r="O1330" s="90">
        <v>4.2978900000000004E-3</v>
      </c>
      <c r="P1330" s="54">
        <v>4</v>
      </c>
    </row>
    <row r="1331" spans="1:16" ht="24">
      <c r="A1331" s="54" t="s">
        <v>225</v>
      </c>
      <c r="B1331" s="54" t="s">
        <v>185</v>
      </c>
      <c r="C1331" s="54" t="s">
        <v>1623</v>
      </c>
      <c r="D1331" s="54" t="s">
        <v>97</v>
      </c>
      <c r="E1331" s="54" t="s">
        <v>1121</v>
      </c>
      <c r="F1331" s="54" t="s">
        <v>267</v>
      </c>
      <c r="G1331" s="54" t="s">
        <v>411</v>
      </c>
      <c r="H1331" s="54" t="s">
        <v>421</v>
      </c>
      <c r="I1331" s="54" t="s">
        <v>422</v>
      </c>
      <c r="J1331" s="54" t="s">
        <v>411</v>
      </c>
      <c r="K1331" s="54" t="s">
        <v>421</v>
      </c>
      <c r="L1331" s="89">
        <v>41828</v>
      </c>
      <c r="M1331" s="89"/>
      <c r="N1331" s="54" t="s">
        <v>423</v>
      </c>
      <c r="O1331" s="90">
        <v>6.4468299999999989E-3</v>
      </c>
      <c r="P1331" s="54">
        <v>8</v>
      </c>
    </row>
    <row r="1332" spans="1:16" ht="24">
      <c r="A1332" s="54" t="s">
        <v>225</v>
      </c>
      <c r="B1332" s="54" t="s">
        <v>185</v>
      </c>
      <c r="C1332" s="54" t="s">
        <v>1623</v>
      </c>
      <c r="D1332" s="54" t="s">
        <v>97</v>
      </c>
      <c r="E1332" s="54" t="s">
        <v>1121</v>
      </c>
      <c r="F1332" s="54" t="s">
        <v>267</v>
      </c>
      <c r="G1332" s="54" t="s">
        <v>411</v>
      </c>
      <c r="H1332" s="54" t="s">
        <v>424</v>
      </c>
      <c r="I1332" s="54" t="s">
        <v>425</v>
      </c>
      <c r="J1332" s="54" t="s">
        <v>411</v>
      </c>
      <c r="K1332" s="54" t="s">
        <v>424</v>
      </c>
      <c r="L1332" s="89">
        <v>41933</v>
      </c>
      <c r="M1332" s="89"/>
      <c r="N1332" s="54" t="s">
        <v>426</v>
      </c>
      <c r="O1332" s="90">
        <v>2.1489400000000011E-3</v>
      </c>
      <c r="P1332" s="54">
        <v>4</v>
      </c>
    </row>
    <row r="1333" spans="1:16" ht="24">
      <c r="A1333" s="54" t="s">
        <v>225</v>
      </c>
      <c r="B1333" s="54" t="s">
        <v>185</v>
      </c>
      <c r="C1333" s="54" t="s">
        <v>1623</v>
      </c>
      <c r="D1333" s="54" t="s">
        <v>97</v>
      </c>
      <c r="E1333" s="54" t="s">
        <v>1121</v>
      </c>
      <c r="F1333" s="54" t="s">
        <v>267</v>
      </c>
      <c r="G1333" s="54" t="s">
        <v>411</v>
      </c>
      <c r="H1333" s="54" t="s">
        <v>427</v>
      </c>
      <c r="I1333" s="54" t="s">
        <v>428</v>
      </c>
      <c r="J1333" s="54" t="s">
        <v>411</v>
      </c>
      <c r="K1333" s="54" t="s">
        <v>429</v>
      </c>
      <c r="L1333" s="89">
        <v>42066</v>
      </c>
      <c r="M1333" s="89"/>
      <c r="N1333" s="54" t="s">
        <v>430</v>
      </c>
      <c r="O1333" s="90">
        <v>1.0744699999999999E-3</v>
      </c>
      <c r="P1333" s="54">
        <v>2</v>
      </c>
    </row>
    <row r="1334" spans="1:16" ht="24">
      <c r="A1334" s="54" t="s">
        <v>225</v>
      </c>
      <c r="B1334" s="54" t="s">
        <v>185</v>
      </c>
      <c r="C1334" s="54" t="s">
        <v>1623</v>
      </c>
      <c r="D1334" s="54" t="s">
        <v>97</v>
      </c>
      <c r="E1334" s="54" t="s">
        <v>1121</v>
      </c>
      <c r="F1334" s="54" t="s">
        <v>267</v>
      </c>
      <c r="G1334" s="54" t="s">
        <v>411</v>
      </c>
      <c r="H1334" s="54" t="s">
        <v>427</v>
      </c>
      <c r="I1334" s="54" t="s">
        <v>428</v>
      </c>
      <c r="J1334" s="54" t="s">
        <v>411</v>
      </c>
      <c r="K1334" s="54" t="s">
        <v>431</v>
      </c>
      <c r="L1334" s="89">
        <v>42066</v>
      </c>
      <c r="M1334" s="89"/>
      <c r="N1334" s="54" t="s">
        <v>432</v>
      </c>
      <c r="O1334" s="90">
        <v>2.1489400000000011E-3</v>
      </c>
      <c r="P1334" s="54">
        <v>4</v>
      </c>
    </row>
    <row r="1335" spans="1:16" ht="24">
      <c r="A1335" s="54" t="s">
        <v>225</v>
      </c>
      <c r="B1335" s="54" t="s">
        <v>185</v>
      </c>
      <c r="C1335" s="54" t="s">
        <v>1623</v>
      </c>
      <c r="D1335" s="54" t="s">
        <v>97</v>
      </c>
      <c r="E1335" s="54" t="s">
        <v>1121</v>
      </c>
      <c r="F1335" s="54" t="s">
        <v>267</v>
      </c>
      <c r="G1335" s="54" t="s">
        <v>411</v>
      </c>
      <c r="H1335" s="54" t="s">
        <v>427</v>
      </c>
      <c r="I1335" s="54" t="s">
        <v>428</v>
      </c>
      <c r="J1335" s="54" t="s">
        <v>411</v>
      </c>
      <c r="K1335" s="54" t="s">
        <v>433</v>
      </c>
      <c r="L1335" s="89">
        <v>42066</v>
      </c>
      <c r="M1335" s="89"/>
      <c r="N1335" s="54" t="s">
        <v>434</v>
      </c>
      <c r="O1335" s="90">
        <v>2.1489400000000011E-3</v>
      </c>
      <c r="P1335" s="54">
        <v>4</v>
      </c>
    </row>
    <row r="1336" spans="1:16" ht="24">
      <c r="A1336" s="54" t="s">
        <v>225</v>
      </c>
      <c r="B1336" s="54" t="s">
        <v>185</v>
      </c>
      <c r="C1336" s="54" t="s">
        <v>1623</v>
      </c>
      <c r="D1336" s="54" t="s">
        <v>97</v>
      </c>
      <c r="E1336" s="54" t="s">
        <v>1121</v>
      </c>
      <c r="F1336" s="54" t="s">
        <v>267</v>
      </c>
      <c r="G1336" s="54" t="s">
        <v>411</v>
      </c>
      <c r="H1336" s="54" t="s">
        <v>427</v>
      </c>
      <c r="I1336" s="54" t="s">
        <v>428</v>
      </c>
      <c r="J1336" s="54" t="s">
        <v>411</v>
      </c>
      <c r="K1336" s="54" t="s">
        <v>435</v>
      </c>
      <c r="L1336" s="89">
        <v>42066</v>
      </c>
      <c r="M1336" s="89"/>
      <c r="N1336" s="54" t="s">
        <v>436</v>
      </c>
      <c r="O1336" s="90">
        <v>6.9840700000000002E-3</v>
      </c>
      <c r="P1336" s="54">
        <v>5</v>
      </c>
    </row>
    <row r="1337" spans="1:16" ht="24">
      <c r="A1337" s="54" t="s">
        <v>225</v>
      </c>
      <c r="B1337" s="54" t="s">
        <v>185</v>
      </c>
      <c r="C1337" s="54" t="s">
        <v>1623</v>
      </c>
      <c r="D1337" s="54" t="s">
        <v>97</v>
      </c>
      <c r="E1337" s="54" t="s">
        <v>1121</v>
      </c>
      <c r="F1337" s="54" t="s">
        <v>267</v>
      </c>
      <c r="G1337" s="54" t="s">
        <v>411</v>
      </c>
      <c r="H1337" s="54" t="s">
        <v>427</v>
      </c>
      <c r="I1337" s="54" t="s">
        <v>428</v>
      </c>
      <c r="J1337" s="54" t="s">
        <v>411</v>
      </c>
      <c r="K1337" s="54" t="s">
        <v>437</v>
      </c>
      <c r="L1337" s="89">
        <v>42066</v>
      </c>
      <c r="M1337" s="89"/>
      <c r="N1337" s="54" t="s">
        <v>438</v>
      </c>
      <c r="O1337" s="90">
        <v>1.0744699999999999E-3</v>
      </c>
      <c r="P1337" s="54">
        <v>2</v>
      </c>
    </row>
    <row r="1338" spans="1:16" ht="24">
      <c r="A1338" s="54" t="s">
        <v>225</v>
      </c>
      <c r="B1338" s="54" t="s">
        <v>185</v>
      </c>
      <c r="C1338" s="54" t="s">
        <v>1623</v>
      </c>
      <c r="D1338" s="54" t="s">
        <v>97</v>
      </c>
      <c r="E1338" s="54" t="s">
        <v>1121</v>
      </c>
      <c r="F1338" s="54" t="s">
        <v>267</v>
      </c>
      <c r="G1338" s="54" t="s">
        <v>411</v>
      </c>
      <c r="H1338" s="54" t="s">
        <v>427</v>
      </c>
      <c r="I1338" s="54" t="s">
        <v>428</v>
      </c>
      <c r="J1338" s="54" t="s">
        <v>411</v>
      </c>
      <c r="K1338" s="54" t="s">
        <v>439</v>
      </c>
      <c r="L1338" s="89">
        <v>42066</v>
      </c>
      <c r="M1338" s="89"/>
      <c r="N1338" s="54" t="s">
        <v>440</v>
      </c>
      <c r="O1338" s="90">
        <v>2.1489400000000011E-3</v>
      </c>
      <c r="P1338" s="54">
        <v>4</v>
      </c>
    </row>
    <row r="1339" spans="1:16" ht="24">
      <c r="A1339" s="54" t="s">
        <v>225</v>
      </c>
      <c r="B1339" s="54" t="s">
        <v>185</v>
      </c>
      <c r="C1339" s="54" t="s">
        <v>1623</v>
      </c>
      <c r="D1339" s="54" t="s">
        <v>97</v>
      </c>
      <c r="E1339" s="54" t="s">
        <v>1121</v>
      </c>
      <c r="F1339" s="54" t="s">
        <v>267</v>
      </c>
      <c r="G1339" s="54" t="s">
        <v>411</v>
      </c>
      <c r="H1339" s="54" t="s">
        <v>427</v>
      </c>
      <c r="I1339" s="54" t="s">
        <v>428</v>
      </c>
      <c r="J1339" s="54" t="s">
        <v>411</v>
      </c>
      <c r="K1339" s="54" t="s">
        <v>441</v>
      </c>
      <c r="L1339" s="89">
        <v>42066</v>
      </c>
      <c r="M1339" s="89"/>
      <c r="N1339" s="54" t="s">
        <v>442</v>
      </c>
      <c r="O1339" s="90">
        <v>1.0744699999999999E-3</v>
      </c>
      <c r="P1339" s="54">
        <v>2</v>
      </c>
    </row>
    <row r="1340" spans="1:16" ht="24">
      <c r="A1340" s="54" t="s">
        <v>225</v>
      </c>
      <c r="B1340" s="54" t="s">
        <v>185</v>
      </c>
      <c r="C1340" s="54" t="s">
        <v>1623</v>
      </c>
      <c r="D1340" s="54" t="s">
        <v>97</v>
      </c>
      <c r="E1340" s="54" t="s">
        <v>1121</v>
      </c>
      <c r="F1340" s="54" t="s">
        <v>267</v>
      </c>
      <c r="G1340" s="54" t="s">
        <v>411</v>
      </c>
      <c r="H1340" s="54" t="s">
        <v>427</v>
      </c>
      <c r="I1340" s="54" t="s">
        <v>428</v>
      </c>
      <c r="J1340" s="54" t="s">
        <v>411</v>
      </c>
      <c r="K1340" s="54" t="s">
        <v>443</v>
      </c>
      <c r="L1340" s="89">
        <v>42066</v>
      </c>
      <c r="M1340" s="89"/>
      <c r="N1340" s="54" t="s">
        <v>444</v>
      </c>
      <c r="O1340" s="90">
        <v>2.6861799999999998E-3</v>
      </c>
      <c r="P1340" s="54">
        <v>5</v>
      </c>
    </row>
    <row r="1341" spans="1:16" ht="24">
      <c r="A1341" s="54" t="s">
        <v>225</v>
      </c>
      <c r="B1341" s="54" t="s">
        <v>185</v>
      </c>
      <c r="C1341" s="54" t="s">
        <v>1623</v>
      </c>
      <c r="D1341" s="54" t="s">
        <v>97</v>
      </c>
      <c r="E1341" s="54" t="s">
        <v>1121</v>
      </c>
      <c r="F1341" s="54" t="s">
        <v>267</v>
      </c>
      <c r="G1341" s="54" t="s">
        <v>411</v>
      </c>
      <c r="H1341" s="54" t="s">
        <v>427</v>
      </c>
      <c r="I1341" s="54" t="s">
        <v>428</v>
      </c>
      <c r="J1341" s="54" t="s">
        <v>411</v>
      </c>
      <c r="K1341" s="54" t="s">
        <v>445</v>
      </c>
      <c r="L1341" s="89">
        <v>42066</v>
      </c>
      <c r="M1341" s="89"/>
      <c r="N1341" s="54" t="s">
        <v>446</v>
      </c>
      <c r="O1341" s="90">
        <v>1.6117099999999999E-3</v>
      </c>
      <c r="P1341" s="54">
        <v>3</v>
      </c>
    </row>
    <row r="1342" spans="1:16" ht="24">
      <c r="A1342" s="54" t="s">
        <v>225</v>
      </c>
      <c r="B1342" s="54" t="s">
        <v>185</v>
      </c>
      <c r="C1342" s="54" t="s">
        <v>1623</v>
      </c>
      <c r="D1342" s="54" t="s">
        <v>97</v>
      </c>
      <c r="E1342" s="54" t="s">
        <v>1121</v>
      </c>
      <c r="F1342" s="54" t="s">
        <v>267</v>
      </c>
      <c r="G1342" s="54" t="s">
        <v>192</v>
      </c>
      <c r="H1342" s="54" t="s">
        <v>447</v>
      </c>
      <c r="I1342" s="54" t="s">
        <v>455</v>
      </c>
      <c r="J1342" s="54" t="s">
        <v>192</v>
      </c>
      <c r="K1342" s="54" t="s">
        <v>447</v>
      </c>
      <c r="L1342" s="89">
        <v>41842</v>
      </c>
      <c r="M1342" s="89"/>
      <c r="N1342" s="54" t="s">
        <v>456</v>
      </c>
      <c r="O1342" s="90">
        <v>5.3723599999999996E-4</v>
      </c>
      <c r="P1342" s="54">
        <v>1</v>
      </c>
    </row>
    <row r="1343" spans="1:16" ht="24">
      <c r="A1343" s="54" t="s">
        <v>225</v>
      </c>
      <c r="B1343" s="54" t="s">
        <v>185</v>
      </c>
      <c r="C1343" s="54" t="s">
        <v>1623</v>
      </c>
      <c r="D1343" s="54" t="s">
        <v>97</v>
      </c>
      <c r="E1343" s="54" t="s">
        <v>1121</v>
      </c>
      <c r="F1343" s="54" t="s">
        <v>267</v>
      </c>
      <c r="G1343" s="54" t="s">
        <v>192</v>
      </c>
      <c r="H1343" s="54" t="s">
        <v>457</v>
      </c>
      <c r="I1343" s="54" t="s">
        <v>458</v>
      </c>
      <c r="J1343" s="54" t="s">
        <v>192</v>
      </c>
      <c r="K1343" s="54" t="s">
        <v>457</v>
      </c>
      <c r="L1343" s="89">
        <v>41800</v>
      </c>
      <c r="M1343" s="89"/>
      <c r="N1343" s="54" t="s">
        <v>459</v>
      </c>
      <c r="O1343" s="90">
        <v>3.2234160000000011E-3</v>
      </c>
      <c r="P1343" s="54">
        <v>2</v>
      </c>
    </row>
    <row r="1344" spans="1:16" ht="24">
      <c r="A1344" s="54" t="s">
        <v>225</v>
      </c>
      <c r="B1344" s="54" t="s">
        <v>185</v>
      </c>
      <c r="C1344" s="54" t="s">
        <v>1623</v>
      </c>
      <c r="D1344" s="54" t="s">
        <v>97</v>
      </c>
      <c r="E1344" s="54" t="s">
        <v>1121</v>
      </c>
      <c r="F1344" s="54" t="s">
        <v>267</v>
      </c>
      <c r="G1344" s="54" t="s">
        <v>192</v>
      </c>
      <c r="H1344" s="54" t="s">
        <v>470</v>
      </c>
      <c r="I1344" s="54" t="s">
        <v>471</v>
      </c>
      <c r="J1344" s="54" t="s">
        <v>192</v>
      </c>
      <c r="K1344" s="54" t="s">
        <v>470</v>
      </c>
      <c r="L1344" s="89">
        <v>41814</v>
      </c>
      <c r="M1344" s="89"/>
      <c r="N1344" s="54" t="s">
        <v>472</v>
      </c>
      <c r="O1344" s="90">
        <v>5.3723599999999996E-4</v>
      </c>
      <c r="P1344" s="54">
        <v>1</v>
      </c>
    </row>
    <row r="1345" spans="1:16" ht="24">
      <c r="A1345" s="54" t="s">
        <v>225</v>
      </c>
      <c r="B1345" s="54" t="s">
        <v>185</v>
      </c>
      <c r="C1345" s="54" t="s">
        <v>1623</v>
      </c>
      <c r="D1345" s="54" t="s">
        <v>97</v>
      </c>
      <c r="E1345" s="54" t="s">
        <v>1121</v>
      </c>
      <c r="F1345" s="54" t="s">
        <v>267</v>
      </c>
      <c r="G1345" s="54" t="s">
        <v>495</v>
      </c>
      <c r="H1345" s="54" t="s">
        <v>496</v>
      </c>
      <c r="I1345" s="54" t="s">
        <v>497</v>
      </c>
      <c r="J1345" s="54" t="s">
        <v>495</v>
      </c>
      <c r="K1345" s="54" t="s">
        <v>498</v>
      </c>
      <c r="L1345" s="89">
        <v>41688</v>
      </c>
      <c r="M1345" s="89"/>
      <c r="N1345" s="54" t="s">
        <v>499</v>
      </c>
      <c r="O1345" s="90">
        <v>1.504261E-2</v>
      </c>
      <c r="P1345" s="54">
        <v>16</v>
      </c>
    </row>
    <row r="1346" spans="1:16" ht="24">
      <c r="A1346" s="54" t="s">
        <v>225</v>
      </c>
      <c r="B1346" s="54" t="s">
        <v>185</v>
      </c>
      <c r="C1346" s="54" t="s">
        <v>1623</v>
      </c>
      <c r="D1346" s="54" t="s">
        <v>97</v>
      </c>
      <c r="E1346" s="54" t="s">
        <v>1121</v>
      </c>
      <c r="F1346" s="54" t="s">
        <v>267</v>
      </c>
      <c r="G1346" s="54" t="s">
        <v>495</v>
      </c>
      <c r="H1346" s="54" t="s">
        <v>496</v>
      </c>
      <c r="I1346" s="54" t="s">
        <v>497</v>
      </c>
      <c r="J1346" s="54" t="s">
        <v>495</v>
      </c>
      <c r="K1346" s="54" t="s">
        <v>500</v>
      </c>
      <c r="L1346" s="89">
        <v>41688</v>
      </c>
      <c r="M1346" s="89"/>
      <c r="N1346" s="54" t="s">
        <v>501</v>
      </c>
      <c r="O1346" s="90">
        <v>3.2234199999999998E-3</v>
      </c>
      <c r="P1346" s="54">
        <v>6</v>
      </c>
    </row>
    <row r="1347" spans="1:16" ht="36">
      <c r="A1347" s="54" t="s">
        <v>225</v>
      </c>
      <c r="B1347" s="54" t="s">
        <v>185</v>
      </c>
      <c r="C1347" s="54" t="s">
        <v>1623</v>
      </c>
      <c r="D1347" s="54" t="s">
        <v>97</v>
      </c>
      <c r="E1347" s="54" t="s">
        <v>1121</v>
      </c>
      <c r="F1347" s="54" t="s">
        <v>267</v>
      </c>
      <c r="G1347" s="54" t="s">
        <v>495</v>
      </c>
      <c r="H1347" s="54" t="s">
        <v>496</v>
      </c>
      <c r="I1347" s="54" t="s">
        <v>497</v>
      </c>
      <c r="J1347" s="54" t="s">
        <v>495</v>
      </c>
      <c r="K1347" s="54" t="s">
        <v>502</v>
      </c>
      <c r="L1347" s="89">
        <v>41688</v>
      </c>
      <c r="M1347" s="89"/>
      <c r="N1347" s="54" t="s">
        <v>503</v>
      </c>
      <c r="O1347" s="90">
        <v>5.3723599999999996E-4</v>
      </c>
      <c r="P1347" s="54">
        <v>1</v>
      </c>
    </row>
    <row r="1348" spans="1:16" ht="24">
      <c r="A1348" s="54" t="s">
        <v>225</v>
      </c>
      <c r="B1348" s="54" t="s">
        <v>185</v>
      </c>
      <c r="C1348" s="54" t="s">
        <v>1623</v>
      </c>
      <c r="D1348" s="54" t="s">
        <v>97</v>
      </c>
      <c r="E1348" s="54" t="s">
        <v>1121</v>
      </c>
      <c r="F1348" s="54" t="s">
        <v>267</v>
      </c>
      <c r="G1348" s="54" t="s">
        <v>495</v>
      </c>
      <c r="H1348" s="54" t="s">
        <v>496</v>
      </c>
      <c r="I1348" s="54" t="s">
        <v>497</v>
      </c>
      <c r="J1348" s="54" t="s">
        <v>495</v>
      </c>
      <c r="K1348" s="54" t="s">
        <v>504</v>
      </c>
      <c r="L1348" s="89">
        <v>41688</v>
      </c>
      <c r="M1348" s="89"/>
      <c r="N1348" s="54" t="s">
        <v>505</v>
      </c>
      <c r="O1348" s="90">
        <v>5.3723599999999996E-4</v>
      </c>
      <c r="P1348" s="54">
        <v>1</v>
      </c>
    </row>
    <row r="1349" spans="1:16" ht="24">
      <c r="A1349" s="54" t="s">
        <v>225</v>
      </c>
      <c r="B1349" s="54" t="s">
        <v>185</v>
      </c>
      <c r="C1349" s="54" t="s">
        <v>1623</v>
      </c>
      <c r="D1349" s="54" t="s">
        <v>97</v>
      </c>
      <c r="E1349" s="54" t="s">
        <v>1121</v>
      </c>
      <c r="F1349" s="54" t="s">
        <v>267</v>
      </c>
      <c r="G1349" s="54" t="s">
        <v>495</v>
      </c>
      <c r="H1349" s="54" t="s">
        <v>496</v>
      </c>
      <c r="I1349" s="54" t="s">
        <v>497</v>
      </c>
      <c r="J1349" s="54" t="s">
        <v>495</v>
      </c>
      <c r="K1349" s="54" t="s">
        <v>506</v>
      </c>
      <c r="L1349" s="89">
        <v>41688</v>
      </c>
      <c r="M1349" s="89"/>
      <c r="N1349" s="54" t="s">
        <v>507</v>
      </c>
      <c r="O1349" s="90">
        <v>1.396814E-2</v>
      </c>
      <c r="P1349" s="54">
        <v>14</v>
      </c>
    </row>
    <row r="1350" spans="1:16" ht="24">
      <c r="A1350" s="54" t="s">
        <v>225</v>
      </c>
      <c r="B1350" s="54" t="s">
        <v>185</v>
      </c>
      <c r="C1350" s="54" t="s">
        <v>1623</v>
      </c>
      <c r="D1350" s="54" t="s">
        <v>97</v>
      </c>
      <c r="E1350" s="54" t="s">
        <v>1121</v>
      </c>
      <c r="F1350" s="54" t="s">
        <v>267</v>
      </c>
      <c r="G1350" s="54" t="s">
        <v>495</v>
      </c>
      <c r="H1350" s="54" t="s">
        <v>496</v>
      </c>
      <c r="I1350" s="54" t="s">
        <v>497</v>
      </c>
      <c r="J1350" s="54" t="s">
        <v>495</v>
      </c>
      <c r="K1350" s="54" t="s">
        <v>508</v>
      </c>
      <c r="L1350" s="89">
        <v>41688</v>
      </c>
      <c r="M1350" s="89"/>
      <c r="N1350" s="54" t="s">
        <v>509</v>
      </c>
      <c r="O1350" s="90">
        <v>3.7606499999999999E-3</v>
      </c>
      <c r="P1350" s="54">
        <v>7</v>
      </c>
    </row>
    <row r="1351" spans="1:16" ht="24">
      <c r="A1351" s="54" t="s">
        <v>225</v>
      </c>
      <c r="B1351" s="54" t="s">
        <v>185</v>
      </c>
      <c r="C1351" s="54" t="s">
        <v>1623</v>
      </c>
      <c r="D1351" s="54" t="s">
        <v>97</v>
      </c>
      <c r="E1351" s="54" t="s">
        <v>1121</v>
      </c>
      <c r="F1351" s="54" t="s">
        <v>267</v>
      </c>
      <c r="G1351" s="54" t="s">
        <v>495</v>
      </c>
      <c r="H1351" s="54" t="s">
        <v>496</v>
      </c>
      <c r="I1351" s="54" t="s">
        <v>497</v>
      </c>
      <c r="J1351" s="54" t="s">
        <v>495</v>
      </c>
      <c r="K1351" s="54" t="s">
        <v>510</v>
      </c>
      <c r="L1351" s="89">
        <v>41688</v>
      </c>
      <c r="M1351" s="89"/>
      <c r="N1351" s="54" t="s">
        <v>511</v>
      </c>
      <c r="O1351" s="90">
        <v>2.1489400000000011E-3</v>
      </c>
      <c r="P1351" s="54">
        <v>4</v>
      </c>
    </row>
    <row r="1352" spans="1:16" ht="24">
      <c r="A1352" s="54" t="s">
        <v>225</v>
      </c>
      <c r="B1352" s="54" t="s">
        <v>185</v>
      </c>
      <c r="C1352" s="54" t="s">
        <v>1623</v>
      </c>
      <c r="D1352" s="54" t="s">
        <v>97</v>
      </c>
      <c r="E1352" s="54" t="s">
        <v>1121</v>
      </c>
      <c r="F1352" s="54" t="s">
        <v>267</v>
      </c>
      <c r="G1352" s="54" t="s">
        <v>495</v>
      </c>
      <c r="H1352" s="54" t="s">
        <v>496</v>
      </c>
      <c r="I1352" s="54" t="s">
        <v>497</v>
      </c>
      <c r="J1352" s="54" t="s">
        <v>495</v>
      </c>
      <c r="K1352" s="54" t="s">
        <v>512</v>
      </c>
      <c r="L1352" s="89">
        <v>41688</v>
      </c>
      <c r="M1352" s="89"/>
      <c r="N1352" s="54" t="s">
        <v>513</v>
      </c>
      <c r="O1352" s="90">
        <v>2.6861799999999998E-3</v>
      </c>
      <c r="P1352" s="54">
        <v>5</v>
      </c>
    </row>
    <row r="1353" spans="1:16" ht="24">
      <c r="A1353" s="54" t="s">
        <v>225</v>
      </c>
      <c r="B1353" s="54" t="s">
        <v>185</v>
      </c>
      <c r="C1353" s="54" t="s">
        <v>1623</v>
      </c>
      <c r="D1353" s="54" t="s">
        <v>97</v>
      </c>
      <c r="E1353" s="54" t="s">
        <v>1121</v>
      </c>
      <c r="F1353" s="54" t="s">
        <v>267</v>
      </c>
      <c r="G1353" s="54" t="s">
        <v>495</v>
      </c>
      <c r="H1353" s="54" t="s">
        <v>496</v>
      </c>
      <c r="I1353" s="54" t="s">
        <v>497</v>
      </c>
      <c r="J1353" s="54" t="s">
        <v>495</v>
      </c>
      <c r="K1353" s="54" t="s">
        <v>514</v>
      </c>
      <c r="L1353" s="89">
        <v>41688</v>
      </c>
      <c r="M1353" s="89"/>
      <c r="N1353" s="54" t="s">
        <v>515</v>
      </c>
      <c r="O1353" s="90">
        <v>2.5250080000000001E-2</v>
      </c>
      <c r="P1353" s="54">
        <v>43</v>
      </c>
    </row>
    <row r="1354" spans="1:16" ht="24">
      <c r="A1354" s="54" t="s">
        <v>225</v>
      </c>
      <c r="B1354" s="54" t="s">
        <v>185</v>
      </c>
      <c r="C1354" s="54" t="s">
        <v>1623</v>
      </c>
      <c r="D1354" s="54" t="s">
        <v>97</v>
      </c>
      <c r="E1354" s="54" t="s">
        <v>1121</v>
      </c>
      <c r="F1354" s="54" t="s">
        <v>267</v>
      </c>
      <c r="G1354" s="54" t="s">
        <v>495</v>
      </c>
      <c r="H1354" s="54" t="s">
        <v>496</v>
      </c>
      <c r="I1354" s="54" t="s">
        <v>497</v>
      </c>
      <c r="J1354" s="54" t="s">
        <v>495</v>
      </c>
      <c r="K1354" s="54" t="s">
        <v>516</v>
      </c>
      <c r="L1354" s="89">
        <v>41688</v>
      </c>
      <c r="M1354" s="89"/>
      <c r="N1354" s="54" t="s">
        <v>517</v>
      </c>
      <c r="O1354" s="90">
        <v>4.2978900000000004E-3</v>
      </c>
      <c r="P1354" s="54">
        <v>8</v>
      </c>
    </row>
    <row r="1355" spans="1:16" ht="24">
      <c r="A1355" s="54" t="s">
        <v>225</v>
      </c>
      <c r="B1355" s="54" t="s">
        <v>185</v>
      </c>
      <c r="C1355" s="54" t="s">
        <v>1623</v>
      </c>
      <c r="D1355" s="54" t="s">
        <v>97</v>
      </c>
      <c r="E1355" s="54" t="s">
        <v>1121</v>
      </c>
      <c r="F1355" s="54" t="s">
        <v>267</v>
      </c>
      <c r="G1355" s="54" t="s">
        <v>495</v>
      </c>
      <c r="H1355" s="54" t="s">
        <v>496</v>
      </c>
      <c r="I1355" s="54" t="s">
        <v>497</v>
      </c>
      <c r="J1355" s="54" t="s">
        <v>495</v>
      </c>
      <c r="K1355" s="54" t="s">
        <v>520</v>
      </c>
      <c r="L1355" s="89">
        <v>41688</v>
      </c>
      <c r="M1355" s="89"/>
      <c r="N1355" s="54" t="s">
        <v>521</v>
      </c>
      <c r="O1355" s="90">
        <v>5.3723599999999996E-3</v>
      </c>
      <c r="P1355" s="54">
        <v>10</v>
      </c>
    </row>
    <row r="1356" spans="1:16" ht="24">
      <c r="A1356" s="54" t="s">
        <v>225</v>
      </c>
      <c r="B1356" s="54" t="s">
        <v>185</v>
      </c>
      <c r="C1356" s="54" t="s">
        <v>1623</v>
      </c>
      <c r="D1356" s="54" t="s">
        <v>97</v>
      </c>
      <c r="E1356" s="54" t="s">
        <v>1121</v>
      </c>
      <c r="F1356" s="54" t="s">
        <v>267</v>
      </c>
      <c r="G1356" s="54" t="s">
        <v>283</v>
      </c>
      <c r="H1356" s="54" t="s">
        <v>283</v>
      </c>
      <c r="I1356" s="54" t="s">
        <v>288</v>
      </c>
      <c r="J1356" s="54" t="s">
        <v>283</v>
      </c>
      <c r="K1356" s="54" t="s">
        <v>539</v>
      </c>
      <c r="L1356" s="89">
        <v>41653</v>
      </c>
      <c r="M1356" s="89"/>
      <c r="N1356" s="54" t="s">
        <v>540</v>
      </c>
      <c r="O1356" s="90">
        <v>5.3723599999999996E-4</v>
      </c>
      <c r="P1356" s="54">
        <v>1</v>
      </c>
    </row>
    <row r="1357" spans="1:16" ht="24">
      <c r="A1357" s="54" t="s">
        <v>225</v>
      </c>
      <c r="B1357" s="54" t="s">
        <v>185</v>
      </c>
      <c r="C1357" s="54" t="s">
        <v>1623</v>
      </c>
      <c r="D1357" s="54" t="s">
        <v>97</v>
      </c>
      <c r="E1357" s="54" t="s">
        <v>1121</v>
      </c>
      <c r="F1357" s="54" t="s">
        <v>267</v>
      </c>
      <c r="G1357" s="54" t="s">
        <v>283</v>
      </c>
      <c r="H1357" s="54" t="s">
        <v>283</v>
      </c>
      <c r="I1357" s="54" t="s">
        <v>288</v>
      </c>
      <c r="J1357" s="54" t="s">
        <v>283</v>
      </c>
      <c r="K1357" s="54" t="s">
        <v>543</v>
      </c>
      <c r="L1357" s="89">
        <v>41653</v>
      </c>
      <c r="M1357" s="89"/>
      <c r="N1357" s="54" t="s">
        <v>544</v>
      </c>
      <c r="O1357" s="90">
        <v>5.3723599999999996E-4</v>
      </c>
      <c r="P1357" s="54">
        <v>1</v>
      </c>
    </row>
    <row r="1358" spans="1:16" ht="24">
      <c r="A1358" s="54" t="s">
        <v>225</v>
      </c>
      <c r="B1358" s="54" t="s">
        <v>185</v>
      </c>
      <c r="C1358" s="54" t="s">
        <v>1623</v>
      </c>
      <c r="D1358" s="54" t="s">
        <v>97</v>
      </c>
      <c r="E1358" s="54" t="s">
        <v>1121</v>
      </c>
      <c r="F1358" s="54" t="s">
        <v>267</v>
      </c>
      <c r="G1358" s="54" t="s">
        <v>283</v>
      </c>
      <c r="H1358" s="54" t="s">
        <v>283</v>
      </c>
      <c r="I1358" s="54" t="s">
        <v>288</v>
      </c>
      <c r="J1358" s="54" t="s">
        <v>283</v>
      </c>
      <c r="K1358" s="54" t="s">
        <v>553</v>
      </c>
      <c r="L1358" s="89">
        <v>41653</v>
      </c>
      <c r="M1358" s="89"/>
      <c r="N1358" s="54" t="s">
        <v>554</v>
      </c>
      <c r="O1358" s="90">
        <v>5.3723599999999996E-4</v>
      </c>
      <c r="P1358" s="54">
        <v>1</v>
      </c>
    </row>
    <row r="1359" spans="1:16" ht="24">
      <c r="A1359" s="54" t="s">
        <v>225</v>
      </c>
      <c r="B1359" s="54" t="s">
        <v>185</v>
      </c>
      <c r="C1359" s="54" t="s">
        <v>1623</v>
      </c>
      <c r="D1359" s="54" t="s">
        <v>97</v>
      </c>
      <c r="E1359" s="54" t="s">
        <v>1121</v>
      </c>
      <c r="F1359" s="54" t="s">
        <v>267</v>
      </c>
      <c r="G1359" s="54" t="s">
        <v>283</v>
      </c>
      <c r="H1359" s="54" t="s">
        <v>283</v>
      </c>
      <c r="I1359" s="54" t="s">
        <v>288</v>
      </c>
      <c r="J1359" s="54" t="s">
        <v>283</v>
      </c>
      <c r="K1359" s="54" t="s">
        <v>557</v>
      </c>
      <c r="L1359" s="89">
        <v>41653</v>
      </c>
      <c r="M1359" s="89"/>
      <c r="N1359" s="54" t="s">
        <v>558</v>
      </c>
      <c r="O1359" s="90">
        <v>5.3723599999999996E-4</v>
      </c>
      <c r="P1359" s="54">
        <v>1</v>
      </c>
    </row>
    <row r="1360" spans="1:16" ht="24">
      <c r="A1360" s="54" t="s">
        <v>225</v>
      </c>
      <c r="B1360" s="54" t="s">
        <v>185</v>
      </c>
      <c r="C1360" s="54" t="s">
        <v>1623</v>
      </c>
      <c r="D1360" s="54" t="s">
        <v>97</v>
      </c>
      <c r="E1360" s="54" t="s">
        <v>1121</v>
      </c>
      <c r="F1360" s="54" t="s">
        <v>267</v>
      </c>
      <c r="G1360" s="54" t="s">
        <v>283</v>
      </c>
      <c r="H1360" s="54" t="s">
        <v>193</v>
      </c>
      <c r="I1360" s="54" t="s">
        <v>571</v>
      </c>
      <c r="J1360" s="54" t="s">
        <v>283</v>
      </c>
      <c r="K1360" s="54" t="s">
        <v>574</v>
      </c>
      <c r="L1360" s="89">
        <v>42510</v>
      </c>
      <c r="M1360" s="89"/>
      <c r="N1360" s="54" t="s">
        <v>575</v>
      </c>
      <c r="O1360" s="90">
        <v>5.3723599999999996E-4</v>
      </c>
      <c r="P1360" s="54">
        <v>1</v>
      </c>
    </row>
    <row r="1361" spans="1:16" ht="24">
      <c r="A1361" s="54" t="s">
        <v>225</v>
      </c>
      <c r="B1361" s="54" t="s">
        <v>185</v>
      </c>
      <c r="C1361" s="54" t="s">
        <v>1623</v>
      </c>
      <c r="D1361" s="54" t="s">
        <v>97</v>
      </c>
      <c r="E1361" s="54" t="s">
        <v>1121</v>
      </c>
      <c r="F1361" s="54" t="s">
        <v>267</v>
      </c>
      <c r="G1361" s="54" t="s">
        <v>283</v>
      </c>
      <c r="H1361" s="54" t="s">
        <v>193</v>
      </c>
      <c r="I1361" s="54" t="s">
        <v>571</v>
      </c>
      <c r="J1361" s="54" t="s">
        <v>283</v>
      </c>
      <c r="K1361" s="54" t="s">
        <v>576</v>
      </c>
      <c r="L1361" s="89">
        <v>42510</v>
      </c>
      <c r="M1361" s="89"/>
      <c r="N1361" s="54" t="s">
        <v>577</v>
      </c>
      <c r="O1361" s="90">
        <v>1.0744699999999999E-3</v>
      </c>
      <c r="P1361" s="54">
        <v>2</v>
      </c>
    </row>
    <row r="1362" spans="1:16" ht="24">
      <c r="A1362" s="54" t="s">
        <v>225</v>
      </c>
      <c r="B1362" s="54" t="s">
        <v>185</v>
      </c>
      <c r="C1362" s="54" t="s">
        <v>1623</v>
      </c>
      <c r="D1362" s="54" t="s">
        <v>97</v>
      </c>
      <c r="E1362" s="54" t="s">
        <v>1121</v>
      </c>
      <c r="F1362" s="54" t="s">
        <v>267</v>
      </c>
      <c r="G1362" s="54" t="s">
        <v>283</v>
      </c>
      <c r="H1362" s="54" t="s">
        <v>193</v>
      </c>
      <c r="I1362" s="54" t="s">
        <v>571</v>
      </c>
      <c r="J1362" s="54" t="s">
        <v>283</v>
      </c>
      <c r="K1362" s="54" t="s">
        <v>588</v>
      </c>
      <c r="L1362" s="89">
        <v>42510</v>
      </c>
      <c r="M1362" s="89"/>
      <c r="N1362" s="54" t="s">
        <v>589</v>
      </c>
      <c r="O1362" s="90">
        <v>5.3723599999999996E-4</v>
      </c>
      <c r="P1362" s="54">
        <v>1</v>
      </c>
    </row>
    <row r="1363" spans="1:16" ht="24">
      <c r="A1363" s="54" t="s">
        <v>225</v>
      </c>
      <c r="B1363" s="54" t="s">
        <v>185</v>
      </c>
      <c r="C1363" s="54" t="s">
        <v>1623</v>
      </c>
      <c r="D1363" s="54" t="s">
        <v>97</v>
      </c>
      <c r="E1363" s="54" t="s">
        <v>1121</v>
      </c>
      <c r="F1363" s="54" t="s">
        <v>267</v>
      </c>
      <c r="G1363" s="54" t="s">
        <v>283</v>
      </c>
      <c r="H1363" s="54" t="s">
        <v>193</v>
      </c>
      <c r="I1363" s="54" t="s">
        <v>571</v>
      </c>
      <c r="J1363" s="54" t="s">
        <v>283</v>
      </c>
      <c r="K1363" s="54" t="s">
        <v>590</v>
      </c>
      <c r="L1363" s="89">
        <v>42510</v>
      </c>
      <c r="M1363" s="89"/>
      <c r="N1363" s="54" t="s">
        <v>591</v>
      </c>
      <c r="O1363" s="90">
        <v>5.3723599999999996E-4</v>
      </c>
      <c r="P1363" s="54">
        <v>1</v>
      </c>
    </row>
    <row r="1364" spans="1:16" ht="24">
      <c r="A1364" s="54" t="s">
        <v>225</v>
      </c>
      <c r="B1364" s="54" t="s">
        <v>185</v>
      </c>
      <c r="C1364" s="54" t="s">
        <v>1623</v>
      </c>
      <c r="D1364" s="54" t="s">
        <v>97</v>
      </c>
      <c r="E1364" s="54" t="s">
        <v>1121</v>
      </c>
      <c r="F1364" s="54" t="s">
        <v>267</v>
      </c>
      <c r="G1364" s="54" t="s">
        <v>283</v>
      </c>
      <c r="H1364" s="54" t="s">
        <v>592</v>
      </c>
      <c r="I1364" s="54" t="s">
        <v>593</v>
      </c>
      <c r="J1364" s="54" t="s">
        <v>283</v>
      </c>
      <c r="K1364" s="54" t="s">
        <v>592</v>
      </c>
      <c r="L1364" s="89">
        <v>42440</v>
      </c>
      <c r="M1364" s="89"/>
      <c r="N1364" s="54" t="s">
        <v>594</v>
      </c>
      <c r="O1364" s="90">
        <v>5.3723599999999996E-4</v>
      </c>
      <c r="P1364" s="54">
        <v>1</v>
      </c>
    </row>
    <row r="1365" spans="1:16" ht="24">
      <c r="A1365" s="54" t="s">
        <v>225</v>
      </c>
      <c r="B1365" s="54" t="s">
        <v>185</v>
      </c>
      <c r="C1365" s="54" t="s">
        <v>1623</v>
      </c>
      <c r="D1365" s="54" t="s">
        <v>97</v>
      </c>
      <c r="E1365" s="54" t="s">
        <v>1121</v>
      </c>
      <c r="F1365" s="54" t="s">
        <v>267</v>
      </c>
      <c r="G1365" s="54" t="s">
        <v>642</v>
      </c>
      <c r="H1365" s="54" t="s">
        <v>643</v>
      </c>
      <c r="I1365" s="54" t="s">
        <v>644</v>
      </c>
      <c r="J1365" s="54" t="s">
        <v>670</v>
      </c>
      <c r="K1365" s="54" t="s">
        <v>671</v>
      </c>
      <c r="L1365" s="89">
        <v>42790</v>
      </c>
      <c r="M1365" s="89"/>
      <c r="N1365" s="54" t="s">
        <v>672</v>
      </c>
      <c r="O1365" s="90">
        <v>7.5212999999999999E-3</v>
      </c>
      <c r="P1365" s="54">
        <v>14</v>
      </c>
    </row>
    <row r="1366" spans="1:16" ht="24">
      <c r="A1366" s="54" t="s">
        <v>225</v>
      </c>
      <c r="B1366" s="54" t="s">
        <v>185</v>
      </c>
      <c r="C1366" s="54" t="s">
        <v>1623</v>
      </c>
      <c r="D1366" s="54" t="s">
        <v>97</v>
      </c>
      <c r="E1366" s="54" t="s">
        <v>1121</v>
      </c>
      <c r="F1366" s="54" t="s">
        <v>267</v>
      </c>
      <c r="G1366" s="54" t="s">
        <v>194</v>
      </c>
      <c r="H1366" s="54" t="s">
        <v>715</v>
      </c>
      <c r="I1366" s="54" t="s">
        <v>716</v>
      </c>
      <c r="J1366" s="54" t="s">
        <v>194</v>
      </c>
      <c r="K1366" s="54" t="s">
        <v>715</v>
      </c>
      <c r="L1366" s="89">
        <v>42627</v>
      </c>
      <c r="M1366" s="89"/>
      <c r="N1366" s="54" t="s">
        <v>717</v>
      </c>
      <c r="O1366" s="90">
        <v>1.6117099999999999E-3</v>
      </c>
      <c r="P1366" s="54">
        <v>3</v>
      </c>
    </row>
    <row r="1367" spans="1:16" ht="24">
      <c r="A1367" s="54" t="s">
        <v>225</v>
      </c>
      <c r="B1367" s="54" t="s">
        <v>185</v>
      </c>
      <c r="C1367" s="54" t="s">
        <v>1623</v>
      </c>
      <c r="D1367" s="54" t="s">
        <v>97</v>
      </c>
      <c r="E1367" s="54" t="s">
        <v>1121</v>
      </c>
      <c r="F1367" s="54" t="s">
        <v>267</v>
      </c>
      <c r="G1367" s="54" t="s">
        <v>194</v>
      </c>
      <c r="H1367" s="54" t="s">
        <v>346</v>
      </c>
      <c r="I1367" s="54" t="s">
        <v>723</v>
      </c>
      <c r="J1367" s="54" t="s">
        <v>194</v>
      </c>
      <c r="K1367" s="54" t="s">
        <v>346</v>
      </c>
      <c r="L1367" s="89">
        <v>41744</v>
      </c>
      <c r="M1367" s="89"/>
      <c r="N1367" s="54" t="s">
        <v>724</v>
      </c>
      <c r="O1367" s="90">
        <v>1.6117099999999999E-3</v>
      </c>
      <c r="P1367" s="54">
        <v>3</v>
      </c>
    </row>
    <row r="1368" spans="1:16" ht="24">
      <c r="A1368" s="54" t="s">
        <v>225</v>
      </c>
      <c r="B1368" s="54" t="s">
        <v>185</v>
      </c>
      <c r="C1368" s="54" t="s">
        <v>1623</v>
      </c>
      <c r="D1368" s="54" t="s">
        <v>97</v>
      </c>
      <c r="E1368" s="54" t="s">
        <v>1121</v>
      </c>
      <c r="F1368" s="54" t="s">
        <v>267</v>
      </c>
      <c r="G1368" s="54" t="s">
        <v>194</v>
      </c>
      <c r="H1368" s="54" t="s">
        <v>725</v>
      </c>
      <c r="I1368" s="54" t="s">
        <v>726</v>
      </c>
      <c r="J1368" s="54" t="s">
        <v>194</v>
      </c>
      <c r="K1368" s="54" t="s">
        <v>725</v>
      </c>
      <c r="L1368" s="89">
        <v>41660</v>
      </c>
      <c r="M1368" s="89"/>
      <c r="N1368" s="54" t="s">
        <v>727</v>
      </c>
      <c r="O1368" s="90">
        <v>5.3723599999999996E-3</v>
      </c>
      <c r="P1368" s="54">
        <v>10</v>
      </c>
    </row>
    <row r="1369" spans="1:16" ht="24">
      <c r="A1369" s="54" t="s">
        <v>225</v>
      </c>
      <c r="B1369" s="54" t="s">
        <v>185</v>
      </c>
      <c r="C1369" s="54" t="s">
        <v>1623</v>
      </c>
      <c r="D1369" s="54" t="s">
        <v>97</v>
      </c>
      <c r="E1369" s="54" t="s">
        <v>1121</v>
      </c>
      <c r="F1369" s="54" t="s">
        <v>267</v>
      </c>
      <c r="G1369" s="54" t="s">
        <v>198</v>
      </c>
      <c r="H1369" s="54" t="s">
        <v>773</v>
      </c>
      <c r="I1369" s="54" t="s">
        <v>774</v>
      </c>
      <c r="J1369" s="54" t="s">
        <v>198</v>
      </c>
      <c r="K1369" s="54" t="s">
        <v>773</v>
      </c>
      <c r="L1369" s="89">
        <v>42578</v>
      </c>
      <c r="M1369" s="89"/>
      <c r="N1369" s="54" t="s">
        <v>775</v>
      </c>
      <c r="O1369" s="90">
        <v>5.3723599999999996E-4</v>
      </c>
      <c r="P1369" s="54">
        <v>1</v>
      </c>
    </row>
    <row r="1370" spans="1:16" ht="24">
      <c r="A1370" s="54" t="s">
        <v>225</v>
      </c>
      <c r="B1370" s="54" t="s">
        <v>185</v>
      </c>
      <c r="C1370" s="54" t="s">
        <v>1623</v>
      </c>
      <c r="D1370" s="54" t="s">
        <v>97</v>
      </c>
      <c r="E1370" s="54" t="s">
        <v>1121</v>
      </c>
      <c r="F1370" s="54" t="s">
        <v>267</v>
      </c>
      <c r="G1370" s="54" t="s">
        <v>198</v>
      </c>
      <c r="H1370" s="54" t="s">
        <v>776</v>
      </c>
      <c r="I1370" s="54" t="s">
        <v>779</v>
      </c>
      <c r="J1370" s="54" t="s">
        <v>198</v>
      </c>
      <c r="K1370" s="54" t="s">
        <v>782</v>
      </c>
      <c r="L1370" s="89">
        <v>42307</v>
      </c>
      <c r="M1370" s="89"/>
      <c r="N1370" s="54" t="s">
        <v>783</v>
      </c>
      <c r="O1370" s="90">
        <v>5.3723599999999996E-4</v>
      </c>
      <c r="P1370" s="54">
        <v>1</v>
      </c>
    </row>
    <row r="1371" spans="1:16" ht="24">
      <c r="A1371" s="54" t="s">
        <v>225</v>
      </c>
      <c r="B1371" s="54" t="s">
        <v>185</v>
      </c>
      <c r="C1371" s="54" t="s">
        <v>1623</v>
      </c>
      <c r="D1371" s="54" t="s">
        <v>97</v>
      </c>
      <c r="E1371" s="54" t="s">
        <v>1121</v>
      </c>
      <c r="F1371" s="54" t="s">
        <v>267</v>
      </c>
      <c r="G1371" s="54" t="s">
        <v>256</v>
      </c>
      <c r="H1371" s="54" t="s">
        <v>298</v>
      </c>
      <c r="I1371" s="54" t="s">
        <v>299</v>
      </c>
      <c r="J1371" s="54" t="s">
        <v>256</v>
      </c>
      <c r="K1371" s="54" t="s">
        <v>298</v>
      </c>
      <c r="L1371" s="89">
        <v>42601</v>
      </c>
      <c r="M1371" s="89"/>
      <c r="N1371" s="54" t="s">
        <v>793</v>
      </c>
      <c r="O1371" s="90">
        <v>4.2978900000000004E-3</v>
      </c>
      <c r="P1371" s="54">
        <v>8</v>
      </c>
    </row>
    <row r="1372" spans="1:16" ht="24">
      <c r="A1372" s="54" t="s">
        <v>225</v>
      </c>
      <c r="B1372" s="54" t="s">
        <v>185</v>
      </c>
      <c r="C1372" s="54" t="s">
        <v>1623</v>
      </c>
      <c r="D1372" s="54" t="s">
        <v>97</v>
      </c>
      <c r="E1372" s="54" t="s">
        <v>1121</v>
      </c>
      <c r="F1372" s="54" t="s">
        <v>267</v>
      </c>
      <c r="G1372" s="54" t="s">
        <v>256</v>
      </c>
      <c r="H1372" s="54" t="s">
        <v>798</v>
      </c>
      <c r="I1372" s="54" t="s">
        <v>799</v>
      </c>
      <c r="J1372" s="54" t="s">
        <v>256</v>
      </c>
      <c r="K1372" s="54" t="s">
        <v>798</v>
      </c>
      <c r="L1372" s="89">
        <v>42944</v>
      </c>
      <c r="M1372" s="89"/>
      <c r="N1372" s="54" t="s">
        <v>800</v>
      </c>
      <c r="O1372" s="90">
        <v>1.6117099999999999E-3</v>
      </c>
      <c r="P1372" s="54">
        <v>3</v>
      </c>
    </row>
    <row r="1373" spans="1:16" ht="24">
      <c r="A1373" s="54" t="s">
        <v>225</v>
      </c>
      <c r="B1373" s="54" t="s">
        <v>185</v>
      </c>
      <c r="C1373" s="54" t="s">
        <v>1623</v>
      </c>
      <c r="D1373" s="54" t="s">
        <v>97</v>
      </c>
      <c r="E1373" s="54" t="s">
        <v>1121</v>
      </c>
      <c r="F1373" s="54" t="s">
        <v>267</v>
      </c>
      <c r="G1373" s="54" t="s">
        <v>256</v>
      </c>
      <c r="H1373" s="54" t="s">
        <v>1393</v>
      </c>
      <c r="I1373" s="54" t="s">
        <v>1394</v>
      </c>
      <c r="J1373" s="54" t="s">
        <v>256</v>
      </c>
      <c r="K1373" s="54" t="s">
        <v>1393</v>
      </c>
      <c r="L1373" s="89">
        <v>42998</v>
      </c>
      <c r="M1373" s="89"/>
      <c r="N1373" s="54" t="s">
        <v>1395</v>
      </c>
      <c r="O1373" s="90">
        <v>5.3723599999999996E-4</v>
      </c>
      <c r="P1373" s="54">
        <v>1</v>
      </c>
    </row>
    <row r="1374" spans="1:16" ht="24">
      <c r="A1374" s="54" t="s">
        <v>225</v>
      </c>
      <c r="B1374" s="54" t="s">
        <v>185</v>
      </c>
      <c r="C1374" s="54" t="s">
        <v>1623</v>
      </c>
      <c r="D1374" s="54" t="s">
        <v>97</v>
      </c>
      <c r="E1374" s="54" t="s">
        <v>1121</v>
      </c>
      <c r="F1374" s="54" t="s">
        <v>267</v>
      </c>
      <c r="G1374" s="54" t="s">
        <v>302</v>
      </c>
      <c r="H1374" s="54" t="s">
        <v>830</v>
      </c>
      <c r="I1374" s="54" t="s">
        <v>831</v>
      </c>
      <c r="J1374" s="54" t="s">
        <v>302</v>
      </c>
      <c r="K1374" s="54" t="s">
        <v>846</v>
      </c>
      <c r="L1374" s="89">
        <v>41695</v>
      </c>
      <c r="M1374" s="89"/>
      <c r="N1374" s="54" t="s">
        <v>847</v>
      </c>
      <c r="O1374" s="90">
        <v>4.2978900000000004E-3</v>
      </c>
      <c r="P1374" s="54">
        <v>8</v>
      </c>
    </row>
    <row r="1375" spans="1:16" ht="24">
      <c r="A1375" s="54" t="s">
        <v>225</v>
      </c>
      <c r="B1375" s="54" t="s">
        <v>185</v>
      </c>
      <c r="C1375" s="54" t="s">
        <v>1623</v>
      </c>
      <c r="D1375" s="54" t="s">
        <v>97</v>
      </c>
      <c r="E1375" s="54" t="s">
        <v>1121</v>
      </c>
      <c r="F1375" s="54" t="s">
        <v>267</v>
      </c>
      <c r="G1375" s="54" t="s">
        <v>854</v>
      </c>
      <c r="H1375" s="54" t="s">
        <v>855</v>
      </c>
      <c r="I1375" s="54" t="s">
        <v>856</v>
      </c>
      <c r="J1375" s="54" t="s">
        <v>854</v>
      </c>
      <c r="K1375" s="54" t="s">
        <v>868</v>
      </c>
      <c r="L1375" s="89">
        <v>41688</v>
      </c>
      <c r="M1375" s="89"/>
      <c r="N1375" s="54" t="s">
        <v>869</v>
      </c>
      <c r="O1375" s="90">
        <v>2.6861799999999998E-3</v>
      </c>
      <c r="P1375" s="54">
        <v>5</v>
      </c>
    </row>
    <row r="1376" spans="1:16" ht="24">
      <c r="A1376" s="54" t="s">
        <v>225</v>
      </c>
      <c r="B1376" s="54" t="s">
        <v>185</v>
      </c>
      <c r="C1376" s="54" t="s">
        <v>1623</v>
      </c>
      <c r="D1376" s="54" t="s">
        <v>97</v>
      </c>
      <c r="E1376" s="54" t="s">
        <v>1121</v>
      </c>
      <c r="F1376" s="54" t="s">
        <v>267</v>
      </c>
      <c r="G1376" s="54" t="s">
        <v>854</v>
      </c>
      <c r="H1376" s="54" t="s">
        <v>855</v>
      </c>
      <c r="I1376" s="54" t="s">
        <v>856</v>
      </c>
      <c r="J1376" s="54" t="s">
        <v>854</v>
      </c>
      <c r="K1376" s="54" t="s">
        <v>872</v>
      </c>
      <c r="L1376" s="89">
        <v>41688</v>
      </c>
      <c r="M1376" s="89"/>
      <c r="N1376" s="54" t="s">
        <v>873</v>
      </c>
      <c r="O1376" s="90">
        <v>1.45054E-2</v>
      </c>
      <c r="P1376" s="54">
        <v>27</v>
      </c>
    </row>
    <row r="1377" spans="1:16" ht="24">
      <c r="A1377" s="54" t="s">
        <v>225</v>
      </c>
      <c r="B1377" s="54" t="s">
        <v>185</v>
      </c>
      <c r="C1377" s="54" t="s">
        <v>1623</v>
      </c>
      <c r="D1377" s="54" t="s">
        <v>97</v>
      </c>
      <c r="E1377" s="54" t="s">
        <v>1121</v>
      </c>
      <c r="F1377" s="54" t="s">
        <v>267</v>
      </c>
      <c r="G1377" s="54" t="s">
        <v>349</v>
      </c>
      <c r="H1377" s="54" t="s">
        <v>884</v>
      </c>
      <c r="I1377" s="54" t="s">
        <v>885</v>
      </c>
      <c r="J1377" s="54" t="s">
        <v>349</v>
      </c>
      <c r="K1377" s="54" t="s">
        <v>888</v>
      </c>
      <c r="L1377" s="89">
        <v>42440</v>
      </c>
      <c r="M1377" s="89"/>
      <c r="N1377" s="54" t="s">
        <v>889</v>
      </c>
      <c r="O1377" s="90">
        <v>3.2234199999999998E-3</v>
      </c>
      <c r="P1377" s="54">
        <v>6</v>
      </c>
    </row>
    <row r="1378" spans="1:16" ht="24">
      <c r="A1378" s="54" t="s">
        <v>225</v>
      </c>
      <c r="B1378" s="54" t="s">
        <v>185</v>
      </c>
      <c r="C1378" s="54" t="s">
        <v>1623</v>
      </c>
      <c r="D1378" s="54" t="s">
        <v>97</v>
      </c>
      <c r="E1378" s="54" t="s">
        <v>1121</v>
      </c>
      <c r="F1378" s="54" t="s">
        <v>267</v>
      </c>
      <c r="G1378" s="54" t="s">
        <v>349</v>
      </c>
      <c r="H1378" s="54" t="s">
        <v>884</v>
      </c>
      <c r="I1378" s="54" t="s">
        <v>885</v>
      </c>
      <c r="J1378" s="54" t="s">
        <v>349</v>
      </c>
      <c r="K1378" s="54" t="s">
        <v>890</v>
      </c>
      <c r="L1378" s="89">
        <v>42440</v>
      </c>
      <c r="M1378" s="89"/>
      <c r="N1378" s="54" t="s">
        <v>891</v>
      </c>
      <c r="O1378" s="90">
        <v>2.1489400000000011E-3</v>
      </c>
      <c r="P1378" s="54">
        <v>4</v>
      </c>
    </row>
    <row r="1379" spans="1:16" ht="24">
      <c r="A1379" s="54" t="s">
        <v>225</v>
      </c>
      <c r="B1379" s="54" t="s">
        <v>185</v>
      </c>
      <c r="C1379" s="54" t="s">
        <v>1623</v>
      </c>
      <c r="D1379" s="54" t="s">
        <v>97</v>
      </c>
      <c r="E1379" s="54" t="s">
        <v>1121</v>
      </c>
      <c r="F1379" s="54" t="s">
        <v>267</v>
      </c>
      <c r="G1379" s="54" t="s">
        <v>349</v>
      </c>
      <c r="H1379" s="54" t="s">
        <v>884</v>
      </c>
      <c r="I1379" s="54" t="s">
        <v>885</v>
      </c>
      <c r="J1379" s="54" t="s">
        <v>349</v>
      </c>
      <c r="K1379" s="54" t="s">
        <v>896</v>
      </c>
      <c r="L1379" s="89">
        <v>42440</v>
      </c>
      <c r="M1379" s="89"/>
      <c r="N1379" s="54" t="s">
        <v>897</v>
      </c>
      <c r="O1379" s="90">
        <v>5.3723599999999996E-4</v>
      </c>
      <c r="P1379" s="54">
        <v>1</v>
      </c>
    </row>
    <row r="1380" spans="1:16" ht="24">
      <c r="A1380" s="54" t="s">
        <v>225</v>
      </c>
      <c r="B1380" s="54" t="s">
        <v>185</v>
      </c>
      <c r="C1380" s="54" t="s">
        <v>1623</v>
      </c>
      <c r="D1380" s="54" t="s">
        <v>97</v>
      </c>
      <c r="E1380" s="54" t="s">
        <v>1121</v>
      </c>
      <c r="F1380" s="54" t="s">
        <v>267</v>
      </c>
      <c r="G1380" s="54" t="s">
        <v>349</v>
      </c>
      <c r="H1380" s="54" t="s">
        <v>884</v>
      </c>
      <c r="I1380" s="54" t="s">
        <v>885</v>
      </c>
      <c r="J1380" s="54" t="s">
        <v>349</v>
      </c>
      <c r="K1380" s="54" t="s">
        <v>900</v>
      </c>
      <c r="L1380" s="89">
        <v>42440</v>
      </c>
      <c r="M1380" s="89"/>
      <c r="N1380" s="54" t="s">
        <v>901</v>
      </c>
      <c r="O1380" s="90">
        <v>2.1489400000000011E-3</v>
      </c>
      <c r="P1380" s="54">
        <v>4</v>
      </c>
    </row>
    <row r="1381" spans="1:16" ht="24">
      <c r="A1381" s="54" t="s">
        <v>225</v>
      </c>
      <c r="B1381" s="54" t="s">
        <v>185</v>
      </c>
      <c r="C1381" s="54" t="s">
        <v>1623</v>
      </c>
      <c r="D1381" s="54" t="s">
        <v>97</v>
      </c>
      <c r="E1381" s="54" t="s">
        <v>1121</v>
      </c>
      <c r="F1381" s="54" t="s">
        <v>267</v>
      </c>
      <c r="G1381" s="54" t="s">
        <v>349</v>
      </c>
      <c r="H1381" s="54" t="s">
        <v>884</v>
      </c>
      <c r="I1381" s="54" t="s">
        <v>885</v>
      </c>
      <c r="J1381" s="54" t="s">
        <v>349</v>
      </c>
      <c r="K1381" s="54" t="s">
        <v>902</v>
      </c>
      <c r="L1381" s="89">
        <v>42440</v>
      </c>
      <c r="M1381" s="89"/>
      <c r="N1381" s="54" t="s">
        <v>903</v>
      </c>
      <c r="O1381" s="90">
        <v>4.2978900000000004E-3</v>
      </c>
      <c r="P1381" s="54">
        <v>8</v>
      </c>
    </row>
    <row r="1382" spans="1:16" ht="24">
      <c r="A1382" s="54" t="s">
        <v>225</v>
      </c>
      <c r="B1382" s="54" t="s">
        <v>185</v>
      </c>
      <c r="C1382" s="54" t="s">
        <v>1623</v>
      </c>
      <c r="D1382" s="54" t="s">
        <v>97</v>
      </c>
      <c r="E1382" s="54" t="s">
        <v>1121</v>
      </c>
      <c r="F1382" s="54" t="s">
        <v>267</v>
      </c>
      <c r="G1382" s="54" t="s">
        <v>349</v>
      </c>
      <c r="H1382" s="54" t="s">
        <v>904</v>
      </c>
      <c r="I1382" s="54" t="s">
        <v>908</v>
      </c>
      <c r="J1382" s="54" t="s">
        <v>349</v>
      </c>
      <c r="K1382" s="54" t="s">
        <v>913</v>
      </c>
      <c r="L1382" s="89">
        <v>42209</v>
      </c>
      <c r="M1382" s="89"/>
      <c r="N1382" s="54" t="s">
        <v>914</v>
      </c>
      <c r="O1382" s="90">
        <v>3.2234199999999998E-3</v>
      </c>
      <c r="P1382" s="54">
        <v>6</v>
      </c>
    </row>
    <row r="1383" spans="1:16" ht="24">
      <c r="A1383" s="54" t="s">
        <v>225</v>
      </c>
      <c r="B1383" s="54" t="s">
        <v>185</v>
      </c>
      <c r="C1383" s="54" t="s">
        <v>1623</v>
      </c>
      <c r="D1383" s="54" t="s">
        <v>97</v>
      </c>
      <c r="E1383" s="54" t="s">
        <v>1121</v>
      </c>
      <c r="F1383" s="54" t="s">
        <v>267</v>
      </c>
      <c r="G1383" s="54" t="s">
        <v>353</v>
      </c>
      <c r="H1383" s="54" t="s">
        <v>923</v>
      </c>
      <c r="I1383" s="54" t="s">
        <v>924</v>
      </c>
      <c r="J1383" s="54" t="s">
        <v>353</v>
      </c>
      <c r="K1383" s="54" t="s">
        <v>925</v>
      </c>
      <c r="L1383" s="89">
        <v>42622</v>
      </c>
      <c r="M1383" s="89"/>
      <c r="N1383" s="54" t="s">
        <v>926</v>
      </c>
      <c r="O1383" s="90">
        <v>1.6117099999999999E-3</v>
      </c>
      <c r="P1383" s="54">
        <v>3</v>
      </c>
    </row>
    <row r="1384" spans="1:16" ht="24">
      <c r="A1384" s="54" t="s">
        <v>225</v>
      </c>
      <c r="B1384" s="54" t="s">
        <v>185</v>
      </c>
      <c r="C1384" s="54" t="s">
        <v>1623</v>
      </c>
      <c r="D1384" s="54" t="s">
        <v>97</v>
      </c>
      <c r="E1384" s="54" t="s">
        <v>1121</v>
      </c>
      <c r="F1384" s="54" t="s">
        <v>267</v>
      </c>
      <c r="G1384" s="54" t="s">
        <v>353</v>
      </c>
      <c r="H1384" s="54" t="s">
        <v>923</v>
      </c>
      <c r="I1384" s="54" t="s">
        <v>924</v>
      </c>
      <c r="J1384" s="54" t="s">
        <v>353</v>
      </c>
      <c r="K1384" s="54" t="s">
        <v>354</v>
      </c>
      <c r="L1384" s="89">
        <v>42622</v>
      </c>
      <c r="M1384" s="89"/>
      <c r="N1384" s="54" t="s">
        <v>927</v>
      </c>
      <c r="O1384" s="90">
        <v>1.6117099999999999E-3</v>
      </c>
      <c r="P1384" s="54">
        <v>3</v>
      </c>
    </row>
    <row r="1385" spans="1:16" ht="24">
      <c r="A1385" s="54" t="s">
        <v>225</v>
      </c>
      <c r="B1385" s="54" t="s">
        <v>185</v>
      </c>
      <c r="C1385" s="54" t="s">
        <v>1623</v>
      </c>
      <c r="D1385" s="54" t="s">
        <v>97</v>
      </c>
      <c r="E1385" s="54" t="s">
        <v>1121</v>
      </c>
      <c r="F1385" s="54" t="s">
        <v>267</v>
      </c>
      <c r="G1385" s="54" t="s">
        <v>353</v>
      </c>
      <c r="H1385" s="54" t="s">
        <v>923</v>
      </c>
      <c r="I1385" s="54" t="s">
        <v>924</v>
      </c>
      <c r="J1385" s="54" t="s">
        <v>353</v>
      </c>
      <c r="K1385" s="54" t="s">
        <v>928</v>
      </c>
      <c r="L1385" s="89">
        <v>42622</v>
      </c>
      <c r="M1385" s="89"/>
      <c r="N1385" s="54" t="s">
        <v>929</v>
      </c>
      <c r="O1385" s="90">
        <v>2.1489400000000011E-3</v>
      </c>
      <c r="P1385" s="54">
        <v>4</v>
      </c>
    </row>
    <row r="1386" spans="1:16" ht="24">
      <c r="A1386" s="54" t="s">
        <v>225</v>
      </c>
      <c r="B1386" s="54" t="s">
        <v>185</v>
      </c>
      <c r="C1386" s="54" t="s">
        <v>1623</v>
      </c>
      <c r="D1386" s="54" t="s">
        <v>97</v>
      </c>
      <c r="E1386" s="54" t="s">
        <v>1121</v>
      </c>
      <c r="F1386" s="54" t="s">
        <v>267</v>
      </c>
      <c r="G1386" s="54" t="s">
        <v>353</v>
      </c>
      <c r="H1386" s="54" t="s">
        <v>923</v>
      </c>
      <c r="I1386" s="54" t="s">
        <v>924</v>
      </c>
      <c r="J1386" s="54" t="s">
        <v>353</v>
      </c>
      <c r="K1386" s="54" t="s">
        <v>930</v>
      </c>
      <c r="L1386" s="89">
        <v>42622</v>
      </c>
      <c r="M1386" s="89"/>
      <c r="N1386" s="54" t="s">
        <v>931</v>
      </c>
      <c r="O1386" s="90">
        <v>2.1489400000000011E-3</v>
      </c>
      <c r="P1386" s="54">
        <v>4</v>
      </c>
    </row>
    <row r="1387" spans="1:16" ht="24">
      <c r="A1387" s="54" t="s">
        <v>225</v>
      </c>
      <c r="B1387" s="54" t="s">
        <v>185</v>
      </c>
      <c r="C1387" s="54" t="s">
        <v>1623</v>
      </c>
      <c r="D1387" s="54" t="s">
        <v>97</v>
      </c>
      <c r="E1387" s="54" t="s">
        <v>1121</v>
      </c>
      <c r="F1387" s="54" t="s">
        <v>267</v>
      </c>
      <c r="G1387" s="54" t="s">
        <v>353</v>
      </c>
      <c r="H1387" s="54" t="s">
        <v>923</v>
      </c>
      <c r="I1387" s="54" t="s">
        <v>924</v>
      </c>
      <c r="J1387" s="54" t="s">
        <v>353</v>
      </c>
      <c r="K1387" s="54" t="s">
        <v>932</v>
      </c>
      <c r="L1387" s="89">
        <v>42622</v>
      </c>
      <c r="M1387" s="89"/>
      <c r="N1387" s="54" t="s">
        <v>933</v>
      </c>
      <c r="O1387" s="90">
        <v>1.0744699999999999E-3</v>
      </c>
      <c r="P1387" s="54">
        <v>2</v>
      </c>
    </row>
    <row r="1388" spans="1:16" ht="24">
      <c r="A1388" s="54" t="s">
        <v>225</v>
      </c>
      <c r="B1388" s="54" t="s">
        <v>185</v>
      </c>
      <c r="C1388" s="54" t="s">
        <v>1623</v>
      </c>
      <c r="D1388" s="54" t="s">
        <v>97</v>
      </c>
      <c r="E1388" s="54" t="s">
        <v>1121</v>
      </c>
      <c r="F1388" s="54" t="s">
        <v>267</v>
      </c>
      <c r="G1388" s="54" t="s">
        <v>353</v>
      </c>
      <c r="H1388" s="54" t="s">
        <v>923</v>
      </c>
      <c r="I1388" s="54" t="s">
        <v>924</v>
      </c>
      <c r="J1388" s="54" t="s">
        <v>353</v>
      </c>
      <c r="K1388" s="54" t="s">
        <v>357</v>
      </c>
      <c r="L1388" s="89">
        <v>42622</v>
      </c>
      <c r="M1388" s="89"/>
      <c r="N1388" s="54" t="s">
        <v>934</v>
      </c>
      <c r="O1388" s="90">
        <v>5.3723599999999996E-4</v>
      </c>
      <c r="P1388" s="54">
        <v>1</v>
      </c>
    </row>
    <row r="1389" spans="1:16" ht="24">
      <c r="A1389" s="54" t="s">
        <v>225</v>
      </c>
      <c r="B1389" s="54" t="s">
        <v>185</v>
      </c>
      <c r="C1389" s="54" t="s">
        <v>1623</v>
      </c>
      <c r="D1389" s="54" t="s">
        <v>97</v>
      </c>
      <c r="E1389" s="54" t="s">
        <v>1121</v>
      </c>
      <c r="F1389" s="54" t="s">
        <v>267</v>
      </c>
      <c r="G1389" s="54" t="s">
        <v>199</v>
      </c>
      <c r="H1389" s="54" t="s">
        <v>200</v>
      </c>
      <c r="I1389" s="54" t="s">
        <v>936</v>
      </c>
      <c r="J1389" s="54" t="s">
        <v>199</v>
      </c>
      <c r="K1389" s="54" t="s">
        <v>943</v>
      </c>
      <c r="L1389" s="89">
        <v>42979</v>
      </c>
      <c r="M1389" s="89"/>
      <c r="N1389" s="54" t="s">
        <v>944</v>
      </c>
      <c r="O1389" s="90">
        <v>5.3723599999999996E-4</v>
      </c>
      <c r="P1389" s="54">
        <v>1</v>
      </c>
    </row>
    <row r="1390" spans="1:16" ht="24">
      <c r="A1390" s="54" t="s">
        <v>225</v>
      </c>
      <c r="B1390" s="54" t="s">
        <v>185</v>
      </c>
      <c r="C1390" s="54" t="s">
        <v>1623</v>
      </c>
      <c r="D1390" s="54" t="s">
        <v>97</v>
      </c>
      <c r="E1390" s="54" t="s">
        <v>1121</v>
      </c>
      <c r="F1390" s="54" t="s">
        <v>267</v>
      </c>
      <c r="G1390" s="54" t="s">
        <v>199</v>
      </c>
      <c r="H1390" s="54" t="s">
        <v>200</v>
      </c>
      <c r="I1390" s="54" t="s">
        <v>936</v>
      </c>
      <c r="J1390" s="54" t="s">
        <v>199</v>
      </c>
      <c r="K1390" s="54" t="s">
        <v>951</v>
      </c>
      <c r="L1390" s="89">
        <v>42979</v>
      </c>
      <c r="M1390" s="89"/>
      <c r="N1390" s="54" t="s">
        <v>952</v>
      </c>
      <c r="O1390" s="90">
        <v>5.3723599999999996E-4</v>
      </c>
      <c r="P1390" s="54">
        <v>1</v>
      </c>
    </row>
    <row r="1391" spans="1:16" ht="24">
      <c r="A1391" s="54" t="s">
        <v>225</v>
      </c>
      <c r="B1391" s="54" t="s">
        <v>185</v>
      </c>
      <c r="C1391" s="54" t="s">
        <v>1623</v>
      </c>
      <c r="D1391" s="54" t="s">
        <v>97</v>
      </c>
      <c r="E1391" s="54" t="s">
        <v>1121</v>
      </c>
      <c r="F1391" s="54" t="s">
        <v>267</v>
      </c>
      <c r="G1391" s="54" t="s">
        <v>199</v>
      </c>
      <c r="H1391" s="54" t="s">
        <v>953</v>
      </c>
      <c r="I1391" s="54" t="s">
        <v>954</v>
      </c>
      <c r="J1391" s="54" t="s">
        <v>199</v>
      </c>
      <c r="K1391" s="54" t="s">
        <v>953</v>
      </c>
      <c r="L1391" s="89">
        <v>42867</v>
      </c>
      <c r="M1391" s="89"/>
      <c r="N1391" s="54" t="s">
        <v>955</v>
      </c>
      <c r="O1391" s="90">
        <v>5.3723599999999996E-4</v>
      </c>
      <c r="P1391" s="54">
        <v>1</v>
      </c>
    </row>
    <row r="1392" spans="1:16" ht="24">
      <c r="A1392" s="54" t="s">
        <v>225</v>
      </c>
      <c r="B1392" s="54" t="s">
        <v>185</v>
      </c>
      <c r="C1392" s="54" t="s">
        <v>1623</v>
      </c>
      <c r="D1392" s="54" t="s">
        <v>97</v>
      </c>
      <c r="E1392" s="54" t="s">
        <v>1121</v>
      </c>
      <c r="F1392" s="54" t="s">
        <v>267</v>
      </c>
      <c r="G1392" s="54" t="s">
        <v>199</v>
      </c>
      <c r="H1392" s="54" t="s">
        <v>201</v>
      </c>
      <c r="I1392" s="54" t="s">
        <v>310</v>
      </c>
      <c r="J1392" s="54" t="s">
        <v>199</v>
      </c>
      <c r="K1392" s="54" t="s">
        <v>956</v>
      </c>
      <c r="L1392" s="89">
        <v>41688</v>
      </c>
      <c r="M1392" s="89"/>
      <c r="N1392" s="54" t="s">
        <v>957</v>
      </c>
      <c r="O1392" s="90">
        <v>6.9840700000000002E-3</v>
      </c>
      <c r="P1392" s="54">
        <v>5</v>
      </c>
    </row>
    <row r="1393" spans="1:16" ht="24">
      <c r="A1393" s="54" t="s">
        <v>225</v>
      </c>
      <c r="B1393" s="54" t="s">
        <v>185</v>
      </c>
      <c r="C1393" s="54" t="s">
        <v>1623</v>
      </c>
      <c r="D1393" s="54" t="s">
        <v>97</v>
      </c>
      <c r="E1393" s="54" t="s">
        <v>1121</v>
      </c>
      <c r="F1393" s="54" t="s">
        <v>267</v>
      </c>
      <c r="G1393" s="54" t="s">
        <v>199</v>
      </c>
      <c r="H1393" s="54" t="s">
        <v>201</v>
      </c>
      <c r="I1393" s="54" t="s">
        <v>310</v>
      </c>
      <c r="J1393" s="54" t="s">
        <v>199</v>
      </c>
      <c r="K1393" s="54" t="s">
        <v>958</v>
      </c>
      <c r="L1393" s="89">
        <v>41688</v>
      </c>
      <c r="M1393" s="89"/>
      <c r="N1393" s="54" t="s">
        <v>959</v>
      </c>
      <c r="O1393" s="90">
        <v>1.235643E-2</v>
      </c>
      <c r="P1393" s="54">
        <v>11</v>
      </c>
    </row>
    <row r="1394" spans="1:16" ht="24">
      <c r="A1394" s="54" t="s">
        <v>225</v>
      </c>
      <c r="B1394" s="54" t="s">
        <v>185</v>
      </c>
      <c r="C1394" s="54" t="s">
        <v>1623</v>
      </c>
      <c r="D1394" s="54" t="s">
        <v>97</v>
      </c>
      <c r="E1394" s="54" t="s">
        <v>1121</v>
      </c>
      <c r="F1394" s="54" t="s">
        <v>267</v>
      </c>
      <c r="G1394" s="54" t="s">
        <v>199</v>
      </c>
      <c r="H1394" s="54" t="s">
        <v>201</v>
      </c>
      <c r="I1394" s="54" t="s">
        <v>310</v>
      </c>
      <c r="J1394" s="54" t="s">
        <v>199</v>
      </c>
      <c r="K1394" s="54" t="s">
        <v>960</v>
      </c>
      <c r="L1394" s="89">
        <v>41688</v>
      </c>
      <c r="M1394" s="89"/>
      <c r="N1394" s="54" t="s">
        <v>961</v>
      </c>
      <c r="O1394" s="90">
        <v>2.6861799999999998E-3</v>
      </c>
      <c r="P1394" s="54">
        <v>1</v>
      </c>
    </row>
    <row r="1395" spans="1:16" ht="24">
      <c r="A1395" s="54" t="s">
        <v>225</v>
      </c>
      <c r="B1395" s="54" t="s">
        <v>185</v>
      </c>
      <c r="C1395" s="54" t="s">
        <v>1623</v>
      </c>
      <c r="D1395" s="54" t="s">
        <v>97</v>
      </c>
      <c r="E1395" s="54" t="s">
        <v>1121</v>
      </c>
      <c r="F1395" s="54" t="s">
        <v>267</v>
      </c>
      <c r="G1395" s="54" t="s">
        <v>199</v>
      </c>
      <c r="H1395" s="54" t="s">
        <v>201</v>
      </c>
      <c r="I1395" s="54" t="s">
        <v>310</v>
      </c>
      <c r="J1395" s="54" t="s">
        <v>199</v>
      </c>
      <c r="K1395" s="54" t="s">
        <v>311</v>
      </c>
      <c r="L1395" s="89">
        <v>41688</v>
      </c>
      <c r="M1395" s="89"/>
      <c r="N1395" s="54" t="s">
        <v>312</v>
      </c>
      <c r="O1395" s="90">
        <v>1.450537E-2</v>
      </c>
      <c r="P1395" s="54">
        <v>15</v>
      </c>
    </row>
    <row r="1396" spans="1:16" ht="24">
      <c r="A1396" s="54" t="s">
        <v>225</v>
      </c>
      <c r="B1396" s="54" t="s">
        <v>185</v>
      </c>
      <c r="C1396" s="54" t="s">
        <v>1623</v>
      </c>
      <c r="D1396" s="54" t="s">
        <v>97</v>
      </c>
      <c r="E1396" s="54" t="s">
        <v>1121</v>
      </c>
      <c r="F1396" s="54" t="s">
        <v>267</v>
      </c>
      <c r="G1396" s="54" t="s">
        <v>199</v>
      </c>
      <c r="H1396" s="54" t="s">
        <v>201</v>
      </c>
      <c r="I1396" s="54" t="s">
        <v>310</v>
      </c>
      <c r="J1396" s="54" t="s">
        <v>199</v>
      </c>
      <c r="K1396" s="54" t="s">
        <v>962</v>
      </c>
      <c r="L1396" s="89">
        <v>41688</v>
      </c>
      <c r="M1396" s="89"/>
      <c r="N1396" s="54" t="s">
        <v>963</v>
      </c>
      <c r="O1396" s="90">
        <v>4.83512E-3</v>
      </c>
      <c r="P1396" s="54">
        <v>5</v>
      </c>
    </row>
    <row r="1397" spans="1:16" ht="24">
      <c r="A1397" s="54" t="s">
        <v>225</v>
      </c>
      <c r="B1397" s="54" t="s">
        <v>185</v>
      </c>
      <c r="C1397" s="54" t="s">
        <v>1623</v>
      </c>
      <c r="D1397" s="54" t="s">
        <v>97</v>
      </c>
      <c r="E1397" s="54" t="s">
        <v>1121</v>
      </c>
      <c r="F1397" s="54" t="s">
        <v>267</v>
      </c>
      <c r="G1397" s="54" t="s">
        <v>199</v>
      </c>
      <c r="H1397" s="54" t="s">
        <v>201</v>
      </c>
      <c r="I1397" s="54" t="s">
        <v>310</v>
      </c>
      <c r="J1397" s="54" t="s">
        <v>199</v>
      </c>
      <c r="K1397" s="54" t="s">
        <v>964</v>
      </c>
      <c r="L1397" s="89">
        <v>41688</v>
      </c>
      <c r="M1397" s="89"/>
      <c r="N1397" s="54" t="s">
        <v>965</v>
      </c>
      <c r="O1397" s="90">
        <v>1.5579819999999999E-2</v>
      </c>
      <c r="P1397" s="54">
        <v>13</v>
      </c>
    </row>
    <row r="1398" spans="1:16" ht="24">
      <c r="A1398" s="54" t="s">
        <v>225</v>
      </c>
      <c r="B1398" s="54" t="s">
        <v>185</v>
      </c>
      <c r="C1398" s="54" t="s">
        <v>1623</v>
      </c>
      <c r="D1398" s="54" t="s">
        <v>97</v>
      </c>
      <c r="E1398" s="54" t="s">
        <v>1121</v>
      </c>
      <c r="F1398" s="54" t="s">
        <v>267</v>
      </c>
      <c r="G1398" s="54" t="s">
        <v>199</v>
      </c>
      <c r="H1398" s="54" t="s">
        <v>201</v>
      </c>
      <c r="I1398" s="54" t="s">
        <v>310</v>
      </c>
      <c r="J1398" s="54" t="s">
        <v>199</v>
      </c>
      <c r="K1398" s="54" t="s">
        <v>966</v>
      </c>
      <c r="L1398" s="89">
        <v>41688</v>
      </c>
      <c r="M1398" s="89"/>
      <c r="N1398" s="54" t="s">
        <v>967</v>
      </c>
      <c r="O1398" s="90">
        <v>5.9095960000000013E-3</v>
      </c>
      <c r="P1398" s="54">
        <v>3</v>
      </c>
    </row>
    <row r="1399" spans="1:16" ht="24">
      <c r="A1399" s="54" t="s">
        <v>225</v>
      </c>
      <c r="B1399" s="54" t="s">
        <v>185</v>
      </c>
      <c r="C1399" s="54" t="s">
        <v>1623</v>
      </c>
      <c r="D1399" s="54" t="s">
        <v>97</v>
      </c>
      <c r="E1399" s="54" t="s">
        <v>1121</v>
      </c>
      <c r="F1399" s="54" t="s">
        <v>267</v>
      </c>
      <c r="G1399" s="54" t="s">
        <v>199</v>
      </c>
      <c r="H1399" s="54" t="s">
        <v>201</v>
      </c>
      <c r="I1399" s="54" t="s">
        <v>310</v>
      </c>
      <c r="J1399" s="54" t="s">
        <v>199</v>
      </c>
      <c r="K1399" s="54" t="s">
        <v>313</v>
      </c>
      <c r="L1399" s="89">
        <v>41688</v>
      </c>
      <c r="M1399" s="89"/>
      <c r="N1399" s="54" t="s">
        <v>314</v>
      </c>
      <c r="O1399" s="90">
        <v>5.9095960000000013E-3</v>
      </c>
      <c r="P1399" s="54">
        <v>3</v>
      </c>
    </row>
    <row r="1400" spans="1:16" ht="24">
      <c r="A1400" s="54" t="s">
        <v>225</v>
      </c>
      <c r="B1400" s="54" t="s">
        <v>185</v>
      </c>
      <c r="C1400" s="54" t="s">
        <v>1623</v>
      </c>
      <c r="D1400" s="54" t="s">
        <v>97</v>
      </c>
      <c r="E1400" s="54" t="s">
        <v>1121</v>
      </c>
      <c r="F1400" s="54" t="s">
        <v>267</v>
      </c>
      <c r="G1400" s="54" t="s">
        <v>199</v>
      </c>
      <c r="H1400" s="54" t="s">
        <v>201</v>
      </c>
      <c r="I1400" s="54" t="s">
        <v>310</v>
      </c>
      <c r="J1400" s="54" t="s">
        <v>199</v>
      </c>
      <c r="K1400" s="54" t="s">
        <v>968</v>
      </c>
      <c r="L1400" s="89">
        <v>41688</v>
      </c>
      <c r="M1400" s="89"/>
      <c r="N1400" s="54" t="s">
        <v>969</v>
      </c>
      <c r="O1400" s="90">
        <v>5.9095960000000013E-3</v>
      </c>
      <c r="P1400" s="54">
        <v>3</v>
      </c>
    </row>
    <row r="1401" spans="1:16" ht="24">
      <c r="A1401" s="54" t="s">
        <v>225</v>
      </c>
      <c r="B1401" s="54" t="s">
        <v>185</v>
      </c>
      <c r="C1401" s="54" t="s">
        <v>1623</v>
      </c>
      <c r="D1401" s="54" t="s">
        <v>97</v>
      </c>
      <c r="E1401" s="54" t="s">
        <v>1121</v>
      </c>
      <c r="F1401" s="54" t="s">
        <v>267</v>
      </c>
      <c r="G1401" s="54" t="s">
        <v>199</v>
      </c>
      <c r="H1401" s="54" t="s">
        <v>201</v>
      </c>
      <c r="I1401" s="54" t="s">
        <v>310</v>
      </c>
      <c r="J1401" s="54" t="s">
        <v>199</v>
      </c>
      <c r="K1401" s="54" t="s">
        <v>201</v>
      </c>
      <c r="L1401" s="89">
        <v>41688</v>
      </c>
      <c r="M1401" s="89"/>
      <c r="N1401" s="54" t="s">
        <v>970</v>
      </c>
      <c r="O1401" s="90">
        <v>8.0585400000000012E-3</v>
      </c>
      <c r="P1401" s="54">
        <v>7</v>
      </c>
    </row>
    <row r="1402" spans="1:16" ht="24">
      <c r="A1402" s="54" t="s">
        <v>225</v>
      </c>
      <c r="B1402" s="54" t="s">
        <v>185</v>
      </c>
      <c r="C1402" s="54" t="s">
        <v>1623</v>
      </c>
      <c r="D1402" s="54" t="s">
        <v>97</v>
      </c>
      <c r="E1402" s="54" t="s">
        <v>1121</v>
      </c>
      <c r="F1402" s="54" t="s">
        <v>267</v>
      </c>
      <c r="G1402" s="54" t="s">
        <v>199</v>
      </c>
      <c r="H1402" s="54" t="s">
        <v>201</v>
      </c>
      <c r="I1402" s="54" t="s">
        <v>310</v>
      </c>
      <c r="J1402" s="54" t="s">
        <v>199</v>
      </c>
      <c r="K1402" s="54" t="s">
        <v>315</v>
      </c>
      <c r="L1402" s="89">
        <v>41688</v>
      </c>
      <c r="M1402" s="89"/>
      <c r="N1402" s="54" t="s">
        <v>316</v>
      </c>
      <c r="O1402" s="90">
        <v>1.7728770000000001E-2</v>
      </c>
      <c r="P1402" s="54">
        <v>17</v>
      </c>
    </row>
    <row r="1403" spans="1:16" ht="24">
      <c r="A1403" s="54" t="s">
        <v>225</v>
      </c>
      <c r="B1403" s="54" t="s">
        <v>185</v>
      </c>
      <c r="C1403" s="54" t="s">
        <v>1623</v>
      </c>
      <c r="D1403" s="54" t="s">
        <v>97</v>
      </c>
      <c r="E1403" s="54" t="s">
        <v>1121</v>
      </c>
      <c r="F1403" s="54" t="s">
        <v>267</v>
      </c>
      <c r="G1403" s="54" t="s">
        <v>202</v>
      </c>
      <c r="H1403" s="54" t="s">
        <v>203</v>
      </c>
      <c r="I1403" s="54" t="s">
        <v>996</v>
      </c>
      <c r="J1403" s="54" t="s">
        <v>202</v>
      </c>
      <c r="K1403" s="54" t="s">
        <v>1001</v>
      </c>
      <c r="L1403" s="89">
        <v>42136</v>
      </c>
      <c r="M1403" s="89"/>
      <c r="N1403" s="54" t="s">
        <v>1002</v>
      </c>
      <c r="O1403" s="90">
        <v>5.3723599999999996E-4</v>
      </c>
      <c r="P1403" s="54">
        <v>1</v>
      </c>
    </row>
    <row r="1404" spans="1:16" ht="24">
      <c r="A1404" s="54" t="s">
        <v>225</v>
      </c>
      <c r="B1404" s="54" t="s">
        <v>185</v>
      </c>
      <c r="C1404" s="54" t="s">
        <v>1623</v>
      </c>
      <c r="D1404" s="54" t="s">
        <v>97</v>
      </c>
      <c r="E1404" s="54" t="s">
        <v>1121</v>
      </c>
      <c r="F1404" s="54" t="s">
        <v>267</v>
      </c>
      <c r="G1404" s="54" t="s">
        <v>202</v>
      </c>
      <c r="H1404" s="54" t="s">
        <v>1011</v>
      </c>
      <c r="I1404" s="54" t="s">
        <v>1012</v>
      </c>
      <c r="J1404" s="54" t="s">
        <v>202</v>
      </c>
      <c r="K1404" s="54" t="s">
        <v>1013</v>
      </c>
      <c r="L1404" s="89">
        <v>41982</v>
      </c>
      <c r="M1404" s="89"/>
      <c r="N1404" s="54" t="s">
        <v>1014</v>
      </c>
      <c r="O1404" s="90">
        <v>2.1489400000000011E-3</v>
      </c>
      <c r="P1404" s="54">
        <v>4</v>
      </c>
    </row>
    <row r="1405" spans="1:16" ht="24">
      <c r="A1405" s="54" t="s">
        <v>225</v>
      </c>
      <c r="B1405" s="54" t="s">
        <v>185</v>
      </c>
      <c r="C1405" s="54" t="s">
        <v>1623</v>
      </c>
      <c r="D1405" s="54" t="s">
        <v>97</v>
      </c>
      <c r="E1405" s="54" t="s">
        <v>1121</v>
      </c>
      <c r="F1405" s="54" t="s">
        <v>267</v>
      </c>
      <c r="G1405" s="54" t="s">
        <v>1018</v>
      </c>
      <c r="H1405" s="54" t="s">
        <v>1019</v>
      </c>
      <c r="I1405" s="54" t="s">
        <v>1020</v>
      </c>
      <c r="J1405" s="54" t="s">
        <v>1018</v>
      </c>
      <c r="K1405" s="54" t="s">
        <v>1021</v>
      </c>
      <c r="L1405" s="89">
        <v>41688</v>
      </c>
      <c r="M1405" s="89"/>
      <c r="N1405" s="54" t="s">
        <v>1022</v>
      </c>
      <c r="O1405" s="90">
        <v>1.020748E-2</v>
      </c>
      <c r="P1405" s="54">
        <v>11</v>
      </c>
    </row>
    <row r="1406" spans="1:16" ht="24">
      <c r="A1406" s="54" t="s">
        <v>225</v>
      </c>
      <c r="B1406" s="54" t="s">
        <v>185</v>
      </c>
      <c r="C1406" s="54" t="s">
        <v>1623</v>
      </c>
      <c r="D1406" s="54" t="s">
        <v>97</v>
      </c>
      <c r="E1406" s="54" t="s">
        <v>1121</v>
      </c>
      <c r="F1406" s="54" t="s">
        <v>267</v>
      </c>
      <c r="G1406" s="54" t="s">
        <v>1018</v>
      </c>
      <c r="H1406" s="54" t="s">
        <v>1019</v>
      </c>
      <c r="I1406" s="54" t="s">
        <v>1020</v>
      </c>
      <c r="J1406" s="54" t="s">
        <v>1018</v>
      </c>
      <c r="K1406" s="54" t="s">
        <v>1023</v>
      </c>
      <c r="L1406" s="89">
        <v>41688</v>
      </c>
      <c r="M1406" s="89"/>
      <c r="N1406" s="54" t="s">
        <v>1024</v>
      </c>
      <c r="O1406" s="90">
        <v>1.020748E-2</v>
      </c>
      <c r="P1406" s="54">
        <v>15</v>
      </c>
    </row>
    <row r="1407" spans="1:16" ht="24">
      <c r="A1407" s="54" t="s">
        <v>225</v>
      </c>
      <c r="B1407" s="54" t="s">
        <v>185</v>
      </c>
      <c r="C1407" s="54" t="s">
        <v>1623</v>
      </c>
      <c r="D1407" s="54" t="s">
        <v>97</v>
      </c>
      <c r="E1407" s="54" t="s">
        <v>1121</v>
      </c>
      <c r="F1407" s="54" t="s">
        <v>267</v>
      </c>
      <c r="G1407" s="54" t="s">
        <v>1018</v>
      </c>
      <c r="H1407" s="54" t="s">
        <v>1019</v>
      </c>
      <c r="I1407" s="54" t="s">
        <v>1020</v>
      </c>
      <c r="J1407" s="54" t="s">
        <v>1018</v>
      </c>
      <c r="K1407" s="54" t="s">
        <v>1025</v>
      </c>
      <c r="L1407" s="89">
        <v>41688</v>
      </c>
      <c r="M1407" s="89"/>
      <c r="N1407" s="54" t="s">
        <v>1026</v>
      </c>
      <c r="O1407" s="90">
        <v>1.3430879999999999E-2</v>
      </c>
      <c r="P1407" s="54">
        <v>9</v>
      </c>
    </row>
    <row r="1408" spans="1:16" ht="24">
      <c r="A1408" s="54" t="s">
        <v>225</v>
      </c>
      <c r="B1408" s="54" t="s">
        <v>185</v>
      </c>
      <c r="C1408" s="54" t="s">
        <v>1623</v>
      </c>
      <c r="D1408" s="54" t="s">
        <v>97</v>
      </c>
      <c r="E1408" s="54" t="s">
        <v>1121</v>
      </c>
      <c r="F1408" s="54" t="s">
        <v>267</v>
      </c>
      <c r="G1408" s="54" t="s">
        <v>1018</v>
      </c>
      <c r="H1408" s="54" t="s">
        <v>1019</v>
      </c>
      <c r="I1408" s="54" t="s">
        <v>1020</v>
      </c>
      <c r="J1408" s="54" t="s">
        <v>1018</v>
      </c>
      <c r="K1408" s="54" t="s">
        <v>1027</v>
      </c>
      <c r="L1408" s="89">
        <v>41688</v>
      </c>
      <c r="M1408" s="89"/>
      <c r="N1408" s="54" t="s">
        <v>1028</v>
      </c>
      <c r="O1408" s="90">
        <v>8.5957800000000008E-3</v>
      </c>
      <c r="P1408" s="54">
        <v>8</v>
      </c>
    </row>
    <row r="1409" spans="1:16" ht="24">
      <c r="A1409" s="54" t="s">
        <v>225</v>
      </c>
      <c r="B1409" s="54" t="s">
        <v>185</v>
      </c>
      <c r="C1409" s="54" t="s">
        <v>1623</v>
      </c>
      <c r="D1409" s="54" t="s">
        <v>97</v>
      </c>
      <c r="E1409" s="54" t="s">
        <v>1121</v>
      </c>
      <c r="F1409" s="54" t="s">
        <v>267</v>
      </c>
      <c r="G1409" s="54" t="s">
        <v>1018</v>
      </c>
      <c r="H1409" s="54" t="s">
        <v>1019</v>
      </c>
      <c r="I1409" s="54" t="s">
        <v>1020</v>
      </c>
      <c r="J1409" s="54" t="s">
        <v>1018</v>
      </c>
      <c r="K1409" s="54" t="s">
        <v>1029</v>
      </c>
      <c r="L1409" s="89">
        <v>41688</v>
      </c>
      <c r="M1409" s="89"/>
      <c r="N1409" s="54" t="s">
        <v>1030</v>
      </c>
      <c r="O1409" s="90">
        <v>9.6702499999999983E-3</v>
      </c>
      <c r="P1409" s="54">
        <v>10</v>
      </c>
    </row>
    <row r="1410" spans="1:16" ht="24">
      <c r="A1410" s="54" t="s">
        <v>225</v>
      </c>
      <c r="B1410" s="54" t="s">
        <v>185</v>
      </c>
      <c r="C1410" s="54" t="s">
        <v>1623</v>
      </c>
      <c r="D1410" s="54" t="s">
        <v>97</v>
      </c>
      <c r="E1410" s="54" t="s">
        <v>1121</v>
      </c>
      <c r="F1410" s="54" t="s">
        <v>267</v>
      </c>
      <c r="G1410" s="54" t="s">
        <v>1018</v>
      </c>
      <c r="H1410" s="54" t="s">
        <v>1019</v>
      </c>
      <c r="I1410" s="54" t="s">
        <v>1020</v>
      </c>
      <c r="J1410" s="54" t="s">
        <v>1018</v>
      </c>
      <c r="K1410" s="54" t="s">
        <v>1031</v>
      </c>
      <c r="L1410" s="89">
        <v>41688</v>
      </c>
      <c r="M1410" s="89"/>
      <c r="N1410" s="54" t="s">
        <v>1032</v>
      </c>
      <c r="O1410" s="90">
        <v>1.235643E-2</v>
      </c>
      <c r="P1410" s="54">
        <v>15</v>
      </c>
    </row>
    <row r="1411" spans="1:16" ht="24">
      <c r="A1411" s="54" t="s">
        <v>225</v>
      </c>
      <c r="B1411" s="54" t="s">
        <v>185</v>
      </c>
      <c r="C1411" s="54" t="s">
        <v>1623</v>
      </c>
      <c r="D1411" s="54" t="s">
        <v>97</v>
      </c>
      <c r="E1411" s="54" t="s">
        <v>1121</v>
      </c>
      <c r="F1411" s="54" t="s">
        <v>267</v>
      </c>
      <c r="G1411" s="54" t="s">
        <v>1018</v>
      </c>
      <c r="H1411" s="54" t="s">
        <v>1019</v>
      </c>
      <c r="I1411" s="54" t="s">
        <v>1020</v>
      </c>
      <c r="J1411" s="54" t="s">
        <v>1018</v>
      </c>
      <c r="K1411" s="54" t="s">
        <v>1033</v>
      </c>
      <c r="L1411" s="89">
        <v>41688</v>
      </c>
      <c r="M1411" s="89"/>
      <c r="N1411" s="54" t="s">
        <v>1034</v>
      </c>
      <c r="O1411" s="90">
        <v>1.5579859999999999E-2</v>
      </c>
      <c r="P1411" s="54">
        <v>21</v>
      </c>
    </row>
    <row r="1412" spans="1:16" ht="24">
      <c r="A1412" s="54" t="s">
        <v>225</v>
      </c>
      <c r="B1412" s="54" t="s">
        <v>185</v>
      </c>
      <c r="C1412" s="54" t="s">
        <v>1623</v>
      </c>
      <c r="D1412" s="54" t="s">
        <v>97</v>
      </c>
      <c r="E1412" s="54" t="s">
        <v>1121</v>
      </c>
      <c r="F1412" s="54" t="s">
        <v>267</v>
      </c>
      <c r="G1412" s="54" t="s">
        <v>1018</v>
      </c>
      <c r="H1412" s="54" t="s">
        <v>1019</v>
      </c>
      <c r="I1412" s="54" t="s">
        <v>1020</v>
      </c>
      <c r="J1412" s="54" t="s">
        <v>1018</v>
      </c>
      <c r="K1412" s="54" t="s">
        <v>1035</v>
      </c>
      <c r="L1412" s="89">
        <v>41688</v>
      </c>
      <c r="M1412" s="89"/>
      <c r="N1412" s="54" t="s">
        <v>1036</v>
      </c>
      <c r="O1412" s="90">
        <v>1.181919E-2</v>
      </c>
      <c r="P1412" s="54">
        <v>14</v>
      </c>
    </row>
    <row r="1413" spans="1:16" ht="24">
      <c r="A1413" s="54" t="s">
        <v>225</v>
      </c>
      <c r="B1413" s="54" t="s">
        <v>185</v>
      </c>
      <c r="C1413" s="54" t="s">
        <v>1623</v>
      </c>
      <c r="D1413" s="54" t="s">
        <v>97</v>
      </c>
      <c r="E1413" s="54" t="s">
        <v>1121</v>
      </c>
      <c r="F1413" s="54" t="s">
        <v>267</v>
      </c>
      <c r="G1413" s="54" t="s">
        <v>1018</v>
      </c>
      <c r="H1413" s="54" t="s">
        <v>1019</v>
      </c>
      <c r="I1413" s="54" t="s">
        <v>1020</v>
      </c>
      <c r="J1413" s="54" t="s">
        <v>1018</v>
      </c>
      <c r="K1413" s="54" t="s">
        <v>1037</v>
      </c>
      <c r="L1413" s="89">
        <v>41688</v>
      </c>
      <c r="M1413" s="89"/>
      <c r="N1413" s="54" t="s">
        <v>1038</v>
      </c>
      <c r="O1413" s="90">
        <v>9.1330099999999987E-3</v>
      </c>
      <c r="P1413" s="54">
        <v>9</v>
      </c>
    </row>
    <row r="1414" spans="1:16" ht="24">
      <c r="A1414" s="54" t="s">
        <v>225</v>
      </c>
      <c r="B1414" s="54" t="s">
        <v>185</v>
      </c>
      <c r="C1414" s="54" t="s">
        <v>1623</v>
      </c>
      <c r="D1414" s="54" t="s">
        <v>97</v>
      </c>
      <c r="E1414" s="54" t="s">
        <v>1121</v>
      </c>
      <c r="F1414" s="54" t="s">
        <v>267</v>
      </c>
      <c r="G1414" s="54" t="s">
        <v>1018</v>
      </c>
      <c r="H1414" s="54" t="s">
        <v>1019</v>
      </c>
      <c r="I1414" s="54" t="s">
        <v>1020</v>
      </c>
      <c r="J1414" s="54" t="s">
        <v>1018</v>
      </c>
      <c r="K1414" s="54" t="s">
        <v>1039</v>
      </c>
      <c r="L1414" s="89">
        <v>41688</v>
      </c>
      <c r="M1414" s="89"/>
      <c r="N1414" s="54" t="s">
        <v>1040</v>
      </c>
      <c r="O1414" s="90">
        <v>1.235643E-2</v>
      </c>
      <c r="P1414" s="54">
        <v>15</v>
      </c>
    </row>
    <row r="1415" spans="1:16" ht="24">
      <c r="A1415" s="54" t="s">
        <v>225</v>
      </c>
      <c r="B1415" s="54" t="s">
        <v>185</v>
      </c>
      <c r="C1415" s="54" t="s">
        <v>1623</v>
      </c>
      <c r="D1415" s="54" t="s">
        <v>97</v>
      </c>
      <c r="E1415" s="54" t="s">
        <v>1121</v>
      </c>
      <c r="F1415" s="54" t="s">
        <v>267</v>
      </c>
      <c r="G1415" s="54" t="s">
        <v>207</v>
      </c>
      <c r="H1415" s="54" t="s">
        <v>207</v>
      </c>
      <c r="I1415" s="54" t="s">
        <v>317</v>
      </c>
      <c r="J1415" s="54" t="s">
        <v>207</v>
      </c>
      <c r="K1415" s="54" t="s">
        <v>337</v>
      </c>
      <c r="L1415" s="89">
        <v>41674</v>
      </c>
      <c r="M1415" s="89"/>
      <c r="N1415" s="54" t="s">
        <v>1041</v>
      </c>
      <c r="O1415" s="90">
        <v>6.4468299999999989E-3</v>
      </c>
      <c r="P1415" s="54">
        <v>4</v>
      </c>
    </row>
    <row r="1416" spans="1:16" ht="24">
      <c r="A1416" s="54" t="s">
        <v>225</v>
      </c>
      <c r="B1416" s="54" t="s">
        <v>185</v>
      </c>
      <c r="C1416" s="54" t="s">
        <v>1623</v>
      </c>
      <c r="D1416" s="54" t="s">
        <v>97</v>
      </c>
      <c r="E1416" s="54" t="s">
        <v>1121</v>
      </c>
      <c r="F1416" s="54" t="s">
        <v>267</v>
      </c>
      <c r="G1416" s="54" t="s">
        <v>207</v>
      </c>
      <c r="H1416" s="54" t="s">
        <v>207</v>
      </c>
      <c r="I1416" s="54" t="s">
        <v>317</v>
      </c>
      <c r="J1416" s="54" t="s">
        <v>207</v>
      </c>
      <c r="K1416" s="54" t="s">
        <v>1042</v>
      </c>
      <c r="L1416" s="89">
        <v>41674</v>
      </c>
      <c r="M1416" s="89"/>
      <c r="N1416" s="54" t="s">
        <v>1043</v>
      </c>
      <c r="O1416" s="90">
        <v>3.0085259999999999E-2</v>
      </c>
      <c r="P1416" s="54">
        <v>48</v>
      </c>
    </row>
    <row r="1417" spans="1:16" ht="24">
      <c r="A1417" s="54" t="s">
        <v>225</v>
      </c>
      <c r="B1417" s="54" t="s">
        <v>185</v>
      </c>
      <c r="C1417" s="54" t="s">
        <v>1623</v>
      </c>
      <c r="D1417" s="54" t="s">
        <v>97</v>
      </c>
      <c r="E1417" s="54" t="s">
        <v>1121</v>
      </c>
      <c r="F1417" s="54" t="s">
        <v>267</v>
      </c>
      <c r="G1417" s="54" t="s">
        <v>207</v>
      </c>
      <c r="H1417" s="54" t="s">
        <v>207</v>
      </c>
      <c r="I1417" s="54" t="s">
        <v>317</v>
      </c>
      <c r="J1417" s="54" t="s">
        <v>207</v>
      </c>
      <c r="K1417" s="54" t="s">
        <v>1044</v>
      </c>
      <c r="L1417" s="89">
        <v>41674</v>
      </c>
      <c r="M1417" s="89"/>
      <c r="N1417" s="54" t="s">
        <v>1045</v>
      </c>
      <c r="O1417" s="90">
        <v>5.3723599999999996E-3</v>
      </c>
      <c r="P1417" s="54">
        <v>6</v>
      </c>
    </row>
    <row r="1418" spans="1:16" ht="24">
      <c r="A1418" s="54" t="s">
        <v>225</v>
      </c>
      <c r="B1418" s="54" t="s">
        <v>185</v>
      </c>
      <c r="C1418" s="54" t="s">
        <v>1623</v>
      </c>
      <c r="D1418" s="54" t="s">
        <v>97</v>
      </c>
      <c r="E1418" s="54" t="s">
        <v>1121</v>
      </c>
      <c r="F1418" s="54" t="s">
        <v>267</v>
      </c>
      <c r="G1418" s="54" t="s">
        <v>207</v>
      </c>
      <c r="H1418" s="54" t="s">
        <v>207</v>
      </c>
      <c r="I1418" s="54" t="s">
        <v>317</v>
      </c>
      <c r="J1418" s="54" t="s">
        <v>207</v>
      </c>
      <c r="K1418" s="54" t="s">
        <v>318</v>
      </c>
      <c r="L1418" s="89">
        <v>41674</v>
      </c>
      <c r="M1418" s="89"/>
      <c r="N1418" s="54" t="s">
        <v>319</v>
      </c>
      <c r="O1418" s="90">
        <v>3.2234160000000011E-3</v>
      </c>
      <c r="P1418" s="54">
        <v>2</v>
      </c>
    </row>
    <row r="1419" spans="1:16" ht="24">
      <c r="A1419" s="54" t="s">
        <v>225</v>
      </c>
      <c r="B1419" s="54" t="s">
        <v>185</v>
      </c>
      <c r="C1419" s="54" t="s">
        <v>1623</v>
      </c>
      <c r="D1419" s="54" t="s">
        <v>97</v>
      </c>
      <c r="E1419" s="54" t="s">
        <v>1121</v>
      </c>
      <c r="F1419" s="54" t="s">
        <v>267</v>
      </c>
      <c r="G1419" s="54" t="s">
        <v>207</v>
      </c>
      <c r="H1419" s="54" t="s">
        <v>207</v>
      </c>
      <c r="I1419" s="54" t="s">
        <v>317</v>
      </c>
      <c r="J1419" s="54" t="s">
        <v>207</v>
      </c>
      <c r="K1419" s="54" t="s">
        <v>340</v>
      </c>
      <c r="L1419" s="89">
        <v>41674</v>
      </c>
      <c r="M1419" s="89"/>
      <c r="N1419" s="54" t="s">
        <v>1046</v>
      </c>
      <c r="O1419" s="90">
        <v>3.2234160000000011E-3</v>
      </c>
      <c r="P1419" s="54">
        <v>2</v>
      </c>
    </row>
    <row r="1420" spans="1:16" ht="24">
      <c r="A1420" s="54" t="s">
        <v>225</v>
      </c>
      <c r="B1420" s="54" t="s">
        <v>185</v>
      </c>
      <c r="C1420" s="54" t="s">
        <v>1623</v>
      </c>
      <c r="D1420" s="54" t="s">
        <v>97</v>
      </c>
      <c r="E1420" s="54" t="s">
        <v>1121</v>
      </c>
      <c r="F1420" s="54" t="s">
        <v>267</v>
      </c>
      <c r="G1420" s="54" t="s">
        <v>207</v>
      </c>
      <c r="H1420" s="54" t="s">
        <v>207</v>
      </c>
      <c r="I1420" s="54" t="s">
        <v>317</v>
      </c>
      <c r="J1420" s="54" t="s">
        <v>207</v>
      </c>
      <c r="K1420" s="54" t="s">
        <v>320</v>
      </c>
      <c r="L1420" s="89">
        <v>41674</v>
      </c>
      <c r="M1420" s="89"/>
      <c r="N1420" s="54" t="s">
        <v>321</v>
      </c>
      <c r="O1420" s="90">
        <v>3.7606499999999999E-3</v>
      </c>
      <c r="P1420" s="54">
        <v>3</v>
      </c>
    </row>
    <row r="1421" spans="1:16" ht="24">
      <c r="A1421" s="54" t="s">
        <v>225</v>
      </c>
      <c r="B1421" s="54" t="s">
        <v>185</v>
      </c>
      <c r="C1421" s="54" t="s">
        <v>1623</v>
      </c>
      <c r="D1421" s="54" t="s">
        <v>97</v>
      </c>
      <c r="E1421" s="54" t="s">
        <v>1121</v>
      </c>
      <c r="F1421" s="54" t="s">
        <v>267</v>
      </c>
      <c r="G1421" s="54" t="s">
        <v>207</v>
      </c>
      <c r="H1421" s="54" t="s">
        <v>207</v>
      </c>
      <c r="I1421" s="54" t="s">
        <v>317</v>
      </c>
      <c r="J1421" s="54" t="s">
        <v>207</v>
      </c>
      <c r="K1421" s="54" t="s">
        <v>1047</v>
      </c>
      <c r="L1421" s="89">
        <v>41674</v>
      </c>
      <c r="M1421" s="89"/>
      <c r="N1421" s="54" t="s">
        <v>1048</v>
      </c>
      <c r="O1421" s="90">
        <v>3.2234160000000011E-3</v>
      </c>
      <c r="P1421" s="54">
        <v>2</v>
      </c>
    </row>
    <row r="1422" spans="1:16" ht="24">
      <c r="A1422" s="54" t="s">
        <v>225</v>
      </c>
      <c r="B1422" s="54" t="s">
        <v>185</v>
      </c>
      <c r="C1422" s="54" t="s">
        <v>1623</v>
      </c>
      <c r="D1422" s="54" t="s">
        <v>97</v>
      </c>
      <c r="E1422" s="54" t="s">
        <v>1121</v>
      </c>
      <c r="F1422" s="54" t="s">
        <v>267</v>
      </c>
      <c r="G1422" s="54" t="s">
        <v>207</v>
      </c>
      <c r="H1422" s="54" t="s">
        <v>207</v>
      </c>
      <c r="I1422" s="54" t="s">
        <v>317</v>
      </c>
      <c r="J1422" s="54" t="s">
        <v>207</v>
      </c>
      <c r="K1422" s="54" t="s">
        <v>1049</v>
      </c>
      <c r="L1422" s="89">
        <v>41674</v>
      </c>
      <c r="M1422" s="89"/>
      <c r="N1422" s="54" t="s">
        <v>1050</v>
      </c>
      <c r="O1422" s="90">
        <v>2.6861799999999998E-3</v>
      </c>
      <c r="P1422" s="54">
        <v>1</v>
      </c>
    </row>
    <row r="1423" spans="1:16" ht="24">
      <c r="A1423" s="54" t="s">
        <v>225</v>
      </c>
      <c r="B1423" s="54" t="s">
        <v>185</v>
      </c>
      <c r="C1423" s="54" t="s">
        <v>1623</v>
      </c>
      <c r="D1423" s="54" t="s">
        <v>97</v>
      </c>
      <c r="E1423" s="54" t="s">
        <v>1121</v>
      </c>
      <c r="F1423" s="54" t="s">
        <v>267</v>
      </c>
      <c r="G1423" s="54" t="s">
        <v>207</v>
      </c>
      <c r="H1423" s="54" t="s">
        <v>207</v>
      </c>
      <c r="I1423" s="54" t="s">
        <v>317</v>
      </c>
      <c r="J1423" s="54" t="s">
        <v>207</v>
      </c>
      <c r="K1423" s="54" t="s">
        <v>1051</v>
      </c>
      <c r="L1423" s="89">
        <v>41674</v>
      </c>
      <c r="M1423" s="89"/>
      <c r="N1423" s="54" t="s">
        <v>1052</v>
      </c>
      <c r="O1423" s="90">
        <v>3.2234160000000011E-3</v>
      </c>
      <c r="P1423" s="54">
        <v>2</v>
      </c>
    </row>
    <row r="1424" spans="1:16" ht="24">
      <c r="A1424" s="54" t="s">
        <v>225</v>
      </c>
      <c r="B1424" s="54" t="s">
        <v>185</v>
      </c>
      <c r="C1424" s="54" t="s">
        <v>1623</v>
      </c>
      <c r="D1424" s="54" t="s">
        <v>97</v>
      </c>
      <c r="E1424" s="54" t="s">
        <v>1121</v>
      </c>
      <c r="F1424" s="54" t="s">
        <v>267</v>
      </c>
      <c r="G1424" s="54" t="s">
        <v>207</v>
      </c>
      <c r="H1424" s="54" t="s">
        <v>207</v>
      </c>
      <c r="I1424" s="54" t="s">
        <v>317</v>
      </c>
      <c r="J1424" s="54" t="s">
        <v>207</v>
      </c>
      <c r="K1424" s="54" t="s">
        <v>1053</v>
      </c>
      <c r="L1424" s="89">
        <v>41674</v>
      </c>
      <c r="M1424" s="89"/>
      <c r="N1424" s="54" t="s">
        <v>1054</v>
      </c>
      <c r="O1424" s="90">
        <v>3.7606499999999999E-3</v>
      </c>
      <c r="P1424" s="54">
        <v>3</v>
      </c>
    </row>
    <row r="1425" spans="1:16" ht="24">
      <c r="A1425" s="54" t="s">
        <v>225</v>
      </c>
      <c r="B1425" s="54" t="s">
        <v>185</v>
      </c>
      <c r="C1425" s="54" t="s">
        <v>1623</v>
      </c>
      <c r="D1425" s="54" t="s">
        <v>97</v>
      </c>
      <c r="E1425" s="54" t="s">
        <v>1121</v>
      </c>
      <c r="F1425" s="54" t="s">
        <v>267</v>
      </c>
      <c r="G1425" s="54" t="s">
        <v>207</v>
      </c>
      <c r="H1425" s="54" t="s">
        <v>207</v>
      </c>
      <c r="I1425" s="54" t="s">
        <v>317</v>
      </c>
      <c r="J1425" s="54" t="s">
        <v>207</v>
      </c>
      <c r="K1425" s="54" t="s">
        <v>1055</v>
      </c>
      <c r="L1425" s="89">
        <v>41674</v>
      </c>
      <c r="M1425" s="89"/>
      <c r="N1425" s="54" t="s">
        <v>1056</v>
      </c>
      <c r="O1425" s="90">
        <v>3.7606499999999999E-3</v>
      </c>
      <c r="P1425" s="54">
        <v>3</v>
      </c>
    </row>
    <row r="1426" spans="1:16" ht="24">
      <c r="A1426" s="54" t="s">
        <v>225</v>
      </c>
      <c r="B1426" s="54" t="s">
        <v>185</v>
      </c>
      <c r="C1426" s="54" t="s">
        <v>1623</v>
      </c>
      <c r="D1426" s="54" t="s">
        <v>97</v>
      </c>
      <c r="E1426" s="54" t="s">
        <v>1121</v>
      </c>
      <c r="F1426" s="54" t="s">
        <v>267</v>
      </c>
      <c r="G1426" s="54" t="s">
        <v>207</v>
      </c>
      <c r="H1426" s="54" t="s">
        <v>207</v>
      </c>
      <c r="I1426" s="54" t="s">
        <v>317</v>
      </c>
      <c r="J1426" s="54" t="s">
        <v>207</v>
      </c>
      <c r="K1426" s="54" t="s">
        <v>322</v>
      </c>
      <c r="L1426" s="89">
        <v>41674</v>
      </c>
      <c r="M1426" s="89"/>
      <c r="N1426" s="54" t="s">
        <v>323</v>
      </c>
      <c r="O1426" s="90">
        <v>6.4468299999999989E-3</v>
      </c>
      <c r="P1426" s="54">
        <v>8</v>
      </c>
    </row>
    <row r="1427" spans="1:16" ht="24">
      <c r="A1427" s="54" t="s">
        <v>225</v>
      </c>
      <c r="B1427" s="54" t="s">
        <v>185</v>
      </c>
      <c r="C1427" s="54" t="s">
        <v>1623</v>
      </c>
      <c r="D1427" s="54" t="s">
        <v>97</v>
      </c>
      <c r="E1427" s="54" t="s">
        <v>1121</v>
      </c>
      <c r="F1427" s="54" t="s">
        <v>267</v>
      </c>
      <c r="G1427" s="54" t="s">
        <v>204</v>
      </c>
      <c r="H1427" s="54" t="s">
        <v>205</v>
      </c>
      <c r="I1427" s="54" t="s">
        <v>324</v>
      </c>
      <c r="J1427" s="54" t="s">
        <v>204</v>
      </c>
      <c r="K1427" s="54" t="s">
        <v>325</v>
      </c>
      <c r="L1427" s="89">
        <v>42171</v>
      </c>
      <c r="M1427" s="89"/>
      <c r="N1427" s="54" t="s">
        <v>326</v>
      </c>
      <c r="O1427" s="90">
        <v>1.1282E-2</v>
      </c>
      <c r="P1427" s="54">
        <v>21</v>
      </c>
    </row>
    <row r="1428" spans="1:16" ht="24">
      <c r="A1428" s="54" t="s">
        <v>225</v>
      </c>
      <c r="B1428" s="54" t="s">
        <v>185</v>
      </c>
      <c r="C1428" s="54" t="s">
        <v>1623</v>
      </c>
      <c r="D1428" s="54" t="s">
        <v>97</v>
      </c>
      <c r="E1428" s="54" t="s">
        <v>1121</v>
      </c>
      <c r="F1428" s="54" t="s">
        <v>267</v>
      </c>
      <c r="G1428" s="54" t="s">
        <v>204</v>
      </c>
      <c r="H1428" s="54" t="s">
        <v>205</v>
      </c>
      <c r="I1428" s="54" t="s">
        <v>324</v>
      </c>
      <c r="J1428" s="54" t="s">
        <v>204</v>
      </c>
      <c r="K1428" s="54" t="s">
        <v>1057</v>
      </c>
      <c r="L1428" s="89">
        <v>42171</v>
      </c>
      <c r="M1428" s="89"/>
      <c r="N1428" s="54" t="s">
        <v>1058</v>
      </c>
      <c r="O1428" s="90">
        <v>4.83512E-3</v>
      </c>
      <c r="P1428" s="54">
        <v>9</v>
      </c>
    </row>
    <row r="1429" spans="1:16" ht="24">
      <c r="A1429" s="54" t="s">
        <v>225</v>
      </c>
      <c r="B1429" s="54" t="s">
        <v>185</v>
      </c>
      <c r="C1429" s="54" t="s">
        <v>1623</v>
      </c>
      <c r="D1429" s="54" t="s">
        <v>97</v>
      </c>
      <c r="E1429" s="54" t="s">
        <v>1121</v>
      </c>
      <c r="F1429" s="54" t="s">
        <v>267</v>
      </c>
      <c r="G1429" s="54" t="s">
        <v>204</v>
      </c>
      <c r="H1429" s="54" t="s">
        <v>205</v>
      </c>
      <c r="I1429" s="54" t="s">
        <v>324</v>
      </c>
      <c r="J1429" s="54" t="s">
        <v>204</v>
      </c>
      <c r="K1429" s="54" t="s">
        <v>1059</v>
      </c>
      <c r="L1429" s="89">
        <v>42171</v>
      </c>
      <c r="M1429" s="89"/>
      <c r="N1429" s="54" t="s">
        <v>1060</v>
      </c>
      <c r="O1429" s="90">
        <v>5.3723599999999996E-3</v>
      </c>
      <c r="P1429" s="54">
        <v>10</v>
      </c>
    </row>
    <row r="1430" spans="1:16" ht="24">
      <c r="A1430" s="54" t="s">
        <v>225</v>
      </c>
      <c r="B1430" s="54" t="s">
        <v>185</v>
      </c>
      <c r="C1430" s="54" t="s">
        <v>1623</v>
      </c>
      <c r="D1430" s="54" t="s">
        <v>97</v>
      </c>
      <c r="E1430" s="54" t="s">
        <v>1121</v>
      </c>
      <c r="F1430" s="54" t="s">
        <v>267</v>
      </c>
      <c r="G1430" s="54" t="s">
        <v>204</v>
      </c>
      <c r="H1430" s="54" t="s">
        <v>205</v>
      </c>
      <c r="I1430" s="54" t="s">
        <v>324</v>
      </c>
      <c r="J1430" s="54" t="s">
        <v>204</v>
      </c>
      <c r="K1430" s="54" t="s">
        <v>1061</v>
      </c>
      <c r="L1430" s="89">
        <v>42171</v>
      </c>
      <c r="M1430" s="89"/>
      <c r="N1430" s="54" t="s">
        <v>1062</v>
      </c>
      <c r="O1430" s="90">
        <v>3.7606499999999999E-3</v>
      </c>
      <c r="P1430" s="54">
        <v>7</v>
      </c>
    </row>
    <row r="1431" spans="1:16" ht="24">
      <c r="A1431" s="54" t="s">
        <v>225</v>
      </c>
      <c r="B1431" s="54" t="s">
        <v>185</v>
      </c>
      <c r="C1431" s="54" t="s">
        <v>1623</v>
      </c>
      <c r="D1431" s="54" t="s">
        <v>97</v>
      </c>
      <c r="E1431" s="54" t="s">
        <v>1121</v>
      </c>
      <c r="F1431" s="54" t="s">
        <v>267</v>
      </c>
      <c r="G1431" s="54" t="s">
        <v>204</v>
      </c>
      <c r="H1431" s="54" t="s">
        <v>205</v>
      </c>
      <c r="I1431" s="54" t="s">
        <v>324</v>
      </c>
      <c r="J1431" s="54" t="s">
        <v>204</v>
      </c>
      <c r="K1431" s="54" t="s">
        <v>1063</v>
      </c>
      <c r="L1431" s="89">
        <v>42171</v>
      </c>
      <c r="M1431" s="89"/>
      <c r="N1431" s="54" t="s">
        <v>1064</v>
      </c>
      <c r="O1431" s="90">
        <v>5.9096000000000001E-3</v>
      </c>
      <c r="P1431" s="54">
        <v>11</v>
      </c>
    </row>
    <row r="1432" spans="1:16" ht="24">
      <c r="A1432" s="54" t="s">
        <v>225</v>
      </c>
      <c r="B1432" s="54" t="s">
        <v>185</v>
      </c>
      <c r="C1432" s="54" t="s">
        <v>1623</v>
      </c>
      <c r="D1432" s="54" t="s">
        <v>97</v>
      </c>
      <c r="E1432" s="54" t="s">
        <v>1121</v>
      </c>
      <c r="F1432" s="54" t="s">
        <v>267</v>
      </c>
      <c r="G1432" s="54" t="s">
        <v>204</v>
      </c>
      <c r="H1432" s="54" t="s">
        <v>205</v>
      </c>
      <c r="I1432" s="54" t="s">
        <v>324</v>
      </c>
      <c r="J1432" s="54" t="s">
        <v>204</v>
      </c>
      <c r="K1432" s="54" t="s">
        <v>327</v>
      </c>
      <c r="L1432" s="89">
        <v>42171</v>
      </c>
      <c r="M1432" s="89"/>
      <c r="N1432" s="54" t="s">
        <v>328</v>
      </c>
      <c r="O1432" s="90">
        <v>7.5212999999999999E-3</v>
      </c>
      <c r="P1432" s="54">
        <v>14</v>
      </c>
    </row>
    <row r="1433" spans="1:16" ht="24">
      <c r="A1433" s="54" t="s">
        <v>225</v>
      </c>
      <c r="B1433" s="54" t="s">
        <v>185</v>
      </c>
      <c r="C1433" s="54" t="s">
        <v>1623</v>
      </c>
      <c r="D1433" s="54" t="s">
        <v>97</v>
      </c>
      <c r="E1433" s="54" t="s">
        <v>1121</v>
      </c>
      <c r="F1433" s="54" t="s">
        <v>267</v>
      </c>
      <c r="G1433" s="54" t="s">
        <v>204</v>
      </c>
      <c r="H1433" s="54" t="s">
        <v>205</v>
      </c>
      <c r="I1433" s="54" t="s">
        <v>324</v>
      </c>
      <c r="J1433" s="54" t="s">
        <v>204</v>
      </c>
      <c r="K1433" s="54" t="s">
        <v>329</v>
      </c>
      <c r="L1433" s="89">
        <v>42171</v>
      </c>
      <c r="M1433" s="89"/>
      <c r="N1433" s="54" t="s">
        <v>330</v>
      </c>
      <c r="O1433" s="90">
        <v>1.18192E-2</v>
      </c>
      <c r="P1433" s="54">
        <v>22</v>
      </c>
    </row>
    <row r="1434" spans="1:16" ht="24">
      <c r="A1434" s="54" t="s">
        <v>225</v>
      </c>
      <c r="B1434" s="54" t="s">
        <v>185</v>
      </c>
      <c r="C1434" s="54" t="s">
        <v>1623</v>
      </c>
      <c r="D1434" s="54" t="s">
        <v>97</v>
      </c>
      <c r="E1434" s="54" t="s">
        <v>1121</v>
      </c>
      <c r="F1434" s="54" t="s">
        <v>267</v>
      </c>
      <c r="G1434" s="54" t="s">
        <v>204</v>
      </c>
      <c r="H1434" s="54" t="s">
        <v>205</v>
      </c>
      <c r="I1434" s="54" t="s">
        <v>324</v>
      </c>
      <c r="J1434" s="54" t="s">
        <v>204</v>
      </c>
      <c r="K1434" s="54" t="s">
        <v>1065</v>
      </c>
      <c r="L1434" s="89">
        <v>42171</v>
      </c>
      <c r="M1434" s="89"/>
      <c r="N1434" s="54" t="s">
        <v>1066</v>
      </c>
      <c r="O1434" s="90">
        <v>7.5212999999999999E-3</v>
      </c>
      <c r="P1434" s="54">
        <v>14</v>
      </c>
    </row>
    <row r="1435" spans="1:16" ht="24">
      <c r="A1435" s="54" t="s">
        <v>225</v>
      </c>
      <c r="B1435" s="54" t="s">
        <v>185</v>
      </c>
      <c r="C1435" s="54" t="s">
        <v>1623</v>
      </c>
      <c r="D1435" s="54" t="s">
        <v>97</v>
      </c>
      <c r="E1435" s="54" t="s">
        <v>1121</v>
      </c>
      <c r="F1435" s="54" t="s">
        <v>267</v>
      </c>
      <c r="G1435" s="54" t="s">
        <v>204</v>
      </c>
      <c r="H1435" s="54" t="s">
        <v>205</v>
      </c>
      <c r="I1435" s="54" t="s">
        <v>324</v>
      </c>
      <c r="J1435" s="54" t="s">
        <v>204</v>
      </c>
      <c r="K1435" s="54" t="s">
        <v>1067</v>
      </c>
      <c r="L1435" s="89">
        <v>42171</v>
      </c>
      <c r="M1435" s="89"/>
      <c r="N1435" s="54" t="s">
        <v>1068</v>
      </c>
      <c r="O1435" s="90">
        <v>3.7606499999999999E-3</v>
      </c>
      <c r="P1435" s="54">
        <v>7</v>
      </c>
    </row>
    <row r="1436" spans="1:16" ht="24">
      <c r="A1436" s="54" t="s">
        <v>225</v>
      </c>
      <c r="B1436" s="54" t="s">
        <v>185</v>
      </c>
      <c r="C1436" s="54" t="s">
        <v>1623</v>
      </c>
      <c r="D1436" s="54" t="s">
        <v>97</v>
      </c>
      <c r="E1436" s="54" t="s">
        <v>1121</v>
      </c>
      <c r="F1436" s="54" t="s">
        <v>267</v>
      </c>
      <c r="G1436" s="54" t="s">
        <v>204</v>
      </c>
      <c r="H1436" s="54" t="s">
        <v>331</v>
      </c>
      <c r="I1436" s="54" t="s">
        <v>332</v>
      </c>
      <c r="J1436" s="54" t="s">
        <v>204</v>
      </c>
      <c r="K1436" s="54" t="s">
        <v>331</v>
      </c>
      <c r="L1436" s="89">
        <v>42101</v>
      </c>
      <c r="M1436" s="89"/>
      <c r="N1436" s="54" t="s">
        <v>333</v>
      </c>
      <c r="O1436" s="90">
        <v>1.235643E-2</v>
      </c>
      <c r="P1436" s="54">
        <v>23</v>
      </c>
    </row>
    <row r="1437" spans="1:16" ht="24">
      <c r="A1437" s="54" t="s">
        <v>225</v>
      </c>
      <c r="B1437" s="54" t="s">
        <v>185</v>
      </c>
      <c r="C1437" s="54" t="s">
        <v>1623</v>
      </c>
      <c r="D1437" s="54" t="s">
        <v>97</v>
      </c>
      <c r="E1437" s="54" t="s">
        <v>1121</v>
      </c>
      <c r="F1437" s="54" t="s">
        <v>267</v>
      </c>
      <c r="G1437" s="54" t="s">
        <v>204</v>
      </c>
      <c r="H1437" s="54" t="s">
        <v>206</v>
      </c>
      <c r="I1437" s="54" t="s">
        <v>1069</v>
      </c>
      <c r="J1437" s="54" t="s">
        <v>204</v>
      </c>
      <c r="K1437" s="54" t="s">
        <v>1070</v>
      </c>
      <c r="L1437" s="89">
        <v>41688</v>
      </c>
      <c r="M1437" s="89"/>
      <c r="N1437" s="54" t="s">
        <v>1071</v>
      </c>
      <c r="O1437" s="90">
        <v>4.83512E-3</v>
      </c>
      <c r="P1437" s="54">
        <v>9</v>
      </c>
    </row>
    <row r="1438" spans="1:16" ht="24">
      <c r="A1438" s="54" t="s">
        <v>225</v>
      </c>
      <c r="B1438" s="54" t="s">
        <v>185</v>
      </c>
      <c r="C1438" s="54" t="s">
        <v>1623</v>
      </c>
      <c r="D1438" s="54" t="s">
        <v>97</v>
      </c>
      <c r="E1438" s="54" t="s">
        <v>1121</v>
      </c>
      <c r="F1438" s="54" t="s">
        <v>267</v>
      </c>
      <c r="G1438" s="54" t="s">
        <v>204</v>
      </c>
      <c r="H1438" s="54" t="s">
        <v>206</v>
      </c>
      <c r="I1438" s="54" t="s">
        <v>1069</v>
      </c>
      <c r="J1438" s="54" t="s">
        <v>204</v>
      </c>
      <c r="K1438" s="54" t="s">
        <v>1072</v>
      </c>
      <c r="L1438" s="89">
        <v>41688</v>
      </c>
      <c r="M1438" s="89"/>
      <c r="N1438" s="54" t="s">
        <v>1073</v>
      </c>
      <c r="O1438" s="90">
        <v>1.6117079999999999E-2</v>
      </c>
      <c r="P1438" s="54">
        <v>10</v>
      </c>
    </row>
    <row r="1439" spans="1:16" ht="24">
      <c r="A1439" s="54" t="s">
        <v>225</v>
      </c>
      <c r="B1439" s="54" t="s">
        <v>185</v>
      </c>
      <c r="C1439" s="54" t="s">
        <v>1623</v>
      </c>
      <c r="D1439" s="54" t="s">
        <v>97</v>
      </c>
      <c r="E1439" s="54" t="s">
        <v>1121</v>
      </c>
      <c r="F1439" s="54" t="s">
        <v>267</v>
      </c>
      <c r="G1439" s="54" t="s">
        <v>204</v>
      </c>
      <c r="H1439" s="54" t="s">
        <v>206</v>
      </c>
      <c r="I1439" s="54" t="s">
        <v>1069</v>
      </c>
      <c r="J1439" s="54" t="s">
        <v>204</v>
      </c>
      <c r="K1439" s="54" t="s">
        <v>1074</v>
      </c>
      <c r="L1439" s="89">
        <v>41688</v>
      </c>
      <c r="M1439" s="89"/>
      <c r="N1439" s="54" t="s">
        <v>1075</v>
      </c>
      <c r="O1439" s="90">
        <v>3.2234160000000011E-3</v>
      </c>
      <c r="P1439" s="54">
        <v>2</v>
      </c>
    </row>
    <row r="1440" spans="1:16" ht="24">
      <c r="A1440" s="54" t="s">
        <v>225</v>
      </c>
      <c r="B1440" s="54" t="s">
        <v>185</v>
      </c>
      <c r="C1440" s="54" t="s">
        <v>1623</v>
      </c>
      <c r="D1440" s="54" t="s">
        <v>97</v>
      </c>
      <c r="E1440" s="54" t="s">
        <v>1121</v>
      </c>
      <c r="F1440" s="54" t="s">
        <v>267</v>
      </c>
      <c r="G1440" s="54" t="s">
        <v>204</v>
      </c>
      <c r="H1440" s="54" t="s">
        <v>206</v>
      </c>
      <c r="I1440" s="54" t="s">
        <v>1069</v>
      </c>
      <c r="J1440" s="54" t="s">
        <v>204</v>
      </c>
      <c r="K1440" s="54" t="s">
        <v>1076</v>
      </c>
      <c r="L1440" s="89">
        <v>41688</v>
      </c>
      <c r="M1440" s="89"/>
      <c r="N1440" s="54" t="s">
        <v>1077</v>
      </c>
      <c r="O1440" s="90">
        <v>1.8803259999999999E-2</v>
      </c>
      <c r="P1440" s="54">
        <v>15</v>
      </c>
    </row>
    <row r="1441" spans="1:16" ht="24">
      <c r="A1441" s="54" t="s">
        <v>225</v>
      </c>
      <c r="B1441" s="54" t="s">
        <v>185</v>
      </c>
      <c r="C1441" s="54" t="s">
        <v>1623</v>
      </c>
      <c r="D1441" s="54" t="s">
        <v>97</v>
      </c>
      <c r="E1441" s="54" t="s">
        <v>1121</v>
      </c>
      <c r="F1441" s="54" t="s">
        <v>267</v>
      </c>
      <c r="G1441" s="54" t="s">
        <v>204</v>
      </c>
      <c r="H1441" s="54" t="s">
        <v>206</v>
      </c>
      <c r="I1441" s="54" t="s">
        <v>1069</v>
      </c>
      <c r="J1441" s="54" t="s">
        <v>204</v>
      </c>
      <c r="K1441" s="54" t="s">
        <v>1078</v>
      </c>
      <c r="L1441" s="89">
        <v>41688</v>
      </c>
      <c r="M1441" s="89"/>
      <c r="N1441" s="54" t="s">
        <v>1079</v>
      </c>
      <c r="O1441" s="90">
        <v>4.83512E-3</v>
      </c>
      <c r="P1441" s="54">
        <v>5</v>
      </c>
    </row>
    <row r="1442" spans="1:16" ht="24">
      <c r="A1442" s="54" t="s">
        <v>225</v>
      </c>
      <c r="B1442" s="54" t="s">
        <v>185</v>
      </c>
      <c r="C1442" s="54" t="s">
        <v>1623</v>
      </c>
      <c r="D1442" s="54" t="s">
        <v>97</v>
      </c>
      <c r="E1442" s="54" t="s">
        <v>1121</v>
      </c>
      <c r="F1442" s="54" t="s">
        <v>267</v>
      </c>
      <c r="G1442" s="54" t="s">
        <v>204</v>
      </c>
      <c r="H1442" s="54" t="s">
        <v>206</v>
      </c>
      <c r="I1442" s="54" t="s">
        <v>1069</v>
      </c>
      <c r="J1442" s="54" t="s">
        <v>204</v>
      </c>
      <c r="K1442" s="54" t="s">
        <v>1080</v>
      </c>
      <c r="L1442" s="89">
        <v>41688</v>
      </c>
      <c r="M1442" s="89"/>
      <c r="N1442" s="54" t="s">
        <v>1081</v>
      </c>
      <c r="O1442" s="90">
        <v>5.3723599999999996E-3</v>
      </c>
      <c r="P1442" s="54">
        <v>6</v>
      </c>
    </row>
    <row r="1443" spans="1:16" ht="24">
      <c r="A1443" s="54" t="s">
        <v>225</v>
      </c>
      <c r="B1443" s="54" t="s">
        <v>185</v>
      </c>
      <c r="C1443" s="54" t="s">
        <v>1623</v>
      </c>
      <c r="D1443" s="54" t="s">
        <v>97</v>
      </c>
      <c r="E1443" s="54" t="s">
        <v>1121</v>
      </c>
      <c r="F1443" s="54" t="s">
        <v>267</v>
      </c>
      <c r="G1443" s="54" t="s">
        <v>204</v>
      </c>
      <c r="H1443" s="54" t="s">
        <v>206</v>
      </c>
      <c r="I1443" s="54" t="s">
        <v>1069</v>
      </c>
      <c r="J1443" s="54" t="s">
        <v>204</v>
      </c>
      <c r="K1443" s="54" t="s">
        <v>1082</v>
      </c>
      <c r="L1443" s="89">
        <v>41688</v>
      </c>
      <c r="M1443" s="89"/>
      <c r="N1443" s="54" t="s">
        <v>1083</v>
      </c>
      <c r="O1443" s="90">
        <v>3.7606499999999999E-3</v>
      </c>
      <c r="P1443" s="54">
        <v>3</v>
      </c>
    </row>
    <row r="1444" spans="1:16" ht="24">
      <c r="A1444" s="54" t="s">
        <v>225</v>
      </c>
      <c r="B1444" s="54" t="s">
        <v>185</v>
      </c>
      <c r="C1444" s="54" t="s">
        <v>1623</v>
      </c>
      <c r="D1444" s="54" t="s">
        <v>97</v>
      </c>
      <c r="E1444" s="54" t="s">
        <v>1121</v>
      </c>
      <c r="F1444" s="54" t="s">
        <v>267</v>
      </c>
      <c r="G1444" s="54" t="s">
        <v>204</v>
      </c>
      <c r="H1444" s="54" t="s">
        <v>206</v>
      </c>
      <c r="I1444" s="54" t="s">
        <v>1069</v>
      </c>
      <c r="J1444" s="54" t="s">
        <v>204</v>
      </c>
      <c r="K1444" s="54" t="s">
        <v>1084</v>
      </c>
      <c r="L1444" s="89">
        <v>41688</v>
      </c>
      <c r="M1444" s="89"/>
      <c r="N1444" s="54" t="s">
        <v>1085</v>
      </c>
      <c r="O1444" s="90">
        <v>3.2234160000000011E-3</v>
      </c>
      <c r="P1444" s="54">
        <v>2</v>
      </c>
    </row>
    <row r="1445" spans="1:16" ht="24">
      <c r="A1445" s="54" t="s">
        <v>225</v>
      </c>
      <c r="B1445" s="54" t="s">
        <v>185</v>
      </c>
      <c r="C1445" s="54" t="s">
        <v>1623</v>
      </c>
      <c r="D1445" s="54" t="s">
        <v>97</v>
      </c>
      <c r="E1445" s="54" t="s">
        <v>1121</v>
      </c>
      <c r="F1445" s="54" t="s">
        <v>267</v>
      </c>
      <c r="G1445" s="54" t="s">
        <v>204</v>
      </c>
      <c r="H1445" s="54" t="s">
        <v>206</v>
      </c>
      <c r="I1445" s="54" t="s">
        <v>1069</v>
      </c>
      <c r="J1445" s="54" t="s">
        <v>204</v>
      </c>
      <c r="K1445" s="54" t="s">
        <v>1086</v>
      </c>
      <c r="L1445" s="89">
        <v>41688</v>
      </c>
      <c r="M1445" s="89"/>
      <c r="N1445" s="54" t="s">
        <v>1087</v>
      </c>
      <c r="O1445" s="90">
        <v>1.93405E-2</v>
      </c>
      <c r="P1445" s="54">
        <v>16</v>
      </c>
    </row>
    <row r="1446" spans="1:16" ht="24">
      <c r="A1446" s="54" t="s">
        <v>225</v>
      </c>
      <c r="B1446" s="54" t="s">
        <v>185</v>
      </c>
      <c r="C1446" s="54" t="s">
        <v>1623</v>
      </c>
      <c r="D1446" s="54" t="s">
        <v>97</v>
      </c>
      <c r="E1446" s="54" t="s">
        <v>1121</v>
      </c>
      <c r="F1446" s="54" t="s">
        <v>267</v>
      </c>
      <c r="G1446" s="54" t="s">
        <v>204</v>
      </c>
      <c r="H1446" s="54" t="s">
        <v>206</v>
      </c>
      <c r="I1446" s="54" t="s">
        <v>1069</v>
      </c>
      <c r="J1446" s="54" t="s">
        <v>204</v>
      </c>
      <c r="K1446" s="54" t="s">
        <v>1088</v>
      </c>
      <c r="L1446" s="89">
        <v>41688</v>
      </c>
      <c r="M1446" s="89"/>
      <c r="N1446" s="54" t="s">
        <v>1089</v>
      </c>
      <c r="O1446" s="90">
        <v>4.1904400000000008E-2</v>
      </c>
      <c r="P1446" s="54">
        <v>58</v>
      </c>
    </row>
    <row r="1447" spans="1:16" ht="24">
      <c r="A1447" s="54" t="s">
        <v>225</v>
      </c>
      <c r="B1447" s="54" t="s">
        <v>185</v>
      </c>
      <c r="C1447" s="54" t="s">
        <v>1623</v>
      </c>
      <c r="D1447" s="54" t="s">
        <v>97</v>
      </c>
      <c r="E1447" s="54" t="s">
        <v>1121</v>
      </c>
      <c r="F1447" s="54" t="s">
        <v>267</v>
      </c>
      <c r="G1447" s="54" t="s">
        <v>204</v>
      </c>
      <c r="H1447" s="54" t="s">
        <v>206</v>
      </c>
      <c r="I1447" s="54" t="s">
        <v>1069</v>
      </c>
      <c r="J1447" s="54" t="s">
        <v>204</v>
      </c>
      <c r="K1447" s="54" t="s">
        <v>1090</v>
      </c>
      <c r="L1447" s="89">
        <v>41688</v>
      </c>
      <c r="M1447" s="89"/>
      <c r="N1447" s="54" t="s">
        <v>1091</v>
      </c>
      <c r="O1447" s="90">
        <v>1.0744719999999999E-2</v>
      </c>
      <c r="P1447" s="54">
        <v>16</v>
      </c>
    </row>
    <row r="1448" spans="1:16" ht="24">
      <c r="A1448" s="54" t="s">
        <v>225</v>
      </c>
      <c r="B1448" s="54" t="s">
        <v>185</v>
      </c>
      <c r="C1448" s="54" t="s">
        <v>1623</v>
      </c>
      <c r="D1448" s="54" t="s">
        <v>97</v>
      </c>
      <c r="E1448" s="54" t="s">
        <v>1121</v>
      </c>
      <c r="F1448" s="54" t="s">
        <v>267</v>
      </c>
      <c r="G1448" s="54" t="s">
        <v>204</v>
      </c>
      <c r="H1448" s="54" t="s">
        <v>206</v>
      </c>
      <c r="I1448" s="54" t="s">
        <v>1069</v>
      </c>
      <c r="J1448" s="54" t="s">
        <v>204</v>
      </c>
      <c r="K1448" s="54" t="s">
        <v>1092</v>
      </c>
      <c r="L1448" s="89">
        <v>41688</v>
      </c>
      <c r="M1448" s="89"/>
      <c r="N1448" s="54" t="s">
        <v>1093</v>
      </c>
      <c r="O1448" s="90">
        <v>4.2978900000000004E-3</v>
      </c>
      <c r="P1448" s="54">
        <v>4</v>
      </c>
    </row>
    <row r="1449" spans="1:16" ht="24">
      <c r="A1449" s="54" t="s">
        <v>225</v>
      </c>
      <c r="B1449" s="54" t="s">
        <v>185</v>
      </c>
      <c r="C1449" s="54" t="s">
        <v>1626</v>
      </c>
      <c r="D1449" s="54" t="s">
        <v>97</v>
      </c>
      <c r="E1449" s="54" t="s">
        <v>1121</v>
      </c>
      <c r="F1449" s="54" t="s">
        <v>267</v>
      </c>
      <c r="G1449" s="54" t="s">
        <v>186</v>
      </c>
      <c r="H1449" s="54" t="s">
        <v>187</v>
      </c>
      <c r="I1449" s="54" t="s">
        <v>268</v>
      </c>
      <c r="J1449" s="54" t="s">
        <v>186</v>
      </c>
      <c r="K1449" s="54" t="s">
        <v>187</v>
      </c>
      <c r="L1449" s="89">
        <v>42094</v>
      </c>
      <c r="M1449" s="89"/>
      <c r="N1449" s="54" t="s">
        <v>269</v>
      </c>
      <c r="O1449" s="90">
        <v>1.6117099999999999E-3</v>
      </c>
      <c r="P1449" s="54">
        <v>3</v>
      </c>
    </row>
    <row r="1450" spans="1:16" ht="24">
      <c r="A1450" s="54" t="s">
        <v>225</v>
      </c>
      <c r="B1450" s="54" t="s">
        <v>185</v>
      </c>
      <c r="C1450" s="54" t="s">
        <v>1626</v>
      </c>
      <c r="D1450" s="54" t="s">
        <v>97</v>
      </c>
      <c r="E1450" s="54" t="s">
        <v>1121</v>
      </c>
      <c r="F1450" s="54" t="s">
        <v>267</v>
      </c>
      <c r="G1450" s="54" t="s">
        <v>186</v>
      </c>
      <c r="H1450" s="54" t="s">
        <v>187</v>
      </c>
      <c r="I1450" s="54" t="s">
        <v>270</v>
      </c>
      <c r="J1450" s="54" t="s">
        <v>186</v>
      </c>
      <c r="K1450" s="54" t="s">
        <v>271</v>
      </c>
      <c r="L1450" s="89">
        <v>42251</v>
      </c>
      <c r="M1450" s="89"/>
      <c r="N1450" s="54" t="s">
        <v>272</v>
      </c>
      <c r="O1450" s="90">
        <v>5.3723599999999996E-4</v>
      </c>
      <c r="P1450" s="54">
        <v>1</v>
      </c>
    </row>
    <row r="1451" spans="1:16" ht="24">
      <c r="A1451" s="54" t="s">
        <v>225</v>
      </c>
      <c r="B1451" s="54" t="s">
        <v>185</v>
      </c>
      <c r="C1451" s="54" t="s">
        <v>1626</v>
      </c>
      <c r="D1451" s="54" t="s">
        <v>97</v>
      </c>
      <c r="E1451" s="54" t="s">
        <v>1121</v>
      </c>
      <c r="F1451" s="54" t="s">
        <v>267</v>
      </c>
      <c r="G1451" s="54" t="s">
        <v>186</v>
      </c>
      <c r="H1451" s="54" t="s">
        <v>404</v>
      </c>
      <c r="I1451" s="54" t="s">
        <v>405</v>
      </c>
      <c r="J1451" s="54" t="s">
        <v>186</v>
      </c>
      <c r="K1451" s="54" t="s">
        <v>404</v>
      </c>
      <c r="L1451" s="89">
        <v>42059</v>
      </c>
      <c r="M1451" s="89"/>
      <c r="N1451" s="54" t="s">
        <v>406</v>
      </c>
      <c r="O1451" s="90">
        <v>5.3723599999999996E-4</v>
      </c>
      <c r="P1451" s="54">
        <v>1</v>
      </c>
    </row>
    <row r="1452" spans="1:16" ht="24">
      <c r="A1452" s="54" t="s">
        <v>225</v>
      </c>
      <c r="B1452" s="54" t="s">
        <v>185</v>
      </c>
      <c r="C1452" s="54" t="s">
        <v>1626</v>
      </c>
      <c r="D1452" s="54" t="s">
        <v>97</v>
      </c>
      <c r="E1452" s="54" t="s">
        <v>1121</v>
      </c>
      <c r="F1452" s="54" t="s">
        <v>267</v>
      </c>
      <c r="G1452" s="54" t="s">
        <v>495</v>
      </c>
      <c r="H1452" s="54" t="s">
        <v>496</v>
      </c>
      <c r="I1452" s="54" t="s">
        <v>497</v>
      </c>
      <c r="J1452" s="54" t="s">
        <v>495</v>
      </c>
      <c r="K1452" s="54" t="s">
        <v>498</v>
      </c>
      <c r="L1452" s="89">
        <v>41688</v>
      </c>
      <c r="M1452" s="89"/>
      <c r="N1452" s="54" t="s">
        <v>499</v>
      </c>
      <c r="O1452" s="90">
        <v>5.3723599999999996E-4</v>
      </c>
      <c r="P1452" s="54">
        <v>1</v>
      </c>
    </row>
    <row r="1453" spans="1:16" ht="24">
      <c r="A1453" s="54" t="s">
        <v>225</v>
      </c>
      <c r="B1453" s="54" t="s">
        <v>185</v>
      </c>
      <c r="C1453" s="54" t="s">
        <v>1626</v>
      </c>
      <c r="D1453" s="54" t="s">
        <v>97</v>
      </c>
      <c r="E1453" s="54" t="s">
        <v>1121</v>
      </c>
      <c r="F1453" s="54" t="s">
        <v>267</v>
      </c>
      <c r="G1453" s="54" t="s">
        <v>495</v>
      </c>
      <c r="H1453" s="54" t="s">
        <v>496</v>
      </c>
      <c r="I1453" s="54" t="s">
        <v>497</v>
      </c>
      <c r="J1453" s="54" t="s">
        <v>495</v>
      </c>
      <c r="K1453" s="54" t="s">
        <v>506</v>
      </c>
      <c r="L1453" s="89">
        <v>41688</v>
      </c>
      <c r="M1453" s="89"/>
      <c r="N1453" s="54" t="s">
        <v>507</v>
      </c>
      <c r="O1453" s="90">
        <v>1.0744699999999999E-3</v>
      </c>
      <c r="P1453" s="54">
        <v>2</v>
      </c>
    </row>
    <row r="1454" spans="1:16" ht="24">
      <c r="A1454" s="54" t="s">
        <v>225</v>
      </c>
      <c r="B1454" s="54" t="s">
        <v>185</v>
      </c>
      <c r="C1454" s="54" t="s">
        <v>1626</v>
      </c>
      <c r="D1454" s="54" t="s">
        <v>97</v>
      </c>
      <c r="E1454" s="54" t="s">
        <v>1121</v>
      </c>
      <c r="F1454" s="54" t="s">
        <v>267</v>
      </c>
      <c r="G1454" s="54" t="s">
        <v>495</v>
      </c>
      <c r="H1454" s="54" t="s">
        <v>496</v>
      </c>
      <c r="I1454" s="54" t="s">
        <v>497</v>
      </c>
      <c r="J1454" s="54" t="s">
        <v>495</v>
      </c>
      <c r="K1454" s="54" t="s">
        <v>514</v>
      </c>
      <c r="L1454" s="89">
        <v>41688</v>
      </c>
      <c r="M1454" s="89"/>
      <c r="N1454" s="54" t="s">
        <v>515</v>
      </c>
      <c r="O1454" s="90">
        <v>5.3723599999999996E-4</v>
      </c>
      <c r="P1454" s="54">
        <v>1</v>
      </c>
    </row>
    <row r="1455" spans="1:16" ht="24">
      <c r="A1455" s="54" t="s">
        <v>225</v>
      </c>
      <c r="B1455" s="54" t="s">
        <v>185</v>
      </c>
      <c r="C1455" s="54" t="s">
        <v>1626</v>
      </c>
      <c r="D1455" s="54" t="s">
        <v>97</v>
      </c>
      <c r="E1455" s="54" t="s">
        <v>1121</v>
      </c>
      <c r="F1455" s="54" t="s">
        <v>267</v>
      </c>
      <c r="G1455" s="54" t="s">
        <v>495</v>
      </c>
      <c r="H1455" s="54" t="s">
        <v>496</v>
      </c>
      <c r="I1455" s="54" t="s">
        <v>497</v>
      </c>
      <c r="J1455" s="54" t="s">
        <v>495</v>
      </c>
      <c r="K1455" s="54" t="s">
        <v>516</v>
      </c>
      <c r="L1455" s="89">
        <v>41688</v>
      </c>
      <c r="M1455" s="89"/>
      <c r="N1455" s="54" t="s">
        <v>517</v>
      </c>
      <c r="O1455" s="90">
        <v>2.1489400000000011E-3</v>
      </c>
      <c r="P1455" s="54">
        <v>4</v>
      </c>
    </row>
    <row r="1456" spans="1:16" ht="24">
      <c r="A1456" s="54" t="s">
        <v>225</v>
      </c>
      <c r="B1456" s="54" t="s">
        <v>185</v>
      </c>
      <c r="C1456" s="54" t="s">
        <v>1626</v>
      </c>
      <c r="D1456" s="54" t="s">
        <v>97</v>
      </c>
      <c r="E1456" s="54" t="s">
        <v>1121</v>
      </c>
      <c r="F1456" s="54" t="s">
        <v>267</v>
      </c>
      <c r="G1456" s="54" t="s">
        <v>854</v>
      </c>
      <c r="H1456" s="54" t="s">
        <v>855</v>
      </c>
      <c r="I1456" s="54" t="s">
        <v>856</v>
      </c>
      <c r="J1456" s="54" t="s">
        <v>854</v>
      </c>
      <c r="K1456" s="54" t="s">
        <v>872</v>
      </c>
      <c r="L1456" s="89">
        <v>41688</v>
      </c>
      <c r="M1456" s="89"/>
      <c r="N1456" s="54" t="s">
        <v>873</v>
      </c>
      <c r="O1456" s="90">
        <v>5.3723599999999996E-4</v>
      </c>
      <c r="P1456" s="54">
        <v>1</v>
      </c>
    </row>
    <row r="1457" spans="1:16" ht="24">
      <c r="A1457" s="54" t="s">
        <v>225</v>
      </c>
      <c r="B1457" s="54" t="s">
        <v>185</v>
      </c>
      <c r="C1457" s="54" t="s">
        <v>1626</v>
      </c>
      <c r="D1457" s="54" t="s">
        <v>97</v>
      </c>
      <c r="E1457" s="54" t="s">
        <v>1121</v>
      </c>
      <c r="F1457" s="54" t="s">
        <v>267</v>
      </c>
      <c r="G1457" s="54" t="s">
        <v>349</v>
      </c>
      <c r="H1457" s="54" t="s">
        <v>904</v>
      </c>
      <c r="I1457" s="54" t="s">
        <v>908</v>
      </c>
      <c r="J1457" s="54" t="s">
        <v>349</v>
      </c>
      <c r="K1457" s="54" t="s">
        <v>913</v>
      </c>
      <c r="L1457" s="89">
        <v>42209</v>
      </c>
      <c r="M1457" s="89"/>
      <c r="N1457" s="54" t="s">
        <v>914</v>
      </c>
      <c r="O1457" s="90">
        <v>2.6861799999999998E-3</v>
      </c>
      <c r="P1457" s="54">
        <v>5</v>
      </c>
    </row>
    <row r="1458" spans="1:16" ht="24">
      <c r="A1458" s="54" t="s">
        <v>225</v>
      </c>
      <c r="B1458" s="54" t="s">
        <v>185</v>
      </c>
      <c r="C1458" s="54" t="s">
        <v>1626</v>
      </c>
      <c r="D1458" s="54" t="s">
        <v>97</v>
      </c>
      <c r="E1458" s="54" t="s">
        <v>1121</v>
      </c>
      <c r="F1458" s="54" t="s">
        <v>267</v>
      </c>
      <c r="G1458" s="54" t="s">
        <v>199</v>
      </c>
      <c r="H1458" s="54" t="s">
        <v>953</v>
      </c>
      <c r="I1458" s="54" t="s">
        <v>954</v>
      </c>
      <c r="J1458" s="54" t="s">
        <v>199</v>
      </c>
      <c r="K1458" s="54" t="s">
        <v>953</v>
      </c>
      <c r="L1458" s="89">
        <v>42867</v>
      </c>
      <c r="M1458" s="89"/>
      <c r="N1458" s="54" t="s">
        <v>955</v>
      </c>
      <c r="O1458" s="90">
        <v>1.0744699999999999E-3</v>
      </c>
      <c r="P1458" s="54">
        <v>2</v>
      </c>
    </row>
    <row r="1459" spans="1:16" ht="24">
      <c r="A1459" s="54" t="s">
        <v>225</v>
      </c>
      <c r="B1459" s="54" t="s">
        <v>185</v>
      </c>
      <c r="C1459" s="54" t="s">
        <v>1626</v>
      </c>
      <c r="D1459" s="54" t="s">
        <v>97</v>
      </c>
      <c r="E1459" s="54" t="s">
        <v>1121</v>
      </c>
      <c r="F1459" s="54" t="s">
        <v>267</v>
      </c>
      <c r="G1459" s="54" t="s">
        <v>199</v>
      </c>
      <c r="H1459" s="54" t="s">
        <v>201</v>
      </c>
      <c r="I1459" s="54" t="s">
        <v>310</v>
      </c>
      <c r="J1459" s="54" t="s">
        <v>199</v>
      </c>
      <c r="K1459" s="54" t="s">
        <v>311</v>
      </c>
      <c r="L1459" s="89">
        <v>41688</v>
      </c>
      <c r="M1459" s="89"/>
      <c r="N1459" s="54" t="s">
        <v>312</v>
      </c>
      <c r="O1459" s="90">
        <v>1.6117099999999999E-3</v>
      </c>
      <c r="P1459" s="54">
        <v>3</v>
      </c>
    </row>
    <row r="1460" spans="1:16" ht="24">
      <c r="A1460" s="54" t="s">
        <v>225</v>
      </c>
      <c r="B1460" s="54" t="s">
        <v>185</v>
      </c>
      <c r="C1460" s="54" t="s">
        <v>1626</v>
      </c>
      <c r="D1460" s="54" t="s">
        <v>97</v>
      </c>
      <c r="E1460" s="54" t="s">
        <v>1121</v>
      </c>
      <c r="F1460" s="54" t="s">
        <v>267</v>
      </c>
      <c r="G1460" s="54" t="s">
        <v>199</v>
      </c>
      <c r="H1460" s="54" t="s">
        <v>201</v>
      </c>
      <c r="I1460" s="54" t="s">
        <v>310</v>
      </c>
      <c r="J1460" s="54" t="s">
        <v>199</v>
      </c>
      <c r="K1460" s="54" t="s">
        <v>962</v>
      </c>
      <c r="L1460" s="89">
        <v>41688</v>
      </c>
      <c r="M1460" s="89"/>
      <c r="N1460" s="54" t="s">
        <v>963</v>
      </c>
      <c r="O1460" s="90">
        <v>1.0744699999999999E-3</v>
      </c>
      <c r="P1460" s="54">
        <v>2</v>
      </c>
    </row>
    <row r="1461" spans="1:16" ht="24">
      <c r="A1461" s="54" t="s">
        <v>225</v>
      </c>
      <c r="B1461" s="54" t="s">
        <v>185</v>
      </c>
      <c r="C1461" s="54" t="s">
        <v>1626</v>
      </c>
      <c r="D1461" s="54" t="s">
        <v>97</v>
      </c>
      <c r="E1461" s="54" t="s">
        <v>1121</v>
      </c>
      <c r="F1461" s="54" t="s">
        <v>267</v>
      </c>
      <c r="G1461" s="54" t="s">
        <v>199</v>
      </c>
      <c r="H1461" s="54" t="s">
        <v>201</v>
      </c>
      <c r="I1461" s="54" t="s">
        <v>310</v>
      </c>
      <c r="J1461" s="54" t="s">
        <v>199</v>
      </c>
      <c r="K1461" s="54" t="s">
        <v>966</v>
      </c>
      <c r="L1461" s="89">
        <v>41688</v>
      </c>
      <c r="M1461" s="89"/>
      <c r="N1461" s="54" t="s">
        <v>967</v>
      </c>
      <c r="O1461" s="90">
        <v>2.1489400000000011E-3</v>
      </c>
      <c r="P1461" s="54">
        <v>4</v>
      </c>
    </row>
    <row r="1462" spans="1:16" ht="24">
      <c r="A1462" s="54" t="s">
        <v>225</v>
      </c>
      <c r="B1462" s="54" t="s">
        <v>185</v>
      </c>
      <c r="C1462" s="54" t="s">
        <v>1626</v>
      </c>
      <c r="D1462" s="54" t="s">
        <v>97</v>
      </c>
      <c r="E1462" s="54" t="s">
        <v>1121</v>
      </c>
      <c r="F1462" s="54" t="s">
        <v>267</v>
      </c>
      <c r="G1462" s="54" t="s">
        <v>199</v>
      </c>
      <c r="H1462" s="54" t="s">
        <v>201</v>
      </c>
      <c r="I1462" s="54" t="s">
        <v>310</v>
      </c>
      <c r="J1462" s="54" t="s">
        <v>199</v>
      </c>
      <c r="K1462" s="54" t="s">
        <v>313</v>
      </c>
      <c r="L1462" s="89">
        <v>41688</v>
      </c>
      <c r="M1462" s="89"/>
      <c r="N1462" s="54" t="s">
        <v>314</v>
      </c>
      <c r="O1462" s="90">
        <v>1.6117099999999999E-3</v>
      </c>
      <c r="P1462" s="54">
        <v>3</v>
      </c>
    </row>
    <row r="1463" spans="1:16" ht="24">
      <c r="A1463" s="54" t="s">
        <v>225</v>
      </c>
      <c r="B1463" s="54" t="s">
        <v>185</v>
      </c>
      <c r="C1463" s="54" t="s">
        <v>1626</v>
      </c>
      <c r="D1463" s="54" t="s">
        <v>97</v>
      </c>
      <c r="E1463" s="54" t="s">
        <v>1121</v>
      </c>
      <c r="F1463" s="54" t="s">
        <v>267</v>
      </c>
      <c r="G1463" s="54" t="s">
        <v>199</v>
      </c>
      <c r="H1463" s="54" t="s">
        <v>201</v>
      </c>
      <c r="I1463" s="54" t="s">
        <v>310</v>
      </c>
      <c r="J1463" s="54" t="s">
        <v>199</v>
      </c>
      <c r="K1463" s="54" t="s">
        <v>315</v>
      </c>
      <c r="L1463" s="89">
        <v>41688</v>
      </c>
      <c r="M1463" s="89"/>
      <c r="N1463" s="54" t="s">
        <v>316</v>
      </c>
      <c r="O1463" s="90">
        <v>3.2234199999999998E-3</v>
      </c>
      <c r="P1463" s="54">
        <v>6</v>
      </c>
    </row>
    <row r="1464" spans="1:16" ht="24">
      <c r="A1464" s="54" t="s">
        <v>225</v>
      </c>
      <c r="B1464" s="54" t="s">
        <v>185</v>
      </c>
      <c r="C1464" s="54" t="s">
        <v>1626</v>
      </c>
      <c r="D1464" s="54" t="s">
        <v>97</v>
      </c>
      <c r="E1464" s="54" t="s">
        <v>1121</v>
      </c>
      <c r="F1464" s="54" t="s">
        <v>267</v>
      </c>
      <c r="G1464" s="54" t="s">
        <v>1018</v>
      </c>
      <c r="H1464" s="54" t="s">
        <v>1019</v>
      </c>
      <c r="I1464" s="54" t="s">
        <v>1020</v>
      </c>
      <c r="J1464" s="54" t="s">
        <v>1018</v>
      </c>
      <c r="K1464" s="54" t="s">
        <v>1023</v>
      </c>
      <c r="L1464" s="89">
        <v>41688</v>
      </c>
      <c r="M1464" s="89"/>
      <c r="N1464" s="54" t="s">
        <v>1024</v>
      </c>
      <c r="O1464" s="90">
        <v>5.3723599999999996E-4</v>
      </c>
      <c r="P1464" s="54">
        <v>1</v>
      </c>
    </row>
    <row r="1465" spans="1:16" ht="24">
      <c r="A1465" s="54" t="s">
        <v>225</v>
      </c>
      <c r="B1465" s="54" t="s">
        <v>185</v>
      </c>
      <c r="C1465" s="54" t="s">
        <v>1626</v>
      </c>
      <c r="D1465" s="54" t="s">
        <v>97</v>
      </c>
      <c r="E1465" s="54" t="s">
        <v>1121</v>
      </c>
      <c r="F1465" s="54" t="s">
        <v>267</v>
      </c>
      <c r="G1465" s="54" t="s">
        <v>1018</v>
      </c>
      <c r="H1465" s="54" t="s">
        <v>1019</v>
      </c>
      <c r="I1465" s="54" t="s">
        <v>1020</v>
      </c>
      <c r="J1465" s="54" t="s">
        <v>1018</v>
      </c>
      <c r="K1465" s="54" t="s">
        <v>1027</v>
      </c>
      <c r="L1465" s="89">
        <v>41688</v>
      </c>
      <c r="M1465" s="89"/>
      <c r="N1465" s="54" t="s">
        <v>1028</v>
      </c>
      <c r="O1465" s="90">
        <v>5.3723599999999996E-4</v>
      </c>
      <c r="P1465" s="54">
        <v>1</v>
      </c>
    </row>
    <row r="1466" spans="1:16" ht="24">
      <c r="A1466" s="54" t="s">
        <v>225</v>
      </c>
      <c r="B1466" s="54" t="s">
        <v>185</v>
      </c>
      <c r="C1466" s="54" t="s">
        <v>1626</v>
      </c>
      <c r="D1466" s="54" t="s">
        <v>97</v>
      </c>
      <c r="E1466" s="54" t="s">
        <v>1121</v>
      </c>
      <c r="F1466" s="54" t="s">
        <v>267</v>
      </c>
      <c r="G1466" s="54" t="s">
        <v>1018</v>
      </c>
      <c r="H1466" s="54" t="s">
        <v>1019</v>
      </c>
      <c r="I1466" s="54" t="s">
        <v>1020</v>
      </c>
      <c r="J1466" s="54" t="s">
        <v>1018</v>
      </c>
      <c r="K1466" s="54" t="s">
        <v>1029</v>
      </c>
      <c r="L1466" s="89">
        <v>41688</v>
      </c>
      <c r="M1466" s="89"/>
      <c r="N1466" s="54" t="s">
        <v>1030</v>
      </c>
      <c r="O1466" s="90">
        <v>5.3723599999999996E-4</v>
      </c>
      <c r="P1466" s="54">
        <v>1</v>
      </c>
    </row>
    <row r="1467" spans="1:16" ht="24">
      <c r="A1467" s="54" t="s">
        <v>225</v>
      </c>
      <c r="B1467" s="54" t="s">
        <v>185</v>
      </c>
      <c r="C1467" s="54" t="s">
        <v>1626</v>
      </c>
      <c r="D1467" s="54" t="s">
        <v>97</v>
      </c>
      <c r="E1467" s="54" t="s">
        <v>1121</v>
      </c>
      <c r="F1467" s="54" t="s">
        <v>267</v>
      </c>
      <c r="G1467" s="54" t="s">
        <v>1018</v>
      </c>
      <c r="H1467" s="54" t="s">
        <v>1019</v>
      </c>
      <c r="I1467" s="54" t="s">
        <v>1020</v>
      </c>
      <c r="J1467" s="54" t="s">
        <v>1018</v>
      </c>
      <c r="K1467" s="54" t="s">
        <v>1031</v>
      </c>
      <c r="L1467" s="89">
        <v>41688</v>
      </c>
      <c r="M1467" s="89"/>
      <c r="N1467" s="54" t="s">
        <v>1032</v>
      </c>
      <c r="O1467" s="90">
        <v>1.0744699999999999E-3</v>
      </c>
      <c r="P1467" s="54">
        <v>2</v>
      </c>
    </row>
    <row r="1468" spans="1:16" ht="24">
      <c r="A1468" s="54" t="s">
        <v>225</v>
      </c>
      <c r="B1468" s="54" t="s">
        <v>185</v>
      </c>
      <c r="C1468" s="54" t="s">
        <v>1626</v>
      </c>
      <c r="D1468" s="54" t="s">
        <v>97</v>
      </c>
      <c r="E1468" s="54" t="s">
        <v>1121</v>
      </c>
      <c r="F1468" s="54" t="s">
        <v>267</v>
      </c>
      <c r="G1468" s="54" t="s">
        <v>1018</v>
      </c>
      <c r="H1468" s="54" t="s">
        <v>1019</v>
      </c>
      <c r="I1468" s="54" t="s">
        <v>1020</v>
      </c>
      <c r="J1468" s="54" t="s">
        <v>1018</v>
      </c>
      <c r="K1468" s="54" t="s">
        <v>1033</v>
      </c>
      <c r="L1468" s="89">
        <v>41688</v>
      </c>
      <c r="M1468" s="89"/>
      <c r="N1468" s="54" t="s">
        <v>1034</v>
      </c>
      <c r="O1468" s="90">
        <v>5.3723599999999996E-4</v>
      </c>
      <c r="P1468" s="54">
        <v>1</v>
      </c>
    </row>
    <row r="1469" spans="1:16" ht="24">
      <c r="A1469" s="54" t="s">
        <v>225</v>
      </c>
      <c r="B1469" s="54" t="s">
        <v>185</v>
      </c>
      <c r="C1469" s="54" t="s">
        <v>1626</v>
      </c>
      <c r="D1469" s="54" t="s">
        <v>97</v>
      </c>
      <c r="E1469" s="54" t="s">
        <v>1121</v>
      </c>
      <c r="F1469" s="54" t="s">
        <v>267</v>
      </c>
      <c r="G1469" s="54" t="s">
        <v>1018</v>
      </c>
      <c r="H1469" s="54" t="s">
        <v>1019</v>
      </c>
      <c r="I1469" s="54" t="s">
        <v>1020</v>
      </c>
      <c r="J1469" s="54" t="s">
        <v>1018</v>
      </c>
      <c r="K1469" s="54" t="s">
        <v>1039</v>
      </c>
      <c r="L1469" s="89">
        <v>41688</v>
      </c>
      <c r="M1469" s="89"/>
      <c r="N1469" s="54" t="s">
        <v>1040</v>
      </c>
      <c r="O1469" s="90">
        <v>5.3723599999999996E-4</v>
      </c>
      <c r="P1469" s="54">
        <v>1</v>
      </c>
    </row>
    <row r="1470" spans="1:16" ht="24">
      <c r="A1470" s="54" t="s">
        <v>225</v>
      </c>
      <c r="B1470" s="54" t="s">
        <v>185</v>
      </c>
      <c r="C1470" s="54" t="s">
        <v>1626</v>
      </c>
      <c r="D1470" s="54" t="s">
        <v>97</v>
      </c>
      <c r="E1470" s="54" t="s">
        <v>1121</v>
      </c>
      <c r="F1470" s="54" t="s">
        <v>267</v>
      </c>
      <c r="G1470" s="54" t="s">
        <v>204</v>
      </c>
      <c r="H1470" s="54" t="s">
        <v>205</v>
      </c>
      <c r="I1470" s="54" t="s">
        <v>324</v>
      </c>
      <c r="J1470" s="54" t="s">
        <v>204</v>
      </c>
      <c r="K1470" s="54" t="s">
        <v>1067</v>
      </c>
      <c r="L1470" s="89">
        <v>42171</v>
      </c>
      <c r="M1470" s="89"/>
      <c r="N1470" s="54" t="s">
        <v>1068</v>
      </c>
      <c r="O1470" s="90">
        <v>5.3723599999999996E-4</v>
      </c>
      <c r="P1470" s="54">
        <v>1</v>
      </c>
    </row>
    <row r="1471" spans="1:16" ht="24">
      <c r="A1471" s="54" t="s">
        <v>225</v>
      </c>
      <c r="B1471" s="54" t="s">
        <v>185</v>
      </c>
      <c r="C1471" s="54" t="s">
        <v>1626</v>
      </c>
      <c r="D1471" s="54" t="s">
        <v>97</v>
      </c>
      <c r="E1471" s="54" t="s">
        <v>1121</v>
      </c>
      <c r="F1471" s="54" t="s">
        <v>267</v>
      </c>
      <c r="G1471" s="54" t="s">
        <v>204</v>
      </c>
      <c r="H1471" s="54" t="s">
        <v>206</v>
      </c>
      <c r="I1471" s="54" t="s">
        <v>1069</v>
      </c>
      <c r="J1471" s="54" t="s">
        <v>204</v>
      </c>
      <c r="K1471" s="54" t="s">
        <v>1070</v>
      </c>
      <c r="L1471" s="89">
        <v>41688</v>
      </c>
      <c r="M1471" s="89"/>
      <c r="N1471" s="54" t="s">
        <v>1071</v>
      </c>
      <c r="O1471" s="90">
        <v>5.3723599999999996E-4</v>
      </c>
      <c r="P1471" s="54">
        <v>1</v>
      </c>
    </row>
    <row r="1472" spans="1:16" ht="24">
      <c r="A1472" s="54" t="s">
        <v>225</v>
      </c>
      <c r="B1472" s="54" t="s">
        <v>185</v>
      </c>
      <c r="C1472" s="54" t="s">
        <v>1626</v>
      </c>
      <c r="D1472" s="54" t="s">
        <v>97</v>
      </c>
      <c r="E1472" s="54" t="s">
        <v>1121</v>
      </c>
      <c r="F1472" s="54" t="s">
        <v>267</v>
      </c>
      <c r="G1472" s="54" t="s">
        <v>204</v>
      </c>
      <c r="H1472" s="54" t="s">
        <v>206</v>
      </c>
      <c r="I1472" s="54" t="s">
        <v>1069</v>
      </c>
      <c r="J1472" s="54" t="s">
        <v>204</v>
      </c>
      <c r="K1472" s="54" t="s">
        <v>1088</v>
      </c>
      <c r="L1472" s="89">
        <v>41688</v>
      </c>
      <c r="M1472" s="89"/>
      <c r="N1472" s="54" t="s">
        <v>1089</v>
      </c>
      <c r="O1472" s="90">
        <v>2.1489400000000011E-3</v>
      </c>
      <c r="P1472" s="54">
        <v>4</v>
      </c>
    </row>
    <row r="1473" spans="1:16" ht="24">
      <c r="A1473" s="54" t="s">
        <v>225</v>
      </c>
      <c r="B1473" s="54" t="s">
        <v>185</v>
      </c>
      <c r="C1473" s="54" t="s">
        <v>1125</v>
      </c>
      <c r="D1473" s="54" t="s">
        <v>97</v>
      </c>
      <c r="E1473" s="54" t="s">
        <v>365</v>
      </c>
      <c r="F1473" s="54" t="s">
        <v>267</v>
      </c>
      <c r="G1473" s="54" t="s">
        <v>186</v>
      </c>
      <c r="H1473" s="54" t="s">
        <v>366</v>
      </c>
      <c r="I1473" s="54" t="s">
        <v>367</v>
      </c>
      <c r="J1473" s="54" t="s">
        <v>186</v>
      </c>
      <c r="K1473" s="54" t="s">
        <v>368</v>
      </c>
      <c r="L1473" s="89">
        <v>41695</v>
      </c>
      <c r="M1473" s="89"/>
      <c r="N1473" s="54" t="s">
        <v>369</v>
      </c>
      <c r="O1473" s="90">
        <v>5.4666187400000003E-2</v>
      </c>
      <c r="P1473" s="54">
        <v>9</v>
      </c>
    </row>
    <row r="1474" spans="1:16" ht="24">
      <c r="A1474" s="54" t="s">
        <v>225</v>
      </c>
      <c r="B1474" s="54" t="s">
        <v>185</v>
      </c>
      <c r="C1474" s="54" t="s">
        <v>1125</v>
      </c>
      <c r="D1474" s="54" t="s">
        <v>97</v>
      </c>
      <c r="E1474" s="54" t="s">
        <v>365</v>
      </c>
      <c r="F1474" s="54" t="s">
        <v>267</v>
      </c>
      <c r="G1474" s="54" t="s">
        <v>186</v>
      </c>
      <c r="H1474" s="54" t="s">
        <v>366</v>
      </c>
      <c r="I1474" s="54" t="s">
        <v>367</v>
      </c>
      <c r="J1474" s="54" t="s">
        <v>186</v>
      </c>
      <c r="K1474" s="54" t="s">
        <v>368</v>
      </c>
      <c r="L1474" s="89">
        <v>41695</v>
      </c>
      <c r="M1474" s="89"/>
      <c r="N1474" s="54" t="s">
        <v>370</v>
      </c>
      <c r="O1474" s="90">
        <v>0.58310599890000003</v>
      </c>
      <c r="P1474" s="54">
        <v>96</v>
      </c>
    </row>
    <row r="1475" spans="1:16" ht="24">
      <c r="A1475" s="54" t="s">
        <v>225</v>
      </c>
      <c r="B1475" s="54" t="s">
        <v>185</v>
      </c>
      <c r="C1475" s="54" t="s">
        <v>1125</v>
      </c>
      <c r="D1475" s="54" t="s">
        <v>97</v>
      </c>
      <c r="E1475" s="54" t="s">
        <v>365</v>
      </c>
      <c r="F1475" s="54" t="s">
        <v>267</v>
      </c>
      <c r="G1475" s="54" t="s">
        <v>186</v>
      </c>
      <c r="H1475" s="54" t="s">
        <v>366</v>
      </c>
      <c r="I1475" s="54" t="s">
        <v>367</v>
      </c>
      <c r="J1475" s="54" t="s">
        <v>186</v>
      </c>
      <c r="K1475" s="54" t="s">
        <v>371</v>
      </c>
      <c r="L1475" s="89">
        <v>41695</v>
      </c>
      <c r="M1475" s="89"/>
      <c r="N1475" s="54" t="s">
        <v>372</v>
      </c>
      <c r="O1475" s="90">
        <v>9.1110312299999996E-2</v>
      </c>
      <c r="P1475" s="54">
        <v>15</v>
      </c>
    </row>
    <row r="1476" spans="1:16" ht="24">
      <c r="A1476" s="54" t="s">
        <v>225</v>
      </c>
      <c r="B1476" s="54" t="s">
        <v>185</v>
      </c>
      <c r="C1476" s="54" t="s">
        <v>1125</v>
      </c>
      <c r="D1476" s="54" t="s">
        <v>97</v>
      </c>
      <c r="E1476" s="54" t="s">
        <v>365</v>
      </c>
      <c r="F1476" s="54" t="s">
        <v>267</v>
      </c>
      <c r="G1476" s="54" t="s">
        <v>186</v>
      </c>
      <c r="H1476" s="54" t="s">
        <v>366</v>
      </c>
      <c r="I1476" s="54" t="s">
        <v>367</v>
      </c>
      <c r="J1476" s="54" t="s">
        <v>186</v>
      </c>
      <c r="K1476" s="54" t="s">
        <v>371</v>
      </c>
      <c r="L1476" s="89">
        <v>41695</v>
      </c>
      <c r="M1476" s="89"/>
      <c r="N1476" s="54" t="s">
        <v>373</v>
      </c>
      <c r="O1476" s="90">
        <v>0.58310599890000003</v>
      </c>
      <c r="P1476" s="54">
        <v>96</v>
      </c>
    </row>
    <row r="1477" spans="1:16" ht="24">
      <c r="A1477" s="54" t="s">
        <v>225</v>
      </c>
      <c r="B1477" s="54" t="s">
        <v>185</v>
      </c>
      <c r="C1477" s="54" t="s">
        <v>1125</v>
      </c>
      <c r="D1477" s="54" t="s">
        <v>97</v>
      </c>
      <c r="E1477" s="54" t="s">
        <v>365</v>
      </c>
      <c r="F1477" s="54" t="s">
        <v>267</v>
      </c>
      <c r="G1477" s="54" t="s">
        <v>186</v>
      </c>
      <c r="H1477" s="54" t="s">
        <v>366</v>
      </c>
      <c r="I1477" s="54" t="s">
        <v>367</v>
      </c>
      <c r="J1477" s="54" t="s">
        <v>186</v>
      </c>
      <c r="K1477" s="54" t="s">
        <v>374</v>
      </c>
      <c r="L1477" s="89">
        <v>41695</v>
      </c>
      <c r="M1477" s="89"/>
      <c r="N1477" s="54" t="s">
        <v>375</v>
      </c>
      <c r="O1477" s="90">
        <v>1.9983528504000001</v>
      </c>
      <c r="P1477" s="54">
        <v>329</v>
      </c>
    </row>
    <row r="1478" spans="1:16" ht="24">
      <c r="A1478" s="54" t="s">
        <v>225</v>
      </c>
      <c r="B1478" s="54" t="s">
        <v>185</v>
      </c>
      <c r="C1478" s="54" t="s">
        <v>1125</v>
      </c>
      <c r="D1478" s="54" t="s">
        <v>97</v>
      </c>
      <c r="E1478" s="54" t="s">
        <v>365</v>
      </c>
      <c r="F1478" s="54" t="s">
        <v>267</v>
      </c>
      <c r="G1478" s="54" t="s">
        <v>186</v>
      </c>
      <c r="H1478" s="54" t="s">
        <v>366</v>
      </c>
      <c r="I1478" s="54" t="s">
        <v>367</v>
      </c>
      <c r="J1478" s="54" t="s">
        <v>186</v>
      </c>
      <c r="K1478" s="54" t="s">
        <v>376</v>
      </c>
      <c r="L1478" s="89">
        <v>41695</v>
      </c>
      <c r="M1478" s="89"/>
      <c r="N1478" s="54" t="s">
        <v>377</v>
      </c>
      <c r="O1478" s="90">
        <v>0.47984764489999998</v>
      </c>
      <c r="P1478" s="54">
        <v>79</v>
      </c>
    </row>
    <row r="1479" spans="1:16" ht="24">
      <c r="A1479" s="54" t="s">
        <v>225</v>
      </c>
      <c r="B1479" s="54" t="s">
        <v>185</v>
      </c>
      <c r="C1479" s="54" t="s">
        <v>1125</v>
      </c>
      <c r="D1479" s="54" t="s">
        <v>97</v>
      </c>
      <c r="E1479" s="54" t="s">
        <v>365</v>
      </c>
      <c r="F1479" s="54" t="s">
        <v>267</v>
      </c>
      <c r="G1479" s="54" t="s">
        <v>186</v>
      </c>
      <c r="H1479" s="54" t="s">
        <v>366</v>
      </c>
      <c r="I1479" s="54" t="s">
        <v>367</v>
      </c>
      <c r="J1479" s="54" t="s">
        <v>186</v>
      </c>
      <c r="K1479" s="54" t="s">
        <v>378</v>
      </c>
      <c r="L1479" s="89">
        <v>41695</v>
      </c>
      <c r="M1479" s="89"/>
      <c r="N1479" s="54" t="s">
        <v>379</v>
      </c>
      <c r="O1479" s="90">
        <v>0.1639985622</v>
      </c>
      <c r="P1479" s="54">
        <v>27</v>
      </c>
    </row>
    <row r="1480" spans="1:16" ht="24">
      <c r="A1480" s="54" t="s">
        <v>225</v>
      </c>
      <c r="B1480" s="54" t="s">
        <v>185</v>
      </c>
      <c r="C1480" s="54" t="s">
        <v>1125</v>
      </c>
      <c r="D1480" s="54" t="s">
        <v>97</v>
      </c>
      <c r="E1480" s="54" t="s">
        <v>365</v>
      </c>
      <c r="F1480" s="54" t="s">
        <v>267</v>
      </c>
      <c r="G1480" s="54" t="s">
        <v>186</v>
      </c>
      <c r="H1480" s="54" t="s">
        <v>366</v>
      </c>
      <c r="I1480" s="54" t="s">
        <v>367</v>
      </c>
      <c r="J1480" s="54" t="s">
        <v>186</v>
      </c>
      <c r="K1480" s="54" t="s">
        <v>380</v>
      </c>
      <c r="L1480" s="89">
        <v>41695</v>
      </c>
      <c r="M1480" s="89"/>
      <c r="N1480" s="54" t="s">
        <v>381</v>
      </c>
      <c r="O1480" s="90">
        <v>7.2888249899999993E-2</v>
      </c>
      <c r="P1480" s="54">
        <v>12</v>
      </c>
    </row>
    <row r="1481" spans="1:16" ht="24">
      <c r="A1481" s="54" t="s">
        <v>225</v>
      </c>
      <c r="B1481" s="54" t="s">
        <v>185</v>
      </c>
      <c r="C1481" s="54" t="s">
        <v>1125</v>
      </c>
      <c r="D1481" s="54" t="s">
        <v>97</v>
      </c>
      <c r="E1481" s="54" t="s">
        <v>365</v>
      </c>
      <c r="F1481" s="54" t="s">
        <v>267</v>
      </c>
      <c r="G1481" s="54" t="s">
        <v>192</v>
      </c>
      <c r="H1481" s="54" t="s">
        <v>275</v>
      </c>
      <c r="I1481" s="54" t="s">
        <v>276</v>
      </c>
      <c r="J1481" s="54" t="s">
        <v>192</v>
      </c>
      <c r="K1481" s="54" t="s">
        <v>460</v>
      </c>
      <c r="L1481" s="89">
        <v>41898</v>
      </c>
      <c r="M1481" s="89"/>
      <c r="N1481" s="54" t="s">
        <v>461</v>
      </c>
      <c r="O1481" s="90">
        <v>0.21866474960000001</v>
      </c>
      <c r="P1481" s="54">
        <v>36</v>
      </c>
    </row>
    <row r="1482" spans="1:16" ht="24">
      <c r="A1482" s="54" t="s">
        <v>225</v>
      </c>
      <c r="B1482" s="54" t="s">
        <v>185</v>
      </c>
      <c r="C1482" s="54" t="s">
        <v>1125</v>
      </c>
      <c r="D1482" s="54" t="s">
        <v>97</v>
      </c>
      <c r="E1482" s="54" t="s">
        <v>365</v>
      </c>
      <c r="F1482" s="54" t="s">
        <v>267</v>
      </c>
      <c r="G1482" s="54" t="s">
        <v>192</v>
      </c>
      <c r="H1482" s="54" t="s">
        <v>275</v>
      </c>
      <c r="I1482" s="54" t="s">
        <v>276</v>
      </c>
      <c r="J1482" s="54" t="s">
        <v>192</v>
      </c>
      <c r="K1482" s="54" t="s">
        <v>277</v>
      </c>
      <c r="L1482" s="89">
        <v>41898</v>
      </c>
      <c r="M1482" s="89"/>
      <c r="N1482" s="54" t="s">
        <v>278</v>
      </c>
      <c r="O1482" s="90">
        <v>0.34621918690000009</v>
      </c>
      <c r="P1482" s="54">
        <v>57</v>
      </c>
    </row>
    <row r="1483" spans="1:16" ht="24">
      <c r="A1483" s="54" t="s">
        <v>225</v>
      </c>
      <c r="B1483" s="54" t="s">
        <v>185</v>
      </c>
      <c r="C1483" s="54" t="s">
        <v>1125</v>
      </c>
      <c r="D1483" s="54" t="s">
        <v>97</v>
      </c>
      <c r="E1483" s="54" t="s">
        <v>365</v>
      </c>
      <c r="F1483" s="54" t="s">
        <v>267</v>
      </c>
      <c r="G1483" s="54" t="s">
        <v>192</v>
      </c>
      <c r="H1483" s="54" t="s">
        <v>275</v>
      </c>
      <c r="I1483" s="54" t="s">
        <v>276</v>
      </c>
      <c r="J1483" s="54" t="s">
        <v>192</v>
      </c>
      <c r="K1483" s="54" t="s">
        <v>279</v>
      </c>
      <c r="L1483" s="89">
        <v>41898</v>
      </c>
      <c r="M1483" s="89"/>
      <c r="N1483" s="54" t="s">
        <v>280</v>
      </c>
      <c r="O1483" s="90">
        <v>0.29762702029999999</v>
      </c>
      <c r="P1483" s="54">
        <v>49</v>
      </c>
    </row>
    <row r="1484" spans="1:16" ht="24">
      <c r="A1484" s="54" t="s">
        <v>225</v>
      </c>
      <c r="B1484" s="54" t="s">
        <v>185</v>
      </c>
      <c r="C1484" s="54" t="s">
        <v>1125</v>
      </c>
      <c r="D1484" s="54" t="s">
        <v>97</v>
      </c>
      <c r="E1484" s="54" t="s">
        <v>365</v>
      </c>
      <c r="F1484" s="54" t="s">
        <v>267</v>
      </c>
      <c r="G1484" s="54" t="s">
        <v>192</v>
      </c>
      <c r="H1484" s="54" t="s">
        <v>275</v>
      </c>
      <c r="I1484" s="54" t="s">
        <v>276</v>
      </c>
      <c r="J1484" s="54" t="s">
        <v>192</v>
      </c>
      <c r="K1484" s="54" t="s">
        <v>281</v>
      </c>
      <c r="L1484" s="89">
        <v>41898</v>
      </c>
      <c r="M1484" s="89"/>
      <c r="N1484" s="54" t="s">
        <v>282</v>
      </c>
      <c r="O1484" s="90">
        <v>0.13362845800000001</v>
      </c>
      <c r="P1484" s="54">
        <v>22</v>
      </c>
    </row>
    <row r="1485" spans="1:16" ht="24">
      <c r="A1485" s="54" t="s">
        <v>225</v>
      </c>
      <c r="B1485" s="54" t="s">
        <v>185</v>
      </c>
      <c r="C1485" s="54" t="s">
        <v>1125</v>
      </c>
      <c r="D1485" s="54" t="s">
        <v>97</v>
      </c>
      <c r="E1485" s="54" t="s">
        <v>365</v>
      </c>
      <c r="F1485" s="54" t="s">
        <v>267</v>
      </c>
      <c r="G1485" s="54" t="s">
        <v>192</v>
      </c>
      <c r="H1485" s="54" t="s">
        <v>275</v>
      </c>
      <c r="I1485" s="54" t="s">
        <v>276</v>
      </c>
      <c r="J1485" s="54" t="s">
        <v>192</v>
      </c>
      <c r="K1485" s="54" t="s">
        <v>462</v>
      </c>
      <c r="L1485" s="89">
        <v>41898</v>
      </c>
      <c r="M1485" s="89"/>
      <c r="N1485" s="54" t="s">
        <v>463</v>
      </c>
      <c r="O1485" s="90">
        <v>0.20044268709999999</v>
      </c>
      <c r="P1485" s="54">
        <v>33</v>
      </c>
    </row>
    <row r="1486" spans="1:16" ht="24">
      <c r="A1486" s="54" t="s">
        <v>225</v>
      </c>
      <c r="B1486" s="54" t="s">
        <v>185</v>
      </c>
      <c r="C1486" s="54" t="s">
        <v>1125</v>
      </c>
      <c r="D1486" s="54" t="s">
        <v>97</v>
      </c>
      <c r="E1486" s="54" t="s">
        <v>365</v>
      </c>
      <c r="F1486" s="54" t="s">
        <v>267</v>
      </c>
      <c r="G1486" s="54" t="s">
        <v>192</v>
      </c>
      <c r="H1486" s="54" t="s">
        <v>275</v>
      </c>
      <c r="I1486" s="54" t="s">
        <v>276</v>
      </c>
      <c r="J1486" s="54" t="s">
        <v>192</v>
      </c>
      <c r="K1486" s="54" t="s">
        <v>464</v>
      </c>
      <c r="L1486" s="89">
        <v>41898</v>
      </c>
      <c r="M1486" s="89"/>
      <c r="N1486" s="54" t="s">
        <v>465</v>
      </c>
      <c r="O1486" s="90">
        <v>7.8962270600000009E-2</v>
      </c>
      <c r="P1486" s="54">
        <v>13</v>
      </c>
    </row>
    <row r="1487" spans="1:16" ht="24">
      <c r="A1487" s="54" t="s">
        <v>225</v>
      </c>
      <c r="B1487" s="54" t="s">
        <v>185</v>
      </c>
      <c r="C1487" s="54" t="s">
        <v>1125</v>
      </c>
      <c r="D1487" s="54" t="s">
        <v>97</v>
      </c>
      <c r="E1487" s="54" t="s">
        <v>365</v>
      </c>
      <c r="F1487" s="54" t="s">
        <v>267</v>
      </c>
      <c r="G1487" s="54" t="s">
        <v>192</v>
      </c>
      <c r="H1487" s="54" t="s">
        <v>275</v>
      </c>
      <c r="I1487" s="54" t="s">
        <v>276</v>
      </c>
      <c r="J1487" s="54" t="s">
        <v>192</v>
      </c>
      <c r="K1487" s="54" t="s">
        <v>466</v>
      </c>
      <c r="L1487" s="89">
        <v>41898</v>
      </c>
      <c r="M1487" s="89"/>
      <c r="N1487" s="54" t="s">
        <v>467</v>
      </c>
      <c r="O1487" s="90">
        <v>0.1518505205</v>
      </c>
      <c r="P1487" s="54">
        <v>25</v>
      </c>
    </row>
    <row r="1488" spans="1:16" ht="24">
      <c r="A1488" s="54" t="s">
        <v>225</v>
      </c>
      <c r="B1488" s="54" t="s">
        <v>185</v>
      </c>
      <c r="C1488" s="54" t="s">
        <v>1125</v>
      </c>
      <c r="D1488" s="54" t="s">
        <v>97</v>
      </c>
      <c r="E1488" s="54" t="s">
        <v>365</v>
      </c>
      <c r="F1488" s="54" t="s">
        <v>267</v>
      </c>
      <c r="G1488" s="54" t="s">
        <v>192</v>
      </c>
      <c r="H1488" s="54" t="s">
        <v>275</v>
      </c>
      <c r="I1488" s="54" t="s">
        <v>276</v>
      </c>
      <c r="J1488" s="54" t="s">
        <v>192</v>
      </c>
      <c r="K1488" s="54" t="s">
        <v>468</v>
      </c>
      <c r="L1488" s="89">
        <v>41898</v>
      </c>
      <c r="M1488" s="89"/>
      <c r="N1488" s="54" t="s">
        <v>469</v>
      </c>
      <c r="O1488" s="90">
        <v>0.32192310360000009</v>
      </c>
      <c r="P1488" s="54">
        <v>53</v>
      </c>
    </row>
    <row r="1489" spans="1:16" ht="24">
      <c r="A1489" s="54" t="s">
        <v>225</v>
      </c>
      <c r="B1489" s="54" t="s">
        <v>185</v>
      </c>
      <c r="C1489" s="54" t="s">
        <v>1125</v>
      </c>
      <c r="D1489" s="54" t="s">
        <v>97</v>
      </c>
      <c r="E1489" s="54" t="s">
        <v>365</v>
      </c>
      <c r="F1489" s="54" t="s">
        <v>267</v>
      </c>
      <c r="G1489" s="54" t="s">
        <v>192</v>
      </c>
      <c r="H1489" s="54" t="s">
        <v>473</v>
      </c>
      <c r="I1489" s="54" t="s">
        <v>474</v>
      </c>
      <c r="J1489" s="54" t="s">
        <v>192</v>
      </c>
      <c r="K1489" s="54" t="s">
        <v>475</v>
      </c>
      <c r="L1489" s="89">
        <v>41695</v>
      </c>
      <c r="M1489" s="89"/>
      <c r="N1489" s="54" t="s">
        <v>476</v>
      </c>
      <c r="O1489" s="90">
        <v>0.32192310360000009</v>
      </c>
      <c r="P1489" s="54">
        <v>53</v>
      </c>
    </row>
    <row r="1490" spans="1:16" ht="24">
      <c r="A1490" s="54" t="s">
        <v>225</v>
      </c>
      <c r="B1490" s="54" t="s">
        <v>185</v>
      </c>
      <c r="C1490" s="54" t="s">
        <v>1125</v>
      </c>
      <c r="D1490" s="54" t="s">
        <v>97</v>
      </c>
      <c r="E1490" s="54" t="s">
        <v>365</v>
      </c>
      <c r="F1490" s="54" t="s">
        <v>267</v>
      </c>
      <c r="G1490" s="54" t="s">
        <v>192</v>
      </c>
      <c r="H1490" s="54" t="s">
        <v>473</v>
      </c>
      <c r="I1490" s="54" t="s">
        <v>474</v>
      </c>
      <c r="J1490" s="54" t="s">
        <v>192</v>
      </c>
      <c r="K1490" s="54" t="s">
        <v>477</v>
      </c>
      <c r="L1490" s="89">
        <v>41695</v>
      </c>
      <c r="M1490" s="89"/>
      <c r="N1490" s="54" t="s">
        <v>478</v>
      </c>
      <c r="O1490" s="90">
        <v>0.37051527010000002</v>
      </c>
      <c r="P1490" s="54">
        <v>61</v>
      </c>
    </row>
    <row r="1491" spans="1:16" ht="24">
      <c r="A1491" s="54" t="s">
        <v>225</v>
      </c>
      <c r="B1491" s="54" t="s">
        <v>185</v>
      </c>
      <c r="C1491" s="54" t="s">
        <v>1125</v>
      </c>
      <c r="D1491" s="54" t="s">
        <v>97</v>
      </c>
      <c r="E1491" s="54" t="s">
        <v>365</v>
      </c>
      <c r="F1491" s="54" t="s">
        <v>267</v>
      </c>
      <c r="G1491" s="54" t="s">
        <v>192</v>
      </c>
      <c r="H1491" s="54" t="s">
        <v>473</v>
      </c>
      <c r="I1491" s="54" t="s">
        <v>474</v>
      </c>
      <c r="J1491" s="54" t="s">
        <v>192</v>
      </c>
      <c r="K1491" s="54" t="s">
        <v>479</v>
      </c>
      <c r="L1491" s="89">
        <v>41695</v>
      </c>
      <c r="M1491" s="89"/>
      <c r="N1491" s="54" t="s">
        <v>480</v>
      </c>
      <c r="O1491" s="90">
        <v>0.23688681210000001</v>
      </c>
      <c r="P1491" s="54">
        <v>39</v>
      </c>
    </row>
    <row r="1492" spans="1:16" ht="24">
      <c r="A1492" s="54" t="s">
        <v>225</v>
      </c>
      <c r="B1492" s="54" t="s">
        <v>185</v>
      </c>
      <c r="C1492" s="54" t="s">
        <v>1125</v>
      </c>
      <c r="D1492" s="54" t="s">
        <v>97</v>
      </c>
      <c r="E1492" s="54" t="s">
        <v>365</v>
      </c>
      <c r="F1492" s="54" t="s">
        <v>267</v>
      </c>
      <c r="G1492" s="54" t="s">
        <v>192</v>
      </c>
      <c r="H1492" s="54" t="s">
        <v>473</v>
      </c>
      <c r="I1492" s="54" t="s">
        <v>474</v>
      </c>
      <c r="J1492" s="54" t="s">
        <v>192</v>
      </c>
      <c r="K1492" s="54" t="s">
        <v>481</v>
      </c>
      <c r="L1492" s="89">
        <v>41695</v>
      </c>
      <c r="M1492" s="89"/>
      <c r="N1492" s="54" t="s">
        <v>482</v>
      </c>
      <c r="O1492" s="90">
        <v>0.13970247890000001</v>
      </c>
      <c r="P1492" s="54">
        <v>23</v>
      </c>
    </row>
    <row r="1493" spans="1:16" ht="24">
      <c r="A1493" s="54" t="s">
        <v>225</v>
      </c>
      <c r="B1493" s="54" t="s">
        <v>185</v>
      </c>
      <c r="C1493" s="54" t="s">
        <v>1125</v>
      </c>
      <c r="D1493" s="54" t="s">
        <v>97</v>
      </c>
      <c r="E1493" s="54" t="s">
        <v>365</v>
      </c>
      <c r="F1493" s="54" t="s">
        <v>267</v>
      </c>
      <c r="G1493" s="54" t="s">
        <v>192</v>
      </c>
      <c r="H1493" s="54" t="s">
        <v>473</v>
      </c>
      <c r="I1493" s="54" t="s">
        <v>474</v>
      </c>
      <c r="J1493" s="54" t="s">
        <v>192</v>
      </c>
      <c r="K1493" s="54" t="s">
        <v>483</v>
      </c>
      <c r="L1493" s="89">
        <v>41695</v>
      </c>
      <c r="M1493" s="89"/>
      <c r="N1493" s="54" t="s">
        <v>484</v>
      </c>
      <c r="O1493" s="90">
        <v>1.1176198313000001</v>
      </c>
      <c r="P1493" s="54">
        <v>184</v>
      </c>
    </row>
    <row r="1494" spans="1:16" ht="24">
      <c r="A1494" s="54" t="s">
        <v>225</v>
      </c>
      <c r="B1494" s="54" t="s">
        <v>185</v>
      </c>
      <c r="C1494" s="54" t="s">
        <v>1125</v>
      </c>
      <c r="D1494" s="54" t="s">
        <v>97</v>
      </c>
      <c r="E1494" s="54" t="s">
        <v>365</v>
      </c>
      <c r="F1494" s="54" t="s">
        <v>267</v>
      </c>
      <c r="G1494" s="54" t="s">
        <v>192</v>
      </c>
      <c r="H1494" s="54" t="s">
        <v>473</v>
      </c>
      <c r="I1494" s="54" t="s">
        <v>474</v>
      </c>
      <c r="J1494" s="54" t="s">
        <v>192</v>
      </c>
      <c r="K1494" s="54" t="s">
        <v>485</v>
      </c>
      <c r="L1494" s="89">
        <v>41695</v>
      </c>
      <c r="M1494" s="89"/>
      <c r="N1494" s="54" t="s">
        <v>486</v>
      </c>
      <c r="O1494" s="90">
        <v>0.24296083290000001</v>
      </c>
      <c r="P1494" s="54">
        <v>40</v>
      </c>
    </row>
    <row r="1495" spans="1:16" ht="24">
      <c r="A1495" s="54" t="s">
        <v>225</v>
      </c>
      <c r="B1495" s="54" t="s">
        <v>185</v>
      </c>
      <c r="C1495" s="54" t="s">
        <v>1125</v>
      </c>
      <c r="D1495" s="54" t="s">
        <v>97</v>
      </c>
      <c r="E1495" s="54" t="s">
        <v>365</v>
      </c>
      <c r="F1495" s="54" t="s">
        <v>267</v>
      </c>
      <c r="G1495" s="54" t="s">
        <v>192</v>
      </c>
      <c r="H1495" s="54" t="s">
        <v>473</v>
      </c>
      <c r="I1495" s="54" t="s">
        <v>474</v>
      </c>
      <c r="J1495" s="54" t="s">
        <v>192</v>
      </c>
      <c r="K1495" s="54" t="s">
        <v>487</v>
      </c>
      <c r="L1495" s="89">
        <v>41695</v>
      </c>
      <c r="M1495" s="89"/>
      <c r="N1495" s="54" t="s">
        <v>488</v>
      </c>
      <c r="O1495" s="90">
        <v>0.10933237480000001</v>
      </c>
      <c r="P1495" s="54">
        <v>18</v>
      </c>
    </row>
    <row r="1496" spans="1:16" ht="24">
      <c r="A1496" s="54" t="s">
        <v>225</v>
      </c>
      <c r="B1496" s="54" t="s">
        <v>185</v>
      </c>
      <c r="C1496" s="54" t="s">
        <v>1125</v>
      </c>
      <c r="D1496" s="54" t="s">
        <v>97</v>
      </c>
      <c r="E1496" s="54" t="s">
        <v>365</v>
      </c>
      <c r="F1496" s="54" t="s">
        <v>267</v>
      </c>
      <c r="G1496" s="54" t="s">
        <v>192</v>
      </c>
      <c r="H1496" s="54" t="s">
        <v>473</v>
      </c>
      <c r="I1496" s="54" t="s">
        <v>474</v>
      </c>
      <c r="J1496" s="54" t="s">
        <v>192</v>
      </c>
      <c r="K1496" s="54" t="s">
        <v>489</v>
      </c>
      <c r="L1496" s="89">
        <v>41695</v>
      </c>
      <c r="M1496" s="89"/>
      <c r="N1496" s="54" t="s">
        <v>490</v>
      </c>
      <c r="O1496" s="90">
        <v>1.1783600395</v>
      </c>
      <c r="P1496" s="54">
        <v>194</v>
      </c>
    </row>
    <row r="1497" spans="1:16" ht="24">
      <c r="A1497" s="54" t="s">
        <v>225</v>
      </c>
      <c r="B1497" s="54" t="s">
        <v>185</v>
      </c>
      <c r="C1497" s="54" t="s">
        <v>1125</v>
      </c>
      <c r="D1497" s="54" t="s">
        <v>97</v>
      </c>
      <c r="E1497" s="54" t="s">
        <v>365</v>
      </c>
      <c r="F1497" s="54" t="s">
        <v>267</v>
      </c>
      <c r="G1497" s="54" t="s">
        <v>192</v>
      </c>
      <c r="H1497" s="54" t="s">
        <v>473</v>
      </c>
      <c r="I1497" s="54" t="s">
        <v>474</v>
      </c>
      <c r="J1497" s="54" t="s">
        <v>192</v>
      </c>
      <c r="K1497" s="54" t="s">
        <v>491</v>
      </c>
      <c r="L1497" s="89">
        <v>41695</v>
      </c>
      <c r="M1497" s="89"/>
      <c r="N1497" s="54" t="s">
        <v>492</v>
      </c>
      <c r="O1497" s="90">
        <v>0.62562414470000016</v>
      </c>
      <c r="P1497" s="54">
        <v>103</v>
      </c>
    </row>
    <row r="1498" spans="1:16" ht="24">
      <c r="A1498" s="54" t="s">
        <v>225</v>
      </c>
      <c r="B1498" s="54" t="s">
        <v>185</v>
      </c>
      <c r="C1498" s="54" t="s">
        <v>1125</v>
      </c>
      <c r="D1498" s="54" t="s">
        <v>97</v>
      </c>
      <c r="E1498" s="54" t="s">
        <v>365</v>
      </c>
      <c r="F1498" s="54" t="s">
        <v>267</v>
      </c>
      <c r="G1498" s="54" t="s">
        <v>192</v>
      </c>
      <c r="H1498" s="54" t="s">
        <v>473</v>
      </c>
      <c r="I1498" s="54" t="s">
        <v>474</v>
      </c>
      <c r="J1498" s="54" t="s">
        <v>192</v>
      </c>
      <c r="K1498" s="54" t="s">
        <v>493</v>
      </c>
      <c r="L1498" s="89">
        <v>41695</v>
      </c>
      <c r="M1498" s="89"/>
      <c r="N1498" s="54" t="s">
        <v>494</v>
      </c>
      <c r="O1498" s="90">
        <v>1.263396331</v>
      </c>
      <c r="P1498" s="54">
        <v>208</v>
      </c>
    </row>
    <row r="1499" spans="1:16" ht="24">
      <c r="A1499" s="54" t="s">
        <v>225</v>
      </c>
      <c r="B1499" s="54" t="s">
        <v>185</v>
      </c>
      <c r="C1499" s="54" t="s">
        <v>1125</v>
      </c>
      <c r="D1499" s="54" t="s">
        <v>97</v>
      </c>
      <c r="E1499" s="54" t="s">
        <v>365</v>
      </c>
      <c r="F1499" s="54" t="s">
        <v>267</v>
      </c>
      <c r="G1499" s="54" t="s">
        <v>283</v>
      </c>
      <c r="H1499" s="54" t="s">
        <v>595</v>
      </c>
      <c r="I1499" s="54" t="s">
        <v>596</v>
      </c>
      <c r="J1499" s="54" t="s">
        <v>283</v>
      </c>
      <c r="K1499" s="54" t="s">
        <v>597</v>
      </c>
      <c r="L1499" s="89">
        <v>41695</v>
      </c>
      <c r="M1499" s="89"/>
      <c r="N1499" s="54" t="s">
        <v>598</v>
      </c>
      <c r="O1499" s="90">
        <v>0.20044268709999999</v>
      </c>
      <c r="P1499" s="54">
        <v>33</v>
      </c>
    </row>
    <row r="1500" spans="1:16" ht="24">
      <c r="A1500" s="54" t="s">
        <v>225</v>
      </c>
      <c r="B1500" s="54" t="s">
        <v>185</v>
      </c>
      <c r="C1500" s="54" t="s">
        <v>1125</v>
      </c>
      <c r="D1500" s="54" t="s">
        <v>97</v>
      </c>
      <c r="E1500" s="54" t="s">
        <v>365</v>
      </c>
      <c r="F1500" s="54" t="s">
        <v>267</v>
      </c>
      <c r="G1500" s="54" t="s">
        <v>283</v>
      </c>
      <c r="H1500" s="54" t="s">
        <v>595</v>
      </c>
      <c r="I1500" s="54" t="s">
        <v>596</v>
      </c>
      <c r="J1500" s="54" t="s">
        <v>283</v>
      </c>
      <c r="K1500" s="54" t="s">
        <v>599</v>
      </c>
      <c r="L1500" s="89">
        <v>41695</v>
      </c>
      <c r="M1500" s="89"/>
      <c r="N1500" s="54" t="s">
        <v>600</v>
      </c>
      <c r="O1500" s="90">
        <v>0.21866474960000001</v>
      </c>
      <c r="P1500" s="54">
        <v>36</v>
      </c>
    </row>
    <row r="1501" spans="1:16" ht="24">
      <c r="A1501" s="54" t="s">
        <v>225</v>
      </c>
      <c r="B1501" s="54" t="s">
        <v>185</v>
      </c>
      <c r="C1501" s="54" t="s">
        <v>1125</v>
      </c>
      <c r="D1501" s="54" t="s">
        <v>97</v>
      </c>
      <c r="E1501" s="54" t="s">
        <v>365</v>
      </c>
      <c r="F1501" s="54" t="s">
        <v>267</v>
      </c>
      <c r="G1501" s="54" t="s">
        <v>283</v>
      </c>
      <c r="H1501" s="54" t="s">
        <v>595</v>
      </c>
      <c r="I1501" s="54" t="s">
        <v>596</v>
      </c>
      <c r="J1501" s="54" t="s">
        <v>283</v>
      </c>
      <c r="K1501" s="54" t="s">
        <v>601</v>
      </c>
      <c r="L1501" s="89">
        <v>41695</v>
      </c>
      <c r="M1501" s="89"/>
      <c r="N1501" s="54" t="s">
        <v>602</v>
      </c>
      <c r="O1501" s="90">
        <v>0.88073301920000002</v>
      </c>
      <c r="P1501" s="54">
        <v>145</v>
      </c>
    </row>
    <row r="1502" spans="1:16" ht="24">
      <c r="A1502" s="54" t="s">
        <v>225</v>
      </c>
      <c r="B1502" s="54" t="s">
        <v>185</v>
      </c>
      <c r="C1502" s="54" t="s">
        <v>1125</v>
      </c>
      <c r="D1502" s="54" t="s">
        <v>97</v>
      </c>
      <c r="E1502" s="54" t="s">
        <v>365</v>
      </c>
      <c r="F1502" s="54" t="s">
        <v>267</v>
      </c>
      <c r="G1502" s="54" t="s">
        <v>283</v>
      </c>
      <c r="H1502" s="54" t="s">
        <v>595</v>
      </c>
      <c r="I1502" s="54" t="s">
        <v>596</v>
      </c>
      <c r="J1502" s="54" t="s">
        <v>283</v>
      </c>
      <c r="K1502" s="54" t="s">
        <v>603</v>
      </c>
      <c r="L1502" s="89">
        <v>41695</v>
      </c>
      <c r="M1502" s="89"/>
      <c r="N1502" s="54" t="s">
        <v>604</v>
      </c>
      <c r="O1502" s="90">
        <v>0.50414372819999997</v>
      </c>
      <c r="P1502" s="54">
        <v>83</v>
      </c>
    </row>
    <row r="1503" spans="1:16" ht="24">
      <c r="A1503" s="54" t="s">
        <v>225</v>
      </c>
      <c r="B1503" s="54" t="s">
        <v>185</v>
      </c>
      <c r="C1503" s="54" t="s">
        <v>1125</v>
      </c>
      <c r="D1503" s="54" t="s">
        <v>97</v>
      </c>
      <c r="E1503" s="54" t="s">
        <v>365</v>
      </c>
      <c r="F1503" s="54" t="s">
        <v>267</v>
      </c>
      <c r="G1503" s="54" t="s">
        <v>283</v>
      </c>
      <c r="H1503" s="54" t="s">
        <v>595</v>
      </c>
      <c r="I1503" s="54" t="s">
        <v>596</v>
      </c>
      <c r="J1503" s="54" t="s">
        <v>283</v>
      </c>
      <c r="K1503" s="54" t="s">
        <v>605</v>
      </c>
      <c r="L1503" s="89">
        <v>41695</v>
      </c>
      <c r="M1503" s="89"/>
      <c r="N1503" s="54" t="s">
        <v>606</v>
      </c>
      <c r="O1503" s="90">
        <v>0.12755443729999999</v>
      </c>
      <c r="P1503" s="54">
        <v>21</v>
      </c>
    </row>
    <row r="1504" spans="1:16" ht="24">
      <c r="A1504" s="54" t="s">
        <v>225</v>
      </c>
      <c r="B1504" s="54" t="s">
        <v>185</v>
      </c>
      <c r="C1504" s="54" t="s">
        <v>1125</v>
      </c>
      <c r="D1504" s="54" t="s">
        <v>97</v>
      </c>
      <c r="E1504" s="54" t="s">
        <v>365</v>
      </c>
      <c r="F1504" s="54" t="s">
        <v>267</v>
      </c>
      <c r="G1504" s="54" t="s">
        <v>283</v>
      </c>
      <c r="H1504" s="54" t="s">
        <v>595</v>
      </c>
      <c r="I1504" s="54" t="s">
        <v>596</v>
      </c>
      <c r="J1504" s="54" t="s">
        <v>283</v>
      </c>
      <c r="K1504" s="54" t="s">
        <v>607</v>
      </c>
      <c r="L1504" s="89">
        <v>41695</v>
      </c>
      <c r="M1504" s="89"/>
      <c r="N1504" s="54" t="s">
        <v>608</v>
      </c>
      <c r="O1504" s="90">
        <v>0.54666187399999999</v>
      </c>
      <c r="P1504" s="54">
        <v>90</v>
      </c>
    </row>
    <row r="1505" spans="1:16" ht="24">
      <c r="A1505" s="54" t="s">
        <v>225</v>
      </c>
      <c r="B1505" s="54" t="s">
        <v>185</v>
      </c>
      <c r="C1505" s="54" t="s">
        <v>1125</v>
      </c>
      <c r="D1505" s="54" t="s">
        <v>97</v>
      </c>
      <c r="E1505" s="54" t="s">
        <v>365</v>
      </c>
      <c r="F1505" s="54" t="s">
        <v>267</v>
      </c>
      <c r="G1505" s="54" t="s">
        <v>283</v>
      </c>
      <c r="H1505" s="54" t="s">
        <v>595</v>
      </c>
      <c r="I1505" s="54" t="s">
        <v>596</v>
      </c>
      <c r="J1505" s="54" t="s">
        <v>283</v>
      </c>
      <c r="K1505" s="54" t="s">
        <v>609</v>
      </c>
      <c r="L1505" s="89">
        <v>41695</v>
      </c>
      <c r="M1505" s="89"/>
      <c r="N1505" s="54" t="s">
        <v>610</v>
      </c>
      <c r="O1505" s="90">
        <v>0.1639985622</v>
      </c>
      <c r="P1505" s="54">
        <v>27</v>
      </c>
    </row>
    <row r="1506" spans="1:16" ht="24">
      <c r="A1506" s="54" t="s">
        <v>225</v>
      </c>
      <c r="B1506" s="54" t="s">
        <v>185</v>
      </c>
      <c r="C1506" s="54" t="s">
        <v>1125</v>
      </c>
      <c r="D1506" s="54" t="s">
        <v>97</v>
      </c>
      <c r="E1506" s="54" t="s">
        <v>365</v>
      </c>
      <c r="F1506" s="54" t="s">
        <v>267</v>
      </c>
      <c r="G1506" s="54" t="s">
        <v>283</v>
      </c>
      <c r="H1506" s="54" t="s">
        <v>595</v>
      </c>
      <c r="I1506" s="54" t="s">
        <v>596</v>
      </c>
      <c r="J1506" s="54" t="s">
        <v>283</v>
      </c>
      <c r="K1506" s="54" t="s">
        <v>611</v>
      </c>
      <c r="L1506" s="89">
        <v>41695</v>
      </c>
      <c r="M1506" s="89"/>
      <c r="N1506" s="54" t="s">
        <v>612</v>
      </c>
      <c r="O1506" s="90">
        <v>5.4666187400000003E-2</v>
      </c>
      <c r="P1506" s="54">
        <v>9</v>
      </c>
    </row>
    <row r="1507" spans="1:16" ht="24">
      <c r="A1507" s="54" t="s">
        <v>225</v>
      </c>
      <c r="B1507" s="54" t="s">
        <v>185</v>
      </c>
      <c r="C1507" s="54" t="s">
        <v>1125</v>
      </c>
      <c r="D1507" s="54" t="s">
        <v>97</v>
      </c>
      <c r="E1507" s="54" t="s">
        <v>365</v>
      </c>
      <c r="F1507" s="54" t="s">
        <v>267</v>
      </c>
      <c r="G1507" s="54" t="s">
        <v>283</v>
      </c>
      <c r="H1507" s="54" t="s">
        <v>595</v>
      </c>
      <c r="I1507" s="54" t="s">
        <v>596</v>
      </c>
      <c r="J1507" s="54" t="s">
        <v>283</v>
      </c>
      <c r="K1507" s="54" t="s">
        <v>613</v>
      </c>
      <c r="L1507" s="89">
        <v>41695</v>
      </c>
      <c r="M1507" s="89"/>
      <c r="N1507" s="54" t="s">
        <v>614</v>
      </c>
      <c r="O1507" s="90">
        <v>0.47377362410000001</v>
      </c>
      <c r="P1507" s="54">
        <v>78</v>
      </c>
    </row>
    <row r="1508" spans="1:16" ht="24">
      <c r="A1508" s="54" t="s">
        <v>225</v>
      </c>
      <c r="B1508" s="54" t="s">
        <v>185</v>
      </c>
      <c r="C1508" s="54" t="s">
        <v>1125</v>
      </c>
      <c r="D1508" s="54" t="s">
        <v>97</v>
      </c>
      <c r="E1508" s="54" t="s">
        <v>365</v>
      </c>
      <c r="F1508" s="54" t="s">
        <v>267</v>
      </c>
      <c r="G1508" s="54" t="s">
        <v>283</v>
      </c>
      <c r="H1508" s="54" t="s">
        <v>595</v>
      </c>
      <c r="I1508" s="54" t="s">
        <v>596</v>
      </c>
      <c r="J1508" s="54" t="s">
        <v>283</v>
      </c>
      <c r="K1508" s="54" t="s">
        <v>595</v>
      </c>
      <c r="L1508" s="89">
        <v>41695</v>
      </c>
      <c r="M1508" s="89"/>
      <c r="N1508" s="54" t="s">
        <v>615</v>
      </c>
      <c r="O1508" s="90">
        <v>0.21866474960000001</v>
      </c>
      <c r="P1508" s="54">
        <v>36</v>
      </c>
    </row>
    <row r="1509" spans="1:16" ht="24">
      <c r="A1509" s="54" t="s">
        <v>225</v>
      </c>
      <c r="B1509" s="54" t="s">
        <v>185</v>
      </c>
      <c r="C1509" s="54" t="s">
        <v>1125</v>
      </c>
      <c r="D1509" s="54" t="s">
        <v>97</v>
      </c>
      <c r="E1509" s="54" t="s">
        <v>365</v>
      </c>
      <c r="F1509" s="54" t="s">
        <v>267</v>
      </c>
      <c r="G1509" s="54" t="s">
        <v>283</v>
      </c>
      <c r="H1509" s="54" t="s">
        <v>595</v>
      </c>
      <c r="I1509" s="54" t="s">
        <v>596</v>
      </c>
      <c r="J1509" s="54" t="s">
        <v>283</v>
      </c>
      <c r="K1509" s="54" t="s">
        <v>616</v>
      </c>
      <c r="L1509" s="89">
        <v>41695</v>
      </c>
      <c r="M1509" s="89"/>
      <c r="N1509" s="54" t="s">
        <v>617</v>
      </c>
      <c r="O1509" s="90">
        <v>0.103258354</v>
      </c>
      <c r="P1509" s="54">
        <v>17</v>
      </c>
    </row>
    <row r="1510" spans="1:16" ht="24">
      <c r="A1510" s="54" t="s">
        <v>225</v>
      </c>
      <c r="B1510" s="54" t="s">
        <v>185</v>
      </c>
      <c r="C1510" s="54" t="s">
        <v>1125</v>
      </c>
      <c r="D1510" s="54" t="s">
        <v>97</v>
      </c>
      <c r="E1510" s="54" t="s">
        <v>365</v>
      </c>
      <c r="F1510" s="54" t="s">
        <v>267</v>
      </c>
      <c r="G1510" s="54" t="s">
        <v>194</v>
      </c>
      <c r="H1510" s="54" t="s">
        <v>195</v>
      </c>
      <c r="I1510" s="54" t="s">
        <v>673</v>
      </c>
      <c r="J1510" s="54" t="s">
        <v>194</v>
      </c>
      <c r="K1510" s="54" t="s">
        <v>674</v>
      </c>
      <c r="L1510" s="89">
        <v>41814</v>
      </c>
      <c r="M1510" s="89"/>
      <c r="N1510" s="54" t="s">
        <v>675</v>
      </c>
      <c r="O1510" s="90">
        <v>0.26725691620000008</v>
      </c>
      <c r="P1510" s="54">
        <v>44</v>
      </c>
    </row>
    <row r="1511" spans="1:16" ht="24">
      <c r="A1511" s="54" t="s">
        <v>225</v>
      </c>
      <c r="B1511" s="54" t="s">
        <v>185</v>
      </c>
      <c r="C1511" s="54" t="s">
        <v>1125</v>
      </c>
      <c r="D1511" s="54" t="s">
        <v>97</v>
      </c>
      <c r="E1511" s="54" t="s">
        <v>365</v>
      </c>
      <c r="F1511" s="54" t="s">
        <v>267</v>
      </c>
      <c r="G1511" s="54" t="s">
        <v>194</v>
      </c>
      <c r="H1511" s="54" t="s">
        <v>195</v>
      </c>
      <c r="I1511" s="54" t="s">
        <v>673</v>
      </c>
      <c r="J1511" s="54" t="s">
        <v>194</v>
      </c>
      <c r="K1511" s="54" t="s">
        <v>195</v>
      </c>
      <c r="L1511" s="89">
        <v>41814</v>
      </c>
      <c r="M1511" s="89"/>
      <c r="N1511" s="54" t="s">
        <v>676</v>
      </c>
      <c r="O1511" s="90">
        <v>0.3887373326000001</v>
      </c>
      <c r="P1511" s="54">
        <v>64</v>
      </c>
    </row>
    <row r="1512" spans="1:16" ht="24">
      <c r="A1512" s="54" t="s">
        <v>225</v>
      </c>
      <c r="B1512" s="54" t="s">
        <v>185</v>
      </c>
      <c r="C1512" s="54" t="s">
        <v>1125</v>
      </c>
      <c r="D1512" s="54" t="s">
        <v>97</v>
      </c>
      <c r="E1512" s="54" t="s">
        <v>365</v>
      </c>
      <c r="F1512" s="54" t="s">
        <v>267</v>
      </c>
      <c r="G1512" s="54" t="s">
        <v>194</v>
      </c>
      <c r="H1512" s="54" t="s">
        <v>195</v>
      </c>
      <c r="I1512" s="54" t="s">
        <v>673</v>
      </c>
      <c r="J1512" s="54" t="s">
        <v>194</v>
      </c>
      <c r="K1512" s="54" t="s">
        <v>677</v>
      </c>
      <c r="L1512" s="89">
        <v>41814</v>
      </c>
      <c r="M1512" s="89"/>
      <c r="N1512" s="54" t="s">
        <v>678</v>
      </c>
      <c r="O1512" s="90">
        <v>0.14577649970000001</v>
      </c>
      <c r="P1512" s="54">
        <v>24</v>
      </c>
    </row>
    <row r="1513" spans="1:16" ht="24">
      <c r="A1513" s="54" t="s">
        <v>225</v>
      </c>
      <c r="B1513" s="54" t="s">
        <v>185</v>
      </c>
      <c r="C1513" s="54" t="s">
        <v>1125</v>
      </c>
      <c r="D1513" s="54" t="s">
        <v>97</v>
      </c>
      <c r="E1513" s="54" t="s">
        <v>365</v>
      </c>
      <c r="F1513" s="54" t="s">
        <v>267</v>
      </c>
      <c r="G1513" s="54" t="s">
        <v>194</v>
      </c>
      <c r="H1513" s="54" t="s">
        <v>195</v>
      </c>
      <c r="I1513" s="54" t="s">
        <v>673</v>
      </c>
      <c r="J1513" s="54" t="s">
        <v>194</v>
      </c>
      <c r="K1513" s="54" t="s">
        <v>679</v>
      </c>
      <c r="L1513" s="89">
        <v>41814</v>
      </c>
      <c r="M1513" s="89"/>
      <c r="N1513" s="54" t="s">
        <v>680</v>
      </c>
      <c r="O1513" s="90">
        <v>0.25510887450000008</v>
      </c>
      <c r="P1513" s="54">
        <v>42</v>
      </c>
    </row>
    <row r="1514" spans="1:16" ht="24">
      <c r="A1514" s="54" t="s">
        <v>225</v>
      </c>
      <c r="B1514" s="54" t="s">
        <v>185</v>
      </c>
      <c r="C1514" s="54" t="s">
        <v>1125</v>
      </c>
      <c r="D1514" s="54" t="s">
        <v>97</v>
      </c>
      <c r="E1514" s="54" t="s">
        <v>365</v>
      </c>
      <c r="F1514" s="54" t="s">
        <v>267</v>
      </c>
      <c r="G1514" s="54" t="s">
        <v>194</v>
      </c>
      <c r="H1514" s="54" t="s">
        <v>195</v>
      </c>
      <c r="I1514" s="54" t="s">
        <v>673</v>
      </c>
      <c r="J1514" s="54" t="s">
        <v>194</v>
      </c>
      <c r="K1514" s="54" t="s">
        <v>681</v>
      </c>
      <c r="L1514" s="89">
        <v>41814</v>
      </c>
      <c r="M1514" s="89"/>
      <c r="N1514" s="54" t="s">
        <v>682</v>
      </c>
      <c r="O1514" s="90">
        <v>0.1214804164</v>
      </c>
      <c r="P1514" s="54">
        <v>20</v>
      </c>
    </row>
    <row r="1515" spans="1:16" ht="24">
      <c r="A1515" s="54" t="s">
        <v>225</v>
      </c>
      <c r="B1515" s="54" t="s">
        <v>185</v>
      </c>
      <c r="C1515" s="54" t="s">
        <v>1125</v>
      </c>
      <c r="D1515" s="54" t="s">
        <v>97</v>
      </c>
      <c r="E1515" s="54" t="s">
        <v>365</v>
      </c>
      <c r="F1515" s="54" t="s">
        <v>267</v>
      </c>
      <c r="G1515" s="54" t="s">
        <v>194</v>
      </c>
      <c r="H1515" s="54" t="s">
        <v>195</v>
      </c>
      <c r="I1515" s="54" t="s">
        <v>673</v>
      </c>
      <c r="J1515" s="54" t="s">
        <v>194</v>
      </c>
      <c r="K1515" s="54" t="s">
        <v>683</v>
      </c>
      <c r="L1515" s="89">
        <v>41814</v>
      </c>
      <c r="M1515" s="89"/>
      <c r="N1515" s="54" t="s">
        <v>684</v>
      </c>
      <c r="O1515" s="90">
        <v>0.15185052060000001</v>
      </c>
      <c r="P1515" s="54">
        <v>25</v>
      </c>
    </row>
    <row r="1516" spans="1:16" ht="24">
      <c r="A1516" s="54" t="s">
        <v>225</v>
      </c>
      <c r="B1516" s="54" t="s">
        <v>185</v>
      </c>
      <c r="C1516" s="54" t="s">
        <v>1125</v>
      </c>
      <c r="D1516" s="54" t="s">
        <v>97</v>
      </c>
      <c r="E1516" s="54" t="s">
        <v>365</v>
      </c>
      <c r="F1516" s="54" t="s">
        <v>267</v>
      </c>
      <c r="G1516" s="54" t="s">
        <v>194</v>
      </c>
      <c r="H1516" s="54" t="s">
        <v>195</v>
      </c>
      <c r="I1516" s="54" t="s">
        <v>673</v>
      </c>
      <c r="J1516" s="54" t="s">
        <v>194</v>
      </c>
      <c r="K1516" s="54" t="s">
        <v>685</v>
      </c>
      <c r="L1516" s="89">
        <v>41814</v>
      </c>
      <c r="M1516" s="89"/>
      <c r="N1516" s="54" t="s">
        <v>686</v>
      </c>
      <c r="O1516" s="90">
        <v>0.20044268709999999</v>
      </c>
      <c r="P1516" s="54">
        <v>33</v>
      </c>
    </row>
    <row r="1517" spans="1:16" ht="24">
      <c r="A1517" s="54" t="s">
        <v>225</v>
      </c>
      <c r="B1517" s="54" t="s">
        <v>185</v>
      </c>
      <c r="C1517" s="54" t="s">
        <v>1125</v>
      </c>
      <c r="D1517" s="54" t="s">
        <v>97</v>
      </c>
      <c r="E1517" s="54" t="s">
        <v>365</v>
      </c>
      <c r="F1517" s="54" t="s">
        <v>267</v>
      </c>
      <c r="G1517" s="54" t="s">
        <v>194</v>
      </c>
      <c r="H1517" s="54" t="s">
        <v>195</v>
      </c>
      <c r="I1517" s="54" t="s">
        <v>673</v>
      </c>
      <c r="J1517" s="54" t="s">
        <v>194</v>
      </c>
      <c r="K1517" s="54" t="s">
        <v>687</v>
      </c>
      <c r="L1517" s="89">
        <v>41814</v>
      </c>
      <c r="M1517" s="89"/>
      <c r="N1517" s="54" t="s">
        <v>688</v>
      </c>
      <c r="O1517" s="90">
        <v>9.7184333199999987E-2</v>
      </c>
      <c r="P1517" s="54">
        <v>16</v>
      </c>
    </row>
    <row r="1518" spans="1:16" ht="24">
      <c r="A1518" s="54" t="s">
        <v>225</v>
      </c>
      <c r="B1518" s="54" t="s">
        <v>185</v>
      </c>
      <c r="C1518" s="54" t="s">
        <v>1125</v>
      </c>
      <c r="D1518" s="54" t="s">
        <v>97</v>
      </c>
      <c r="E1518" s="54" t="s">
        <v>365</v>
      </c>
      <c r="F1518" s="54" t="s">
        <v>267</v>
      </c>
      <c r="G1518" s="54" t="s">
        <v>194</v>
      </c>
      <c r="H1518" s="54" t="s">
        <v>195</v>
      </c>
      <c r="I1518" s="54" t="s">
        <v>673</v>
      </c>
      <c r="J1518" s="54" t="s">
        <v>194</v>
      </c>
      <c r="K1518" s="54" t="s">
        <v>689</v>
      </c>
      <c r="L1518" s="89">
        <v>41814</v>
      </c>
      <c r="M1518" s="89"/>
      <c r="N1518" s="54" t="s">
        <v>690</v>
      </c>
      <c r="O1518" s="90">
        <v>0.34621918690000009</v>
      </c>
      <c r="P1518" s="54">
        <v>57</v>
      </c>
    </row>
    <row r="1519" spans="1:16" ht="24">
      <c r="A1519" s="54" t="s">
        <v>225</v>
      </c>
      <c r="B1519" s="54" t="s">
        <v>185</v>
      </c>
      <c r="C1519" s="54" t="s">
        <v>1125</v>
      </c>
      <c r="D1519" s="54" t="s">
        <v>97</v>
      </c>
      <c r="E1519" s="54" t="s">
        <v>365</v>
      </c>
      <c r="F1519" s="54" t="s">
        <v>267</v>
      </c>
      <c r="G1519" s="54" t="s">
        <v>194</v>
      </c>
      <c r="H1519" s="54" t="s">
        <v>195</v>
      </c>
      <c r="I1519" s="54" t="s">
        <v>673</v>
      </c>
      <c r="J1519" s="54" t="s">
        <v>194</v>
      </c>
      <c r="K1519" s="54" t="s">
        <v>691</v>
      </c>
      <c r="L1519" s="89">
        <v>41814</v>
      </c>
      <c r="M1519" s="89"/>
      <c r="N1519" s="54" t="s">
        <v>692</v>
      </c>
      <c r="O1519" s="90">
        <v>0.1761466038</v>
      </c>
      <c r="P1519" s="54">
        <v>29</v>
      </c>
    </row>
    <row r="1520" spans="1:16" ht="24">
      <c r="A1520" s="54" t="s">
        <v>225</v>
      </c>
      <c r="B1520" s="54" t="s">
        <v>185</v>
      </c>
      <c r="C1520" s="54" t="s">
        <v>1125</v>
      </c>
      <c r="D1520" s="54" t="s">
        <v>97</v>
      </c>
      <c r="E1520" s="54" t="s">
        <v>365</v>
      </c>
      <c r="F1520" s="54" t="s">
        <v>267</v>
      </c>
      <c r="G1520" s="54" t="s">
        <v>194</v>
      </c>
      <c r="H1520" s="54" t="s">
        <v>195</v>
      </c>
      <c r="I1520" s="54" t="s">
        <v>673</v>
      </c>
      <c r="J1520" s="54" t="s">
        <v>194</v>
      </c>
      <c r="K1520" s="54" t="s">
        <v>693</v>
      </c>
      <c r="L1520" s="89">
        <v>41814</v>
      </c>
      <c r="M1520" s="89"/>
      <c r="N1520" s="54" t="s">
        <v>694</v>
      </c>
      <c r="O1520" s="90">
        <v>0.24296083290000001</v>
      </c>
      <c r="P1520" s="54">
        <v>40</v>
      </c>
    </row>
    <row r="1521" spans="1:16" ht="24">
      <c r="A1521" s="54" t="s">
        <v>225</v>
      </c>
      <c r="B1521" s="54" t="s">
        <v>185</v>
      </c>
      <c r="C1521" s="54" t="s">
        <v>1125</v>
      </c>
      <c r="D1521" s="54" t="s">
        <v>97</v>
      </c>
      <c r="E1521" s="54" t="s">
        <v>365</v>
      </c>
      <c r="F1521" s="54" t="s">
        <v>267</v>
      </c>
      <c r="G1521" s="54" t="s">
        <v>302</v>
      </c>
      <c r="H1521" s="54" t="s">
        <v>303</v>
      </c>
      <c r="I1521" s="54" t="s">
        <v>304</v>
      </c>
      <c r="J1521" s="54" t="s">
        <v>302</v>
      </c>
      <c r="K1521" s="54" t="s">
        <v>801</v>
      </c>
      <c r="L1521" s="89">
        <v>41695</v>
      </c>
      <c r="M1521" s="89"/>
      <c r="N1521" s="54" t="s">
        <v>802</v>
      </c>
      <c r="O1521" s="90">
        <v>0.13970247890000001</v>
      </c>
      <c r="P1521" s="54">
        <v>23</v>
      </c>
    </row>
    <row r="1522" spans="1:16" ht="24">
      <c r="A1522" s="54" t="s">
        <v>225</v>
      </c>
      <c r="B1522" s="54" t="s">
        <v>185</v>
      </c>
      <c r="C1522" s="54" t="s">
        <v>1125</v>
      </c>
      <c r="D1522" s="54" t="s">
        <v>97</v>
      </c>
      <c r="E1522" s="54" t="s">
        <v>365</v>
      </c>
      <c r="F1522" s="54" t="s">
        <v>267</v>
      </c>
      <c r="G1522" s="54" t="s">
        <v>302</v>
      </c>
      <c r="H1522" s="54" t="s">
        <v>303</v>
      </c>
      <c r="I1522" s="54" t="s">
        <v>304</v>
      </c>
      <c r="J1522" s="54" t="s">
        <v>302</v>
      </c>
      <c r="K1522" s="54" t="s">
        <v>803</v>
      </c>
      <c r="L1522" s="89">
        <v>41695</v>
      </c>
      <c r="M1522" s="89"/>
      <c r="N1522" s="54" t="s">
        <v>804</v>
      </c>
      <c r="O1522" s="90">
        <v>6.0740207999999997E-3</v>
      </c>
      <c r="P1522" s="54">
        <v>1</v>
      </c>
    </row>
    <row r="1523" spans="1:16" ht="24">
      <c r="A1523" s="54" t="s">
        <v>225</v>
      </c>
      <c r="B1523" s="54" t="s">
        <v>185</v>
      </c>
      <c r="C1523" s="54" t="s">
        <v>1125</v>
      </c>
      <c r="D1523" s="54" t="s">
        <v>97</v>
      </c>
      <c r="E1523" s="54" t="s">
        <v>365</v>
      </c>
      <c r="F1523" s="54" t="s">
        <v>267</v>
      </c>
      <c r="G1523" s="54" t="s">
        <v>302</v>
      </c>
      <c r="H1523" s="54" t="s">
        <v>303</v>
      </c>
      <c r="I1523" s="54" t="s">
        <v>304</v>
      </c>
      <c r="J1523" s="54" t="s">
        <v>302</v>
      </c>
      <c r="K1523" s="54" t="s">
        <v>303</v>
      </c>
      <c r="L1523" s="89">
        <v>41695</v>
      </c>
      <c r="M1523" s="89"/>
      <c r="N1523" s="54" t="s">
        <v>805</v>
      </c>
      <c r="O1523" s="90">
        <v>1.82220625E-2</v>
      </c>
      <c r="P1523" s="54">
        <v>3</v>
      </c>
    </row>
    <row r="1524" spans="1:16" ht="24">
      <c r="A1524" s="54" t="s">
        <v>225</v>
      </c>
      <c r="B1524" s="54" t="s">
        <v>185</v>
      </c>
      <c r="C1524" s="54" t="s">
        <v>1125</v>
      </c>
      <c r="D1524" s="54" t="s">
        <v>97</v>
      </c>
      <c r="E1524" s="54" t="s">
        <v>365</v>
      </c>
      <c r="F1524" s="54" t="s">
        <v>267</v>
      </c>
      <c r="G1524" s="54" t="s">
        <v>302</v>
      </c>
      <c r="H1524" s="54" t="s">
        <v>303</v>
      </c>
      <c r="I1524" s="54" t="s">
        <v>304</v>
      </c>
      <c r="J1524" s="54" t="s">
        <v>302</v>
      </c>
      <c r="K1524" s="54" t="s">
        <v>303</v>
      </c>
      <c r="L1524" s="89">
        <v>41695</v>
      </c>
      <c r="M1524" s="89"/>
      <c r="N1524" s="54" t="s">
        <v>305</v>
      </c>
      <c r="O1524" s="90">
        <v>0.20651670790000001</v>
      </c>
      <c r="P1524" s="54">
        <v>34</v>
      </c>
    </row>
    <row r="1525" spans="1:16" ht="24">
      <c r="A1525" s="54" t="s">
        <v>225</v>
      </c>
      <c r="B1525" s="54" t="s">
        <v>185</v>
      </c>
      <c r="C1525" s="54" t="s">
        <v>1125</v>
      </c>
      <c r="D1525" s="54" t="s">
        <v>97</v>
      </c>
      <c r="E1525" s="54" t="s">
        <v>365</v>
      </c>
      <c r="F1525" s="54" t="s">
        <v>267</v>
      </c>
      <c r="G1525" s="54" t="s">
        <v>302</v>
      </c>
      <c r="H1525" s="54" t="s">
        <v>303</v>
      </c>
      <c r="I1525" s="54" t="s">
        <v>304</v>
      </c>
      <c r="J1525" s="54" t="s">
        <v>302</v>
      </c>
      <c r="K1525" s="54" t="s">
        <v>306</v>
      </c>
      <c r="L1525" s="89">
        <v>41695</v>
      </c>
      <c r="M1525" s="89"/>
      <c r="N1525" s="54" t="s">
        <v>307</v>
      </c>
      <c r="O1525" s="90">
        <v>6.6814229000000003E-2</v>
      </c>
      <c r="P1525" s="54">
        <v>11</v>
      </c>
    </row>
    <row r="1526" spans="1:16" ht="24">
      <c r="A1526" s="54" t="s">
        <v>225</v>
      </c>
      <c r="B1526" s="54" t="s">
        <v>185</v>
      </c>
      <c r="C1526" s="54" t="s">
        <v>1125</v>
      </c>
      <c r="D1526" s="54" t="s">
        <v>97</v>
      </c>
      <c r="E1526" s="54" t="s">
        <v>365</v>
      </c>
      <c r="F1526" s="54" t="s">
        <v>267</v>
      </c>
      <c r="G1526" s="54" t="s">
        <v>302</v>
      </c>
      <c r="H1526" s="54" t="s">
        <v>303</v>
      </c>
      <c r="I1526" s="54" t="s">
        <v>304</v>
      </c>
      <c r="J1526" s="54" t="s">
        <v>302</v>
      </c>
      <c r="K1526" s="54" t="s">
        <v>308</v>
      </c>
      <c r="L1526" s="89">
        <v>41695</v>
      </c>
      <c r="M1526" s="89"/>
      <c r="N1526" s="54" t="s">
        <v>309</v>
      </c>
      <c r="O1526" s="90">
        <v>0.71673445700000005</v>
      </c>
      <c r="P1526" s="54">
        <v>118</v>
      </c>
    </row>
    <row r="1527" spans="1:16" ht="24">
      <c r="A1527" s="54" t="s">
        <v>225</v>
      </c>
      <c r="B1527" s="54" t="s">
        <v>185</v>
      </c>
      <c r="C1527" s="54" t="s">
        <v>1125</v>
      </c>
      <c r="D1527" s="54" t="s">
        <v>97</v>
      </c>
      <c r="E1527" s="54" t="s">
        <v>365</v>
      </c>
      <c r="F1527" s="54" t="s">
        <v>267</v>
      </c>
      <c r="G1527" s="54" t="s">
        <v>302</v>
      </c>
      <c r="H1527" s="54" t="s">
        <v>303</v>
      </c>
      <c r="I1527" s="54" t="s">
        <v>304</v>
      </c>
      <c r="J1527" s="54" t="s">
        <v>302</v>
      </c>
      <c r="K1527" s="54" t="s">
        <v>806</v>
      </c>
      <c r="L1527" s="89">
        <v>41695</v>
      </c>
      <c r="M1527" s="89"/>
      <c r="N1527" s="54" t="s">
        <v>807</v>
      </c>
      <c r="O1527" s="90">
        <v>7.8962270700000003E-2</v>
      </c>
      <c r="P1527" s="54">
        <v>13</v>
      </c>
    </row>
    <row r="1528" spans="1:16" ht="24">
      <c r="A1528" s="54" t="s">
        <v>225</v>
      </c>
      <c r="B1528" s="54" t="s">
        <v>185</v>
      </c>
      <c r="C1528" s="54" t="s">
        <v>1125</v>
      </c>
      <c r="D1528" s="54" t="s">
        <v>97</v>
      </c>
      <c r="E1528" s="54" t="s">
        <v>365</v>
      </c>
      <c r="F1528" s="54" t="s">
        <v>267</v>
      </c>
      <c r="G1528" s="54" t="s">
        <v>302</v>
      </c>
      <c r="H1528" s="54" t="s">
        <v>303</v>
      </c>
      <c r="I1528" s="54" t="s">
        <v>304</v>
      </c>
      <c r="J1528" s="54" t="s">
        <v>302</v>
      </c>
      <c r="K1528" s="54" t="s">
        <v>808</v>
      </c>
      <c r="L1528" s="89">
        <v>41695</v>
      </c>
      <c r="M1528" s="89"/>
      <c r="N1528" s="54" t="s">
        <v>809</v>
      </c>
      <c r="O1528" s="90">
        <v>4.2518145799999997E-2</v>
      </c>
      <c r="P1528" s="54">
        <v>7</v>
      </c>
    </row>
    <row r="1529" spans="1:16" ht="24">
      <c r="A1529" s="54" t="s">
        <v>225</v>
      </c>
      <c r="B1529" s="54" t="s">
        <v>185</v>
      </c>
      <c r="C1529" s="54" t="s">
        <v>1125</v>
      </c>
      <c r="D1529" s="54" t="s">
        <v>97</v>
      </c>
      <c r="E1529" s="54" t="s">
        <v>365</v>
      </c>
      <c r="F1529" s="54" t="s">
        <v>267</v>
      </c>
      <c r="G1529" s="54" t="s">
        <v>302</v>
      </c>
      <c r="H1529" s="54" t="s">
        <v>303</v>
      </c>
      <c r="I1529" s="54" t="s">
        <v>304</v>
      </c>
      <c r="J1529" s="54" t="s">
        <v>302</v>
      </c>
      <c r="K1529" s="54" t="s">
        <v>810</v>
      </c>
      <c r="L1529" s="89">
        <v>41695</v>
      </c>
      <c r="M1529" s="89"/>
      <c r="N1529" s="54" t="s">
        <v>811</v>
      </c>
      <c r="O1529" s="90">
        <v>1.2148041599999999E-2</v>
      </c>
      <c r="P1529" s="54">
        <v>2</v>
      </c>
    </row>
    <row r="1530" spans="1:16" ht="24">
      <c r="A1530" s="54" t="s">
        <v>225</v>
      </c>
      <c r="B1530" s="54" t="s">
        <v>185</v>
      </c>
      <c r="C1530" s="54" t="s">
        <v>1125</v>
      </c>
      <c r="D1530" s="54" t="s">
        <v>97</v>
      </c>
      <c r="E1530" s="54" t="s">
        <v>365</v>
      </c>
      <c r="F1530" s="54" t="s">
        <v>267</v>
      </c>
      <c r="G1530" s="54" t="s">
        <v>302</v>
      </c>
      <c r="H1530" s="54" t="s">
        <v>303</v>
      </c>
      <c r="I1530" s="54" t="s">
        <v>304</v>
      </c>
      <c r="J1530" s="54" t="s">
        <v>302</v>
      </c>
      <c r="K1530" s="54" t="s">
        <v>812</v>
      </c>
      <c r="L1530" s="89">
        <v>41695</v>
      </c>
      <c r="M1530" s="89"/>
      <c r="N1530" s="54" t="s">
        <v>813</v>
      </c>
      <c r="O1530" s="90">
        <v>0.1822206247</v>
      </c>
      <c r="P1530" s="54">
        <v>30</v>
      </c>
    </row>
    <row r="1531" spans="1:16" ht="24">
      <c r="A1531" s="54" t="s">
        <v>225</v>
      </c>
      <c r="B1531" s="54" t="s">
        <v>185</v>
      </c>
      <c r="C1531" s="54" t="s">
        <v>1125</v>
      </c>
      <c r="D1531" s="54" t="s">
        <v>97</v>
      </c>
      <c r="E1531" s="54" t="s">
        <v>365</v>
      </c>
      <c r="F1531" s="54" t="s">
        <v>267</v>
      </c>
      <c r="G1531" s="54" t="s">
        <v>302</v>
      </c>
      <c r="H1531" s="54" t="s">
        <v>303</v>
      </c>
      <c r="I1531" s="54" t="s">
        <v>304</v>
      </c>
      <c r="J1531" s="54" t="s">
        <v>302</v>
      </c>
      <c r="K1531" s="54" t="s">
        <v>814</v>
      </c>
      <c r="L1531" s="89">
        <v>41695</v>
      </c>
      <c r="M1531" s="89"/>
      <c r="N1531" s="54" t="s">
        <v>815</v>
      </c>
      <c r="O1531" s="90">
        <v>4.85921666E-2</v>
      </c>
      <c r="P1531" s="54">
        <v>8</v>
      </c>
    </row>
    <row r="1532" spans="1:16" ht="24">
      <c r="A1532" s="54" t="s">
        <v>225</v>
      </c>
      <c r="B1532" s="54" t="s">
        <v>185</v>
      </c>
      <c r="C1532" s="54" t="s">
        <v>1125</v>
      </c>
      <c r="D1532" s="54" t="s">
        <v>97</v>
      </c>
      <c r="E1532" s="54" t="s">
        <v>365</v>
      </c>
      <c r="F1532" s="54" t="s">
        <v>267</v>
      </c>
      <c r="G1532" s="54" t="s">
        <v>302</v>
      </c>
      <c r="H1532" s="54" t="s">
        <v>303</v>
      </c>
      <c r="I1532" s="54" t="s">
        <v>304</v>
      </c>
      <c r="J1532" s="54" t="s">
        <v>302</v>
      </c>
      <c r="K1532" s="54" t="s">
        <v>816</v>
      </c>
      <c r="L1532" s="89">
        <v>41695</v>
      </c>
      <c r="M1532" s="89"/>
      <c r="N1532" s="54" t="s">
        <v>817</v>
      </c>
      <c r="O1532" s="90">
        <v>3.03701041E-2</v>
      </c>
      <c r="P1532" s="54">
        <v>5</v>
      </c>
    </row>
    <row r="1533" spans="1:16" ht="24">
      <c r="A1533" s="54" t="s">
        <v>225</v>
      </c>
      <c r="B1533" s="54" t="s">
        <v>185</v>
      </c>
      <c r="C1533" s="54" t="s">
        <v>1125</v>
      </c>
      <c r="D1533" s="54" t="s">
        <v>97</v>
      </c>
      <c r="E1533" s="54" t="s">
        <v>365</v>
      </c>
      <c r="F1533" s="54" t="s">
        <v>267</v>
      </c>
      <c r="G1533" s="54" t="s">
        <v>302</v>
      </c>
      <c r="H1533" s="54" t="s">
        <v>303</v>
      </c>
      <c r="I1533" s="54" t="s">
        <v>304</v>
      </c>
      <c r="J1533" s="54" t="s">
        <v>302</v>
      </c>
      <c r="K1533" s="54" t="s">
        <v>818</v>
      </c>
      <c r="L1533" s="89">
        <v>41695</v>
      </c>
      <c r="M1533" s="89"/>
      <c r="N1533" s="54" t="s">
        <v>819</v>
      </c>
      <c r="O1533" s="90">
        <v>0.1822206247</v>
      </c>
      <c r="P1533" s="54">
        <v>30</v>
      </c>
    </row>
    <row r="1534" spans="1:16" ht="24">
      <c r="A1534" s="54" t="s">
        <v>225</v>
      </c>
      <c r="B1534" s="54" t="s">
        <v>185</v>
      </c>
      <c r="C1534" s="54" t="s">
        <v>1125</v>
      </c>
      <c r="D1534" s="54" t="s">
        <v>97</v>
      </c>
      <c r="E1534" s="54" t="s">
        <v>365</v>
      </c>
      <c r="F1534" s="54" t="s">
        <v>267</v>
      </c>
      <c r="G1534" s="54" t="s">
        <v>854</v>
      </c>
      <c r="H1534" s="54" t="s">
        <v>876</v>
      </c>
      <c r="I1534" s="54" t="s">
        <v>877</v>
      </c>
      <c r="J1534" s="54" t="s">
        <v>854</v>
      </c>
      <c r="K1534" s="54" t="s">
        <v>878</v>
      </c>
      <c r="L1534" s="89">
        <v>41695</v>
      </c>
      <c r="M1534" s="89"/>
      <c r="N1534" s="54" t="s">
        <v>879</v>
      </c>
      <c r="O1534" s="90">
        <v>0.14577649970000001</v>
      </c>
      <c r="P1534" s="54">
        <v>24</v>
      </c>
    </row>
    <row r="1535" spans="1:16" ht="24">
      <c r="A1535" s="54" t="s">
        <v>225</v>
      </c>
      <c r="B1535" s="54" t="s">
        <v>185</v>
      </c>
      <c r="C1535" s="54" t="s">
        <v>1125</v>
      </c>
      <c r="D1535" s="54" t="s">
        <v>97</v>
      </c>
      <c r="E1535" s="54" t="s">
        <v>365</v>
      </c>
      <c r="F1535" s="54" t="s">
        <v>267</v>
      </c>
      <c r="G1535" s="54" t="s">
        <v>854</v>
      </c>
      <c r="H1535" s="54" t="s">
        <v>876</v>
      </c>
      <c r="I1535" s="54" t="s">
        <v>877</v>
      </c>
      <c r="J1535" s="54" t="s">
        <v>854</v>
      </c>
      <c r="K1535" s="54" t="s">
        <v>880</v>
      </c>
      <c r="L1535" s="89">
        <v>41695</v>
      </c>
      <c r="M1535" s="89"/>
      <c r="N1535" s="54" t="s">
        <v>881</v>
      </c>
      <c r="O1535" s="90">
        <v>2.6421990576000001</v>
      </c>
      <c r="P1535" s="54">
        <v>435</v>
      </c>
    </row>
    <row r="1536" spans="1:16" ht="24">
      <c r="A1536" s="54" t="s">
        <v>225</v>
      </c>
      <c r="B1536" s="54" t="s">
        <v>185</v>
      </c>
      <c r="C1536" s="54" t="s">
        <v>1125</v>
      </c>
      <c r="D1536" s="54" t="s">
        <v>97</v>
      </c>
      <c r="E1536" s="54" t="s">
        <v>365</v>
      </c>
      <c r="F1536" s="54" t="s">
        <v>267</v>
      </c>
      <c r="G1536" s="54" t="s">
        <v>854</v>
      </c>
      <c r="H1536" s="54" t="s">
        <v>876</v>
      </c>
      <c r="I1536" s="54" t="s">
        <v>877</v>
      </c>
      <c r="J1536" s="54" t="s">
        <v>854</v>
      </c>
      <c r="K1536" s="54" t="s">
        <v>872</v>
      </c>
      <c r="L1536" s="89">
        <v>41695</v>
      </c>
      <c r="M1536" s="89"/>
      <c r="N1536" s="54" t="s">
        <v>882</v>
      </c>
      <c r="O1536" s="90">
        <v>0.92325116490000003</v>
      </c>
      <c r="P1536" s="54">
        <v>152</v>
      </c>
    </row>
    <row r="1537" spans="1:16" ht="24">
      <c r="A1537" s="54" t="s">
        <v>225</v>
      </c>
      <c r="B1537" s="54" t="s">
        <v>185</v>
      </c>
      <c r="C1537" s="54" t="s">
        <v>1125</v>
      </c>
      <c r="D1537" s="54" t="s">
        <v>97</v>
      </c>
      <c r="E1537" s="54" t="s">
        <v>365</v>
      </c>
      <c r="F1537" s="54" t="s">
        <v>267</v>
      </c>
      <c r="G1537" s="54" t="s">
        <v>854</v>
      </c>
      <c r="H1537" s="54" t="s">
        <v>876</v>
      </c>
      <c r="I1537" s="54" t="s">
        <v>877</v>
      </c>
      <c r="J1537" s="54" t="s">
        <v>854</v>
      </c>
      <c r="K1537" s="54" t="s">
        <v>876</v>
      </c>
      <c r="L1537" s="89">
        <v>41695</v>
      </c>
      <c r="M1537" s="89"/>
      <c r="N1537" s="54" t="s">
        <v>883</v>
      </c>
      <c r="O1537" s="90">
        <v>0.59525404059999998</v>
      </c>
      <c r="P1537" s="54">
        <v>98</v>
      </c>
    </row>
    <row r="1538" spans="1:16" ht="24">
      <c r="A1538" s="54" t="s">
        <v>225</v>
      </c>
      <c r="B1538" s="54" t="s">
        <v>185</v>
      </c>
      <c r="C1538" s="54" t="s">
        <v>1125</v>
      </c>
      <c r="D1538" s="54" t="s">
        <v>97</v>
      </c>
      <c r="E1538" s="54" t="s">
        <v>365</v>
      </c>
      <c r="F1538" s="54" t="s">
        <v>267</v>
      </c>
      <c r="G1538" s="54" t="s">
        <v>199</v>
      </c>
      <c r="H1538" s="54" t="s">
        <v>200</v>
      </c>
      <c r="I1538" s="54" t="s">
        <v>936</v>
      </c>
      <c r="J1538" s="54" t="s">
        <v>199</v>
      </c>
      <c r="K1538" s="54" t="s">
        <v>1513</v>
      </c>
      <c r="L1538" s="89">
        <v>1</v>
      </c>
      <c r="M1538" s="89"/>
      <c r="N1538" s="54" t="s">
        <v>935</v>
      </c>
      <c r="O1538" s="90">
        <v>0.1214804164</v>
      </c>
      <c r="P1538" s="54">
        <v>20</v>
      </c>
    </row>
    <row r="1539" spans="1:16" ht="24">
      <c r="A1539" s="54" t="s">
        <v>225</v>
      </c>
      <c r="B1539" s="54" t="s">
        <v>185</v>
      </c>
      <c r="C1539" s="54" t="s">
        <v>1125</v>
      </c>
      <c r="D1539" s="54" t="s">
        <v>97</v>
      </c>
      <c r="E1539" s="54" t="s">
        <v>365</v>
      </c>
      <c r="F1539" s="54" t="s">
        <v>267</v>
      </c>
      <c r="G1539" s="54" t="s">
        <v>199</v>
      </c>
      <c r="H1539" s="54" t="s">
        <v>971</v>
      </c>
      <c r="I1539" s="54" t="s">
        <v>972</v>
      </c>
      <c r="J1539" s="54" t="s">
        <v>199</v>
      </c>
      <c r="K1539" s="54" t="s">
        <v>973</v>
      </c>
      <c r="L1539" s="89">
        <v>41695</v>
      </c>
      <c r="M1539" s="89"/>
      <c r="N1539" s="54" t="s">
        <v>974</v>
      </c>
      <c r="O1539" s="90">
        <v>0.14577649970000001</v>
      </c>
      <c r="P1539" s="54">
        <v>24</v>
      </c>
    </row>
    <row r="1540" spans="1:16" ht="36">
      <c r="A1540" s="54" t="s">
        <v>225</v>
      </c>
      <c r="B1540" s="54" t="s">
        <v>185</v>
      </c>
      <c r="C1540" s="54" t="s">
        <v>1125</v>
      </c>
      <c r="D1540" s="54" t="s">
        <v>97</v>
      </c>
      <c r="E1540" s="54" t="s">
        <v>365</v>
      </c>
      <c r="F1540" s="54" t="s">
        <v>267</v>
      </c>
      <c r="G1540" s="54" t="s">
        <v>199</v>
      </c>
      <c r="H1540" s="54" t="s">
        <v>971</v>
      </c>
      <c r="I1540" s="54" t="s">
        <v>972</v>
      </c>
      <c r="J1540" s="54" t="s">
        <v>199</v>
      </c>
      <c r="K1540" s="54" t="s">
        <v>975</v>
      </c>
      <c r="L1540" s="89">
        <v>41695</v>
      </c>
      <c r="M1540" s="89"/>
      <c r="N1540" s="54" t="s">
        <v>976</v>
      </c>
      <c r="O1540" s="90">
        <v>0.57703197810000018</v>
      </c>
      <c r="P1540" s="54">
        <v>95</v>
      </c>
    </row>
    <row r="1541" spans="1:16" ht="24">
      <c r="A1541" s="54" t="s">
        <v>225</v>
      </c>
      <c r="B1541" s="54" t="s">
        <v>185</v>
      </c>
      <c r="C1541" s="54" t="s">
        <v>1125</v>
      </c>
      <c r="D1541" s="54" t="s">
        <v>97</v>
      </c>
      <c r="E1541" s="54" t="s">
        <v>365</v>
      </c>
      <c r="F1541" s="54" t="s">
        <v>267</v>
      </c>
      <c r="G1541" s="54" t="s">
        <v>199</v>
      </c>
      <c r="H1541" s="54" t="s">
        <v>971</v>
      </c>
      <c r="I1541" s="54" t="s">
        <v>972</v>
      </c>
      <c r="J1541" s="54" t="s">
        <v>199</v>
      </c>
      <c r="K1541" s="54" t="s">
        <v>977</v>
      </c>
      <c r="L1541" s="89">
        <v>41695</v>
      </c>
      <c r="M1541" s="89"/>
      <c r="N1541" s="54" t="s">
        <v>978</v>
      </c>
      <c r="O1541" s="90">
        <v>8.50362915E-2</v>
      </c>
      <c r="P1541" s="54">
        <v>14</v>
      </c>
    </row>
    <row r="1542" spans="1:16" ht="24">
      <c r="A1542" s="54" t="s">
        <v>225</v>
      </c>
      <c r="B1542" s="54" t="s">
        <v>185</v>
      </c>
      <c r="C1542" s="54" t="s">
        <v>1125</v>
      </c>
      <c r="D1542" s="54" t="s">
        <v>97</v>
      </c>
      <c r="E1542" s="54" t="s">
        <v>365</v>
      </c>
      <c r="F1542" s="54" t="s">
        <v>267</v>
      </c>
      <c r="G1542" s="54" t="s">
        <v>199</v>
      </c>
      <c r="H1542" s="54" t="s">
        <v>971</v>
      </c>
      <c r="I1542" s="54" t="s">
        <v>972</v>
      </c>
      <c r="J1542" s="54" t="s">
        <v>199</v>
      </c>
      <c r="K1542" s="54" t="s">
        <v>979</v>
      </c>
      <c r="L1542" s="89">
        <v>41695</v>
      </c>
      <c r="M1542" s="89"/>
      <c r="N1542" s="54" t="s">
        <v>980</v>
      </c>
      <c r="O1542" s="90">
        <v>0.19436866629999999</v>
      </c>
      <c r="P1542" s="54">
        <v>32</v>
      </c>
    </row>
    <row r="1543" spans="1:16" ht="24">
      <c r="A1543" s="54" t="s">
        <v>225</v>
      </c>
      <c r="B1543" s="54" t="s">
        <v>185</v>
      </c>
      <c r="C1543" s="54" t="s">
        <v>1125</v>
      </c>
      <c r="D1543" s="54" t="s">
        <v>97</v>
      </c>
      <c r="E1543" s="54" t="s">
        <v>365</v>
      </c>
      <c r="F1543" s="54" t="s">
        <v>267</v>
      </c>
      <c r="G1543" s="54" t="s">
        <v>199</v>
      </c>
      <c r="H1543" s="54" t="s">
        <v>971</v>
      </c>
      <c r="I1543" s="54" t="s">
        <v>972</v>
      </c>
      <c r="J1543" s="54" t="s">
        <v>199</v>
      </c>
      <c r="K1543" s="54" t="s">
        <v>981</v>
      </c>
      <c r="L1543" s="89">
        <v>41695</v>
      </c>
      <c r="M1543" s="89"/>
      <c r="N1543" s="54" t="s">
        <v>982</v>
      </c>
      <c r="O1543" s="90">
        <v>0.19436866629999999</v>
      </c>
      <c r="P1543" s="54">
        <v>32</v>
      </c>
    </row>
    <row r="1544" spans="1:16" ht="24">
      <c r="A1544" s="54" t="s">
        <v>225</v>
      </c>
      <c r="B1544" s="54" t="s">
        <v>185</v>
      </c>
      <c r="C1544" s="54" t="s">
        <v>1125</v>
      </c>
      <c r="D1544" s="54" t="s">
        <v>97</v>
      </c>
      <c r="E1544" s="54" t="s">
        <v>365</v>
      </c>
      <c r="F1544" s="54" t="s">
        <v>267</v>
      </c>
      <c r="G1544" s="54" t="s">
        <v>199</v>
      </c>
      <c r="H1544" s="54" t="s">
        <v>971</v>
      </c>
      <c r="I1544" s="54" t="s">
        <v>972</v>
      </c>
      <c r="J1544" s="54" t="s">
        <v>199</v>
      </c>
      <c r="K1544" s="54" t="s">
        <v>983</v>
      </c>
      <c r="L1544" s="89">
        <v>41695</v>
      </c>
      <c r="M1544" s="89"/>
      <c r="N1544" s="54" t="s">
        <v>984</v>
      </c>
      <c r="O1544" s="90">
        <v>0.54058785320000002</v>
      </c>
      <c r="P1544" s="54">
        <v>89</v>
      </c>
    </row>
    <row r="1545" spans="1:16" ht="24">
      <c r="A1545" s="54" t="s">
        <v>225</v>
      </c>
      <c r="B1545" s="54" t="s">
        <v>185</v>
      </c>
      <c r="C1545" s="54" t="s">
        <v>1125</v>
      </c>
      <c r="D1545" s="54" t="s">
        <v>97</v>
      </c>
      <c r="E1545" s="54" t="s">
        <v>365</v>
      </c>
      <c r="F1545" s="54" t="s">
        <v>267</v>
      </c>
      <c r="G1545" s="54" t="s">
        <v>199</v>
      </c>
      <c r="H1545" s="54" t="s">
        <v>971</v>
      </c>
      <c r="I1545" s="54" t="s">
        <v>972</v>
      </c>
      <c r="J1545" s="54" t="s">
        <v>199</v>
      </c>
      <c r="K1545" s="54" t="s">
        <v>985</v>
      </c>
      <c r="L1545" s="89">
        <v>41695</v>
      </c>
      <c r="M1545" s="89"/>
      <c r="N1545" s="54" t="s">
        <v>986</v>
      </c>
      <c r="O1545" s="90">
        <v>0.4312554784</v>
      </c>
      <c r="P1545" s="54">
        <v>71</v>
      </c>
    </row>
    <row r="1546" spans="1:16" ht="24">
      <c r="A1546" s="54" t="s">
        <v>225</v>
      </c>
      <c r="B1546" s="54" t="s">
        <v>185</v>
      </c>
      <c r="C1546" s="54" t="s">
        <v>1125</v>
      </c>
      <c r="D1546" s="54" t="s">
        <v>97</v>
      </c>
      <c r="E1546" s="54" t="s">
        <v>365</v>
      </c>
      <c r="F1546" s="54" t="s">
        <v>267</v>
      </c>
      <c r="G1546" s="54" t="s">
        <v>199</v>
      </c>
      <c r="H1546" s="54" t="s">
        <v>971</v>
      </c>
      <c r="I1546" s="54" t="s">
        <v>972</v>
      </c>
      <c r="J1546" s="54" t="s">
        <v>199</v>
      </c>
      <c r="K1546" s="54" t="s">
        <v>987</v>
      </c>
      <c r="L1546" s="89">
        <v>41695</v>
      </c>
      <c r="M1546" s="89"/>
      <c r="N1546" s="54" t="s">
        <v>988</v>
      </c>
      <c r="O1546" s="90">
        <v>0.14577649970000001</v>
      </c>
      <c r="P1546" s="54">
        <v>24</v>
      </c>
    </row>
    <row r="1547" spans="1:16" ht="24">
      <c r="A1547" s="54" t="s">
        <v>225</v>
      </c>
      <c r="B1547" s="54" t="s">
        <v>185</v>
      </c>
      <c r="C1547" s="54" t="s">
        <v>1125</v>
      </c>
      <c r="D1547" s="54" t="s">
        <v>97</v>
      </c>
      <c r="E1547" s="54" t="s">
        <v>365</v>
      </c>
      <c r="F1547" s="54" t="s">
        <v>267</v>
      </c>
      <c r="G1547" s="54" t="s">
        <v>199</v>
      </c>
      <c r="H1547" s="54" t="s">
        <v>971</v>
      </c>
      <c r="I1547" s="54" t="s">
        <v>972</v>
      </c>
      <c r="J1547" s="54" t="s">
        <v>199</v>
      </c>
      <c r="K1547" s="54" t="s">
        <v>989</v>
      </c>
      <c r="L1547" s="89">
        <v>41695</v>
      </c>
      <c r="M1547" s="89"/>
      <c r="N1547" s="54" t="s">
        <v>990</v>
      </c>
      <c r="O1547" s="90">
        <v>0.23688681210000001</v>
      </c>
      <c r="P1547" s="54">
        <v>39</v>
      </c>
    </row>
    <row r="1548" spans="1:16" ht="24">
      <c r="A1548" s="54" t="s">
        <v>225</v>
      </c>
      <c r="B1548" s="54" t="s">
        <v>185</v>
      </c>
      <c r="C1548" s="54" t="s">
        <v>1125</v>
      </c>
      <c r="D1548" s="54" t="s">
        <v>97</v>
      </c>
      <c r="E1548" s="54" t="s">
        <v>365</v>
      </c>
      <c r="F1548" s="54" t="s">
        <v>267</v>
      </c>
      <c r="G1548" s="54" t="s">
        <v>199</v>
      </c>
      <c r="H1548" s="54" t="s">
        <v>971</v>
      </c>
      <c r="I1548" s="54" t="s">
        <v>972</v>
      </c>
      <c r="J1548" s="54" t="s">
        <v>199</v>
      </c>
      <c r="K1548" s="54" t="s">
        <v>991</v>
      </c>
      <c r="L1548" s="89">
        <v>41695</v>
      </c>
      <c r="M1548" s="89"/>
      <c r="N1548" s="54" t="s">
        <v>992</v>
      </c>
      <c r="O1548" s="90">
        <v>0.1639985622</v>
      </c>
      <c r="P1548" s="54">
        <v>27</v>
      </c>
    </row>
    <row r="1549" spans="1:16" ht="24">
      <c r="A1549" s="54" t="s">
        <v>225</v>
      </c>
      <c r="B1549" s="54" t="s">
        <v>185</v>
      </c>
      <c r="C1549" s="54" t="s">
        <v>1623</v>
      </c>
      <c r="D1549" s="54" t="s">
        <v>97</v>
      </c>
      <c r="E1549" s="54" t="s">
        <v>1121</v>
      </c>
      <c r="F1549" s="54" t="s">
        <v>267</v>
      </c>
      <c r="G1549" s="54" t="s">
        <v>186</v>
      </c>
      <c r="H1549" s="54" t="s">
        <v>366</v>
      </c>
      <c r="I1549" s="54" t="s">
        <v>367</v>
      </c>
      <c r="J1549" s="54" t="s">
        <v>186</v>
      </c>
      <c r="K1549" s="54" t="s">
        <v>368</v>
      </c>
      <c r="L1549" s="89">
        <v>41695</v>
      </c>
      <c r="M1549" s="89"/>
      <c r="N1549" s="54" t="s">
        <v>370</v>
      </c>
      <c r="O1549" s="90">
        <v>1.6117099999999999E-3</v>
      </c>
      <c r="P1549" s="54">
        <v>3</v>
      </c>
    </row>
    <row r="1550" spans="1:16" ht="24">
      <c r="A1550" s="54" t="s">
        <v>225</v>
      </c>
      <c r="B1550" s="54" t="s">
        <v>185</v>
      </c>
      <c r="C1550" s="54" t="s">
        <v>1623</v>
      </c>
      <c r="D1550" s="54" t="s">
        <v>97</v>
      </c>
      <c r="E1550" s="54" t="s">
        <v>1121</v>
      </c>
      <c r="F1550" s="54" t="s">
        <v>267</v>
      </c>
      <c r="G1550" s="54" t="s">
        <v>186</v>
      </c>
      <c r="H1550" s="54" t="s">
        <v>366</v>
      </c>
      <c r="I1550" s="54" t="s">
        <v>367</v>
      </c>
      <c r="J1550" s="54" t="s">
        <v>186</v>
      </c>
      <c r="K1550" s="54" t="s">
        <v>371</v>
      </c>
      <c r="L1550" s="89">
        <v>41695</v>
      </c>
      <c r="M1550" s="89"/>
      <c r="N1550" s="54" t="s">
        <v>373</v>
      </c>
      <c r="O1550" s="90">
        <v>1.6117099999999999E-3</v>
      </c>
      <c r="P1550" s="54">
        <v>3</v>
      </c>
    </row>
    <row r="1551" spans="1:16" ht="24">
      <c r="A1551" s="54" t="s">
        <v>225</v>
      </c>
      <c r="B1551" s="54" t="s">
        <v>185</v>
      </c>
      <c r="C1551" s="54" t="s">
        <v>1623</v>
      </c>
      <c r="D1551" s="54" t="s">
        <v>97</v>
      </c>
      <c r="E1551" s="54" t="s">
        <v>1121</v>
      </c>
      <c r="F1551" s="54" t="s">
        <v>267</v>
      </c>
      <c r="G1551" s="54" t="s">
        <v>186</v>
      </c>
      <c r="H1551" s="54" t="s">
        <v>366</v>
      </c>
      <c r="I1551" s="54" t="s">
        <v>367</v>
      </c>
      <c r="J1551" s="54" t="s">
        <v>186</v>
      </c>
      <c r="K1551" s="54" t="s">
        <v>374</v>
      </c>
      <c r="L1551" s="89">
        <v>41695</v>
      </c>
      <c r="M1551" s="89"/>
      <c r="N1551" s="54" t="s">
        <v>375</v>
      </c>
      <c r="O1551" s="90">
        <v>4.83512E-3</v>
      </c>
      <c r="P1551" s="54">
        <v>9</v>
      </c>
    </row>
    <row r="1552" spans="1:16" ht="24">
      <c r="A1552" s="54" t="s">
        <v>225</v>
      </c>
      <c r="B1552" s="54" t="s">
        <v>185</v>
      </c>
      <c r="C1552" s="54" t="s">
        <v>1623</v>
      </c>
      <c r="D1552" s="54" t="s">
        <v>97</v>
      </c>
      <c r="E1552" s="54" t="s">
        <v>1121</v>
      </c>
      <c r="F1552" s="54" t="s">
        <v>267</v>
      </c>
      <c r="G1552" s="54" t="s">
        <v>186</v>
      </c>
      <c r="H1552" s="54" t="s">
        <v>366</v>
      </c>
      <c r="I1552" s="54" t="s">
        <v>367</v>
      </c>
      <c r="J1552" s="54" t="s">
        <v>186</v>
      </c>
      <c r="K1552" s="54" t="s">
        <v>376</v>
      </c>
      <c r="L1552" s="89">
        <v>41695</v>
      </c>
      <c r="M1552" s="89"/>
      <c r="N1552" s="54" t="s">
        <v>377</v>
      </c>
      <c r="O1552" s="90">
        <v>1.0744699999999999E-3</v>
      </c>
      <c r="P1552" s="54">
        <v>2</v>
      </c>
    </row>
    <row r="1553" spans="1:16" ht="24">
      <c r="A1553" s="54" t="s">
        <v>225</v>
      </c>
      <c r="B1553" s="54" t="s">
        <v>185</v>
      </c>
      <c r="C1553" s="54" t="s">
        <v>1623</v>
      </c>
      <c r="D1553" s="54" t="s">
        <v>97</v>
      </c>
      <c r="E1553" s="54" t="s">
        <v>1121</v>
      </c>
      <c r="F1553" s="54" t="s">
        <v>267</v>
      </c>
      <c r="G1553" s="54" t="s">
        <v>192</v>
      </c>
      <c r="H1553" s="54" t="s">
        <v>275</v>
      </c>
      <c r="I1553" s="54" t="s">
        <v>276</v>
      </c>
      <c r="J1553" s="54" t="s">
        <v>192</v>
      </c>
      <c r="K1553" s="54" t="s">
        <v>279</v>
      </c>
      <c r="L1553" s="89">
        <v>41898</v>
      </c>
      <c r="M1553" s="89"/>
      <c r="N1553" s="54" t="s">
        <v>280</v>
      </c>
      <c r="O1553" s="90">
        <v>5.3723599999999996E-4</v>
      </c>
      <c r="P1553" s="54">
        <v>1</v>
      </c>
    </row>
    <row r="1554" spans="1:16" ht="24">
      <c r="A1554" s="54" t="s">
        <v>225</v>
      </c>
      <c r="B1554" s="54" t="s">
        <v>185</v>
      </c>
      <c r="C1554" s="54" t="s">
        <v>1623</v>
      </c>
      <c r="D1554" s="54" t="s">
        <v>97</v>
      </c>
      <c r="E1554" s="54" t="s">
        <v>1121</v>
      </c>
      <c r="F1554" s="54" t="s">
        <v>267</v>
      </c>
      <c r="G1554" s="54" t="s">
        <v>192</v>
      </c>
      <c r="H1554" s="54" t="s">
        <v>275</v>
      </c>
      <c r="I1554" s="54" t="s">
        <v>276</v>
      </c>
      <c r="J1554" s="54" t="s">
        <v>192</v>
      </c>
      <c r="K1554" s="54" t="s">
        <v>281</v>
      </c>
      <c r="L1554" s="89">
        <v>41898</v>
      </c>
      <c r="M1554" s="89"/>
      <c r="N1554" s="54" t="s">
        <v>282</v>
      </c>
      <c r="O1554" s="90">
        <v>5.3723599999999996E-4</v>
      </c>
      <c r="P1554" s="54">
        <v>1</v>
      </c>
    </row>
    <row r="1555" spans="1:16" ht="24">
      <c r="A1555" s="54" t="s">
        <v>225</v>
      </c>
      <c r="B1555" s="54" t="s">
        <v>185</v>
      </c>
      <c r="C1555" s="54" t="s">
        <v>1623</v>
      </c>
      <c r="D1555" s="54" t="s">
        <v>97</v>
      </c>
      <c r="E1555" s="54" t="s">
        <v>1121</v>
      </c>
      <c r="F1555" s="54" t="s">
        <v>267</v>
      </c>
      <c r="G1555" s="54" t="s">
        <v>192</v>
      </c>
      <c r="H1555" s="54" t="s">
        <v>275</v>
      </c>
      <c r="I1555" s="54" t="s">
        <v>276</v>
      </c>
      <c r="J1555" s="54" t="s">
        <v>192</v>
      </c>
      <c r="K1555" s="54" t="s">
        <v>462</v>
      </c>
      <c r="L1555" s="89">
        <v>41898</v>
      </c>
      <c r="M1555" s="89"/>
      <c r="N1555" s="54" t="s">
        <v>463</v>
      </c>
      <c r="O1555" s="90">
        <v>2.6861799999999998E-3</v>
      </c>
      <c r="P1555" s="54">
        <v>1</v>
      </c>
    </row>
    <row r="1556" spans="1:16" ht="24">
      <c r="A1556" s="54" t="s">
        <v>225</v>
      </c>
      <c r="B1556" s="54" t="s">
        <v>185</v>
      </c>
      <c r="C1556" s="54" t="s">
        <v>1623</v>
      </c>
      <c r="D1556" s="54" t="s">
        <v>97</v>
      </c>
      <c r="E1556" s="54" t="s">
        <v>1121</v>
      </c>
      <c r="F1556" s="54" t="s">
        <v>267</v>
      </c>
      <c r="G1556" s="54" t="s">
        <v>192</v>
      </c>
      <c r="H1556" s="54" t="s">
        <v>275</v>
      </c>
      <c r="I1556" s="54" t="s">
        <v>276</v>
      </c>
      <c r="J1556" s="54" t="s">
        <v>192</v>
      </c>
      <c r="K1556" s="54" t="s">
        <v>464</v>
      </c>
      <c r="L1556" s="89">
        <v>41898</v>
      </c>
      <c r="M1556" s="89"/>
      <c r="N1556" s="54" t="s">
        <v>465</v>
      </c>
      <c r="O1556" s="90">
        <v>5.3723599999999996E-4</v>
      </c>
      <c r="P1556" s="54">
        <v>1</v>
      </c>
    </row>
    <row r="1557" spans="1:16" ht="24">
      <c r="A1557" s="54" t="s">
        <v>225</v>
      </c>
      <c r="B1557" s="54" t="s">
        <v>185</v>
      </c>
      <c r="C1557" s="54" t="s">
        <v>1623</v>
      </c>
      <c r="D1557" s="54" t="s">
        <v>97</v>
      </c>
      <c r="E1557" s="54" t="s">
        <v>1121</v>
      </c>
      <c r="F1557" s="54" t="s">
        <v>267</v>
      </c>
      <c r="G1557" s="54" t="s">
        <v>192</v>
      </c>
      <c r="H1557" s="54" t="s">
        <v>275</v>
      </c>
      <c r="I1557" s="54" t="s">
        <v>276</v>
      </c>
      <c r="J1557" s="54" t="s">
        <v>192</v>
      </c>
      <c r="K1557" s="54" t="s">
        <v>468</v>
      </c>
      <c r="L1557" s="89">
        <v>41898</v>
      </c>
      <c r="M1557" s="89"/>
      <c r="N1557" s="54" t="s">
        <v>469</v>
      </c>
      <c r="O1557" s="90">
        <v>3.2234160000000011E-3</v>
      </c>
      <c r="P1557" s="54">
        <v>2</v>
      </c>
    </row>
    <row r="1558" spans="1:16" ht="24">
      <c r="A1558" s="54" t="s">
        <v>225</v>
      </c>
      <c r="B1558" s="54" t="s">
        <v>185</v>
      </c>
      <c r="C1558" s="54" t="s">
        <v>1623</v>
      </c>
      <c r="D1558" s="54" t="s">
        <v>97</v>
      </c>
      <c r="E1558" s="54" t="s">
        <v>1121</v>
      </c>
      <c r="F1558" s="54" t="s">
        <v>267</v>
      </c>
      <c r="G1558" s="54" t="s">
        <v>192</v>
      </c>
      <c r="H1558" s="54" t="s">
        <v>473</v>
      </c>
      <c r="I1558" s="54" t="s">
        <v>474</v>
      </c>
      <c r="J1558" s="54" t="s">
        <v>192</v>
      </c>
      <c r="K1558" s="54" t="s">
        <v>477</v>
      </c>
      <c r="L1558" s="89">
        <v>41695</v>
      </c>
      <c r="M1558" s="89"/>
      <c r="N1558" s="54" t="s">
        <v>478</v>
      </c>
      <c r="O1558" s="90">
        <v>1.0744699999999999E-3</v>
      </c>
      <c r="P1558" s="54">
        <v>2</v>
      </c>
    </row>
    <row r="1559" spans="1:16" ht="24">
      <c r="A1559" s="54" t="s">
        <v>225</v>
      </c>
      <c r="B1559" s="54" t="s">
        <v>185</v>
      </c>
      <c r="C1559" s="54" t="s">
        <v>1623</v>
      </c>
      <c r="D1559" s="54" t="s">
        <v>97</v>
      </c>
      <c r="E1559" s="54" t="s">
        <v>1121</v>
      </c>
      <c r="F1559" s="54" t="s">
        <v>267</v>
      </c>
      <c r="G1559" s="54" t="s">
        <v>192</v>
      </c>
      <c r="H1559" s="54" t="s">
        <v>473</v>
      </c>
      <c r="I1559" s="54" t="s">
        <v>474</v>
      </c>
      <c r="J1559" s="54" t="s">
        <v>192</v>
      </c>
      <c r="K1559" s="54" t="s">
        <v>483</v>
      </c>
      <c r="L1559" s="89">
        <v>41695</v>
      </c>
      <c r="M1559" s="89"/>
      <c r="N1559" s="54" t="s">
        <v>484</v>
      </c>
      <c r="O1559" s="90">
        <v>2.3101099999999999E-2</v>
      </c>
      <c r="P1559" s="54">
        <v>43</v>
      </c>
    </row>
    <row r="1560" spans="1:16" ht="24">
      <c r="A1560" s="54" t="s">
        <v>225</v>
      </c>
      <c r="B1560" s="54" t="s">
        <v>185</v>
      </c>
      <c r="C1560" s="54" t="s">
        <v>1623</v>
      </c>
      <c r="D1560" s="54" t="s">
        <v>97</v>
      </c>
      <c r="E1560" s="54" t="s">
        <v>1121</v>
      </c>
      <c r="F1560" s="54" t="s">
        <v>267</v>
      </c>
      <c r="G1560" s="54" t="s">
        <v>192</v>
      </c>
      <c r="H1560" s="54" t="s">
        <v>473</v>
      </c>
      <c r="I1560" s="54" t="s">
        <v>474</v>
      </c>
      <c r="J1560" s="54" t="s">
        <v>192</v>
      </c>
      <c r="K1560" s="54" t="s">
        <v>487</v>
      </c>
      <c r="L1560" s="89">
        <v>41695</v>
      </c>
      <c r="M1560" s="89"/>
      <c r="N1560" s="54" t="s">
        <v>488</v>
      </c>
      <c r="O1560" s="90">
        <v>3.2234160000000011E-3</v>
      </c>
      <c r="P1560" s="54">
        <v>2</v>
      </c>
    </row>
    <row r="1561" spans="1:16" ht="24">
      <c r="A1561" s="54" t="s">
        <v>225</v>
      </c>
      <c r="B1561" s="54" t="s">
        <v>185</v>
      </c>
      <c r="C1561" s="54" t="s">
        <v>1623</v>
      </c>
      <c r="D1561" s="54" t="s">
        <v>97</v>
      </c>
      <c r="E1561" s="54" t="s">
        <v>1121</v>
      </c>
      <c r="F1561" s="54" t="s">
        <v>267</v>
      </c>
      <c r="G1561" s="54" t="s">
        <v>192</v>
      </c>
      <c r="H1561" s="54" t="s">
        <v>473</v>
      </c>
      <c r="I1561" s="54" t="s">
        <v>474</v>
      </c>
      <c r="J1561" s="54" t="s">
        <v>192</v>
      </c>
      <c r="K1561" s="54" t="s">
        <v>489</v>
      </c>
      <c r="L1561" s="89">
        <v>41695</v>
      </c>
      <c r="M1561" s="89"/>
      <c r="N1561" s="54" t="s">
        <v>490</v>
      </c>
      <c r="O1561" s="90">
        <v>5.3723599999999996E-4</v>
      </c>
      <c r="P1561" s="54">
        <v>1</v>
      </c>
    </row>
    <row r="1562" spans="1:16" ht="24">
      <c r="A1562" s="54" t="s">
        <v>225</v>
      </c>
      <c r="B1562" s="54" t="s">
        <v>185</v>
      </c>
      <c r="C1562" s="54" t="s">
        <v>1623</v>
      </c>
      <c r="D1562" s="54" t="s">
        <v>97</v>
      </c>
      <c r="E1562" s="54" t="s">
        <v>1121</v>
      </c>
      <c r="F1562" s="54" t="s">
        <v>267</v>
      </c>
      <c r="G1562" s="54" t="s">
        <v>192</v>
      </c>
      <c r="H1562" s="54" t="s">
        <v>473</v>
      </c>
      <c r="I1562" s="54" t="s">
        <v>474</v>
      </c>
      <c r="J1562" s="54" t="s">
        <v>192</v>
      </c>
      <c r="K1562" s="54" t="s">
        <v>493</v>
      </c>
      <c r="L1562" s="89">
        <v>41695</v>
      </c>
      <c r="M1562" s="89"/>
      <c r="N1562" s="54" t="s">
        <v>494</v>
      </c>
      <c r="O1562" s="90">
        <v>5.9096000000000001E-3</v>
      </c>
      <c r="P1562" s="54">
        <v>11</v>
      </c>
    </row>
    <row r="1563" spans="1:16" ht="24">
      <c r="A1563" s="54" t="s">
        <v>225</v>
      </c>
      <c r="B1563" s="54" t="s">
        <v>185</v>
      </c>
      <c r="C1563" s="54" t="s">
        <v>1623</v>
      </c>
      <c r="D1563" s="54" t="s">
        <v>97</v>
      </c>
      <c r="E1563" s="54" t="s">
        <v>1121</v>
      </c>
      <c r="F1563" s="54" t="s">
        <v>267</v>
      </c>
      <c r="G1563" s="54" t="s">
        <v>283</v>
      </c>
      <c r="H1563" s="54" t="s">
        <v>595</v>
      </c>
      <c r="I1563" s="54" t="s">
        <v>596</v>
      </c>
      <c r="J1563" s="54" t="s">
        <v>283</v>
      </c>
      <c r="K1563" s="54" t="s">
        <v>597</v>
      </c>
      <c r="L1563" s="89">
        <v>41695</v>
      </c>
      <c r="M1563" s="89"/>
      <c r="N1563" s="54" t="s">
        <v>598</v>
      </c>
      <c r="O1563" s="90">
        <v>2.1489400000000011E-3</v>
      </c>
      <c r="P1563" s="54">
        <v>4</v>
      </c>
    </row>
    <row r="1564" spans="1:16" ht="24">
      <c r="A1564" s="54" t="s">
        <v>225</v>
      </c>
      <c r="B1564" s="54" t="s">
        <v>185</v>
      </c>
      <c r="C1564" s="54" t="s">
        <v>1623</v>
      </c>
      <c r="D1564" s="54" t="s">
        <v>97</v>
      </c>
      <c r="E1564" s="54" t="s">
        <v>1121</v>
      </c>
      <c r="F1564" s="54" t="s">
        <v>267</v>
      </c>
      <c r="G1564" s="54" t="s">
        <v>283</v>
      </c>
      <c r="H1564" s="54" t="s">
        <v>595</v>
      </c>
      <c r="I1564" s="54" t="s">
        <v>596</v>
      </c>
      <c r="J1564" s="54" t="s">
        <v>283</v>
      </c>
      <c r="K1564" s="54" t="s">
        <v>599</v>
      </c>
      <c r="L1564" s="89">
        <v>41695</v>
      </c>
      <c r="M1564" s="89"/>
      <c r="N1564" s="54" t="s">
        <v>600</v>
      </c>
      <c r="O1564" s="90">
        <v>1.0744699999999999E-3</v>
      </c>
      <c r="P1564" s="54">
        <v>2</v>
      </c>
    </row>
    <row r="1565" spans="1:16" ht="24">
      <c r="A1565" s="54" t="s">
        <v>225</v>
      </c>
      <c r="B1565" s="54" t="s">
        <v>185</v>
      </c>
      <c r="C1565" s="54" t="s">
        <v>1623</v>
      </c>
      <c r="D1565" s="54" t="s">
        <v>97</v>
      </c>
      <c r="E1565" s="54" t="s">
        <v>1121</v>
      </c>
      <c r="F1565" s="54" t="s">
        <v>267</v>
      </c>
      <c r="G1565" s="54" t="s">
        <v>283</v>
      </c>
      <c r="H1565" s="54" t="s">
        <v>595</v>
      </c>
      <c r="I1565" s="54" t="s">
        <v>596</v>
      </c>
      <c r="J1565" s="54" t="s">
        <v>283</v>
      </c>
      <c r="K1565" s="54" t="s">
        <v>601</v>
      </c>
      <c r="L1565" s="89">
        <v>41695</v>
      </c>
      <c r="M1565" s="89"/>
      <c r="N1565" s="54" t="s">
        <v>602</v>
      </c>
      <c r="O1565" s="90">
        <v>1.6117099999999999E-3</v>
      </c>
      <c r="P1565" s="54">
        <v>3</v>
      </c>
    </row>
    <row r="1566" spans="1:16" ht="24">
      <c r="A1566" s="54" t="s">
        <v>225</v>
      </c>
      <c r="B1566" s="54" t="s">
        <v>185</v>
      </c>
      <c r="C1566" s="54" t="s">
        <v>1623</v>
      </c>
      <c r="D1566" s="54" t="s">
        <v>97</v>
      </c>
      <c r="E1566" s="54" t="s">
        <v>1121</v>
      </c>
      <c r="F1566" s="54" t="s">
        <v>267</v>
      </c>
      <c r="G1566" s="54" t="s">
        <v>283</v>
      </c>
      <c r="H1566" s="54" t="s">
        <v>595</v>
      </c>
      <c r="I1566" s="54" t="s">
        <v>596</v>
      </c>
      <c r="J1566" s="54" t="s">
        <v>283</v>
      </c>
      <c r="K1566" s="54" t="s">
        <v>603</v>
      </c>
      <c r="L1566" s="89">
        <v>41695</v>
      </c>
      <c r="M1566" s="89"/>
      <c r="N1566" s="54" t="s">
        <v>604</v>
      </c>
      <c r="O1566" s="90">
        <v>1.1282E-2</v>
      </c>
      <c r="P1566" s="54">
        <v>21</v>
      </c>
    </row>
    <row r="1567" spans="1:16" ht="24">
      <c r="A1567" s="54" t="s">
        <v>225</v>
      </c>
      <c r="B1567" s="54" t="s">
        <v>185</v>
      </c>
      <c r="C1567" s="54" t="s">
        <v>1623</v>
      </c>
      <c r="D1567" s="54" t="s">
        <v>97</v>
      </c>
      <c r="E1567" s="54" t="s">
        <v>1121</v>
      </c>
      <c r="F1567" s="54" t="s">
        <v>267</v>
      </c>
      <c r="G1567" s="54" t="s">
        <v>283</v>
      </c>
      <c r="H1567" s="54" t="s">
        <v>595</v>
      </c>
      <c r="I1567" s="54" t="s">
        <v>596</v>
      </c>
      <c r="J1567" s="54" t="s">
        <v>283</v>
      </c>
      <c r="K1567" s="54" t="s">
        <v>607</v>
      </c>
      <c r="L1567" s="89">
        <v>41695</v>
      </c>
      <c r="M1567" s="89"/>
      <c r="N1567" s="54" t="s">
        <v>608</v>
      </c>
      <c r="O1567" s="90">
        <v>1.0744699999999999E-3</v>
      </c>
      <c r="P1567" s="54">
        <v>2</v>
      </c>
    </row>
    <row r="1568" spans="1:16" ht="24">
      <c r="A1568" s="54" t="s">
        <v>225</v>
      </c>
      <c r="B1568" s="54" t="s">
        <v>185</v>
      </c>
      <c r="C1568" s="54" t="s">
        <v>1623</v>
      </c>
      <c r="D1568" s="54" t="s">
        <v>97</v>
      </c>
      <c r="E1568" s="54" t="s">
        <v>1121</v>
      </c>
      <c r="F1568" s="54" t="s">
        <v>267</v>
      </c>
      <c r="G1568" s="54" t="s">
        <v>283</v>
      </c>
      <c r="H1568" s="54" t="s">
        <v>595</v>
      </c>
      <c r="I1568" s="54" t="s">
        <v>596</v>
      </c>
      <c r="J1568" s="54" t="s">
        <v>283</v>
      </c>
      <c r="K1568" s="54" t="s">
        <v>609</v>
      </c>
      <c r="L1568" s="89">
        <v>41695</v>
      </c>
      <c r="M1568" s="89"/>
      <c r="N1568" s="54" t="s">
        <v>610</v>
      </c>
      <c r="O1568" s="90">
        <v>5.3723599999999996E-4</v>
      </c>
      <c r="P1568" s="54">
        <v>1</v>
      </c>
    </row>
    <row r="1569" spans="1:16" ht="24">
      <c r="A1569" s="54" t="s">
        <v>225</v>
      </c>
      <c r="B1569" s="54" t="s">
        <v>185</v>
      </c>
      <c r="C1569" s="54" t="s">
        <v>1623</v>
      </c>
      <c r="D1569" s="54" t="s">
        <v>97</v>
      </c>
      <c r="E1569" s="54" t="s">
        <v>1121</v>
      </c>
      <c r="F1569" s="54" t="s">
        <v>267</v>
      </c>
      <c r="G1569" s="54" t="s">
        <v>283</v>
      </c>
      <c r="H1569" s="54" t="s">
        <v>595</v>
      </c>
      <c r="I1569" s="54" t="s">
        <v>596</v>
      </c>
      <c r="J1569" s="54" t="s">
        <v>283</v>
      </c>
      <c r="K1569" s="54" t="s">
        <v>611</v>
      </c>
      <c r="L1569" s="89">
        <v>41695</v>
      </c>
      <c r="M1569" s="89"/>
      <c r="N1569" s="54" t="s">
        <v>612</v>
      </c>
      <c r="O1569" s="90">
        <v>5.3723599999999996E-4</v>
      </c>
      <c r="P1569" s="54">
        <v>1</v>
      </c>
    </row>
    <row r="1570" spans="1:16" ht="24">
      <c r="A1570" s="54" t="s">
        <v>225</v>
      </c>
      <c r="B1570" s="54" t="s">
        <v>185</v>
      </c>
      <c r="C1570" s="54" t="s">
        <v>1623</v>
      </c>
      <c r="D1570" s="54" t="s">
        <v>97</v>
      </c>
      <c r="E1570" s="54" t="s">
        <v>1121</v>
      </c>
      <c r="F1570" s="54" t="s">
        <v>267</v>
      </c>
      <c r="G1570" s="54" t="s">
        <v>283</v>
      </c>
      <c r="H1570" s="54" t="s">
        <v>595</v>
      </c>
      <c r="I1570" s="54" t="s">
        <v>596</v>
      </c>
      <c r="J1570" s="54" t="s">
        <v>283</v>
      </c>
      <c r="K1570" s="54" t="s">
        <v>613</v>
      </c>
      <c r="L1570" s="89">
        <v>41695</v>
      </c>
      <c r="M1570" s="89"/>
      <c r="N1570" s="54" t="s">
        <v>614</v>
      </c>
      <c r="O1570" s="90">
        <v>5.3723599999999996E-4</v>
      </c>
      <c r="P1570" s="54">
        <v>1</v>
      </c>
    </row>
    <row r="1571" spans="1:16" ht="24">
      <c r="A1571" s="54" t="s">
        <v>225</v>
      </c>
      <c r="B1571" s="54" t="s">
        <v>185</v>
      </c>
      <c r="C1571" s="54" t="s">
        <v>1623</v>
      </c>
      <c r="D1571" s="54" t="s">
        <v>97</v>
      </c>
      <c r="E1571" s="54" t="s">
        <v>1121</v>
      </c>
      <c r="F1571" s="54" t="s">
        <v>267</v>
      </c>
      <c r="G1571" s="54" t="s">
        <v>283</v>
      </c>
      <c r="H1571" s="54" t="s">
        <v>595</v>
      </c>
      <c r="I1571" s="54" t="s">
        <v>596</v>
      </c>
      <c r="J1571" s="54" t="s">
        <v>283</v>
      </c>
      <c r="K1571" s="54" t="s">
        <v>595</v>
      </c>
      <c r="L1571" s="89">
        <v>41695</v>
      </c>
      <c r="M1571" s="89"/>
      <c r="N1571" s="54" t="s">
        <v>615</v>
      </c>
      <c r="O1571" s="90">
        <v>5.3723599999999996E-4</v>
      </c>
      <c r="P1571" s="54">
        <v>1</v>
      </c>
    </row>
    <row r="1572" spans="1:16" ht="24">
      <c r="A1572" s="54" t="s">
        <v>225</v>
      </c>
      <c r="B1572" s="54" t="s">
        <v>185</v>
      </c>
      <c r="C1572" s="54" t="s">
        <v>1623</v>
      </c>
      <c r="D1572" s="54" t="s">
        <v>97</v>
      </c>
      <c r="E1572" s="54" t="s">
        <v>1121</v>
      </c>
      <c r="F1572" s="54" t="s">
        <v>267</v>
      </c>
      <c r="G1572" s="54" t="s">
        <v>283</v>
      </c>
      <c r="H1572" s="54" t="s">
        <v>595</v>
      </c>
      <c r="I1572" s="54" t="s">
        <v>596</v>
      </c>
      <c r="J1572" s="54" t="s">
        <v>283</v>
      </c>
      <c r="K1572" s="54" t="s">
        <v>616</v>
      </c>
      <c r="L1572" s="89">
        <v>41695</v>
      </c>
      <c r="M1572" s="89"/>
      <c r="N1572" s="54" t="s">
        <v>617</v>
      </c>
      <c r="O1572" s="90">
        <v>5.3723599999999996E-4</v>
      </c>
      <c r="P1572" s="54">
        <v>1</v>
      </c>
    </row>
    <row r="1573" spans="1:16" ht="24">
      <c r="A1573" s="54" t="s">
        <v>225</v>
      </c>
      <c r="B1573" s="54" t="s">
        <v>185</v>
      </c>
      <c r="C1573" s="54" t="s">
        <v>1623</v>
      </c>
      <c r="D1573" s="54" t="s">
        <v>97</v>
      </c>
      <c r="E1573" s="54" t="s">
        <v>1121</v>
      </c>
      <c r="F1573" s="54" t="s">
        <v>267</v>
      </c>
      <c r="G1573" s="54" t="s">
        <v>194</v>
      </c>
      <c r="H1573" s="54" t="s">
        <v>195</v>
      </c>
      <c r="I1573" s="54" t="s">
        <v>673</v>
      </c>
      <c r="J1573" s="54" t="s">
        <v>194</v>
      </c>
      <c r="K1573" s="54" t="s">
        <v>674</v>
      </c>
      <c r="L1573" s="89">
        <v>41814</v>
      </c>
      <c r="M1573" s="89"/>
      <c r="N1573" s="54" t="s">
        <v>675</v>
      </c>
      <c r="O1573" s="90">
        <v>1.0744699999999999E-3</v>
      </c>
      <c r="P1573" s="54">
        <v>2</v>
      </c>
    </row>
    <row r="1574" spans="1:16" ht="24">
      <c r="A1574" s="54" t="s">
        <v>225</v>
      </c>
      <c r="B1574" s="54" t="s">
        <v>185</v>
      </c>
      <c r="C1574" s="54" t="s">
        <v>1623</v>
      </c>
      <c r="D1574" s="54" t="s">
        <v>97</v>
      </c>
      <c r="E1574" s="54" t="s">
        <v>1121</v>
      </c>
      <c r="F1574" s="54" t="s">
        <v>267</v>
      </c>
      <c r="G1574" s="54" t="s">
        <v>194</v>
      </c>
      <c r="H1574" s="54" t="s">
        <v>195</v>
      </c>
      <c r="I1574" s="54" t="s">
        <v>673</v>
      </c>
      <c r="J1574" s="54" t="s">
        <v>194</v>
      </c>
      <c r="K1574" s="54" t="s">
        <v>195</v>
      </c>
      <c r="L1574" s="89">
        <v>41814</v>
      </c>
      <c r="M1574" s="89"/>
      <c r="N1574" s="54" t="s">
        <v>676</v>
      </c>
      <c r="O1574" s="90">
        <v>5.3723599999999996E-4</v>
      </c>
      <c r="P1574" s="54">
        <v>1</v>
      </c>
    </row>
    <row r="1575" spans="1:16" ht="24">
      <c r="A1575" s="54" t="s">
        <v>225</v>
      </c>
      <c r="B1575" s="54" t="s">
        <v>185</v>
      </c>
      <c r="C1575" s="54" t="s">
        <v>1623</v>
      </c>
      <c r="D1575" s="54" t="s">
        <v>97</v>
      </c>
      <c r="E1575" s="54" t="s">
        <v>1121</v>
      </c>
      <c r="F1575" s="54" t="s">
        <v>267</v>
      </c>
      <c r="G1575" s="54" t="s">
        <v>194</v>
      </c>
      <c r="H1575" s="54" t="s">
        <v>195</v>
      </c>
      <c r="I1575" s="54" t="s">
        <v>673</v>
      </c>
      <c r="J1575" s="54" t="s">
        <v>194</v>
      </c>
      <c r="K1575" s="54" t="s">
        <v>679</v>
      </c>
      <c r="L1575" s="89">
        <v>41814</v>
      </c>
      <c r="M1575" s="89"/>
      <c r="N1575" s="54" t="s">
        <v>680</v>
      </c>
      <c r="O1575" s="90">
        <v>5.3723599999999996E-4</v>
      </c>
      <c r="P1575" s="54">
        <v>1</v>
      </c>
    </row>
    <row r="1576" spans="1:16" ht="24">
      <c r="A1576" s="54" t="s">
        <v>225</v>
      </c>
      <c r="B1576" s="54" t="s">
        <v>185</v>
      </c>
      <c r="C1576" s="54" t="s">
        <v>1623</v>
      </c>
      <c r="D1576" s="54" t="s">
        <v>97</v>
      </c>
      <c r="E1576" s="54" t="s">
        <v>1121</v>
      </c>
      <c r="F1576" s="54" t="s">
        <v>267</v>
      </c>
      <c r="G1576" s="54" t="s">
        <v>194</v>
      </c>
      <c r="H1576" s="54" t="s">
        <v>195</v>
      </c>
      <c r="I1576" s="54" t="s">
        <v>673</v>
      </c>
      <c r="J1576" s="54" t="s">
        <v>194</v>
      </c>
      <c r="K1576" s="54" t="s">
        <v>681</v>
      </c>
      <c r="L1576" s="89">
        <v>41814</v>
      </c>
      <c r="M1576" s="89"/>
      <c r="N1576" s="54" t="s">
        <v>682</v>
      </c>
      <c r="O1576" s="90">
        <v>1.6117099999999999E-3</v>
      </c>
      <c r="P1576" s="54">
        <v>3</v>
      </c>
    </row>
    <row r="1577" spans="1:16" ht="24">
      <c r="A1577" s="54" t="s">
        <v>225</v>
      </c>
      <c r="B1577" s="54" t="s">
        <v>185</v>
      </c>
      <c r="C1577" s="54" t="s">
        <v>1623</v>
      </c>
      <c r="D1577" s="54" t="s">
        <v>97</v>
      </c>
      <c r="E1577" s="54" t="s">
        <v>1121</v>
      </c>
      <c r="F1577" s="54" t="s">
        <v>267</v>
      </c>
      <c r="G1577" s="54" t="s">
        <v>194</v>
      </c>
      <c r="H1577" s="54" t="s">
        <v>195</v>
      </c>
      <c r="I1577" s="54" t="s">
        <v>673</v>
      </c>
      <c r="J1577" s="54" t="s">
        <v>194</v>
      </c>
      <c r="K1577" s="54" t="s">
        <v>685</v>
      </c>
      <c r="L1577" s="89">
        <v>41814</v>
      </c>
      <c r="M1577" s="89"/>
      <c r="N1577" s="54" t="s">
        <v>686</v>
      </c>
      <c r="O1577" s="90">
        <v>1.6117099999999999E-3</v>
      </c>
      <c r="P1577" s="54">
        <v>3</v>
      </c>
    </row>
    <row r="1578" spans="1:16" ht="24">
      <c r="A1578" s="54" t="s">
        <v>225</v>
      </c>
      <c r="B1578" s="54" t="s">
        <v>185</v>
      </c>
      <c r="C1578" s="54" t="s">
        <v>1623</v>
      </c>
      <c r="D1578" s="54" t="s">
        <v>97</v>
      </c>
      <c r="E1578" s="54" t="s">
        <v>1121</v>
      </c>
      <c r="F1578" s="54" t="s">
        <v>267</v>
      </c>
      <c r="G1578" s="54" t="s">
        <v>194</v>
      </c>
      <c r="H1578" s="54" t="s">
        <v>195</v>
      </c>
      <c r="I1578" s="54" t="s">
        <v>673</v>
      </c>
      <c r="J1578" s="54" t="s">
        <v>194</v>
      </c>
      <c r="K1578" s="54" t="s">
        <v>687</v>
      </c>
      <c r="L1578" s="89">
        <v>41814</v>
      </c>
      <c r="M1578" s="89"/>
      <c r="N1578" s="54" t="s">
        <v>688</v>
      </c>
      <c r="O1578" s="90">
        <v>5.3723599999999996E-4</v>
      </c>
      <c r="P1578" s="54">
        <v>1</v>
      </c>
    </row>
    <row r="1579" spans="1:16" ht="24">
      <c r="A1579" s="54" t="s">
        <v>225</v>
      </c>
      <c r="B1579" s="54" t="s">
        <v>185</v>
      </c>
      <c r="C1579" s="54" t="s">
        <v>1623</v>
      </c>
      <c r="D1579" s="54" t="s">
        <v>97</v>
      </c>
      <c r="E1579" s="54" t="s">
        <v>1121</v>
      </c>
      <c r="F1579" s="54" t="s">
        <v>267</v>
      </c>
      <c r="G1579" s="54" t="s">
        <v>194</v>
      </c>
      <c r="H1579" s="54" t="s">
        <v>195</v>
      </c>
      <c r="I1579" s="54" t="s">
        <v>673</v>
      </c>
      <c r="J1579" s="54" t="s">
        <v>194</v>
      </c>
      <c r="K1579" s="54" t="s">
        <v>691</v>
      </c>
      <c r="L1579" s="89">
        <v>41814</v>
      </c>
      <c r="M1579" s="89"/>
      <c r="N1579" s="54" t="s">
        <v>692</v>
      </c>
      <c r="O1579" s="90">
        <v>1.6117099999999999E-3</v>
      </c>
      <c r="P1579" s="54">
        <v>3</v>
      </c>
    </row>
    <row r="1580" spans="1:16" ht="24">
      <c r="A1580" s="54" t="s">
        <v>225</v>
      </c>
      <c r="B1580" s="54" t="s">
        <v>185</v>
      </c>
      <c r="C1580" s="54" t="s">
        <v>1623</v>
      </c>
      <c r="D1580" s="54" t="s">
        <v>97</v>
      </c>
      <c r="E1580" s="54" t="s">
        <v>1121</v>
      </c>
      <c r="F1580" s="54" t="s">
        <v>267</v>
      </c>
      <c r="G1580" s="54" t="s">
        <v>194</v>
      </c>
      <c r="H1580" s="54" t="s">
        <v>195</v>
      </c>
      <c r="I1580" s="54" t="s">
        <v>673</v>
      </c>
      <c r="J1580" s="54" t="s">
        <v>194</v>
      </c>
      <c r="K1580" s="54" t="s">
        <v>693</v>
      </c>
      <c r="L1580" s="89">
        <v>41814</v>
      </c>
      <c r="M1580" s="89"/>
      <c r="N1580" s="54" t="s">
        <v>694</v>
      </c>
      <c r="O1580" s="90">
        <v>1.6117099999999999E-3</v>
      </c>
      <c r="P1580" s="54">
        <v>3</v>
      </c>
    </row>
    <row r="1581" spans="1:16" ht="24">
      <c r="A1581" s="54" t="s">
        <v>225</v>
      </c>
      <c r="B1581" s="54" t="s">
        <v>185</v>
      </c>
      <c r="C1581" s="54" t="s">
        <v>1623</v>
      </c>
      <c r="D1581" s="54" t="s">
        <v>97</v>
      </c>
      <c r="E1581" s="54" t="s">
        <v>1121</v>
      </c>
      <c r="F1581" s="54" t="s">
        <v>267</v>
      </c>
      <c r="G1581" s="54" t="s">
        <v>302</v>
      </c>
      <c r="H1581" s="54" t="s">
        <v>303</v>
      </c>
      <c r="I1581" s="54" t="s">
        <v>304</v>
      </c>
      <c r="J1581" s="54" t="s">
        <v>302</v>
      </c>
      <c r="K1581" s="54" t="s">
        <v>801</v>
      </c>
      <c r="L1581" s="89">
        <v>41695</v>
      </c>
      <c r="M1581" s="89"/>
      <c r="N1581" s="54" t="s">
        <v>802</v>
      </c>
      <c r="O1581" s="90">
        <v>1.6117099999999999E-3</v>
      </c>
      <c r="P1581" s="54">
        <v>3</v>
      </c>
    </row>
    <row r="1582" spans="1:16" ht="24">
      <c r="A1582" s="54" t="s">
        <v>225</v>
      </c>
      <c r="B1582" s="54" t="s">
        <v>185</v>
      </c>
      <c r="C1582" s="54" t="s">
        <v>1623</v>
      </c>
      <c r="D1582" s="54" t="s">
        <v>97</v>
      </c>
      <c r="E1582" s="54" t="s">
        <v>1121</v>
      </c>
      <c r="F1582" s="54" t="s">
        <v>267</v>
      </c>
      <c r="G1582" s="54" t="s">
        <v>302</v>
      </c>
      <c r="H1582" s="54" t="s">
        <v>303</v>
      </c>
      <c r="I1582" s="54" t="s">
        <v>304</v>
      </c>
      <c r="J1582" s="54" t="s">
        <v>302</v>
      </c>
      <c r="K1582" s="54" t="s">
        <v>803</v>
      </c>
      <c r="L1582" s="89">
        <v>41695</v>
      </c>
      <c r="M1582" s="89"/>
      <c r="N1582" s="54" t="s">
        <v>804</v>
      </c>
      <c r="O1582" s="90">
        <v>5.3723599999999996E-4</v>
      </c>
      <c r="P1582" s="54">
        <v>1</v>
      </c>
    </row>
    <row r="1583" spans="1:16" ht="24">
      <c r="A1583" s="54" t="s">
        <v>225</v>
      </c>
      <c r="B1583" s="54" t="s">
        <v>185</v>
      </c>
      <c r="C1583" s="54" t="s">
        <v>1623</v>
      </c>
      <c r="D1583" s="54" t="s">
        <v>97</v>
      </c>
      <c r="E1583" s="54" t="s">
        <v>1121</v>
      </c>
      <c r="F1583" s="54" t="s">
        <v>267</v>
      </c>
      <c r="G1583" s="54" t="s">
        <v>302</v>
      </c>
      <c r="H1583" s="54" t="s">
        <v>303</v>
      </c>
      <c r="I1583" s="54" t="s">
        <v>304</v>
      </c>
      <c r="J1583" s="54" t="s">
        <v>302</v>
      </c>
      <c r="K1583" s="54" t="s">
        <v>303</v>
      </c>
      <c r="L1583" s="89">
        <v>41695</v>
      </c>
      <c r="M1583" s="89"/>
      <c r="N1583" s="54" t="s">
        <v>805</v>
      </c>
      <c r="O1583" s="90">
        <v>1.0744699999999999E-3</v>
      </c>
      <c r="P1583" s="54">
        <v>2</v>
      </c>
    </row>
    <row r="1584" spans="1:16" ht="24">
      <c r="A1584" s="54" t="s">
        <v>225</v>
      </c>
      <c r="B1584" s="54" t="s">
        <v>185</v>
      </c>
      <c r="C1584" s="54" t="s">
        <v>1623</v>
      </c>
      <c r="D1584" s="54" t="s">
        <v>97</v>
      </c>
      <c r="E1584" s="54" t="s">
        <v>1121</v>
      </c>
      <c r="F1584" s="54" t="s">
        <v>267</v>
      </c>
      <c r="G1584" s="54" t="s">
        <v>302</v>
      </c>
      <c r="H1584" s="54" t="s">
        <v>303</v>
      </c>
      <c r="I1584" s="54" t="s">
        <v>304</v>
      </c>
      <c r="J1584" s="54" t="s">
        <v>302</v>
      </c>
      <c r="K1584" s="54" t="s">
        <v>303</v>
      </c>
      <c r="L1584" s="89">
        <v>41695</v>
      </c>
      <c r="M1584" s="89"/>
      <c r="N1584" s="54" t="s">
        <v>305</v>
      </c>
      <c r="O1584" s="90">
        <v>2.6861799999999998E-3</v>
      </c>
      <c r="P1584" s="54">
        <v>1</v>
      </c>
    </row>
    <row r="1585" spans="1:16" ht="24">
      <c r="A1585" s="54" t="s">
        <v>225</v>
      </c>
      <c r="B1585" s="54" t="s">
        <v>185</v>
      </c>
      <c r="C1585" s="54" t="s">
        <v>1623</v>
      </c>
      <c r="D1585" s="54" t="s">
        <v>97</v>
      </c>
      <c r="E1585" s="54" t="s">
        <v>1121</v>
      </c>
      <c r="F1585" s="54" t="s">
        <v>267</v>
      </c>
      <c r="G1585" s="54" t="s">
        <v>302</v>
      </c>
      <c r="H1585" s="54" t="s">
        <v>303</v>
      </c>
      <c r="I1585" s="54" t="s">
        <v>304</v>
      </c>
      <c r="J1585" s="54" t="s">
        <v>302</v>
      </c>
      <c r="K1585" s="54" t="s">
        <v>306</v>
      </c>
      <c r="L1585" s="89">
        <v>41695</v>
      </c>
      <c r="M1585" s="89"/>
      <c r="N1585" s="54" t="s">
        <v>307</v>
      </c>
      <c r="O1585" s="90">
        <v>3.2234199999999998E-3</v>
      </c>
      <c r="P1585" s="54">
        <v>6</v>
      </c>
    </row>
    <row r="1586" spans="1:16" ht="24">
      <c r="A1586" s="54" t="s">
        <v>225</v>
      </c>
      <c r="B1586" s="54" t="s">
        <v>185</v>
      </c>
      <c r="C1586" s="54" t="s">
        <v>1623</v>
      </c>
      <c r="D1586" s="54" t="s">
        <v>97</v>
      </c>
      <c r="E1586" s="54" t="s">
        <v>1121</v>
      </c>
      <c r="F1586" s="54" t="s">
        <v>267</v>
      </c>
      <c r="G1586" s="54" t="s">
        <v>302</v>
      </c>
      <c r="H1586" s="54" t="s">
        <v>303</v>
      </c>
      <c r="I1586" s="54" t="s">
        <v>304</v>
      </c>
      <c r="J1586" s="54" t="s">
        <v>302</v>
      </c>
      <c r="K1586" s="54" t="s">
        <v>308</v>
      </c>
      <c r="L1586" s="89">
        <v>41695</v>
      </c>
      <c r="M1586" s="89"/>
      <c r="N1586" s="54" t="s">
        <v>309</v>
      </c>
      <c r="O1586" s="90">
        <v>1.93405E-2</v>
      </c>
      <c r="P1586" s="54">
        <v>36</v>
      </c>
    </row>
    <row r="1587" spans="1:16" ht="24">
      <c r="A1587" s="54" t="s">
        <v>225</v>
      </c>
      <c r="B1587" s="54" t="s">
        <v>185</v>
      </c>
      <c r="C1587" s="54" t="s">
        <v>1623</v>
      </c>
      <c r="D1587" s="54" t="s">
        <v>97</v>
      </c>
      <c r="E1587" s="54" t="s">
        <v>1121</v>
      </c>
      <c r="F1587" s="54" t="s">
        <v>267</v>
      </c>
      <c r="G1587" s="54" t="s">
        <v>302</v>
      </c>
      <c r="H1587" s="54" t="s">
        <v>303</v>
      </c>
      <c r="I1587" s="54" t="s">
        <v>304</v>
      </c>
      <c r="J1587" s="54" t="s">
        <v>302</v>
      </c>
      <c r="K1587" s="54" t="s">
        <v>806</v>
      </c>
      <c r="L1587" s="89">
        <v>41695</v>
      </c>
      <c r="M1587" s="89"/>
      <c r="N1587" s="54" t="s">
        <v>807</v>
      </c>
      <c r="O1587" s="90">
        <v>1.0744699999999999E-3</v>
      </c>
      <c r="P1587" s="54">
        <v>2</v>
      </c>
    </row>
    <row r="1588" spans="1:16" ht="24">
      <c r="A1588" s="54" t="s">
        <v>225</v>
      </c>
      <c r="B1588" s="54" t="s">
        <v>185</v>
      </c>
      <c r="C1588" s="54" t="s">
        <v>1623</v>
      </c>
      <c r="D1588" s="54" t="s">
        <v>97</v>
      </c>
      <c r="E1588" s="54" t="s">
        <v>1121</v>
      </c>
      <c r="F1588" s="54" t="s">
        <v>267</v>
      </c>
      <c r="G1588" s="54" t="s">
        <v>302</v>
      </c>
      <c r="H1588" s="54" t="s">
        <v>303</v>
      </c>
      <c r="I1588" s="54" t="s">
        <v>304</v>
      </c>
      <c r="J1588" s="54" t="s">
        <v>302</v>
      </c>
      <c r="K1588" s="54" t="s">
        <v>808</v>
      </c>
      <c r="L1588" s="89">
        <v>41695</v>
      </c>
      <c r="M1588" s="89"/>
      <c r="N1588" s="54" t="s">
        <v>809</v>
      </c>
      <c r="O1588" s="90">
        <v>1.0744699999999999E-3</v>
      </c>
      <c r="P1588" s="54">
        <v>2</v>
      </c>
    </row>
    <row r="1589" spans="1:16" ht="24">
      <c r="A1589" s="54" t="s">
        <v>225</v>
      </c>
      <c r="B1589" s="54" t="s">
        <v>185</v>
      </c>
      <c r="C1589" s="54" t="s">
        <v>1623</v>
      </c>
      <c r="D1589" s="54" t="s">
        <v>97</v>
      </c>
      <c r="E1589" s="54" t="s">
        <v>1121</v>
      </c>
      <c r="F1589" s="54" t="s">
        <v>267</v>
      </c>
      <c r="G1589" s="54" t="s">
        <v>302</v>
      </c>
      <c r="H1589" s="54" t="s">
        <v>303</v>
      </c>
      <c r="I1589" s="54" t="s">
        <v>304</v>
      </c>
      <c r="J1589" s="54" t="s">
        <v>302</v>
      </c>
      <c r="K1589" s="54" t="s">
        <v>810</v>
      </c>
      <c r="L1589" s="89">
        <v>41695</v>
      </c>
      <c r="M1589" s="89"/>
      <c r="N1589" s="54" t="s">
        <v>811</v>
      </c>
      <c r="O1589" s="90">
        <v>1.6117099999999999E-3</v>
      </c>
      <c r="P1589" s="54">
        <v>3</v>
      </c>
    </row>
    <row r="1590" spans="1:16" ht="24">
      <c r="A1590" s="54" t="s">
        <v>225</v>
      </c>
      <c r="B1590" s="54" t="s">
        <v>185</v>
      </c>
      <c r="C1590" s="54" t="s">
        <v>1623</v>
      </c>
      <c r="D1590" s="54" t="s">
        <v>97</v>
      </c>
      <c r="E1590" s="54" t="s">
        <v>1121</v>
      </c>
      <c r="F1590" s="54" t="s">
        <v>267</v>
      </c>
      <c r="G1590" s="54" t="s">
        <v>302</v>
      </c>
      <c r="H1590" s="54" t="s">
        <v>303</v>
      </c>
      <c r="I1590" s="54" t="s">
        <v>304</v>
      </c>
      <c r="J1590" s="54" t="s">
        <v>302</v>
      </c>
      <c r="K1590" s="54" t="s">
        <v>812</v>
      </c>
      <c r="L1590" s="89">
        <v>41695</v>
      </c>
      <c r="M1590" s="89"/>
      <c r="N1590" s="54" t="s">
        <v>813</v>
      </c>
      <c r="O1590" s="90">
        <v>1.0744719999999999E-2</v>
      </c>
      <c r="P1590" s="54">
        <v>16</v>
      </c>
    </row>
    <row r="1591" spans="1:16" ht="24">
      <c r="A1591" s="54" t="s">
        <v>225</v>
      </c>
      <c r="B1591" s="54" t="s">
        <v>185</v>
      </c>
      <c r="C1591" s="54" t="s">
        <v>1623</v>
      </c>
      <c r="D1591" s="54" t="s">
        <v>97</v>
      </c>
      <c r="E1591" s="54" t="s">
        <v>1121</v>
      </c>
      <c r="F1591" s="54" t="s">
        <v>267</v>
      </c>
      <c r="G1591" s="54" t="s">
        <v>302</v>
      </c>
      <c r="H1591" s="54" t="s">
        <v>303</v>
      </c>
      <c r="I1591" s="54" t="s">
        <v>304</v>
      </c>
      <c r="J1591" s="54" t="s">
        <v>302</v>
      </c>
      <c r="K1591" s="54" t="s">
        <v>814</v>
      </c>
      <c r="L1591" s="89">
        <v>41695</v>
      </c>
      <c r="M1591" s="89"/>
      <c r="N1591" s="54" t="s">
        <v>815</v>
      </c>
      <c r="O1591" s="90">
        <v>4.2978900000000004E-3</v>
      </c>
      <c r="P1591" s="54">
        <v>4</v>
      </c>
    </row>
    <row r="1592" spans="1:16" ht="24">
      <c r="A1592" s="54" t="s">
        <v>225</v>
      </c>
      <c r="B1592" s="54" t="s">
        <v>185</v>
      </c>
      <c r="C1592" s="54" t="s">
        <v>1623</v>
      </c>
      <c r="D1592" s="54" t="s">
        <v>97</v>
      </c>
      <c r="E1592" s="54" t="s">
        <v>1121</v>
      </c>
      <c r="F1592" s="54" t="s">
        <v>267</v>
      </c>
      <c r="G1592" s="54" t="s">
        <v>302</v>
      </c>
      <c r="H1592" s="54" t="s">
        <v>303</v>
      </c>
      <c r="I1592" s="54" t="s">
        <v>304</v>
      </c>
      <c r="J1592" s="54" t="s">
        <v>302</v>
      </c>
      <c r="K1592" s="54" t="s">
        <v>818</v>
      </c>
      <c r="L1592" s="89">
        <v>41695</v>
      </c>
      <c r="M1592" s="89"/>
      <c r="N1592" s="54" t="s">
        <v>819</v>
      </c>
      <c r="O1592" s="90">
        <v>1.6117099999999999E-3</v>
      </c>
      <c r="P1592" s="54">
        <v>3</v>
      </c>
    </row>
    <row r="1593" spans="1:16" ht="24">
      <c r="A1593" s="54" t="s">
        <v>225</v>
      </c>
      <c r="B1593" s="54" t="s">
        <v>185</v>
      </c>
      <c r="C1593" s="54" t="s">
        <v>1623</v>
      </c>
      <c r="D1593" s="54" t="s">
        <v>97</v>
      </c>
      <c r="E1593" s="54" t="s">
        <v>1121</v>
      </c>
      <c r="F1593" s="54" t="s">
        <v>267</v>
      </c>
      <c r="G1593" s="54" t="s">
        <v>854</v>
      </c>
      <c r="H1593" s="54" t="s">
        <v>876</v>
      </c>
      <c r="I1593" s="54" t="s">
        <v>877</v>
      </c>
      <c r="J1593" s="54" t="s">
        <v>854</v>
      </c>
      <c r="K1593" s="54" t="s">
        <v>878</v>
      </c>
      <c r="L1593" s="89">
        <v>41695</v>
      </c>
      <c r="M1593" s="89"/>
      <c r="N1593" s="54" t="s">
        <v>879</v>
      </c>
      <c r="O1593" s="90">
        <v>5.3723599999999996E-4</v>
      </c>
      <c r="P1593" s="54">
        <v>1</v>
      </c>
    </row>
    <row r="1594" spans="1:16" ht="24">
      <c r="A1594" s="54" t="s">
        <v>225</v>
      </c>
      <c r="B1594" s="54" t="s">
        <v>185</v>
      </c>
      <c r="C1594" s="54" t="s">
        <v>1623</v>
      </c>
      <c r="D1594" s="54" t="s">
        <v>97</v>
      </c>
      <c r="E1594" s="54" t="s">
        <v>1121</v>
      </c>
      <c r="F1594" s="54" t="s">
        <v>267</v>
      </c>
      <c r="G1594" s="54" t="s">
        <v>854</v>
      </c>
      <c r="H1594" s="54" t="s">
        <v>876</v>
      </c>
      <c r="I1594" s="54" t="s">
        <v>877</v>
      </c>
      <c r="J1594" s="54" t="s">
        <v>854</v>
      </c>
      <c r="K1594" s="54" t="s">
        <v>880</v>
      </c>
      <c r="L1594" s="89">
        <v>41695</v>
      </c>
      <c r="M1594" s="89"/>
      <c r="N1594" s="54" t="s">
        <v>881</v>
      </c>
      <c r="O1594" s="90">
        <v>1.0744699999999999E-3</v>
      </c>
      <c r="P1594" s="54">
        <v>2</v>
      </c>
    </row>
    <row r="1595" spans="1:16" ht="24">
      <c r="A1595" s="54" t="s">
        <v>225</v>
      </c>
      <c r="B1595" s="54" t="s">
        <v>185</v>
      </c>
      <c r="C1595" s="54" t="s">
        <v>1623</v>
      </c>
      <c r="D1595" s="54" t="s">
        <v>97</v>
      </c>
      <c r="E1595" s="54" t="s">
        <v>1121</v>
      </c>
      <c r="F1595" s="54" t="s">
        <v>267</v>
      </c>
      <c r="G1595" s="54" t="s">
        <v>854</v>
      </c>
      <c r="H1595" s="54" t="s">
        <v>876</v>
      </c>
      <c r="I1595" s="54" t="s">
        <v>877</v>
      </c>
      <c r="J1595" s="54" t="s">
        <v>854</v>
      </c>
      <c r="K1595" s="54" t="s">
        <v>872</v>
      </c>
      <c r="L1595" s="89">
        <v>41695</v>
      </c>
      <c r="M1595" s="89"/>
      <c r="N1595" s="54" t="s">
        <v>882</v>
      </c>
      <c r="O1595" s="90">
        <v>5.9096000000000001E-3</v>
      </c>
      <c r="P1595" s="54">
        <v>11</v>
      </c>
    </row>
    <row r="1596" spans="1:16" ht="24">
      <c r="A1596" s="54" t="s">
        <v>225</v>
      </c>
      <c r="B1596" s="54" t="s">
        <v>185</v>
      </c>
      <c r="C1596" s="54" t="s">
        <v>1623</v>
      </c>
      <c r="D1596" s="54" t="s">
        <v>97</v>
      </c>
      <c r="E1596" s="54" t="s">
        <v>1121</v>
      </c>
      <c r="F1596" s="54" t="s">
        <v>267</v>
      </c>
      <c r="G1596" s="54" t="s">
        <v>199</v>
      </c>
      <c r="H1596" s="54" t="s">
        <v>200</v>
      </c>
      <c r="I1596" s="54" t="s">
        <v>936</v>
      </c>
      <c r="J1596" s="54" t="s">
        <v>199</v>
      </c>
      <c r="K1596" s="54" t="s">
        <v>1513</v>
      </c>
      <c r="L1596" s="89">
        <v>1</v>
      </c>
      <c r="M1596" s="89"/>
      <c r="N1596" s="54" t="s">
        <v>935</v>
      </c>
      <c r="O1596" s="90">
        <v>5.3723599999999996E-4</v>
      </c>
      <c r="P1596" s="54">
        <v>1</v>
      </c>
    </row>
    <row r="1597" spans="1:16" ht="24">
      <c r="A1597" s="54" t="s">
        <v>225</v>
      </c>
      <c r="B1597" s="54" t="s">
        <v>185</v>
      </c>
      <c r="C1597" s="54" t="s">
        <v>1623</v>
      </c>
      <c r="D1597" s="54" t="s">
        <v>97</v>
      </c>
      <c r="E1597" s="54" t="s">
        <v>1121</v>
      </c>
      <c r="F1597" s="54" t="s">
        <v>267</v>
      </c>
      <c r="G1597" s="54" t="s">
        <v>199</v>
      </c>
      <c r="H1597" s="54" t="s">
        <v>971</v>
      </c>
      <c r="I1597" s="54" t="s">
        <v>972</v>
      </c>
      <c r="J1597" s="54" t="s">
        <v>199</v>
      </c>
      <c r="K1597" s="54" t="s">
        <v>973</v>
      </c>
      <c r="L1597" s="89">
        <v>41695</v>
      </c>
      <c r="M1597" s="89"/>
      <c r="N1597" s="54" t="s">
        <v>974</v>
      </c>
      <c r="O1597" s="90">
        <v>1.0744719999999999E-2</v>
      </c>
      <c r="P1597" s="54">
        <v>12</v>
      </c>
    </row>
    <row r="1598" spans="1:16" ht="36">
      <c r="A1598" s="54" t="s">
        <v>225</v>
      </c>
      <c r="B1598" s="54" t="s">
        <v>185</v>
      </c>
      <c r="C1598" s="54" t="s">
        <v>1623</v>
      </c>
      <c r="D1598" s="54" t="s">
        <v>97</v>
      </c>
      <c r="E1598" s="54" t="s">
        <v>1121</v>
      </c>
      <c r="F1598" s="54" t="s">
        <v>267</v>
      </c>
      <c r="G1598" s="54" t="s">
        <v>199</v>
      </c>
      <c r="H1598" s="54" t="s">
        <v>971</v>
      </c>
      <c r="I1598" s="54" t="s">
        <v>972</v>
      </c>
      <c r="J1598" s="54" t="s">
        <v>199</v>
      </c>
      <c r="K1598" s="54" t="s">
        <v>975</v>
      </c>
      <c r="L1598" s="89">
        <v>41695</v>
      </c>
      <c r="M1598" s="89"/>
      <c r="N1598" s="54" t="s">
        <v>976</v>
      </c>
      <c r="O1598" s="90">
        <v>4.83512E-3</v>
      </c>
      <c r="P1598" s="54">
        <v>9</v>
      </c>
    </row>
    <row r="1599" spans="1:16" ht="24">
      <c r="A1599" s="54" t="s">
        <v>225</v>
      </c>
      <c r="B1599" s="54" t="s">
        <v>185</v>
      </c>
      <c r="C1599" s="54" t="s">
        <v>1623</v>
      </c>
      <c r="D1599" s="54" t="s">
        <v>97</v>
      </c>
      <c r="E1599" s="54" t="s">
        <v>1121</v>
      </c>
      <c r="F1599" s="54" t="s">
        <v>267</v>
      </c>
      <c r="G1599" s="54" t="s">
        <v>199</v>
      </c>
      <c r="H1599" s="54" t="s">
        <v>971</v>
      </c>
      <c r="I1599" s="54" t="s">
        <v>972</v>
      </c>
      <c r="J1599" s="54" t="s">
        <v>199</v>
      </c>
      <c r="K1599" s="54" t="s">
        <v>977</v>
      </c>
      <c r="L1599" s="89">
        <v>41695</v>
      </c>
      <c r="M1599" s="89"/>
      <c r="N1599" s="54" t="s">
        <v>978</v>
      </c>
      <c r="O1599" s="90">
        <v>4.2978900000000004E-3</v>
      </c>
      <c r="P1599" s="54">
        <v>4</v>
      </c>
    </row>
    <row r="1600" spans="1:16" ht="24">
      <c r="A1600" s="54" t="s">
        <v>225</v>
      </c>
      <c r="B1600" s="54" t="s">
        <v>185</v>
      </c>
      <c r="C1600" s="54" t="s">
        <v>1623</v>
      </c>
      <c r="D1600" s="54" t="s">
        <v>97</v>
      </c>
      <c r="E1600" s="54" t="s">
        <v>1121</v>
      </c>
      <c r="F1600" s="54" t="s">
        <v>267</v>
      </c>
      <c r="G1600" s="54" t="s">
        <v>199</v>
      </c>
      <c r="H1600" s="54" t="s">
        <v>971</v>
      </c>
      <c r="I1600" s="54" t="s">
        <v>972</v>
      </c>
      <c r="J1600" s="54" t="s">
        <v>199</v>
      </c>
      <c r="K1600" s="54" t="s">
        <v>983</v>
      </c>
      <c r="L1600" s="89">
        <v>41695</v>
      </c>
      <c r="M1600" s="89"/>
      <c r="N1600" s="54" t="s">
        <v>984</v>
      </c>
      <c r="O1600" s="90">
        <v>8.5957800000000008E-3</v>
      </c>
      <c r="P1600" s="54">
        <v>8</v>
      </c>
    </row>
    <row r="1601" spans="1:16" ht="24">
      <c r="A1601" s="54" t="s">
        <v>225</v>
      </c>
      <c r="B1601" s="54" t="s">
        <v>185</v>
      </c>
      <c r="C1601" s="54" t="s">
        <v>1623</v>
      </c>
      <c r="D1601" s="54" t="s">
        <v>97</v>
      </c>
      <c r="E1601" s="54" t="s">
        <v>1121</v>
      </c>
      <c r="F1601" s="54" t="s">
        <v>267</v>
      </c>
      <c r="G1601" s="54" t="s">
        <v>199</v>
      </c>
      <c r="H1601" s="54" t="s">
        <v>971</v>
      </c>
      <c r="I1601" s="54" t="s">
        <v>972</v>
      </c>
      <c r="J1601" s="54" t="s">
        <v>199</v>
      </c>
      <c r="K1601" s="54" t="s">
        <v>985</v>
      </c>
      <c r="L1601" s="89">
        <v>41695</v>
      </c>
      <c r="M1601" s="89"/>
      <c r="N1601" s="54" t="s">
        <v>986</v>
      </c>
      <c r="O1601" s="90">
        <v>6.9840700000000002E-3</v>
      </c>
      <c r="P1601" s="54">
        <v>5</v>
      </c>
    </row>
    <row r="1602" spans="1:16" ht="24">
      <c r="A1602" s="54" t="s">
        <v>225</v>
      </c>
      <c r="B1602" s="54" t="s">
        <v>185</v>
      </c>
      <c r="C1602" s="54" t="s">
        <v>1623</v>
      </c>
      <c r="D1602" s="54" t="s">
        <v>97</v>
      </c>
      <c r="E1602" s="54" t="s">
        <v>1121</v>
      </c>
      <c r="F1602" s="54" t="s">
        <v>267</v>
      </c>
      <c r="G1602" s="54" t="s">
        <v>199</v>
      </c>
      <c r="H1602" s="54" t="s">
        <v>971</v>
      </c>
      <c r="I1602" s="54" t="s">
        <v>972</v>
      </c>
      <c r="J1602" s="54" t="s">
        <v>199</v>
      </c>
      <c r="K1602" s="54" t="s">
        <v>987</v>
      </c>
      <c r="L1602" s="89">
        <v>41695</v>
      </c>
      <c r="M1602" s="89"/>
      <c r="N1602" s="54" t="s">
        <v>988</v>
      </c>
      <c r="O1602" s="90">
        <v>5.9096000000000001E-3</v>
      </c>
      <c r="P1602" s="54">
        <v>7</v>
      </c>
    </row>
    <row r="1603" spans="1:16" ht="24">
      <c r="A1603" s="54" t="s">
        <v>225</v>
      </c>
      <c r="B1603" s="54" t="s">
        <v>185</v>
      </c>
      <c r="C1603" s="54" t="s">
        <v>1623</v>
      </c>
      <c r="D1603" s="54" t="s">
        <v>97</v>
      </c>
      <c r="E1603" s="54" t="s">
        <v>1121</v>
      </c>
      <c r="F1603" s="54" t="s">
        <v>267</v>
      </c>
      <c r="G1603" s="54" t="s">
        <v>199</v>
      </c>
      <c r="H1603" s="54" t="s">
        <v>971</v>
      </c>
      <c r="I1603" s="54" t="s">
        <v>972</v>
      </c>
      <c r="J1603" s="54" t="s">
        <v>199</v>
      </c>
      <c r="K1603" s="54" t="s">
        <v>989</v>
      </c>
      <c r="L1603" s="89">
        <v>41695</v>
      </c>
      <c r="M1603" s="89"/>
      <c r="N1603" s="54" t="s">
        <v>990</v>
      </c>
      <c r="O1603" s="90">
        <v>1.020748E-2</v>
      </c>
      <c r="P1603" s="54">
        <v>11</v>
      </c>
    </row>
    <row r="1604" spans="1:16" ht="24">
      <c r="A1604" s="54" t="s">
        <v>225</v>
      </c>
      <c r="B1604" s="54" t="s">
        <v>185</v>
      </c>
      <c r="C1604" s="54" t="s">
        <v>1623</v>
      </c>
      <c r="D1604" s="54" t="s">
        <v>97</v>
      </c>
      <c r="E1604" s="54" t="s">
        <v>1121</v>
      </c>
      <c r="F1604" s="54" t="s">
        <v>267</v>
      </c>
      <c r="G1604" s="54" t="s">
        <v>199</v>
      </c>
      <c r="H1604" s="54" t="s">
        <v>971</v>
      </c>
      <c r="I1604" s="54" t="s">
        <v>972</v>
      </c>
      <c r="J1604" s="54" t="s">
        <v>199</v>
      </c>
      <c r="K1604" s="54" t="s">
        <v>991</v>
      </c>
      <c r="L1604" s="89">
        <v>41695</v>
      </c>
      <c r="M1604" s="89"/>
      <c r="N1604" s="54" t="s">
        <v>992</v>
      </c>
      <c r="O1604" s="90">
        <v>2.6861799999999998E-3</v>
      </c>
      <c r="P1604" s="54">
        <v>5</v>
      </c>
    </row>
    <row r="1605" spans="1:16" ht="24">
      <c r="A1605" s="54" t="s">
        <v>225</v>
      </c>
      <c r="B1605" s="54" t="s">
        <v>185</v>
      </c>
      <c r="C1605" s="54" t="s">
        <v>1626</v>
      </c>
      <c r="D1605" s="54" t="s">
        <v>97</v>
      </c>
      <c r="E1605" s="54" t="s">
        <v>1121</v>
      </c>
      <c r="F1605" s="54" t="s">
        <v>267</v>
      </c>
      <c r="G1605" s="54" t="s">
        <v>192</v>
      </c>
      <c r="H1605" s="54" t="s">
        <v>473</v>
      </c>
      <c r="I1605" s="54" t="s">
        <v>474</v>
      </c>
      <c r="J1605" s="54" t="s">
        <v>192</v>
      </c>
      <c r="K1605" s="54" t="s">
        <v>493</v>
      </c>
      <c r="L1605" s="89">
        <v>41695</v>
      </c>
      <c r="M1605" s="89"/>
      <c r="N1605" s="54" t="s">
        <v>494</v>
      </c>
      <c r="O1605" s="90">
        <v>5.3723599999999996E-4</v>
      </c>
      <c r="P1605" s="54">
        <v>1</v>
      </c>
    </row>
    <row r="1606" spans="1:16" ht="24">
      <c r="A1606" s="54" t="s">
        <v>225</v>
      </c>
      <c r="B1606" s="54" t="s">
        <v>185</v>
      </c>
      <c r="C1606" s="54" t="s">
        <v>1626</v>
      </c>
      <c r="D1606" s="54" t="s">
        <v>97</v>
      </c>
      <c r="E1606" s="54" t="s">
        <v>1121</v>
      </c>
      <c r="F1606" s="54" t="s">
        <v>267</v>
      </c>
      <c r="G1606" s="54" t="s">
        <v>302</v>
      </c>
      <c r="H1606" s="54" t="s">
        <v>303</v>
      </c>
      <c r="I1606" s="54" t="s">
        <v>304</v>
      </c>
      <c r="J1606" s="54" t="s">
        <v>302</v>
      </c>
      <c r="K1606" s="54" t="s">
        <v>308</v>
      </c>
      <c r="L1606" s="89">
        <v>41695</v>
      </c>
      <c r="M1606" s="89"/>
      <c r="N1606" s="54" t="s">
        <v>309</v>
      </c>
      <c r="O1606" s="90">
        <v>5.3723599999999996E-4</v>
      </c>
      <c r="P1606" s="54">
        <v>1</v>
      </c>
    </row>
    <row r="1607" spans="1:16" ht="24">
      <c r="A1607" s="54" t="s">
        <v>225</v>
      </c>
      <c r="B1607" s="54" t="s">
        <v>185</v>
      </c>
      <c r="C1607" s="54" t="s">
        <v>1626</v>
      </c>
      <c r="D1607" s="54" t="s">
        <v>97</v>
      </c>
      <c r="E1607" s="54" t="s">
        <v>1121</v>
      </c>
      <c r="F1607" s="54" t="s">
        <v>267</v>
      </c>
      <c r="G1607" s="54" t="s">
        <v>302</v>
      </c>
      <c r="H1607" s="54" t="s">
        <v>303</v>
      </c>
      <c r="I1607" s="54" t="s">
        <v>304</v>
      </c>
      <c r="J1607" s="54" t="s">
        <v>302</v>
      </c>
      <c r="K1607" s="54" t="s">
        <v>812</v>
      </c>
      <c r="L1607" s="89">
        <v>41695</v>
      </c>
      <c r="M1607" s="89"/>
      <c r="N1607" s="54" t="s">
        <v>813</v>
      </c>
      <c r="O1607" s="90">
        <v>5.3723599999999996E-4</v>
      </c>
      <c r="P1607" s="54">
        <v>1</v>
      </c>
    </row>
    <row r="1608" spans="1:16" ht="24">
      <c r="A1608" s="54" t="s">
        <v>225</v>
      </c>
      <c r="B1608" s="54" t="s">
        <v>185</v>
      </c>
      <c r="C1608" s="54" t="s">
        <v>1626</v>
      </c>
      <c r="D1608" s="54" t="s">
        <v>97</v>
      </c>
      <c r="E1608" s="54" t="s">
        <v>1121</v>
      </c>
      <c r="F1608" s="54" t="s">
        <v>267</v>
      </c>
      <c r="G1608" s="54" t="s">
        <v>199</v>
      </c>
      <c r="H1608" s="54" t="s">
        <v>971</v>
      </c>
      <c r="I1608" s="54" t="s">
        <v>972</v>
      </c>
      <c r="J1608" s="54" t="s">
        <v>199</v>
      </c>
      <c r="K1608" s="54" t="s">
        <v>973</v>
      </c>
      <c r="L1608" s="89">
        <v>41695</v>
      </c>
      <c r="M1608" s="89"/>
      <c r="N1608" s="54" t="s">
        <v>974</v>
      </c>
      <c r="O1608" s="90">
        <v>2.6861799999999998E-3</v>
      </c>
      <c r="P1608" s="54">
        <v>5</v>
      </c>
    </row>
    <row r="1609" spans="1:16" ht="24">
      <c r="A1609" s="54" t="s">
        <v>225</v>
      </c>
      <c r="B1609" s="54" t="s">
        <v>185</v>
      </c>
      <c r="C1609" s="54" t="s">
        <v>1626</v>
      </c>
      <c r="D1609" s="54" t="s">
        <v>97</v>
      </c>
      <c r="E1609" s="54" t="s">
        <v>1121</v>
      </c>
      <c r="F1609" s="54" t="s">
        <v>267</v>
      </c>
      <c r="G1609" s="54" t="s">
        <v>199</v>
      </c>
      <c r="H1609" s="54" t="s">
        <v>971</v>
      </c>
      <c r="I1609" s="54" t="s">
        <v>972</v>
      </c>
      <c r="J1609" s="54" t="s">
        <v>199</v>
      </c>
      <c r="K1609" s="54" t="s">
        <v>977</v>
      </c>
      <c r="L1609" s="89">
        <v>41695</v>
      </c>
      <c r="M1609" s="89"/>
      <c r="N1609" s="54" t="s">
        <v>978</v>
      </c>
      <c r="O1609" s="90">
        <v>5.3723599999999996E-4</v>
      </c>
      <c r="P1609" s="54">
        <v>1</v>
      </c>
    </row>
    <row r="1610" spans="1:16" ht="24">
      <c r="A1610" s="54" t="s">
        <v>225</v>
      </c>
      <c r="B1610" s="54" t="s">
        <v>185</v>
      </c>
      <c r="C1610" s="54" t="s">
        <v>1626</v>
      </c>
      <c r="D1610" s="54" t="s">
        <v>97</v>
      </c>
      <c r="E1610" s="54" t="s">
        <v>1121</v>
      </c>
      <c r="F1610" s="54" t="s">
        <v>267</v>
      </c>
      <c r="G1610" s="54" t="s">
        <v>199</v>
      </c>
      <c r="H1610" s="54" t="s">
        <v>971</v>
      </c>
      <c r="I1610" s="54" t="s">
        <v>972</v>
      </c>
      <c r="J1610" s="54" t="s">
        <v>199</v>
      </c>
      <c r="K1610" s="54" t="s">
        <v>983</v>
      </c>
      <c r="L1610" s="89">
        <v>41695</v>
      </c>
      <c r="M1610" s="89"/>
      <c r="N1610" s="54" t="s">
        <v>984</v>
      </c>
      <c r="O1610" s="90">
        <v>1.0744699999999999E-3</v>
      </c>
      <c r="P1610" s="54">
        <v>2</v>
      </c>
    </row>
    <row r="1611" spans="1:16" ht="24">
      <c r="A1611" s="54" t="s">
        <v>225</v>
      </c>
      <c r="B1611" s="54" t="s">
        <v>185</v>
      </c>
      <c r="C1611" s="54" t="s">
        <v>1626</v>
      </c>
      <c r="D1611" s="54" t="s">
        <v>97</v>
      </c>
      <c r="E1611" s="54" t="s">
        <v>1121</v>
      </c>
      <c r="F1611" s="54" t="s">
        <v>267</v>
      </c>
      <c r="G1611" s="54" t="s">
        <v>199</v>
      </c>
      <c r="H1611" s="54" t="s">
        <v>971</v>
      </c>
      <c r="I1611" s="54" t="s">
        <v>972</v>
      </c>
      <c r="J1611" s="54" t="s">
        <v>199</v>
      </c>
      <c r="K1611" s="54" t="s">
        <v>987</v>
      </c>
      <c r="L1611" s="89">
        <v>41695</v>
      </c>
      <c r="M1611" s="89"/>
      <c r="N1611" s="54" t="s">
        <v>988</v>
      </c>
      <c r="O1611" s="90">
        <v>5.3723599999999996E-4</v>
      </c>
      <c r="P1611" s="54">
        <v>1</v>
      </c>
    </row>
    <row r="1612" spans="1:16" ht="24">
      <c r="A1612" s="54" t="s">
        <v>225</v>
      </c>
      <c r="B1612" s="54" t="s">
        <v>185</v>
      </c>
      <c r="C1612" s="54" t="s">
        <v>1626</v>
      </c>
      <c r="D1612" s="54" t="s">
        <v>97</v>
      </c>
      <c r="E1612" s="54" t="s">
        <v>1121</v>
      </c>
      <c r="F1612" s="54" t="s">
        <v>267</v>
      </c>
      <c r="G1612" s="54" t="s">
        <v>199</v>
      </c>
      <c r="H1612" s="54" t="s">
        <v>971</v>
      </c>
      <c r="I1612" s="54" t="s">
        <v>972</v>
      </c>
      <c r="J1612" s="54" t="s">
        <v>199</v>
      </c>
      <c r="K1612" s="54" t="s">
        <v>989</v>
      </c>
      <c r="L1612" s="89">
        <v>41695</v>
      </c>
      <c r="M1612" s="89"/>
      <c r="N1612" s="54" t="s">
        <v>990</v>
      </c>
      <c r="O1612" s="90">
        <v>1.6117099999999999E-3</v>
      </c>
      <c r="P1612" s="54">
        <v>3</v>
      </c>
    </row>
    <row r="1613" spans="1:16" ht="24">
      <c r="A1613" s="54" t="s">
        <v>225</v>
      </c>
      <c r="B1613" s="54" t="s">
        <v>185</v>
      </c>
      <c r="C1613" s="54" t="s">
        <v>1126</v>
      </c>
      <c r="D1613" s="54" t="s">
        <v>172</v>
      </c>
      <c r="E1613" s="54" t="s">
        <v>365</v>
      </c>
      <c r="F1613" s="54" t="s">
        <v>267</v>
      </c>
      <c r="G1613" s="54" t="s">
        <v>204</v>
      </c>
      <c r="H1613" s="54" t="s">
        <v>331</v>
      </c>
      <c r="I1613" s="54" t="s">
        <v>332</v>
      </c>
      <c r="J1613" s="54" t="s">
        <v>204</v>
      </c>
      <c r="K1613" s="54" t="s">
        <v>331</v>
      </c>
      <c r="L1613" s="89">
        <v>42101</v>
      </c>
      <c r="M1613" s="89"/>
      <c r="N1613" s="54" t="s">
        <v>333</v>
      </c>
      <c r="O1613" s="90">
        <v>1.77E-2</v>
      </c>
      <c r="P1613" s="54">
        <v>1</v>
      </c>
    </row>
    <row r="1614" spans="1:16" ht="24">
      <c r="A1614" s="54" t="s">
        <v>225</v>
      </c>
      <c r="B1614" s="54" t="s">
        <v>185</v>
      </c>
      <c r="C1614" s="54" t="s">
        <v>1125</v>
      </c>
      <c r="D1614" s="54" t="s">
        <v>172</v>
      </c>
      <c r="E1614" s="54" t="s">
        <v>365</v>
      </c>
      <c r="F1614" s="54" t="s">
        <v>267</v>
      </c>
      <c r="G1614" s="54" t="s">
        <v>186</v>
      </c>
      <c r="H1614" s="54" t="s">
        <v>382</v>
      </c>
      <c r="I1614" s="54" t="s">
        <v>383</v>
      </c>
      <c r="J1614" s="54" t="s">
        <v>186</v>
      </c>
      <c r="K1614" s="54" t="s">
        <v>382</v>
      </c>
      <c r="L1614" s="89">
        <v>42230</v>
      </c>
      <c r="M1614" s="89"/>
      <c r="N1614" s="54" t="s">
        <v>384</v>
      </c>
      <c r="O1614" s="90">
        <v>0.10059999999999999</v>
      </c>
      <c r="P1614" s="54">
        <v>11</v>
      </c>
    </row>
    <row r="1615" spans="1:16" ht="24">
      <c r="A1615" s="54" t="s">
        <v>225</v>
      </c>
      <c r="B1615" s="54" t="s">
        <v>185</v>
      </c>
      <c r="C1615" s="54" t="s">
        <v>1125</v>
      </c>
      <c r="D1615" s="54" t="s">
        <v>172</v>
      </c>
      <c r="E1615" s="54" t="s">
        <v>365</v>
      </c>
      <c r="F1615" s="54" t="s">
        <v>267</v>
      </c>
      <c r="G1615" s="54" t="s">
        <v>186</v>
      </c>
      <c r="H1615" s="54" t="s">
        <v>187</v>
      </c>
      <c r="I1615" s="54" t="s">
        <v>268</v>
      </c>
      <c r="J1615" s="54" t="s">
        <v>186</v>
      </c>
      <c r="K1615" s="54" t="s">
        <v>187</v>
      </c>
      <c r="L1615" s="89">
        <v>42094</v>
      </c>
      <c r="M1615" s="89"/>
      <c r="N1615" s="54" t="s">
        <v>269</v>
      </c>
      <c r="O1615" s="90">
        <v>7.7499999999999999E-2</v>
      </c>
      <c r="P1615" s="54">
        <v>6</v>
      </c>
    </row>
    <row r="1616" spans="1:16" ht="24">
      <c r="A1616" s="54" t="s">
        <v>225</v>
      </c>
      <c r="B1616" s="54" t="s">
        <v>185</v>
      </c>
      <c r="C1616" s="54" t="s">
        <v>1125</v>
      </c>
      <c r="D1616" s="54" t="s">
        <v>172</v>
      </c>
      <c r="E1616" s="54" t="s">
        <v>365</v>
      </c>
      <c r="F1616" s="54" t="s">
        <v>267</v>
      </c>
      <c r="G1616" s="54" t="s">
        <v>186</v>
      </c>
      <c r="H1616" s="54" t="s">
        <v>187</v>
      </c>
      <c r="I1616" s="54" t="s">
        <v>270</v>
      </c>
      <c r="J1616" s="54" t="s">
        <v>186</v>
      </c>
      <c r="K1616" s="54" t="s">
        <v>271</v>
      </c>
      <c r="L1616" s="89">
        <v>42251</v>
      </c>
      <c r="M1616" s="89"/>
      <c r="N1616" s="54" t="s">
        <v>272</v>
      </c>
      <c r="O1616" s="90">
        <v>2.9100000000000001E-2</v>
      </c>
      <c r="P1616" s="54">
        <v>6</v>
      </c>
    </row>
    <row r="1617" spans="1:16" ht="24">
      <c r="A1617" s="54" t="s">
        <v>225</v>
      </c>
      <c r="B1617" s="54" t="s">
        <v>185</v>
      </c>
      <c r="C1617" s="54" t="s">
        <v>1125</v>
      </c>
      <c r="D1617" s="54" t="s">
        <v>172</v>
      </c>
      <c r="E1617" s="54" t="s">
        <v>365</v>
      </c>
      <c r="F1617" s="54" t="s">
        <v>267</v>
      </c>
      <c r="G1617" s="54" t="s">
        <v>186</v>
      </c>
      <c r="H1617" s="54" t="s">
        <v>187</v>
      </c>
      <c r="I1617" s="54" t="s">
        <v>270</v>
      </c>
      <c r="J1617" s="54" t="s">
        <v>186</v>
      </c>
      <c r="K1617" s="54" t="s">
        <v>396</v>
      </c>
      <c r="L1617" s="89">
        <v>42251</v>
      </c>
      <c r="M1617" s="89"/>
      <c r="N1617" s="54" t="s">
        <v>397</v>
      </c>
      <c r="O1617" s="90">
        <v>2.58E-2</v>
      </c>
      <c r="P1617" s="54">
        <v>2</v>
      </c>
    </row>
    <row r="1618" spans="1:16" ht="24">
      <c r="A1618" s="54" t="s">
        <v>225</v>
      </c>
      <c r="B1618" s="54" t="s">
        <v>185</v>
      </c>
      <c r="C1618" s="54" t="s">
        <v>1125</v>
      </c>
      <c r="D1618" s="54" t="s">
        <v>172</v>
      </c>
      <c r="E1618" s="54" t="s">
        <v>365</v>
      </c>
      <c r="F1618" s="54" t="s">
        <v>267</v>
      </c>
      <c r="G1618" s="54" t="s">
        <v>186</v>
      </c>
      <c r="H1618" s="54" t="s">
        <v>187</v>
      </c>
      <c r="I1618" s="54" t="s">
        <v>270</v>
      </c>
      <c r="J1618" s="54" t="s">
        <v>186</v>
      </c>
      <c r="K1618" s="54" t="s">
        <v>273</v>
      </c>
      <c r="L1618" s="89">
        <v>42251</v>
      </c>
      <c r="M1618" s="89"/>
      <c r="N1618" s="54" t="s">
        <v>274</v>
      </c>
      <c r="O1618" s="90">
        <v>8.8999999999999982E-3</v>
      </c>
      <c r="P1618" s="54">
        <v>1</v>
      </c>
    </row>
    <row r="1619" spans="1:16" ht="24">
      <c r="A1619" s="54" t="s">
        <v>225</v>
      </c>
      <c r="B1619" s="54" t="s">
        <v>185</v>
      </c>
      <c r="C1619" s="54" t="s">
        <v>1125</v>
      </c>
      <c r="D1619" s="54" t="s">
        <v>172</v>
      </c>
      <c r="E1619" s="54" t="s">
        <v>365</v>
      </c>
      <c r="F1619" s="54" t="s">
        <v>267</v>
      </c>
      <c r="G1619" s="54" t="s">
        <v>186</v>
      </c>
      <c r="H1619" s="54" t="s">
        <v>187</v>
      </c>
      <c r="I1619" s="54" t="s">
        <v>270</v>
      </c>
      <c r="J1619" s="54" t="s">
        <v>186</v>
      </c>
      <c r="K1619" s="54" t="s">
        <v>398</v>
      </c>
      <c r="L1619" s="89">
        <v>42251</v>
      </c>
      <c r="M1619" s="89"/>
      <c r="N1619" s="54" t="s">
        <v>399</v>
      </c>
      <c r="O1619" s="90">
        <v>1.29E-2</v>
      </c>
      <c r="P1619" s="54">
        <v>1</v>
      </c>
    </row>
    <row r="1620" spans="1:16" ht="24">
      <c r="A1620" s="54" t="s">
        <v>225</v>
      </c>
      <c r="B1620" s="54" t="s">
        <v>185</v>
      </c>
      <c r="C1620" s="54" t="s">
        <v>1125</v>
      </c>
      <c r="D1620" s="54" t="s">
        <v>172</v>
      </c>
      <c r="E1620" s="54" t="s">
        <v>365</v>
      </c>
      <c r="F1620" s="54" t="s">
        <v>267</v>
      </c>
      <c r="G1620" s="54" t="s">
        <v>186</v>
      </c>
      <c r="H1620" s="54" t="s">
        <v>404</v>
      </c>
      <c r="I1620" s="54" t="s">
        <v>405</v>
      </c>
      <c r="J1620" s="54" t="s">
        <v>186</v>
      </c>
      <c r="K1620" s="54" t="s">
        <v>404</v>
      </c>
      <c r="L1620" s="89">
        <v>42059</v>
      </c>
      <c r="M1620" s="89"/>
      <c r="N1620" s="54" t="s">
        <v>406</v>
      </c>
      <c r="O1620" s="90">
        <v>0.13009999999999999</v>
      </c>
      <c r="P1620" s="54">
        <v>11</v>
      </c>
    </row>
    <row r="1621" spans="1:16" ht="24">
      <c r="A1621" s="54" t="s">
        <v>225</v>
      </c>
      <c r="B1621" s="54" t="s">
        <v>185</v>
      </c>
      <c r="C1621" s="54" t="s">
        <v>1125</v>
      </c>
      <c r="D1621" s="54" t="s">
        <v>172</v>
      </c>
      <c r="E1621" s="54" t="s">
        <v>365</v>
      </c>
      <c r="F1621" s="54" t="s">
        <v>267</v>
      </c>
      <c r="G1621" s="54" t="s">
        <v>411</v>
      </c>
      <c r="H1621" s="54" t="s">
        <v>411</v>
      </c>
      <c r="I1621" s="54" t="s">
        <v>412</v>
      </c>
      <c r="J1621" s="54" t="s">
        <v>411</v>
      </c>
      <c r="K1621" s="54" t="s">
        <v>413</v>
      </c>
      <c r="L1621" s="89">
        <v>41695</v>
      </c>
      <c r="M1621" s="89"/>
      <c r="N1621" s="54" t="s">
        <v>414</v>
      </c>
      <c r="O1621" s="90">
        <v>1.78E-2</v>
      </c>
      <c r="P1621" s="54">
        <v>2</v>
      </c>
    </row>
    <row r="1622" spans="1:16" ht="24">
      <c r="A1622" s="54" t="s">
        <v>225</v>
      </c>
      <c r="B1622" s="54" t="s">
        <v>185</v>
      </c>
      <c r="C1622" s="54" t="s">
        <v>1125</v>
      </c>
      <c r="D1622" s="54" t="s">
        <v>172</v>
      </c>
      <c r="E1622" s="54" t="s">
        <v>365</v>
      </c>
      <c r="F1622" s="54" t="s">
        <v>267</v>
      </c>
      <c r="G1622" s="54" t="s">
        <v>411</v>
      </c>
      <c r="H1622" s="54" t="s">
        <v>427</v>
      </c>
      <c r="I1622" s="54" t="s">
        <v>428</v>
      </c>
      <c r="J1622" s="54" t="s">
        <v>411</v>
      </c>
      <c r="K1622" s="54" t="s">
        <v>439</v>
      </c>
      <c r="L1622" s="89">
        <v>42066</v>
      </c>
      <c r="M1622" s="89"/>
      <c r="N1622" s="54" t="s">
        <v>440</v>
      </c>
      <c r="O1622" s="90">
        <v>1.29E-2</v>
      </c>
      <c r="P1622" s="54">
        <v>1</v>
      </c>
    </row>
    <row r="1623" spans="1:16" ht="24">
      <c r="A1623" s="54" t="s">
        <v>225</v>
      </c>
      <c r="B1623" s="54" t="s">
        <v>185</v>
      </c>
      <c r="C1623" s="54" t="s">
        <v>1125</v>
      </c>
      <c r="D1623" s="54" t="s">
        <v>172</v>
      </c>
      <c r="E1623" s="54" t="s">
        <v>365</v>
      </c>
      <c r="F1623" s="54" t="s">
        <v>267</v>
      </c>
      <c r="G1623" s="54" t="s">
        <v>192</v>
      </c>
      <c r="H1623" s="54" t="s">
        <v>447</v>
      </c>
      <c r="I1623" s="54" t="s">
        <v>455</v>
      </c>
      <c r="J1623" s="54" t="s">
        <v>192</v>
      </c>
      <c r="K1623" s="54" t="s">
        <v>447</v>
      </c>
      <c r="L1623" s="89">
        <v>41842</v>
      </c>
      <c r="M1623" s="89"/>
      <c r="N1623" s="54" t="s">
        <v>456</v>
      </c>
      <c r="O1623" s="90">
        <v>8.8999999999999982E-3</v>
      </c>
      <c r="P1623" s="54">
        <v>1</v>
      </c>
    </row>
    <row r="1624" spans="1:16" ht="24">
      <c r="A1624" s="54" t="s">
        <v>225</v>
      </c>
      <c r="B1624" s="54" t="s">
        <v>185</v>
      </c>
      <c r="C1624" s="54" t="s">
        <v>1125</v>
      </c>
      <c r="D1624" s="54" t="s">
        <v>172</v>
      </c>
      <c r="E1624" s="54" t="s">
        <v>365</v>
      </c>
      <c r="F1624" s="54" t="s">
        <v>267</v>
      </c>
      <c r="G1624" s="54" t="s">
        <v>495</v>
      </c>
      <c r="H1624" s="54" t="s">
        <v>496</v>
      </c>
      <c r="I1624" s="54" t="s">
        <v>497</v>
      </c>
      <c r="J1624" s="54" t="s">
        <v>495</v>
      </c>
      <c r="K1624" s="54" t="s">
        <v>498</v>
      </c>
      <c r="L1624" s="89">
        <v>41688</v>
      </c>
      <c r="M1624" s="89"/>
      <c r="N1624" s="54" t="s">
        <v>499</v>
      </c>
      <c r="O1624" s="90">
        <v>3.2899999999999999E-2</v>
      </c>
      <c r="P1624" s="54">
        <v>3</v>
      </c>
    </row>
    <row r="1625" spans="1:16" ht="24">
      <c r="A1625" s="54" t="s">
        <v>225</v>
      </c>
      <c r="B1625" s="54" t="s">
        <v>185</v>
      </c>
      <c r="C1625" s="54" t="s">
        <v>1125</v>
      </c>
      <c r="D1625" s="54" t="s">
        <v>172</v>
      </c>
      <c r="E1625" s="54" t="s">
        <v>365</v>
      </c>
      <c r="F1625" s="54" t="s">
        <v>267</v>
      </c>
      <c r="G1625" s="54" t="s">
        <v>495</v>
      </c>
      <c r="H1625" s="54" t="s">
        <v>496</v>
      </c>
      <c r="I1625" s="54" t="s">
        <v>497</v>
      </c>
      <c r="J1625" s="54" t="s">
        <v>495</v>
      </c>
      <c r="K1625" s="54" t="s">
        <v>500</v>
      </c>
      <c r="L1625" s="89">
        <v>41688</v>
      </c>
      <c r="M1625" s="89"/>
      <c r="N1625" s="54" t="s">
        <v>501</v>
      </c>
      <c r="O1625" s="90">
        <v>3.2300000000000002E-2</v>
      </c>
      <c r="P1625" s="54">
        <v>4</v>
      </c>
    </row>
    <row r="1626" spans="1:16" ht="36">
      <c r="A1626" s="54" t="s">
        <v>225</v>
      </c>
      <c r="B1626" s="54" t="s">
        <v>185</v>
      </c>
      <c r="C1626" s="54" t="s">
        <v>1125</v>
      </c>
      <c r="D1626" s="54" t="s">
        <v>172</v>
      </c>
      <c r="E1626" s="54" t="s">
        <v>365</v>
      </c>
      <c r="F1626" s="54" t="s">
        <v>267</v>
      </c>
      <c r="G1626" s="54" t="s">
        <v>495</v>
      </c>
      <c r="H1626" s="54" t="s">
        <v>496</v>
      </c>
      <c r="I1626" s="54" t="s">
        <v>497</v>
      </c>
      <c r="J1626" s="54" t="s">
        <v>495</v>
      </c>
      <c r="K1626" s="54" t="s">
        <v>502</v>
      </c>
      <c r="L1626" s="89">
        <v>41688</v>
      </c>
      <c r="M1626" s="89"/>
      <c r="N1626" s="54" t="s">
        <v>503</v>
      </c>
      <c r="O1626" s="90">
        <v>3.8800000000000001E-2</v>
      </c>
      <c r="P1626" s="54">
        <v>3</v>
      </c>
    </row>
    <row r="1627" spans="1:16" ht="24">
      <c r="A1627" s="54" t="s">
        <v>225</v>
      </c>
      <c r="B1627" s="54" t="s">
        <v>185</v>
      </c>
      <c r="C1627" s="54" t="s">
        <v>1125</v>
      </c>
      <c r="D1627" s="54" t="s">
        <v>172</v>
      </c>
      <c r="E1627" s="54" t="s">
        <v>365</v>
      </c>
      <c r="F1627" s="54" t="s">
        <v>267</v>
      </c>
      <c r="G1627" s="54" t="s">
        <v>495</v>
      </c>
      <c r="H1627" s="54" t="s">
        <v>496</v>
      </c>
      <c r="I1627" s="54" t="s">
        <v>497</v>
      </c>
      <c r="J1627" s="54" t="s">
        <v>495</v>
      </c>
      <c r="K1627" s="54" t="s">
        <v>508</v>
      </c>
      <c r="L1627" s="89">
        <v>41688</v>
      </c>
      <c r="M1627" s="89"/>
      <c r="N1627" s="54" t="s">
        <v>509</v>
      </c>
      <c r="O1627" s="90">
        <v>2.18E-2</v>
      </c>
      <c r="P1627" s="54">
        <v>2</v>
      </c>
    </row>
    <row r="1628" spans="1:16" ht="24">
      <c r="A1628" s="54" t="s">
        <v>225</v>
      </c>
      <c r="B1628" s="54" t="s">
        <v>185</v>
      </c>
      <c r="C1628" s="54" t="s">
        <v>1125</v>
      </c>
      <c r="D1628" s="54" t="s">
        <v>172</v>
      </c>
      <c r="E1628" s="54" t="s">
        <v>365</v>
      </c>
      <c r="F1628" s="54" t="s">
        <v>267</v>
      </c>
      <c r="G1628" s="54" t="s">
        <v>495</v>
      </c>
      <c r="H1628" s="54" t="s">
        <v>496</v>
      </c>
      <c r="I1628" s="54" t="s">
        <v>497</v>
      </c>
      <c r="J1628" s="54" t="s">
        <v>495</v>
      </c>
      <c r="K1628" s="54" t="s">
        <v>510</v>
      </c>
      <c r="L1628" s="89">
        <v>41688</v>
      </c>
      <c r="M1628" s="89"/>
      <c r="N1628" s="54" t="s">
        <v>511</v>
      </c>
      <c r="O1628" s="90">
        <v>5.16E-2</v>
      </c>
      <c r="P1628" s="54">
        <v>4</v>
      </c>
    </row>
    <row r="1629" spans="1:16" ht="24">
      <c r="A1629" s="54" t="s">
        <v>225</v>
      </c>
      <c r="B1629" s="54" t="s">
        <v>185</v>
      </c>
      <c r="C1629" s="54" t="s">
        <v>1125</v>
      </c>
      <c r="D1629" s="54" t="s">
        <v>172</v>
      </c>
      <c r="E1629" s="54" t="s">
        <v>365</v>
      </c>
      <c r="F1629" s="54" t="s">
        <v>267</v>
      </c>
      <c r="G1629" s="54" t="s">
        <v>495</v>
      </c>
      <c r="H1629" s="54" t="s">
        <v>496</v>
      </c>
      <c r="I1629" s="54" t="s">
        <v>497</v>
      </c>
      <c r="J1629" s="54" t="s">
        <v>495</v>
      </c>
      <c r="K1629" s="54" t="s">
        <v>514</v>
      </c>
      <c r="L1629" s="89">
        <v>41688</v>
      </c>
      <c r="M1629" s="89"/>
      <c r="N1629" s="54" t="s">
        <v>515</v>
      </c>
      <c r="O1629" s="90">
        <v>0.54339999999999999</v>
      </c>
      <c r="P1629" s="54">
        <v>53</v>
      </c>
    </row>
    <row r="1630" spans="1:16" ht="24">
      <c r="A1630" s="54" t="s">
        <v>225</v>
      </c>
      <c r="B1630" s="54" t="s">
        <v>185</v>
      </c>
      <c r="C1630" s="54" t="s">
        <v>1125</v>
      </c>
      <c r="D1630" s="54" t="s">
        <v>172</v>
      </c>
      <c r="E1630" s="54" t="s">
        <v>365</v>
      </c>
      <c r="F1630" s="54" t="s">
        <v>267</v>
      </c>
      <c r="G1630" s="54" t="s">
        <v>495</v>
      </c>
      <c r="H1630" s="54" t="s">
        <v>496</v>
      </c>
      <c r="I1630" s="54" t="s">
        <v>497</v>
      </c>
      <c r="J1630" s="54" t="s">
        <v>495</v>
      </c>
      <c r="K1630" s="54" t="s">
        <v>516</v>
      </c>
      <c r="L1630" s="89">
        <v>41688</v>
      </c>
      <c r="M1630" s="89"/>
      <c r="N1630" s="54" t="s">
        <v>517</v>
      </c>
      <c r="O1630" s="90">
        <v>9.6200000000000008E-2</v>
      </c>
      <c r="P1630" s="54">
        <v>10</v>
      </c>
    </row>
    <row r="1631" spans="1:16" ht="24">
      <c r="A1631" s="54" t="s">
        <v>225</v>
      </c>
      <c r="B1631" s="54" t="s">
        <v>185</v>
      </c>
      <c r="C1631" s="54" t="s">
        <v>1125</v>
      </c>
      <c r="D1631" s="54" t="s">
        <v>172</v>
      </c>
      <c r="E1631" s="54" t="s">
        <v>365</v>
      </c>
      <c r="F1631" s="54" t="s">
        <v>267</v>
      </c>
      <c r="G1631" s="54" t="s">
        <v>495</v>
      </c>
      <c r="H1631" s="54" t="s">
        <v>496</v>
      </c>
      <c r="I1631" s="54" t="s">
        <v>497</v>
      </c>
      <c r="J1631" s="54" t="s">
        <v>495</v>
      </c>
      <c r="K1631" s="54" t="s">
        <v>518</v>
      </c>
      <c r="L1631" s="89">
        <v>41688</v>
      </c>
      <c r="M1631" s="89"/>
      <c r="N1631" s="54" t="s">
        <v>519</v>
      </c>
      <c r="O1631" s="90">
        <v>5.1700000000000003E-2</v>
      </c>
      <c r="P1631" s="54">
        <v>4</v>
      </c>
    </row>
    <row r="1632" spans="1:16" ht="24">
      <c r="A1632" s="54" t="s">
        <v>225</v>
      </c>
      <c r="B1632" s="54" t="s">
        <v>185</v>
      </c>
      <c r="C1632" s="54" t="s">
        <v>1125</v>
      </c>
      <c r="D1632" s="54" t="s">
        <v>172</v>
      </c>
      <c r="E1632" s="54" t="s">
        <v>365</v>
      </c>
      <c r="F1632" s="54" t="s">
        <v>267</v>
      </c>
      <c r="G1632" s="54" t="s">
        <v>495</v>
      </c>
      <c r="H1632" s="54" t="s">
        <v>496</v>
      </c>
      <c r="I1632" s="54" t="s">
        <v>497</v>
      </c>
      <c r="J1632" s="54" t="s">
        <v>495</v>
      </c>
      <c r="K1632" s="54" t="s">
        <v>520</v>
      </c>
      <c r="L1632" s="89">
        <v>41688</v>
      </c>
      <c r="M1632" s="89"/>
      <c r="N1632" s="54" t="s">
        <v>521</v>
      </c>
      <c r="O1632" s="90">
        <v>0.10979999999999999</v>
      </c>
      <c r="P1632" s="54">
        <v>13</v>
      </c>
    </row>
    <row r="1633" spans="1:16" ht="24">
      <c r="A1633" s="54" t="s">
        <v>225</v>
      </c>
      <c r="B1633" s="54" t="s">
        <v>185</v>
      </c>
      <c r="C1633" s="54" t="s">
        <v>1125</v>
      </c>
      <c r="D1633" s="54" t="s">
        <v>172</v>
      </c>
      <c r="E1633" s="54" t="s">
        <v>365</v>
      </c>
      <c r="F1633" s="54" t="s">
        <v>267</v>
      </c>
      <c r="G1633" s="54" t="s">
        <v>283</v>
      </c>
      <c r="H1633" s="54" t="s">
        <v>284</v>
      </c>
      <c r="I1633" s="54" t="s">
        <v>285</v>
      </c>
      <c r="J1633" s="54" t="s">
        <v>283</v>
      </c>
      <c r="K1633" s="54" t="s">
        <v>522</v>
      </c>
      <c r="L1633" s="89">
        <v>41653</v>
      </c>
      <c r="M1633" s="89"/>
      <c r="N1633" s="54" t="s">
        <v>523</v>
      </c>
      <c r="O1633" s="90">
        <v>8.8999999999999982E-3</v>
      </c>
      <c r="P1633" s="54">
        <v>1</v>
      </c>
    </row>
    <row r="1634" spans="1:16" ht="24">
      <c r="A1634" s="54" t="s">
        <v>225</v>
      </c>
      <c r="B1634" s="54" t="s">
        <v>185</v>
      </c>
      <c r="C1634" s="54" t="s">
        <v>1125</v>
      </c>
      <c r="D1634" s="54" t="s">
        <v>172</v>
      </c>
      <c r="E1634" s="54" t="s">
        <v>365</v>
      </c>
      <c r="F1634" s="54" t="s">
        <v>267</v>
      </c>
      <c r="G1634" s="54" t="s">
        <v>283</v>
      </c>
      <c r="H1634" s="54" t="s">
        <v>284</v>
      </c>
      <c r="I1634" s="54" t="s">
        <v>285</v>
      </c>
      <c r="J1634" s="54" t="s">
        <v>283</v>
      </c>
      <c r="K1634" s="54" t="s">
        <v>524</v>
      </c>
      <c r="L1634" s="89">
        <v>41653</v>
      </c>
      <c r="M1634" s="89"/>
      <c r="N1634" s="54" t="s">
        <v>525</v>
      </c>
      <c r="O1634" s="90">
        <v>2.6700000000000002E-2</v>
      </c>
      <c r="P1634" s="54">
        <v>3</v>
      </c>
    </row>
    <row r="1635" spans="1:16" ht="24">
      <c r="A1635" s="54" t="s">
        <v>225</v>
      </c>
      <c r="B1635" s="54" t="s">
        <v>185</v>
      </c>
      <c r="C1635" s="54" t="s">
        <v>1125</v>
      </c>
      <c r="D1635" s="54" t="s">
        <v>172</v>
      </c>
      <c r="E1635" s="54" t="s">
        <v>365</v>
      </c>
      <c r="F1635" s="54" t="s">
        <v>267</v>
      </c>
      <c r="G1635" s="54" t="s">
        <v>283</v>
      </c>
      <c r="H1635" s="54" t="s">
        <v>284</v>
      </c>
      <c r="I1635" s="54" t="s">
        <v>285</v>
      </c>
      <c r="J1635" s="54" t="s">
        <v>283</v>
      </c>
      <c r="K1635" s="54" t="s">
        <v>286</v>
      </c>
      <c r="L1635" s="89">
        <v>41653</v>
      </c>
      <c r="M1635" s="89"/>
      <c r="N1635" s="54" t="s">
        <v>526</v>
      </c>
      <c r="O1635" s="90">
        <v>8.8999999999999982E-3</v>
      </c>
      <c r="P1635" s="54">
        <v>1</v>
      </c>
    </row>
    <row r="1636" spans="1:16" ht="24">
      <c r="A1636" s="54" t="s">
        <v>225</v>
      </c>
      <c r="B1636" s="54" t="s">
        <v>185</v>
      </c>
      <c r="C1636" s="54" t="s">
        <v>1125</v>
      </c>
      <c r="D1636" s="54" t="s">
        <v>172</v>
      </c>
      <c r="E1636" s="54" t="s">
        <v>365</v>
      </c>
      <c r="F1636" s="54" t="s">
        <v>267</v>
      </c>
      <c r="G1636" s="54" t="s">
        <v>283</v>
      </c>
      <c r="H1636" s="54" t="s">
        <v>284</v>
      </c>
      <c r="I1636" s="54" t="s">
        <v>285</v>
      </c>
      <c r="J1636" s="54" t="s">
        <v>283</v>
      </c>
      <c r="K1636" s="54" t="s">
        <v>286</v>
      </c>
      <c r="L1636" s="89">
        <v>41653</v>
      </c>
      <c r="M1636" s="89"/>
      <c r="N1636" s="54" t="s">
        <v>287</v>
      </c>
      <c r="O1636" s="90">
        <v>2.18E-2</v>
      </c>
      <c r="P1636" s="54">
        <v>2</v>
      </c>
    </row>
    <row r="1637" spans="1:16" ht="24">
      <c r="A1637" s="54" t="s">
        <v>225</v>
      </c>
      <c r="B1637" s="54" t="s">
        <v>185</v>
      </c>
      <c r="C1637" s="54" t="s">
        <v>1125</v>
      </c>
      <c r="D1637" s="54" t="s">
        <v>172</v>
      </c>
      <c r="E1637" s="54" t="s">
        <v>365</v>
      </c>
      <c r="F1637" s="54" t="s">
        <v>267</v>
      </c>
      <c r="G1637" s="54" t="s">
        <v>283</v>
      </c>
      <c r="H1637" s="54" t="s">
        <v>284</v>
      </c>
      <c r="I1637" s="54" t="s">
        <v>285</v>
      </c>
      <c r="J1637" s="54" t="s">
        <v>283</v>
      </c>
      <c r="K1637" s="54" t="s">
        <v>527</v>
      </c>
      <c r="L1637" s="89">
        <v>41653</v>
      </c>
      <c r="M1637" s="89"/>
      <c r="N1637" s="54" t="s">
        <v>528</v>
      </c>
      <c r="O1637" s="90">
        <v>2.6700000000000002E-2</v>
      </c>
      <c r="P1637" s="54">
        <v>3</v>
      </c>
    </row>
    <row r="1638" spans="1:16" ht="24">
      <c r="A1638" s="54" t="s">
        <v>225</v>
      </c>
      <c r="B1638" s="54" t="s">
        <v>185</v>
      </c>
      <c r="C1638" s="54" t="s">
        <v>1125</v>
      </c>
      <c r="D1638" s="54" t="s">
        <v>172</v>
      </c>
      <c r="E1638" s="54" t="s">
        <v>365</v>
      </c>
      <c r="F1638" s="54" t="s">
        <v>267</v>
      </c>
      <c r="G1638" s="54" t="s">
        <v>283</v>
      </c>
      <c r="H1638" s="54" t="s">
        <v>284</v>
      </c>
      <c r="I1638" s="54" t="s">
        <v>285</v>
      </c>
      <c r="J1638" s="54" t="s">
        <v>283</v>
      </c>
      <c r="K1638" s="54" t="s">
        <v>529</v>
      </c>
      <c r="L1638" s="89">
        <v>41653</v>
      </c>
      <c r="M1638" s="89"/>
      <c r="N1638" s="54" t="s">
        <v>530</v>
      </c>
      <c r="O1638" s="90">
        <v>2.18E-2</v>
      </c>
      <c r="P1638" s="54">
        <v>2</v>
      </c>
    </row>
    <row r="1639" spans="1:16" ht="24">
      <c r="A1639" s="54" t="s">
        <v>225</v>
      </c>
      <c r="B1639" s="54" t="s">
        <v>185</v>
      </c>
      <c r="C1639" s="54" t="s">
        <v>1125</v>
      </c>
      <c r="D1639" s="54" t="s">
        <v>172</v>
      </c>
      <c r="E1639" s="54" t="s">
        <v>365</v>
      </c>
      <c r="F1639" s="54" t="s">
        <v>267</v>
      </c>
      <c r="G1639" s="54" t="s">
        <v>283</v>
      </c>
      <c r="H1639" s="54" t="s">
        <v>284</v>
      </c>
      <c r="I1639" s="54" t="s">
        <v>285</v>
      </c>
      <c r="J1639" s="54" t="s">
        <v>283</v>
      </c>
      <c r="K1639" s="54" t="s">
        <v>531</v>
      </c>
      <c r="L1639" s="89">
        <v>41653</v>
      </c>
      <c r="M1639" s="89"/>
      <c r="N1639" s="54" t="s">
        <v>532</v>
      </c>
      <c r="O1639" s="90">
        <v>8.8999999999999982E-3</v>
      </c>
      <c r="P1639" s="54">
        <v>1</v>
      </c>
    </row>
    <row r="1640" spans="1:16" ht="24">
      <c r="A1640" s="54" t="s">
        <v>225</v>
      </c>
      <c r="B1640" s="54" t="s">
        <v>185</v>
      </c>
      <c r="C1640" s="54" t="s">
        <v>1125</v>
      </c>
      <c r="D1640" s="54" t="s">
        <v>172</v>
      </c>
      <c r="E1640" s="54" t="s">
        <v>365</v>
      </c>
      <c r="F1640" s="54" t="s">
        <v>267</v>
      </c>
      <c r="G1640" s="54" t="s">
        <v>283</v>
      </c>
      <c r="H1640" s="54" t="s">
        <v>284</v>
      </c>
      <c r="I1640" s="54" t="s">
        <v>285</v>
      </c>
      <c r="J1640" s="54" t="s">
        <v>283</v>
      </c>
      <c r="K1640" s="54" t="s">
        <v>533</v>
      </c>
      <c r="L1640" s="89">
        <v>41653</v>
      </c>
      <c r="M1640" s="89"/>
      <c r="N1640" s="54" t="s">
        <v>534</v>
      </c>
      <c r="O1640" s="90">
        <v>8.8999999999999982E-3</v>
      </c>
      <c r="P1640" s="54">
        <v>1</v>
      </c>
    </row>
    <row r="1641" spans="1:16" ht="24">
      <c r="A1641" s="54" t="s">
        <v>225</v>
      </c>
      <c r="B1641" s="54" t="s">
        <v>185</v>
      </c>
      <c r="C1641" s="54" t="s">
        <v>1125</v>
      </c>
      <c r="D1641" s="54" t="s">
        <v>172</v>
      </c>
      <c r="E1641" s="54" t="s">
        <v>365</v>
      </c>
      <c r="F1641" s="54" t="s">
        <v>267</v>
      </c>
      <c r="G1641" s="54" t="s">
        <v>283</v>
      </c>
      <c r="H1641" s="54" t="s">
        <v>284</v>
      </c>
      <c r="I1641" s="54" t="s">
        <v>285</v>
      </c>
      <c r="J1641" s="54" t="s">
        <v>283</v>
      </c>
      <c r="K1641" s="54" t="s">
        <v>535</v>
      </c>
      <c r="L1641" s="89">
        <v>41653</v>
      </c>
      <c r="M1641" s="89"/>
      <c r="N1641" s="54" t="s">
        <v>536</v>
      </c>
      <c r="O1641" s="90">
        <v>3.4700000000000002E-2</v>
      </c>
      <c r="P1641" s="54">
        <v>3</v>
      </c>
    </row>
    <row r="1642" spans="1:16" ht="24">
      <c r="A1642" s="54" t="s">
        <v>225</v>
      </c>
      <c r="B1642" s="54" t="s">
        <v>185</v>
      </c>
      <c r="C1642" s="54" t="s">
        <v>1125</v>
      </c>
      <c r="D1642" s="54" t="s">
        <v>172</v>
      </c>
      <c r="E1642" s="54" t="s">
        <v>365</v>
      </c>
      <c r="F1642" s="54" t="s">
        <v>267</v>
      </c>
      <c r="G1642" s="54" t="s">
        <v>283</v>
      </c>
      <c r="H1642" s="54" t="s">
        <v>283</v>
      </c>
      <c r="I1642" s="54" t="s">
        <v>288</v>
      </c>
      <c r="J1642" s="54" t="s">
        <v>283</v>
      </c>
      <c r="K1642" s="54" t="s">
        <v>289</v>
      </c>
      <c r="L1642" s="89">
        <v>41653</v>
      </c>
      <c r="M1642" s="89"/>
      <c r="N1642" s="54" t="s">
        <v>290</v>
      </c>
      <c r="O1642" s="90">
        <v>3.8800000000000001E-2</v>
      </c>
      <c r="P1642" s="54">
        <v>3</v>
      </c>
    </row>
    <row r="1643" spans="1:16" ht="24">
      <c r="A1643" s="54" t="s">
        <v>225</v>
      </c>
      <c r="B1643" s="54" t="s">
        <v>185</v>
      </c>
      <c r="C1643" s="54" t="s">
        <v>1125</v>
      </c>
      <c r="D1643" s="54" t="s">
        <v>172</v>
      </c>
      <c r="E1643" s="54" t="s">
        <v>365</v>
      </c>
      <c r="F1643" s="54" t="s">
        <v>267</v>
      </c>
      <c r="G1643" s="54" t="s">
        <v>283</v>
      </c>
      <c r="H1643" s="54" t="s">
        <v>283</v>
      </c>
      <c r="I1643" s="54" t="s">
        <v>288</v>
      </c>
      <c r="J1643" s="54" t="s">
        <v>283</v>
      </c>
      <c r="K1643" s="54" t="s">
        <v>537</v>
      </c>
      <c r="L1643" s="89">
        <v>41653</v>
      </c>
      <c r="M1643" s="89"/>
      <c r="N1643" s="54" t="s">
        <v>538</v>
      </c>
      <c r="O1643" s="90">
        <v>5.1700000000000003E-2</v>
      </c>
      <c r="P1643" s="54">
        <v>4</v>
      </c>
    </row>
    <row r="1644" spans="1:16" ht="24">
      <c r="A1644" s="54" t="s">
        <v>225</v>
      </c>
      <c r="B1644" s="54" t="s">
        <v>185</v>
      </c>
      <c r="C1644" s="54" t="s">
        <v>1125</v>
      </c>
      <c r="D1644" s="54" t="s">
        <v>172</v>
      </c>
      <c r="E1644" s="54" t="s">
        <v>365</v>
      </c>
      <c r="F1644" s="54" t="s">
        <v>267</v>
      </c>
      <c r="G1644" s="54" t="s">
        <v>283</v>
      </c>
      <c r="H1644" s="54" t="s">
        <v>283</v>
      </c>
      <c r="I1644" s="54" t="s">
        <v>288</v>
      </c>
      <c r="J1644" s="54" t="s">
        <v>283</v>
      </c>
      <c r="K1644" s="54" t="s">
        <v>539</v>
      </c>
      <c r="L1644" s="89">
        <v>41653</v>
      </c>
      <c r="M1644" s="89"/>
      <c r="N1644" s="54" t="s">
        <v>540</v>
      </c>
      <c r="O1644" s="90">
        <v>3.8800000000000001E-2</v>
      </c>
      <c r="P1644" s="54">
        <v>3</v>
      </c>
    </row>
    <row r="1645" spans="1:16" ht="24">
      <c r="A1645" s="54" t="s">
        <v>225</v>
      </c>
      <c r="B1645" s="54" t="s">
        <v>185</v>
      </c>
      <c r="C1645" s="54" t="s">
        <v>1125</v>
      </c>
      <c r="D1645" s="54" t="s">
        <v>172</v>
      </c>
      <c r="E1645" s="54" t="s">
        <v>365</v>
      </c>
      <c r="F1645" s="54" t="s">
        <v>267</v>
      </c>
      <c r="G1645" s="54" t="s">
        <v>283</v>
      </c>
      <c r="H1645" s="54" t="s">
        <v>283</v>
      </c>
      <c r="I1645" s="54" t="s">
        <v>288</v>
      </c>
      <c r="J1645" s="54" t="s">
        <v>283</v>
      </c>
      <c r="K1645" s="54" t="s">
        <v>541</v>
      </c>
      <c r="L1645" s="89">
        <v>41653</v>
      </c>
      <c r="M1645" s="89"/>
      <c r="N1645" s="54" t="s">
        <v>542</v>
      </c>
      <c r="O1645" s="90">
        <v>5.1700000000000003E-2</v>
      </c>
      <c r="P1645" s="54">
        <v>4</v>
      </c>
    </row>
    <row r="1646" spans="1:16" ht="24">
      <c r="A1646" s="54" t="s">
        <v>225</v>
      </c>
      <c r="B1646" s="54" t="s">
        <v>185</v>
      </c>
      <c r="C1646" s="54" t="s">
        <v>1125</v>
      </c>
      <c r="D1646" s="54" t="s">
        <v>172</v>
      </c>
      <c r="E1646" s="54" t="s">
        <v>365</v>
      </c>
      <c r="F1646" s="54" t="s">
        <v>267</v>
      </c>
      <c r="G1646" s="54" t="s">
        <v>283</v>
      </c>
      <c r="H1646" s="54" t="s">
        <v>283</v>
      </c>
      <c r="I1646" s="54" t="s">
        <v>288</v>
      </c>
      <c r="J1646" s="54" t="s">
        <v>283</v>
      </c>
      <c r="K1646" s="54" t="s">
        <v>543</v>
      </c>
      <c r="L1646" s="89">
        <v>41653</v>
      </c>
      <c r="M1646" s="89"/>
      <c r="N1646" s="54" t="s">
        <v>544</v>
      </c>
      <c r="O1646" s="90">
        <v>2.58E-2</v>
      </c>
      <c r="P1646" s="54">
        <v>2</v>
      </c>
    </row>
    <row r="1647" spans="1:16" ht="24">
      <c r="A1647" s="54" t="s">
        <v>225</v>
      </c>
      <c r="B1647" s="54" t="s">
        <v>185</v>
      </c>
      <c r="C1647" s="54" t="s">
        <v>1125</v>
      </c>
      <c r="D1647" s="54" t="s">
        <v>172</v>
      </c>
      <c r="E1647" s="54" t="s">
        <v>365</v>
      </c>
      <c r="F1647" s="54" t="s">
        <v>267</v>
      </c>
      <c r="G1647" s="54" t="s">
        <v>283</v>
      </c>
      <c r="H1647" s="54" t="s">
        <v>283</v>
      </c>
      <c r="I1647" s="54" t="s">
        <v>288</v>
      </c>
      <c r="J1647" s="54" t="s">
        <v>283</v>
      </c>
      <c r="K1647" s="54" t="s">
        <v>291</v>
      </c>
      <c r="L1647" s="89">
        <v>41653</v>
      </c>
      <c r="M1647" s="89"/>
      <c r="N1647" s="54" t="s">
        <v>292</v>
      </c>
      <c r="O1647" s="90">
        <v>7.740000000000001E-2</v>
      </c>
      <c r="P1647" s="54">
        <v>6</v>
      </c>
    </row>
    <row r="1648" spans="1:16" ht="24">
      <c r="A1648" s="54" t="s">
        <v>225</v>
      </c>
      <c r="B1648" s="54" t="s">
        <v>185</v>
      </c>
      <c r="C1648" s="54" t="s">
        <v>1125</v>
      </c>
      <c r="D1648" s="54" t="s">
        <v>172</v>
      </c>
      <c r="E1648" s="54" t="s">
        <v>365</v>
      </c>
      <c r="F1648" s="54" t="s">
        <v>267</v>
      </c>
      <c r="G1648" s="54" t="s">
        <v>283</v>
      </c>
      <c r="H1648" s="54" t="s">
        <v>283</v>
      </c>
      <c r="I1648" s="54" t="s">
        <v>288</v>
      </c>
      <c r="J1648" s="54" t="s">
        <v>283</v>
      </c>
      <c r="K1648" s="54" t="s">
        <v>545</v>
      </c>
      <c r="L1648" s="89">
        <v>41653</v>
      </c>
      <c r="M1648" s="89"/>
      <c r="N1648" s="54" t="s">
        <v>546</v>
      </c>
      <c r="O1648" s="90">
        <v>3.8800000000000001E-2</v>
      </c>
      <c r="P1648" s="54">
        <v>3</v>
      </c>
    </row>
    <row r="1649" spans="1:16" ht="24">
      <c r="A1649" s="54" t="s">
        <v>225</v>
      </c>
      <c r="B1649" s="54" t="s">
        <v>185</v>
      </c>
      <c r="C1649" s="54" t="s">
        <v>1125</v>
      </c>
      <c r="D1649" s="54" t="s">
        <v>172</v>
      </c>
      <c r="E1649" s="54" t="s">
        <v>365</v>
      </c>
      <c r="F1649" s="54" t="s">
        <v>267</v>
      </c>
      <c r="G1649" s="54" t="s">
        <v>283</v>
      </c>
      <c r="H1649" s="54" t="s">
        <v>283</v>
      </c>
      <c r="I1649" s="54" t="s">
        <v>288</v>
      </c>
      <c r="J1649" s="54" t="s">
        <v>283</v>
      </c>
      <c r="K1649" s="54" t="s">
        <v>547</v>
      </c>
      <c r="L1649" s="89">
        <v>41653</v>
      </c>
      <c r="M1649" s="89"/>
      <c r="N1649" s="54" t="s">
        <v>548</v>
      </c>
      <c r="O1649" s="90">
        <v>3.8800000000000001E-2</v>
      </c>
      <c r="P1649" s="54">
        <v>3</v>
      </c>
    </row>
    <row r="1650" spans="1:16" ht="24">
      <c r="A1650" s="54" t="s">
        <v>225</v>
      </c>
      <c r="B1650" s="54" t="s">
        <v>185</v>
      </c>
      <c r="C1650" s="54" t="s">
        <v>1125</v>
      </c>
      <c r="D1650" s="54" t="s">
        <v>172</v>
      </c>
      <c r="E1650" s="54" t="s">
        <v>365</v>
      </c>
      <c r="F1650" s="54" t="s">
        <v>267</v>
      </c>
      <c r="G1650" s="54" t="s">
        <v>283</v>
      </c>
      <c r="H1650" s="54" t="s">
        <v>283</v>
      </c>
      <c r="I1650" s="54" t="s">
        <v>288</v>
      </c>
      <c r="J1650" s="54" t="s">
        <v>283</v>
      </c>
      <c r="K1650" s="54" t="s">
        <v>549</v>
      </c>
      <c r="L1650" s="89">
        <v>41653</v>
      </c>
      <c r="M1650" s="89"/>
      <c r="N1650" s="54" t="s">
        <v>550</v>
      </c>
      <c r="O1650" s="90">
        <v>2.58E-2</v>
      </c>
      <c r="P1650" s="54">
        <v>2</v>
      </c>
    </row>
    <row r="1651" spans="1:16" ht="24">
      <c r="A1651" s="54" t="s">
        <v>225</v>
      </c>
      <c r="B1651" s="54" t="s">
        <v>185</v>
      </c>
      <c r="C1651" s="54" t="s">
        <v>1125</v>
      </c>
      <c r="D1651" s="54" t="s">
        <v>172</v>
      </c>
      <c r="E1651" s="54" t="s">
        <v>365</v>
      </c>
      <c r="F1651" s="54" t="s">
        <v>267</v>
      </c>
      <c r="G1651" s="54" t="s">
        <v>283</v>
      </c>
      <c r="H1651" s="54" t="s">
        <v>283</v>
      </c>
      <c r="I1651" s="54" t="s">
        <v>288</v>
      </c>
      <c r="J1651" s="54" t="s">
        <v>283</v>
      </c>
      <c r="K1651" s="54" t="s">
        <v>551</v>
      </c>
      <c r="L1651" s="89">
        <v>41653</v>
      </c>
      <c r="M1651" s="89"/>
      <c r="N1651" s="54" t="s">
        <v>552</v>
      </c>
      <c r="O1651" s="90">
        <v>5.1700000000000003E-2</v>
      </c>
      <c r="P1651" s="54">
        <v>4</v>
      </c>
    </row>
    <row r="1652" spans="1:16" ht="24">
      <c r="A1652" s="54" t="s">
        <v>225</v>
      </c>
      <c r="B1652" s="54" t="s">
        <v>185</v>
      </c>
      <c r="C1652" s="54" t="s">
        <v>1125</v>
      </c>
      <c r="D1652" s="54" t="s">
        <v>172</v>
      </c>
      <c r="E1652" s="54" t="s">
        <v>365</v>
      </c>
      <c r="F1652" s="54" t="s">
        <v>267</v>
      </c>
      <c r="G1652" s="54" t="s">
        <v>283</v>
      </c>
      <c r="H1652" s="54" t="s">
        <v>283</v>
      </c>
      <c r="I1652" s="54" t="s">
        <v>288</v>
      </c>
      <c r="J1652" s="54" t="s">
        <v>283</v>
      </c>
      <c r="K1652" s="54" t="s">
        <v>553</v>
      </c>
      <c r="L1652" s="89">
        <v>41653</v>
      </c>
      <c r="M1652" s="89"/>
      <c r="N1652" s="54" t="s">
        <v>554</v>
      </c>
      <c r="O1652" s="90">
        <v>3.8800000000000001E-2</v>
      </c>
      <c r="P1652" s="54">
        <v>3</v>
      </c>
    </row>
    <row r="1653" spans="1:16" ht="24">
      <c r="A1653" s="54" t="s">
        <v>225</v>
      </c>
      <c r="B1653" s="54" t="s">
        <v>185</v>
      </c>
      <c r="C1653" s="54" t="s">
        <v>1125</v>
      </c>
      <c r="D1653" s="54" t="s">
        <v>172</v>
      </c>
      <c r="E1653" s="54" t="s">
        <v>365</v>
      </c>
      <c r="F1653" s="54" t="s">
        <v>267</v>
      </c>
      <c r="G1653" s="54" t="s">
        <v>283</v>
      </c>
      <c r="H1653" s="54" t="s">
        <v>283</v>
      </c>
      <c r="I1653" s="54" t="s">
        <v>288</v>
      </c>
      <c r="J1653" s="54" t="s">
        <v>283</v>
      </c>
      <c r="K1653" s="54" t="s">
        <v>555</v>
      </c>
      <c r="L1653" s="89">
        <v>41653</v>
      </c>
      <c r="M1653" s="89"/>
      <c r="N1653" s="54" t="s">
        <v>556</v>
      </c>
      <c r="O1653" s="90">
        <v>2.58E-2</v>
      </c>
      <c r="P1653" s="54">
        <v>2</v>
      </c>
    </row>
    <row r="1654" spans="1:16" ht="24">
      <c r="A1654" s="54" t="s">
        <v>225</v>
      </c>
      <c r="B1654" s="54" t="s">
        <v>185</v>
      </c>
      <c r="C1654" s="54" t="s">
        <v>1125</v>
      </c>
      <c r="D1654" s="54" t="s">
        <v>172</v>
      </c>
      <c r="E1654" s="54" t="s">
        <v>365</v>
      </c>
      <c r="F1654" s="54" t="s">
        <v>267</v>
      </c>
      <c r="G1654" s="54" t="s">
        <v>283</v>
      </c>
      <c r="H1654" s="54" t="s">
        <v>283</v>
      </c>
      <c r="I1654" s="54" t="s">
        <v>288</v>
      </c>
      <c r="J1654" s="54" t="s">
        <v>283</v>
      </c>
      <c r="K1654" s="54" t="s">
        <v>557</v>
      </c>
      <c r="L1654" s="89">
        <v>41653</v>
      </c>
      <c r="M1654" s="89"/>
      <c r="N1654" s="54" t="s">
        <v>558</v>
      </c>
      <c r="O1654" s="90">
        <v>3.8800000000000001E-2</v>
      </c>
      <c r="P1654" s="54">
        <v>3</v>
      </c>
    </row>
    <row r="1655" spans="1:16" ht="24">
      <c r="A1655" s="54" t="s">
        <v>225</v>
      </c>
      <c r="B1655" s="54" t="s">
        <v>185</v>
      </c>
      <c r="C1655" s="54" t="s">
        <v>1125</v>
      </c>
      <c r="D1655" s="54" t="s">
        <v>172</v>
      </c>
      <c r="E1655" s="54" t="s">
        <v>365</v>
      </c>
      <c r="F1655" s="54" t="s">
        <v>267</v>
      </c>
      <c r="G1655" s="54" t="s">
        <v>283</v>
      </c>
      <c r="H1655" s="54" t="s">
        <v>283</v>
      </c>
      <c r="I1655" s="54" t="s">
        <v>288</v>
      </c>
      <c r="J1655" s="54" t="s">
        <v>283</v>
      </c>
      <c r="K1655" s="54" t="s">
        <v>293</v>
      </c>
      <c r="L1655" s="89">
        <v>41653</v>
      </c>
      <c r="M1655" s="89"/>
      <c r="N1655" s="54" t="s">
        <v>294</v>
      </c>
      <c r="O1655" s="90">
        <v>5.1700000000000003E-2</v>
      </c>
      <c r="P1655" s="54">
        <v>4</v>
      </c>
    </row>
    <row r="1656" spans="1:16" ht="24">
      <c r="A1656" s="54" t="s">
        <v>225</v>
      </c>
      <c r="B1656" s="54" t="s">
        <v>185</v>
      </c>
      <c r="C1656" s="54" t="s">
        <v>1125</v>
      </c>
      <c r="D1656" s="54" t="s">
        <v>172</v>
      </c>
      <c r="E1656" s="54" t="s">
        <v>365</v>
      </c>
      <c r="F1656" s="54" t="s">
        <v>267</v>
      </c>
      <c r="G1656" s="54" t="s">
        <v>283</v>
      </c>
      <c r="H1656" s="54" t="s">
        <v>559</v>
      </c>
      <c r="I1656" s="54" t="s">
        <v>560</v>
      </c>
      <c r="J1656" s="54" t="s">
        <v>283</v>
      </c>
      <c r="K1656" s="54" t="s">
        <v>565</v>
      </c>
      <c r="L1656" s="89">
        <v>41653</v>
      </c>
      <c r="M1656" s="89"/>
      <c r="N1656" s="54" t="s">
        <v>566</v>
      </c>
      <c r="O1656" s="90">
        <v>8.8999999999999982E-3</v>
      </c>
      <c r="P1656" s="54">
        <v>1</v>
      </c>
    </row>
    <row r="1657" spans="1:16" ht="24">
      <c r="A1657" s="54" t="s">
        <v>225</v>
      </c>
      <c r="B1657" s="54" t="s">
        <v>185</v>
      </c>
      <c r="C1657" s="54" t="s">
        <v>1125</v>
      </c>
      <c r="D1657" s="54" t="s">
        <v>172</v>
      </c>
      <c r="E1657" s="54" t="s">
        <v>365</v>
      </c>
      <c r="F1657" s="54" t="s">
        <v>267</v>
      </c>
      <c r="G1657" s="54" t="s">
        <v>283</v>
      </c>
      <c r="H1657" s="54" t="s">
        <v>193</v>
      </c>
      <c r="I1657" s="54" t="s">
        <v>571</v>
      </c>
      <c r="J1657" s="54" t="s">
        <v>283</v>
      </c>
      <c r="K1657" s="54" t="s">
        <v>572</v>
      </c>
      <c r="L1657" s="89">
        <v>42510</v>
      </c>
      <c r="M1657" s="89"/>
      <c r="N1657" s="54" t="s">
        <v>573</v>
      </c>
      <c r="O1657" s="90">
        <v>1.11E-2</v>
      </c>
      <c r="P1657" s="54">
        <v>1</v>
      </c>
    </row>
    <row r="1658" spans="1:16" ht="24">
      <c r="A1658" s="54" t="s">
        <v>225</v>
      </c>
      <c r="B1658" s="54" t="s">
        <v>185</v>
      </c>
      <c r="C1658" s="54" t="s">
        <v>1125</v>
      </c>
      <c r="D1658" s="54" t="s">
        <v>172</v>
      </c>
      <c r="E1658" s="54" t="s">
        <v>365</v>
      </c>
      <c r="F1658" s="54" t="s">
        <v>267</v>
      </c>
      <c r="G1658" s="54" t="s">
        <v>283</v>
      </c>
      <c r="H1658" s="54" t="s">
        <v>193</v>
      </c>
      <c r="I1658" s="54" t="s">
        <v>571</v>
      </c>
      <c r="J1658" s="54" t="s">
        <v>283</v>
      </c>
      <c r="K1658" s="54" t="s">
        <v>574</v>
      </c>
      <c r="L1658" s="89">
        <v>42510</v>
      </c>
      <c r="M1658" s="89"/>
      <c r="N1658" s="54" t="s">
        <v>575</v>
      </c>
      <c r="O1658" s="90">
        <v>4.8100000000000011E-2</v>
      </c>
      <c r="P1658" s="54">
        <v>4</v>
      </c>
    </row>
    <row r="1659" spans="1:16" ht="36">
      <c r="A1659" s="54" t="s">
        <v>225</v>
      </c>
      <c r="B1659" s="54" t="s">
        <v>185</v>
      </c>
      <c r="C1659" s="54" t="s">
        <v>1125</v>
      </c>
      <c r="D1659" s="54" t="s">
        <v>172</v>
      </c>
      <c r="E1659" s="54" t="s">
        <v>365</v>
      </c>
      <c r="F1659" s="54" t="s">
        <v>267</v>
      </c>
      <c r="G1659" s="54" t="s">
        <v>283</v>
      </c>
      <c r="H1659" s="54" t="s">
        <v>193</v>
      </c>
      <c r="I1659" s="54" t="s">
        <v>571</v>
      </c>
      <c r="J1659" s="54" t="s">
        <v>283</v>
      </c>
      <c r="K1659" s="54" t="s">
        <v>578</v>
      </c>
      <c r="L1659" s="89">
        <v>42510</v>
      </c>
      <c r="M1659" s="89"/>
      <c r="N1659" s="54" t="s">
        <v>579</v>
      </c>
      <c r="O1659" s="90">
        <v>0.1477</v>
      </c>
      <c r="P1659" s="54">
        <v>14</v>
      </c>
    </row>
    <row r="1660" spans="1:16" ht="24">
      <c r="A1660" s="54" t="s">
        <v>225</v>
      </c>
      <c r="B1660" s="54" t="s">
        <v>185</v>
      </c>
      <c r="C1660" s="54" t="s">
        <v>1125</v>
      </c>
      <c r="D1660" s="54" t="s">
        <v>172</v>
      </c>
      <c r="E1660" s="54" t="s">
        <v>365</v>
      </c>
      <c r="F1660" s="54" t="s">
        <v>267</v>
      </c>
      <c r="G1660" s="54" t="s">
        <v>283</v>
      </c>
      <c r="H1660" s="54" t="s">
        <v>193</v>
      </c>
      <c r="I1660" s="54" t="s">
        <v>571</v>
      </c>
      <c r="J1660" s="54" t="s">
        <v>283</v>
      </c>
      <c r="K1660" s="54" t="s">
        <v>580</v>
      </c>
      <c r="L1660" s="89">
        <v>42510</v>
      </c>
      <c r="M1660" s="89"/>
      <c r="N1660" s="54" t="s">
        <v>581</v>
      </c>
      <c r="O1660" s="90">
        <v>2.23E-2</v>
      </c>
      <c r="P1660" s="54">
        <v>2</v>
      </c>
    </row>
    <row r="1661" spans="1:16" ht="24">
      <c r="A1661" s="54" t="s">
        <v>225</v>
      </c>
      <c r="B1661" s="54" t="s">
        <v>185</v>
      </c>
      <c r="C1661" s="54" t="s">
        <v>1125</v>
      </c>
      <c r="D1661" s="54" t="s">
        <v>172</v>
      </c>
      <c r="E1661" s="54" t="s">
        <v>365</v>
      </c>
      <c r="F1661" s="54" t="s">
        <v>267</v>
      </c>
      <c r="G1661" s="54" t="s">
        <v>283</v>
      </c>
      <c r="H1661" s="54" t="s">
        <v>193</v>
      </c>
      <c r="I1661" s="54" t="s">
        <v>571</v>
      </c>
      <c r="J1661" s="54" t="s">
        <v>283</v>
      </c>
      <c r="K1661" s="54" t="s">
        <v>582</v>
      </c>
      <c r="L1661" s="89">
        <v>42510</v>
      </c>
      <c r="M1661" s="89"/>
      <c r="N1661" s="54" t="s">
        <v>583</v>
      </c>
      <c r="O1661" s="90">
        <v>1.29E-2</v>
      </c>
      <c r="P1661" s="54">
        <v>1</v>
      </c>
    </row>
    <row r="1662" spans="1:16" ht="24">
      <c r="A1662" s="54" t="s">
        <v>225</v>
      </c>
      <c r="B1662" s="54" t="s">
        <v>185</v>
      </c>
      <c r="C1662" s="54" t="s">
        <v>1125</v>
      </c>
      <c r="D1662" s="54" t="s">
        <v>172</v>
      </c>
      <c r="E1662" s="54" t="s">
        <v>365</v>
      </c>
      <c r="F1662" s="54" t="s">
        <v>267</v>
      </c>
      <c r="G1662" s="54" t="s">
        <v>283</v>
      </c>
      <c r="H1662" s="54" t="s">
        <v>592</v>
      </c>
      <c r="I1662" s="54" t="s">
        <v>593</v>
      </c>
      <c r="J1662" s="54" t="s">
        <v>283</v>
      </c>
      <c r="K1662" s="54" t="s">
        <v>592</v>
      </c>
      <c r="L1662" s="89">
        <v>42440</v>
      </c>
      <c r="M1662" s="89"/>
      <c r="N1662" s="54" t="s">
        <v>594</v>
      </c>
      <c r="O1662" s="90">
        <v>8.8599999999999984E-2</v>
      </c>
      <c r="P1662" s="54">
        <v>7</v>
      </c>
    </row>
    <row r="1663" spans="1:16" ht="24">
      <c r="A1663" s="54" t="s">
        <v>225</v>
      </c>
      <c r="B1663" s="54" t="s">
        <v>185</v>
      </c>
      <c r="C1663" s="54" t="s">
        <v>1125</v>
      </c>
      <c r="D1663" s="54" t="s">
        <v>172</v>
      </c>
      <c r="E1663" s="54" t="s">
        <v>365</v>
      </c>
      <c r="F1663" s="54" t="s">
        <v>267</v>
      </c>
      <c r="G1663" s="54" t="s">
        <v>283</v>
      </c>
      <c r="H1663" s="54" t="s">
        <v>295</v>
      </c>
      <c r="I1663" s="54" t="s">
        <v>296</v>
      </c>
      <c r="J1663" s="54" t="s">
        <v>283</v>
      </c>
      <c r="K1663" s="54" t="s">
        <v>295</v>
      </c>
      <c r="L1663" s="89">
        <v>42391</v>
      </c>
      <c r="M1663" s="89"/>
      <c r="N1663" s="54" t="s">
        <v>297</v>
      </c>
      <c r="O1663" s="90">
        <v>9.290000000000001E-2</v>
      </c>
      <c r="P1663" s="54">
        <v>10</v>
      </c>
    </row>
    <row r="1664" spans="1:16" ht="24">
      <c r="A1664" s="54" t="s">
        <v>225</v>
      </c>
      <c r="B1664" s="54" t="s">
        <v>185</v>
      </c>
      <c r="C1664" s="54" t="s">
        <v>1125</v>
      </c>
      <c r="D1664" s="54" t="s">
        <v>172</v>
      </c>
      <c r="E1664" s="54" t="s">
        <v>365</v>
      </c>
      <c r="F1664" s="54" t="s">
        <v>267</v>
      </c>
      <c r="G1664" s="54" t="s">
        <v>620</v>
      </c>
      <c r="H1664" s="54" t="s">
        <v>621</v>
      </c>
      <c r="I1664" s="54" t="s">
        <v>622</v>
      </c>
      <c r="J1664" s="54" t="s">
        <v>620</v>
      </c>
      <c r="K1664" s="54" t="s">
        <v>639</v>
      </c>
      <c r="L1664" s="89">
        <v>42874</v>
      </c>
      <c r="M1664" s="89"/>
      <c r="N1664" s="54" t="s">
        <v>640</v>
      </c>
      <c r="O1664" s="90">
        <v>1.29E-2</v>
      </c>
      <c r="P1664" s="54">
        <v>1</v>
      </c>
    </row>
    <row r="1665" spans="1:16" ht="24">
      <c r="A1665" s="54" t="s">
        <v>225</v>
      </c>
      <c r="B1665" s="54" t="s">
        <v>185</v>
      </c>
      <c r="C1665" s="54" t="s">
        <v>1125</v>
      </c>
      <c r="D1665" s="54" t="s">
        <v>172</v>
      </c>
      <c r="E1665" s="54" t="s">
        <v>365</v>
      </c>
      <c r="F1665" s="54" t="s">
        <v>267</v>
      </c>
      <c r="G1665" s="54" t="s">
        <v>642</v>
      </c>
      <c r="H1665" s="54" t="s">
        <v>643</v>
      </c>
      <c r="I1665" s="54" t="s">
        <v>644</v>
      </c>
      <c r="J1665" s="54" t="s">
        <v>670</v>
      </c>
      <c r="K1665" s="54" t="s">
        <v>671</v>
      </c>
      <c r="L1665" s="89">
        <v>42790</v>
      </c>
      <c r="M1665" s="89"/>
      <c r="N1665" s="54" t="s">
        <v>672</v>
      </c>
      <c r="O1665" s="90">
        <v>0.23749999999999999</v>
      </c>
      <c r="P1665" s="54">
        <v>19</v>
      </c>
    </row>
    <row r="1666" spans="1:16" ht="24">
      <c r="A1666" s="54" t="s">
        <v>225</v>
      </c>
      <c r="B1666" s="54" t="s">
        <v>185</v>
      </c>
      <c r="C1666" s="54" t="s">
        <v>1125</v>
      </c>
      <c r="D1666" s="54" t="s">
        <v>172</v>
      </c>
      <c r="E1666" s="54" t="s">
        <v>365</v>
      </c>
      <c r="F1666" s="54" t="s">
        <v>267</v>
      </c>
      <c r="G1666" s="54" t="s">
        <v>194</v>
      </c>
      <c r="H1666" s="54" t="s">
        <v>197</v>
      </c>
      <c r="I1666" s="54" t="s">
        <v>695</v>
      </c>
      <c r="J1666" s="54" t="s">
        <v>194</v>
      </c>
      <c r="K1666" s="54" t="s">
        <v>696</v>
      </c>
      <c r="L1666" s="89">
        <v>42888</v>
      </c>
      <c r="M1666" s="89"/>
      <c r="N1666" s="54" t="s">
        <v>697</v>
      </c>
      <c r="O1666" s="90">
        <v>1.29E-2</v>
      </c>
      <c r="P1666" s="54">
        <v>1</v>
      </c>
    </row>
    <row r="1667" spans="1:16" ht="24">
      <c r="A1667" s="54" t="s">
        <v>225</v>
      </c>
      <c r="B1667" s="54" t="s">
        <v>185</v>
      </c>
      <c r="C1667" s="54" t="s">
        <v>1125</v>
      </c>
      <c r="D1667" s="54" t="s">
        <v>172</v>
      </c>
      <c r="E1667" s="54" t="s">
        <v>365</v>
      </c>
      <c r="F1667" s="54" t="s">
        <v>267</v>
      </c>
      <c r="G1667" s="54" t="s">
        <v>194</v>
      </c>
      <c r="H1667" s="54" t="s">
        <v>197</v>
      </c>
      <c r="I1667" s="54" t="s">
        <v>695</v>
      </c>
      <c r="J1667" s="54" t="s">
        <v>194</v>
      </c>
      <c r="K1667" s="54" t="s">
        <v>700</v>
      </c>
      <c r="L1667" s="89">
        <v>42888</v>
      </c>
      <c r="M1667" s="89"/>
      <c r="N1667" s="54" t="s">
        <v>701</v>
      </c>
      <c r="O1667" s="90">
        <v>1.29E-2</v>
      </c>
      <c r="P1667" s="54">
        <v>1</v>
      </c>
    </row>
    <row r="1668" spans="1:16" ht="24">
      <c r="A1668" s="54" t="s">
        <v>225</v>
      </c>
      <c r="B1668" s="54" t="s">
        <v>185</v>
      </c>
      <c r="C1668" s="54" t="s">
        <v>1125</v>
      </c>
      <c r="D1668" s="54" t="s">
        <v>172</v>
      </c>
      <c r="E1668" s="54" t="s">
        <v>365</v>
      </c>
      <c r="F1668" s="54" t="s">
        <v>267</v>
      </c>
      <c r="G1668" s="54" t="s">
        <v>194</v>
      </c>
      <c r="H1668" s="54" t="s">
        <v>715</v>
      </c>
      <c r="I1668" s="54" t="s">
        <v>716</v>
      </c>
      <c r="J1668" s="54" t="s">
        <v>194</v>
      </c>
      <c r="K1668" s="54" t="s">
        <v>715</v>
      </c>
      <c r="L1668" s="89">
        <v>42627</v>
      </c>
      <c r="M1668" s="89"/>
      <c r="N1668" s="54" t="s">
        <v>717</v>
      </c>
      <c r="O1668" s="90">
        <v>6.4600000000000005E-2</v>
      </c>
      <c r="P1668" s="54">
        <v>5</v>
      </c>
    </row>
    <row r="1669" spans="1:16" ht="24">
      <c r="A1669" s="54" t="s">
        <v>225</v>
      </c>
      <c r="B1669" s="54" t="s">
        <v>185</v>
      </c>
      <c r="C1669" s="54" t="s">
        <v>1125</v>
      </c>
      <c r="D1669" s="54" t="s">
        <v>172</v>
      </c>
      <c r="E1669" s="54" t="s">
        <v>365</v>
      </c>
      <c r="F1669" s="54" t="s">
        <v>267</v>
      </c>
      <c r="G1669" s="54" t="s">
        <v>194</v>
      </c>
      <c r="H1669" s="54" t="s">
        <v>346</v>
      </c>
      <c r="I1669" s="54" t="s">
        <v>723</v>
      </c>
      <c r="J1669" s="54" t="s">
        <v>194</v>
      </c>
      <c r="K1669" s="54" t="s">
        <v>346</v>
      </c>
      <c r="L1669" s="89">
        <v>41744</v>
      </c>
      <c r="M1669" s="89"/>
      <c r="N1669" s="54" t="s">
        <v>724</v>
      </c>
      <c r="O1669" s="90">
        <v>1.78E-2</v>
      </c>
      <c r="P1669" s="54">
        <v>2</v>
      </c>
    </row>
    <row r="1670" spans="1:16" ht="24">
      <c r="A1670" s="54" t="s">
        <v>225</v>
      </c>
      <c r="B1670" s="54" t="s">
        <v>185</v>
      </c>
      <c r="C1670" s="54" t="s">
        <v>1125</v>
      </c>
      <c r="D1670" s="54" t="s">
        <v>172</v>
      </c>
      <c r="E1670" s="54" t="s">
        <v>365</v>
      </c>
      <c r="F1670" s="54" t="s">
        <v>267</v>
      </c>
      <c r="G1670" s="54" t="s">
        <v>198</v>
      </c>
      <c r="H1670" s="54" t="s">
        <v>755</v>
      </c>
      <c r="I1670" s="54" t="s">
        <v>756</v>
      </c>
      <c r="J1670" s="54" t="s">
        <v>198</v>
      </c>
      <c r="K1670" s="54" t="s">
        <v>769</v>
      </c>
      <c r="L1670" s="89">
        <v>42101</v>
      </c>
      <c r="M1670" s="89"/>
      <c r="N1670" s="54" t="s">
        <v>770</v>
      </c>
      <c r="O1670" s="90">
        <v>3.8800000000000001E-2</v>
      </c>
      <c r="P1670" s="54">
        <v>3</v>
      </c>
    </row>
    <row r="1671" spans="1:16" ht="24">
      <c r="A1671" s="54" t="s">
        <v>225</v>
      </c>
      <c r="B1671" s="54" t="s">
        <v>185</v>
      </c>
      <c r="C1671" s="54" t="s">
        <v>1125</v>
      </c>
      <c r="D1671" s="54" t="s">
        <v>172</v>
      </c>
      <c r="E1671" s="54" t="s">
        <v>365</v>
      </c>
      <c r="F1671" s="54" t="s">
        <v>267</v>
      </c>
      <c r="G1671" s="54" t="s">
        <v>256</v>
      </c>
      <c r="H1671" s="54" t="s">
        <v>298</v>
      </c>
      <c r="I1671" s="54" t="s">
        <v>299</v>
      </c>
      <c r="J1671" s="54" t="s">
        <v>256</v>
      </c>
      <c r="K1671" s="54" t="s">
        <v>300</v>
      </c>
      <c r="L1671" s="89">
        <v>42601</v>
      </c>
      <c r="M1671" s="89"/>
      <c r="N1671" s="54" t="s">
        <v>301</v>
      </c>
      <c r="O1671" s="90">
        <v>5.1700000000000003E-2</v>
      </c>
      <c r="P1671" s="54">
        <v>4</v>
      </c>
    </row>
    <row r="1672" spans="1:16" ht="24">
      <c r="A1672" s="54" t="s">
        <v>225</v>
      </c>
      <c r="B1672" s="54" t="s">
        <v>185</v>
      </c>
      <c r="C1672" s="54" t="s">
        <v>1125</v>
      </c>
      <c r="D1672" s="54" t="s">
        <v>172</v>
      </c>
      <c r="E1672" s="54" t="s">
        <v>365</v>
      </c>
      <c r="F1672" s="54" t="s">
        <v>267</v>
      </c>
      <c r="G1672" s="54" t="s">
        <v>256</v>
      </c>
      <c r="H1672" s="54" t="s">
        <v>298</v>
      </c>
      <c r="I1672" s="54" t="s">
        <v>299</v>
      </c>
      <c r="J1672" s="54" t="s">
        <v>256</v>
      </c>
      <c r="K1672" s="54" t="s">
        <v>298</v>
      </c>
      <c r="L1672" s="89">
        <v>42601</v>
      </c>
      <c r="M1672" s="89"/>
      <c r="N1672" s="54" t="s">
        <v>793</v>
      </c>
      <c r="O1672" s="90">
        <v>2.58E-2</v>
      </c>
      <c r="P1672" s="54">
        <v>5</v>
      </c>
    </row>
    <row r="1673" spans="1:16" ht="24">
      <c r="A1673" s="54" t="s">
        <v>225</v>
      </c>
      <c r="B1673" s="54" t="s">
        <v>185</v>
      </c>
      <c r="C1673" s="54" t="s">
        <v>1125</v>
      </c>
      <c r="D1673" s="54" t="s">
        <v>172</v>
      </c>
      <c r="E1673" s="54" t="s">
        <v>365</v>
      </c>
      <c r="F1673" s="54" t="s">
        <v>267</v>
      </c>
      <c r="G1673" s="54" t="s">
        <v>302</v>
      </c>
      <c r="H1673" s="54" t="s">
        <v>820</v>
      </c>
      <c r="I1673" s="54" t="s">
        <v>821</v>
      </c>
      <c r="J1673" s="54" t="s">
        <v>302</v>
      </c>
      <c r="K1673" s="54" t="s">
        <v>822</v>
      </c>
      <c r="L1673" s="89">
        <v>42594</v>
      </c>
      <c r="M1673" s="89"/>
      <c r="N1673" s="54" t="s">
        <v>823</v>
      </c>
      <c r="O1673" s="90">
        <v>1.11E-2</v>
      </c>
      <c r="P1673" s="54">
        <v>1</v>
      </c>
    </row>
    <row r="1674" spans="1:16" ht="24">
      <c r="A1674" s="54" t="s">
        <v>225</v>
      </c>
      <c r="B1674" s="54" t="s">
        <v>185</v>
      </c>
      <c r="C1674" s="54" t="s">
        <v>1125</v>
      </c>
      <c r="D1674" s="54" t="s">
        <v>172</v>
      </c>
      <c r="E1674" s="54" t="s">
        <v>365</v>
      </c>
      <c r="F1674" s="54" t="s">
        <v>267</v>
      </c>
      <c r="G1674" s="54" t="s">
        <v>302</v>
      </c>
      <c r="H1674" s="54" t="s">
        <v>820</v>
      </c>
      <c r="I1674" s="54" t="s">
        <v>821</v>
      </c>
      <c r="J1674" s="54" t="s">
        <v>302</v>
      </c>
      <c r="K1674" s="54" t="s">
        <v>824</v>
      </c>
      <c r="L1674" s="89">
        <v>42594</v>
      </c>
      <c r="M1674" s="89"/>
      <c r="N1674" s="54" t="s">
        <v>825</v>
      </c>
      <c r="O1674" s="90">
        <v>1.11E-2</v>
      </c>
      <c r="P1674" s="54">
        <v>1</v>
      </c>
    </row>
    <row r="1675" spans="1:16" ht="24">
      <c r="A1675" s="54" t="s">
        <v>225</v>
      </c>
      <c r="B1675" s="54" t="s">
        <v>185</v>
      </c>
      <c r="C1675" s="54" t="s">
        <v>1125</v>
      </c>
      <c r="D1675" s="54" t="s">
        <v>172</v>
      </c>
      <c r="E1675" s="54" t="s">
        <v>365</v>
      </c>
      <c r="F1675" s="54" t="s">
        <v>267</v>
      </c>
      <c r="G1675" s="54" t="s">
        <v>302</v>
      </c>
      <c r="H1675" s="54" t="s">
        <v>820</v>
      </c>
      <c r="I1675" s="54" t="s">
        <v>821</v>
      </c>
      <c r="J1675" s="54" t="s">
        <v>302</v>
      </c>
      <c r="K1675" s="54" t="s">
        <v>826</v>
      </c>
      <c r="L1675" s="89">
        <v>42594</v>
      </c>
      <c r="M1675" s="89"/>
      <c r="N1675" s="54" t="s">
        <v>827</v>
      </c>
      <c r="O1675" s="90">
        <v>1.11E-2</v>
      </c>
      <c r="P1675" s="54">
        <v>1</v>
      </c>
    </row>
    <row r="1676" spans="1:16" ht="24">
      <c r="A1676" s="54" t="s">
        <v>225</v>
      </c>
      <c r="B1676" s="54" t="s">
        <v>185</v>
      </c>
      <c r="C1676" s="54" t="s">
        <v>1125</v>
      </c>
      <c r="D1676" s="54" t="s">
        <v>172</v>
      </c>
      <c r="E1676" s="54" t="s">
        <v>365</v>
      </c>
      <c r="F1676" s="54" t="s">
        <v>267</v>
      </c>
      <c r="G1676" s="54" t="s">
        <v>302</v>
      </c>
      <c r="H1676" s="54" t="s">
        <v>820</v>
      </c>
      <c r="I1676" s="54" t="s">
        <v>821</v>
      </c>
      <c r="J1676" s="54" t="s">
        <v>302</v>
      </c>
      <c r="K1676" s="54" t="s">
        <v>828</v>
      </c>
      <c r="L1676" s="89">
        <v>42594</v>
      </c>
      <c r="M1676" s="89"/>
      <c r="N1676" s="54" t="s">
        <v>829</v>
      </c>
      <c r="O1676" s="90">
        <v>1.11E-2</v>
      </c>
      <c r="P1676" s="54">
        <v>1</v>
      </c>
    </row>
    <row r="1677" spans="1:16" ht="24">
      <c r="A1677" s="54" t="s">
        <v>225</v>
      </c>
      <c r="B1677" s="54" t="s">
        <v>185</v>
      </c>
      <c r="C1677" s="54" t="s">
        <v>1125</v>
      </c>
      <c r="D1677" s="54" t="s">
        <v>172</v>
      </c>
      <c r="E1677" s="54" t="s">
        <v>365</v>
      </c>
      <c r="F1677" s="54" t="s">
        <v>267</v>
      </c>
      <c r="G1677" s="54" t="s">
        <v>302</v>
      </c>
      <c r="H1677" s="54" t="s">
        <v>830</v>
      </c>
      <c r="I1677" s="54" t="s">
        <v>831</v>
      </c>
      <c r="J1677" s="54" t="s">
        <v>302</v>
      </c>
      <c r="K1677" s="54" t="s">
        <v>832</v>
      </c>
      <c r="L1677" s="89">
        <v>41695</v>
      </c>
      <c r="M1677" s="89"/>
      <c r="N1677" s="54" t="s">
        <v>833</v>
      </c>
      <c r="O1677" s="90">
        <v>1.11E-2</v>
      </c>
      <c r="P1677" s="54">
        <v>1</v>
      </c>
    </row>
    <row r="1678" spans="1:16" ht="24">
      <c r="A1678" s="54" t="s">
        <v>225</v>
      </c>
      <c r="B1678" s="54" t="s">
        <v>185</v>
      </c>
      <c r="C1678" s="54" t="s">
        <v>1125</v>
      </c>
      <c r="D1678" s="54" t="s">
        <v>172</v>
      </c>
      <c r="E1678" s="54" t="s">
        <v>365</v>
      </c>
      <c r="F1678" s="54" t="s">
        <v>267</v>
      </c>
      <c r="G1678" s="54" t="s">
        <v>302</v>
      </c>
      <c r="H1678" s="54" t="s">
        <v>830</v>
      </c>
      <c r="I1678" s="54" t="s">
        <v>831</v>
      </c>
      <c r="J1678" s="54" t="s">
        <v>302</v>
      </c>
      <c r="K1678" s="54" t="s">
        <v>834</v>
      </c>
      <c r="L1678" s="89">
        <v>41695</v>
      </c>
      <c r="M1678" s="89"/>
      <c r="N1678" s="54" t="s">
        <v>835</v>
      </c>
      <c r="O1678" s="90">
        <v>1.11E-2</v>
      </c>
      <c r="P1678" s="54">
        <v>1</v>
      </c>
    </row>
    <row r="1679" spans="1:16" ht="24">
      <c r="A1679" s="54" t="s">
        <v>225</v>
      </c>
      <c r="B1679" s="54" t="s">
        <v>185</v>
      </c>
      <c r="C1679" s="54" t="s">
        <v>1125</v>
      </c>
      <c r="D1679" s="54" t="s">
        <v>172</v>
      </c>
      <c r="E1679" s="54" t="s">
        <v>365</v>
      </c>
      <c r="F1679" s="54" t="s">
        <v>267</v>
      </c>
      <c r="G1679" s="54" t="s">
        <v>302</v>
      </c>
      <c r="H1679" s="54" t="s">
        <v>830</v>
      </c>
      <c r="I1679" s="54" t="s">
        <v>831</v>
      </c>
      <c r="J1679" s="54" t="s">
        <v>302</v>
      </c>
      <c r="K1679" s="54" t="s">
        <v>836</v>
      </c>
      <c r="L1679" s="89">
        <v>41695</v>
      </c>
      <c r="M1679" s="89"/>
      <c r="N1679" s="54" t="s">
        <v>837</v>
      </c>
      <c r="O1679" s="90">
        <v>1.11E-2</v>
      </c>
      <c r="P1679" s="54">
        <v>1</v>
      </c>
    </row>
    <row r="1680" spans="1:16" ht="24">
      <c r="A1680" s="54" t="s">
        <v>225</v>
      </c>
      <c r="B1680" s="54" t="s">
        <v>185</v>
      </c>
      <c r="C1680" s="54" t="s">
        <v>1125</v>
      </c>
      <c r="D1680" s="54" t="s">
        <v>172</v>
      </c>
      <c r="E1680" s="54" t="s">
        <v>365</v>
      </c>
      <c r="F1680" s="54" t="s">
        <v>267</v>
      </c>
      <c r="G1680" s="54" t="s">
        <v>302</v>
      </c>
      <c r="H1680" s="54" t="s">
        <v>830</v>
      </c>
      <c r="I1680" s="54" t="s">
        <v>831</v>
      </c>
      <c r="J1680" s="54" t="s">
        <v>302</v>
      </c>
      <c r="K1680" s="54" t="s">
        <v>838</v>
      </c>
      <c r="L1680" s="89">
        <v>41695</v>
      </c>
      <c r="M1680" s="89"/>
      <c r="N1680" s="54" t="s">
        <v>839</v>
      </c>
      <c r="O1680" s="90">
        <v>1.11E-2</v>
      </c>
      <c r="P1680" s="54">
        <v>1</v>
      </c>
    </row>
    <row r="1681" spans="1:16" ht="24">
      <c r="A1681" s="54" t="s">
        <v>225</v>
      </c>
      <c r="B1681" s="54" t="s">
        <v>185</v>
      </c>
      <c r="C1681" s="54" t="s">
        <v>1125</v>
      </c>
      <c r="D1681" s="54" t="s">
        <v>172</v>
      </c>
      <c r="E1681" s="54" t="s">
        <v>365</v>
      </c>
      <c r="F1681" s="54" t="s">
        <v>267</v>
      </c>
      <c r="G1681" s="54" t="s">
        <v>302</v>
      </c>
      <c r="H1681" s="54" t="s">
        <v>830</v>
      </c>
      <c r="I1681" s="54" t="s">
        <v>831</v>
      </c>
      <c r="J1681" s="54" t="s">
        <v>302</v>
      </c>
      <c r="K1681" s="54" t="s">
        <v>700</v>
      </c>
      <c r="L1681" s="89">
        <v>41695</v>
      </c>
      <c r="M1681" s="89"/>
      <c r="N1681" s="54" t="s">
        <v>840</v>
      </c>
      <c r="O1681" s="90">
        <v>1.11E-2</v>
      </c>
      <c r="P1681" s="54">
        <v>1</v>
      </c>
    </row>
    <row r="1682" spans="1:16" ht="24">
      <c r="A1682" s="54" t="s">
        <v>225</v>
      </c>
      <c r="B1682" s="54" t="s">
        <v>185</v>
      </c>
      <c r="C1682" s="54" t="s">
        <v>1125</v>
      </c>
      <c r="D1682" s="54" t="s">
        <v>172</v>
      </c>
      <c r="E1682" s="54" t="s">
        <v>365</v>
      </c>
      <c r="F1682" s="54" t="s">
        <v>267</v>
      </c>
      <c r="G1682" s="54" t="s">
        <v>302</v>
      </c>
      <c r="H1682" s="54" t="s">
        <v>830</v>
      </c>
      <c r="I1682" s="54" t="s">
        <v>831</v>
      </c>
      <c r="J1682" s="54" t="s">
        <v>302</v>
      </c>
      <c r="K1682" s="54" t="s">
        <v>841</v>
      </c>
      <c r="L1682" s="89">
        <v>41695</v>
      </c>
      <c r="M1682" s="89"/>
      <c r="N1682" s="54" t="s">
        <v>842</v>
      </c>
      <c r="O1682" s="90">
        <v>1.11E-2</v>
      </c>
      <c r="P1682" s="54">
        <v>1</v>
      </c>
    </row>
    <row r="1683" spans="1:16" ht="24">
      <c r="A1683" s="54" t="s">
        <v>225</v>
      </c>
      <c r="B1683" s="54" t="s">
        <v>185</v>
      </c>
      <c r="C1683" s="54" t="s">
        <v>1125</v>
      </c>
      <c r="D1683" s="54" t="s">
        <v>172</v>
      </c>
      <c r="E1683" s="54" t="s">
        <v>365</v>
      </c>
      <c r="F1683" s="54" t="s">
        <v>267</v>
      </c>
      <c r="G1683" s="54" t="s">
        <v>302</v>
      </c>
      <c r="H1683" s="54" t="s">
        <v>830</v>
      </c>
      <c r="I1683" s="54" t="s">
        <v>831</v>
      </c>
      <c r="J1683" s="54" t="s">
        <v>302</v>
      </c>
      <c r="K1683" s="54" t="s">
        <v>830</v>
      </c>
      <c r="L1683" s="89">
        <v>41695</v>
      </c>
      <c r="M1683" s="89"/>
      <c r="N1683" s="54" t="s">
        <v>843</v>
      </c>
      <c r="O1683" s="90">
        <v>1.11E-2</v>
      </c>
      <c r="P1683" s="54">
        <v>1</v>
      </c>
    </row>
    <row r="1684" spans="1:16" ht="24">
      <c r="A1684" s="54" t="s">
        <v>225</v>
      </c>
      <c r="B1684" s="54" t="s">
        <v>185</v>
      </c>
      <c r="C1684" s="54" t="s">
        <v>1125</v>
      </c>
      <c r="D1684" s="54" t="s">
        <v>172</v>
      </c>
      <c r="E1684" s="54" t="s">
        <v>365</v>
      </c>
      <c r="F1684" s="54" t="s">
        <v>267</v>
      </c>
      <c r="G1684" s="54" t="s">
        <v>302</v>
      </c>
      <c r="H1684" s="54" t="s">
        <v>830</v>
      </c>
      <c r="I1684" s="54" t="s">
        <v>831</v>
      </c>
      <c r="J1684" s="54" t="s">
        <v>302</v>
      </c>
      <c r="K1684" s="54" t="s">
        <v>844</v>
      </c>
      <c r="L1684" s="89">
        <v>41695</v>
      </c>
      <c r="M1684" s="89"/>
      <c r="N1684" s="54" t="s">
        <v>845</v>
      </c>
      <c r="O1684" s="90">
        <v>1.11E-2</v>
      </c>
      <c r="P1684" s="54">
        <v>1</v>
      </c>
    </row>
    <row r="1685" spans="1:16" ht="24">
      <c r="A1685" s="54" t="s">
        <v>225</v>
      </c>
      <c r="B1685" s="54" t="s">
        <v>185</v>
      </c>
      <c r="C1685" s="54" t="s">
        <v>1125</v>
      </c>
      <c r="D1685" s="54" t="s">
        <v>172</v>
      </c>
      <c r="E1685" s="54" t="s">
        <v>365</v>
      </c>
      <c r="F1685" s="54" t="s">
        <v>267</v>
      </c>
      <c r="G1685" s="54" t="s">
        <v>302</v>
      </c>
      <c r="H1685" s="54" t="s">
        <v>830</v>
      </c>
      <c r="I1685" s="54" t="s">
        <v>831</v>
      </c>
      <c r="J1685" s="54" t="s">
        <v>302</v>
      </c>
      <c r="K1685" s="54" t="s">
        <v>846</v>
      </c>
      <c r="L1685" s="89">
        <v>41695</v>
      </c>
      <c r="M1685" s="89"/>
      <c r="N1685" s="54" t="s">
        <v>847</v>
      </c>
      <c r="O1685" s="90">
        <v>1.11E-2</v>
      </c>
      <c r="P1685" s="54">
        <v>1</v>
      </c>
    </row>
    <row r="1686" spans="1:16" ht="24">
      <c r="A1686" s="54" t="s">
        <v>225</v>
      </c>
      <c r="B1686" s="54" t="s">
        <v>185</v>
      </c>
      <c r="C1686" s="54" t="s">
        <v>1125</v>
      </c>
      <c r="D1686" s="54" t="s">
        <v>172</v>
      </c>
      <c r="E1686" s="54" t="s">
        <v>365</v>
      </c>
      <c r="F1686" s="54" t="s">
        <v>267</v>
      </c>
      <c r="G1686" s="54" t="s">
        <v>302</v>
      </c>
      <c r="H1686" s="54" t="s">
        <v>830</v>
      </c>
      <c r="I1686" s="54" t="s">
        <v>831</v>
      </c>
      <c r="J1686" s="54" t="s">
        <v>302</v>
      </c>
      <c r="K1686" s="54" t="s">
        <v>848</v>
      </c>
      <c r="L1686" s="89">
        <v>41695</v>
      </c>
      <c r="M1686" s="89"/>
      <c r="N1686" s="54" t="s">
        <v>849</v>
      </c>
      <c r="O1686" s="90">
        <v>1.11E-2</v>
      </c>
      <c r="P1686" s="54">
        <v>1</v>
      </c>
    </row>
    <row r="1687" spans="1:16" ht="24">
      <c r="A1687" s="54" t="s">
        <v>225</v>
      </c>
      <c r="B1687" s="54" t="s">
        <v>185</v>
      </c>
      <c r="C1687" s="54" t="s">
        <v>1125</v>
      </c>
      <c r="D1687" s="54" t="s">
        <v>172</v>
      </c>
      <c r="E1687" s="54" t="s">
        <v>365</v>
      </c>
      <c r="F1687" s="54" t="s">
        <v>267</v>
      </c>
      <c r="G1687" s="54" t="s">
        <v>302</v>
      </c>
      <c r="H1687" s="54" t="s">
        <v>830</v>
      </c>
      <c r="I1687" s="54" t="s">
        <v>831</v>
      </c>
      <c r="J1687" s="54" t="s">
        <v>302</v>
      </c>
      <c r="K1687" s="54" t="s">
        <v>850</v>
      </c>
      <c r="L1687" s="89">
        <v>41695</v>
      </c>
      <c r="M1687" s="89"/>
      <c r="N1687" s="54" t="s">
        <v>851</v>
      </c>
      <c r="O1687" s="90">
        <v>1.11E-2</v>
      </c>
      <c r="P1687" s="54">
        <v>1</v>
      </c>
    </row>
    <row r="1688" spans="1:16" ht="24">
      <c r="A1688" s="54" t="s">
        <v>225</v>
      </c>
      <c r="B1688" s="54" t="s">
        <v>185</v>
      </c>
      <c r="C1688" s="54" t="s">
        <v>1125</v>
      </c>
      <c r="D1688" s="54" t="s">
        <v>172</v>
      </c>
      <c r="E1688" s="54" t="s">
        <v>365</v>
      </c>
      <c r="F1688" s="54" t="s">
        <v>267</v>
      </c>
      <c r="G1688" s="54" t="s">
        <v>302</v>
      </c>
      <c r="H1688" s="54" t="s">
        <v>830</v>
      </c>
      <c r="I1688" s="54" t="s">
        <v>831</v>
      </c>
      <c r="J1688" s="54" t="s">
        <v>302</v>
      </c>
      <c r="K1688" s="54" t="s">
        <v>852</v>
      </c>
      <c r="L1688" s="89">
        <v>41695</v>
      </c>
      <c r="M1688" s="89"/>
      <c r="N1688" s="54" t="s">
        <v>853</v>
      </c>
      <c r="O1688" s="90">
        <v>1.11E-2</v>
      </c>
      <c r="P1688" s="54">
        <v>1</v>
      </c>
    </row>
    <row r="1689" spans="1:16" ht="24">
      <c r="A1689" s="54" t="s">
        <v>225</v>
      </c>
      <c r="B1689" s="54" t="s">
        <v>185</v>
      </c>
      <c r="C1689" s="54" t="s">
        <v>1125</v>
      </c>
      <c r="D1689" s="54" t="s">
        <v>172</v>
      </c>
      <c r="E1689" s="54" t="s">
        <v>365</v>
      </c>
      <c r="F1689" s="54" t="s">
        <v>267</v>
      </c>
      <c r="G1689" s="54" t="s">
        <v>854</v>
      </c>
      <c r="H1689" s="54" t="s">
        <v>855</v>
      </c>
      <c r="I1689" s="54" t="s">
        <v>856</v>
      </c>
      <c r="J1689" s="54" t="s">
        <v>854</v>
      </c>
      <c r="K1689" s="54" t="s">
        <v>855</v>
      </c>
      <c r="L1689" s="89">
        <v>41688</v>
      </c>
      <c r="M1689" s="89"/>
      <c r="N1689" s="54" t="s">
        <v>861</v>
      </c>
      <c r="O1689" s="90">
        <v>0.11269999999999999</v>
      </c>
      <c r="P1689" s="54">
        <v>9</v>
      </c>
    </row>
    <row r="1690" spans="1:16" ht="24">
      <c r="A1690" s="54" t="s">
        <v>225</v>
      </c>
      <c r="B1690" s="54" t="s">
        <v>185</v>
      </c>
      <c r="C1690" s="54" t="s">
        <v>1125</v>
      </c>
      <c r="D1690" s="54" t="s">
        <v>172</v>
      </c>
      <c r="E1690" s="54" t="s">
        <v>365</v>
      </c>
      <c r="F1690" s="54" t="s">
        <v>267</v>
      </c>
      <c r="G1690" s="54" t="s">
        <v>854</v>
      </c>
      <c r="H1690" s="54" t="s">
        <v>855</v>
      </c>
      <c r="I1690" s="54" t="s">
        <v>856</v>
      </c>
      <c r="J1690" s="54" t="s">
        <v>854</v>
      </c>
      <c r="K1690" s="54" t="s">
        <v>868</v>
      </c>
      <c r="L1690" s="89">
        <v>41688</v>
      </c>
      <c r="M1690" s="89"/>
      <c r="N1690" s="54" t="s">
        <v>869</v>
      </c>
      <c r="O1690" s="90">
        <v>2.2200000000000001E-2</v>
      </c>
      <c r="P1690" s="54">
        <v>2</v>
      </c>
    </row>
    <row r="1691" spans="1:16" ht="24">
      <c r="A1691" s="54" t="s">
        <v>225</v>
      </c>
      <c r="B1691" s="54" t="s">
        <v>185</v>
      </c>
      <c r="C1691" s="54" t="s">
        <v>1125</v>
      </c>
      <c r="D1691" s="54" t="s">
        <v>172</v>
      </c>
      <c r="E1691" s="54" t="s">
        <v>365</v>
      </c>
      <c r="F1691" s="54" t="s">
        <v>267</v>
      </c>
      <c r="G1691" s="54" t="s">
        <v>854</v>
      </c>
      <c r="H1691" s="54" t="s">
        <v>855</v>
      </c>
      <c r="I1691" s="54" t="s">
        <v>856</v>
      </c>
      <c r="J1691" s="54" t="s">
        <v>854</v>
      </c>
      <c r="K1691" s="54" t="s">
        <v>872</v>
      </c>
      <c r="L1691" s="89">
        <v>41688</v>
      </c>
      <c r="M1691" s="89"/>
      <c r="N1691" s="54" t="s">
        <v>873</v>
      </c>
      <c r="O1691" s="90">
        <v>0.495</v>
      </c>
      <c r="P1691" s="54">
        <v>41</v>
      </c>
    </row>
    <row r="1692" spans="1:16" ht="24">
      <c r="A1692" s="54" t="s">
        <v>225</v>
      </c>
      <c r="B1692" s="54" t="s">
        <v>185</v>
      </c>
      <c r="C1692" s="54" t="s">
        <v>1125</v>
      </c>
      <c r="D1692" s="54" t="s">
        <v>172</v>
      </c>
      <c r="E1692" s="54" t="s">
        <v>365</v>
      </c>
      <c r="F1692" s="54" t="s">
        <v>267</v>
      </c>
      <c r="G1692" s="54" t="s">
        <v>854</v>
      </c>
      <c r="H1692" s="54" t="s">
        <v>855</v>
      </c>
      <c r="I1692" s="54" t="s">
        <v>856</v>
      </c>
      <c r="J1692" s="54" t="s">
        <v>854</v>
      </c>
      <c r="K1692" s="54" t="s">
        <v>874</v>
      </c>
      <c r="L1692" s="89">
        <v>41688</v>
      </c>
      <c r="M1692" s="89"/>
      <c r="N1692" s="54" t="s">
        <v>875</v>
      </c>
      <c r="O1692" s="90">
        <v>1.29E-2</v>
      </c>
      <c r="P1692" s="54">
        <v>1</v>
      </c>
    </row>
    <row r="1693" spans="1:16" ht="24">
      <c r="A1693" s="54" t="s">
        <v>225</v>
      </c>
      <c r="B1693" s="54" t="s">
        <v>185</v>
      </c>
      <c r="C1693" s="54" t="s">
        <v>1125</v>
      </c>
      <c r="D1693" s="54" t="s">
        <v>172</v>
      </c>
      <c r="E1693" s="54" t="s">
        <v>365</v>
      </c>
      <c r="F1693" s="54" t="s">
        <v>267</v>
      </c>
      <c r="G1693" s="54" t="s">
        <v>349</v>
      </c>
      <c r="H1693" s="54" t="s">
        <v>884</v>
      </c>
      <c r="I1693" s="54" t="s">
        <v>885</v>
      </c>
      <c r="J1693" s="54" t="s">
        <v>349</v>
      </c>
      <c r="K1693" s="54" t="s">
        <v>888</v>
      </c>
      <c r="L1693" s="89">
        <v>42440</v>
      </c>
      <c r="M1693" s="89"/>
      <c r="N1693" s="54" t="s">
        <v>889</v>
      </c>
      <c r="O1693" s="90">
        <v>8.8999999999999982E-3</v>
      </c>
      <c r="P1693" s="54">
        <v>1</v>
      </c>
    </row>
    <row r="1694" spans="1:16" ht="24">
      <c r="A1694" s="54" t="s">
        <v>225</v>
      </c>
      <c r="B1694" s="54" t="s">
        <v>185</v>
      </c>
      <c r="C1694" s="54" t="s">
        <v>1125</v>
      </c>
      <c r="D1694" s="54" t="s">
        <v>172</v>
      </c>
      <c r="E1694" s="54" t="s">
        <v>365</v>
      </c>
      <c r="F1694" s="54" t="s">
        <v>267</v>
      </c>
      <c r="G1694" s="54" t="s">
        <v>349</v>
      </c>
      <c r="H1694" s="54" t="s">
        <v>350</v>
      </c>
      <c r="I1694" s="54" t="s">
        <v>921</v>
      </c>
      <c r="J1694" s="54" t="s">
        <v>349</v>
      </c>
      <c r="K1694" s="54" t="s">
        <v>350</v>
      </c>
      <c r="L1694" s="89">
        <v>42384</v>
      </c>
      <c r="M1694" s="89"/>
      <c r="N1694" s="54" t="s">
        <v>922</v>
      </c>
      <c r="O1694" s="90">
        <v>8.8999999999999982E-3</v>
      </c>
      <c r="P1694" s="54">
        <v>1</v>
      </c>
    </row>
    <row r="1695" spans="1:16" ht="24">
      <c r="A1695" s="54" t="s">
        <v>225</v>
      </c>
      <c r="B1695" s="54" t="s">
        <v>185</v>
      </c>
      <c r="C1695" s="54" t="s">
        <v>1125</v>
      </c>
      <c r="D1695" s="54" t="s">
        <v>172</v>
      </c>
      <c r="E1695" s="54" t="s">
        <v>365</v>
      </c>
      <c r="F1695" s="54" t="s">
        <v>267</v>
      </c>
      <c r="G1695" s="54" t="s">
        <v>353</v>
      </c>
      <c r="H1695" s="54" t="s">
        <v>923</v>
      </c>
      <c r="I1695" s="54" t="s">
        <v>924</v>
      </c>
      <c r="J1695" s="54" t="s">
        <v>353</v>
      </c>
      <c r="K1695" s="54" t="s">
        <v>925</v>
      </c>
      <c r="L1695" s="89">
        <v>42622</v>
      </c>
      <c r="M1695" s="89"/>
      <c r="N1695" s="54" t="s">
        <v>926</v>
      </c>
      <c r="O1695" s="90">
        <v>4.58E-2</v>
      </c>
      <c r="P1695" s="54">
        <v>4</v>
      </c>
    </row>
    <row r="1696" spans="1:16" ht="24">
      <c r="A1696" s="54" t="s">
        <v>225</v>
      </c>
      <c r="B1696" s="54" t="s">
        <v>185</v>
      </c>
      <c r="C1696" s="54" t="s">
        <v>1125</v>
      </c>
      <c r="D1696" s="54" t="s">
        <v>172</v>
      </c>
      <c r="E1696" s="54" t="s">
        <v>365</v>
      </c>
      <c r="F1696" s="54" t="s">
        <v>267</v>
      </c>
      <c r="G1696" s="54" t="s">
        <v>353</v>
      </c>
      <c r="H1696" s="54" t="s">
        <v>923</v>
      </c>
      <c r="I1696" s="54" t="s">
        <v>924</v>
      </c>
      <c r="J1696" s="54" t="s">
        <v>353</v>
      </c>
      <c r="K1696" s="54" t="s">
        <v>354</v>
      </c>
      <c r="L1696" s="89">
        <v>42622</v>
      </c>
      <c r="M1696" s="89"/>
      <c r="N1696" s="54" t="s">
        <v>927</v>
      </c>
      <c r="O1696" s="90">
        <v>3.2899999999999999E-2</v>
      </c>
      <c r="P1696" s="54">
        <v>3</v>
      </c>
    </row>
    <row r="1697" spans="1:16" ht="24">
      <c r="A1697" s="54" t="s">
        <v>225</v>
      </c>
      <c r="B1697" s="54" t="s">
        <v>185</v>
      </c>
      <c r="C1697" s="54" t="s">
        <v>1125</v>
      </c>
      <c r="D1697" s="54" t="s">
        <v>172</v>
      </c>
      <c r="E1697" s="54" t="s">
        <v>365</v>
      </c>
      <c r="F1697" s="54" t="s">
        <v>267</v>
      </c>
      <c r="G1697" s="54" t="s">
        <v>353</v>
      </c>
      <c r="H1697" s="54" t="s">
        <v>923</v>
      </c>
      <c r="I1697" s="54" t="s">
        <v>924</v>
      </c>
      <c r="J1697" s="54" t="s">
        <v>353</v>
      </c>
      <c r="K1697" s="54" t="s">
        <v>928</v>
      </c>
      <c r="L1697" s="89">
        <v>42622</v>
      </c>
      <c r="M1697" s="89"/>
      <c r="N1697" s="54" t="s">
        <v>929</v>
      </c>
      <c r="O1697" s="90">
        <v>1.11E-2</v>
      </c>
      <c r="P1697" s="54">
        <v>1</v>
      </c>
    </row>
    <row r="1698" spans="1:16" ht="24">
      <c r="A1698" s="54" t="s">
        <v>225</v>
      </c>
      <c r="B1698" s="54" t="s">
        <v>185</v>
      </c>
      <c r="C1698" s="54" t="s">
        <v>1125</v>
      </c>
      <c r="D1698" s="54" t="s">
        <v>172</v>
      </c>
      <c r="E1698" s="54" t="s">
        <v>365</v>
      </c>
      <c r="F1698" s="54" t="s">
        <v>267</v>
      </c>
      <c r="G1698" s="54" t="s">
        <v>353</v>
      </c>
      <c r="H1698" s="54" t="s">
        <v>923</v>
      </c>
      <c r="I1698" s="54" t="s">
        <v>924</v>
      </c>
      <c r="J1698" s="54" t="s">
        <v>353</v>
      </c>
      <c r="K1698" s="54" t="s">
        <v>930</v>
      </c>
      <c r="L1698" s="89">
        <v>42622</v>
      </c>
      <c r="M1698" s="89"/>
      <c r="N1698" s="54" t="s">
        <v>931</v>
      </c>
      <c r="O1698" s="90">
        <v>2.23E-2</v>
      </c>
      <c r="P1698" s="54">
        <v>2</v>
      </c>
    </row>
    <row r="1699" spans="1:16" ht="24">
      <c r="A1699" s="54" t="s">
        <v>225</v>
      </c>
      <c r="B1699" s="54" t="s">
        <v>185</v>
      </c>
      <c r="C1699" s="54" t="s">
        <v>1125</v>
      </c>
      <c r="D1699" s="54" t="s">
        <v>172</v>
      </c>
      <c r="E1699" s="54" t="s">
        <v>365</v>
      </c>
      <c r="F1699" s="54" t="s">
        <v>267</v>
      </c>
      <c r="G1699" s="54" t="s">
        <v>353</v>
      </c>
      <c r="H1699" s="54" t="s">
        <v>923</v>
      </c>
      <c r="I1699" s="54" t="s">
        <v>924</v>
      </c>
      <c r="J1699" s="54" t="s">
        <v>353</v>
      </c>
      <c r="K1699" s="54" t="s">
        <v>932</v>
      </c>
      <c r="L1699" s="89">
        <v>42622</v>
      </c>
      <c r="M1699" s="89"/>
      <c r="N1699" s="54" t="s">
        <v>933</v>
      </c>
      <c r="O1699" s="90">
        <v>2.8900000000000009E-2</v>
      </c>
      <c r="P1699" s="54">
        <v>3</v>
      </c>
    </row>
    <row r="1700" spans="1:16" ht="24">
      <c r="A1700" s="54" t="s">
        <v>225</v>
      </c>
      <c r="B1700" s="54" t="s">
        <v>185</v>
      </c>
      <c r="C1700" s="54" t="s">
        <v>1125</v>
      </c>
      <c r="D1700" s="54" t="s">
        <v>172</v>
      </c>
      <c r="E1700" s="54" t="s">
        <v>365</v>
      </c>
      <c r="F1700" s="54" t="s">
        <v>267</v>
      </c>
      <c r="G1700" s="54" t="s">
        <v>353</v>
      </c>
      <c r="H1700" s="54" t="s">
        <v>923</v>
      </c>
      <c r="I1700" s="54" t="s">
        <v>924</v>
      </c>
      <c r="J1700" s="54" t="s">
        <v>353</v>
      </c>
      <c r="K1700" s="54" t="s">
        <v>357</v>
      </c>
      <c r="L1700" s="89">
        <v>42622</v>
      </c>
      <c r="M1700" s="89"/>
      <c r="N1700" s="54" t="s">
        <v>934</v>
      </c>
      <c r="O1700" s="90">
        <v>2.2200000000000001E-2</v>
      </c>
      <c r="P1700" s="54">
        <v>2</v>
      </c>
    </row>
    <row r="1701" spans="1:16" ht="24">
      <c r="A1701" s="54" t="s">
        <v>225</v>
      </c>
      <c r="B1701" s="54" t="s">
        <v>185</v>
      </c>
      <c r="C1701" s="54" t="s">
        <v>1125</v>
      </c>
      <c r="D1701" s="54" t="s">
        <v>172</v>
      </c>
      <c r="E1701" s="54" t="s">
        <v>365</v>
      </c>
      <c r="F1701" s="54" t="s">
        <v>267</v>
      </c>
      <c r="G1701" s="54" t="s">
        <v>199</v>
      </c>
      <c r="H1701" s="54" t="s">
        <v>200</v>
      </c>
      <c r="I1701" s="54" t="s">
        <v>936</v>
      </c>
      <c r="J1701" s="54" t="s">
        <v>199</v>
      </c>
      <c r="K1701" s="54" t="s">
        <v>937</v>
      </c>
      <c r="L1701" s="89">
        <v>42979</v>
      </c>
      <c r="M1701" s="89"/>
      <c r="N1701" s="54" t="s">
        <v>938</v>
      </c>
      <c r="O1701" s="90">
        <v>1.29E-2</v>
      </c>
      <c r="P1701" s="54">
        <v>1</v>
      </c>
    </row>
    <row r="1702" spans="1:16" ht="24">
      <c r="A1702" s="54" t="s">
        <v>225</v>
      </c>
      <c r="B1702" s="54" t="s">
        <v>185</v>
      </c>
      <c r="C1702" s="54" t="s">
        <v>1125</v>
      </c>
      <c r="D1702" s="54" t="s">
        <v>172</v>
      </c>
      <c r="E1702" s="54" t="s">
        <v>365</v>
      </c>
      <c r="F1702" s="54" t="s">
        <v>267</v>
      </c>
      <c r="G1702" s="54" t="s">
        <v>199</v>
      </c>
      <c r="H1702" s="54" t="s">
        <v>200</v>
      </c>
      <c r="I1702" s="54" t="s">
        <v>936</v>
      </c>
      <c r="J1702" s="54" t="s">
        <v>199</v>
      </c>
      <c r="K1702" s="54" t="s">
        <v>941</v>
      </c>
      <c r="L1702" s="89">
        <v>42979</v>
      </c>
      <c r="M1702" s="89"/>
      <c r="N1702" s="54" t="s">
        <v>942</v>
      </c>
      <c r="O1702" s="90">
        <v>0.35599999999999998</v>
      </c>
      <c r="P1702" s="54">
        <v>28</v>
      </c>
    </row>
    <row r="1703" spans="1:16" ht="24">
      <c r="A1703" s="54" t="s">
        <v>225</v>
      </c>
      <c r="B1703" s="54" t="s">
        <v>185</v>
      </c>
      <c r="C1703" s="54" t="s">
        <v>1125</v>
      </c>
      <c r="D1703" s="54" t="s">
        <v>172</v>
      </c>
      <c r="E1703" s="54" t="s">
        <v>365</v>
      </c>
      <c r="F1703" s="54" t="s">
        <v>267</v>
      </c>
      <c r="G1703" s="54" t="s">
        <v>199</v>
      </c>
      <c r="H1703" s="54" t="s">
        <v>200</v>
      </c>
      <c r="I1703" s="54" t="s">
        <v>936</v>
      </c>
      <c r="J1703" s="54" t="s">
        <v>199</v>
      </c>
      <c r="K1703" s="54" t="s">
        <v>943</v>
      </c>
      <c r="L1703" s="89">
        <v>42979</v>
      </c>
      <c r="M1703" s="89"/>
      <c r="N1703" s="54" t="s">
        <v>944</v>
      </c>
      <c r="O1703" s="90">
        <v>1.29E-2</v>
      </c>
      <c r="P1703" s="54">
        <v>1</v>
      </c>
    </row>
    <row r="1704" spans="1:16" ht="24">
      <c r="A1704" s="54" t="s">
        <v>225</v>
      </c>
      <c r="B1704" s="54" t="s">
        <v>185</v>
      </c>
      <c r="C1704" s="54" t="s">
        <v>1125</v>
      </c>
      <c r="D1704" s="54" t="s">
        <v>172</v>
      </c>
      <c r="E1704" s="54" t="s">
        <v>365</v>
      </c>
      <c r="F1704" s="54" t="s">
        <v>267</v>
      </c>
      <c r="G1704" s="54" t="s">
        <v>199</v>
      </c>
      <c r="H1704" s="54" t="s">
        <v>200</v>
      </c>
      <c r="I1704" s="54" t="s">
        <v>936</v>
      </c>
      <c r="J1704" s="54" t="s">
        <v>199</v>
      </c>
      <c r="K1704" s="54" t="s">
        <v>945</v>
      </c>
      <c r="L1704" s="89">
        <v>42979</v>
      </c>
      <c r="M1704" s="89"/>
      <c r="N1704" s="54" t="s">
        <v>946</v>
      </c>
      <c r="O1704" s="90">
        <v>1.29E-2</v>
      </c>
      <c r="P1704" s="54">
        <v>1</v>
      </c>
    </row>
    <row r="1705" spans="1:16" ht="24">
      <c r="A1705" s="54" t="s">
        <v>225</v>
      </c>
      <c r="B1705" s="54" t="s">
        <v>185</v>
      </c>
      <c r="C1705" s="54" t="s">
        <v>1125</v>
      </c>
      <c r="D1705" s="54" t="s">
        <v>172</v>
      </c>
      <c r="E1705" s="54" t="s">
        <v>365</v>
      </c>
      <c r="F1705" s="54" t="s">
        <v>267</v>
      </c>
      <c r="G1705" s="54" t="s">
        <v>199</v>
      </c>
      <c r="H1705" s="54" t="s">
        <v>200</v>
      </c>
      <c r="I1705" s="54" t="s">
        <v>936</v>
      </c>
      <c r="J1705" s="54" t="s">
        <v>199</v>
      </c>
      <c r="K1705" s="54" t="s">
        <v>947</v>
      </c>
      <c r="L1705" s="89">
        <v>42979</v>
      </c>
      <c r="M1705" s="89"/>
      <c r="N1705" s="54" t="s">
        <v>948</v>
      </c>
      <c r="O1705" s="90">
        <v>2.58E-2</v>
      </c>
      <c r="P1705" s="54">
        <v>2</v>
      </c>
    </row>
    <row r="1706" spans="1:16" ht="24">
      <c r="A1706" s="54" t="s">
        <v>225</v>
      </c>
      <c r="B1706" s="54" t="s">
        <v>185</v>
      </c>
      <c r="C1706" s="54" t="s">
        <v>1125</v>
      </c>
      <c r="D1706" s="54" t="s">
        <v>172</v>
      </c>
      <c r="E1706" s="54" t="s">
        <v>365</v>
      </c>
      <c r="F1706" s="54" t="s">
        <v>267</v>
      </c>
      <c r="G1706" s="54" t="s">
        <v>199</v>
      </c>
      <c r="H1706" s="54" t="s">
        <v>200</v>
      </c>
      <c r="I1706" s="54" t="s">
        <v>936</v>
      </c>
      <c r="J1706" s="54" t="s">
        <v>199</v>
      </c>
      <c r="K1706" s="54" t="s">
        <v>949</v>
      </c>
      <c r="L1706" s="89">
        <v>42979</v>
      </c>
      <c r="M1706" s="89"/>
      <c r="N1706" s="54" t="s">
        <v>950</v>
      </c>
      <c r="O1706" s="90">
        <v>1.29E-2</v>
      </c>
      <c r="P1706" s="54">
        <v>1</v>
      </c>
    </row>
    <row r="1707" spans="1:16" ht="24">
      <c r="A1707" s="54" t="s">
        <v>225</v>
      </c>
      <c r="B1707" s="54" t="s">
        <v>185</v>
      </c>
      <c r="C1707" s="54" t="s">
        <v>1125</v>
      </c>
      <c r="D1707" s="54" t="s">
        <v>172</v>
      </c>
      <c r="E1707" s="54" t="s">
        <v>365</v>
      </c>
      <c r="F1707" s="54" t="s">
        <v>267</v>
      </c>
      <c r="G1707" s="54" t="s">
        <v>199</v>
      </c>
      <c r="H1707" s="54" t="s">
        <v>200</v>
      </c>
      <c r="I1707" s="54" t="s">
        <v>936</v>
      </c>
      <c r="J1707" s="54" t="s">
        <v>199</v>
      </c>
      <c r="K1707" s="54" t="s">
        <v>951</v>
      </c>
      <c r="L1707" s="89">
        <v>42979</v>
      </c>
      <c r="M1707" s="89"/>
      <c r="N1707" s="54" t="s">
        <v>952</v>
      </c>
      <c r="O1707" s="90">
        <v>2.58E-2</v>
      </c>
      <c r="P1707" s="54">
        <v>2</v>
      </c>
    </row>
    <row r="1708" spans="1:16" ht="24">
      <c r="A1708" s="54" t="s">
        <v>225</v>
      </c>
      <c r="B1708" s="54" t="s">
        <v>185</v>
      </c>
      <c r="C1708" s="54" t="s">
        <v>1125</v>
      </c>
      <c r="D1708" s="54" t="s">
        <v>172</v>
      </c>
      <c r="E1708" s="54" t="s">
        <v>365</v>
      </c>
      <c r="F1708" s="54" t="s">
        <v>267</v>
      </c>
      <c r="G1708" s="54" t="s">
        <v>199</v>
      </c>
      <c r="H1708" s="54" t="s">
        <v>953</v>
      </c>
      <c r="I1708" s="54" t="s">
        <v>954</v>
      </c>
      <c r="J1708" s="54" t="s">
        <v>199</v>
      </c>
      <c r="K1708" s="54" t="s">
        <v>953</v>
      </c>
      <c r="L1708" s="89">
        <v>42867</v>
      </c>
      <c r="M1708" s="89"/>
      <c r="N1708" s="54" t="s">
        <v>955</v>
      </c>
      <c r="O1708" s="90">
        <v>1.29E-2</v>
      </c>
      <c r="P1708" s="54">
        <v>1</v>
      </c>
    </row>
    <row r="1709" spans="1:16" ht="24">
      <c r="A1709" s="54" t="s">
        <v>225</v>
      </c>
      <c r="B1709" s="54" t="s">
        <v>185</v>
      </c>
      <c r="C1709" s="54" t="s">
        <v>1125</v>
      </c>
      <c r="D1709" s="54" t="s">
        <v>172</v>
      </c>
      <c r="E1709" s="54" t="s">
        <v>365</v>
      </c>
      <c r="F1709" s="54" t="s">
        <v>267</v>
      </c>
      <c r="G1709" s="54" t="s">
        <v>199</v>
      </c>
      <c r="H1709" s="54" t="s">
        <v>201</v>
      </c>
      <c r="I1709" s="54" t="s">
        <v>310</v>
      </c>
      <c r="J1709" s="54" t="s">
        <v>199</v>
      </c>
      <c r="K1709" s="54" t="s">
        <v>958</v>
      </c>
      <c r="L1709" s="89">
        <v>41688</v>
      </c>
      <c r="M1709" s="89"/>
      <c r="N1709" s="54" t="s">
        <v>959</v>
      </c>
      <c r="O1709" s="90">
        <v>7.350000000000001E-2</v>
      </c>
      <c r="P1709" s="54">
        <v>6</v>
      </c>
    </row>
    <row r="1710" spans="1:16" ht="24">
      <c r="A1710" s="54" t="s">
        <v>225</v>
      </c>
      <c r="B1710" s="54" t="s">
        <v>185</v>
      </c>
      <c r="C1710" s="54" t="s">
        <v>1125</v>
      </c>
      <c r="D1710" s="54" t="s">
        <v>172</v>
      </c>
      <c r="E1710" s="54" t="s">
        <v>365</v>
      </c>
      <c r="F1710" s="54" t="s">
        <v>267</v>
      </c>
      <c r="G1710" s="54" t="s">
        <v>199</v>
      </c>
      <c r="H1710" s="54" t="s">
        <v>201</v>
      </c>
      <c r="I1710" s="54" t="s">
        <v>310</v>
      </c>
      <c r="J1710" s="54" t="s">
        <v>199</v>
      </c>
      <c r="K1710" s="54" t="s">
        <v>960</v>
      </c>
      <c r="L1710" s="89">
        <v>41688</v>
      </c>
      <c r="M1710" s="89"/>
      <c r="N1710" s="54" t="s">
        <v>961</v>
      </c>
      <c r="O1710" s="90">
        <v>1.29E-2</v>
      </c>
      <c r="P1710" s="54">
        <v>1</v>
      </c>
    </row>
    <row r="1711" spans="1:16" ht="24">
      <c r="A1711" s="54" t="s">
        <v>225</v>
      </c>
      <c r="B1711" s="54" t="s">
        <v>185</v>
      </c>
      <c r="C1711" s="54" t="s">
        <v>1125</v>
      </c>
      <c r="D1711" s="54" t="s">
        <v>172</v>
      </c>
      <c r="E1711" s="54" t="s">
        <v>365</v>
      </c>
      <c r="F1711" s="54" t="s">
        <v>267</v>
      </c>
      <c r="G1711" s="54" t="s">
        <v>199</v>
      </c>
      <c r="H1711" s="54" t="s">
        <v>201</v>
      </c>
      <c r="I1711" s="54" t="s">
        <v>310</v>
      </c>
      <c r="J1711" s="54" t="s">
        <v>199</v>
      </c>
      <c r="K1711" s="54" t="s">
        <v>311</v>
      </c>
      <c r="L1711" s="89">
        <v>41688</v>
      </c>
      <c r="M1711" s="89"/>
      <c r="N1711" s="54" t="s">
        <v>312</v>
      </c>
      <c r="O1711" s="90">
        <v>0.32300000000000001</v>
      </c>
      <c r="P1711" s="54">
        <v>25</v>
      </c>
    </row>
    <row r="1712" spans="1:16" ht="24">
      <c r="A1712" s="54" t="s">
        <v>225</v>
      </c>
      <c r="B1712" s="54" t="s">
        <v>185</v>
      </c>
      <c r="C1712" s="54" t="s">
        <v>1125</v>
      </c>
      <c r="D1712" s="54" t="s">
        <v>172</v>
      </c>
      <c r="E1712" s="54" t="s">
        <v>365</v>
      </c>
      <c r="F1712" s="54" t="s">
        <v>267</v>
      </c>
      <c r="G1712" s="54" t="s">
        <v>199</v>
      </c>
      <c r="H1712" s="54" t="s">
        <v>201</v>
      </c>
      <c r="I1712" s="54" t="s">
        <v>310</v>
      </c>
      <c r="J1712" s="54" t="s">
        <v>199</v>
      </c>
      <c r="K1712" s="54" t="s">
        <v>962</v>
      </c>
      <c r="L1712" s="89">
        <v>41688</v>
      </c>
      <c r="M1712" s="89"/>
      <c r="N1712" s="54" t="s">
        <v>963</v>
      </c>
      <c r="O1712" s="90">
        <v>3.8399999999999997E-2</v>
      </c>
      <c r="P1712" s="54">
        <v>4</v>
      </c>
    </row>
    <row r="1713" spans="1:16" ht="24">
      <c r="A1713" s="54" t="s">
        <v>225</v>
      </c>
      <c r="B1713" s="54" t="s">
        <v>185</v>
      </c>
      <c r="C1713" s="54" t="s">
        <v>1125</v>
      </c>
      <c r="D1713" s="54" t="s">
        <v>172</v>
      </c>
      <c r="E1713" s="54" t="s">
        <v>365</v>
      </c>
      <c r="F1713" s="54" t="s">
        <v>267</v>
      </c>
      <c r="G1713" s="54" t="s">
        <v>199</v>
      </c>
      <c r="H1713" s="54" t="s">
        <v>201</v>
      </c>
      <c r="I1713" s="54" t="s">
        <v>310</v>
      </c>
      <c r="J1713" s="54" t="s">
        <v>199</v>
      </c>
      <c r="K1713" s="54" t="s">
        <v>964</v>
      </c>
      <c r="L1713" s="89">
        <v>41688</v>
      </c>
      <c r="M1713" s="89"/>
      <c r="N1713" s="54" t="s">
        <v>965</v>
      </c>
      <c r="O1713" s="90">
        <v>2.58E-2</v>
      </c>
      <c r="P1713" s="54">
        <v>2</v>
      </c>
    </row>
    <row r="1714" spans="1:16" ht="24">
      <c r="A1714" s="54" t="s">
        <v>225</v>
      </c>
      <c r="B1714" s="54" t="s">
        <v>185</v>
      </c>
      <c r="C1714" s="54" t="s">
        <v>1125</v>
      </c>
      <c r="D1714" s="54" t="s">
        <v>172</v>
      </c>
      <c r="E1714" s="54" t="s">
        <v>365</v>
      </c>
      <c r="F1714" s="54" t="s">
        <v>267</v>
      </c>
      <c r="G1714" s="54" t="s">
        <v>199</v>
      </c>
      <c r="H1714" s="54" t="s">
        <v>201</v>
      </c>
      <c r="I1714" s="54" t="s">
        <v>310</v>
      </c>
      <c r="J1714" s="54" t="s">
        <v>199</v>
      </c>
      <c r="K1714" s="54" t="s">
        <v>966</v>
      </c>
      <c r="L1714" s="89">
        <v>41688</v>
      </c>
      <c r="M1714" s="89"/>
      <c r="N1714" s="54" t="s">
        <v>967</v>
      </c>
      <c r="O1714" s="90">
        <v>6.4600000000000005E-2</v>
      </c>
      <c r="P1714" s="54">
        <v>5</v>
      </c>
    </row>
    <row r="1715" spans="1:16" ht="24">
      <c r="A1715" s="54" t="s">
        <v>225</v>
      </c>
      <c r="B1715" s="54" t="s">
        <v>185</v>
      </c>
      <c r="C1715" s="54" t="s">
        <v>1125</v>
      </c>
      <c r="D1715" s="54" t="s">
        <v>172</v>
      </c>
      <c r="E1715" s="54" t="s">
        <v>365</v>
      </c>
      <c r="F1715" s="54" t="s">
        <v>267</v>
      </c>
      <c r="G1715" s="54" t="s">
        <v>199</v>
      </c>
      <c r="H1715" s="54" t="s">
        <v>201</v>
      </c>
      <c r="I1715" s="54" t="s">
        <v>310</v>
      </c>
      <c r="J1715" s="54" t="s">
        <v>199</v>
      </c>
      <c r="K1715" s="54" t="s">
        <v>313</v>
      </c>
      <c r="L1715" s="89">
        <v>41688</v>
      </c>
      <c r="M1715" s="89"/>
      <c r="N1715" s="54" t="s">
        <v>314</v>
      </c>
      <c r="O1715" s="90">
        <v>1.29E-2</v>
      </c>
      <c r="P1715" s="54">
        <v>1</v>
      </c>
    </row>
    <row r="1716" spans="1:16" ht="24">
      <c r="A1716" s="54" t="s">
        <v>225</v>
      </c>
      <c r="B1716" s="54" t="s">
        <v>185</v>
      </c>
      <c r="C1716" s="54" t="s">
        <v>1125</v>
      </c>
      <c r="D1716" s="54" t="s">
        <v>172</v>
      </c>
      <c r="E1716" s="54" t="s">
        <v>365</v>
      </c>
      <c r="F1716" s="54" t="s">
        <v>267</v>
      </c>
      <c r="G1716" s="54" t="s">
        <v>199</v>
      </c>
      <c r="H1716" s="54" t="s">
        <v>201</v>
      </c>
      <c r="I1716" s="54" t="s">
        <v>310</v>
      </c>
      <c r="J1716" s="54" t="s">
        <v>199</v>
      </c>
      <c r="K1716" s="54" t="s">
        <v>968</v>
      </c>
      <c r="L1716" s="89">
        <v>41688</v>
      </c>
      <c r="M1716" s="89"/>
      <c r="N1716" s="54" t="s">
        <v>969</v>
      </c>
      <c r="O1716" s="90">
        <v>5.1700000000000003E-2</v>
      </c>
      <c r="P1716" s="54">
        <v>4</v>
      </c>
    </row>
    <row r="1717" spans="1:16" ht="24">
      <c r="A1717" s="54" t="s">
        <v>225</v>
      </c>
      <c r="B1717" s="54" t="s">
        <v>185</v>
      </c>
      <c r="C1717" s="54" t="s">
        <v>1125</v>
      </c>
      <c r="D1717" s="54" t="s">
        <v>172</v>
      </c>
      <c r="E1717" s="54" t="s">
        <v>365</v>
      </c>
      <c r="F1717" s="54" t="s">
        <v>267</v>
      </c>
      <c r="G1717" s="54" t="s">
        <v>199</v>
      </c>
      <c r="H1717" s="54" t="s">
        <v>201</v>
      </c>
      <c r="I1717" s="54" t="s">
        <v>310</v>
      </c>
      <c r="J1717" s="54" t="s">
        <v>199</v>
      </c>
      <c r="K1717" s="54" t="s">
        <v>201</v>
      </c>
      <c r="L1717" s="89">
        <v>41688</v>
      </c>
      <c r="M1717" s="89"/>
      <c r="N1717" s="54" t="s">
        <v>970</v>
      </c>
      <c r="O1717" s="90">
        <v>0.1968</v>
      </c>
      <c r="P1717" s="54">
        <v>17</v>
      </c>
    </row>
    <row r="1718" spans="1:16" ht="24">
      <c r="A1718" s="54" t="s">
        <v>225</v>
      </c>
      <c r="B1718" s="54" t="s">
        <v>185</v>
      </c>
      <c r="C1718" s="54" t="s">
        <v>1125</v>
      </c>
      <c r="D1718" s="54" t="s">
        <v>172</v>
      </c>
      <c r="E1718" s="54" t="s">
        <v>365</v>
      </c>
      <c r="F1718" s="54" t="s">
        <v>267</v>
      </c>
      <c r="G1718" s="54" t="s">
        <v>199</v>
      </c>
      <c r="H1718" s="54" t="s">
        <v>201</v>
      </c>
      <c r="I1718" s="54" t="s">
        <v>310</v>
      </c>
      <c r="J1718" s="54" t="s">
        <v>199</v>
      </c>
      <c r="K1718" s="54" t="s">
        <v>315</v>
      </c>
      <c r="L1718" s="89">
        <v>41688</v>
      </c>
      <c r="M1718" s="89"/>
      <c r="N1718" s="54" t="s">
        <v>316</v>
      </c>
      <c r="O1718" s="90">
        <v>5.1700000000000003E-2</v>
      </c>
      <c r="P1718" s="54">
        <v>4</v>
      </c>
    </row>
    <row r="1719" spans="1:16" ht="24">
      <c r="A1719" s="54" t="s">
        <v>225</v>
      </c>
      <c r="B1719" s="54" t="s">
        <v>185</v>
      </c>
      <c r="C1719" s="54" t="s">
        <v>1125</v>
      </c>
      <c r="D1719" s="54" t="s">
        <v>172</v>
      </c>
      <c r="E1719" s="54" t="s">
        <v>365</v>
      </c>
      <c r="F1719" s="54" t="s">
        <v>267</v>
      </c>
      <c r="G1719" s="54" t="s">
        <v>1467</v>
      </c>
      <c r="H1719" s="54" t="s">
        <v>1468</v>
      </c>
      <c r="I1719" s="54" t="s">
        <v>1469</v>
      </c>
      <c r="J1719" s="54" t="s">
        <v>1467</v>
      </c>
      <c r="K1719" s="54" t="s">
        <v>1476</v>
      </c>
      <c r="L1719" s="89">
        <v>43308</v>
      </c>
      <c r="M1719" s="89"/>
      <c r="N1719" s="54" t="s">
        <v>1477</v>
      </c>
      <c r="O1719" s="90">
        <v>1.78E-2</v>
      </c>
      <c r="P1719" s="54">
        <v>2</v>
      </c>
    </row>
    <row r="1720" spans="1:16" ht="24">
      <c r="A1720" s="54" t="s">
        <v>225</v>
      </c>
      <c r="B1720" s="54" t="s">
        <v>185</v>
      </c>
      <c r="C1720" s="54" t="s">
        <v>1125</v>
      </c>
      <c r="D1720" s="54" t="s">
        <v>172</v>
      </c>
      <c r="E1720" s="54" t="s">
        <v>365</v>
      </c>
      <c r="F1720" s="54" t="s">
        <v>267</v>
      </c>
      <c r="G1720" s="54" t="s">
        <v>1467</v>
      </c>
      <c r="H1720" s="54" t="s">
        <v>1468</v>
      </c>
      <c r="I1720" s="54" t="s">
        <v>1469</v>
      </c>
      <c r="J1720" s="54" t="s">
        <v>1467</v>
      </c>
      <c r="K1720" s="54" t="s">
        <v>1482</v>
      </c>
      <c r="L1720" s="89">
        <v>43308</v>
      </c>
      <c r="M1720" s="89"/>
      <c r="N1720" s="54" t="s">
        <v>1483</v>
      </c>
      <c r="O1720" s="90">
        <v>8.8999999999999982E-3</v>
      </c>
      <c r="P1720" s="54">
        <v>1</v>
      </c>
    </row>
    <row r="1721" spans="1:16" ht="24">
      <c r="A1721" s="54" t="s">
        <v>225</v>
      </c>
      <c r="B1721" s="54" t="s">
        <v>185</v>
      </c>
      <c r="C1721" s="54" t="s">
        <v>1125</v>
      </c>
      <c r="D1721" s="54" t="s">
        <v>172</v>
      </c>
      <c r="E1721" s="54" t="s">
        <v>365</v>
      </c>
      <c r="F1721" s="54" t="s">
        <v>267</v>
      </c>
      <c r="G1721" s="54" t="s">
        <v>202</v>
      </c>
      <c r="H1721" s="54" t="s">
        <v>203</v>
      </c>
      <c r="I1721" s="54" t="s">
        <v>996</v>
      </c>
      <c r="J1721" s="54" t="s">
        <v>202</v>
      </c>
      <c r="K1721" s="54" t="s">
        <v>1003</v>
      </c>
      <c r="L1721" s="89">
        <v>42136</v>
      </c>
      <c r="M1721" s="89"/>
      <c r="N1721" s="54" t="s">
        <v>1004</v>
      </c>
      <c r="O1721" s="90">
        <v>3.8800000000000001E-2</v>
      </c>
      <c r="P1721" s="54">
        <v>3</v>
      </c>
    </row>
    <row r="1722" spans="1:16" ht="24">
      <c r="A1722" s="54" t="s">
        <v>225</v>
      </c>
      <c r="B1722" s="54" t="s">
        <v>185</v>
      </c>
      <c r="C1722" s="54" t="s">
        <v>1125</v>
      </c>
      <c r="D1722" s="54" t="s">
        <v>172</v>
      </c>
      <c r="E1722" s="54" t="s">
        <v>365</v>
      </c>
      <c r="F1722" s="54" t="s">
        <v>267</v>
      </c>
      <c r="G1722" s="54" t="s">
        <v>202</v>
      </c>
      <c r="H1722" s="54" t="s">
        <v>1403</v>
      </c>
      <c r="I1722" s="54" t="s">
        <v>1404</v>
      </c>
      <c r="J1722" s="54" t="s">
        <v>202</v>
      </c>
      <c r="K1722" s="54" t="s">
        <v>1422</v>
      </c>
      <c r="L1722" s="89">
        <v>43154</v>
      </c>
      <c r="M1722" s="89"/>
      <c r="N1722" s="54" t="s">
        <v>1423</v>
      </c>
      <c r="O1722" s="90">
        <v>2.4E-2</v>
      </c>
      <c r="P1722" s="54">
        <v>2</v>
      </c>
    </row>
    <row r="1723" spans="1:16" ht="24">
      <c r="A1723" s="54" t="s">
        <v>225</v>
      </c>
      <c r="B1723" s="54" t="s">
        <v>185</v>
      </c>
      <c r="C1723" s="54" t="s">
        <v>1125</v>
      </c>
      <c r="D1723" s="54" t="s">
        <v>172</v>
      </c>
      <c r="E1723" s="54" t="s">
        <v>365</v>
      </c>
      <c r="F1723" s="54" t="s">
        <v>267</v>
      </c>
      <c r="G1723" s="54" t="s">
        <v>202</v>
      </c>
      <c r="H1723" s="54" t="s">
        <v>1403</v>
      </c>
      <c r="I1723" s="54" t="s">
        <v>1404</v>
      </c>
      <c r="J1723" s="54" t="s">
        <v>202</v>
      </c>
      <c r="K1723" s="54" t="s">
        <v>1424</v>
      </c>
      <c r="L1723" s="89">
        <v>43154</v>
      </c>
      <c r="M1723" s="89"/>
      <c r="N1723" s="54" t="s">
        <v>1425</v>
      </c>
      <c r="O1723" s="90">
        <v>1.29E-2</v>
      </c>
      <c r="P1723" s="54">
        <v>1</v>
      </c>
    </row>
    <row r="1724" spans="1:16" ht="24">
      <c r="A1724" s="54" t="s">
        <v>225</v>
      </c>
      <c r="B1724" s="54" t="s">
        <v>185</v>
      </c>
      <c r="C1724" s="54" t="s">
        <v>1125</v>
      </c>
      <c r="D1724" s="54" t="s">
        <v>172</v>
      </c>
      <c r="E1724" s="54" t="s">
        <v>365</v>
      </c>
      <c r="F1724" s="54" t="s">
        <v>267</v>
      </c>
      <c r="G1724" s="54" t="s">
        <v>202</v>
      </c>
      <c r="H1724" s="54" t="s">
        <v>1403</v>
      </c>
      <c r="I1724" s="54" t="s">
        <v>1404</v>
      </c>
      <c r="J1724" s="54" t="s">
        <v>202</v>
      </c>
      <c r="K1724" s="54" t="s">
        <v>1426</v>
      </c>
      <c r="L1724" s="89">
        <v>43154</v>
      </c>
      <c r="M1724" s="89"/>
      <c r="N1724" s="54" t="s">
        <v>1427</v>
      </c>
      <c r="O1724" s="90">
        <v>1.11E-2</v>
      </c>
      <c r="P1724" s="54">
        <v>1</v>
      </c>
    </row>
    <row r="1725" spans="1:16" ht="24">
      <c r="A1725" s="54" t="s">
        <v>225</v>
      </c>
      <c r="B1725" s="54" t="s">
        <v>185</v>
      </c>
      <c r="C1725" s="54" t="s">
        <v>1125</v>
      </c>
      <c r="D1725" s="54" t="s">
        <v>172</v>
      </c>
      <c r="E1725" s="54" t="s">
        <v>365</v>
      </c>
      <c r="F1725" s="54" t="s">
        <v>267</v>
      </c>
      <c r="G1725" s="54" t="s">
        <v>202</v>
      </c>
      <c r="H1725" s="54" t="s">
        <v>1403</v>
      </c>
      <c r="I1725" s="54" t="s">
        <v>1404</v>
      </c>
      <c r="J1725" s="54" t="s">
        <v>202</v>
      </c>
      <c r="K1725" s="54" t="s">
        <v>1428</v>
      </c>
      <c r="L1725" s="89">
        <v>43154</v>
      </c>
      <c r="M1725" s="89"/>
      <c r="N1725" s="54" t="s">
        <v>1429</v>
      </c>
      <c r="O1725" s="90">
        <v>8.8999999999999982E-3</v>
      </c>
      <c r="P1725" s="54">
        <v>1</v>
      </c>
    </row>
    <row r="1726" spans="1:16" ht="24">
      <c r="A1726" s="54" t="s">
        <v>225</v>
      </c>
      <c r="B1726" s="54" t="s">
        <v>185</v>
      </c>
      <c r="C1726" s="54" t="s">
        <v>1125</v>
      </c>
      <c r="D1726" s="54" t="s">
        <v>172</v>
      </c>
      <c r="E1726" s="54" t="s">
        <v>365</v>
      </c>
      <c r="F1726" s="54" t="s">
        <v>267</v>
      </c>
      <c r="G1726" s="54" t="s">
        <v>202</v>
      </c>
      <c r="H1726" s="54" t="s">
        <v>1403</v>
      </c>
      <c r="I1726" s="54" t="s">
        <v>1404</v>
      </c>
      <c r="J1726" s="54" t="s">
        <v>202</v>
      </c>
      <c r="K1726" s="54" t="s">
        <v>1415</v>
      </c>
      <c r="L1726" s="89">
        <v>43154</v>
      </c>
      <c r="M1726" s="89"/>
      <c r="N1726" s="54" t="s">
        <v>1416</v>
      </c>
      <c r="O1726" s="90">
        <v>0.1042</v>
      </c>
      <c r="P1726" s="54">
        <v>9</v>
      </c>
    </row>
    <row r="1727" spans="1:16" ht="24">
      <c r="A1727" s="54" t="s">
        <v>225</v>
      </c>
      <c r="B1727" s="54" t="s">
        <v>185</v>
      </c>
      <c r="C1727" s="54" t="s">
        <v>1125</v>
      </c>
      <c r="D1727" s="54" t="s">
        <v>172</v>
      </c>
      <c r="E1727" s="54" t="s">
        <v>365</v>
      </c>
      <c r="F1727" s="54" t="s">
        <v>267</v>
      </c>
      <c r="G1727" s="54" t="s">
        <v>1018</v>
      </c>
      <c r="H1727" s="54" t="s">
        <v>1019</v>
      </c>
      <c r="I1727" s="54" t="s">
        <v>1020</v>
      </c>
      <c r="J1727" s="54" t="s">
        <v>1018</v>
      </c>
      <c r="K1727" s="54" t="s">
        <v>1023</v>
      </c>
      <c r="L1727" s="89">
        <v>41688</v>
      </c>
      <c r="M1727" s="89"/>
      <c r="N1727" s="54" t="s">
        <v>1024</v>
      </c>
      <c r="O1727" s="90">
        <v>1.78E-2</v>
      </c>
      <c r="P1727" s="54">
        <v>2</v>
      </c>
    </row>
    <row r="1728" spans="1:16" ht="24">
      <c r="A1728" s="54" t="s">
        <v>225</v>
      </c>
      <c r="B1728" s="54" t="s">
        <v>185</v>
      </c>
      <c r="C1728" s="54" t="s">
        <v>1125</v>
      </c>
      <c r="D1728" s="54" t="s">
        <v>172</v>
      </c>
      <c r="E1728" s="54" t="s">
        <v>365</v>
      </c>
      <c r="F1728" s="54" t="s">
        <v>267</v>
      </c>
      <c r="G1728" s="54" t="s">
        <v>1018</v>
      </c>
      <c r="H1728" s="54" t="s">
        <v>1019</v>
      </c>
      <c r="I1728" s="54" t="s">
        <v>1020</v>
      </c>
      <c r="J1728" s="54" t="s">
        <v>1018</v>
      </c>
      <c r="K1728" s="54" t="s">
        <v>1031</v>
      </c>
      <c r="L1728" s="89">
        <v>41688</v>
      </c>
      <c r="M1728" s="89"/>
      <c r="N1728" s="54" t="s">
        <v>1032</v>
      </c>
      <c r="O1728" s="90">
        <v>1.61E-2</v>
      </c>
      <c r="P1728" s="54">
        <v>2</v>
      </c>
    </row>
    <row r="1729" spans="1:16" ht="24">
      <c r="A1729" s="54" t="s">
        <v>225</v>
      </c>
      <c r="B1729" s="54" t="s">
        <v>185</v>
      </c>
      <c r="C1729" s="54" t="s">
        <v>1125</v>
      </c>
      <c r="D1729" s="54" t="s">
        <v>172</v>
      </c>
      <c r="E1729" s="54" t="s">
        <v>365</v>
      </c>
      <c r="F1729" s="54" t="s">
        <v>267</v>
      </c>
      <c r="G1729" s="54" t="s">
        <v>207</v>
      </c>
      <c r="H1729" s="54" t="s">
        <v>207</v>
      </c>
      <c r="I1729" s="54" t="s">
        <v>317</v>
      </c>
      <c r="J1729" s="54" t="s">
        <v>207</v>
      </c>
      <c r="K1729" s="54" t="s">
        <v>337</v>
      </c>
      <c r="L1729" s="89">
        <v>41674</v>
      </c>
      <c r="M1729" s="89"/>
      <c r="N1729" s="54" t="s">
        <v>1041</v>
      </c>
      <c r="O1729" s="90">
        <v>0.22059999999999999</v>
      </c>
      <c r="P1729" s="54">
        <v>18</v>
      </c>
    </row>
    <row r="1730" spans="1:16" ht="24">
      <c r="A1730" s="54" t="s">
        <v>225</v>
      </c>
      <c r="B1730" s="54" t="s">
        <v>185</v>
      </c>
      <c r="C1730" s="54" t="s">
        <v>1125</v>
      </c>
      <c r="D1730" s="54" t="s">
        <v>172</v>
      </c>
      <c r="E1730" s="54" t="s">
        <v>365</v>
      </c>
      <c r="F1730" s="54" t="s">
        <v>267</v>
      </c>
      <c r="G1730" s="54" t="s">
        <v>207</v>
      </c>
      <c r="H1730" s="54" t="s">
        <v>207</v>
      </c>
      <c r="I1730" s="54" t="s">
        <v>317</v>
      </c>
      <c r="J1730" s="54" t="s">
        <v>207</v>
      </c>
      <c r="K1730" s="54" t="s">
        <v>1042</v>
      </c>
      <c r="L1730" s="89">
        <v>41674</v>
      </c>
      <c r="M1730" s="89"/>
      <c r="N1730" s="54" t="s">
        <v>1043</v>
      </c>
      <c r="O1730" s="90">
        <v>0.3822000000000001</v>
      </c>
      <c r="P1730" s="54">
        <v>41</v>
      </c>
    </row>
    <row r="1731" spans="1:16" ht="24">
      <c r="A1731" s="54" t="s">
        <v>225</v>
      </c>
      <c r="B1731" s="54" t="s">
        <v>185</v>
      </c>
      <c r="C1731" s="54" t="s">
        <v>1125</v>
      </c>
      <c r="D1731" s="54" t="s">
        <v>172</v>
      </c>
      <c r="E1731" s="54" t="s">
        <v>365</v>
      </c>
      <c r="F1731" s="54" t="s">
        <v>267</v>
      </c>
      <c r="G1731" s="54" t="s">
        <v>207</v>
      </c>
      <c r="H1731" s="54" t="s">
        <v>207</v>
      </c>
      <c r="I1731" s="54" t="s">
        <v>317</v>
      </c>
      <c r="J1731" s="54" t="s">
        <v>207</v>
      </c>
      <c r="K1731" s="54" t="s">
        <v>1044</v>
      </c>
      <c r="L1731" s="89">
        <v>41674</v>
      </c>
      <c r="M1731" s="89"/>
      <c r="N1731" s="54" t="s">
        <v>1045</v>
      </c>
      <c r="O1731" s="90">
        <v>0.16309999999999999</v>
      </c>
      <c r="P1731" s="54">
        <v>14</v>
      </c>
    </row>
    <row r="1732" spans="1:16" ht="24">
      <c r="A1732" s="54" t="s">
        <v>225</v>
      </c>
      <c r="B1732" s="54" t="s">
        <v>185</v>
      </c>
      <c r="C1732" s="54" t="s">
        <v>1125</v>
      </c>
      <c r="D1732" s="54" t="s">
        <v>172</v>
      </c>
      <c r="E1732" s="54" t="s">
        <v>365</v>
      </c>
      <c r="F1732" s="54" t="s">
        <v>267</v>
      </c>
      <c r="G1732" s="54" t="s">
        <v>207</v>
      </c>
      <c r="H1732" s="54" t="s">
        <v>207</v>
      </c>
      <c r="I1732" s="54" t="s">
        <v>317</v>
      </c>
      <c r="J1732" s="54" t="s">
        <v>207</v>
      </c>
      <c r="K1732" s="54" t="s">
        <v>340</v>
      </c>
      <c r="L1732" s="89">
        <v>41674</v>
      </c>
      <c r="M1732" s="89"/>
      <c r="N1732" s="54" t="s">
        <v>1046</v>
      </c>
      <c r="O1732" s="90">
        <v>1.29E-2</v>
      </c>
      <c r="P1732" s="54">
        <v>1</v>
      </c>
    </row>
    <row r="1733" spans="1:16" ht="24">
      <c r="A1733" s="54" t="s">
        <v>225</v>
      </c>
      <c r="B1733" s="54" t="s">
        <v>185</v>
      </c>
      <c r="C1733" s="54" t="s">
        <v>1125</v>
      </c>
      <c r="D1733" s="54" t="s">
        <v>172</v>
      </c>
      <c r="E1733" s="54" t="s">
        <v>365</v>
      </c>
      <c r="F1733" s="54" t="s">
        <v>267</v>
      </c>
      <c r="G1733" s="54" t="s">
        <v>207</v>
      </c>
      <c r="H1733" s="54" t="s">
        <v>207</v>
      </c>
      <c r="I1733" s="54" t="s">
        <v>317</v>
      </c>
      <c r="J1733" s="54" t="s">
        <v>207</v>
      </c>
      <c r="K1733" s="54" t="s">
        <v>320</v>
      </c>
      <c r="L1733" s="89">
        <v>41674</v>
      </c>
      <c r="M1733" s="89"/>
      <c r="N1733" s="54" t="s">
        <v>321</v>
      </c>
      <c r="O1733" s="90">
        <v>0.13070000000000001</v>
      </c>
      <c r="P1733" s="54">
        <v>12</v>
      </c>
    </row>
    <row r="1734" spans="1:16" ht="24">
      <c r="A1734" s="54" t="s">
        <v>225</v>
      </c>
      <c r="B1734" s="54" t="s">
        <v>185</v>
      </c>
      <c r="C1734" s="54" t="s">
        <v>1125</v>
      </c>
      <c r="D1734" s="54" t="s">
        <v>172</v>
      </c>
      <c r="E1734" s="54" t="s">
        <v>365</v>
      </c>
      <c r="F1734" s="54" t="s">
        <v>267</v>
      </c>
      <c r="G1734" s="54" t="s">
        <v>207</v>
      </c>
      <c r="H1734" s="54" t="s">
        <v>207</v>
      </c>
      <c r="I1734" s="54" t="s">
        <v>317</v>
      </c>
      <c r="J1734" s="54" t="s">
        <v>207</v>
      </c>
      <c r="K1734" s="54" t="s">
        <v>1047</v>
      </c>
      <c r="L1734" s="89">
        <v>41674</v>
      </c>
      <c r="M1734" s="89"/>
      <c r="N1734" s="54" t="s">
        <v>1048</v>
      </c>
      <c r="O1734" s="90">
        <v>0.12920000000000001</v>
      </c>
      <c r="P1734" s="54">
        <v>10</v>
      </c>
    </row>
    <row r="1735" spans="1:16" ht="24">
      <c r="A1735" s="54" t="s">
        <v>225</v>
      </c>
      <c r="B1735" s="54" t="s">
        <v>185</v>
      </c>
      <c r="C1735" s="54" t="s">
        <v>1125</v>
      </c>
      <c r="D1735" s="54" t="s">
        <v>172</v>
      </c>
      <c r="E1735" s="54" t="s">
        <v>365</v>
      </c>
      <c r="F1735" s="54" t="s">
        <v>267</v>
      </c>
      <c r="G1735" s="54" t="s">
        <v>207</v>
      </c>
      <c r="H1735" s="54" t="s">
        <v>207</v>
      </c>
      <c r="I1735" s="54" t="s">
        <v>317</v>
      </c>
      <c r="J1735" s="54" t="s">
        <v>207</v>
      </c>
      <c r="K1735" s="54" t="s">
        <v>1049</v>
      </c>
      <c r="L1735" s="89">
        <v>41674</v>
      </c>
      <c r="M1735" s="89"/>
      <c r="N1735" s="54" t="s">
        <v>1050</v>
      </c>
      <c r="O1735" s="90">
        <v>3.6900000000000002E-2</v>
      </c>
      <c r="P1735" s="54">
        <v>3</v>
      </c>
    </row>
    <row r="1736" spans="1:16" ht="24">
      <c r="A1736" s="54" t="s">
        <v>225</v>
      </c>
      <c r="B1736" s="54" t="s">
        <v>185</v>
      </c>
      <c r="C1736" s="54" t="s">
        <v>1125</v>
      </c>
      <c r="D1736" s="54" t="s">
        <v>172</v>
      </c>
      <c r="E1736" s="54" t="s">
        <v>365</v>
      </c>
      <c r="F1736" s="54" t="s">
        <v>267</v>
      </c>
      <c r="G1736" s="54" t="s">
        <v>207</v>
      </c>
      <c r="H1736" s="54" t="s">
        <v>207</v>
      </c>
      <c r="I1736" s="54" t="s">
        <v>317</v>
      </c>
      <c r="J1736" s="54" t="s">
        <v>207</v>
      </c>
      <c r="K1736" s="54" t="s">
        <v>1051</v>
      </c>
      <c r="L1736" s="89">
        <v>41674</v>
      </c>
      <c r="M1736" s="89"/>
      <c r="N1736" s="54" t="s">
        <v>1052</v>
      </c>
      <c r="O1736" s="90">
        <v>6.4500000000000002E-2</v>
      </c>
      <c r="P1736" s="54">
        <v>5</v>
      </c>
    </row>
    <row r="1737" spans="1:16" ht="24">
      <c r="A1737" s="54" t="s">
        <v>225</v>
      </c>
      <c r="B1737" s="54" t="s">
        <v>185</v>
      </c>
      <c r="C1737" s="54" t="s">
        <v>1125</v>
      </c>
      <c r="D1737" s="54" t="s">
        <v>172</v>
      </c>
      <c r="E1737" s="54" t="s">
        <v>365</v>
      </c>
      <c r="F1737" s="54" t="s">
        <v>267</v>
      </c>
      <c r="G1737" s="54" t="s">
        <v>207</v>
      </c>
      <c r="H1737" s="54" t="s">
        <v>207</v>
      </c>
      <c r="I1737" s="54" t="s">
        <v>317</v>
      </c>
      <c r="J1737" s="54" t="s">
        <v>207</v>
      </c>
      <c r="K1737" s="54" t="s">
        <v>1055</v>
      </c>
      <c r="L1737" s="89">
        <v>41674</v>
      </c>
      <c r="M1737" s="89"/>
      <c r="N1737" s="54" t="s">
        <v>1056</v>
      </c>
      <c r="O1737" s="90">
        <v>0.17199999999999999</v>
      </c>
      <c r="P1737" s="54">
        <v>15</v>
      </c>
    </row>
    <row r="1738" spans="1:16" ht="24">
      <c r="A1738" s="54" t="s">
        <v>225</v>
      </c>
      <c r="B1738" s="54" t="s">
        <v>185</v>
      </c>
      <c r="C1738" s="54" t="s">
        <v>1125</v>
      </c>
      <c r="D1738" s="54" t="s">
        <v>172</v>
      </c>
      <c r="E1738" s="54" t="s">
        <v>365</v>
      </c>
      <c r="F1738" s="54" t="s">
        <v>267</v>
      </c>
      <c r="G1738" s="54" t="s">
        <v>207</v>
      </c>
      <c r="H1738" s="54" t="s">
        <v>207</v>
      </c>
      <c r="I1738" s="54" t="s">
        <v>317</v>
      </c>
      <c r="J1738" s="54" t="s">
        <v>207</v>
      </c>
      <c r="K1738" s="54" t="s">
        <v>322</v>
      </c>
      <c r="L1738" s="89">
        <v>41674</v>
      </c>
      <c r="M1738" s="89"/>
      <c r="N1738" s="54" t="s">
        <v>323</v>
      </c>
      <c r="O1738" s="90">
        <v>0.31909999999999999</v>
      </c>
      <c r="P1738" s="54">
        <v>27</v>
      </c>
    </row>
    <row r="1739" spans="1:16" ht="24">
      <c r="A1739" s="54" t="s">
        <v>225</v>
      </c>
      <c r="B1739" s="54" t="s">
        <v>185</v>
      </c>
      <c r="C1739" s="54" t="s">
        <v>1125</v>
      </c>
      <c r="D1739" s="54" t="s">
        <v>172</v>
      </c>
      <c r="E1739" s="54" t="s">
        <v>365</v>
      </c>
      <c r="F1739" s="54" t="s">
        <v>267</v>
      </c>
      <c r="G1739" s="54" t="s">
        <v>204</v>
      </c>
      <c r="H1739" s="54" t="s">
        <v>205</v>
      </c>
      <c r="I1739" s="54" t="s">
        <v>324</v>
      </c>
      <c r="J1739" s="54" t="s">
        <v>204</v>
      </c>
      <c r="K1739" s="54" t="s">
        <v>325</v>
      </c>
      <c r="L1739" s="89">
        <v>42171</v>
      </c>
      <c r="M1739" s="89"/>
      <c r="N1739" s="54" t="s">
        <v>326</v>
      </c>
      <c r="O1739" s="90">
        <v>4.760000000000001E-2</v>
      </c>
      <c r="P1739" s="54">
        <v>4</v>
      </c>
    </row>
    <row r="1740" spans="1:16" ht="24">
      <c r="A1740" s="54" t="s">
        <v>225</v>
      </c>
      <c r="B1740" s="54" t="s">
        <v>185</v>
      </c>
      <c r="C1740" s="54" t="s">
        <v>1125</v>
      </c>
      <c r="D1740" s="54" t="s">
        <v>172</v>
      </c>
      <c r="E1740" s="54" t="s">
        <v>365</v>
      </c>
      <c r="F1740" s="54" t="s">
        <v>267</v>
      </c>
      <c r="G1740" s="54" t="s">
        <v>204</v>
      </c>
      <c r="H1740" s="54" t="s">
        <v>205</v>
      </c>
      <c r="I1740" s="54" t="s">
        <v>324</v>
      </c>
      <c r="J1740" s="54" t="s">
        <v>204</v>
      </c>
      <c r="K1740" s="54" t="s">
        <v>1057</v>
      </c>
      <c r="L1740" s="89">
        <v>42171</v>
      </c>
      <c r="M1740" s="89"/>
      <c r="N1740" s="54" t="s">
        <v>1058</v>
      </c>
      <c r="O1740" s="90">
        <v>4.36E-2</v>
      </c>
      <c r="P1740" s="54">
        <v>4</v>
      </c>
    </row>
    <row r="1741" spans="1:16" ht="24">
      <c r="A1741" s="54" t="s">
        <v>225</v>
      </c>
      <c r="B1741" s="54" t="s">
        <v>185</v>
      </c>
      <c r="C1741" s="54" t="s">
        <v>1125</v>
      </c>
      <c r="D1741" s="54" t="s">
        <v>172</v>
      </c>
      <c r="E1741" s="54" t="s">
        <v>365</v>
      </c>
      <c r="F1741" s="54" t="s">
        <v>267</v>
      </c>
      <c r="G1741" s="54" t="s">
        <v>204</v>
      </c>
      <c r="H1741" s="54" t="s">
        <v>205</v>
      </c>
      <c r="I1741" s="54" t="s">
        <v>324</v>
      </c>
      <c r="J1741" s="54" t="s">
        <v>204</v>
      </c>
      <c r="K1741" s="54" t="s">
        <v>1059</v>
      </c>
      <c r="L1741" s="89">
        <v>42171</v>
      </c>
      <c r="M1741" s="89"/>
      <c r="N1741" s="54" t="s">
        <v>1060</v>
      </c>
      <c r="O1741" s="90">
        <v>5.1700000000000003E-2</v>
      </c>
      <c r="P1741" s="54">
        <v>4</v>
      </c>
    </row>
    <row r="1742" spans="1:16" ht="24">
      <c r="A1742" s="54" t="s">
        <v>225</v>
      </c>
      <c r="B1742" s="54" t="s">
        <v>185</v>
      </c>
      <c r="C1742" s="54" t="s">
        <v>1125</v>
      </c>
      <c r="D1742" s="54" t="s">
        <v>172</v>
      </c>
      <c r="E1742" s="54" t="s">
        <v>365</v>
      </c>
      <c r="F1742" s="54" t="s">
        <v>267</v>
      </c>
      <c r="G1742" s="54" t="s">
        <v>204</v>
      </c>
      <c r="H1742" s="54" t="s">
        <v>205</v>
      </c>
      <c r="I1742" s="54" t="s">
        <v>324</v>
      </c>
      <c r="J1742" s="54" t="s">
        <v>204</v>
      </c>
      <c r="K1742" s="54" t="s">
        <v>1061</v>
      </c>
      <c r="L1742" s="89">
        <v>42171</v>
      </c>
      <c r="M1742" s="89"/>
      <c r="N1742" s="54" t="s">
        <v>1062</v>
      </c>
      <c r="O1742" s="90">
        <v>3.4700000000000002E-2</v>
      </c>
      <c r="P1742" s="54">
        <v>3</v>
      </c>
    </row>
    <row r="1743" spans="1:16" ht="24">
      <c r="A1743" s="54" t="s">
        <v>225</v>
      </c>
      <c r="B1743" s="54" t="s">
        <v>185</v>
      </c>
      <c r="C1743" s="54" t="s">
        <v>1125</v>
      </c>
      <c r="D1743" s="54" t="s">
        <v>172</v>
      </c>
      <c r="E1743" s="54" t="s">
        <v>365</v>
      </c>
      <c r="F1743" s="54" t="s">
        <v>267</v>
      </c>
      <c r="G1743" s="54" t="s">
        <v>204</v>
      </c>
      <c r="H1743" s="54" t="s">
        <v>205</v>
      </c>
      <c r="I1743" s="54" t="s">
        <v>324</v>
      </c>
      <c r="J1743" s="54" t="s">
        <v>204</v>
      </c>
      <c r="K1743" s="54" t="s">
        <v>1063</v>
      </c>
      <c r="L1743" s="89">
        <v>42171</v>
      </c>
      <c r="M1743" s="89"/>
      <c r="N1743" s="54" t="s">
        <v>1064</v>
      </c>
      <c r="O1743" s="90">
        <v>4.760000000000001E-2</v>
      </c>
      <c r="P1743" s="54">
        <v>4</v>
      </c>
    </row>
    <row r="1744" spans="1:16" ht="24">
      <c r="A1744" s="54" t="s">
        <v>225</v>
      </c>
      <c r="B1744" s="54" t="s">
        <v>185</v>
      </c>
      <c r="C1744" s="54" t="s">
        <v>1125</v>
      </c>
      <c r="D1744" s="54" t="s">
        <v>172</v>
      </c>
      <c r="E1744" s="54" t="s">
        <v>365</v>
      </c>
      <c r="F1744" s="54" t="s">
        <v>267</v>
      </c>
      <c r="G1744" s="54" t="s">
        <v>204</v>
      </c>
      <c r="H1744" s="54" t="s">
        <v>205</v>
      </c>
      <c r="I1744" s="54" t="s">
        <v>324</v>
      </c>
      <c r="J1744" s="54" t="s">
        <v>204</v>
      </c>
      <c r="K1744" s="54" t="s">
        <v>327</v>
      </c>
      <c r="L1744" s="89">
        <v>42171</v>
      </c>
      <c r="M1744" s="89"/>
      <c r="N1744" s="54" t="s">
        <v>328</v>
      </c>
      <c r="O1744" s="90">
        <v>4.58E-2</v>
      </c>
      <c r="P1744" s="54">
        <v>4</v>
      </c>
    </row>
    <row r="1745" spans="1:16" ht="24">
      <c r="A1745" s="54" t="s">
        <v>225</v>
      </c>
      <c r="B1745" s="54" t="s">
        <v>185</v>
      </c>
      <c r="C1745" s="54" t="s">
        <v>1125</v>
      </c>
      <c r="D1745" s="54" t="s">
        <v>172</v>
      </c>
      <c r="E1745" s="54" t="s">
        <v>365</v>
      </c>
      <c r="F1745" s="54" t="s">
        <v>267</v>
      </c>
      <c r="G1745" s="54" t="s">
        <v>204</v>
      </c>
      <c r="H1745" s="54" t="s">
        <v>205</v>
      </c>
      <c r="I1745" s="54" t="s">
        <v>324</v>
      </c>
      <c r="J1745" s="54" t="s">
        <v>204</v>
      </c>
      <c r="K1745" s="54" t="s">
        <v>329</v>
      </c>
      <c r="L1745" s="89">
        <v>42171</v>
      </c>
      <c r="M1745" s="89"/>
      <c r="N1745" s="54" t="s">
        <v>330</v>
      </c>
      <c r="O1745" s="90">
        <v>7.350000000000001E-2</v>
      </c>
      <c r="P1745" s="54">
        <v>6</v>
      </c>
    </row>
    <row r="1746" spans="1:16" ht="24">
      <c r="A1746" s="54" t="s">
        <v>225</v>
      </c>
      <c r="B1746" s="54" t="s">
        <v>185</v>
      </c>
      <c r="C1746" s="54" t="s">
        <v>1125</v>
      </c>
      <c r="D1746" s="54" t="s">
        <v>172</v>
      </c>
      <c r="E1746" s="54" t="s">
        <v>365</v>
      </c>
      <c r="F1746" s="54" t="s">
        <v>267</v>
      </c>
      <c r="G1746" s="54" t="s">
        <v>204</v>
      </c>
      <c r="H1746" s="54" t="s">
        <v>205</v>
      </c>
      <c r="I1746" s="54" t="s">
        <v>324</v>
      </c>
      <c r="J1746" s="54" t="s">
        <v>204</v>
      </c>
      <c r="K1746" s="54" t="s">
        <v>1065</v>
      </c>
      <c r="L1746" s="89">
        <v>42171</v>
      </c>
      <c r="M1746" s="89"/>
      <c r="N1746" s="54" t="s">
        <v>1066</v>
      </c>
      <c r="O1746" s="90">
        <v>0.1421</v>
      </c>
      <c r="P1746" s="54">
        <v>11</v>
      </c>
    </row>
    <row r="1747" spans="1:16" ht="24">
      <c r="A1747" s="54" t="s">
        <v>225</v>
      </c>
      <c r="B1747" s="54" t="s">
        <v>185</v>
      </c>
      <c r="C1747" s="54" t="s">
        <v>1125</v>
      </c>
      <c r="D1747" s="54" t="s">
        <v>172</v>
      </c>
      <c r="E1747" s="54" t="s">
        <v>365</v>
      </c>
      <c r="F1747" s="54" t="s">
        <v>267</v>
      </c>
      <c r="G1747" s="54" t="s">
        <v>204</v>
      </c>
      <c r="H1747" s="54" t="s">
        <v>205</v>
      </c>
      <c r="I1747" s="54" t="s">
        <v>324</v>
      </c>
      <c r="J1747" s="54" t="s">
        <v>204</v>
      </c>
      <c r="K1747" s="54" t="s">
        <v>1067</v>
      </c>
      <c r="L1747" s="89">
        <v>42171</v>
      </c>
      <c r="M1747" s="89"/>
      <c r="N1747" s="54" t="s">
        <v>1068</v>
      </c>
      <c r="O1747" s="90">
        <v>5.7299999999999997E-2</v>
      </c>
      <c r="P1747" s="54">
        <v>7</v>
      </c>
    </row>
    <row r="1748" spans="1:16" ht="24">
      <c r="A1748" s="54" t="s">
        <v>225</v>
      </c>
      <c r="B1748" s="54" t="s">
        <v>185</v>
      </c>
      <c r="C1748" s="54" t="s">
        <v>1125</v>
      </c>
      <c r="D1748" s="54" t="s">
        <v>172</v>
      </c>
      <c r="E1748" s="54" t="s">
        <v>365</v>
      </c>
      <c r="F1748" s="54" t="s">
        <v>267</v>
      </c>
      <c r="G1748" s="54" t="s">
        <v>204</v>
      </c>
      <c r="H1748" s="54" t="s">
        <v>331</v>
      </c>
      <c r="I1748" s="54" t="s">
        <v>332</v>
      </c>
      <c r="J1748" s="54" t="s">
        <v>204</v>
      </c>
      <c r="K1748" s="54" t="s">
        <v>331</v>
      </c>
      <c r="L1748" s="89">
        <v>42101</v>
      </c>
      <c r="M1748" s="89"/>
      <c r="N1748" s="54" t="s">
        <v>333</v>
      </c>
      <c r="O1748" s="90">
        <v>0.14860000000000001</v>
      </c>
      <c r="P1748" s="54">
        <v>13</v>
      </c>
    </row>
    <row r="1749" spans="1:16" ht="24">
      <c r="A1749" s="54" t="s">
        <v>225</v>
      </c>
      <c r="B1749" s="54" t="s">
        <v>185</v>
      </c>
      <c r="C1749" s="54" t="s">
        <v>1125</v>
      </c>
      <c r="D1749" s="54" t="s">
        <v>172</v>
      </c>
      <c r="E1749" s="54" t="s">
        <v>365</v>
      </c>
      <c r="F1749" s="54" t="s">
        <v>267</v>
      </c>
      <c r="G1749" s="54" t="s">
        <v>204</v>
      </c>
      <c r="H1749" s="54" t="s">
        <v>206</v>
      </c>
      <c r="I1749" s="54" t="s">
        <v>1069</v>
      </c>
      <c r="J1749" s="54" t="s">
        <v>204</v>
      </c>
      <c r="K1749" s="54" t="s">
        <v>1070</v>
      </c>
      <c r="L1749" s="89">
        <v>41688</v>
      </c>
      <c r="M1749" s="89"/>
      <c r="N1749" s="54" t="s">
        <v>1071</v>
      </c>
      <c r="O1749" s="90">
        <v>7.350000000000001E-2</v>
      </c>
      <c r="P1749" s="54">
        <v>6</v>
      </c>
    </row>
    <row r="1750" spans="1:16" ht="24">
      <c r="A1750" s="54" t="s">
        <v>225</v>
      </c>
      <c r="B1750" s="54" t="s">
        <v>185</v>
      </c>
      <c r="C1750" s="54" t="s">
        <v>1125</v>
      </c>
      <c r="D1750" s="54" t="s">
        <v>172</v>
      </c>
      <c r="E1750" s="54" t="s">
        <v>365</v>
      </c>
      <c r="F1750" s="54" t="s">
        <v>267</v>
      </c>
      <c r="G1750" s="54" t="s">
        <v>204</v>
      </c>
      <c r="H1750" s="54" t="s">
        <v>206</v>
      </c>
      <c r="I1750" s="54" t="s">
        <v>1069</v>
      </c>
      <c r="J1750" s="54" t="s">
        <v>204</v>
      </c>
      <c r="K1750" s="54" t="s">
        <v>1072</v>
      </c>
      <c r="L1750" s="89">
        <v>41688</v>
      </c>
      <c r="M1750" s="89"/>
      <c r="N1750" s="54" t="s">
        <v>1073</v>
      </c>
      <c r="O1750" s="90">
        <v>1.29E-2</v>
      </c>
      <c r="P1750" s="54">
        <v>1</v>
      </c>
    </row>
    <row r="1751" spans="1:16" ht="24">
      <c r="A1751" s="54" t="s">
        <v>225</v>
      </c>
      <c r="B1751" s="54" t="s">
        <v>185</v>
      </c>
      <c r="C1751" s="54" t="s">
        <v>1125</v>
      </c>
      <c r="D1751" s="54" t="s">
        <v>172</v>
      </c>
      <c r="E1751" s="54" t="s">
        <v>365</v>
      </c>
      <c r="F1751" s="54" t="s">
        <v>267</v>
      </c>
      <c r="G1751" s="54" t="s">
        <v>204</v>
      </c>
      <c r="H1751" s="54" t="s">
        <v>206</v>
      </c>
      <c r="I1751" s="54" t="s">
        <v>1069</v>
      </c>
      <c r="J1751" s="54" t="s">
        <v>204</v>
      </c>
      <c r="K1751" s="54" t="s">
        <v>1076</v>
      </c>
      <c r="L1751" s="89">
        <v>41688</v>
      </c>
      <c r="M1751" s="89"/>
      <c r="N1751" s="54" t="s">
        <v>1077</v>
      </c>
      <c r="O1751" s="90">
        <v>1.29E-2</v>
      </c>
      <c r="P1751" s="54">
        <v>1</v>
      </c>
    </row>
    <row r="1752" spans="1:16" ht="24">
      <c r="A1752" s="54" t="s">
        <v>225</v>
      </c>
      <c r="B1752" s="54" t="s">
        <v>185</v>
      </c>
      <c r="C1752" s="54" t="s">
        <v>1125</v>
      </c>
      <c r="D1752" s="54" t="s">
        <v>172</v>
      </c>
      <c r="E1752" s="54" t="s">
        <v>365</v>
      </c>
      <c r="F1752" s="54" t="s">
        <v>267</v>
      </c>
      <c r="G1752" s="54" t="s">
        <v>204</v>
      </c>
      <c r="H1752" s="54" t="s">
        <v>206</v>
      </c>
      <c r="I1752" s="54" t="s">
        <v>1069</v>
      </c>
      <c r="J1752" s="54" t="s">
        <v>204</v>
      </c>
      <c r="K1752" s="54" t="s">
        <v>1078</v>
      </c>
      <c r="L1752" s="89">
        <v>41688</v>
      </c>
      <c r="M1752" s="89"/>
      <c r="N1752" s="54" t="s">
        <v>1079</v>
      </c>
      <c r="O1752" s="90">
        <v>3.4700000000000002E-2</v>
      </c>
      <c r="P1752" s="54">
        <v>3</v>
      </c>
    </row>
    <row r="1753" spans="1:16" ht="24">
      <c r="A1753" s="54" t="s">
        <v>225</v>
      </c>
      <c r="B1753" s="54" t="s">
        <v>185</v>
      </c>
      <c r="C1753" s="54" t="s">
        <v>1125</v>
      </c>
      <c r="D1753" s="54" t="s">
        <v>172</v>
      </c>
      <c r="E1753" s="54" t="s">
        <v>365</v>
      </c>
      <c r="F1753" s="54" t="s">
        <v>267</v>
      </c>
      <c r="G1753" s="54" t="s">
        <v>204</v>
      </c>
      <c r="H1753" s="54" t="s">
        <v>206</v>
      </c>
      <c r="I1753" s="54" t="s">
        <v>1069</v>
      </c>
      <c r="J1753" s="54" t="s">
        <v>204</v>
      </c>
      <c r="K1753" s="54" t="s">
        <v>1080</v>
      </c>
      <c r="L1753" s="89">
        <v>41688</v>
      </c>
      <c r="M1753" s="89"/>
      <c r="N1753" s="54" t="s">
        <v>1081</v>
      </c>
      <c r="O1753" s="90">
        <v>5.1700000000000003E-2</v>
      </c>
      <c r="P1753" s="54">
        <v>4</v>
      </c>
    </row>
    <row r="1754" spans="1:16" ht="24">
      <c r="A1754" s="54" t="s">
        <v>225</v>
      </c>
      <c r="B1754" s="54" t="s">
        <v>185</v>
      </c>
      <c r="C1754" s="54" t="s">
        <v>1125</v>
      </c>
      <c r="D1754" s="54" t="s">
        <v>172</v>
      </c>
      <c r="E1754" s="54" t="s">
        <v>365</v>
      </c>
      <c r="F1754" s="54" t="s">
        <v>267</v>
      </c>
      <c r="G1754" s="54" t="s">
        <v>204</v>
      </c>
      <c r="H1754" s="54" t="s">
        <v>206</v>
      </c>
      <c r="I1754" s="54" t="s">
        <v>1069</v>
      </c>
      <c r="J1754" s="54" t="s">
        <v>204</v>
      </c>
      <c r="K1754" s="54" t="s">
        <v>1082</v>
      </c>
      <c r="L1754" s="89">
        <v>41688</v>
      </c>
      <c r="M1754" s="89"/>
      <c r="N1754" s="54" t="s">
        <v>1083</v>
      </c>
      <c r="O1754" s="90">
        <v>1.29E-2</v>
      </c>
      <c r="P1754" s="54">
        <v>1</v>
      </c>
    </row>
    <row r="1755" spans="1:16" ht="24">
      <c r="A1755" s="54" t="s">
        <v>225</v>
      </c>
      <c r="B1755" s="54" t="s">
        <v>185</v>
      </c>
      <c r="C1755" s="54" t="s">
        <v>1125</v>
      </c>
      <c r="D1755" s="54" t="s">
        <v>172</v>
      </c>
      <c r="E1755" s="54" t="s">
        <v>365</v>
      </c>
      <c r="F1755" s="54" t="s">
        <v>267</v>
      </c>
      <c r="G1755" s="54" t="s">
        <v>204</v>
      </c>
      <c r="H1755" s="54" t="s">
        <v>206</v>
      </c>
      <c r="I1755" s="54" t="s">
        <v>1069</v>
      </c>
      <c r="J1755" s="54" t="s">
        <v>204</v>
      </c>
      <c r="K1755" s="54" t="s">
        <v>1084</v>
      </c>
      <c r="L1755" s="89">
        <v>41688</v>
      </c>
      <c r="M1755" s="89"/>
      <c r="N1755" s="54" t="s">
        <v>1085</v>
      </c>
      <c r="O1755" s="90">
        <v>1.29E-2</v>
      </c>
      <c r="P1755" s="54">
        <v>1</v>
      </c>
    </row>
    <row r="1756" spans="1:16" ht="24">
      <c r="A1756" s="54" t="s">
        <v>225</v>
      </c>
      <c r="B1756" s="54" t="s">
        <v>185</v>
      </c>
      <c r="C1756" s="54" t="s">
        <v>1125</v>
      </c>
      <c r="D1756" s="54" t="s">
        <v>172</v>
      </c>
      <c r="E1756" s="54" t="s">
        <v>365</v>
      </c>
      <c r="F1756" s="54" t="s">
        <v>267</v>
      </c>
      <c r="G1756" s="54" t="s">
        <v>204</v>
      </c>
      <c r="H1756" s="54" t="s">
        <v>206</v>
      </c>
      <c r="I1756" s="54" t="s">
        <v>1069</v>
      </c>
      <c r="J1756" s="54" t="s">
        <v>204</v>
      </c>
      <c r="K1756" s="54" t="s">
        <v>1086</v>
      </c>
      <c r="L1756" s="89">
        <v>41688</v>
      </c>
      <c r="M1756" s="89"/>
      <c r="N1756" s="54" t="s">
        <v>1087</v>
      </c>
      <c r="O1756" s="90">
        <v>2.58E-2</v>
      </c>
      <c r="P1756" s="54">
        <v>2</v>
      </c>
    </row>
    <row r="1757" spans="1:16" ht="24">
      <c r="A1757" s="54" t="s">
        <v>225</v>
      </c>
      <c r="B1757" s="54" t="s">
        <v>185</v>
      </c>
      <c r="C1757" s="54" t="s">
        <v>1125</v>
      </c>
      <c r="D1757" s="54" t="s">
        <v>172</v>
      </c>
      <c r="E1757" s="54" t="s">
        <v>365</v>
      </c>
      <c r="F1757" s="54" t="s">
        <v>267</v>
      </c>
      <c r="G1757" s="54" t="s">
        <v>204</v>
      </c>
      <c r="H1757" s="54" t="s">
        <v>206</v>
      </c>
      <c r="I1757" s="54" t="s">
        <v>1069</v>
      </c>
      <c r="J1757" s="54" t="s">
        <v>204</v>
      </c>
      <c r="K1757" s="54" t="s">
        <v>1088</v>
      </c>
      <c r="L1757" s="89">
        <v>41688</v>
      </c>
      <c r="M1757" s="89"/>
      <c r="N1757" s="54" t="s">
        <v>1089</v>
      </c>
      <c r="O1757" s="90">
        <v>0.16239999999999999</v>
      </c>
      <c r="P1757" s="54">
        <v>16</v>
      </c>
    </row>
    <row r="1758" spans="1:16" ht="24">
      <c r="A1758" s="54" t="s">
        <v>225</v>
      </c>
      <c r="B1758" s="54" t="s">
        <v>185</v>
      </c>
      <c r="C1758" s="54" t="s">
        <v>1125</v>
      </c>
      <c r="D1758" s="54" t="s">
        <v>172</v>
      </c>
      <c r="E1758" s="54" t="s">
        <v>365</v>
      </c>
      <c r="F1758" s="54" t="s">
        <v>267</v>
      </c>
      <c r="G1758" s="54" t="s">
        <v>204</v>
      </c>
      <c r="H1758" s="54" t="s">
        <v>206</v>
      </c>
      <c r="I1758" s="54" t="s">
        <v>1069</v>
      </c>
      <c r="J1758" s="54" t="s">
        <v>204</v>
      </c>
      <c r="K1758" s="54" t="s">
        <v>1090</v>
      </c>
      <c r="L1758" s="89">
        <v>41688</v>
      </c>
      <c r="M1758" s="89"/>
      <c r="N1758" s="54" t="s">
        <v>1091</v>
      </c>
      <c r="O1758" s="90">
        <v>0.1328</v>
      </c>
      <c r="P1758" s="54">
        <v>13</v>
      </c>
    </row>
    <row r="1759" spans="1:16" ht="24">
      <c r="A1759" s="54" t="s">
        <v>225</v>
      </c>
      <c r="B1759" s="54" t="s">
        <v>185</v>
      </c>
      <c r="C1759" s="54" t="s">
        <v>1125</v>
      </c>
      <c r="D1759" s="54" t="s">
        <v>172</v>
      </c>
      <c r="E1759" s="54" t="s">
        <v>365</v>
      </c>
      <c r="F1759" s="54" t="s">
        <v>267</v>
      </c>
      <c r="G1759" s="54" t="s">
        <v>204</v>
      </c>
      <c r="H1759" s="54" t="s">
        <v>206</v>
      </c>
      <c r="I1759" s="54" t="s">
        <v>1069</v>
      </c>
      <c r="J1759" s="54" t="s">
        <v>204</v>
      </c>
      <c r="K1759" s="54" t="s">
        <v>1092</v>
      </c>
      <c r="L1759" s="89">
        <v>41688</v>
      </c>
      <c r="M1759" s="89"/>
      <c r="N1759" s="54" t="s">
        <v>1093</v>
      </c>
      <c r="O1759" s="90">
        <v>0.1163</v>
      </c>
      <c r="P1759" s="54">
        <v>9</v>
      </c>
    </row>
    <row r="1760" spans="1:16" ht="24">
      <c r="A1760" s="54" t="s">
        <v>225</v>
      </c>
      <c r="B1760" s="54" t="s">
        <v>185</v>
      </c>
      <c r="C1760" s="54" t="s">
        <v>364</v>
      </c>
      <c r="D1760" s="54" t="s">
        <v>172</v>
      </c>
      <c r="E1760" s="54" t="s">
        <v>365</v>
      </c>
      <c r="F1760" s="54" t="s">
        <v>267</v>
      </c>
      <c r="G1760" s="54" t="s">
        <v>186</v>
      </c>
      <c r="H1760" s="54" t="s">
        <v>382</v>
      </c>
      <c r="I1760" s="54" t="s">
        <v>383</v>
      </c>
      <c r="J1760" s="54" t="s">
        <v>186</v>
      </c>
      <c r="K1760" s="54" t="s">
        <v>382</v>
      </c>
      <c r="L1760" s="89">
        <v>42230</v>
      </c>
      <c r="M1760" s="89"/>
      <c r="N1760" s="54" t="s">
        <v>384</v>
      </c>
      <c r="O1760" s="90">
        <v>2.92E-2</v>
      </c>
      <c r="P1760" s="54">
        <v>2</v>
      </c>
    </row>
    <row r="1761" spans="1:16" ht="24">
      <c r="A1761" s="54" t="s">
        <v>225</v>
      </c>
      <c r="B1761" s="54" t="s">
        <v>185</v>
      </c>
      <c r="C1761" s="54" t="s">
        <v>364</v>
      </c>
      <c r="D1761" s="54" t="s">
        <v>172</v>
      </c>
      <c r="E1761" s="54" t="s">
        <v>365</v>
      </c>
      <c r="F1761" s="54" t="s">
        <v>267</v>
      </c>
      <c r="G1761" s="54" t="s">
        <v>186</v>
      </c>
      <c r="H1761" s="54" t="s">
        <v>187</v>
      </c>
      <c r="I1761" s="54" t="s">
        <v>268</v>
      </c>
      <c r="J1761" s="54" t="s">
        <v>186</v>
      </c>
      <c r="K1761" s="54" t="s">
        <v>187</v>
      </c>
      <c r="L1761" s="89">
        <v>42094</v>
      </c>
      <c r="M1761" s="89"/>
      <c r="N1761" s="54" t="s">
        <v>269</v>
      </c>
      <c r="O1761" s="90">
        <v>2.92E-2</v>
      </c>
      <c r="P1761" s="54">
        <v>2</v>
      </c>
    </row>
    <row r="1762" spans="1:16" ht="24">
      <c r="A1762" s="54" t="s">
        <v>225</v>
      </c>
      <c r="B1762" s="54" t="s">
        <v>185</v>
      </c>
      <c r="C1762" s="54" t="s">
        <v>364</v>
      </c>
      <c r="D1762" s="54" t="s">
        <v>172</v>
      </c>
      <c r="E1762" s="54" t="s">
        <v>365</v>
      </c>
      <c r="F1762" s="54" t="s">
        <v>267</v>
      </c>
      <c r="G1762" s="54" t="s">
        <v>186</v>
      </c>
      <c r="H1762" s="54" t="s">
        <v>187</v>
      </c>
      <c r="I1762" s="54" t="s">
        <v>270</v>
      </c>
      <c r="J1762" s="54" t="s">
        <v>186</v>
      </c>
      <c r="K1762" s="54" t="s">
        <v>271</v>
      </c>
      <c r="L1762" s="89">
        <v>42251</v>
      </c>
      <c r="M1762" s="89"/>
      <c r="N1762" s="54" t="s">
        <v>272</v>
      </c>
      <c r="O1762" s="90">
        <v>1.46E-2</v>
      </c>
      <c r="P1762" s="54">
        <v>1</v>
      </c>
    </row>
    <row r="1763" spans="1:16" ht="24">
      <c r="A1763" s="54" t="s">
        <v>225</v>
      </c>
      <c r="B1763" s="54" t="s">
        <v>185</v>
      </c>
      <c r="C1763" s="54" t="s">
        <v>364</v>
      </c>
      <c r="D1763" s="54" t="s">
        <v>172</v>
      </c>
      <c r="E1763" s="54" t="s">
        <v>365</v>
      </c>
      <c r="F1763" s="54" t="s">
        <v>267</v>
      </c>
      <c r="G1763" s="54" t="s">
        <v>186</v>
      </c>
      <c r="H1763" s="54" t="s">
        <v>187</v>
      </c>
      <c r="I1763" s="54" t="s">
        <v>270</v>
      </c>
      <c r="J1763" s="54" t="s">
        <v>186</v>
      </c>
      <c r="K1763" s="54" t="s">
        <v>394</v>
      </c>
      <c r="L1763" s="89">
        <v>42251</v>
      </c>
      <c r="M1763" s="89"/>
      <c r="N1763" s="54" t="s">
        <v>395</v>
      </c>
      <c r="O1763" s="90">
        <v>1.46E-2</v>
      </c>
      <c r="P1763" s="54">
        <v>1</v>
      </c>
    </row>
    <row r="1764" spans="1:16" ht="24">
      <c r="A1764" s="54" t="s">
        <v>225</v>
      </c>
      <c r="B1764" s="54" t="s">
        <v>185</v>
      </c>
      <c r="C1764" s="54" t="s">
        <v>364</v>
      </c>
      <c r="D1764" s="54" t="s">
        <v>172</v>
      </c>
      <c r="E1764" s="54" t="s">
        <v>365</v>
      </c>
      <c r="F1764" s="54" t="s">
        <v>267</v>
      </c>
      <c r="G1764" s="54" t="s">
        <v>186</v>
      </c>
      <c r="H1764" s="54" t="s">
        <v>187</v>
      </c>
      <c r="I1764" s="54" t="s">
        <v>270</v>
      </c>
      <c r="J1764" s="54" t="s">
        <v>186</v>
      </c>
      <c r="K1764" s="54" t="s">
        <v>273</v>
      </c>
      <c r="L1764" s="89">
        <v>42251</v>
      </c>
      <c r="M1764" s="89"/>
      <c r="N1764" s="54" t="s">
        <v>274</v>
      </c>
      <c r="O1764" s="90">
        <v>1.46E-2</v>
      </c>
      <c r="P1764" s="54">
        <v>1</v>
      </c>
    </row>
    <row r="1765" spans="1:16" ht="24">
      <c r="A1765" s="54" t="s">
        <v>225</v>
      </c>
      <c r="B1765" s="54" t="s">
        <v>185</v>
      </c>
      <c r="C1765" s="54" t="s">
        <v>364</v>
      </c>
      <c r="D1765" s="54" t="s">
        <v>172</v>
      </c>
      <c r="E1765" s="54" t="s">
        <v>365</v>
      </c>
      <c r="F1765" s="54" t="s">
        <v>267</v>
      </c>
      <c r="G1765" s="54" t="s">
        <v>186</v>
      </c>
      <c r="H1765" s="54" t="s">
        <v>187</v>
      </c>
      <c r="I1765" s="54" t="s">
        <v>270</v>
      </c>
      <c r="J1765" s="54" t="s">
        <v>186</v>
      </c>
      <c r="K1765" s="54" t="s">
        <v>400</v>
      </c>
      <c r="L1765" s="89">
        <v>42251</v>
      </c>
      <c r="M1765" s="89"/>
      <c r="N1765" s="54" t="s">
        <v>401</v>
      </c>
      <c r="O1765" s="90">
        <v>1.46E-2</v>
      </c>
      <c r="P1765" s="54">
        <v>1</v>
      </c>
    </row>
    <row r="1766" spans="1:16" ht="24">
      <c r="A1766" s="54" t="s">
        <v>225</v>
      </c>
      <c r="B1766" s="54" t="s">
        <v>185</v>
      </c>
      <c r="C1766" s="54" t="s">
        <v>364</v>
      </c>
      <c r="D1766" s="54" t="s">
        <v>172</v>
      </c>
      <c r="E1766" s="54" t="s">
        <v>365</v>
      </c>
      <c r="F1766" s="54" t="s">
        <v>267</v>
      </c>
      <c r="G1766" s="54" t="s">
        <v>186</v>
      </c>
      <c r="H1766" s="54" t="s">
        <v>404</v>
      </c>
      <c r="I1766" s="54" t="s">
        <v>405</v>
      </c>
      <c r="J1766" s="54" t="s">
        <v>186</v>
      </c>
      <c r="K1766" s="54" t="s">
        <v>404</v>
      </c>
      <c r="L1766" s="89">
        <v>42059</v>
      </c>
      <c r="M1766" s="89"/>
      <c r="N1766" s="54" t="s">
        <v>406</v>
      </c>
      <c r="O1766" s="90">
        <v>2.92E-2</v>
      </c>
      <c r="P1766" s="54">
        <v>2</v>
      </c>
    </row>
    <row r="1767" spans="1:16" ht="24">
      <c r="A1767" s="54" t="s">
        <v>225</v>
      </c>
      <c r="B1767" s="54" t="s">
        <v>185</v>
      </c>
      <c r="C1767" s="54" t="s">
        <v>364</v>
      </c>
      <c r="D1767" s="54" t="s">
        <v>172</v>
      </c>
      <c r="E1767" s="54" t="s">
        <v>365</v>
      </c>
      <c r="F1767" s="54" t="s">
        <v>267</v>
      </c>
      <c r="G1767" s="54" t="s">
        <v>192</v>
      </c>
      <c r="H1767" s="54" t="s">
        <v>457</v>
      </c>
      <c r="I1767" s="54" t="s">
        <v>458</v>
      </c>
      <c r="J1767" s="54" t="s">
        <v>192</v>
      </c>
      <c r="K1767" s="54" t="s">
        <v>457</v>
      </c>
      <c r="L1767" s="89">
        <v>41800</v>
      </c>
      <c r="M1767" s="89"/>
      <c r="N1767" s="54" t="s">
        <v>459</v>
      </c>
      <c r="O1767" s="90">
        <v>1.46E-2</v>
      </c>
      <c r="P1767" s="54">
        <v>1</v>
      </c>
    </row>
    <row r="1768" spans="1:16" ht="24">
      <c r="A1768" s="54" t="s">
        <v>225</v>
      </c>
      <c r="B1768" s="54" t="s">
        <v>185</v>
      </c>
      <c r="C1768" s="54" t="s">
        <v>364</v>
      </c>
      <c r="D1768" s="54" t="s">
        <v>172</v>
      </c>
      <c r="E1768" s="54" t="s">
        <v>365</v>
      </c>
      <c r="F1768" s="54" t="s">
        <v>267</v>
      </c>
      <c r="G1768" s="54" t="s">
        <v>495</v>
      </c>
      <c r="H1768" s="54" t="s">
        <v>496</v>
      </c>
      <c r="I1768" s="54" t="s">
        <v>497</v>
      </c>
      <c r="J1768" s="54" t="s">
        <v>495</v>
      </c>
      <c r="K1768" s="54" t="s">
        <v>510</v>
      </c>
      <c r="L1768" s="89">
        <v>41688</v>
      </c>
      <c r="M1768" s="89"/>
      <c r="N1768" s="54" t="s">
        <v>511</v>
      </c>
      <c r="O1768" s="90">
        <v>2.92E-2</v>
      </c>
      <c r="P1768" s="54">
        <v>2</v>
      </c>
    </row>
    <row r="1769" spans="1:16" ht="24">
      <c r="A1769" s="54" t="s">
        <v>225</v>
      </c>
      <c r="B1769" s="54" t="s">
        <v>185</v>
      </c>
      <c r="C1769" s="54" t="s">
        <v>364</v>
      </c>
      <c r="D1769" s="54" t="s">
        <v>172</v>
      </c>
      <c r="E1769" s="54" t="s">
        <v>365</v>
      </c>
      <c r="F1769" s="54" t="s">
        <v>267</v>
      </c>
      <c r="G1769" s="54" t="s">
        <v>283</v>
      </c>
      <c r="H1769" s="54" t="s">
        <v>283</v>
      </c>
      <c r="I1769" s="54" t="s">
        <v>288</v>
      </c>
      <c r="J1769" s="54" t="s">
        <v>283</v>
      </c>
      <c r="K1769" s="54" t="s">
        <v>555</v>
      </c>
      <c r="L1769" s="89">
        <v>41653</v>
      </c>
      <c r="M1769" s="89"/>
      <c r="N1769" s="54" t="s">
        <v>556</v>
      </c>
      <c r="O1769" s="90">
        <v>1.46E-2</v>
      </c>
      <c r="P1769" s="54">
        <v>1</v>
      </c>
    </row>
    <row r="1770" spans="1:16" ht="24">
      <c r="A1770" s="54" t="s">
        <v>225</v>
      </c>
      <c r="B1770" s="54" t="s">
        <v>185</v>
      </c>
      <c r="C1770" s="54" t="s">
        <v>364</v>
      </c>
      <c r="D1770" s="54" t="s">
        <v>172</v>
      </c>
      <c r="E1770" s="54" t="s">
        <v>365</v>
      </c>
      <c r="F1770" s="54" t="s">
        <v>267</v>
      </c>
      <c r="G1770" s="54" t="s">
        <v>283</v>
      </c>
      <c r="H1770" s="54" t="s">
        <v>193</v>
      </c>
      <c r="I1770" s="54" t="s">
        <v>571</v>
      </c>
      <c r="J1770" s="54" t="s">
        <v>283</v>
      </c>
      <c r="K1770" s="54" t="s">
        <v>574</v>
      </c>
      <c r="L1770" s="89">
        <v>42510</v>
      </c>
      <c r="M1770" s="89"/>
      <c r="N1770" s="54" t="s">
        <v>575</v>
      </c>
      <c r="O1770" s="90">
        <v>1.46E-2</v>
      </c>
      <c r="P1770" s="54">
        <v>1</v>
      </c>
    </row>
    <row r="1771" spans="1:16" ht="36">
      <c r="A1771" s="54" t="s">
        <v>225</v>
      </c>
      <c r="B1771" s="54" t="s">
        <v>185</v>
      </c>
      <c r="C1771" s="54" t="s">
        <v>364</v>
      </c>
      <c r="D1771" s="54" t="s">
        <v>172</v>
      </c>
      <c r="E1771" s="54" t="s">
        <v>365</v>
      </c>
      <c r="F1771" s="54" t="s">
        <v>267</v>
      </c>
      <c r="G1771" s="54" t="s">
        <v>283</v>
      </c>
      <c r="H1771" s="54" t="s">
        <v>193</v>
      </c>
      <c r="I1771" s="54" t="s">
        <v>571</v>
      </c>
      <c r="J1771" s="54" t="s">
        <v>283</v>
      </c>
      <c r="K1771" s="54" t="s">
        <v>578</v>
      </c>
      <c r="L1771" s="89">
        <v>42510</v>
      </c>
      <c r="M1771" s="89"/>
      <c r="N1771" s="54" t="s">
        <v>579</v>
      </c>
      <c r="O1771" s="90">
        <v>1.46E-2</v>
      </c>
      <c r="P1771" s="54">
        <v>1</v>
      </c>
    </row>
    <row r="1772" spans="1:16" ht="24">
      <c r="A1772" s="54" t="s">
        <v>225</v>
      </c>
      <c r="B1772" s="54" t="s">
        <v>185</v>
      </c>
      <c r="C1772" s="54" t="s">
        <v>364</v>
      </c>
      <c r="D1772" s="54" t="s">
        <v>172</v>
      </c>
      <c r="E1772" s="54" t="s">
        <v>365</v>
      </c>
      <c r="F1772" s="54" t="s">
        <v>267</v>
      </c>
      <c r="G1772" s="54" t="s">
        <v>283</v>
      </c>
      <c r="H1772" s="54" t="s">
        <v>592</v>
      </c>
      <c r="I1772" s="54" t="s">
        <v>593</v>
      </c>
      <c r="J1772" s="54" t="s">
        <v>283</v>
      </c>
      <c r="K1772" s="54" t="s">
        <v>592</v>
      </c>
      <c r="L1772" s="89">
        <v>42440</v>
      </c>
      <c r="M1772" s="89"/>
      <c r="N1772" s="54" t="s">
        <v>594</v>
      </c>
      <c r="O1772" s="90">
        <v>1.46E-2</v>
      </c>
      <c r="P1772" s="54">
        <v>1</v>
      </c>
    </row>
    <row r="1773" spans="1:16" ht="24">
      <c r="A1773" s="54" t="s">
        <v>225</v>
      </c>
      <c r="B1773" s="54" t="s">
        <v>185</v>
      </c>
      <c r="C1773" s="54" t="s">
        <v>364</v>
      </c>
      <c r="D1773" s="54" t="s">
        <v>172</v>
      </c>
      <c r="E1773" s="54" t="s">
        <v>365</v>
      </c>
      <c r="F1773" s="54" t="s">
        <v>267</v>
      </c>
      <c r="G1773" s="54" t="s">
        <v>283</v>
      </c>
      <c r="H1773" s="54" t="s">
        <v>295</v>
      </c>
      <c r="I1773" s="54" t="s">
        <v>296</v>
      </c>
      <c r="J1773" s="54" t="s">
        <v>283</v>
      </c>
      <c r="K1773" s="54" t="s">
        <v>295</v>
      </c>
      <c r="L1773" s="89">
        <v>42391</v>
      </c>
      <c r="M1773" s="89"/>
      <c r="N1773" s="54" t="s">
        <v>297</v>
      </c>
      <c r="O1773" s="90">
        <v>1.46E-2</v>
      </c>
      <c r="P1773" s="54">
        <v>1</v>
      </c>
    </row>
    <row r="1774" spans="1:16" ht="24">
      <c r="A1774" s="54" t="s">
        <v>225</v>
      </c>
      <c r="B1774" s="54" t="s">
        <v>185</v>
      </c>
      <c r="C1774" s="54" t="s">
        <v>364</v>
      </c>
      <c r="D1774" s="54" t="s">
        <v>172</v>
      </c>
      <c r="E1774" s="54" t="s">
        <v>365</v>
      </c>
      <c r="F1774" s="54" t="s">
        <v>267</v>
      </c>
      <c r="G1774" s="54" t="s">
        <v>642</v>
      </c>
      <c r="H1774" s="54" t="s">
        <v>643</v>
      </c>
      <c r="I1774" s="54" t="s">
        <v>644</v>
      </c>
      <c r="J1774" s="54" t="s">
        <v>670</v>
      </c>
      <c r="K1774" s="54" t="s">
        <v>671</v>
      </c>
      <c r="L1774" s="89">
        <v>42790</v>
      </c>
      <c r="M1774" s="89"/>
      <c r="N1774" s="54" t="s">
        <v>672</v>
      </c>
      <c r="O1774" s="90">
        <v>1.46E-2</v>
      </c>
      <c r="P1774" s="54">
        <v>1</v>
      </c>
    </row>
    <row r="1775" spans="1:16" ht="24">
      <c r="A1775" s="54" t="s">
        <v>225</v>
      </c>
      <c r="B1775" s="54" t="s">
        <v>185</v>
      </c>
      <c r="C1775" s="54" t="s">
        <v>364</v>
      </c>
      <c r="D1775" s="54" t="s">
        <v>172</v>
      </c>
      <c r="E1775" s="54" t="s">
        <v>365</v>
      </c>
      <c r="F1775" s="54" t="s">
        <v>267</v>
      </c>
      <c r="G1775" s="54" t="s">
        <v>854</v>
      </c>
      <c r="H1775" s="54" t="s">
        <v>855</v>
      </c>
      <c r="I1775" s="54" t="s">
        <v>856</v>
      </c>
      <c r="J1775" s="54" t="s">
        <v>854</v>
      </c>
      <c r="K1775" s="54" t="s">
        <v>872</v>
      </c>
      <c r="L1775" s="89">
        <v>41688</v>
      </c>
      <c r="M1775" s="89"/>
      <c r="N1775" s="54" t="s">
        <v>873</v>
      </c>
      <c r="O1775" s="90">
        <v>5.8400000000000001E-2</v>
      </c>
      <c r="P1775" s="54">
        <v>4</v>
      </c>
    </row>
    <row r="1776" spans="1:16" ht="24">
      <c r="A1776" s="54" t="s">
        <v>225</v>
      </c>
      <c r="B1776" s="54" t="s">
        <v>185</v>
      </c>
      <c r="C1776" s="54" t="s">
        <v>364</v>
      </c>
      <c r="D1776" s="54" t="s">
        <v>172</v>
      </c>
      <c r="E1776" s="54" t="s">
        <v>365</v>
      </c>
      <c r="F1776" s="54" t="s">
        <v>267</v>
      </c>
      <c r="G1776" s="54" t="s">
        <v>854</v>
      </c>
      <c r="H1776" s="54" t="s">
        <v>855</v>
      </c>
      <c r="I1776" s="54" t="s">
        <v>856</v>
      </c>
      <c r="J1776" s="54" t="s">
        <v>854</v>
      </c>
      <c r="K1776" s="54" t="s">
        <v>874</v>
      </c>
      <c r="L1776" s="89">
        <v>41688</v>
      </c>
      <c r="M1776" s="89"/>
      <c r="N1776" s="54" t="s">
        <v>875</v>
      </c>
      <c r="O1776" s="90">
        <v>1.46E-2</v>
      </c>
      <c r="P1776" s="54">
        <v>1</v>
      </c>
    </row>
    <row r="1777" spans="1:16" ht="24">
      <c r="A1777" s="54" t="s">
        <v>225</v>
      </c>
      <c r="B1777" s="54" t="s">
        <v>185</v>
      </c>
      <c r="C1777" s="54" t="s">
        <v>364</v>
      </c>
      <c r="D1777" s="54" t="s">
        <v>172</v>
      </c>
      <c r="E1777" s="54" t="s">
        <v>365</v>
      </c>
      <c r="F1777" s="54" t="s">
        <v>267</v>
      </c>
      <c r="G1777" s="54" t="s">
        <v>353</v>
      </c>
      <c r="H1777" s="54" t="s">
        <v>923</v>
      </c>
      <c r="I1777" s="54" t="s">
        <v>924</v>
      </c>
      <c r="J1777" s="54" t="s">
        <v>353</v>
      </c>
      <c r="K1777" s="54" t="s">
        <v>925</v>
      </c>
      <c r="L1777" s="89">
        <v>42622</v>
      </c>
      <c r="M1777" s="89"/>
      <c r="N1777" s="54" t="s">
        <v>926</v>
      </c>
      <c r="O1777" s="90">
        <v>1.46E-2</v>
      </c>
      <c r="P1777" s="54">
        <v>1</v>
      </c>
    </row>
    <row r="1778" spans="1:16" ht="24">
      <c r="A1778" s="54" t="s">
        <v>225</v>
      </c>
      <c r="B1778" s="54" t="s">
        <v>185</v>
      </c>
      <c r="C1778" s="54" t="s">
        <v>364</v>
      </c>
      <c r="D1778" s="54" t="s">
        <v>172</v>
      </c>
      <c r="E1778" s="54" t="s">
        <v>365</v>
      </c>
      <c r="F1778" s="54" t="s">
        <v>267</v>
      </c>
      <c r="G1778" s="54" t="s">
        <v>353</v>
      </c>
      <c r="H1778" s="54" t="s">
        <v>923</v>
      </c>
      <c r="I1778" s="54" t="s">
        <v>924</v>
      </c>
      <c r="J1778" s="54" t="s">
        <v>353</v>
      </c>
      <c r="K1778" s="54" t="s">
        <v>354</v>
      </c>
      <c r="L1778" s="89">
        <v>42622</v>
      </c>
      <c r="M1778" s="89"/>
      <c r="N1778" s="54" t="s">
        <v>927</v>
      </c>
      <c r="O1778" s="90">
        <v>1.46E-2</v>
      </c>
      <c r="P1778" s="54">
        <v>1</v>
      </c>
    </row>
    <row r="1779" spans="1:16" ht="24">
      <c r="A1779" s="54" t="s">
        <v>225</v>
      </c>
      <c r="B1779" s="54" t="s">
        <v>185</v>
      </c>
      <c r="C1779" s="54" t="s">
        <v>364</v>
      </c>
      <c r="D1779" s="54" t="s">
        <v>172</v>
      </c>
      <c r="E1779" s="54" t="s">
        <v>365</v>
      </c>
      <c r="F1779" s="54" t="s">
        <v>267</v>
      </c>
      <c r="G1779" s="54" t="s">
        <v>353</v>
      </c>
      <c r="H1779" s="54" t="s">
        <v>923</v>
      </c>
      <c r="I1779" s="54" t="s">
        <v>924</v>
      </c>
      <c r="J1779" s="54" t="s">
        <v>353</v>
      </c>
      <c r="K1779" s="54" t="s">
        <v>930</v>
      </c>
      <c r="L1779" s="89">
        <v>42622</v>
      </c>
      <c r="M1779" s="89"/>
      <c r="N1779" s="54" t="s">
        <v>931</v>
      </c>
      <c r="O1779" s="90">
        <v>1.46E-2</v>
      </c>
      <c r="P1779" s="54">
        <v>1</v>
      </c>
    </row>
    <row r="1780" spans="1:16" ht="24">
      <c r="A1780" s="54" t="s">
        <v>225</v>
      </c>
      <c r="B1780" s="54" t="s">
        <v>185</v>
      </c>
      <c r="C1780" s="54" t="s">
        <v>364</v>
      </c>
      <c r="D1780" s="54" t="s">
        <v>172</v>
      </c>
      <c r="E1780" s="54" t="s">
        <v>365</v>
      </c>
      <c r="F1780" s="54" t="s">
        <v>267</v>
      </c>
      <c r="G1780" s="54" t="s">
        <v>353</v>
      </c>
      <c r="H1780" s="54" t="s">
        <v>923</v>
      </c>
      <c r="I1780" s="54" t="s">
        <v>924</v>
      </c>
      <c r="J1780" s="54" t="s">
        <v>353</v>
      </c>
      <c r="K1780" s="54" t="s">
        <v>357</v>
      </c>
      <c r="L1780" s="89">
        <v>42622</v>
      </c>
      <c r="M1780" s="89"/>
      <c r="N1780" s="54" t="s">
        <v>934</v>
      </c>
      <c r="O1780" s="90">
        <v>0.14599999999999999</v>
      </c>
      <c r="P1780" s="54">
        <v>10</v>
      </c>
    </row>
    <row r="1781" spans="1:16" ht="24">
      <c r="A1781" s="54" t="s">
        <v>225</v>
      </c>
      <c r="B1781" s="54" t="s">
        <v>185</v>
      </c>
      <c r="C1781" s="54" t="s">
        <v>364</v>
      </c>
      <c r="D1781" s="54" t="s">
        <v>172</v>
      </c>
      <c r="E1781" s="54" t="s">
        <v>365</v>
      </c>
      <c r="F1781" s="54" t="s">
        <v>267</v>
      </c>
      <c r="G1781" s="54" t="s">
        <v>199</v>
      </c>
      <c r="H1781" s="54" t="s">
        <v>200</v>
      </c>
      <c r="I1781" s="54" t="s">
        <v>936</v>
      </c>
      <c r="J1781" s="54" t="s">
        <v>199</v>
      </c>
      <c r="K1781" s="54" t="s">
        <v>943</v>
      </c>
      <c r="L1781" s="89">
        <v>42979</v>
      </c>
      <c r="M1781" s="89"/>
      <c r="N1781" s="54" t="s">
        <v>944</v>
      </c>
      <c r="O1781" s="90">
        <v>1.46E-2</v>
      </c>
      <c r="P1781" s="54">
        <v>1</v>
      </c>
    </row>
    <row r="1782" spans="1:16" ht="24">
      <c r="A1782" s="54" t="s">
        <v>225</v>
      </c>
      <c r="B1782" s="54" t="s">
        <v>185</v>
      </c>
      <c r="C1782" s="54" t="s">
        <v>364</v>
      </c>
      <c r="D1782" s="54" t="s">
        <v>172</v>
      </c>
      <c r="E1782" s="54" t="s">
        <v>365</v>
      </c>
      <c r="F1782" s="54" t="s">
        <v>267</v>
      </c>
      <c r="G1782" s="54" t="s">
        <v>199</v>
      </c>
      <c r="H1782" s="54" t="s">
        <v>201</v>
      </c>
      <c r="I1782" s="54" t="s">
        <v>310</v>
      </c>
      <c r="J1782" s="54" t="s">
        <v>199</v>
      </c>
      <c r="K1782" s="54" t="s">
        <v>958</v>
      </c>
      <c r="L1782" s="89">
        <v>41688</v>
      </c>
      <c r="M1782" s="89"/>
      <c r="N1782" s="54" t="s">
        <v>959</v>
      </c>
      <c r="O1782" s="90">
        <v>4.3799999999999999E-2</v>
      </c>
      <c r="P1782" s="54">
        <v>3</v>
      </c>
    </row>
    <row r="1783" spans="1:16" ht="24">
      <c r="A1783" s="54" t="s">
        <v>225</v>
      </c>
      <c r="B1783" s="54" t="s">
        <v>185</v>
      </c>
      <c r="C1783" s="54" t="s">
        <v>364</v>
      </c>
      <c r="D1783" s="54" t="s">
        <v>172</v>
      </c>
      <c r="E1783" s="54" t="s">
        <v>365</v>
      </c>
      <c r="F1783" s="54" t="s">
        <v>267</v>
      </c>
      <c r="G1783" s="54" t="s">
        <v>202</v>
      </c>
      <c r="H1783" s="54" t="s">
        <v>203</v>
      </c>
      <c r="I1783" s="54" t="s">
        <v>996</v>
      </c>
      <c r="J1783" s="54" t="s">
        <v>202</v>
      </c>
      <c r="K1783" s="54" t="s">
        <v>1003</v>
      </c>
      <c r="L1783" s="89">
        <v>42136</v>
      </c>
      <c r="M1783" s="89"/>
      <c r="N1783" s="54" t="s">
        <v>1004</v>
      </c>
      <c r="O1783" s="90">
        <v>1.46E-2</v>
      </c>
      <c r="P1783" s="54">
        <v>1</v>
      </c>
    </row>
    <row r="1784" spans="1:16" ht="24">
      <c r="A1784" s="54" t="s">
        <v>225</v>
      </c>
      <c r="B1784" s="54" t="s">
        <v>185</v>
      </c>
      <c r="C1784" s="54" t="s">
        <v>364</v>
      </c>
      <c r="D1784" s="54" t="s">
        <v>172</v>
      </c>
      <c r="E1784" s="54" t="s">
        <v>365</v>
      </c>
      <c r="F1784" s="54" t="s">
        <v>267</v>
      </c>
      <c r="G1784" s="54" t="s">
        <v>202</v>
      </c>
      <c r="H1784" s="54" t="s">
        <v>1403</v>
      </c>
      <c r="I1784" s="54" t="s">
        <v>1404</v>
      </c>
      <c r="J1784" s="54" t="s">
        <v>202</v>
      </c>
      <c r="K1784" s="54" t="s">
        <v>1420</v>
      </c>
      <c r="L1784" s="89">
        <v>43154</v>
      </c>
      <c r="M1784" s="89"/>
      <c r="N1784" s="54" t="s">
        <v>1421</v>
      </c>
      <c r="O1784" s="90">
        <v>1.46E-2</v>
      </c>
      <c r="P1784" s="54">
        <v>1</v>
      </c>
    </row>
    <row r="1785" spans="1:16" ht="24">
      <c r="A1785" s="54" t="s">
        <v>225</v>
      </c>
      <c r="B1785" s="54" t="s">
        <v>185</v>
      </c>
      <c r="C1785" s="54" t="s">
        <v>364</v>
      </c>
      <c r="D1785" s="54" t="s">
        <v>172</v>
      </c>
      <c r="E1785" s="54" t="s">
        <v>365</v>
      </c>
      <c r="F1785" s="54" t="s">
        <v>267</v>
      </c>
      <c r="G1785" s="54" t="s">
        <v>202</v>
      </c>
      <c r="H1785" s="54" t="s">
        <v>1403</v>
      </c>
      <c r="I1785" s="54" t="s">
        <v>1404</v>
      </c>
      <c r="J1785" s="54" t="s">
        <v>202</v>
      </c>
      <c r="K1785" s="54" t="s">
        <v>1415</v>
      </c>
      <c r="L1785" s="89">
        <v>43154</v>
      </c>
      <c r="M1785" s="89"/>
      <c r="N1785" s="54" t="s">
        <v>1416</v>
      </c>
      <c r="O1785" s="90">
        <v>2.92E-2</v>
      </c>
      <c r="P1785" s="54">
        <v>2</v>
      </c>
    </row>
    <row r="1786" spans="1:16" ht="24">
      <c r="A1786" s="54" t="s">
        <v>225</v>
      </c>
      <c r="B1786" s="54" t="s">
        <v>185</v>
      </c>
      <c r="C1786" s="54" t="s">
        <v>364</v>
      </c>
      <c r="D1786" s="54" t="s">
        <v>172</v>
      </c>
      <c r="E1786" s="54" t="s">
        <v>365</v>
      </c>
      <c r="F1786" s="54" t="s">
        <v>267</v>
      </c>
      <c r="G1786" s="54" t="s">
        <v>202</v>
      </c>
      <c r="H1786" s="54" t="s">
        <v>1011</v>
      </c>
      <c r="I1786" s="54" t="s">
        <v>1012</v>
      </c>
      <c r="J1786" s="54" t="s">
        <v>202</v>
      </c>
      <c r="K1786" s="54" t="s">
        <v>1015</v>
      </c>
      <c r="L1786" s="89">
        <v>41982</v>
      </c>
      <c r="M1786" s="89"/>
      <c r="N1786" s="54" t="s">
        <v>1016</v>
      </c>
      <c r="O1786" s="90">
        <v>5.8400000000000001E-2</v>
      </c>
      <c r="P1786" s="54">
        <v>4</v>
      </c>
    </row>
    <row r="1787" spans="1:16" ht="24">
      <c r="A1787" s="54" t="s">
        <v>225</v>
      </c>
      <c r="B1787" s="54" t="s">
        <v>185</v>
      </c>
      <c r="C1787" s="54" t="s">
        <v>364</v>
      </c>
      <c r="D1787" s="54" t="s">
        <v>172</v>
      </c>
      <c r="E1787" s="54" t="s">
        <v>365</v>
      </c>
      <c r="F1787" s="54" t="s">
        <v>267</v>
      </c>
      <c r="G1787" s="54" t="s">
        <v>207</v>
      </c>
      <c r="H1787" s="54" t="s">
        <v>207</v>
      </c>
      <c r="I1787" s="54" t="s">
        <v>317</v>
      </c>
      <c r="J1787" s="54" t="s">
        <v>207</v>
      </c>
      <c r="K1787" s="54" t="s">
        <v>337</v>
      </c>
      <c r="L1787" s="89">
        <v>41674</v>
      </c>
      <c r="M1787" s="89"/>
      <c r="N1787" s="54" t="s">
        <v>1041</v>
      </c>
      <c r="O1787" s="90">
        <v>5.8400000000000001E-2</v>
      </c>
      <c r="P1787" s="54">
        <v>4</v>
      </c>
    </row>
    <row r="1788" spans="1:16" ht="24">
      <c r="A1788" s="54" t="s">
        <v>225</v>
      </c>
      <c r="B1788" s="54" t="s">
        <v>185</v>
      </c>
      <c r="C1788" s="54" t="s">
        <v>364</v>
      </c>
      <c r="D1788" s="54" t="s">
        <v>172</v>
      </c>
      <c r="E1788" s="54" t="s">
        <v>365</v>
      </c>
      <c r="F1788" s="54" t="s">
        <v>267</v>
      </c>
      <c r="G1788" s="54" t="s">
        <v>207</v>
      </c>
      <c r="H1788" s="54" t="s">
        <v>207</v>
      </c>
      <c r="I1788" s="54" t="s">
        <v>317</v>
      </c>
      <c r="J1788" s="54" t="s">
        <v>207</v>
      </c>
      <c r="K1788" s="54" t="s">
        <v>1042</v>
      </c>
      <c r="L1788" s="89">
        <v>41674</v>
      </c>
      <c r="M1788" s="89"/>
      <c r="N1788" s="54" t="s">
        <v>1043</v>
      </c>
      <c r="O1788" s="90">
        <v>0.10440000000000001</v>
      </c>
      <c r="P1788" s="54">
        <v>7</v>
      </c>
    </row>
    <row r="1789" spans="1:16" ht="24">
      <c r="A1789" s="54" t="s">
        <v>225</v>
      </c>
      <c r="B1789" s="54" t="s">
        <v>185</v>
      </c>
      <c r="C1789" s="54" t="s">
        <v>364</v>
      </c>
      <c r="D1789" s="54" t="s">
        <v>172</v>
      </c>
      <c r="E1789" s="54" t="s">
        <v>365</v>
      </c>
      <c r="F1789" s="54" t="s">
        <v>267</v>
      </c>
      <c r="G1789" s="54" t="s">
        <v>207</v>
      </c>
      <c r="H1789" s="54" t="s">
        <v>207</v>
      </c>
      <c r="I1789" s="54" t="s">
        <v>317</v>
      </c>
      <c r="J1789" s="54" t="s">
        <v>207</v>
      </c>
      <c r="K1789" s="54" t="s">
        <v>340</v>
      </c>
      <c r="L1789" s="89">
        <v>41674</v>
      </c>
      <c r="M1789" s="89"/>
      <c r="N1789" s="54" t="s">
        <v>1046</v>
      </c>
      <c r="O1789" s="90">
        <v>2.92E-2</v>
      </c>
      <c r="P1789" s="54">
        <v>2</v>
      </c>
    </row>
    <row r="1790" spans="1:16" ht="24">
      <c r="A1790" s="54" t="s">
        <v>225</v>
      </c>
      <c r="B1790" s="54" t="s">
        <v>185</v>
      </c>
      <c r="C1790" s="54" t="s">
        <v>364</v>
      </c>
      <c r="D1790" s="54" t="s">
        <v>172</v>
      </c>
      <c r="E1790" s="54" t="s">
        <v>365</v>
      </c>
      <c r="F1790" s="54" t="s">
        <v>267</v>
      </c>
      <c r="G1790" s="54" t="s">
        <v>207</v>
      </c>
      <c r="H1790" s="54" t="s">
        <v>207</v>
      </c>
      <c r="I1790" s="54" t="s">
        <v>317</v>
      </c>
      <c r="J1790" s="54" t="s">
        <v>207</v>
      </c>
      <c r="K1790" s="54" t="s">
        <v>320</v>
      </c>
      <c r="L1790" s="89">
        <v>41674</v>
      </c>
      <c r="M1790" s="89"/>
      <c r="N1790" s="54" t="s">
        <v>321</v>
      </c>
      <c r="O1790" s="90">
        <v>1.46E-2</v>
      </c>
      <c r="P1790" s="54">
        <v>1</v>
      </c>
    </row>
    <row r="1791" spans="1:16" ht="24">
      <c r="A1791" s="54" t="s">
        <v>225</v>
      </c>
      <c r="B1791" s="54" t="s">
        <v>185</v>
      </c>
      <c r="C1791" s="54" t="s">
        <v>364</v>
      </c>
      <c r="D1791" s="54" t="s">
        <v>172</v>
      </c>
      <c r="E1791" s="54" t="s">
        <v>365</v>
      </c>
      <c r="F1791" s="54" t="s">
        <v>267</v>
      </c>
      <c r="G1791" s="54" t="s">
        <v>207</v>
      </c>
      <c r="H1791" s="54" t="s">
        <v>207</v>
      </c>
      <c r="I1791" s="54" t="s">
        <v>317</v>
      </c>
      <c r="J1791" s="54" t="s">
        <v>207</v>
      </c>
      <c r="K1791" s="54" t="s">
        <v>322</v>
      </c>
      <c r="L1791" s="89">
        <v>41674</v>
      </c>
      <c r="M1791" s="89"/>
      <c r="N1791" s="54" t="s">
        <v>323</v>
      </c>
      <c r="O1791" s="90">
        <v>4.3799999999999999E-2</v>
      </c>
      <c r="P1791" s="54">
        <v>3</v>
      </c>
    </row>
    <row r="1792" spans="1:16" ht="24">
      <c r="A1792" s="54" t="s">
        <v>225</v>
      </c>
      <c r="B1792" s="54" t="s">
        <v>185</v>
      </c>
      <c r="C1792" s="54" t="s">
        <v>364</v>
      </c>
      <c r="D1792" s="54" t="s">
        <v>172</v>
      </c>
      <c r="E1792" s="54" t="s">
        <v>365</v>
      </c>
      <c r="F1792" s="54" t="s">
        <v>267</v>
      </c>
      <c r="G1792" s="54" t="s">
        <v>204</v>
      </c>
      <c r="H1792" s="54" t="s">
        <v>205</v>
      </c>
      <c r="I1792" s="54" t="s">
        <v>324</v>
      </c>
      <c r="J1792" s="54" t="s">
        <v>204</v>
      </c>
      <c r="K1792" s="54" t="s">
        <v>1065</v>
      </c>
      <c r="L1792" s="89">
        <v>42171</v>
      </c>
      <c r="M1792" s="89"/>
      <c r="N1792" s="54" t="s">
        <v>1066</v>
      </c>
      <c r="O1792" s="90">
        <v>1.46E-2</v>
      </c>
      <c r="P1792" s="54">
        <v>1</v>
      </c>
    </row>
    <row r="1793" spans="1:16" ht="24">
      <c r="A1793" s="54" t="s">
        <v>225</v>
      </c>
      <c r="B1793" s="54" t="s">
        <v>185</v>
      </c>
      <c r="C1793" s="54" t="s">
        <v>364</v>
      </c>
      <c r="D1793" s="54" t="s">
        <v>172</v>
      </c>
      <c r="E1793" s="54" t="s">
        <v>365</v>
      </c>
      <c r="F1793" s="54" t="s">
        <v>267</v>
      </c>
      <c r="G1793" s="54" t="s">
        <v>204</v>
      </c>
      <c r="H1793" s="54" t="s">
        <v>206</v>
      </c>
      <c r="I1793" s="54" t="s">
        <v>1069</v>
      </c>
      <c r="J1793" s="54" t="s">
        <v>204</v>
      </c>
      <c r="K1793" s="54" t="s">
        <v>1070</v>
      </c>
      <c r="L1793" s="89">
        <v>41688</v>
      </c>
      <c r="M1793" s="89"/>
      <c r="N1793" s="54" t="s">
        <v>1071</v>
      </c>
      <c r="O1793" s="90">
        <v>0.30649999999999999</v>
      </c>
      <c r="P1793" s="54">
        <v>21</v>
      </c>
    </row>
    <row r="1794" spans="1:16" ht="24">
      <c r="A1794" s="54" t="s">
        <v>225</v>
      </c>
      <c r="B1794" s="54" t="s">
        <v>185</v>
      </c>
      <c r="C1794" s="54" t="s">
        <v>364</v>
      </c>
      <c r="D1794" s="54" t="s">
        <v>172</v>
      </c>
      <c r="E1794" s="54" t="s">
        <v>365</v>
      </c>
      <c r="F1794" s="54" t="s">
        <v>267</v>
      </c>
      <c r="G1794" s="54" t="s">
        <v>204</v>
      </c>
      <c r="H1794" s="54" t="s">
        <v>206</v>
      </c>
      <c r="I1794" s="54" t="s">
        <v>1069</v>
      </c>
      <c r="J1794" s="54" t="s">
        <v>204</v>
      </c>
      <c r="K1794" s="54" t="s">
        <v>1090</v>
      </c>
      <c r="L1794" s="89">
        <v>41688</v>
      </c>
      <c r="M1794" s="89"/>
      <c r="N1794" s="54" t="s">
        <v>1091</v>
      </c>
      <c r="O1794" s="90">
        <v>1.46E-2</v>
      </c>
      <c r="P1794" s="54">
        <v>1</v>
      </c>
    </row>
    <row r="1795" spans="1:16" ht="24">
      <c r="A1795" s="54" t="s">
        <v>225</v>
      </c>
      <c r="B1795" s="54" t="s">
        <v>185</v>
      </c>
      <c r="C1795" s="54" t="s">
        <v>1127</v>
      </c>
      <c r="D1795" s="54" t="s">
        <v>172</v>
      </c>
      <c r="E1795" s="54" t="s">
        <v>365</v>
      </c>
      <c r="F1795" s="54" t="s">
        <v>267</v>
      </c>
      <c r="G1795" s="54" t="s">
        <v>411</v>
      </c>
      <c r="H1795" s="54" t="s">
        <v>424</v>
      </c>
      <c r="I1795" s="54" t="s">
        <v>425</v>
      </c>
      <c r="J1795" s="54" t="s">
        <v>411</v>
      </c>
      <c r="K1795" s="54" t="s">
        <v>424</v>
      </c>
      <c r="L1795" s="89">
        <v>41933</v>
      </c>
      <c r="M1795" s="89"/>
      <c r="N1795" s="54" t="s">
        <v>426</v>
      </c>
      <c r="O1795" s="90">
        <v>1.29E-2</v>
      </c>
      <c r="P1795" s="54">
        <v>1</v>
      </c>
    </row>
    <row r="1796" spans="1:16" ht="24">
      <c r="A1796" s="54" t="s">
        <v>225</v>
      </c>
      <c r="B1796" s="54" t="s">
        <v>185</v>
      </c>
      <c r="C1796" s="54" t="s">
        <v>1127</v>
      </c>
      <c r="D1796" s="54" t="s">
        <v>172</v>
      </c>
      <c r="E1796" s="54" t="s">
        <v>365</v>
      </c>
      <c r="F1796" s="54" t="s">
        <v>267</v>
      </c>
      <c r="G1796" s="54" t="s">
        <v>1018</v>
      </c>
      <c r="H1796" s="54" t="s">
        <v>1019</v>
      </c>
      <c r="I1796" s="54" t="s">
        <v>1020</v>
      </c>
      <c r="J1796" s="54" t="s">
        <v>1018</v>
      </c>
      <c r="K1796" s="54" t="s">
        <v>1023</v>
      </c>
      <c r="L1796" s="89">
        <v>41688</v>
      </c>
      <c r="M1796" s="89"/>
      <c r="N1796" s="54" t="s">
        <v>1024</v>
      </c>
      <c r="O1796" s="90">
        <v>2.5899999999999999E-2</v>
      </c>
      <c r="P1796" s="54">
        <v>2</v>
      </c>
    </row>
    <row r="1797" spans="1:16" ht="24">
      <c r="A1797" s="54" t="s">
        <v>225</v>
      </c>
      <c r="B1797" s="54" t="s">
        <v>185</v>
      </c>
      <c r="C1797" s="54" t="s">
        <v>1127</v>
      </c>
      <c r="D1797" s="54" t="s">
        <v>172</v>
      </c>
      <c r="E1797" s="54" t="s">
        <v>365</v>
      </c>
      <c r="F1797" s="54" t="s">
        <v>267</v>
      </c>
      <c r="G1797" s="54" t="s">
        <v>1018</v>
      </c>
      <c r="H1797" s="54" t="s">
        <v>1019</v>
      </c>
      <c r="I1797" s="54" t="s">
        <v>1020</v>
      </c>
      <c r="J1797" s="54" t="s">
        <v>1018</v>
      </c>
      <c r="K1797" s="54" t="s">
        <v>1027</v>
      </c>
      <c r="L1797" s="89">
        <v>41688</v>
      </c>
      <c r="M1797" s="89"/>
      <c r="N1797" s="54" t="s">
        <v>1028</v>
      </c>
      <c r="O1797" s="90">
        <v>1.29E-2</v>
      </c>
      <c r="P1797" s="54">
        <v>1</v>
      </c>
    </row>
    <row r="1798" spans="1:16" ht="24">
      <c r="A1798" s="54" t="s">
        <v>225</v>
      </c>
      <c r="B1798" s="54" t="s">
        <v>185</v>
      </c>
      <c r="C1798" s="54" t="s">
        <v>1127</v>
      </c>
      <c r="D1798" s="54" t="s">
        <v>172</v>
      </c>
      <c r="E1798" s="54" t="s">
        <v>365</v>
      </c>
      <c r="F1798" s="54" t="s">
        <v>267</v>
      </c>
      <c r="G1798" s="54" t="s">
        <v>1018</v>
      </c>
      <c r="H1798" s="54" t="s">
        <v>1019</v>
      </c>
      <c r="I1798" s="54" t="s">
        <v>1020</v>
      </c>
      <c r="J1798" s="54" t="s">
        <v>1018</v>
      </c>
      <c r="K1798" s="54" t="s">
        <v>1031</v>
      </c>
      <c r="L1798" s="89">
        <v>41688</v>
      </c>
      <c r="M1798" s="89"/>
      <c r="N1798" s="54" t="s">
        <v>1032</v>
      </c>
      <c r="O1798" s="90">
        <v>2.5899999999999999E-2</v>
      </c>
      <c r="P1798" s="54">
        <v>2</v>
      </c>
    </row>
    <row r="1799" spans="1:16" ht="24">
      <c r="A1799" s="54" t="s">
        <v>225</v>
      </c>
      <c r="B1799" s="54" t="s">
        <v>185</v>
      </c>
      <c r="C1799" s="54" t="s">
        <v>1127</v>
      </c>
      <c r="D1799" s="54" t="s">
        <v>172</v>
      </c>
      <c r="E1799" s="54" t="s">
        <v>365</v>
      </c>
      <c r="F1799" s="54" t="s">
        <v>267</v>
      </c>
      <c r="G1799" s="54" t="s">
        <v>1018</v>
      </c>
      <c r="H1799" s="54" t="s">
        <v>1019</v>
      </c>
      <c r="I1799" s="54" t="s">
        <v>1020</v>
      </c>
      <c r="J1799" s="54" t="s">
        <v>1018</v>
      </c>
      <c r="K1799" s="54" t="s">
        <v>1033</v>
      </c>
      <c r="L1799" s="89">
        <v>41688</v>
      </c>
      <c r="M1799" s="89"/>
      <c r="N1799" s="54" t="s">
        <v>1034</v>
      </c>
      <c r="O1799" s="90">
        <v>1.29E-2</v>
      </c>
      <c r="P1799" s="54">
        <v>1</v>
      </c>
    </row>
    <row r="1800" spans="1:16" ht="24">
      <c r="A1800" s="54" t="s">
        <v>225</v>
      </c>
      <c r="B1800" s="54" t="s">
        <v>185</v>
      </c>
      <c r="C1800" s="54" t="s">
        <v>1125</v>
      </c>
      <c r="D1800" s="54" t="s">
        <v>172</v>
      </c>
      <c r="E1800" s="54" t="s">
        <v>365</v>
      </c>
      <c r="F1800" s="54" t="s">
        <v>267</v>
      </c>
      <c r="G1800" s="54" t="s">
        <v>192</v>
      </c>
      <c r="H1800" s="54" t="s">
        <v>275</v>
      </c>
      <c r="I1800" s="54" t="s">
        <v>276</v>
      </c>
      <c r="J1800" s="54" t="s">
        <v>192</v>
      </c>
      <c r="K1800" s="54" t="s">
        <v>277</v>
      </c>
      <c r="L1800" s="89">
        <v>41898</v>
      </c>
      <c r="M1800" s="89"/>
      <c r="N1800" s="54" t="s">
        <v>278</v>
      </c>
      <c r="O1800" s="90">
        <v>4.2000000000000003E-2</v>
      </c>
      <c r="P1800" s="54">
        <v>4</v>
      </c>
    </row>
    <row r="1801" spans="1:16" ht="24">
      <c r="A1801" s="54" t="s">
        <v>225</v>
      </c>
      <c r="B1801" s="54" t="s">
        <v>185</v>
      </c>
      <c r="C1801" s="54" t="s">
        <v>1125</v>
      </c>
      <c r="D1801" s="54" t="s">
        <v>172</v>
      </c>
      <c r="E1801" s="54" t="s">
        <v>365</v>
      </c>
      <c r="F1801" s="54" t="s">
        <v>267</v>
      </c>
      <c r="G1801" s="54" t="s">
        <v>192</v>
      </c>
      <c r="H1801" s="54" t="s">
        <v>275</v>
      </c>
      <c r="I1801" s="54" t="s">
        <v>276</v>
      </c>
      <c r="J1801" s="54" t="s">
        <v>192</v>
      </c>
      <c r="K1801" s="54" t="s">
        <v>462</v>
      </c>
      <c r="L1801" s="89">
        <v>41898</v>
      </c>
      <c r="M1801" s="89"/>
      <c r="N1801" s="54" t="s">
        <v>463</v>
      </c>
      <c r="O1801" s="90">
        <v>2.58E-2</v>
      </c>
      <c r="P1801" s="54">
        <v>2</v>
      </c>
    </row>
    <row r="1802" spans="1:16" ht="24">
      <c r="A1802" s="54" t="s">
        <v>225</v>
      </c>
      <c r="B1802" s="54" t="s">
        <v>185</v>
      </c>
      <c r="C1802" s="54" t="s">
        <v>1125</v>
      </c>
      <c r="D1802" s="54" t="s">
        <v>172</v>
      </c>
      <c r="E1802" s="54" t="s">
        <v>365</v>
      </c>
      <c r="F1802" s="54" t="s">
        <v>267</v>
      </c>
      <c r="G1802" s="54" t="s">
        <v>192</v>
      </c>
      <c r="H1802" s="54" t="s">
        <v>275</v>
      </c>
      <c r="I1802" s="54" t="s">
        <v>276</v>
      </c>
      <c r="J1802" s="54" t="s">
        <v>192</v>
      </c>
      <c r="K1802" s="54" t="s">
        <v>468</v>
      </c>
      <c r="L1802" s="89">
        <v>41898</v>
      </c>
      <c r="M1802" s="89"/>
      <c r="N1802" s="54" t="s">
        <v>469</v>
      </c>
      <c r="O1802" s="90">
        <v>3.8800000000000001E-2</v>
      </c>
      <c r="P1802" s="54">
        <v>3</v>
      </c>
    </row>
    <row r="1803" spans="1:16" ht="24">
      <c r="A1803" s="54" t="s">
        <v>225</v>
      </c>
      <c r="B1803" s="54" t="s">
        <v>185</v>
      </c>
      <c r="C1803" s="54" t="s">
        <v>1125</v>
      </c>
      <c r="D1803" s="54" t="s">
        <v>172</v>
      </c>
      <c r="E1803" s="54" t="s">
        <v>365</v>
      </c>
      <c r="F1803" s="54" t="s">
        <v>267</v>
      </c>
      <c r="G1803" s="54" t="s">
        <v>192</v>
      </c>
      <c r="H1803" s="54" t="s">
        <v>473</v>
      </c>
      <c r="I1803" s="54" t="s">
        <v>474</v>
      </c>
      <c r="J1803" s="54" t="s">
        <v>192</v>
      </c>
      <c r="K1803" s="54" t="s">
        <v>483</v>
      </c>
      <c r="L1803" s="89">
        <v>41695</v>
      </c>
      <c r="M1803" s="89"/>
      <c r="N1803" s="54" t="s">
        <v>484</v>
      </c>
      <c r="O1803" s="90">
        <v>2.58E-2</v>
      </c>
      <c r="P1803" s="54">
        <v>2</v>
      </c>
    </row>
    <row r="1804" spans="1:16" ht="24">
      <c r="A1804" s="54" t="s">
        <v>225</v>
      </c>
      <c r="B1804" s="54" t="s">
        <v>185</v>
      </c>
      <c r="C1804" s="54" t="s">
        <v>1125</v>
      </c>
      <c r="D1804" s="54" t="s">
        <v>172</v>
      </c>
      <c r="E1804" s="54" t="s">
        <v>365</v>
      </c>
      <c r="F1804" s="54" t="s">
        <v>267</v>
      </c>
      <c r="G1804" s="54" t="s">
        <v>192</v>
      </c>
      <c r="H1804" s="54" t="s">
        <v>473</v>
      </c>
      <c r="I1804" s="54" t="s">
        <v>474</v>
      </c>
      <c r="J1804" s="54" t="s">
        <v>192</v>
      </c>
      <c r="K1804" s="54" t="s">
        <v>489</v>
      </c>
      <c r="L1804" s="89">
        <v>41695</v>
      </c>
      <c r="M1804" s="89"/>
      <c r="N1804" s="54" t="s">
        <v>490</v>
      </c>
      <c r="O1804" s="90">
        <v>2.18E-2</v>
      </c>
      <c r="P1804" s="54">
        <v>2</v>
      </c>
    </row>
    <row r="1805" spans="1:16" ht="24">
      <c r="A1805" s="54" t="s">
        <v>225</v>
      </c>
      <c r="B1805" s="54" t="s">
        <v>185</v>
      </c>
      <c r="C1805" s="54" t="s">
        <v>1125</v>
      </c>
      <c r="D1805" s="54" t="s">
        <v>172</v>
      </c>
      <c r="E1805" s="54" t="s">
        <v>365</v>
      </c>
      <c r="F1805" s="54" t="s">
        <v>267</v>
      </c>
      <c r="G1805" s="54" t="s">
        <v>192</v>
      </c>
      <c r="H1805" s="54" t="s">
        <v>473</v>
      </c>
      <c r="I1805" s="54" t="s">
        <v>474</v>
      </c>
      <c r="J1805" s="54" t="s">
        <v>192</v>
      </c>
      <c r="K1805" s="54" t="s">
        <v>491</v>
      </c>
      <c r="L1805" s="89">
        <v>41695</v>
      </c>
      <c r="M1805" s="89"/>
      <c r="N1805" s="54" t="s">
        <v>492</v>
      </c>
      <c r="O1805" s="90">
        <v>3.5200000000000002E-2</v>
      </c>
      <c r="P1805" s="54">
        <v>3</v>
      </c>
    </row>
    <row r="1806" spans="1:16" ht="24">
      <c r="A1806" s="54" t="s">
        <v>225</v>
      </c>
      <c r="B1806" s="54" t="s">
        <v>185</v>
      </c>
      <c r="C1806" s="54" t="s">
        <v>1125</v>
      </c>
      <c r="D1806" s="54" t="s">
        <v>172</v>
      </c>
      <c r="E1806" s="54" t="s">
        <v>365</v>
      </c>
      <c r="F1806" s="54" t="s">
        <v>267</v>
      </c>
      <c r="G1806" s="54" t="s">
        <v>192</v>
      </c>
      <c r="H1806" s="54" t="s">
        <v>473</v>
      </c>
      <c r="I1806" s="54" t="s">
        <v>474</v>
      </c>
      <c r="J1806" s="54" t="s">
        <v>192</v>
      </c>
      <c r="K1806" s="54" t="s">
        <v>493</v>
      </c>
      <c r="L1806" s="89">
        <v>41695</v>
      </c>
      <c r="M1806" s="89"/>
      <c r="N1806" s="54" t="s">
        <v>494</v>
      </c>
      <c r="O1806" s="90">
        <v>2.58E-2</v>
      </c>
      <c r="P1806" s="54">
        <v>2</v>
      </c>
    </row>
    <row r="1807" spans="1:16" ht="24">
      <c r="A1807" s="54" t="s">
        <v>225</v>
      </c>
      <c r="B1807" s="54" t="s">
        <v>185</v>
      </c>
      <c r="C1807" s="54" t="s">
        <v>1125</v>
      </c>
      <c r="D1807" s="54" t="s">
        <v>172</v>
      </c>
      <c r="E1807" s="54" t="s">
        <v>365</v>
      </c>
      <c r="F1807" s="54" t="s">
        <v>267</v>
      </c>
      <c r="G1807" s="54" t="s">
        <v>194</v>
      </c>
      <c r="H1807" s="54" t="s">
        <v>195</v>
      </c>
      <c r="I1807" s="54" t="s">
        <v>673</v>
      </c>
      <c r="J1807" s="54" t="s">
        <v>194</v>
      </c>
      <c r="K1807" s="54" t="s">
        <v>674</v>
      </c>
      <c r="L1807" s="89">
        <v>41814</v>
      </c>
      <c r="M1807" s="89"/>
      <c r="N1807" s="54" t="s">
        <v>675</v>
      </c>
      <c r="O1807" s="90">
        <v>3.56E-2</v>
      </c>
      <c r="P1807" s="54">
        <v>4</v>
      </c>
    </row>
    <row r="1808" spans="1:16" ht="24">
      <c r="A1808" s="54" t="s">
        <v>225</v>
      </c>
      <c r="B1808" s="54" t="s">
        <v>185</v>
      </c>
      <c r="C1808" s="54" t="s">
        <v>1125</v>
      </c>
      <c r="D1808" s="54" t="s">
        <v>172</v>
      </c>
      <c r="E1808" s="54" t="s">
        <v>365</v>
      </c>
      <c r="F1808" s="54" t="s">
        <v>267</v>
      </c>
      <c r="G1808" s="54" t="s">
        <v>194</v>
      </c>
      <c r="H1808" s="54" t="s">
        <v>195</v>
      </c>
      <c r="I1808" s="54" t="s">
        <v>673</v>
      </c>
      <c r="J1808" s="54" t="s">
        <v>194</v>
      </c>
      <c r="K1808" s="54" t="s">
        <v>685</v>
      </c>
      <c r="L1808" s="89">
        <v>41814</v>
      </c>
      <c r="M1808" s="89"/>
      <c r="N1808" s="54" t="s">
        <v>686</v>
      </c>
      <c r="O1808" s="90">
        <v>8.8999999999999982E-3</v>
      </c>
      <c r="P1808" s="54">
        <v>1</v>
      </c>
    </row>
    <row r="1809" spans="1:16" ht="24">
      <c r="A1809" s="54" t="s">
        <v>225</v>
      </c>
      <c r="B1809" s="54" t="s">
        <v>185</v>
      </c>
      <c r="C1809" s="54" t="s">
        <v>1125</v>
      </c>
      <c r="D1809" s="54" t="s">
        <v>172</v>
      </c>
      <c r="E1809" s="54" t="s">
        <v>365</v>
      </c>
      <c r="F1809" s="54" t="s">
        <v>267</v>
      </c>
      <c r="G1809" s="54" t="s">
        <v>302</v>
      </c>
      <c r="H1809" s="54" t="s">
        <v>303</v>
      </c>
      <c r="I1809" s="54" t="s">
        <v>304</v>
      </c>
      <c r="J1809" s="54" t="s">
        <v>302</v>
      </c>
      <c r="K1809" s="54" t="s">
        <v>306</v>
      </c>
      <c r="L1809" s="89">
        <v>41695</v>
      </c>
      <c r="M1809" s="89"/>
      <c r="N1809" s="54" t="s">
        <v>307</v>
      </c>
      <c r="O1809" s="90">
        <v>1.29E-2</v>
      </c>
      <c r="P1809" s="54">
        <v>1</v>
      </c>
    </row>
    <row r="1810" spans="1:16" ht="24">
      <c r="A1810" s="54" t="s">
        <v>225</v>
      </c>
      <c r="B1810" s="54" t="s">
        <v>185</v>
      </c>
      <c r="C1810" s="54" t="s">
        <v>1125</v>
      </c>
      <c r="D1810" s="54" t="s">
        <v>172</v>
      </c>
      <c r="E1810" s="54" t="s">
        <v>365</v>
      </c>
      <c r="F1810" s="54" t="s">
        <v>267</v>
      </c>
      <c r="G1810" s="54" t="s">
        <v>302</v>
      </c>
      <c r="H1810" s="54" t="s">
        <v>303</v>
      </c>
      <c r="I1810" s="54" t="s">
        <v>304</v>
      </c>
      <c r="J1810" s="54" t="s">
        <v>302</v>
      </c>
      <c r="K1810" s="54" t="s">
        <v>308</v>
      </c>
      <c r="L1810" s="89">
        <v>41695</v>
      </c>
      <c r="M1810" s="89"/>
      <c r="N1810" s="54" t="s">
        <v>309</v>
      </c>
      <c r="O1810" s="90">
        <v>3.8800000000000001E-2</v>
      </c>
      <c r="P1810" s="54">
        <v>3</v>
      </c>
    </row>
    <row r="1811" spans="1:16" ht="24">
      <c r="A1811" s="54" t="s">
        <v>225</v>
      </c>
      <c r="B1811" s="54" t="s">
        <v>185</v>
      </c>
      <c r="C1811" s="54" t="s">
        <v>1125</v>
      </c>
      <c r="D1811" s="54" t="s">
        <v>172</v>
      </c>
      <c r="E1811" s="54" t="s">
        <v>365</v>
      </c>
      <c r="F1811" s="54" t="s">
        <v>267</v>
      </c>
      <c r="G1811" s="54" t="s">
        <v>302</v>
      </c>
      <c r="H1811" s="54" t="s">
        <v>303</v>
      </c>
      <c r="I1811" s="54" t="s">
        <v>304</v>
      </c>
      <c r="J1811" s="54" t="s">
        <v>302</v>
      </c>
      <c r="K1811" s="54" t="s">
        <v>808</v>
      </c>
      <c r="L1811" s="89">
        <v>41695</v>
      </c>
      <c r="M1811" s="89"/>
      <c r="N1811" s="54" t="s">
        <v>809</v>
      </c>
      <c r="O1811" s="90">
        <v>2.58E-2</v>
      </c>
      <c r="P1811" s="54">
        <v>2</v>
      </c>
    </row>
    <row r="1812" spans="1:16" ht="24">
      <c r="A1812" s="54" t="s">
        <v>225</v>
      </c>
      <c r="B1812" s="54" t="s">
        <v>185</v>
      </c>
      <c r="C1812" s="54" t="s">
        <v>1125</v>
      </c>
      <c r="D1812" s="54" t="s">
        <v>172</v>
      </c>
      <c r="E1812" s="54" t="s">
        <v>365</v>
      </c>
      <c r="F1812" s="54" t="s">
        <v>267</v>
      </c>
      <c r="G1812" s="54" t="s">
        <v>302</v>
      </c>
      <c r="H1812" s="54" t="s">
        <v>303</v>
      </c>
      <c r="I1812" s="54" t="s">
        <v>304</v>
      </c>
      <c r="J1812" s="54" t="s">
        <v>302</v>
      </c>
      <c r="K1812" s="54" t="s">
        <v>810</v>
      </c>
      <c r="L1812" s="89">
        <v>41695</v>
      </c>
      <c r="M1812" s="89"/>
      <c r="N1812" s="54" t="s">
        <v>811</v>
      </c>
      <c r="O1812" s="90">
        <v>1.29E-2</v>
      </c>
      <c r="P1812" s="54">
        <v>1</v>
      </c>
    </row>
    <row r="1813" spans="1:16" ht="24">
      <c r="A1813" s="54" t="s">
        <v>225</v>
      </c>
      <c r="B1813" s="54" t="s">
        <v>185</v>
      </c>
      <c r="C1813" s="54" t="s">
        <v>1125</v>
      </c>
      <c r="D1813" s="54" t="s">
        <v>172</v>
      </c>
      <c r="E1813" s="54" t="s">
        <v>365</v>
      </c>
      <c r="F1813" s="54" t="s">
        <v>267</v>
      </c>
      <c r="G1813" s="54" t="s">
        <v>302</v>
      </c>
      <c r="H1813" s="54" t="s">
        <v>303</v>
      </c>
      <c r="I1813" s="54" t="s">
        <v>304</v>
      </c>
      <c r="J1813" s="54" t="s">
        <v>302</v>
      </c>
      <c r="K1813" s="54" t="s">
        <v>818</v>
      </c>
      <c r="L1813" s="89">
        <v>41695</v>
      </c>
      <c r="M1813" s="89"/>
      <c r="N1813" s="54" t="s">
        <v>819</v>
      </c>
      <c r="O1813" s="90">
        <v>1.29E-2</v>
      </c>
      <c r="P1813" s="54">
        <v>1</v>
      </c>
    </row>
    <row r="1814" spans="1:16" ht="24">
      <c r="A1814" s="54" t="s">
        <v>225</v>
      </c>
      <c r="B1814" s="54" t="s">
        <v>185</v>
      </c>
      <c r="C1814" s="54" t="s">
        <v>1125</v>
      </c>
      <c r="D1814" s="54" t="s">
        <v>172</v>
      </c>
      <c r="E1814" s="54" t="s">
        <v>365</v>
      </c>
      <c r="F1814" s="54" t="s">
        <v>267</v>
      </c>
      <c r="G1814" s="54" t="s">
        <v>854</v>
      </c>
      <c r="H1814" s="54" t="s">
        <v>876</v>
      </c>
      <c r="I1814" s="54" t="s">
        <v>877</v>
      </c>
      <c r="J1814" s="54" t="s">
        <v>854</v>
      </c>
      <c r="K1814" s="54" t="s">
        <v>880</v>
      </c>
      <c r="L1814" s="89">
        <v>41695</v>
      </c>
      <c r="M1814" s="89"/>
      <c r="N1814" s="54" t="s">
        <v>881</v>
      </c>
      <c r="O1814" s="90">
        <v>0.12770000000000001</v>
      </c>
      <c r="P1814" s="54">
        <v>11</v>
      </c>
    </row>
    <row r="1815" spans="1:16" ht="24">
      <c r="A1815" s="54" t="s">
        <v>225</v>
      </c>
      <c r="B1815" s="54" t="s">
        <v>185</v>
      </c>
      <c r="C1815" s="54" t="s">
        <v>1125</v>
      </c>
      <c r="D1815" s="54" t="s">
        <v>172</v>
      </c>
      <c r="E1815" s="54" t="s">
        <v>365</v>
      </c>
      <c r="F1815" s="54" t="s">
        <v>267</v>
      </c>
      <c r="G1815" s="54" t="s">
        <v>854</v>
      </c>
      <c r="H1815" s="54" t="s">
        <v>876</v>
      </c>
      <c r="I1815" s="54" t="s">
        <v>877</v>
      </c>
      <c r="J1815" s="54" t="s">
        <v>854</v>
      </c>
      <c r="K1815" s="54" t="s">
        <v>872</v>
      </c>
      <c r="L1815" s="89">
        <v>41695</v>
      </c>
      <c r="M1815" s="89"/>
      <c r="N1815" s="54" t="s">
        <v>882</v>
      </c>
      <c r="O1815" s="90">
        <v>1.29E-2</v>
      </c>
      <c r="P1815" s="54">
        <v>1</v>
      </c>
    </row>
    <row r="1816" spans="1:16" ht="24">
      <c r="A1816" s="54" t="s">
        <v>225</v>
      </c>
      <c r="B1816" s="54" t="s">
        <v>185</v>
      </c>
      <c r="C1816" s="54" t="s">
        <v>1125</v>
      </c>
      <c r="D1816" s="54" t="s">
        <v>172</v>
      </c>
      <c r="E1816" s="54" t="s">
        <v>365</v>
      </c>
      <c r="F1816" s="54" t="s">
        <v>267</v>
      </c>
      <c r="G1816" s="54" t="s">
        <v>854</v>
      </c>
      <c r="H1816" s="54" t="s">
        <v>876</v>
      </c>
      <c r="I1816" s="54" t="s">
        <v>877</v>
      </c>
      <c r="J1816" s="54" t="s">
        <v>854</v>
      </c>
      <c r="K1816" s="54" t="s">
        <v>876</v>
      </c>
      <c r="L1816" s="89">
        <v>41695</v>
      </c>
      <c r="M1816" s="89"/>
      <c r="N1816" s="54" t="s">
        <v>883</v>
      </c>
      <c r="O1816" s="90">
        <v>1.29E-2</v>
      </c>
      <c r="P1816" s="54">
        <v>1</v>
      </c>
    </row>
    <row r="1817" spans="1:16" ht="36">
      <c r="A1817" s="54" t="s">
        <v>225</v>
      </c>
      <c r="B1817" s="54" t="s">
        <v>185</v>
      </c>
      <c r="C1817" s="54" t="s">
        <v>1125</v>
      </c>
      <c r="D1817" s="54" t="s">
        <v>172</v>
      </c>
      <c r="E1817" s="54" t="s">
        <v>365</v>
      </c>
      <c r="F1817" s="54" t="s">
        <v>267</v>
      </c>
      <c r="G1817" s="54" t="s">
        <v>199</v>
      </c>
      <c r="H1817" s="54" t="s">
        <v>971</v>
      </c>
      <c r="I1817" s="54" t="s">
        <v>972</v>
      </c>
      <c r="J1817" s="54" t="s">
        <v>199</v>
      </c>
      <c r="K1817" s="54" t="s">
        <v>975</v>
      </c>
      <c r="L1817" s="89">
        <v>41695</v>
      </c>
      <c r="M1817" s="89"/>
      <c r="N1817" s="54" t="s">
        <v>976</v>
      </c>
      <c r="O1817" s="90">
        <v>1.29E-2</v>
      </c>
      <c r="P1817" s="54">
        <v>1</v>
      </c>
    </row>
    <row r="1818" spans="1:16" ht="24">
      <c r="A1818" s="54" t="s">
        <v>225</v>
      </c>
      <c r="B1818" s="54" t="s">
        <v>185</v>
      </c>
      <c r="C1818" s="54" t="s">
        <v>1125</v>
      </c>
      <c r="D1818" s="54" t="s">
        <v>172</v>
      </c>
      <c r="E1818" s="54" t="s">
        <v>365</v>
      </c>
      <c r="F1818" s="54" t="s">
        <v>267</v>
      </c>
      <c r="G1818" s="54" t="s">
        <v>199</v>
      </c>
      <c r="H1818" s="54" t="s">
        <v>971</v>
      </c>
      <c r="I1818" s="54" t="s">
        <v>972</v>
      </c>
      <c r="J1818" s="54" t="s">
        <v>199</v>
      </c>
      <c r="K1818" s="54" t="s">
        <v>989</v>
      </c>
      <c r="L1818" s="89">
        <v>41695</v>
      </c>
      <c r="M1818" s="89"/>
      <c r="N1818" s="54" t="s">
        <v>990</v>
      </c>
      <c r="O1818" s="90">
        <v>1.29E-2</v>
      </c>
      <c r="P1818" s="54">
        <v>1</v>
      </c>
    </row>
    <row r="1819" spans="1:16" ht="24">
      <c r="A1819" s="54" t="s">
        <v>225</v>
      </c>
      <c r="B1819" s="54" t="s">
        <v>185</v>
      </c>
      <c r="C1819" s="54" t="s">
        <v>364</v>
      </c>
      <c r="D1819" s="54" t="s">
        <v>172</v>
      </c>
      <c r="E1819" s="54" t="s">
        <v>365</v>
      </c>
      <c r="F1819" s="54" t="s">
        <v>267</v>
      </c>
      <c r="G1819" s="54" t="s">
        <v>192</v>
      </c>
      <c r="H1819" s="54" t="s">
        <v>275</v>
      </c>
      <c r="I1819" s="54" t="s">
        <v>276</v>
      </c>
      <c r="J1819" s="54" t="s">
        <v>192</v>
      </c>
      <c r="K1819" s="54" t="s">
        <v>281</v>
      </c>
      <c r="L1819" s="89">
        <v>41898</v>
      </c>
      <c r="M1819" s="89"/>
      <c r="N1819" s="54" t="s">
        <v>282</v>
      </c>
      <c r="O1819" s="90">
        <v>1.46E-2</v>
      </c>
      <c r="P1819" s="54">
        <v>1</v>
      </c>
    </row>
    <row r="1820" spans="1:16" ht="24">
      <c r="A1820" s="54" t="s">
        <v>225</v>
      </c>
      <c r="B1820" s="54" t="s">
        <v>185</v>
      </c>
      <c r="C1820" s="54" t="s">
        <v>364</v>
      </c>
      <c r="D1820" s="54" t="s">
        <v>172</v>
      </c>
      <c r="E1820" s="54" t="s">
        <v>365</v>
      </c>
      <c r="F1820" s="54" t="s">
        <v>267</v>
      </c>
      <c r="G1820" s="54" t="s">
        <v>192</v>
      </c>
      <c r="H1820" s="54" t="s">
        <v>473</v>
      </c>
      <c r="I1820" s="54" t="s">
        <v>474</v>
      </c>
      <c r="J1820" s="54" t="s">
        <v>192</v>
      </c>
      <c r="K1820" s="54" t="s">
        <v>493</v>
      </c>
      <c r="L1820" s="89">
        <v>41695</v>
      </c>
      <c r="M1820" s="89"/>
      <c r="N1820" s="54" t="s">
        <v>494</v>
      </c>
      <c r="O1820" s="90">
        <v>1.46E-2</v>
      </c>
      <c r="P1820" s="54">
        <v>1</v>
      </c>
    </row>
    <row r="1821" spans="1:16" ht="24">
      <c r="A1821" s="54" t="s">
        <v>225</v>
      </c>
      <c r="B1821" s="54" t="s">
        <v>185</v>
      </c>
      <c r="C1821" s="54" t="s">
        <v>364</v>
      </c>
      <c r="D1821" s="54" t="s">
        <v>172</v>
      </c>
      <c r="E1821" s="54" t="s">
        <v>365</v>
      </c>
      <c r="F1821" s="54" t="s">
        <v>267</v>
      </c>
      <c r="G1821" s="54" t="s">
        <v>194</v>
      </c>
      <c r="H1821" s="54" t="s">
        <v>195</v>
      </c>
      <c r="I1821" s="54" t="s">
        <v>673</v>
      </c>
      <c r="J1821" s="54" t="s">
        <v>194</v>
      </c>
      <c r="K1821" s="54" t="s">
        <v>674</v>
      </c>
      <c r="L1821" s="89">
        <v>41814</v>
      </c>
      <c r="M1821" s="89"/>
      <c r="N1821" s="54" t="s">
        <v>675</v>
      </c>
      <c r="O1821" s="90">
        <v>1.46E-2</v>
      </c>
      <c r="P1821" s="54">
        <v>1</v>
      </c>
    </row>
    <row r="1822" spans="1:16" ht="24">
      <c r="A1822" s="54" t="s">
        <v>225</v>
      </c>
      <c r="B1822" s="54" t="s">
        <v>185</v>
      </c>
      <c r="C1822" s="54" t="s">
        <v>364</v>
      </c>
      <c r="D1822" s="54" t="s">
        <v>172</v>
      </c>
      <c r="E1822" s="54" t="s">
        <v>365</v>
      </c>
      <c r="F1822" s="54" t="s">
        <v>267</v>
      </c>
      <c r="G1822" s="54" t="s">
        <v>854</v>
      </c>
      <c r="H1822" s="54" t="s">
        <v>876</v>
      </c>
      <c r="I1822" s="54" t="s">
        <v>877</v>
      </c>
      <c r="J1822" s="54" t="s">
        <v>854</v>
      </c>
      <c r="K1822" s="54" t="s">
        <v>880</v>
      </c>
      <c r="L1822" s="89">
        <v>41695</v>
      </c>
      <c r="M1822" s="89"/>
      <c r="N1822" s="54" t="s">
        <v>881</v>
      </c>
      <c r="O1822" s="90">
        <v>1.46E-2</v>
      </c>
      <c r="P1822" s="54">
        <v>1</v>
      </c>
    </row>
    <row r="1823" spans="1:16" ht="24">
      <c r="A1823" s="54" t="s">
        <v>225</v>
      </c>
      <c r="B1823" s="54" t="s">
        <v>185</v>
      </c>
      <c r="C1823" s="54" t="s">
        <v>1627</v>
      </c>
      <c r="D1823" s="54" t="s">
        <v>1628</v>
      </c>
      <c r="E1823" s="54" t="s">
        <v>1117</v>
      </c>
      <c r="F1823" s="54" t="s">
        <v>267</v>
      </c>
      <c r="G1823" s="54" t="s">
        <v>199</v>
      </c>
      <c r="H1823" s="54" t="s">
        <v>941</v>
      </c>
      <c r="I1823" s="54" t="s">
        <v>1441</v>
      </c>
      <c r="J1823" s="54" t="s">
        <v>199</v>
      </c>
      <c r="K1823" s="54" t="s">
        <v>941</v>
      </c>
      <c r="L1823" s="89">
        <v>43210</v>
      </c>
      <c r="M1823" s="89"/>
      <c r="N1823" s="54" t="s">
        <v>1442</v>
      </c>
      <c r="O1823" s="90">
        <v>0.91</v>
      </c>
      <c r="P1823" s="54">
        <v>1</v>
      </c>
    </row>
    <row r="1824" spans="1:16" ht="24">
      <c r="A1824" s="54" t="s">
        <v>225</v>
      </c>
      <c r="B1824" s="54" t="s">
        <v>185</v>
      </c>
      <c r="C1824" s="54" t="s">
        <v>1126</v>
      </c>
      <c r="D1824" s="54" t="s">
        <v>1629</v>
      </c>
      <c r="E1824" s="54" t="s">
        <v>365</v>
      </c>
      <c r="F1824" s="54" t="s">
        <v>267</v>
      </c>
      <c r="G1824" s="54" t="s">
        <v>495</v>
      </c>
      <c r="H1824" s="54" t="s">
        <v>496</v>
      </c>
      <c r="I1824" s="54" t="s">
        <v>497</v>
      </c>
      <c r="J1824" s="54" t="s">
        <v>495</v>
      </c>
      <c r="K1824" s="54" t="s">
        <v>498</v>
      </c>
      <c r="L1824" s="89">
        <v>41688</v>
      </c>
      <c r="M1824" s="89"/>
      <c r="N1824" s="54" t="s">
        <v>499</v>
      </c>
      <c r="O1824" s="90">
        <v>0.13772000000000001</v>
      </c>
      <c r="P1824" s="54">
        <v>4</v>
      </c>
    </row>
    <row r="1825" spans="1:16" ht="24">
      <c r="A1825" s="54" t="s">
        <v>225</v>
      </c>
      <c r="B1825" s="54" t="s">
        <v>185</v>
      </c>
      <c r="C1825" s="54" t="s">
        <v>1126</v>
      </c>
      <c r="D1825" s="54" t="s">
        <v>1629</v>
      </c>
      <c r="E1825" s="54" t="s">
        <v>365</v>
      </c>
      <c r="F1825" s="54" t="s">
        <v>267</v>
      </c>
      <c r="G1825" s="54" t="s">
        <v>495</v>
      </c>
      <c r="H1825" s="54" t="s">
        <v>496</v>
      </c>
      <c r="I1825" s="54" t="s">
        <v>497</v>
      </c>
      <c r="J1825" s="54" t="s">
        <v>495</v>
      </c>
      <c r="K1825" s="54" t="s">
        <v>500</v>
      </c>
      <c r="L1825" s="89">
        <v>41688</v>
      </c>
      <c r="M1825" s="89"/>
      <c r="N1825" s="54" t="s">
        <v>501</v>
      </c>
      <c r="O1825" s="90">
        <v>0.24101000000000011</v>
      </c>
      <c r="P1825" s="54">
        <v>7</v>
      </c>
    </row>
    <row r="1826" spans="1:16" ht="36">
      <c r="A1826" s="54" t="s">
        <v>225</v>
      </c>
      <c r="B1826" s="54" t="s">
        <v>185</v>
      </c>
      <c r="C1826" s="54" t="s">
        <v>1126</v>
      </c>
      <c r="D1826" s="54" t="s">
        <v>1629</v>
      </c>
      <c r="E1826" s="54" t="s">
        <v>365</v>
      </c>
      <c r="F1826" s="54" t="s">
        <v>267</v>
      </c>
      <c r="G1826" s="54" t="s">
        <v>495</v>
      </c>
      <c r="H1826" s="54" t="s">
        <v>496</v>
      </c>
      <c r="I1826" s="54" t="s">
        <v>497</v>
      </c>
      <c r="J1826" s="54" t="s">
        <v>495</v>
      </c>
      <c r="K1826" s="54" t="s">
        <v>502</v>
      </c>
      <c r="L1826" s="89">
        <v>41688</v>
      </c>
      <c r="M1826" s="89"/>
      <c r="N1826" s="54" t="s">
        <v>503</v>
      </c>
      <c r="O1826" s="90">
        <v>0.27544000000000002</v>
      </c>
      <c r="P1826" s="54">
        <v>8</v>
      </c>
    </row>
    <row r="1827" spans="1:16" ht="24">
      <c r="A1827" s="54" t="s">
        <v>225</v>
      </c>
      <c r="B1827" s="54" t="s">
        <v>185</v>
      </c>
      <c r="C1827" s="54" t="s">
        <v>1126</v>
      </c>
      <c r="D1827" s="54" t="s">
        <v>1629</v>
      </c>
      <c r="E1827" s="54" t="s">
        <v>365</v>
      </c>
      <c r="F1827" s="54" t="s">
        <v>267</v>
      </c>
      <c r="G1827" s="54" t="s">
        <v>495</v>
      </c>
      <c r="H1827" s="54" t="s">
        <v>496</v>
      </c>
      <c r="I1827" s="54" t="s">
        <v>497</v>
      </c>
      <c r="J1827" s="54" t="s">
        <v>495</v>
      </c>
      <c r="K1827" s="54" t="s">
        <v>504</v>
      </c>
      <c r="L1827" s="89">
        <v>41688</v>
      </c>
      <c r="M1827" s="89"/>
      <c r="N1827" s="54" t="s">
        <v>505</v>
      </c>
      <c r="O1827" s="90">
        <v>0.24101000000000011</v>
      </c>
      <c r="P1827" s="54">
        <v>7</v>
      </c>
    </row>
    <row r="1828" spans="1:16" ht="24">
      <c r="A1828" s="54" t="s">
        <v>225</v>
      </c>
      <c r="B1828" s="54" t="s">
        <v>185</v>
      </c>
      <c r="C1828" s="54" t="s">
        <v>1126</v>
      </c>
      <c r="D1828" s="54" t="s">
        <v>1629</v>
      </c>
      <c r="E1828" s="54" t="s">
        <v>365</v>
      </c>
      <c r="F1828" s="54" t="s">
        <v>267</v>
      </c>
      <c r="G1828" s="54" t="s">
        <v>495</v>
      </c>
      <c r="H1828" s="54" t="s">
        <v>496</v>
      </c>
      <c r="I1828" s="54" t="s">
        <v>497</v>
      </c>
      <c r="J1828" s="54" t="s">
        <v>495</v>
      </c>
      <c r="K1828" s="54" t="s">
        <v>506</v>
      </c>
      <c r="L1828" s="89">
        <v>41688</v>
      </c>
      <c r="M1828" s="89"/>
      <c r="N1828" s="54" t="s">
        <v>507</v>
      </c>
      <c r="O1828" s="90">
        <v>0.27544000000000002</v>
      </c>
      <c r="P1828" s="54">
        <v>8</v>
      </c>
    </row>
    <row r="1829" spans="1:16" ht="24">
      <c r="A1829" s="54" t="s">
        <v>225</v>
      </c>
      <c r="B1829" s="54" t="s">
        <v>185</v>
      </c>
      <c r="C1829" s="54" t="s">
        <v>1126</v>
      </c>
      <c r="D1829" s="54" t="s">
        <v>1629</v>
      </c>
      <c r="E1829" s="54" t="s">
        <v>365</v>
      </c>
      <c r="F1829" s="54" t="s">
        <v>267</v>
      </c>
      <c r="G1829" s="54" t="s">
        <v>495</v>
      </c>
      <c r="H1829" s="54" t="s">
        <v>496</v>
      </c>
      <c r="I1829" s="54" t="s">
        <v>497</v>
      </c>
      <c r="J1829" s="54" t="s">
        <v>495</v>
      </c>
      <c r="K1829" s="54" t="s">
        <v>508</v>
      </c>
      <c r="L1829" s="89">
        <v>41688</v>
      </c>
      <c r="M1829" s="89"/>
      <c r="N1829" s="54" t="s">
        <v>509</v>
      </c>
      <c r="O1829" s="90">
        <v>0.24101000000000011</v>
      </c>
      <c r="P1829" s="54">
        <v>7</v>
      </c>
    </row>
    <row r="1830" spans="1:16" ht="24">
      <c r="A1830" s="54" t="s">
        <v>225</v>
      </c>
      <c r="B1830" s="54" t="s">
        <v>185</v>
      </c>
      <c r="C1830" s="54" t="s">
        <v>1126</v>
      </c>
      <c r="D1830" s="54" t="s">
        <v>1629</v>
      </c>
      <c r="E1830" s="54" t="s">
        <v>365</v>
      </c>
      <c r="F1830" s="54" t="s">
        <v>267</v>
      </c>
      <c r="G1830" s="54" t="s">
        <v>495</v>
      </c>
      <c r="H1830" s="54" t="s">
        <v>496</v>
      </c>
      <c r="I1830" s="54" t="s">
        <v>497</v>
      </c>
      <c r="J1830" s="54" t="s">
        <v>495</v>
      </c>
      <c r="K1830" s="54" t="s">
        <v>510</v>
      </c>
      <c r="L1830" s="89">
        <v>41688</v>
      </c>
      <c r="M1830" s="89"/>
      <c r="N1830" s="54" t="s">
        <v>511</v>
      </c>
      <c r="O1830" s="90">
        <v>0.24101000000000011</v>
      </c>
      <c r="P1830" s="54">
        <v>7</v>
      </c>
    </row>
    <row r="1831" spans="1:16" ht="24">
      <c r="A1831" s="54" t="s">
        <v>225</v>
      </c>
      <c r="B1831" s="54" t="s">
        <v>185</v>
      </c>
      <c r="C1831" s="54" t="s">
        <v>1126</v>
      </c>
      <c r="D1831" s="54" t="s">
        <v>1629</v>
      </c>
      <c r="E1831" s="54" t="s">
        <v>365</v>
      </c>
      <c r="F1831" s="54" t="s">
        <v>267</v>
      </c>
      <c r="G1831" s="54" t="s">
        <v>495</v>
      </c>
      <c r="H1831" s="54" t="s">
        <v>496</v>
      </c>
      <c r="I1831" s="54" t="s">
        <v>497</v>
      </c>
      <c r="J1831" s="54" t="s">
        <v>495</v>
      </c>
      <c r="K1831" s="54" t="s">
        <v>512</v>
      </c>
      <c r="L1831" s="89">
        <v>41688</v>
      </c>
      <c r="M1831" s="89"/>
      <c r="N1831" s="54" t="s">
        <v>513</v>
      </c>
      <c r="O1831" s="90">
        <v>0.24101000000000011</v>
      </c>
      <c r="P1831" s="54">
        <v>7</v>
      </c>
    </row>
    <row r="1832" spans="1:16" ht="24">
      <c r="A1832" s="54" t="s">
        <v>225</v>
      </c>
      <c r="B1832" s="54" t="s">
        <v>185</v>
      </c>
      <c r="C1832" s="54" t="s">
        <v>1126</v>
      </c>
      <c r="D1832" s="54" t="s">
        <v>1629</v>
      </c>
      <c r="E1832" s="54" t="s">
        <v>365</v>
      </c>
      <c r="F1832" s="54" t="s">
        <v>267</v>
      </c>
      <c r="G1832" s="54" t="s">
        <v>495</v>
      </c>
      <c r="H1832" s="54" t="s">
        <v>496</v>
      </c>
      <c r="I1832" s="54" t="s">
        <v>497</v>
      </c>
      <c r="J1832" s="54" t="s">
        <v>495</v>
      </c>
      <c r="K1832" s="54" t="s">
        <v>514</v>
      </c>
      <c r="L1832" s="89">
        <v>41688</v>
      </c>
      <c r="M1832" s="89"/>
      <c r="N1832" s="54" t="s">
        <v>515</v>
      </c>
      <c r="O1832" s="90">
        <v>0.34429999999999999</v>
      </c>
      <c r="P1832" s="54">
        <v>10</v>
      </c>
    </row>
    <row r="1833" spans="1:16" ht="24">
      <c r="A1833" s="54" t="s">
        <v>225</v>
      </c>
      <c r="B1833" s="54" t="s">
        <v>185</v>
      </c>
      <c r="C1833" s="54" t="s">
        <v>1126</v>
      </c>
      <c r="D1833" s="54" t="s">
        <v>1629</v>
      </c>
      <c r="E1833" s="54" t="s">
        <v>365</v>
      </c>
      <c r="F1833" s="54" t="s">
        <v>267</v>
      </c>
      <c r="G1833" s="54" t="s">
        <v>495</v>
      </c>
      <c r="H1833" s="54" t="s">
        <v>496</v>
      </c>
      <c r="I1833" s="54" t="s">
        <v>497</v>
      </c>
      <c r="J1833" s="54" t="s">
        <v>495</v>
      </c>
      <c r="K1833" s="54" t="s">
        <v>516</v>
      </c>
      <c r="L1833" s="89">
        <v>41688</v>
      </c>
      <c r="M1833" s="89"/>
      <c r="N1833" s="54" t="s">
        <v>517</v>
      </c>
      <c r="O1833" s="90">
        <v>0.27544000000000002</v>
      </c>
      <c r="P1833" s="54">
        <v>8</v>
      </c>
    </row>
    <row r="1834" spans="1:16" ht="24">
      <c r="A1834" s="54" t="s">
        <v>225</v>
      </c>
      <c r="B1834" s="54" t="s">
        <v>185</v>
      </c>
      <c r="C1834" s="54" t="s">
        <v>1126</v>
      </c>
      <c r="D1834" s="54" t="s">
        <v>1629</v>
      </c>
      <c r="E1834" s="54" t="s">
        <v>365</v>
      </c>
      <c r="F1834" s="54" t="s">
        <v>267</v>
      </c>
      <c r="G1834" s="54" t="s">
        <v>495</v>
      </c>
      <c r="H1834" s="54" t="s">
        <v>496</v>
      </c>
      <c r="I1834" s="54" t="s">
        <v>497</v>
      </c>
      <c r="J1834" s="54" t="s">
        <v>495</v>
      </c>
      <c r="K1834" s="54" t="s">
        <v>518</v>
      </c>
      <c r="L1834" s="89">
        <v>41688</v>
      </c>
      <c r="M1834" s="89"/>
      <c r="N1834" s="54" t="s">
        <v>519</v>
      </c>
      <c r="O1834" s="90">
        <v>0.24101000000000011</v>
      </c>
      <c r="P1834" s="54">
        <v>7</v>
      </c>
    </row>
    <row r="1835" spans="1:16" ht="24">
      <c r="A1835" s="54" t="s">
        <v>225</v>
      </c>
      <c r="B1835" s="54" t="s">
        <v>185</v>
      </c>
      <c r="C1835" s="54" t="s">
        <v>1126</v>
      </c>
      <c r="D1835" s="54" t="s">
        <v>1629</v>
      </c>
      <c r="E1835" s="54" t="s">
        <v>365</v>
      </c>
      <c r="F1835" s="54" t="s">
        <v>267</v>
      </c>
      <c r="G1835" s="54" t="s">
        <v>495</v>
      </c>
      <c r="H1835" s="54" t="s">
        <v>496</v>
      </c>
      <c r="I1835" s="54" t="s">
        <v>497</v>
      </c>
      <c r="J1835" s="54" t="s">
        <v>495</v>
      </c>
      <c r="K1835" s="54" t="s">
        <v>520</v>
      </c>
      <c r="L1835" s="89">
        <v>41688</v>
      </c>
      <c r="M1835" s="89"/>
      <c r="N1835" s="54" t="s">
        <v>521</v>
      </c>
      <c r="O1835" s="90">
        <v>0.27544000000000002</v>
      </c>
      <c r="P1835" s="54">
        <v>8</v>
      </c>
    </row>
    <row r="1836" spans="1:16" ht="24">
      <c r="A1836" s="54" t="s">
        <v>225</v>
      </c>
      <c r="B1836" s="54" t="s">
        <v>185</v>
      </c>
      <c r="C1836" s="54" t="s">
        <v>1538</v>
      </c>
      <c r="D1836" s="54" t="s">
        <v>1539</v>
      </c>
      <c r="E1836" s="54" t="s">
        <v>335</v>
      </c>
      <c r="F1836" s="54" t="s">
        <v>267</v>
      </c>
      <c r="G1836" s="54" t="s">
        <v>256</v>
      </c>
      <c r="H1836" s="54" t="s">
        <v>298</v>
      </c>
      <c r="I1836" s="54" t="s">
        <v>1139</v>
      </c>
      <c r="J1836" s="54" t="s">
        <v>256</v>
      </c>
      <c r="K1836" s="54" t="s">
        <v>1140</v>
      </c>
      <c r="L1836" s="89">
        <v>42562</v>
      </c>
      <c r="M1836" s="89"/>
      <c r="N1836" s="54" t="s">
        <v>1141</v>
      </c>
      <c r="O1836" s="90">
        <v>-6.4300000000000024E-2</v>
      </c>
      <c r="P1836" s="54">
        <v>-8</v>
      </c>
    </row>
    <row r="1837" spans="1:16" ht="24">
      <c r="A1837" s="54" t="s">
        <v>225</v>
      </c>
      <c r="B1837" s="54" t="s">
        <v>185</v>
      </c>
      <c r="C1837" s="54" t="s">
        <v>1126</v>
      </c>
      <c r="D1837" s="54" t="s">
        <v>152</v>
      </c>
      <c r="E1837" s="54" t="s">
        <v>365</v>
      </c>
      <c r="F1837" s="54" t="s">
        <v>267</v>
      </c>
      <c r="G1837" s="54" t="s">
        <v>186</v>
      </c>
      <c r="H1837" s="54" t="s">
        <v>382</v>
      </c>
      <c r="I1837" s="54" t="s">
        <v>383</v>
      </c>
      <c r="J1837" s="54" t="s">
        <v>186</v>
      </c>
      <c r="K1837" s="54" t="s">
        <v>382</v>
      </c>
      <c r="L1837" s="89">
        <v>42230</v>
      </c>
      <c r="M1837" s="89"/>
      <c r="N1837" s="54" t="s">
        <v>384</v>
      </c>
      <c r="O1837" s="90">
        <v>0</v>
      </c>
      <c r="P1837" s="54">
        <v>0</v>
      </c>
    </row>
    <row r="1838" spans="1:16" ht="24">
      <c r="A1838" s="54" t="s">
        <v>225</v>
      </c>
      <c r="B1838" s="54" t="s">
        <v>185</v>
      </c>
      <c r="C1838" s="54" t="s">
        <v>1126</v>
      </c>
      <c r="D1838" s="54" t="s">
        <v>152</v>
      </c>
      <c r="E1838" s="54" t="s">
        <v>365</v>
      </c>
      <c r="F1838" s="54" t="s">
        <v>267</v>
      </c>
      <c r="G1838" s="54" t="s">
        <v>186</v>
      </c>
      <c r="H1838" s="54" t="s">
        <v>187</v>
      </c>
      <c r="I1838" s="54" t="s">
        <v>268</v>
      </c>
      <c r="J1838" s="54" t="s">
        <v>186</v>
      </c>
      <c r="K1838" s="54" t="s">
        <v>187</v>
      </c>
      <c r="L1838" s="89">
        <v>42094</v>
      </c>
      <c r="M1838" s="89"/>
      <c r="N1838" s="54" t="s">
        <v>269</v>
      </c>
      <c r="O1838" s="90">
        <v>4.0605186999999989E-3</v>
      </c>
      <c r="P1838" s="54">
        <v>1</v>
      </c>
    </row>
    <row r="1839" spans="1:16" ht="24">
      <c r="A1839" s="54" t="s">
        <v>225</v>
      </c>
      <c r="B1839" s="54" t="s">
        <v>185</v>
      </c>
      <c r="C1839" s="54" t="s">
        <v>1126</v>
      </c>
      <c r="D1839" s="54" t="s">
        <v>152</v>
      </c>
      <c r="E1839" s="54" t="s">
        <v>365</v>
      </c>
      <c r="F1839" s="54" t="s">
        <v>267</v>
      </c>
      <c r="G1839" s="54" t="s">
        <v>186</v>
      </c>
      <c r="H1839" s="54" t="s">
        <v>187</v>
      </c>
      <c r="I1839" s="54" t="s">
        <v>270</v>
      </c>
      <c r="J1839" s="54" t="s">
        <v>186</v>
      </c>
      <c r="K1839" s="54" t="s">
        <v>273</v>
      </c>
      <c r="L1839" s="89">
        <v>42251</v>
      </c>
      <c r="M1839" s="89"/>
      <c r="N1839" s="54" t="s">
        <v>274</v>
      </c>
      <c r="O1839" s="90">
        <v>0</v>
      </c>
      <c r="P1839" s="54">
        <v>0</v>
      </c>
    </row>
    <row r="1840" spans="1:16" ht="24">
      <c r="A1840" s="54" t="s">
        <v>225</v>
      </c>
      <c r="B1840" s="54" t="s">
        <v>185</v>
      </c>
      <c r="C1840" s="54" t="s">
        <v>1126</v>
      </c>
      <c r="D1840" s="54" t="s">
        <v>152</v>
      </c>
      <c r="E1840" s="54" t="s">
        <v>365</v>
      </c>
      <c r="F1840" s="54" t="s">
        <v>267</v>
      </c>
      <c r="G1840" s="54" t="s">
        <v>186</v>
      </c>
      <c r="H1840" s="54" t="s">
        <v>404</v>
      </c>
      <c r="I1840" s="54" t="s">
        <v>405</v>
      </c>
      <c r="J1840" s="54" t="s">
        <v>186</v>
      </c>
      <c r="K1840" s="54" t="s">
        <v>404</v>
      </c>
      <c r="L1840" s="89">
        <v>42059</v>
      </c>
      <c r="M1840" s="89"/>
      <c r="N1840" s="54" t="s">
        <v>406</v>
      </c>
      <c r="O1840" s="90">
        <v>2.84236312E-2</v>
      </c>
      <c r="P1840" s="54">
        <v>7</v>
      </c>
    </row>
    <row r="1841" spans="1:16" ht="24">
      <c r="A1841" s="54" t="s">
        <v>225</v>
      </c>
      <c r="B1841" s="54" t="s">
        <v>185</v>
      </c>
      <c r="C1841" s="54" t="s">
        <v>1126</v>
      </c>
      <c r="D1841" s="54" t="s">
        <v>152</v>
      </c>
      <c r="E1841" s="54" t="s">
        <v>365</v>
      </c>
      <c r="F1841" s="54" t="s">
        <v>267</v>
      </c>
      <c r="G1841" s="54" t="s">
        <v>411</v>
      </c>
      <c r="H1841" s="54" t="s">
        <v>411</v>
      </c>
      <c r="I1841" s="54" t="s">
        <v>412</v>
      </c>
      <c r="J1841" s="54" t="s">
        <v>411</v>
      </c>
      <c r="K1841" s="54" t="s">
        <v>413</v>
      </c>
      <c r="L1841" s="89">
        <v>41695</v>
      </c>
      <c r="M1841" s="89"/>
      <c r="N1841" s="54" t="s">
        <v>414</v>
      </c>
      <c r="O1841" s="90">
        <v>4.0605186999999989E-3</v>
      </c>
      <c r="P1841" s="54">
        <v>1</v>
      </c>
    </row>
    <row r="1842" spans="1:16" ht="24">
      <c r="A1842" s="54" t="s">
        <v>225</v>
      </c>
      <c r="B1842" s="54" t="s">
        <v>185</v>
      </c>
      <c r="C1842" s="54" t="s">
        <v>1126</v>
      </c>
      <c r="D1842" s="54" t="s">
        <v>152</v>
      </c>
      <c r="E1842" s="54" t="s">
        <v>365</v>
      </c>
      <c r="F1842" s="54" t="s">
        <v>267</v>
      </c>
      <c r="G1842" s="54" t="s">
        <v>411</v>
      </c>
      <c r="H1842" s="54" t="s">
        <v>424</v>
      </c>
      <c r="I1842" s="54" t="s">
        <v>425</v>
      </c>
      <c r="J1842" s="54" t="s">
        <v>411</v>
      </c>
      <c r="K1842" s="54" t="s">
        <v>424</v>
      </c>
      <c r="L1842" s="89">
        <v>41933</v>
      </c>
      <c r="M1842" s="89"/>
      <c r="N1842" s="54" t="s">
        <v>426</v>
      </c>
      <c r="O1842" s="90">
        <v>0</v>
      </c>
      <c r="P1842" s="54">
        <v>0</v>
      </c>
    </row>
    <row r="1843" spans="1:16" ht="24">
      <c r="A1843" s="54" t="s">
        <v>225</v>
      </c>
      <c r="B1843" s="54" t="s">
        <v>185</v>
      </c>
      <c r="C1843" s="54" t="s">
        <v>1126</v>
      </c>
      <c r="D1843" s="54" t="s">
        <v>152</v>
      </c>
      <c r="E1843" s="54" t="s">
        <v>365</v>
      </c>
      <c r="F1843" s="54" t="s">
        <v>267</v>
      </c>
      <c r="G1843" s="54" t="s">
        <v>411</v>
      </c>
      <c r="H1843" s="54" t="s">
        <v>427</v>
      </c>
      <c r="I1843" s="54" t="s">
        <v>428</v>
      </c>
      <c r="J1843" s="54" t="s">
        <v>411</v>
      </c>
      <c r="K1843" s="54" t="s">
        <v>439</v>
      </c>
      <c r="L1843" s="89">
        <v>42066</v>
      </c>
      <c r="M1843" s="89"/>
      <c r="N1843" s="54" t="s">
        <v>440</v>
      </c>
      <c r="O1843" s="90">
        <v>0</v>
      </c>
      <c r="P1843" s="54">
        <v>0</v>
      </c>
    </row>
    <row r="1844" spans="1:16" ht="24">
      <c r="A1844" s="54" t="s">
        <v>225</v>
      </c>
      <c r="B1844" s="54" t="s">
        <v>185</v>
      </c>
      <c r="C1844" s="54" t="s">
        <v>1126</v>
      </c>
      <c r="D1844" s="54" t="s">
        <v>152</v>
      </c>
      <c r="E1844" s="54" t="s">
        <v>365</v>
      </c>
      <c r="F1844" s="54" t="s">
        <v>267</v>
      </c>
      <c r="G1844" s="54" t="s">
        <v>192</v>
      </c>
      <c r="H1844" s="54" t="s">
        <v>447</v>
      </c>
      <c r="I1844" s="54" t="s">
        <v>450</v>
      </c>
      <c r="J1844" s="54" t="s">
        <v>192</v>
      </c>
      <c r="K1844" s="54" t="s">
        <v>447</v>
      </c>
      <c r="L1844" s="89">
        <v>41975</v>
      </c>
      <c r="M1844" s="89"/>
      <c r="N1844" s="54" t="s">
        <v>453</v>
      </c>
      <c r="O1844" s="90">
        <v>0</v>
      </c>
      <c r="P1844" s="54">
        <v>0</v>
      </c>
    </row>
    <row r="1845" spans="1:16" ht="24">
      <c r="A1845" s="54" t="s">
        <v>225</v>
      </c>
      <c r="B1845" s="54" t="s">
        <v>185</v>
      </c>
      <c r="C1845" s="54" t="s">
        <v>1126</v>
      </c>
      <c r="D1845" s="54" t="s">
        <v>152</v>
      </c>
      <c r="E1845" s="54" t="s">
        <v>365</v>
      </c>
      <c r="F1845" s="54" t="s">
        <v>267</v>
      </c>
      <c r="G1845" s="54" t="s">
        <v>192</v>
      </c>
      <c r="H1845" s="54" t="s">
        <v>447</v>
      </c>
      <c r="I1845" s="54" t="s">
        <v>455</v>
      </c>
      <c r="J1845" s="54" t="s">
        <v>192</v>
      </c>
      <c r="K1845" s="54" t="s">
        <v>447</v>
      </c>
      <c r="L1845" s="89">
        <v>41842</v>
      </c>
      <c r="M1845" s="89"/>
      <c r="N1845" s="54" t="s">
        <v>456</v>
      </c>
      <c r="O1845" s="90">
        <v>8.1210375000000008E-3</v>
      </c>
      <c r="P1845" s="54">
        <v>2</v>
      </c>
    </row>
    <row r="1846" spans="1:16" ht="24">
      <c r="A1846" s="54" t="s">
        <v>225</v>
      </c>
      <c r="B1846" s="54" t="s">
        <v>185</v>
      </c>
      <c r="C1846" s="54" t="s">
        <v>1126</v>
      </c>
      <c r="D1846" s="54" t="s">
        <v>152</v>
      </c>
      <c r="E1846" s="54" t="s">
        <v>365</v>
      </c>
      <c r="F1846" s="54" t="s">
        <v>267</v>
      </c>
      <c r="G1846" s="54" t="s">
        <v>192</v>
      </c>
      <c r="H1846" s="54" t="s">
        <v>470</v>
      </c>
      <c r="I1846" s="54" t="s">
        <v>471</v>
      </c>
      <c r="J1846" s="54" t="s">
        <v>192</v>
      </c>
      <c r="K1846" s="54" t="s">
        <v>470</v>
      </c>
      <c r="L1846" s="89">
        <v>41814</v>
      </c>
      <c r="M1846" s="89"/>
      <c r="N1846" s="54" t="s">
        <v>472</v>
      </c>
      <c r="O1846" s="90">
        <v>0</v>
      </c>
      <c r="P1846" s="54">
        <v>0</v>
      </c>
    </row>
    <row r="1847" spans="1:16" ht="24">
      <c r="A1847" s="54" t="s">
        <v>225</v>
      </c>
      <c r="B1847" s="54" t="s">
        <v>185</v>
      </c>
      <c r="C1847" s="54" t="s">
        <v>1126</v>
      </c>
      <c r="D1847" s="54" t="s">
        <v>152</v>
      </c>
      <c r="E1847" s="54" t="s">
        <v>365</v>
      </c>
      <c r="F1847" s="54" t="s">
        <v>267</v>
      </c>
      <c r="G1847" s="54" t="s">
        <v>495</v>
      </c>
      <c r="H1847" s="54" t="s">
        <v>496</v>
      </c>
      <c r="I1847" s="54" t="s">
        <v>497</v>
      </c>
      <c r="J1847" s="54" t="s">
        <v>495</v>
      </c>
      <c r="K1847" s="54" t="s">
        <v>498</v>
      </c>
      <c r="L1847" s="89">
        <v>41688</v>
      </c>
      <c r="M1847" s="89"/>
      <c r="N1847" s="54" t="s">
        <v>499</v>
      </c>
      <c r="O1847" s="90">
        <v>0</v>
      </c>
      <c r="P1847" s="54">
        <v>0</v>
      </c>
    </row>
    <row r="1848" spans="1:16" ht="24">
      <c r="A1848" s="54" t="s">
        <v>225</v>
      </c>
      <c r="B1848" s="54" t="s">
        <v>185</v>
      </c>
      <c r="C1848" s="54" t="s">
        <v>1126</v>
      </c>
      <c r="D1848" s="54" t="s">
        <v>152</v>
      </c>
      <c r="E1848" s="54" t="s">
        <v>365</v>
      </c>
      <c r="F1848" s="54" t="s">
        <v>267</v>
      </c>
      <c r="G1848" s="54" t="s">
        <v>495</v>
      </c>
      <c r="H1848" s="54" t="s">
        <v>496</v>
      </c>
      <c r="I1848" s="54" t="s">
        <v>497</v>
      </c>
      <c r="J1848" s="54" t="s">
        <v>495</v>
      </c>
      <c r="K1848" s="54" t="s">
        <v>500</v>
      </c>
      <c r="L1848" s="89">
        <v>41688</v>
      </c>
      <c r="M1848" s="89"/>
      <c r="N1848" s="54" t="s">
        <v>501</v>
      </c>
      <c r="O1848" s="90">
        <v>4.0605186999999989E-3</v>
      </c>
      <c r="P1848" s="54">
        <v>1</v>
      </c>
    </row>
    <row r="1849" spans="1:16" ht="36">
      <c r="A1849" s="54" t="s">
        <v>225</v>
      </c>
      <c r="B1849" s="54" t="s">
        <v>185</v>
      </c>
      <c r="C1849" s="54" t="s">
        <v>1126</v>
      </c>
      <c r="D1849" s="54" t="s">
        <v>152</v>
      </c>
      <c r="E1849" s="54" t="s">
        <v>365</v>
      </c>
      <c r="F1849" s="54" t="s">
        <v>267</v>
      </c>
      <c r="G1849" s="54" t="s">
        <v>495</v>
      </c>
      <c r="H1849" s="54" t="s">
        <v>496</v>
      </c>
      <c r="I1849" s="54" t="s">
        <v>497</v>
      </c>
      <c r="J1849" s="54" t="s">
        <v>495</v>
      </c>
      <c r="K1849" s="54" t="s">
        <v>502</v>
      </c>
      <c r="L1849" s="89">
        <v>41688</v>
      </c>
      <c r="M1849" s="89"/>
      <c r="N1849" s="54" t="s">
        <v>503</v>
      </c>
      <c r="O1849" s="90">
        <v>0</v>
      </c>
      <c r="P1849" s="54">
        <v>0</v>
      </c>
    </row>
    <row r="1850" spans="1:16" ht="24">
      <c r="A1850" s="54" t="s">
        <v>225</v>
      </c>
      <c r="B1850" s="54" t="s">
        <v>185</v>
      </c>
      <c r="C1850" s="54" t="s">
        <v>1126</v>
      </c>
      <c r="D1850" s="54" t="s">
        <v>152</v>
      </c>
      <c r="E1850" s="54" t="s">
        <v>365</v>
      </c>
      <c r="F1850" s="54" t="s">
        <v>267</v>
      </c>
      <c r="G1850" s="54" t="s">
        <v>495</v>
      </c>
      <c r="H1850" s="54" t="s">
        <v>496</v>
      </c>
      <c r="I1850" s="54" t="s">
        <v>497</v>
      </c>
      <c r="J1850" s="54" t="s">
        <v>495</v>
      </c>
      <c r="K1850" s="54" t="s">
        <v>504</v>
      </c>
      <c r="L1850" s="89">
        <v>41688</v>
      </c>
      <c r="M1850" s="89"/>
      <c r="N1850" s="54" t="s">
        <v>505</v>
      </c>
      <c r="O1850" s="90">
        <v>0</v>
      </c>
      <c r="P1850" s="54">
        <v>0</v>
      </c>
    </row>
    <row r="1851" spans="1:16" ht="24">
      <c r="A1851" s="54" t="s">
        <v>225</v>
      </c>
      <c r="B1851" s="54" t="s">
        <v>185</v>
      </c>
      <c r="C1851" s="54" t="s">
        <v>1126</v>
      </c>
      <c r="D1851" s="54" t="s">
        <v>152</v>
      </c>
      <c r="E1851" s="54" t="s">
        <v>365</v>
      </c>
      <c r="F1851" s="54" t="s">
        <v>267</v>
      </c>
      <c r="G1851" s="54" t="s">
        <v>495</v>
      </c>
      <c r="H1851" s="54" t="s">
        <v>496</v>
      </c>
      <c r="I1851" s="54" t="s">
        <v>497</v>
      </c>
      <c r="J1851" s="54" t="s">
        <v>495</v>
      </c>
      <c r="K1851" s="54" t="s">
        <v>506</v>
      </c>
      <c r="L1851" s="89">
        <v>41688</v>
      </c>
      <c r="M1851" s="89"/>
      <c r="N1851" s="54" t="s">
        <v>507</v>
      </c>
      <c r="O1851" s="90">
        <v>0</v>
      </c>
      <c r="P1851" s="54">
        <v>0</v>
      </c>
    </row>
    <row r="1852" spans="1:16" ht="24">
      <c r="A1852" s="54" t="s">
        <v>225</v>
      </c>
      <c r="B1852" s="54" t="s">
        <v>185</v>
      </c>
      <c r="C1852" s="54" t="s">
        <v>1126</v>
      </c>
      <c r="D1852" s="54" t="s">
        <v>152</v>
      </c>
      <c r="E1852" s="54" t="s">
        <v>365</v>
      </c>
      <c r="F1852" s="54" t="s">
        <v>267</v>
      </c>
      <c r="G1852" s="54" t="s">
        <v>495</v>
      </c>
      <c r="H1852" s="54" t="s">
        <v>496</v>
      </c>
      <c r="I1852" s="54" t="s">
        <v>497</v>
      </c>
      <c r="J1852" s="54" t="s">
        <v>495</v>
      </c>
      <c r="K1852" s="54" t="s">
        <v>508</v>
      </c>
      <c r="L1852" s="89">
        <v>41688</v>
      </c>
      <c r="M1852" s="89"/>
      <c r="N1852" s="54" t="s">
        <v>509</v>
      </c>
      <c r="O1852" s="90">
        <v>0</v>
      </c>
      <c r="P1852" s="54">
        <v>0</v>
      </c>
    </row>
    <row r="1853" spans="1:16" ht="24">
      <c r="A1853" s="54" t="s">
        <v>225</v>
      </c>
      <c r="B1853" s="54" t="s">
        <v>185</v>
      </c>
      <c r="C1853" s="54" t="s">
        <v>1126</v>
      </c>
      <c r="D1853" s="54" t="s">
        <v>152</v>
      </c>
      <c r="E1853" s="54" t="s">
        <v>365</v>
      </c>
      <c r="F1853" s="54" t="s">
        <v>267</v>
      </c>
      <c r="G1853" s="54" t="s">
        <v>495</v>
      </c>
      <c r="H1853" s="54" t="s">
        <v>496</v>
      </c>
      <c r="I1853" s="54" t="s">
        <v>497</v>
      </c>
      <c r="J1853" s="54" t="s">
        <v>495</v>
      </c>
      <c r="K1853" s="54" t="s">
        <v>510</v>
      </c>
      <c r="L1853" s="89">
        <v>41688</v>
      </c>
      <c r="M1853" s="89"/>
      <c r="N1853" s="54" t="s">
        <v>511</v>
      </c>
      <c r="O1853" s="90">
        <v>0</v>
      </c>
      <c r="P1853" s="54">
        <v>0</v>
      </c>
    </row>
    <row r="1854" spans="1:16" ht="24">
      <c r="A1854" s="54" t="s">
        <v>225</v>
      </c>
      <c r="B1854" s="54" t="s">
        <v>185</v>
      </c>
      <c r="C1854" s="54" t="s">
        <v>1126</v>
      </c>
      <c r="D1854" s="54" t="s">
        <v>152</v>
      </c>
      <c r="E1854" s="54" t="s">
        <v>365</v>
      </c>
      <c r="F1854" s="54" t="s">
        <v>267</v>
      </c>
      <c r="G1854" s="54" t="s">
        <v>495</v>
      </c>
      <c r="H1854" s="54" t="s">
        <v>496</v>
      </c>
      <c r="I1854" s="54" t="s">
        <v>497</v>
      </c>
      <c r="J1854" s="54" t="s">
        <v>495</v>
      </c>
      <c r="K1854" s="54" t="s">
        <v>512</v>
      </c>
      <c r="L1854" s="89">
        <v>41688</v>
      </c>
      <c r="M1854" s="89"/>
      <c r="N1854" s="54" t="s">
        <v>513</v>
      </c>
      <c r="O1854" s="90">
        <v>0</v>
      </c>
      <c r="P1854" s="54">
        <v>0</v>
      </c>
    </row>
    <row r="1855" spans="1:16" ht="24">
      <c r="A1855" s="54" t="s">
        <v>225</v>
      </c>
      <c r="B1855" s="54" t="s">
        <v>185</v>
      </c>
      <c r="C1855" s="54" t="s">
        <v>1126</v>
      </c>
      <c r="D1855" s="54" t="s">
        <v>152</v>
      </c>
      <c r="E1855" s="54" t="s">
        <v>365</v>
      </c>
      <c r="F1855" s="54" t="s">
        <v>267</v>
      </c>
      <c r="G1855" s="54" t="s">
        <v>495</v>
      </c>
      <c r="H1855" s="54" t="s">
        <v>496</v>
      </c>
      <c r="I1855" s="54" t="s">
        <v>497</v>
      </c>
      <c r="J1855" s="54" t="s">
        <v>495</v>
      </c>
      <c r="K1855" s="54" t="s">
        <v>514</v>
      </c>
      <c r="L1855" s="89">
        <v>41688</v>
      </c>
      <c r="M1855" s="89"/>
      <c r="N1855" s="54" t="s">
        <v>515</v>
      </c>
      <c r="O1855" s="90">
        <v>2.4363112499999999E-2</v>
      </c>
      <c r="P1855" s="54">
        <v>6</v>
      </c>
    </row>
    <row r="1856" spans="1:16" ht="24">
      <c r="A1856" s="54" t="s">
        <v>225</v>
      </c>
      <c r="B1856" s="54" t="s">
        <v>185</v>
      </c>
      <c r="C1856" s="54" t="s">
        <v>1126</v>
      </c>
      <c r="D1856" s="54" t="s">
        <v>152</v>
      </c>
      <c r="E1856" s="54" t="s">
        <v>365</v>
      </c>
      <c r="F1856" s="54" t="s">
        <v>267</v>
      </c>
      <c r="G1856" s="54" t="s">
        <v>495</v>
      </c>
      <c r="H1856" s="54" t="s">
        <v>496</v>
      </c>
      <c r="I1856" s="54" t="s">
        <v>497</v>
      </c>
      <c r="J1856" s="54" t="s">
        <v>495</v>
      </c>
      <c r="K1856" s="54" t="s">
        <v>516</v>
      </c>
      <c r="L1856" s="89">
        <v>41688</v>
      </c>
      <c r="M1856" s="89"/>
      <c r="N1856" s="54" t="s">
        <v>517</v>
      </c>
      <c r="O1856" s="90">
        <v>0</v>
      </c>
      <c r="P1856" s="54">
        <v>0</v>
      </c>
    </row>
    <row r="1857" spans="1:16" ht="24">
      <c r="A1857" s="54" t="s">
        <v>225</v>
      </c>
      <c r="B1857" s="54" t="s">
        <v>185</v>
      </c>
      <c r="C1857" s="54" t="s">
        <v>1126</v>
      </c>
      <c r="D1857" s="54" t="s">
        <v>152</v>
      </c>
      <c r="E1857" s="54" t="s">
        <v>365</v>
      </c>
      <c r="F1857" s="54" t="s">
        <v>267</v>
      </c>
      <c r="G1857" s="54" t="s">
        <v>495</v>
      </c>
      <c r="H1857" s="54" t="s">
        <v>496</v>
      </c>
      <c r="I1857" s="54" t="s">
        <v>497</v>
      </c>
      <c r="J1857" s="54" t="s">
        <v>495</v>
      </c>
      <c r="K1857" s="54" t="s">
        <v>518</v>
      </c>
      <c r="L1857" s="89">
        <v>41688</v>
      </c>
      <c r="M1857" s="89"/>
      <c r="N1857" s="54" t="s">
        <v>519</v>
      </c>
      <c r="O1857" s="90">
        <v>0</v>
      </c>
      <c r="P1857" s="54">
        <v>0</v>
      </c>
    </row>
    <row r="1858" spans="1:16" ht="24">
      <c r="A1858" s="54" t="s">
        <v>225</v>
      </c>
      <c r="B1858" s="54" t="s">
        <v>185</v>
      </c>
      <c r="C1858" s="54" t="s">
        <v>1126</v>
      </c>
      <c r="D1858" s="54" t="s">
        <v>152</v>
      </c>
      <c r="E1858" s="54" t="s">
        <v>365</v>
      </c>
      <c r="F1858" s="54" t="s">
        <v>267</v>
      </c>
      <c r="G1858" s="54" t="s">
        <v>495</v>
      </c>
      <c r="H1858" s="54" t="s">
        <v>496</v>
      </c>
      <c r="I1858" s="54" t="s">
        <v>497</v>
      </c>
      <c r="J1858" s="54" t="s">
        <v>495</v>
      </c>
      <c r="K1858" s="54" t="s">
        <v>520</v>
      </c>
      <c r="L1858" s="89">
        <v>41688</v>
      </c>
      <c r="M1858" s="89"/>
      <c r="N1858" s="54" t="s">
        <v>521</v>
      </c>
      <c r="O1858" s="90">
        <v>4.0605186999999989E-3</v>
      </c>
      <c r="P1858" s="54">
        <v>1</v>
      </c>
    </row>
    <row r="1859" spans="1:16" ht="24">
      <c r="A1859" s="54" t="s">
        <v>225</v>
      </c>
      <c r="B1859" s="54" t="s">
        <v>185</v>
      </c>
      <c r="C1859" s="54" t="s">
        <v>1126</v>
      </c>
      <c r="D1859" s="54" t="s">
        <v>152</v>
      </c>
      <c r="E1859" s="54" t="s">
        <v>365</v>
      </c>
      <c r="F1859" s="54" t="s">
        <v>267</v>
      </c>
      <c r="G1859" s="54" t="s">
        <v>1445</v>
      </c>
      <c r="H1859" s="54" t="s">
        <v>1447</v>
      </c>
      <c r="I1859" s="54" t="s">
        <v>1448</v>
      </c>
      <c r="J1859" s="54" t="s">
        <v>1445</v>
      </c>
      <c r="K1859" s="54" t="s">
        <v>1451</v>
      </c>
      <c r="L1859" s="89">
        <v>43238</v>
      </c>
      <c r="M1859" s="89"/>
      <c r="N1859" s="54" t="s">
        <v>1452</v>
      </c>
      <c r="O1859" s="90">
        <v>2.03025937E-2</v>
      </c>
      <c r="P1859" s="54">
        <v>5</v>
      </c>
    </row>
    <row r="1860" spans="1:16" ht="24">
      <c r="A1860" s="54" t="s">
        <v>225</v>
      </c>
      <c r="B1860" s="54" t="s">
        <v>185</v>
      </c>
      <c r="C1860" s="54" t="s">
        <v>1126</v>
      </c>
      <c r="D1860" s="54" t="s">
        <v>152</v>
      </c>
      <c r="E1860" s="54" t="s">
        <v>365</v>
      </c>
      <c r="F1860" s="54" t="s">
        <v>267</v>
      </c>
      <c r="G1860" s="54" t="s">
        <v>283</v>
      </c>
      <c r="H1860" s="54" t="s">
        <v>193</v>
      </c>
      <c r="I1860" s="54" t="s">
        <v>571</v>
      </c>
      <c r="J1860" s="54" t="s">
        <v>283</v>
      </c>
      <c r="K1860" s="54" t="s">
        <v>572</v>
      </c>
      <c r="L1860" s="89">
        <v>42510</v>
      </c>
      <c r="M1860" s="89"/>
      <c r="N1860" s="54" t="s">
        <v>573</v>
      </c>
      <c r="O1860" s="90">
        <v>0</v>
      </c>
      <c r="P1860" s="54">
        <v>0</v>
      </c>
    </row>
    <row r="1861" spans="1:16" ht="24">
      <c r="A1861" s="54" t="s">
        <v>225</v>
      </c>
      <c r="B1861" s="54" t="s">
        <v>185</v>
      </c>
      <c r="C1861" s="54" t="s">
        <v>1126</v>
      </c>
      <c r="D1861" s="54" t="s">
        <v>152</v>
      </c>
      <c r="E1861" s="54" t="s">
        <v>365</v>
      </c>
      <c r="F1861" s="54" t="s">
        <v>267</v>
      </c>
      <c r="G1861" s="54" t="s">
        <v>283</v>
      </c>
      <c r="H1861" s="54" t="s">
        <v>193</v>
      </c>
      <c r="I1861" s="54" t="s">
        <v>571</v>
      </c>
      <c r="J1861" s="54" t="s">
        <v>283</v>
      </c>
      <c r="K1861" s="54" t="s">
        <v>574</v>
      </c>
      <c r="L1861" s="89">
        <v>42510</v>
      </c>
      <c r="M1861" s="89"/>
      <c r="N1861" s="54" t="s">
        <v>575</v>
      </c>
      <c r="O1861" s="90">
        <v>0</v>
      </c>
      <c r="P1861" s="54">
        <v>0</v>
      </c>
    </row>
    <row r="1862" spans="1:16" ht="24">
      <c r="A1862" s="54" t="s">
        <v>225</v>
      </c>
      <c r="B1862" s="54" t="s">
        <v>185</v>
      </c>
      <c r="C1862" s="54" t="s">
        <v>1126</v>
      </c>
      <c r="D1862" s="54" t="s">
        <v>152</v>
      </c>
      <c r="E1862" s="54" t="s">
        <v>365</v>
      </c>
      <c r="F1862" s="54" t="s">
        <v>267</v>
      </c>
      <c r="G1862" s="54" t="s">
        <v>283</v>
      </c>
      <c r="H1862" s="54" t="s">
        <v>193</v>
      </c>
      <c r="I1862" s="54" t="s">
        <v>571</v>
      </c>
      <c r="J1862" s="54" t="s">
        <v>283</v>
      </c>
      <c r="K1862" s="54" t="s">
        <v>576</v>
      </c>
      <c r="L1862" s="89">
        <v>42510</v>
      </c>
      <c r="M1862" s="89"/>
      <c r="N1862" s="54" t="s">
        <v>577</v>
      </c>
      <c r="O1862" s="90">
        <v>0</v>
      </c>
      <c r="P1862" s="54">
        <v>0</v>
      </c>
    </row>
    <row r="1863" spans="1:16" ht="36">
      <c r="A1863" s="54" t="s">
        <v>225</v>
      </c>
      <c r="B1863" s="54" t="s">
        <v>185</v>
      </c>
      <c r="C1863" s="54" t="s">
        <v>1126</v>
      </c>
      <c r="D1863" s="54" t="s">
        <v>152</v>
      </c>
      <c r="E1863" s="54" t="s">
        <v>365</v>
      </c>
      <c r="F1863" s="54" t="s">
        <v>267</v>
      </c>
      <c r="G1863" s="54" t="s">
        <v>283</v>
      </c>
      <c r="H1863" s="54" t="s">
        <v>193</v>
      </c>
      <c r="I1863" s="54" t="s">
        <v>571</v>
      </c>
      <c r="J1863" s="54" t="s">
        <v>283</v>
      </c>
      <c r="K1863" s="54" t="s">
        <v>578</v>
      </c>
      <c r="L1863" s="89">
        <v>42510</v>
      </c>
      <c r="M1863" s="89"/>
      <c r="N1863" s="54" t="s">
        <v>579</v>
      </c>
      <c r="O1863" s="90">
        <v>0</v>
      </c>
      <c r="P1863" s="54">
        <v>0</v>
      </c>
    </row>
    <row r="1864" spans="1:16" ht="24">
      <c r="A1864" s="54" t="s">
        <v>225</v>
      </c>
      <c r="B1864" s="54" t="s">
        <v>185</v>
      </c>
      <c r="C1864" s="54" t="s">
        <v>1126</v>
      </c>
      <c r="D1864" s="54" t="s">
        <v>152</v>
      </c>
      <c r="E1864" s="54" t="s">
        <v>365</v>
      </c>
      <c r="F1864" s="54" t="s">
        <v>267</v>
      </c>
      <c r="G1864" s="54" t="s">
        <v>283</v>
      </c>
      <c r="H1864" s="54" t="s">
        <v>193</v>
      </c>
      <c r="I1864" s="54" t="s">
        <v>571</v>
      </c>
      <c r="J1864" s="54" t="s">
        <v>283</v>
      </c>
      <c r="K1864" s="54" t="s">
        <v>580</v>
      </c>
      <c r="L1864" s="89">
        <v>42510</v>
      </c>
      <c r="M1864" s="89"/>
      <c r="N1864" s="54" t="s">
        <v>581</v>
      </c>
      <c r="O1864" s="90">
        <v>0</v>
      </c>
      <c r="P1864" s="54">
        <v>0</v>
      </c>
    </row>
    <row r="1865" spans="1:16" ht="24">
      <c r="A1865" s="54" t="s">
        <v>225</v>
      </c>
      <c r="B1865" s="54" t="s">
        <v>185</v>
      </c>
      <c r="C1865" s="54" t="s">
        <v>1126</v>
      </c>
      <c r="D1865" s="54" t="s">
        <v>152</v>
      </c>
      <c r="E1865" s="54" t="s">
        <v>365</v>
      </c>
      <c r="F1865" s="54" t="s">
        <v>267</v>
      </c>
      <c r="G1865" s="54" t="s">
        <v>283</v>
      </c>
      <c r="H1865" s="54" t="s">
        <v>193</v>
      </c>
      <c r="I1865" s="54" t="s">
        <v>571</v>
      </c>
      <c r="J1865" s="54" t="s">
        <v>283</v>
      </c>
      <c r="K1865" s="54" t="s">
        <v>582</v>
      </c>
      <c r="L1865" s="89">
        <v>42510</v>
      </c>
      <c r="M1865" s="89"/>
      <c r="N1865" s="54" t="s">
        <v>583</v>
      </c>
      <c r="O1865" s="90">
        <v>0</v>
      </c>
      <c r="P1865" s="54">
        <v>0</v>
      </c>
    </row>
    <row r="1866" spans="1:16" ht="24">
      <c r="A1866" s="54" t="s">
        <v>225</v>
      </c>
      <c r="B1866" s="54" t="s">
        <v>185</v>
      </c>
      <c r="C1866" s="54" t="s">
        <v>1126</v>
      </c>
      <c r="D1866" s="54" t="s">
        <v>152</v>
      </c>
      <c r="E1866" s="54" t="s">
        <v>365</v>
      </c>
      <c r="F1866" s="54" t="s">
        <v>267</v>
      </c>
      <c r="G1866" s="54" t="s">
        <v>283</v>
      </c>
      <c r="H1866" s="54" t="s">
        <v>193</v>
      </c>
      <c r="I1866" s="54" t="s">
        <v>571</v>
      </c>
      <c r="J1866" s="54" t="s">
        <v>283</v>
      </c>
      <c r="K1866" s="54" t="s">
        <v>584</v>
      </c>
      <c r="L1866" s="89">
        <v>42510</v>
      </c>
      <c r="M1866" s="89"/>
      <c r="N1866" s="54" t="s">
        <v>585</v>
      </c>
      <c r="O1866" s="90">
        <v>0</v>
      </c>
      <c r="P1866" s="54">
        <v>0</v>
      </c>
    </row>
    <row r="1867" spans="1:16" ht="24">
      <c r="A1867" s="54" t="s">
        <v>225</v>
      </c>
      <c r="B1867" s="54" t="s">
        <v>185</v>
      </c>
      <c r="C1867" s="54" t="s">
        <v>1126</v>
      </c>
      <c r="D1867" s="54" t="s">
        <v>152</v>
      </c>
      <c r="E1867" s="54" t="s">
        <v>365</v>
      </c>
      <c r="F1867" s="54" t="s">
        <v>267</v>
      </c>
      <c r="G1867" s="54" t="s">
        <v>283</v>
      </c>
      <c r="H1867" s="54" t="s">
        <v>193</v>
      </c>
      <c r="I1867" s="54" t="s">
        <v>571</v>
      </c>
      <c r="J1867" s="54" t="s">
        <v>283</v>
      </c>
      <c r="K1867" s="54" t="s">
        <v>586</v>
      </c>
      <c r="L1867" s="89">
        <v>42510</v>
      </c>
      <c r="M1867" s="89"/>
      <c r="N1867" s="54" t="s">
        <v>587</v>
      </c>
      <c r="O1867" s="90">
        <v>0</v>
      </c>
      <c r="P1867" s="54">
        <v>0</v>
      </c>
    </row>
    <row r="1868" spans="1:16" ht="24">
      <c r="A1868" s="54" t="s">
        <v>225</v>
      </c>
      <c r="B1868" s="54" t="s">
        <v>185</v>
      </c>
      <c r="C1868" s="54" t="s">
        <v>1126</v>
      </c>
      <c r="D1868" s="54" t="s">
        <v>152</v>
      </c>
      <c r="E1868" s="54" t="s">
        <v>365</v>
      </c>
      <c r="F1868" s="54" t="s">
        <v>267</v>
      </c>
      <c r="G1868" s="54" t="s">
        <v>283</v>
      </c>
      <c r="H1868" s="54" t="s">
        <v>193</v>
      </c>
      <c r="I1868" s="54" t="s">
        <v>571</v>
      </c>
      <c r="J1868" s="54" t="s">
        <v>283</v>
      </c>
      <c r="K1868" s="54" t="s">
        <v>588</v>
      </c>
      <c r="L1868" s="89">
        <v>42510</v>
      </c>
      <c r="M1868" s="89"/>
      <c r="N1868" s="54" t="s">
        <v>589</v>
      </c>
      <c r="O1868" s="90">
        <v>0</v>
      </c>
      <c r="P1868" s="54">
        <v>0</v>
      </c>
    </row>
    <row r="1869" spans="1:16" ht="24">
      <c r="A1869" s="54" t="s">
        <v>225</v>
      </c>
      <c r="B1869" s="54" t="s">
        <v>185</v>
      </c>
      <c r="C1869" s="54" t="s">
        <v>1126</v>
      </c>
      <c r="D1869" s="54" t="s">
        <v>152</v>
      </c>
      <c r="E1869" s="54" t="s">
        <v>365</v>
      </c>
      <c r="F1869" s="54" t="s">
        <v>267</v>
      </c>
      <c r="G1869" s="54" t="s">
        <v>283</v>
      </c>
      <c r="H1869" s="54" t="s">
        <v>193</v>
      </c>
      <c r="I1869" s="54" t="s">
        <v>571</v>
      </c>
      <c r="J1869" s="54" t="s">
        <v>283</v>
      </c>
      <c r="K1869" s="54" t="s">
        <v>590</v>
      </c>
      <c r="L1869" s="89">
        <v>42510</v>
      </c>
      <c r="M1869" s="89"/>
      <c r="N1869" s="54" t="s">
        <v>591</v>
      </c>
      <c r="O1869" s="90">
        <v>0</v>
      </c>
      <c r="P1869" s="54">
        <v>0</v>
      </c>
    </row>
    <row r="1870" spans="1:16" ht="24">
      <c r="A1870" s="54" t="s">
        <v>225</v>
      </c>
      <c r="B1870" s="54" t="s">
        <v>185</v>
      </c>
      <c r="C1870" s="54" t="s">
        <v>1126</v>
      </c>
      <c r="D1870" s="54" t="s">
        <v>152</v>
      </c>
      <c r="E1870" s="54" t="s">
        <v>365</v>
      </c>
      <c r="F1870" s="54" t="s">
        <v>267</v>
      </c>
      <c r="G1870" s="54" t="s">
        <v>283</v>
      </c>
      <c r="H1870" s="54" t="s">
        <v>592</v>
      </c>
      <c r="I1870" s="54" t="s">
        <v>593</v>
      </c>
      <c r="J1870" s="54" t="s">
        <v>283</v>
      </c>
      <c r="K1870" s="54" t="s">
        <v>592</v>
      </c>
      <c r="L1870" s="89">
        <v>42440</v>
      </c>
      <c r="M1870" s="89"/>
      <c r="N1870" s="54" t="s">
        <v>594</v>
      </c>
      <c r="O1870" s="90">
        <v>0</v>
      </c>
      <c r="P1870" s="54">
        <v>0</v>
      </c>
    </row>
    <row r="1871" spans="1:16" ht="24">
      <c r="A1871" s="54" t="s">
        <v>225</v>
      </c>
      <c r="B1871" s="54" t="s">
        <v>185</v>
      </c>
      <c r="C1871" s="54" t="s">
        <v>1126</v>
      </c>
      <c r="D1871" s="54" t="s">
        <v>152</v>
      </c>
      <c r="E1871" s="54" t="s">
        <v>365</v>
      </c>
      <c r="F1871" s="54" t="s">
        <v>267</v>
      </c>
      <c r="G1871" s="54" t="s">
        <v>283</v>
      </c>
      <c r="H1871" s="54" t="s">
        <v>295</v>
      </c>
      <c r="I1871" s="54" t="s">
        <v>296</v>
      </c>
      <c r="J1871" s="54" t="s">
        <v>283</v>
      </c>
      <c r="K1871" s="54" t="s">
        <v>295</v>
      </c>
      <c r="L1871" s="89">
        <v>42391</v>
      </c>
      <c r="M1871" s="89"/>
      <c r="N1871" s="54" t="s">
        <v>297</v>
      </c>
      <c r="O1871" s="90">
        <v>0</v>
      </c>
      <c r="P1871" s="54">
        <v>0</v>
      </c>
    </row>
    <row r="1872" spans="1:16" ht="24">
      <c r="A1872" s="54" t="s">
        <v>225</v>
      </c>
      <c r="B1872" s="54" t="s">
        <v>185</v>
      </c>
      <c r="C1872" s="54" t="s">
        <v>1126</v>
      </c>
      <c r="D1872" s="54" t="s">
        <v>152</v>
      </c>
      <c r="E1872" s="54" t="s">
        <v>365</v>
      </c>
      <c r="F1872" s="54" t="s">
        <v>267</v>
      </c>
      <c r="G1872" s="54" t="s">
        <v>620</v>
      </c>
      <c r="H1872" s="54" t="s">
        <v>1409</v>
      </c>
      <c r="I1872" s="54" t="s">
        <v>1410</v>
      </c>
      <c r="J1872" s="54" t="s">
        <v>620</v>
      </c>
      <c r="K1872" s="54" t="s">
        <v>1409</v>
      </c>
      <c r="L1872" s="89">
        <v>43130</v>
      </c>
      <c r="M1872" s="89"/>
      <c r="N1872" s="54" t="s">
        <v>1411</v>
      </c>
      <c r="O1872" s="90">
        <v>4.0605186999999989E-3</v>
      </c>
      <c r="P1872" s="54">
        <v>1</v>
      </c>
    </row>
    <row r="1873" spans="1:16" ht="24">
      <c r="A1873" s="54" t="s">
        <v>225</v>
      </c>
      <c r="B1873" s="54" t="s">
        <v>185</v>
      </c>
      <c r="C1873" s="54" t="s">
        <v>1126</v>
      </c>
      <c r="D1873" s="54" t="s">
        <v>152</v>
      </c>
      <c r="E1873" s="54" t="s">
        <v>365</v>
      </c>
      <c r="F1873" s="54" t="s">
        <v>267</v>
      </c>
      <c r="G1873" s="54" t="s">
        <v>642</v>
      </c>
      <c r="H1873" s="54" t="s">
        <v>643</v>
      </c>
      <c r="I1873" s="54" t="s">
        <v>644</v>
      </c>
      <c r="J1873" s="54" t="s">
        <v>642</v>
      </c>
      <c r="K1873" s="54" t="s">
        <v>656</v>
      </c>
      <c r="L1873" s="89">
        <v>42790</v>
      </c>
      <c r="M1873" s="89"/>
      <c r="N1873" s="54" t="s">
        <v>658</v>
      </c>
      <c r="O1873" s="90">
        <v>0</v>
      </c>
      <c r="P1873" s="54">
        <v>0</v>
      </c>
    </row>
    <row r="1874" spans="1:16" ht="24">
      <c r="A1874" s="54" t="s">
        <v>225</v>
      </c>
      <c r="B1874" s="54" t="s">
        <v>185</v>
      </c>
      <c r="C1874" s="54" t="s">
        <v>1126</v>
      </c>
      <c r="D1874" s="54" t="s">
        <v>152</v>
      </c>
      <c r="E1874" s="54" t="s">
        <v>365</v>
      </c>
      <c r="F1874" s="54" t="s">
        <v>267</v>
      </c>
      <c r="G1874" s="54" t="s">
        <v>642</v>
      </c>
      <c r="H1874" s="54" t="s">
        <v>643</v>
      </c>
      <c r="I1874" s="54" t="s">
        <v>644</v>
      </c>
      <c r="J1874" s="54" t="s">
        <v>670</v>
      </c>
      <c r="K1874" s="54" t="s">
        <v>671</v>
      </c>
      <c r="L1874" s="89">
        <v>42790</v>
      </c>
      <c r="M1874" s="89"/>
      <c r="N1874" s="54" t="s">
        <v>672</v>
      </c>
      <c r="O1874" s="90">
        <v>8.1210375000000008E-3</v>
      </c>
      <c r="P1874" s="54">
        <v>2</v>
      </c>
    </row>
    <row r="1875" spans="1:16" ht="24">
      <c r="A1875" s="54" t="s">
        <v>225</v>
      </c>
      <c r="B1875" s="54" t="s">
        <v>185</v>
      </c>
      <c r="C1875" s="54" t="s">
        <v>1126</v>
      </c>
      <c r="D1875" s="54" t="s">
        <v>152</v>
      </c>
      <c r="E1875" s="54" t="s">
        <v>365</v>
      </c>
      <c r="F1875" s="54" t="s">
        <v>267</v>
      </c>
      <c r="G1875" s="54" t="s">
        <v>194</v>
      </c>
      <c r="H1875" s="54" t="s">
        <v>197</v>
      </c>
      <c r="I1875" s="54" t="s">
        <v>1460</v>
      </c>
      <c r="J1875" s="54" t="s">
        <v>194</v>
      </c>
      <c r="K1875" s="54" t="s">
        <v>197</v>
      </c>
      <c r="L1875" s="89">
        <v>42888</v>
      </c>
      <c r="M1875" s="89"/>
      <c r="N1875" s="54" t="s">
        <v>702</v>
      </c>
      <c r="O1875" s="90">
        <v>0</v>
      </c>
      <c r="P1875" s="54">
        <v>0</v>
      </c>
    </row>
    <row r="1876" spans="1:16" ht="24">
      <c r="A1876" s="54" t="s">
        <v>225</v>
      </c>
      <c r="B1876" s="54" t="s">
        <v>185</v>
      </c>
      <c r="C1876" s="54" t="s">
        <v>1126</v>
      </c>
      <c r="D1876" s="54" t="s">
        <v>152</v>
      </c>
      <c r="E1876" s="54" t="s">
        <v>365</v>
      </c>
      <c r="F1876" s="54" t="s">
        <v>267</v>
      </c>
      <c r="G1876" s="54" t="s">
        <v>194</v>
      </c>
      <c r="H1876" s="54" t="s">
        <v>197</v>
      </c>
      <c r="I1876" s="54" t="s">
        <v>695</v>
      </c>
      <c r="J1876" s="54" t="s">
        <v>194</v>
      </c>
      <c r="K1876" s="54" t="s">
        <v>696</v>
      </c>
      <c r="L1876" s="89">
        <v>42888</v>
      </c>
      <c r="M1876" s="89"/>
      <c r="N1876" s="54" t="s">
        <v>697</v>
      </c>
      <c r="O1876" s="90">
        <v>0</v>
      </c>
      <c r="P1876" s="54">
        <v>0</v>
      </c>
    </row>
    <row r="1877" spans="1:16" ht="24">
      <c r="A1877" s="54" t="s">
        <v>225</v>
      </c>
      <c r="B1877" s="54" t="s">
        <v>185</v>
      </c>
      <c r="C1877" s="54" t="s">
        <v>1126</v>
      </c>
      <c r="D1877" s="54" t="s">
        <v>152</v>
      </c>
      <c r="E1877" s="54" t="s">
        <v>365</v>
      </c>
      <c r="F1877" s="54" t="s">
        <v>267</v>
      </c>
      <c r="G1877" s="54" t="s">
        <v>194</v>
      </c>
      <c r="H1877" s="54" t="s">
        <v>197</v>
      </c>
      <c r="I1877" s="54" t="s">
        <v>695</v>
      </c>
      <c r="J1877" s="54" t="s">
        <v>194</v>
      </c>
      <c r="K1877" s="54" t="s">
        <v>700</v>
      </c>
      <c r="L1877" s="89">
        <v>42888</v>
      </c>
      <c r="M1877" s="89"/>
      <c r="N1877" s="54" t="s">
        <v>701</v>
      </c>
      <c r="O1877" s="90">
        <v>0</v>
      </c>
      <c r="P1877" s="54">
        <v>0</v>
      </c>
    </row>
    <row r="1878" spans="1:16" ht="24">
      <c r="A1878" s="54" t="s">
        <v>225</v>
      </c>
      <c r="B1878" s="54" t="s">
        <v>185</v>
      </c>
      <c r="C1878" s="54" t="s">
        <v>1126</v>
      </c>
      <c r="D1878" s="54" t="s">
        <v>152</v>
      </c>
      <c r="E1878" s="54" t="s">
        <v>365</v>
      </c>
      <c r="F1878" s="54" t="s">
        <v>267</v>
      </c>
      <c r="G1878" s="54" t="s">
        <v>194</v>
      </c>
      <c r="H1878" s="54" t="s">
        <v>197</v>
      </c>
      <c r="I1878" s="54" t="s">
        <v>695</v>
      </c>
      <c r="J1878" s="54" t="s">
        <v>194</v>
      </c>
      <c r="K1878" s="54" t="s">
        <v>703</v>
      </c>
      <c r="L1878" s="89">
        <v>42888</v>
      </c>
      <c r="M1878" s="89"/>
      <c r="N1878" s="54" t="s">
        <v>704</v>
      </c>
      <c r="O1878" s="90">
        <v>0</v>
      </c>
      <c r="P1878" s="54">
        <v>0</v>
      </c>
    </row>
    <row r="1879" spans="1:16" ht="24">
      <c r="A1879" s="54" t="s">
        <v>225</v>
      </c>
      <c r="B1879" s="54" t="s">
        <v>185</v>
      </c>
      <c r="C1879" s="54" t="s">
        <v>1126</v>
      </c>
      <c r="D1879" s="54" t="s">
        <v>152</v>
      </c>
      <c r="E1879" s="54" t="s">
        <v>365</v>
      </c>
      <c r="F1879" s="54" t="s">
        <v>267</v>
      </c>
      <c r="G1879" s="54" t="s">
        <v>194</v>
      </c>
      <c r="H1879" s="54" t="s">
        <v>197</v>
      </c>
      <c r="I1879" s="54" t="s">
        <v>695</v>
      </c>
      <c r="J1879" s="54" t="s">
        <v>194</v>
      </c>
      <c r="K1879" s="54" t="s">
        <v>705</v>
      </c>
      <c r="L1879" s="89">
        <v>42888</v>
      </c>
      <c r="M1879" s="89"/>
      <c r="N1879" s="54" t="s">
        <v>706</v>
      </c>
      <c r="O1879" s="90">
        <v>0</v>
      </c>
      <c r="P1879" s="54">
        <v>0</v>
      </c>
    </row>
    <row r="1880" spans="1:16" ht="24">
      <c r="A1880" s="54" t="s">
        <v>225</v>
      </c>
      <c r="B1880" s="54" t="s">
        <v>185</v>
      </c>
      <c r="C1880" s="54" t="s">
        <v>1126</v>
      </c>
      <c r="D1880" s="54" t="s">
        <v>152</v>
      </c>
      <c r="E1880" s="54" t="s">
        <v>365</v>
      </c>
      <c r="F1880" s="54" t="s">
        <v>267</v>
      </c>
      <c r="G1880" s="54" t="s">
        <v>194</v>
      </c>
      <c r="H1880" s="54" t="s">
        <v>197</v>
      </c>
      <c r="I1880" s="54" t="s">
        <v>695</v>
      </c>
      <c r="J1880" s="54" t="s">
        <v>194</v>
      </c>
      <c r="K1880" s="54" t="s">
        <v>709</v>
      </c>
      <c r="L1880" s="89">
        <v>42888</v>
      </c>
      <c r="M1880" s="89"/>
      <c r="N1880" s="54" t="s">
        <v>710</v>
      </c>
      <c r="O1880" s="90">
        <v>0</v>
      </c>
      <c r="P1880" s="54">
        <v>0</v>
      </c>
    </row>
    <row r="1881" spans="1:16" ht="24">
      <c r="A1881" s="54" t="s">
        <v>225</v>
      </c>
      <c r="B1881" s="54" t="s">
        <v>185</v>
      </c>
      <c r="C1881" s="54" t="s">
        <v>1126</v>
      </c>
      <c r="D1881" s="54" t="s">
        <v>152</v>
      </c>
      <c r="E1881" s="54" t="s">
        <v>365</v>
      </c>
      <c r="F1881" s="54" t="s">
        <v>267</v>
      </c>
      <c r="G1881" s="54" t="s">
        <v>194</v>
      </c>
      <c r="H1881" s="54" t="s">
        <v>197</v>
      </c>
      <c r="I1881" s="54" t="s">
        <v>695</v>
      </c>
      <c r="J1881" s="54" t="s">
        <v>194</v>
      </c>
      <c r="K1881" s="54" t="s">
        <v>711</v>
      </c>
      <c r="L1881" s="89">
        <v>42888</v>
      </c>
      <c r="M1881" s="89"/>
      <c r="N1881" s="54" t="s">
        <v>712</v>
      </c>
      <c r="O1881" s="90">
        <v>0</v>
      </c>
      <c r="P1881" s="54">
        <v>0</v>
      </c>
    </row>
    <row r="1882" spans="1:16" ht="24">
      <c r="A1882" s="54" t="s">
        <v>225</v>
      </c>
      <c r="B1882" s="54" t="s">
        <v>185</v>
      </c>
      <c r="C1882" s="54" t="s">
        <v>1126</v>
      </c>
      <c r="D1882" s="54" t="s">
        <v>152</v>
      </c>
      <c r="E1882" s="54" t="s">
        <v>365</v>
      </c>
      <c r="F1882" s="54" t="s">
        <v>267</v>
      </c>
      <c r="G1882" s="54" t="s">
        <v>194</v>
      </c>
      <c r="H1882" s="54" t="s">
        <v>197</v>
      </c>
      <c r="I1882" s="54" t="s">
        <v>695</v>
      </c>
      <c r="J1882" s="54" t="s">
        <v>194</v>
      </c>
      <c r="K1882" s="54" t="s">
        <v>713</v>
      </c>
      <c r="L1882" s="89">
        <v>42888</v>
      </c>
      <c r="M1882" s="89"/>
      <c r="N1882" s="54" t="s">
        <v>714</v>
      </c>
      <c r="O1882" s="90">
        <v>0</v>
      </c>
      <c r="P1882" s="54">
        <v>0</v>
      </c>
    </row>
    <row r="1883" spans="1:16" ht="24">
      <c r="A1883" s="54" t="s">
        <v>225</v>
      </c>
      <c r="B1883" s="54" t="s">
        <v>185</v>
      </c>
      <c r="C1883" s="54" t="s">
        <v>1126</v>
      </c>
      <c r="D1883" s="54" t="s">
        <v>152</v>
      </c>
      <c r="E1883" s="54" t="s">
        <v>365</v>
      </c>
      <c r="F1883" s="54" t="s">
        <v>267</v>
      </c>
      <c r="G1883" s="54" t="s">
        <v>194</v>
      </c>
      <c r="H1883" s="54" t="s">
        <v>715</v>
      </c>
      <c r="I1883" s="54" t="s">
        <v>716</v>
      </c>
      <c r="J1883" s="54" t="s">
        <v>194</v>
      </c>
      <c r="K1883" s="54" t="s">
        <v>715</v>
      </c>
      <c r="L1883" s="89">
        <v>42627</v>
      </c>
      <c r="M1883" s="89"/>
      <c r="N1883" s="54" t="s">
        <v>717</v>
      </c>
      <c r="O1883" s="90">
        <v>0</v>
      </c>
      <c r="P1883" s="54">
        <v>0</v>
      </c>
    </row>
    <row r="1884" spans="1:16" ht="24">
      <c r="A1884" s="54" t="s">
        <v>225</v>
      </c>
      <c r="B1884" s="54" t="s">
        <v>185</v>
      </c>
      <c r="C1884" s="54" t="s">
        <v>1126</v>
      </c>
      <c r="D1884" s="54" t="s">
        <v>152</v>
      </c>
      <c r="E1884" s="54" t="s">
        <v>365</v>
      </c>
      <c r="F1884" s="54" t="s">
        <v>267</v>
      </c>
      <c r="G1884" s="54" t="s">
        <v>194</v>
      </c>
      <c r="H1884" s="54" t="s">
        <v>346</v>
      </c>
      <c r="I1884" s="54" t="s">
        <v>723</v>
      </c>
      <c r="J1884" s="54" t="s">
        <v>194</v>
      </c>
      <c r="K1884" s="54" t="s">
        <v>346</v>
      </c>
      <c r="L1884" s="89">
        <v>41744</v>
      </c>
      <c r="M1884" s="89"/>
      <c r="N1884" s="54" t="s">
        <v>724</v>
      </c>
      <c r="O1884" s="90">
        <v>3.2484150000000003E-2</v>
      </c>
      <c r="P1884" s="54">
        <v>8</v>
      </c>
    </row>
    <row r="1885" spans="1:16" ht="24">
      <c r="A1885" s="54" t="s">
        <v>225</v>
      </c>
      <c r="B1885" s="54" t="s">
        <v>185</v>
      </c>
      <c r="C1885" s="54" t="s">
        <v>1126</v>
      </c>
      <c r="D1885" s="54" t="s">
        <v>152</v>
      </c>
      <c r="E1885" s="54" t="s">
        <v>365</v>
      </c>
      <c r="F1885" s="54" t="s">
        <v>267</v>
      </c>
      <c r="G1885" s="54" t="s">
        <v>198</v>
      </c>
      <c r="H1885" s="54" t="s">
        <v>728</v>
      </c>
      <c r="I1885" s="54" t="s">
        <v>729</v>
      </c>
      <c r="J1885" s="54" t="s">
        <v>198</v>
      </c>
      <c r="K1885" s="54" t="s">
        <v>730</v>
      </c>
      <c r="L1885" s="89">
        <v>42657</v>
      </c>
      <c r="M1885" s="89"/>
      <c r="N1885" s="54" t="s">
        <v>731</v>
      </c>
      <c r="O1885" s="90">
        <v>0</v>
      </c>
      <c r="P1885" s="54">
        <v>0</v>
      </c>
    </row>
    <row r="1886" spans="1:16" ht="24">
      <c r="A1886" s="54" t="s">
        <v>225</v>
      </c>
      <c r="B1886" s="54" t="s">
        <v>185</v>
      </c>
      <c r="C1886" s="54" t="s">
        <v>1126</v>
      </c>
      <c r="D1886" s="54" t="s">
        <v>152</v>
      </c>
      <c r="E1886" s="54" t="s">
        <v>365</v>
      </c>
      <c r="F1886" s="54" t="s">
        <v>267</v>
      </c>
      <c r="G1886" s="54" t="s">
        <v>198</v>
      </c>
      <c r="H1886" s="54" t="s">
        <v>728</v>
      </c>
      <c r="I1886" s="54" t="s">
        <v>729</v>
      </c>
      <c r="J1886" s="54" t="s">
        <v>198</v>
      </c>
      <c r="K1886" s="54" t="s">
        <v>732</v>
      </c>
      <c r="L1886" s="89">
        <v>42657</v>
      </c>
      <c r="M1886" s="89"/>
      <c r="N1886" s="54" t="s">
        <v>733</v>
      </c>
      <c r="O1886" s="90">
        <v>0</v>
      </c>
      <c r="P1886" s="54">
        <v>0</v>
      </c>
    </row>
    <row r="1887" spans="1:16" ht="24">
      <c r="A1887" s="54" t="s">
        <v>225</v>
      </c>
      <c r="B1887" s="54" t="s">
        <v>185</v>
      </c>
      <c r="C1887" s="54" t="s">
        <v>1126</v>
      </c>
      <c r="D1887" s="54" t="s">
        <v>152</v>
      </c>
      <c r="E1887" s="54" t="s">
        <v>365</v>
      </c>
      <c r="F1887" s="54" t="s">
        <v>267</v>
      </c>
      <c r="G1887" s="54" t="s">
        <v>198</v>
      </c>
      <c r="H1887" s="54" t="s">
        <v>728</v>
      </c>
      <c r="I1887" s="54" t="s">
        <v>729</v>
      </c>
      <c r="J1887" s="54" t="s">
        <v>198</v>
      </c>
      <c r="K1887" s="54" t="s">
        <v>736</v>
      </c>
      <c r="L1887" s="89">
        <v>42657</v>
      </c>
      <c r="M1887" s="89"/>
      <c r="N1887" s="54" t="s">
        <v>737</v>
      </c>
      <c r="O1887" s="90">
        <v>0</v>
      </c>
      <c r="P1887" s="54">
        <v>0</v>
      </c>
    </row>
    <row r="1888" spans="1:16" ht="24">
      <c r="A1888" s="54" t="s">
        <v>225</v>
      </c>
      <c r="B1888" s="54" t="s">
        <v>185</v>
      </c>
      <c r="C1888" s="54" t="s">
        <v>1126</v>
      </c>
      <c r="D1888" s="54" t="s">
        <v>152</v>
      </c>
      <c r="E1888" s="54" t="s">
        <v>365</v>
      </c>
      <c r="F1888" s="54" t="s">
        <v>267</v>
      </c>
      <c r="G1888" s="54" t="s">
        <v>198</v>
      </c>
      <c r="H1888" s="54" t="s">
        <v>728</v>
      </c>
      <c r="I1888" s="54" t="s">
        <v>729</v>
      </c>
      <c r="J1888" s="54" t="s">
        <v>198</v>
      </c>
      <c r="K1888" s="54" t="s">
        <v>738</v>
      </c>
      <c r="L1888" s="89">
        <v>42657</v>
      </c>
      <c r="M1888" s="89"/>
      <c r="N1888" s="54" t="s">
        <v>739</v>
      </c>
      <c r="O1888" s="90">
        <v>0</v>
      </c>
      <c r="P1888" s="54">
        <v>0</v>
      </c>
    </row>
    <row r="1889" spans="1:16" ht="24">
      <c r="A1889" s="54" t="s">
        <v>225</v>
      </c>
      <c r="B1889" s="54" t="s">
        <v>185</v>
      </c>
      <c r="C1889" s="54" t="s">
        <v>1126</v>
      </c>
      <c r="D1889" s="54" t="s">
        <v>152</v>
      </c>
      <c r="E1889" s="54" t="s">
        <v>365</v>
      </c>
      <c r="F1889" s="54" t="s">
        <v>267</v>
      </c>
      <c r="G1889" s="54" t="s">
        <v>198</v>
      </c>
      <c r="H1889" s="54" t="s">
        <v>728</v>
      </c>
      <c r="I1889" s="54" t="s">
        <v>729</v>
      </c>
      <c r="J1889" s="54" t="s">
        <v>198</v>
      </c>
      <c r="K1889" s="54" t="s">
        <v>740</v>
      </c>
      <c r="L1889" s="89">
        <v>42657</v>
      </c>
      <c r="M1889" s="89"/>
      <c r="N1889" s="54" t="s">
        <v>741</v>
      </c>
      <c r="O1889" s="90">
        <v>0</v>
      </c>
      <c r="P1889" s="54">
        <v>0</v>
      </c>
    </row>
    <row r="1890" spans="1:16" ht="24">
      <c r="A1890" s="54" t="s">
        <v>225</v>
      </c>
      <c r="B1890" s="54" t="s">
        <v>185</v>
      </c>
      <c r="C1890" s="54" t="s">
        <v>1126</v>
      </c>
      <c r="D1890" s="54" t="s">
        <v>152</v>
      </c>
      <c r="E1890" s="54" t="s">
        <v>365</v>
      </c>
      <c r="F1890" s="54" t="s">
        <v>267</v>
      </c>
      <c r="G1890" s="54" t="s">
        <v>198</v>
      </c>
      <c r="H1890" s="54" t="s">
        <v>728</v>
      </c>
      <c r="I1890" s="54" t="s">
        <v>729</v>
      </c>
      <c r="J1890" s="54" t="s">
        <v>198</v>
      </c>
      <c r="K1890" s="54" t="s">
        <v>742</v>
      </c>
      <c r="L1890" s="89">
        <v>42657</v>
      </c>
      <c r="M1890" s="89"/>
      <c r="N1890" s="54" t="s">
        <v>743</v>
      </c>
      <c r="O1890" s="90">
        <v>0</v>
      </c>
      <c r="P1890" s="54">
        <v>0</v>
      </c>
    </row>
    <row r="1891" spans="1:16" ht="24">
      <c r="A1891" s="54" t="s">
        <v>225</v>
      </c>
      <c r="B1891" s="54" t="s">
        <v>185</v>
      </c>
      <c r="C1891" s="54" t="s">
        <v>1126</v>
      </c>
      <c r="D1891" s="54" t="s">
        <v>152</v>
      </c>
      <c r="E1891" s="54" t="s">
        <v>365</v>
      </c>
      <c r="F1891" s="54" t="s">
        <v>267</v>
      </c>
      <c r="G1891" s="54" t="s">
        <v>198</v>
      </c>
      <c r="H1891" s="54" t="s">
        <v>728</v>
      </c>
      <c r="I1891" s="54" t="s">
        <v>729</v>
      </c>
      <c r="J1891" s="54" t="s">
        <v>198</v>
      </c>
      <c r="K1891" s="54" t="s">
        <v>744</v>
      </c>
      <c r="L1891" s="89">
        <v>42657</v>
      </c>
      <c r="M1891" s="89"/>
      <c r="N1891" s="54" t="s">
        <v>745</v>
      </c>
      <c r="O1891" s="90">
        <v>0</v>
      </c>
      <c r="P1891" s="54">
        <v>0</v>
      </c>
    </row>
    <row r="1892" spans="1:16" ht="24">
      <c r="A1892" s="54" t="s">
        <v>225</v>
      </c>
      <c r="B1892" s="54" t="s">
        <v>185</v>
      </c>
      <c r="C1892" s="54" t="s">
        <v>1126</v>
      </c>
      <c r="D1892" s="54" t="s">
        <v>152</v>
      </c>
      <c r="E1892" s="54" t="s">
        <v>365</v>
      </c>
      <c r="F1892" s="54" t="s">
        <v>267</v>
      </c>
      <c r="G1892" s="54" t="s">
        <v>198</v>
      </c>
      <c r="H1892" s="54" t="s">
        <v>728</v>
      </c>
      <c r="I1892" s="54" t="s">
        <v>729</v>
      </c>
      <c r="J1892" s="54" t="s">
        <v>198</v>
      </c>
      <c r="K1892" s="54" t="s">
        <v>746</v>
      </c>
      <c r="L1892" s="89">
        <v>42657</v>
      </c>
      <c r="M1892" s="89"/>
      <c r="N1892" s="54" t="s">
        <v>747</v>
      </c>
      <c r="O1892" s="90">
        <v>0</v>
      </c>
      <c r="P1892" s="54">
        <v>0</v>
      </c>
    </row>
    <row r="1893" spans="1:16" ht="24">
      <c r="A1893" s="54" t="s">
        <v>225</v>
      </c>
      <c r="B1893" s="54" t="s">
        <v>185</v>
      </c>
      <c r="C1893" s="54" t="s">
        <v>1126</v>
      </c>
      <c r="D1893" s="54" t="s">
        <v>152</v>
      </c>
      <c r="E1893" s="54" t="s">
        <v>365</v>
      </c>
      <c r="F1893" s="54" t="s">
        <v>267</v>
      </c>
      <c r="G1893" s="54" t="s">
        <v>198</v>
      </c>
      <c r="H1893" s="54" t="s">
        <v>728</v>
      </c>
      <c r="I1893" s="54" t="s">
        <v>729</v>
      </c>
      <c r="J1893" s="54" t="s">
        <v>198</v>
      </c>
      <c r="K1893" s="54" t="s">
        <v>748</v>
      </c>
      <c r="L1893" s="89">
        <v>42657</v>
      </c>
      <c r="M1893" s="89"/>
      <c r="N1893" s="54" t="s">
        <v>749</v>
      </c>
      <c r="O1893" s="90">
        <v>0</v>
      </c>
      <c r="P1893" s="54">
        <v>0</v>
      </c>
    </row>
    <row r="1894" spans="1:16" ht="24">
      <c r="A1894" s="54" t="s">
        <v>225</v>
      </c>
      <c r="B1894" s="54" t="s">
        <v>185</v>
      </c>
      <c r="C1894" s="54" t="s">
        <v>1126</v>
      </c>
      <c r="D1894" s="54" t="s">
        <v>152</v>
      </c>
      <c r="E1894" s="54" t="s">
        <v>365</v>
      </c>
      <c r="F1894" s="54" t="s">
        <v>267</v>
      </c>
      <c r="G1894" s="54" t="s">
        <v>198</v>
      </c>
      <c r="H1894" s="54" t="s">
        <v>728</v>
      </c>
      <c r="I1894" s="54" t="s">
        <v>729</v>
      </c>
      <c r="J1894" s="54" t="s">
        <v>198</v>
      </c>
      <c r="K1894" s="54" t="s">
        <v>750</v>
      </c>
      <c r="L1894" s="89">
        <v>42657</v>
      </c>
      <c r="M1894" s="89"/>
      <c r="N1894" s="54" t="s">
        <v>751</v>
      </c>
      <c r="O1894" s="90">
        <v>0</v>
      </c>
      <c r="P1894" s="54">
        <v>0</v>
      </c>
    </row>
    <row r="1895" spans="1:16" ht="24">
      <c r="A1895" s="54" t="s">
        <v>225</v>
      </c>
      <c r="B1895" s="54" t="s">
        <v>185</v>
      </c>
      <c r="C1895" s="54" t="s">
        <v>1126</v>
      </c>
      <c r="D1895" s="54" t="s">
        <v>152</v>
      </c>
      <c r="E1895" s="54" t="s">
        <v>365</v>
      </c>
      <c r="F1895" s="54" t="s">
        <v>267</v>
      </c>
      <c r="G1895" s="54" t="s">
        <v>198</v>
      </c>
      <c r="H1895" s="54" t="s">
        <v>752</v>
      </c>
      <c r="I1895" s="54" t="s">
        <v>753</v>
      </c>
      <c r="J1895" s="54" t="s">
        <v>198</v>
      </c>
      <c r="K1895" s="54" t="s">
        <v>752</v>
      </c>
      <c r="L1895" s="89">
        <v>42031</v>
      </c>
      <c r="M1895" s="89"/>
      <c r="N1895" s="54" t="s">
        <v>754</v>
      </c>
      <c r="O1895" s="90">
        <v>0</v>
      </c>
      <c r="P1895" s="54">
        <v>0</v>
      </c>
    </row>
    <row r="1896" spans="1:16" ht="24">
      <c r="A1896" s="54" t="s">
        <v>225</v>
      </c>
      <c r="B1896" s="54" t="s">
        <v>185</v>
      </c>
      <c r="C1896" s="54" t="s">
        <v>1126</v>
      </c>
      <c r="D1896" s="54" t="s">
        <v>152</v>
      </c>
      <c r="E1896" s="54" t="s">
        <v>365</v>
      </c>
      <c r="F1896" s="54" t="s">
        <v>267</v>
      </c>
      <c r="G1896" s="54" t="s">
        <v>198</v>
      </c>
      <c r="H1896" s="54" t="s">
        <v>755</v>
      </c>
      <c r="I1896" s="54" t="s">
        <v>756</v>
      </c>
      <c r="J1896" s="54" t="s">
        <v>198</v>
      </c>
      <c r="K1896" s="54" t="s">
        <v>761</v>
      </c>
      <c r="L1896" s="89">
        <v>42101</v>
      </c>
      <c r="M1896" s="89"/>
      <c r="N1896" s="54" t="s">
        <v>762</v>
      </c>
      <c r="O1896" s="90">
        <v>4.0605186999999989E-3</v>
      </c>
      <c r="P1896" s="54">
        <v>1</v>
      </c>
    </row>
    <row r="1897" spans="1:16" ht="24">
      <c r="A1897" s="54" t="s">
        <v>225</v>
      </c>
      <c r="B1897" s="54" t="s">
        <v>185</v>
      </c>
      <c r="C1897" s="54" t="s">
        <v>1126</v>
      </c>
      <c r="D1897" s="54" t="s">
        <v>152</v>
      </c>
      <c r="E1897" s="54" t="s">
        <v>365</v>
      </c>
      <c r="F1897" s="54" t="s">
        <v>267</v>
      </c>
      <c r="G1897" s="54" t="s">
        <v>198</v>
      </c>
      <c r="H1897" s="54" t="s">
        <v>755</v>
      </c>
      <c r="I1897" s="54" t="s">
        <v>756</v>
      </c>
      <c r="J1897" s="54" t="s">
        <v>198</v>
      </c>
      <c r="K1897" s="54" t="s">
        <v>769</v>
      </c>
      <c r="L1897" s="89">
        <v>42101</v>
      </c>
      <c r="M1897" s="89"/>
      <c r="N1897" s="54" t="s">
        <v>770</v>
      </c>
      <c r="O1897" s="90">
        <v>0</v>
      </c>
      <c r="P1897" s="54">
        <v>0</v>
      </c>
    </row>
    <row r="1898" spans="1:16" ht="24">
      <c r="A1898" s="54" t="s">
        <v>225</v>
      </c>
      <c r="B1898" s="54" t="s">
        <v>185</v>
      </c>
      <c r="C1898" s="54" t="s">
        <v>1126</v>
      </c>
      <c r="D1898" s="54" t="s">
        <v>152</v>
      </c>
      <c r="E1898" s="54" t="s">
        <v>365</v>
      </c>
      <c r="F1898" s="54" t="s">
        <v>267</v>
      </c>
      <c r="G1898" s="54" t="s">
        <v>198</v>
      </c>
      <c r="H1898" s="54" t="s">
        <v>773</v>
      </c>
      <c r="I1898" s="54" t="s">
        <v>774</v>
      </c>
      <c r="J1898" s="54" t="s">
        <v>198</v>
      </c>
      <c r="K1898" s="54" t="s">
        <v>773</v>
      </c>
      <c r="L1898" s="89">
        <v>42578</v>
      </c>
      <c r="M1898" s="89"/>
      <c r="N1898" s="54" t="s">
        <v>775</v>
      </c>
      <c r="O1898" s="90">
        <v>0</v>
      </c>
      <c r="P1898" s="54">
        <v>0</v>
      </c>
    </row>
    <row r="1899" spans="1:16" ht="24">
      <c r="A1899" s="54" t="s">
        <v>225</v>
      </c>
      <c r="B1899" s="54" t="s">
        <v>185</v>
      </c>
      <c r="C1899" s="54" t="s">
        <v>1126</v>
      </c>
      <c r="D1899" s="54" t="s">
        <v>152</v>
      </c>
      <c r="E1899" s="54" t="s">
        <v>365</v>
      </c>
      <c r="F1899" s="54" t="s">
        <v>267</v>
      </c>
      <c r="G1899" s="54" t="s">
        <v>198</v>
      </c>
      <c r="H1899" s="54" t="s">
        <v>776</v>
      </c>
      <c r="I1899" s="54" t="s">
        <v>777</v>
      </c>
      <c r="J1899" s="54" t="s">
        <v>198</v>
      </c>
      <c r="K1899" s="54" t="s">
        <v>776</v>
      </c>
      <c r="L1899" s="89">
        <v>41988</v>
      </c>
      <c r="M1899" s="89"/>
      <c r="N1899" s="54" t="s">
        <v>778</v>
      </c>
      <c r="O1899" s="90">
        <v>0</v>
      </c>
      <c r="P1899" s="54">
        <v>0</v>
      </c>
    </row>
    <row r="1900" spans="1:16" ht="24">
      <c r="A1900" s="54" t="s">
        <v>225</v>
      </c>
      <c r="B1900" s="54" t="s">
        <v>185</v>
      </c>
      <c r="C1900" s="54" t="s">
        <v>1126</v>
      </c>
      <c r="D1900" s="54" t="s">
        <v>152</v>
      </c>
      <c r="E1900" s="54" t="s">
        <v>365</v>
      </c>
      <c r="F1900" s="54" t="s">
        <v>267</v>
      </c>
      <c r="G1900" s="54" t="s">
        <v>256</v>
      </c>
      <c r="H1900" s="54" t="s">
        <v>298</v>
      </c>
      <c r="I1900" s="54" t="s">
        <v>299</v>
      </c>
      <c r="J1900" s="54" t="s">
        <v>256</v>
      </c>
      <c r="K1900" s="54" t="s">
        <v>298</v>
      </c>
      <c r="L1900" s="89">
        <v>42601</v>
      </c>
      <c r="M1900" s="89"/>
      <c r="N1900" s="54" t="s">
        <v>793</v>
      </c>
      <c r="O1900" s="90">
        <v>0</v>
      </c>
      <c r="P1900" s="54">
        <v>0</v>
      </c>
    </row>
    <row r="1901" spans="1:16" ht="24">
      <c r="A1901" s="54" t="s">
        <v>225</v>
      </c>
      <c r="B1901" s="54" t="s">
        <v>185</v>
      </c>
      <c r="C1901" s="54" t="s">
        <v>1126</v>
      </c>
      <c r="D1901" s="54" t="s">
        <v>152</v>
      </c>
      <c r="E1901" s="54" t="s">
        <v>365</v>
      </c>
      <c r="F1901" s="54" t="s">
        <v>267</v>
      </c>
      <c r="G1901" s="54" t="s">
        <v>302</v>
      </c>
      <c r="H1901" s="54" t="s">
        <v>830</v>
      </c>
      <c r="I1901" s="54" t="s">
        <v>831</v>
      </c>
      <c r="J1901" s="54" t="s">
        <v>302</v>
      </c>
      <c r="K1901" s="54" t="s">
        <v>850</v>
      </c>
      <c r="L1901" s="89">
        <v>41695</v>
      </c>
      <c r="M1901" s="89"/>
      <c r="N1901" s="54" t="s">
        <v>851</v>
      </c>
      <c r="O1901" s="90">
        <v>0</v>
      </c>
      <c r="P1901" s="54">
        <v>0</v>
      </c>
    </row>
    <row r="1902" spans="1:16" ht="24">
      <c r="A1902" s="54" t="s">
        <v>225</v>
      </c>
      <c r="B1902" s="54" t="s">
        <v>185</v>
      </c>
      <c r="C1902" s="54" t="s">
        <v>1126</v>
      </c>
      <c r="D1902" s="54" t="s">
        <v>152</v>
      </c>
      <c r="E1902" s="54" t="s">
        <v>365</v>
      </c>
      <c r="F1902" s="54" t="s">
        <v>267</v>
      </c>
      <c r="G1902" s="54" t="s">
        <v>854</v>
      </c>
      <c r="H1902" s="54" t="s">
        <v>855</v>
      </c>
      <c r="I1902" s="54" t="s">
        <v>856</v>
      </c>
      <c r="J1902" s="54" t="s">
        <v>854</v>
      </c>
      <c r="K1902" s="54" t="s">
        <v>857</v>
      </c>
      <c r="L1902" s="89">
        <v>41688</v>
      </c>
      <c r="M1902" s="89"/>
      <c r="N1902" s="54" t="s">
        <v>858</v>
      </c>
      <c r="O1902" s="90">
        <v>0</v>
      </c>
      <c r="P1902" s="54">
        <v>0</v>
      </c>
    </row>
    <row r="1903" spans="1:16" ht="24">
      <c r="A1903" s="54" t="s">
        <v>225</v>
      </c>
      <c r="B1903" s="54" t="s">
        <v>185</v>
      </c>
      <c r="C1903" s="54" t="s">
        <v>1126</v>
      </c>
      <c r="D1903" s="54" t="s">
        <v>152</v>
      </c>
      <c r="E1903" s="54" t="s">
        <v>365</v>
      </c>
      <c r="F1903" s="54" t="s">
        <v>267</v>
      </c>
      <c r="G1903" s="54" t="s">
        <v>854</v>
      </c>
      <c r="H1903" s="54" t="s">
        <v>855</v>
      </c>
      <c r="I1903" s="54" t="s">
        <v>856</v>
      </c>
      <c r="J1903" s="54" t="s">
        <v>854</v>
      </c>
      <c r="K1903" s="54" t="s">
        <v>859</v>
      </c>
      <c r="L1903" s="89">
        <v>41688</v>
      </c>
      <c r="M1903" s="89"/>
      <c r="N1903" s="54" t="s">
        <v>860</v>
      </c>
      <c r="O1903" s="90">
        <v>0</v>
      </c>
      <c r="P1903" s="54">
        <v>0</v>
      </c>
    </row>
    <row r="1904" spans="1:16" ht="24">
      <c r="A1904" s="54" t="s">
        <v>225</v>
      </c>
      <c r="B1904" s="54" t="s">
        <v>185</v>
      </c>
      <c r="C1904" s="54" t="s">
        <v>1126</v>
      </c>
      <c r="D1904" s="54" t="s">
        <v>152</v>
      </c>
      <c r="E1904" s="54" t="s">
        <v>365</v>
      </c>
      <c r="F1904" s="54" t="s">
        <v>267</v>
      </c>
      <c r="G1904" s="54" t="s">
        <v>854</v>
      </c>
      <c r="H1904" s="54" t="s">
        <v>855</v>
      </c>
      <c r="I1904" s="54" t="s">
        <v>856</v>
      </c>
      <c r="J1904" s="54" t="s">
        <v>854</v>
      </c>
      <c r="K1904" s="54" t="s">
        <v>855</v>
      </c>
      <c r="L1904" s="89">
        <v>41688</v>
      </c>
      <c r="M1904" s="89"/>
      <c r="N1904" s="54" t="s">
        <v>861</v>
      </c>
      <c r="O1904" s="90">
        <v>0</v>
      </c>
      <c r="P1904" s="54">
        <v>0</v>
      </c>
    </row>
    <row r="1905" spans="1:16" ht="24">
      <c r="A1905" s="54" t="s">
        <v>225</v>
      </c>
      <c r="B1905" s="54" t="s">
        <v>185</v>
      </c>
      <c r="C1905" s="54" t="s">
        <v>1126</v>
      </c>
      <c r="D1905" s="54" t="s">
        <v>152</v>
      </c>
      <c r="E1905" s="54" t="s">
        <v>365</v>
      </c>
      <c r="F1905" s="54" t="s">
        <v>267</v>
      </c>
      <c r="G1905" s="54" t="s">
        <v>854</v>
      </c>
      <c r="H1905" s="54" t="s">
        <v>855</v>
      </c>
      <c r="I1905" s="54" t="s">
        <v>856</v>
      </c>
      <c r="J1905" s="54" t="s">
        <v>854</v>
      </c>
      <c r="K1905" s="54" t="s">
        <v>862</v>
      </c>
      <c r="L1905" s="89">
        <v>41688</v>
      </c>
      <c r="M1905" s="89"/>
      <c r="N1905" s="54" t="s">
        <v>863</v>
      </c>
      <c r="O1905" s="90">
        <v>0</v>
      </c>
      <c r="P1905" s="54">
        <v>0</v>
      </c>
    </row>
    <row r="1906" spans="1:16" ht="24">
      <c r="A1906" s="54" t="s">
        <v>225</v>
      </c>
      <c r="B1906" s="54" t="s">
        <v>185</v>
      </c>
      <c r="C1906" s="54" t="s">
        <v>1126</v>
      </c>
      <c r="D1906" s="54" t="s">
        <v>152</v>
      </c>
      <c r="E1906" s="54" t="s">
        <v>365</v>
      </c>
      <c r="F1906" s="54" t="s">
        <v>267</v>
      </c>
      <c r="G1906" s="54" t="s">
        <v>854</v>
      </c>
      <c r="H1906" s="54" t="s">
        <v>855</v>
      </c>
      <c r="I1906" s="54" t="s">
        <v>856</v>
      </c>
      <c r="J1906" s="54" t="s">
        <v>854</v>
      </c>
      <c r="K1906" s="54" t="s">
        <v>864</v>
      </c>
      <c r="L1906" s="89">
        <v>41688</v>
      </c>
      <c r="M1906" s="89"/>
      <c r="N1906" s="54" t="s">
        <v>865</v>
      </c>
      <c r="O1906" s="90">
        <v>0</v>
      </c>
      <c r="P1906" s="54">
        <v>0</v>
      </c>
    </row>
    <row r="1907" spans="1:16" ht="24">
      <c r="A1907" s="54" t="s">
        <v>225</v>
      </c>
      <c r="B1907" s="54" t="s">
        <v>185</v>
      </c>
      <c r="C1907" s="54" t="s">
        <v>1126</v>
      </c>
      <c r="D1907" s="54" t="s">
        <v>152</v>
      </c>
      <c r="E1907" s="54" t="s">
        <v>365</v>
      </c>
      <c r="F1907" s="54" t="s">
        <v>267</v>
      </c>
      <c r="G1907" s="54" t="s">
        <v>854</v>
      </c>
      <c r="H1907" s="54" t="s">
        <v>855</v>
      </c>
      <c r="I1907" s="54" t="s">
        <v>856</v>
      </c>
      <c r="J1907" s="54" t="s">
        <v>854</v>
      </c>
      <c r="K1907" s="54" t="s">
        <v>866</v>
      </c>
      <c r="L1907" s="89">
        <v>41688</v>
      </c>
      <c r="M1907" s="89"/>
      <c r="N1907" s="54" t="s">
        <v>867</v>
      </c>
      <c r="O1907" s="90">
        <v>0</v>
      </c>
      <c r="P1907" s="54">
        <v>0</v>
      </c>
    </row>
    <row r="1908" spans="1:16" ht="24">
      <c r="A1908" s="54" t="s">
        <v>225</v>
      </c>
      <c r="B1908" s="54" t="s">
        <v>185</v>
      </c>
      <c r="C1908" s="54" t="s">
        <v>1126</v>
      </c>
      <c r="D1908" s="54" t="s">
        <v>152</v>
      </c>
      <c r="E1908" s="54" t="s">
        <v>365</v>
      </c>
      <c r="F1908" s="54" t="s">
        <v>267</v>
      </c>
      <c r="G1908" s="54" t="s">
        <v>854</v>
      </c>
      <c r="H1908" s="54" t="s">
        <v>855</v>
      </c>
      <c r="I1908" s="54" t="s">
        <v>856</v>
      </c>
      <c r="J1908" s="54" t="s">
        <v>854</v>
      </c>
      <c r="K1908" s="54" t="s">
        <v>868</v>
      </c>
      <c r="L1908" s="89">
        <v>41688</v>
      </c>
      <c r="M1908" s="89"/>
      <c r="N1908" s="54" t="s">
        <v>869</v>
      </c>
      <c r="O1908" s="90">
        <v>4.0605186999999989E-3</v>
      </c>
      <c r="P1908" s="54">
        <v>1</v>
      </c>
    </row>
    <row r="1909" spans="1:16" ht="24">
      <c r="A1909" s="54" t="s">
        <v>225</v>
      </c>
      <c r="B1909" s="54" t="s">
        <v>185</v>
      </c>
      <c r="C1909" s="54" t="s">
        <v>1126</v>
      </c>
      <c r="D1909" s="54" t="s">
        <v>152</v>
      </c>
      <c r="E1909" s="54" t="s">
        <v>365</v>
      </c>
      <c r="F1909" s="54" t="s">
        <v>267</v>
      </c>
      <c r="G1909" s="54" t="s">
        <v>854</v>
      </c>
      <c r="H1909" s="54" t="s">
        <v>855</v>
      </c>
      <c r="I1909" s="54" t="s">
        <v>856</v>
      </c>
      <c r="J1909" s="54" t="s">
        <v>854</v>
      </c>
      <c r="K1909" s="54" t="s">
        <v>870</v>
      </c>
      <c r="L1909" s="89">
        <v>41688</v>
      </c>
      <c r="M1909" s="89"/>
      <c r="N1909" s="54" t="s">
        <v>871</v>
      </c>
      <c r="O1909" s="90">
        <v>0</v>
      </c>
      <c r="P1909" s="54">
        <v>0</v>
      </c>
    </row>
    <row r="1910" spans="1:16" ht="24">
      <c r="A1910" s="54" t="s">
        <v>225</v>
      </c>
      <c r="B1910" s="54" t="s">
        <v>185</v>
      </c>
      <c r="C1910" s="54" t="s">
        <v>1126</v>
      </c>
      <c r="D1910" s="54" t="s">
        <v>152</v>
      </c>
      <c r="E1910" s="54" t="s">
        <v>365</v>
      </c>
      <c r="F1910" s="54" t="s">
        <v>267</v>
      </c>
      <c r="G1910" s="54" t="s">
        <v>854</v>
      </c>
      <c r="H1910" s="54" t="s">
        <v>855</v>
      </c>
      <c r="I1910" s="54" t="s">
        <v>856</v>
      </c>
      <c r="J1910" s="54" t="s">
        <v>854</v>
      </c>
      <c r="K1910" s="54" t="s">
        <v>872</v>
      </c>
      <c r="L1910" s="89">
        <v>41688</v>
      </c>
      <c r="M1910" s="89"/>
      <c r="N1910" s="54" t="s">
        <v>873</v>
      </c>
      <c r="O1910" s="90">
        <v>8.5270893700000017E-2</v>
      </c>
      <c r="P1910" s="54">
        <v>21</v>
      </c>
    </row>
    <row r="1911" spans="1:16" ht="24">
      <c r="A1911" s="54" t="s">
        <v>225</v>
      </c>
      <c r="B1911" s="54" t="s">
        <v>185</v>
      </c>
      <c r="C1911" s="54" t="s">
        <v>1126</v>
      </c>
      <c r="D1911" s="54" t="s">
        <v>152</v>
      </c>
      <c r="E1911" s="54" t="s">
        <v>365</v>
      </c>
      <c r="F1911" s="54" t="s">
        <v>267</v>
      </c>
      <c r="G1911" s="54" t="s">
        <v>854</v>
      </c>
      <c r="H1911" s="54" t="s">
        <v>855</v>
      </c>
      <c r="I1911" s="54" t="s">
        <v>856</v>
      </c>
      <c r="J1911" s="54" t="s">
        <v>854</v>
      </c>
      <c r="K1911" s="54" t="s">
        <v>874</v>
      </c>
      <c r="L1911" s="89">
        <v>41688</v>
      </c>
      <c r="M1911" s="89"/>
      <c r="N1911" s="54" t="s">
        <v>875</v>
      </c>
      <c r="O1911" s="90">
        <v>0</v>
      </c>
      <c r="P1911" s="54">
        <v>0</v>
      </c>
    </row>
    <row r="1912" spans="1:16" ht="24">
      <c r="A1912" s="54" t="s">
        <v>225</v>
      </c>
      <c r="B1912" s="54" t="s">
        <v>185</v>
      </c>
      <c r="C1912" s="54" t="s">
        <v>1126</v>
      </c>
      <c r="D1912" s="54" t="s">
        <v>152</v>
      </c>
      <c r="E1912" s="54" t="s">
        <v>365</v>
      </c>
      <c r="F1912" s="54" t="s">
        <v>267</v>
      </c>
      <c r="G1912" s="54" t="s">
        <v>349</v>
      </c>
      <c r="H1912" s="54" t="s">
        <v>350</v>
      </c>
      <c r="I1912" s="54" t="s">
        <v>921</v>
      </c>
      <c r="J1912" s="54" t="s">
        <v>349</v>
      </c>
      <c r="K1912" s="54" t="s">
        <v>350</v>
      </c>
      <c r="L1912" s="89">
        <v>42384</v>
      </c>
      <c r="M1912" s="89"/>
      <c r="N1912" s="54" t="s">
        <v>922</v>
      </c>
      <c r="O1912" s="90">
        <v>0</v>
      </c>
      <c r="P1912" s="54">
        <v>0</v>
      </c>
    </row>
    <row r="1913" spans="1:16" ht="24">
      <c r="A1913" s="54" t="s">
        <v>225</v>
      </c>
      <c r="B1913" s="54" t="s">
        <v>185</v>
      </c>
      <c r="C1913" s="54" t="s">
        <v>1126</v>
      </c>
      <c r="D1913" s="54" t="s">
        <v>152</v>
      </c>
      <c r="E1913" s="54" t="s">
        <v>365</v>
      </c>
      <c r="F1913" s="54" t="s">
        <v>267</v>
      </c>
      <c r="G1913" s="54" t="s">
        <v>353</v>
      </c>
      <c r="H1913" s="54" t="s">
        <v>923</v>
      </c>
      <c r="I1913" s="54" t="s">
        <v>924</v>
      </c>
      <c r="J1913" s="54" t="s">
        <v>353</v>
      </c>
      <c r="K1913" s="54" t="s">
        <v>925</v>
      </c>
      <c r="L1913" s="89">
        <v>42622</v>
      </c>
      <c r="M1913" s="89"/>
      <c r="N1913" s="54" t="s">
        <v>926</v>
      </c>
      <c r="O1913" s="90">
        <v>0</v>
      </c>
      <c r="P1913" s="54">
        <v>0</v>
      </c>
    </row>
    <row r="1914" spans="1:16" ht="24">
      <c r="A1914" s="54" t="s">
        <v>225</v>
      </c>
      <c r="B1914" s="54" t="s">
        <v>185</v>
      </c>
      <c r="C1914" s="54" t="s">
        <v>1126</v>
      </c>
      <c r="D1914" s="54" t="s">
        <v>152</v>
      </c>
      <c r="E1914" s="54" t="s">
        <v>365</v>
      </c>
      <c r="F1914" s="54" t="s">
        <v>267</v>
      </c>
      <c r="G1914" s="54" t="s">
        <v>353</v>
      </c>
      <c r="H1914" s="54" t="s">
        <v>923</v>
      </c>
      <c r="I1914" s="54" t="s">
        <v>924</v>
      </c>
      <c r="J1914" s="54" t="s">
        <v>353</v>
      </c>
      <c r="K1914" s="54" t="s">
        <v>354</v>
      </c>
      <c r="L1914" s="89">
        <v>42622</v>
      </c>
      <c r="M1914" s="89"/>
      <c r="N1914" s="54" t="s">
        <v>927</v>
      </c>
      <c r="O1914" s="90">
        <v>0</v>
      </c>
      <c r="P1914" s="54">
        <v>0</v>
      </c>
    </row>
    <row r="1915" spans="1:16" ht="24">
      <c r="A1915" s="54" t="s">
        <v>225</v>
      </c>
      <c r="B1915" s="54" t="s">
        <v>185</v>
      </c>
      <c r="C1915" s="54" t="s">
        <v>1126</v>
      </c>
      <c r="D1915" s="54" t="s">
        <v>152</v>
      </c>
      <c r="E1915" s="54" t="s">
        <v>365</v>
      </c>
      <c r="F1915" s="54" t="s">
        <v>267</v>
      </c>
      <c r="G1915" s="54" t="s">
        <v>353</v>
      </c>
      <c r="H1915" s="54" t="s">
        <v>923</v>
      </c>
      <c r="I1915" s="54" t="s">
        <v>924</v>
      </c>
      <c r="J1915" s="54" t="s">
        <v>353</v>
      </c>
      <c r="K1915" s="54" t="s">
        <v>928</v>
      </c>
      <c r="L1915" s="89">
        <v>42622</v>
      </c>
      <c r="M1915" s="89"/>
      <c r="N1915" s="54" t="s">
        <v>929</v>
      </c>
      <c r="O1915" s="90">
        <v>0</v>
      </c>
      <c r="P1915" s="54">
        <v>0</v>
      </c>
    </row>
    <row r="1916" spans="1:16" ht="24">
      <c r="A1916" s="54" t="s">
        <v>225</v>
      </c>
      <c r="B1916" s="54" t="s">
        <v>185</v>
      </c>
      <c r="C1916" s="54" t="s">
        <v>1126</v>
      </c>
      <c r="D1916" s="54" t="s">
        <v>152</v>
      </c>
      <c r="E1916" s="54" t="s">
        <v>365</v>
      </c>
      <c r="F1916" s="54" t="s">
        <v>267</v>
      </c>
      <c r="G1916" s="54" t="s">
        <v>353</v>
      </c>
      <c r="H1916" s="54" t="s">
        <v>923</v>
      </c>
      <c r="I1916" s="54" t="s">
        <v>924</v>
      </c>
      <c r="J1916" s="54" t="s">
        <v>353</v>
      </c>
      <c r="K1916" s="54" t="s">
        <v>930</v>
      </c>
      <c r="L1916" s="89">
        <v>42622</v>
      </c>
      <c r="M1916" s="89"/>
      <c r="N1916" s="54" t="s">
        <v>931</v>
      </c>
      <c r="O1916" s="90">
        <v>0</v>
      </c>
      <c r="P1916" s="54">
        <v>0</v>
      </c>
    </row>
    <row r="1917" spans="1:16" ht="24">
      <c r="A1917" s="54" t="s">
        <v>225</v>
      </c>
      <c r="B1917" s="54" t="s">
        <v>185</v>
      </c>
      <c r="C1917" s="54" t="s">
        <v>1126</v>
      </c>
      <c r="D1917" s="54" t="s">
        <v>152</v>
      </c>
      <c r="E1917" s="54" t="s">
        <v>365</v>
      </c>
      <c r="F1917" s="54" t="s">
        <v>267</v>
      </c>
      <c r="G1917" s="54" t="s">
        <v>353</v>
      </c>
      <c r="H1917" s="54" t="s">
        <v>923</v>
      </c>
      <c r="I1917" s="54" t="s">
        <v>924</v>
      </c>
      <c r="J1917" s="54" t="s">
        <v>353</v>
      </c>
      <c r="K1917" s="54" t="s">
        <v>932</v>
      </c>
      <c r="L1917" s="89">
        <v>42622</v>
      </c>
      <c r="M1917" s="89"/>
      <c r="N1917" s="54" t="s">
        <v>933</v>
      </c>
      <c r="O1917" s="90">
        <v>0</v>
      </c>
      <c r="P1917" s="54">
        <v>0</v>
      </c>
    </row>
    <row r="1918" spans="1:16" ht="24">
      <c r="A1918" s="54" t="s">
        <v>225</v>
      </c>
      <c r="B1918" s="54" t="s">
        <v>185</v>
      </c>
      <c r="C1918" s="54" t="s">
        <v>1126</v>
      </c>
      <c r="D1918" s="54" t="s">
        <v>152</v>
      </c>
      <c r="E1918" s="54" t="s">
        <v>365</v>
      </c>
      <c r="F1918" s="54" t="s">
        <v>267</v>
      </c>
      <c r="G1918" s="54" t="s">
        <v>353</v>
      </c>
      <c r="H1918" s="54" t="s">
        <v>923</v>
      </c>
      <c r="I1918" s="54" t="s">
        <v>924</v>
      </c>
      <c r="J1918" s="54" t="s">
        <v>353</v>
      </c>
      <c r="K1918" s="54" t="s">
        <v>357</v>
      </c>
      <c r="L1918" s="89">
        <v>42622</v>
      </c>
      <c r="M1918" s="89"/>
      <c r="N1918" s="54" t="s">
        <v>934</v>
      </c>
      <c r="O1918" s="90">
        <v>0</v>
      </c>
      <c r="P1918" s="54">
        <v>0</v>
      </c>
    </row>
    <row r="1919" spans="1:16" ht="24">
      <c r="A1919" s="54" t="s">
        <v>225</v>
      </c>
      <c r="B1919" s="54" t="s">
        <v>185</v>
      </c>
      <c r="C1919" s="54" t="s">
        <v>1126</v>
      </c>
      <c r="D1919" s="54" t="s">
        <v>152</v>
      </c>
      <c r="E1919" s="54" t="s">
        <v>365</v>
      </c>
      <c r="F1919" s="54" t="s">
        <v>267</v>
      </c>
      <c r="G1919" s="54" t="s">
        <v>199</v>
      </c>
      <c r="H1919" s="54" t="s">
        <v>200</v>
      </c>
      <c r="I1919" s="54" t="s">
        <v>936</v>
      </c>
      <c r="J1919" s="54" t="s">
        <v>199</v>
      </c>
      <c r="K1919" s="54" t="s">
        <v>941</v>
      </c>
      <c r="L1919" s="89">
        <v>42979</v>
      </c>
      <c r="M1919" s="89"/>
      <c r="N1919" s="54" t="s">
        <v>942</v>
      </c>
      <c r="O1919" s="90">
        <v>0.12587608110000001</v>
      </c>
      <c r="P1919" s="54">
        <v>31</v>
      </c>
    </row>
    <row r="1920" spans="1:16" ht="24">
      <c r="A1920" s="54" t="s">
        <v>225</v>
      </c>
      <c r="B1920" s="54" t="s">
        <v>185</v>
      </c>
      <c r="C1920" s="54" t="s">
        <v>1126</v>
      </c>
      <c r="D1920" s="54" t="s">
        <v>152</v>
      </c>
      <c r="E1920" s="54" t="s">
        <v>365</v>
      </c>
      <c r="F1920" s="54" t="s">
        <v>267</v>
      </c>
      <c r="G1920" s="54" t="s">
        <v>199</v>
      </c>
      <c r="H1920" s="54" t="s">
        <v>953</v>
      </c>
      <c r="I1920" s="54" t="s">
        <v>954</v>
      </c>
      <c r="J1920" s="54" t="s">
        <v>199</v>
      </c>
      <c r="K1920" s="54" t="s">
        <v>953</v>
      </c>
      <c r="L1920" s="89">
        <v>42867</v>
      </c>
      <c r="M1920" s="89"/>
      <c r="N1920" s="54" t="s">
        <v>955</v>
      </c>
      <c r="O1920" s="90">
        <v>0</v>
      </c>
      <c r="P1920" s="54">
        <v>0</v>
      </c>
    </row>
    <row r="1921" spans="1:16" ht="24">
      <c r="A1921" s="54" t="s">
        <v>225</v>
      </c>
      <c r="B1921" s="54" t="s">
        <v>185</v>
      </c>
      <c r="C1921" s="54" t="s">
        <v>1126</v>
      </c>
      <c r="D1921" s="54" t="s">
        <v>152</v>
      </c>
      <c r="E1921" s="54" t="s">
        <v>365</v>
      </c>
      <c r="F1921" s="54" t="s">
        <v>267</v>
      </c>
      <c r="G1921" s="54" t="s">
        <v>199</v>
      </c>
      <c r="H1921" s="54" t="s">
        <v>201</v>
      </c>
      <c r="I1921" s="54" t="s">
        <v>310</v>
      </c>
      <c r="J1921" s="54" t="s">
        <v>199</v>
      </c>
      <c r="K1921" s="54" t="s">
        <v>958</v>
      </c>
      <c r="L1921" s="89">
        <v>41688</v>
      </c>
      <c r="M1921" s="89"/>
      <c r="N1921" s="54" t="s">
        <v>959</v>
      </c>
      <c r="O1921" s="90">
        <v>0</v>
      </c>
      <c r="P1921" s="54">
        <v>0</v>
      </c>
    </row>
    <row r="1922" spans="1:16" ht="24">
      <c r="A1922" s="54" t="s">
        <v>225</v>
      </c>
      <c r="B1922" s="54" t="s">
        <v>185</v>
      </c>
      <c r="C1922" s="54" t="s">
        <v>1126</v>
      </c>
      <c r="D1922" s="54" t="s">
        <v>152</v>
      </c>
      <c r="E1922" s="54" t="s">
        <v>365</v>
      </c>
      <c r="F1922" s="54" t="s">
        <v>267</v>
      </c>
      <c r="G1922" s="54" t="s">
        <v>199</v>
      </c>
      <c r="H1922" s="54" t="s">
        <v>201</v>
      </c>
      <c r="I1922" s="54" t="s">
        <v>310</v>
      </c>
      <c r="J1922" s="54" t="s">
        <v>199</v>
      </c>
      <c r="K1922" s="54" t="s">
        <v>311</v>
      </c>
      <c r="L1922" s="89">
        <v>41688</v>
      </c>
      <c r="M1922" s="89"/>
      <c r="N1922" s="54" t="s">
        <v>312</v>
      </c>
      <c r="O1922" s="90">
        <v>0</v>
      </c>
      <c r="P1922" s="54">
        <v>0</v>
      </c>
    </row>
    <row r="1923" spans="1:16" ht="24">
      <c r="A1923" s="54" t="s">
        <v>225</v>
      </c>
      <c r="B1923" s="54" t="s">
        <v>185</v>
      </c>
      <c r="C1923" s="54" t="s">
        <v>1126</v>
      </c>
      <c r="D1923" s="54" t="s">
        <v>152</v>
      </c>
      <c r="E1923" s="54" t="s">
        <v>365</v>
      </c>
      <c r="F1923" s="54" t="s">
        <v>267</v>
      </c>
      <c r="G1923" s="54" t="s">
        <v>199</v>
      </c>
      <c r="H1923" s="54" t="s">
        <v>201</v>
      </c>
      <c r="I1923" s="54" t="s">
        <v>310</v>
      </c>
      <c r="J1923" s="54" t="s">
        <v>199</v>
      </c>
      <c r="K1923" s="54" t="s">
        <v>962</v>
      </c>
      <c r="L1923" s="89">
        <v>41688</v>
      </c>
      <c r="M1923" s="89"/>
      <c r="N1923" s="54" t="s">
        <v>963</v>
      </c>
      <c r="O1923" s="90">
        <v>0</v>
      </c>
      <c r="P1923" s="54">
        <v>0</v>
      </c>
    </row>
    <row r="1924" spans="1:16" ht="24">
      <c r="A1924" s="54" t="s">
        <v>225</v>
      </c>
      <c r="B1924" s="54" t="s">
        <v>185</v>
      </c>
      <c r="C1924" s="54" t="s">
        <v>1126</v>
      </c>
      <c r="D1924" s="54" t="s">
        <v>152</v>
      </c>
      <c r="E1924" s="54" t="s">
        <v>365</v>
      </c>
      <c r="F1924" s="54" t="s">
        <v>267</v>
      </c>
      <c r="G1924" s="54" t="s">
        <v>199</v>
      </c>
      <c r="H1924" s="54" t="s">
        <v>201</v>
      </c>
      <c r="I1924" s="54" t="s">
        <v>310</v>
      </c>
      <c r="J1924" s="54" t="s">
        <v>199</v>
      </c>
      <c r="K1924" s="54" t="s">
        <v>964</v>
      </c>
      <c r="L1924" s="89">
        <v>41688</v>
      </c>
      <c r="M1924" s="89"/>
      <c r="N1924" s="54" t="s">
        <v>965</v>
      </c>
      <c r="O1924" s="90">
        <v>0</v>
      </c>
      <c r="P1924" s="54">
        <v>0</v>
      </c>
    </row>
    <row r="1925" spans="1:16" ht="24">
      <c r="A1925" s="54" t="s">
        <v>225</v>
      </c>
      <c r="B1925" s="54" t="s">
        <v>185</v>
      </c>
      <c r="C1925" s="54" t="s">
        <v>1126</v>
      </c>
      <c r="D1925" s="54" t="s">
        <v>152</v>
      </c>
      <c r="E1925" s="54" t="s">
        <v>365</v>
      </c>
      <c r="F1925" s="54" t="s">
        <v>267</v>
      </c>
      <c r="G1925" s="54" t="s">
        <v>199</v>
      </c>
      <c r="H1925" s="54" t="s">
        <v>201</v>
      </c>
      <c r="I1925" s="54" t="s">
        <v>310</v>
      </c>
      <c r="J1925" s="54" t="s">
        <v>199</v>
      </c>
      <c r="K1925" s="54" t="s">
        <v>201</v>
      </c>
      <c r="L1925" s="89">
        <v>41688</v>
      </c>
      <c r="M1925" s="89"/>
      <c r="N1925" s="54" t="s">
        <v>970</v>
      </c>
      <c r="O1925" s="90">
        <v>4.0605186999999989E-3</v>
      </c>
      <c r="P1925" s="54">
        <v>1</v>
      </c>
    </row>
    <row r="1926" spans="1:16" ht="24">
      <c r="A1926" s="54" t="s">
        <v>225</v>
      </c>
      <c r="B1926" s="54" t="s">
        <v>185</v>
      </c>
      <c r="C1926" s="54" t="s">
        <v>1126</v>
      </c>
      <c r="D1926" s="54" t="s">
        <v>152</v>
      </c>
      <c r="E1926" s="54" t="s">
        <v>365</v>
      </c>
      <c r="F1926" s="54" t="s">
        <v>267</v>
      </c>
      <c r="G1926" s="54" t="s">
        <v>199</v>
      </c>
      <c r="H1926" s="54" t="s">
        <v>201</v>
      </c>
      <c r="I1926" s="54" t="s">
        <v>310</v>
      </c>
      <c r="J1926" s="54" t="s">
        <v>199</v>
      </c>
      <c r="K1926" s="54" t="s">
        <v>315</v>
      </c>
      <c r="L1926" s="89">
        <v>41688</v>
      </c>
      <c r="M1926" s="89"/>
      <c r="N1926" s="54" t="s">
        <v>316</v>
      </c>
      <c r="O1926" s="90">
        <v>4.0605186999999989E-3</v>
      </c>
      <c r="P1926" s="54">
        <v>1</v>
      </c>
    </row>
    <row r="1927" spans="1:16" ht="24">
      <c r="A1927" s="54" t="s">
        <v>225</v>
      </c>
      <c r="B1927" s="54" t="s">
        <v>185</v>
      </c>
      <c r="C1927" s="54" t="s">
        <v>1126</v>
      </c>
      <c r="D1927" s="54" t="s">
        <v>152</v>
      </c>
      <c r="E1927" s="54" t="s">
        <v>365</v>
      </c>
      <c r="F1927" s="54" t="s">
        <v>267</v>
      </c>
      <c r="G1927" s="54" t="s">
        <v>202</v>
      </c>
      <c r="H1927" s="54" t="s">
        <v>1412</v>
      </c>
      <c r="I1927" s="54" t="s">
        <v>1413</v>
      </c>
      <c r="J1927" s="54" t="s">
        <v>202</v>
      </c>
      <c r="K1927" s="54" t="s">
        <v>1412</v>
      </c>
      <c r="L1927" s="89">
        <v>43042</v>
      </c>
      <c r="M1927" s="89"/>
      <c r="N1927" s="54" t="s">
        <v>1414</v>
      </c>
      <c r="O1927" s="90">
        <v>4.0605186999999989E-3</v>
      </c>
      <c r="P1927" s="54">
        <v>1</v>
      </c>
    </row>
    <row r="1928" spans="1:16" ht="24">
      <c r="A1928" s="54" t="s">
        <v>225</v>
      </c>
      <c r="B1928" s="54" t="s">
        <v>185</v>
      </c>
      <c r="C1928" s="54" t="s">
        <v>1126</v>
      </c>
      <c r="D1928" s="54" t="s">
        <v>152</v>
      </c>
      <c r="E1928" s="54" t="s">
        <v>365</v>
      </c>
      <c r="F1928" s="54" t="s">
        <v>267</v>
      </c>
      <c r="G1928" s="54" t="s">
        <v>202</v>
      </c>
      <c r="H1928" s="54" t="s">
        <v>203</v>
      </c>
      <c r="I1928" s="54" t="s">
        <v>996</v>
      </c>
      <c r="J1928" s="54" t="s">
        <v>202</v>
      </c>
      <c r="K1928" s="54" t="s">
        <v>999</v>
      </c>
      <c r="L1928" s="89">
        <v>42136</v>
      </c>
      <c r="M1928" s="89"/>
      <c r="N1928" s="54" t="s">
        <v>1000</v>
      </c>
      <c r="O1928" s="90">
        <v>0</v>
      </c>
      <c r="P1928" s="54">
        <v>0</v>
      </c>
    </row>
    <row r="1929" spans="1:16" ht="24">
      <c r="A1929" s="54" t="s">
        <v>225</v>
      </c>
      <c r="B1929" s="54" t="s">
        <v>185</v>
      </c>
      <c r="C1929" s="54" t="s">
        <v>1126</v>
      </c>
      <c r="D1929" s="54" t="s">
        <v>152</v>
      </c>
      <c r="E1929" s="54" t="s">
        <v>365</v>
      </c>
      <c r="F1929" s="54" t="s">
        <v>267</v>
      </c>
      <c r="G1929" s="54" t="s">
        <v>202</v>
      </c>
      <c r="H1929" s="54" t="s">
        <v>1403</v>
      </c>
      <c r="I1929" s="54" t="s">
        <v>1404</v>
      </c>
      <c r="J1929" s="54" t="s">
        <v>202</v>
      </c>
      <c r="K1929" s="54" t="s">
        <v>1420</v>
      </c>
      <c r="L1929" s="89">
        <v>43154</v>
      </c>
      <c r="M1929" s="89"/>
      <c r="N1929" s="54" t="s">
        <v>1421</v>
      </c>
      <c r="O1929" s="90">
        <v>4.0605186999999989E-3</v>
      </c>
      <c r="P1929" s="54">
        <v>1</v>
      </c>
    </row>
    <row r="1930" spans="1:16" ht="24">
      <c r="A1930" s="54" t="s">
        <v>225</v>
      </c>
      <c r="B1930" s="54" t="s">
        <v>185</v>
      </c>
      <c r="C1930" s="54" t="s">
        <v>1126</v>
      </c>
      <c r="D1930" s="54" t="s">
        <v>152</v>
      </c>
      <c r="E1930" s="54" t="s">
        <v>365</v>
      </c>
      <c r="F1930" s="54" t="s">
        <v>267</v>
      </c>
      <c r="G1930" s="54" t="s">
        <v>202</v>
      </c>
      <c r="H1930" s="54" t="s">
        <v>1403</v>
      </c>
      <c r="I1930" s="54" t="s">
        <v>1404</v>
      </c>
      <c r="J1930" s="54" t="s">
        <v>202</v>
      </c>
      <c r="K1930" s="54" t="s">
        <v>1422</v>
      </c>
      <c r="L1930" s="89">
        <v>43154</v>
      </c>
      <c r="M1930" s="89"/>
      <c r="N1930" s="54" t="s">
        <v>1423</v>
      </c>
      <c r="O1930" s="90">
        <v>4.0605186999999989E-3</v>
      </c>
      <c r="P1930" s="54">
        <v>1</v>
      </c>
    </row>
    <row r="1931" spans="1:16" ht="24">
      <c r="A1931" s="54" t="s">
        <v>225</v>
      </c>
      <c r="B1931" s="54" t="s">
        <v>185</v>
      </c>
      <c r="C1931" s="54" t="s">
        <v>1126</v>
      </c>
      <c r="D1931" s="54" t="s">
        <v>152</v>
      </c>
      <c r="E1931" s="54" t="s">
        <v>365</v>
      </c>
      <c r="F1931" s="54" t="s">
        <v>267</v>
      </c>
      <c r="G1931" s="54" t="s">
        <v>202</v>
      </c>
      <c r="H1931" s="54" t="s">
        <v>1403</v>
      </c>
      <c r="I1931" s="54" t="s">
        <v>1404</v>
      </c>
      <c r="J1931" s="54" t="s">
        <v>202</v>
      </c>
      <c r="K1931" s="54" t="s">
        <v>1424</v>
      </c>
      <c r="L1931" s="89">
        <v>43154</v>
      </c>
      <c r="M1931" s="89"/>
      <c r="N1931" s="54" t="s">
        <v>1425</v>
      </c>
      <c r="O1931" s="90">
        <v>4.0605186999999989E-3</v>
      </c>
      <c r="P1931" s="54">
        <v>1</v>
      </c>
    </row>
    <row r="1932" spans="1:16" ht="24">
      <c r="A1932" s="54" t="s">
        <v>225</v>
      </c>
      <c r="B1932" s="54" t="s">
        <v>185</v>
      </c>
      <c r="C1932" s="54" t="s">
        <v>1126</v>
      </c>
      <c r="D1932" s="54" t="s">
        <v>152</v>
      </c>
      <c r="E1932" s="54" t="s">
        <v>365</v>
      </c>
      <c r="F1932" s="54" t="s">
        <v>267</v>
      </c>
      <c r="G1932" s="54" t="s">
        <v>202</v>
      </c>
      <c r="H1932" s="54" t="s">
        <v>1403</v>
      </c>
      <c r="I1932" s="54" t="s">
        <v>1404</v>
      </c>
      <c r="J1932" s="54" t="s">
        <v>202</v>
      </c>
      <c r="K1932" s="54" t="s">
        <v>1426</v>
      </c>
      <c r="L1932" s="89">
        <v>43154</v>
      </c>
      <c r="M1932" s="89"/>
      <c r="N1932" s="54" t="s">
        <v>1427</v>
      </c>
      <c r="O1932" s="90">
        <v>4.0605186999999989E-3</v>
      </c>
      <c r="P1932" s="54">
        <v>1</v>
      </c>
    </row>
    <row r="1933" spans="1:16" ht="24">
      <c r="A1933" s="54" t="s">
        <v>225</v>
      </c>
      <c r="B1933" s="54" t="s">
        <v>185</v>
      </c>
      <c r="C1933" s="54" t="s">
        <v>1126</v>
      </c>
      <c r="D1933" s="54" t="s">
        <v>152</v>
      </c>
      <c r="E1933" s="54" t="s">
        <v>365</v>
      </c>
      <c r="F1933" s="54" t="s">
        <v>267</v>
      </c>
      <c r="G1933" s="54" t="s">
        <v>202</v>
      </c>
      <c r="H1933" s="54" t="s">
        <v>1403</v>
      </c>
      <c r="I1933" s="54" t="s">
        <v>1404</v>
      </c>
      <c r="J1933" s="54" t="s">
        <v>202</v>
      </c>
      <c r="K1933" s="54" t="s">
        <v>1428</v>
      </c>
      <c r="L1933" s="89">
        <v>43154</v>
      </c>
      <c r="M1933" s="89"/>
      <c r="N1933" s="54" t="s">
        <v>1429</v>
      </c>
      <c r="O1933" s="90">
        <v>4.0605186999999989E-3</v>
      </c>
      <c r="P1933" s="54">
        <v>1</v>
      </c>
    </row>
    <row r="1934" spans="1:16" ht="24">
      <c r="A1934" s="54" t="s">
        <v>225</v>
      </c>
      <c r="B1934" s="54" t="s">
        <v>185</v>
      </c>
      <c r="C1934" s="54" t="s">
        <v>1126</v>
      </c>
      <c r="D1934" s="54" t="s">
        <v>152</v>
      </c>
      <c r="E1934" s="54" t="s">
        <v>365</v>
      </c>
      <c r="F1934" s="54" t="s">
        <v>267</v>
      </c>
      <c r="G1934" s="54" t="s">
        <v>202</v>
      </c>
      <c r="H1934" s="54" t="s">
        <v>1403</v>
      </c>
      <c r="I1934" s="54" t="s">
        <v>1404</v>
      </c>
      <c r="J1934" s="54" t="s">
        <v>202</v>
      </c>
      <c r="K1934" s="54" t="s">
        <v>1430</v>
      </c>
      <c r="L1934" s="89">
        <v>43154</v>
      </c>
      <c r="M1934" s="89"/>
      <c r="N1934" s="54" t="s">
        <v>1431</v>
      </c>
      <c r="O1934" s="90">
        <v>4.0605186999999989E-3</v>
      </c>
      <c r="P1934" s="54">
        <v>1</v>
      </c>
    </row>
    <row r="1935" spans="1:16" ht="24">
      <c r="A1935" s="54" t="s">
        <v>225</v>
      </c>
      <c r="B1935" s="54" t="s">
        <v>185</v>
      </c>
      <c r="C1935" s="54" t="s">
        <v>1126</v>
      </c>
      <c r="D1935" s="54" t="s">
        <v>152</v>
      </c>
      <c r="E1935" s="54" t="s">
        <v>365</v>
      </c>
      <c r="F1935" s="54" t="s">
        <v>267</v>
      </c>
      <c r="G1935" s="54" t="s">
        <v>202</v>
      </c>
      <c r="H1935" s="54" t="s">
        <v>1403</v>
      </c>
      <c r="I1935" s="54" t="s">
        <v>1404</v>
      </c>
      <c r="J1935" s="54" t="s">
        <v>202</v>
      </c>
      <c r="K1935" s="54" t="s">
        <v>1415</v>
      </c>
      <c r="L1935" s="89">
        <v>43154</v>
      </c>
      <c r="M1935" s="89"/>
      <c r="N1935" s="54" t="s">
        <v>1416</v>
      </c>
      <c r="O1935" s="90">
        <v>8.1210375000000008E-3</v>
      </c>
      <c r="P1935" s="54">
        <v>2</v>
      </c>
    </row>
    <row r="1936" spans="1:16" ht="24">
      <c r="A1936" s="54" t="s">
        <v>225</v>
      </c>
      <c r="B1936" s="54" t="s">
        <v>185</v>
      </c>
      <c r="C1936" s="54" t="s">
        <v>1126</v>
      </c>
      <c r="D1936" s="54" t="s">
        <v>152</v>
      </c>
      <c r="E1936" s="54" t="s">
        <v>365</v>
      </c>
      <c r="F1936" s="54" t="s">
        <v>267</v>
      </c>
      <c r="G1936" s="54" t="s">
        <v>202</v>
      </c>
      <c r="H1936" s="54" t="s">
        <v>1403</v>
      </c>
      <c r="I1936" s="54" t="s">
        <v>1404</v>
      </c>
      <c r="J1936" s="54" t="s">
        <v>202</v>
      </c>
      <c r="K1936" s="54" t="s">
        <v>1432</v>
      </c>
      <c r="L1936" s="89">
        <v>43154</v>
      </c>
      <c r="M1936" s="89"/>
      <c r="N1936" s="54" t="s">
        <v>1433</v>
      </c>
      <c r="O1936" s="90">
        <v>4.0605186999999989E-3</v>
      </c>
      <c r="P1936" s="54">
        <v>1</v>
      </c>
    </row>
    <row r="1937" spans="1:16" ht="24">
      <c r="A1937" s="54" t="s">
        <v>225</v>
      </c>
      <c r="B1937" s="54" t="s">
        <v>185</v>
      </c>
      <c r="C1937" s="54" t="s">
        <v>1126</v>
      </c>
      <c r="D1937" s="54" t="s">
        <v>152</v>
      </c>
      <c r="E1937" s="54" t="s">
        <v>365</v>
      </c>
      <c r="F1937" s="54" t="s">
        <v>267</v>
      </c>
      <c r="G1937" s="54" t="s">
        <v>202</v>
      </c>
      <c r="H1937" s="54" t="s">
        <v>1403</v>
      </c>
      <c r="I1937" s="54" t="s">
        <v>1404</v>
      </c>
      <c r="J1937" s="54" t="s">
        <v>202</v>
      </c>
      <c r="K1937" s="54" t="s">
        <v>1418</v>
      </c>
      <c r="L1937" s="89">
        <v>43154</v>
      </c>
      <c r="M1937" s="89"/>
      <c r="N1937" s="54" t="s">
        <v>1419</v>
      </c>
      <c r="O1937" s="90">
        <v>4.0605186999999989E-3</v>
      </c>
      <c r="P1937" s="54">
        <v>1</v>
      </c>
    </row>
    <row r="1938" spans="1:16" ht="24">
      <c r="A1938" s="54" t="s">
        <v>225</v>
      </c>
      <c r="B1938" s="54" t="s">
        <v>185</v>
      </c>
      <c r="C1938" s="54" t="s">
        <v>1126</v>
      </c>
      <c r="D1938" s="54" t="s">
        <v>152</v>
      </c>
      <c r="E1938" s="54" t="s">
        <v>365</v>
      </c>
      <c r="F1938" s="54" t="s">
        <v>267</v>
      </c>
      <c r="G1938" s="54" t="s">
        <v>202</v>
      </c>
      <c r="H1938" s="54" t="s">
        <v>1011</v>
      </c>
      <c r="I1938" s="54" t="s">
        <v>1012</v>
      </c>
      <c r="J1938" s="54" t="s">
        <v>202</v>
      </c>
      <c r="K1938" s="54" t="s">
        <v>1015</v>
      </c>
      <c r="L1938" s="89">
        <v>41982</v>
      </c>
      <c r="M1938" s="89"/>
      <c r="N1938" s="54" t="s">
        <v>1016</v>
      </c>
      <c r="O1938" s="90">
        <v>4.0605186999999989E-3</v>
      </c>
      <c r="P1938" s="54">
        <v>1</v>
      </c>
    </row>
    <row r="1939" spans="1:16" ht="24">
      <c r="A1939" s="54" t="s">
        <v>225</v>
      </c>
      <c r="B1939" s="54" t="s">
        <v>185</v>
      </c>
      <c r="C1939" s="54" t="s">
        <v>1126</v>
      </c>
      <c r="D1939" s="54" t="s">
        <v>152</v>
      </c>
      <c r="E1939" s="54" t="s">
        <v>365</v>
      </c>
      <c r="F1939" s="54" t="s">
        <v>267</v>
      </c>
      <c r="G1939" s="54" t="s">
        <v>1018</v>
      </c>
      <c r="H1939" s="54" t="s">
        <v>1019</v>
      </c>
      <c r="I1939" s="54" t="s">
        <v>1020</v>
      </c>
      <c r="J1939" s="54" t="s">
        <v>1018</v>
      </c>
      <c r="K1939" s="54" t="s">
        <v>1023</v>
      </c>
      <c r="L1939" s="89">
        <v>41688</v>
      </c>
      <c r="M1939" s="89"/>
      <c r="N1939" s="54" t="s">
        <v>1024</v>
      </c>
      <c r="O1939" s="90">
        <v>0</v>
      </c>
      <c r="P1939" s="54">
        <v>0</v>
      </c>
    </row>
    <row r="1940" spans="1:16" ht="24">
      <c r="A1940" s="54" t="s">
        <v>225</v>
      </c>
      <c r="B1940" s="54" t="s">
        <v>185</v>
      </c>
      <c r="C1940" s="54" t="s">
        <v>1126</v>
      </c>
      <c r="D1940" s="54" t="s">
        <v>152</v>
      </c>
      <c r="E1940" s="54" t="s">
        <v>365</v>
      </c>
      <c r="F1940" s="54" t="s">
        <v>267</v>
      </c>
      <c r="G1940" s="54" t="s">
        <v>1018</v>
      </c>
      <c r="H1940" s="54" t="s">
        <v>1019</v>
      </c>
      <c r="I1940" s="54" t="s">
        <v>1020</v>
      </c>
      <c r="J1940" s="54" t="s">
        <v>1018</v>
      </c>
      <c r="K1940" s="54" t="s">
        <v>1039</v>
      </c>
      <c r="L1940" s="89">
        <v>41688</v>
      </c>
      <c r="M1940" s="89"/>
      <c r="N1940" s="54" t="s">
        <v>1040</v>
      </c>
      <c r="O1940" s="90">
        <v>0</v>
      </c>
      <c r="P1940" s="54">
        <v>0</v>
      </c>
    </row>
    <row r="1941" spans="1:16" ht="24">
      <c r="A1941" s="54" t="s">
        <v>225</v>
      </c>
      <c r="B1941" s="54" t="s">
        <v>185</v>
      </c>
      <c r="C1941" s="54" t="s">
        <v>1126</v>
      </c>
      <c r="D1941" s="54" t="s">
        <v>152</v>
      </c>
      <c r="E1941" s="54" t="s">
        <v>365</v>
      </c>
      <c r="F1941" s="54" t="s">
        <v>267</v>
      </c>
      <c r="G1941" s="54" t="s">
        <v>207</v>
      </c>
      <c r="H1941" s="54" t="s">
        <v>207</v>
      </c>
      <c r="I1941" s="54" t="s">
        <v>317</v>
      </c>
      <c r="J1941" s="54" t="s">
        <v>207</v>
      </c>
      <c r="K1941" s="54" t="s">
        <v>337</v>
      </c>
      <c r="L1941" s="89">
        <v>41674</v>
      </c>
      <c r="M1941" s="89"/>
      <c r="N1941" s="54" t="s">
        <v>1041</v>
      </c>
      <c r="O1941" s="90">
        <v>0</v>
      </c>
      <c r="P1941" s="54">
        <v>0</v>
      </c>
    </row>
    <row r="1942" spans="1:16" ht="24">
      <c r="A1942" s="54" t="s">
        <v>225</v>
      </c>
      <c r="B1942" s="54" t="s">
        <v>185</v>
      </c>
      <c r="C1942" s="54" t="s">
        <v>1126</v>
      </c>
      <c r="D1942" s="54" t="s">
        <v>152</v>
      </c>
      <c r="E1942" s="54" t="s">
        <v>365</v>
      </c>
      <c r="F1942" s="54" t="s">
        <v>267</v>
      </c>
      <c r="G1942" s="54" t="s">
        <v>207</v>
      </c>
      <c r="H1942" s="54" t="s">
        <v>207</v>
      </c>
      <c r="I1942" s="54" t="s">
        <v>317</v>
      </c>
      <c r="J1942" s="54" t="s">
        <v>207</v>
      </c>
      <c r="K1942" s="54" t="s">
        <v>1042</v>
      </c>
      <c r="L1942" s="89">
        <v>41674</v>
      </c>
      <c r="M1942" s="89"/>
      <c r="N1942" s="54" t="s">
        <v>1043</v>
      </c>
      <c r="O1942" s="90">
        <v>0</v>
      </c>
      <c r="P1942" s="54">
        <v>0</v>
      </c>
    </row>
    <row r="1943" spans="1:16" ht="24">
      <c r="A1943" s="54" t="s">
        <v>225</v>
      </c>
      <c r="B1943" s="54" t="s">
        <v>185</v>
      </c>
      <c r="C1943" s="54" t="s">
        <v>1126</v>
      </c>
      <c r="D1943" s="54" t="s">
        <v>152</v>
      </c>
      <c r="E1943" s="54" t="s">
        <v>365</v>
      </c>
      <c r="F1943" s="54" t="s">
        <v>267</v>
      </c>
      <c r="G1943" s="54" t="s">
        <v>207</v>
      </c>
      <c r="H1943" s="54" t="s">
        <v>207</v>
      </c>
      <c r="I1943" s="54" t="s">
        <v>317</v>
      </c>
      <c r="J1943" s="54" t="s">
        <v>207</v>
      </c>
      <c r="K1943" s="54" t="s">
        <v>1044</v>
      </c>
      <c r="L1943" s="89">
        <v>41674</v>
      </c>
      <c r="M1943" s="89"/>
      <c r="N1943" s="54" t="s">
        <v>1045</v>
      </c>
      <c r="O1943" s="90">
        <v>0</v>
      </c>
      <c r="P1943" s="54">
        <v>0</v>
      </c>
    </row>
    <row r="1944" spans="1:16" ht="24">
      <c r="A1944" s="54" t="s">
        <v>225</v>
      </c>
      <c r="B1944" s="54" t="s">
        <v>185</v>
      </c>
      <c r="C1944" s="54" t="s">
        <v>1126</v>
      </c>
      <c r="D1944" s="54" t="s">
        <v>152</v>
      </c>
      <c r="E1944" s="54" t="s">
        <v>365</v>
      </c>
      <c r="F1944" s="54" t="s">
        <v>267</v>
      </c>
      <c r="G1944" s="54" t="s">
        <v>207</v>
      </c>
      <c r="H1944" s="54" t="s">
        <v>207</v>
      </c>
      <c r="I1944" s="54" t="s">
        <v>317</v>
      </c>
      <c r="J1944" s="54" t="s">
        <v>207</v>
      </c>
      <c r="K1944" s="54" t="s">
        <v>318</v>
      </c>
      <c r="L1944" s="89">
        <v>41674</v>
      </c>
      <c r="M1944" s="89"/>
      <c r="N1944" s="54" t="s">
        <v>319</v>
      </c>
      <c r="O1944" s="90">
        <v>0</v>
      </c>
      <c r="P1944" s="54">
        <v>0</v>
      </c>
    </row>
    <row r="1945" spans="1:16" ht="24">
      <c r="A1945" s="54" t="s">
        <v>225</v>
      </c>
      <c r="B1945" s="54" t="s">
        <v>185</v>
      </c>
      <c r="C1945" s="54" t="s">
        <v>1126</v>
      </c>
      <c r="D1945" s="54" t="s">
        <v>152</v>
      </c>
      <c r="E1945" s="54" t="s">
        <v>365</v>
      </c>
      <c r="F1945" s="54" t="s">
        <v>267</v>
      </c>
      <c r="G1945" s="54" t="s">
        <v>207</v>
      </c>
      <c r="H1945" s="54" t="s">
        <v>207</v>
      </c>
      <c r="I1945" s="54" t="s">
        <v>317</v>
      </c>
      <c r="J1945" s="54" t="s">
        <v>207</v>
      </c>
      <c r="K1945" s="54" t="s">
        <v>340</v>
      </c>
      <c r="L1945" s="89">
        <v>41674</v>
      </c>
      <c r="M1945" s="89"/>
      <c r="N1945" s="54" t="s">
        <v>1046</v>
      </c>
      <c r="O1945" s="90">
        <v>0</v>
      </c>
      <c r="P1945" s="54">
        <v>0</v>
      </c>
    </row>
    <row r="1946" spans="1:16" ht="24">
      <c r="A1946" s="54" t="s">
        <v>225</v>
      </c>
      <c r="B1946" s="54" t="s">
        <v>185</v>
      </c>
      <c r="C1946" s="54" t="s">
        <v>1126</v>
      </c>
      <c r="D1946" s="54" t="s">
        <v>152</v>
      </c>
      <c r="E1946" s="54" t="s">
        <v>365</v>
      </c>
      <c r="F1946" s="54" t="s">
        <v>267</v>
      </c>
      <c r="G1946" s="54" t="s">
        <v>207</v>
      </c>
      <c r="H1946" s="54" t="s">
        <v>207</v>
      </c>
      <c r="I1946" s="54" t="s">
        <v>317</v>
      </c>
      <c r="J1946" s="54" t="s">
        <v>207</v>
      </c>
      <c r="K1946" s="54" t="s">
        <v>320</v>
      </c>
      <c r="L1946" s="89">
        <v>41674</v>
      </c>
      <c r="M1946" s="89"/>
      <c r="N1946" s="54" t="s">
        <v>321</v>
      </c>
      <c r="O1946" s="90">
        <v>0</v>
      </c>
      <c r="P1946" s="54">
        <v>0</v>
      </c>
    </row>
    <row r="1947" spans="1:16" ht="24">
      <c r="A1947" s="54" t="s">
        <v>225</v>
      </c>
      <c r="B1947" s="54" t="s">
        <v>185</v>
      </c>
      <c r="C1947" s="54" t="s">
        <v>1126</v>
      </c>
      <c r="D1947" s="54" t="s">
        <v>152</v>
      </c>
      <c r="E1947" s="54" t="s">
        <v>365</v>
      </c>
      <c r="F1947" s="54" t="s">
        <v>267</v>
      </c>
      <c r="G1947" s="54" t="s">
        <v>207</v>
      </c>
      <c r="H1947" s="54" t="s">
        <v>207</v>
      </c>
      <c r="I1947" s="54" t="s">
        <v>317</v>
      </c>
      <c r="J1947" s="54" t="s">
        <v>207</v>
      </c>
      <c r="K1947" s="54" t="s">
        <v>1047</v>
      </c>
      <c r="L1947" s="89">
        <v>41674</v>
      </c>
      <c r="M1947" s="89"/>
      <c r="N1947" s="54" t="s">
        <v>1048</v>
      </c>
      <c r="O1947" s="90">
        <v>0</v>
      </c>
      <c r="P1947" s="54">
        <v>0</v>
      </c>
    </row>
    <row r="1948" spans="1:16" ht="24">
      <c r="A1948" s="54" t="s">
        <v>225</v>
      </c>
      <c r="B1948" s="54" t="s">
        <v>185</v>
      </c>
      <c r="C1948" s="54" t="s">
        <v>1126</v>
      </c>
      <c r="D1948" s="54" t="s">
        <v>152</v>
      </c>
      <c r="E1948" s="54" t="s">
        <v>365</v>
      </c>
      <c r="F1948" s="54" t="s">
        <v>267</v>
      </c>
      <c r="G1948" s="54" t="s">
        <v>207</v>
      </c>
      <c r="H1948" s="54" t="s">
        <v>207</v>
      </c>
      <c r="I1948" s="54" t="s">
        <v>317</v>
      </c>
      <c r="J1948" s="54" t="s">
        <v>207</v>
      </c>
      <c r="K1948" s="54" t="s">
        <v>1049</v>
      </c>
      <c r="L1948" s="89">
        <v>41674</v>
      </c>
      <c r="M1948" s="89"/>
      <c r="N1948" s="54" t="s">
        <v>1050</v>
      </c>
      <c r="O1948" s="90">
        <v>0</v>
      </c>
      <c r="P1948" s="54">
        <v>0</v>
      </c>
    </row>
    <row r="1949" spans="1:16" ht="24">
      <c r="A1949" s="54" t="s">
        <v>225</v>
      </c>
      <c r="B1949" s="54" t="s">
        <v>185</v>
      </c>
      <c r="C1949" s="54" t="s">
        <v>1126</v>
      </c>
      <c r="D1949" s="54" t="s">
        <v>152</v>
      </c>
      <c r="E1949" s="54" t="s">
        <v>365</v>
      </c>
      <c r="F1949" s="54" t="s">
        <v>267</v>
      </c>
      <c r="G1949" s="54" t="s">
        <v>207</v>
      </c>
      <c r="H1949" s="54" t="s">
        <v>207</v>
      </c>
      <c r="I1949" s="54" t="s">
        <v>317</v>
      </c>
      <c r="J1949" s="54" t="s">
        <v>207</v>
      </c>
      <c r="K1949" s="54" t="s">
        <v>1051</v>
      </c>
      <c r="L1949" s="89">
        <v>41674</v>
      </c>
      <c r="M1949" s="89"/>
      <c r="N1949" s="54" t="s">
        <v>1052</v>
      </c>
      <c r="O1949" s="90">
        <v>0</v>
      </c>
      <c r="P1949" s="54">
        <v>0</v>
      </c>
    </row>
    <row r="1950" spans="1:16" ht="24">
      <c r="A1950" s="54" t="s">
        <v>225</v>
      </c>
      <c r="B1950" s="54" t="s">
        <v>185</v>
      </c>
      <c r="C1950" s="54" t="s">
        <v>1126</v>
      </c>
      <c r="D1950" s="54" t="s">
        <v>152</v>
      </c>
      <c r="E1950" s="54" t="s">
        <v>365</v>
      </c>
      <c r="F1950" s="54" t="s">
        <v>267</v>
      </c>
      <c r="G1950" s="54" t="s">
        <v>207</v>
      </c>
      <c r="H1950" s="54" t="s">
        <v>207</v>
      </c>
      <c r="I1950" s="54" t="s">
        <v>317</v>
      </c>
      <c r="J1950" s="54" t="s">
        <v>207</v>
      </c>
      <c r="K1950" s="54" t="s">
        <v>1053</v>
      </c>
      <c r="L1950" s="89">
        <v>41674</v>
      </c>
      <c r="M1950" s="89"/>
      <c r="N1950" s="54" t="s">
        <v>1054</v>
      </c>
      <c r="O1950" s="90">
        <v>0</v>
      </c>
      <c r="P1950" s="54">
        <v>0</v>
      </c>
    </row>
    <row r="1951" spans="1:16" ht="24">
      <c r="A1951" s="54" t="s">
        <v>225</v>
      </c>
      <c r="B1951" s="54" t="s">
        <v>185</v>
      </c>
      <c r="C1951" s="54" t="s">
        <v>1126</v>
      </c>
      <c r="D1951" s="54" t="s">
        <v>152</v>
      </c>
      <c r="E1951" s="54" t="s">
        <v>365</v>
      </c>
      <c r="F1951" s="54" t="s">
        <v>267</v>
      </c>
      <c r="G1951" s="54" t="s">
        <v>207</v>
      </c>
      <c r="H1951" s="54" t="s">
        <v>207</v>
      </c>
      <c r="I1951" s="54" t="s">
        <v>317</v>
      </c>
      <c r="J1951" s="54" t="s">
        <v>207</v>
      </c>
      <c r="K1951" s="54" t="s">
        <v>1055</v>
      </c>
      <c r="L1951" s="89">
        <v>41674</v>
      </c>
      <c r="M1951" s="89"/>
      <c r="N1951" s="54" t="s">
        <v>1056</v>
      </c>
      <c r="O1951" s="90">
        <v>0</v>
      </c>
      <c r="P1951" s="54">
        <v>0</v>
      </c>
    </row>
    <row r="1952" spans="1:16" ht="24">
      <c r="A1952" s="54" t="s">
        <v>225</v>
      </c>
      <c r="B1952" s="54" t="s">
        <v>185</v>
      </c>
      <c r="C1952" s="54" t="s">
        <v>1126</v>
      </c>
      <c r="D1952" s="54" t="s">
        <v>152</v>
      </c>
      <c r="E1952" s="54" t="s">
        <v>365</v>
      </c>
      <c r="F1952" s="54" t="s">
        <v>267</v>
      </c>
      <c r="G1952" s="54" t="s">
        <v>207</v>
      </c>
      <c r="H1952" s="54" t="s">
        <v>207</v>
      </c>
      <c r="I1952" s="54" t="s">
        <v>317</v>
      </c>
      <c r="J1952" s="54" t="s">
        <v>207</v>
      </c>
      <c r="K1952" s="54" t="s">
        <v>322</v>
      </c>
      <c r="L1952" s="89">
        <v>41674</v>
      </c>
      <c r="M1952" s="89"/>
      <c r="N1952" s="54" t="s">
        <v>323</v>
      </c>
      <c r="O1952" s="90">
        <v>3.6544668699999998E-2</v>
      </c>
      <c r="P1952" s="54">
        <v>9</v>
      </c>
    </row>
    <row r="1953" spans="1:16" ht="24">
      <c r="A1953" s="54" t="s">
        <v>225</v>
      </c>
      <c r="B1953" s="54" t="s">
        <v>185</v>
      </c>
      <c r="C1953" s="54" t="s">
        <v>1126</v>
      </c>
      <c r="D1953" s="54" t="s">
        <v>152</v>
      </c>
      <c r="E1953" s="54" t="s">
        <v>365</v>
      </c>
      <c r="F1953" s="54" t="s">
        <v>267</v>
      </c>
      <c r="G1953" s="54" t="s">
        <v>204</v>
      </c>
      <c r="H1953" s="54" t="s">
        <v>205</v>
      </c>
      <c r="I1953" s="54" t="s">
        <v>324</v>
      </c>
      <c r="J1953" s="54" t="s">
        <v>204</v>
      </c>
      <c r="K1953" s="54" t="s">
        <v>325</v>
      </c>
      <c r="L1953" s="89">
        <v>42171</v>
      </c>
      <c r="M1953" s="89"/>
      <c r="N1953" s="54" t="s">
        <v>326</v>
      </c>
      <c r="O1953" s="90">
        <v>0</v>
      </c>
      <c r="P1953" s="54">
        <v>0</v>
      </c>
    </row>
    <row r="1954" spans="1:16" ht="24">
      <c r="A1954" s="54" t="s">
        <v>225</v>
      </c>
      <c r="B1954" s="54" t="s">
        <v>185</v>
      </c>
      <c r="C1954" s="54" t="s">
        <v>1126</v>
      </c>
      <c r="D1954" s="54" t="s">
        <v>152</v>
      </c>
      <c r="E1954" s="54" t="s">
        <v>365</v>
      </c>
      <c r="F1954" s="54" t="s">
        <v>267</v>
      </c>
      <c r="G1954" s="54" t="s">
        <v>204</v>
      </c>
      <c r="H1954" s="54" t="s">
        <v>205</v>
      </c>
      <c r="I1954" s="54" t="s">
        <v>324</v>
      </c>
      <c r="J1954" s="54" t="s">
        <v>204</v>
      </c>
      <c r="K1954" s="54" t="s">
        <v>1057</v>
      </c>
      <c r="L1954" s="89">
        <v>42171</v>
      </c>
      <c r="M1954" s="89"/>
      <c r="N1954" s="54" t="s">
        <v>1058</v>
      </c>
      <c r="O1954" s="90">
        <v>0</v>
      </c>
      <c r="P1954" s="54">
        <v>0</v>
      </c>
    </row>
    <row r="1955" spans="1:16" ht="24">
      <c r="A1955" s="54" t="s">
        <v>225</v>
      </c>
      <c r="B1955" s="54" t="s">
        <v>185</v>
      </c>
      <c r="C1955" s="54" t="s">
        <v>1126</v>
      </c>
      <c r="D1955" s="54" t="s">
        <v>152</v>
      </c>
      <c r="E1955" s="54" t="s">
        <v>365</v>
      </c>
      <c r="F1955" s="54" t="s">
        <v>267</v>
      </c>
      <c r="G1955" s="54" t="s">
        <v>204</v>
      </c>
      <c r="H1955" s="54" t="s">
        <v>205</v>
      </c>
      <c r="I1955" s="54" t="s">
        <v>324</v>
      </c>
      <c r="J1955" s="54" t="s">
        <v>204</v>
      </c>
      <c r="K1955" s="54" t="s">
        <v>1059</v>
      </c>
      <c r="L1955" s="89">
        <v>42171</v>
      </c>
      <c r="M1955" s="89"/>
      <c r="N1955" s="54" t="s">
        <v>1060</v>
      </c>
      <c r="O1955" s="90">
        <v>0</v>
      </c>
      <c r="P1955" s="54">
        <v>0</v>
      </c>
    </row>
    <row r="1956" spans="1:16" ht="24">
      <c r="A1956" s="54" t="s">
        <v>225</v>
      </c>
      <c r="B1956" s="54" t="s">
        <v>185</v>
      </c>
      <c r="C1956" s="54" t="s">
        <v>1126</v>
      </c>
      <c r="D1956" s="54" t="s">
        <v>152</v>
      </c>
      <c r="E1956" s="54" t="s">
        <v>365</v>
      </c>
      <c r="F1956" s="54" t="s">
        <v>267</v>
      </c>
      <c r="G1956" s="54" t="s">
        <v>204</v>
      </c>
      <c r="H1956" s="54" t="s">
        <v>205</v>
      </c>
      <c r="I1956" s="54" t="s">
        <v>324</v>
      </c>
      <c r="J1956" s="54" t="s">
        <v>204</v>
      </c>
      <c r="K1956" s="54" t="s">
        <v>1061</v>
      </c>
      <c r="L1956" s="89">
        <v>42171</v>
      </c>
      <c r="M1956" s="89"/>
      <c r="N1956" s="54" t="s">
        <v>1062</v>
      </c>
      <c r="O1956" s="90">
        <v>0</v>
      </c>
      <c r="P1956" s="54">
        <v>0</v>
      </c>
    </row>
    <row r="1957" spans="1:16" ht="24">
      <c r="A1957" s="54" t="s">
        <v>225</v>
      </c>
      <c r="B1957" s="54" t="s">
        <v>185</v>
      </c>
      <c r="C1957" s="54" t="s">
        <v>1126</v>
      </c>
      <c r="D1957" s="54" t="s">
        <v>152</v>
      </c>
      <c r="E1957" s="54" t="s">
        <v>365</v>
      </c>
      <c r="F1957" s="54" t="s">
        <v>267</v>
      </c>
      <c r="G1957" s="54" t="s">
        <v>204</v>
      </c>
      <c r="H1957" s="54" t="s">
        <v>205</v>
      </c>
      <c r="I1957" s="54" t="s">
        <v>324</v>
      </c>
      <c r="J1957" s="54" t="s">
        <v>204</v>
      </c>
      <c r="K1957" s="54" t="s">
        <v>1063</v>
      </c>
      <c r="L1957" s="89">
        <v>42171</v>
      </c>
      <c r="M1957" s="89"/>
      <c r="N1957" s="54" t="s">
        <v>1064</v>
      </c>
      <c r="O1957" s="90">
        <v>0</v>
      </c>
      <c r="P1957" s="54">
        <v>0</v>
      </c>
    </row>
    <row r="1958" spans="1:16" ht="24">
      <c r="A1958" s="54" t="s">
        <v>225</v>
      </c>
      <c r="B1958" s="54" t="s">
        <v>185</v>
      </c>
      <c r="C1958" s="54" t="s">
        <v>1126</v>
      </c>
      <c r="D1958" s="54" t="s">
        <v>152</v>
      </c>
      <c r="E1958" s="54" t="s">
        <v>365</v>
      </c>
      <c r="F1958" s="54" t="s">
        <v>267</v>
      </c>
      <c r="G1958" s="54" t="s">
        <v>204</v>
      </c>
      <c r="H1958" s="54" t="s">
        <v>205</v>
      </c>
      <c r="I1958" s="54" t="s">
        <v>324</v>
      </c>
      <c r="J1958" s="54" t="s">
        <v>204</v>
      </c>
      <c r="K1958" s="54" t="s">
        <v>327</v>
      </c>
      <c r="L1958" s="89">
        <v>42171</v>
      </c>
      <c r="M1958" s="89"/>
      <c r="N1958" s="54" t="s">
        <v>328</v>
      </c>
      <c r="O1958" s="90">
        <v>0</v>
      </c>
      <c r="P1958" s="54">
        <v>0</v>
      </c>
    </row>
    <row r="1959" spans="1:16" ht="24">
      <c r="A1959" s="54" t="s">
        <v>225</v>
      </c>
      <c r="B1959" s="54" t="s">
        <v>185</v>
      </c>
      <c r="C1959" s="54" t="s">
        <v>1126</v>
      </c>
      <c r="D1959" s="54" t="s">
        <v>152</v>
      </c>
      <c r="E1959" s="54" t="s">
        <v>365</v>
      </c>
      <c r="F1959" s="54" t="s">
        <v>267</v>
      </c>
      <c r="G1959" s="54" t="s">
        <v>204</v>
      </c>
      <c r="H1959" s="54" t="s">
        <v>205</v>
      </c>
      <c r="I1959" s="54" t="s">
        <v>324</v>
      </c>
      <c r="J1959" s="54" t="s">
        <v>204</v>
      </c>
      <c r="K1959" s="54" t="s">
        <v>329</v>
      </c>
      <c r="L1959" s="89">
        <v>42171</v>
      </c>
      <c r="M1959" s="89"/>
      <c r="N1959" s="54" t="s">
        <v>330</v>
      </c>
      <c r="O1959" s="90">
        <v>0</v>
      </c>
      <c r="P1959" s="54">
        <v>0</v>
      </c>
    </row>
    <row r="1960" spans="1:16" ht="24">
      <c r="A1960" s="54" t="s">
        <v>225</v>
      </c>
      <c r="B1960" s="54" t="s">
        <v>185</v>
      </c>
      <c r="C1960" s="54" t="s">
        <v>1126</v>
      </c>
      <c r="D1960" s="54" t="s">
        <v>152</v>
      </c>
      <c r="E1960" s="54" t="s">
        <v>365</v>
      </c>
      <c r="F1960" s="54" t="s">
        <v>267</v>
      </c>
      <c r="G1960" s="54" t="s">
        <v>204</v>
      </c>
      <c r="H1960" s="54" t="s">
        <v>205</v>
      </c>
      <c r="I1960" s="54" t="s">
        <v>324</v>
      </c>
      <c r="J1960" s="54" t="s">
        <v>204</v>
      </c>
      <c r="K1960" s="54" t="s">
        <v>1065</v>
      </c>
      <c r="L1960" s="89">
        <v>42171</v>
      </c>
      <c r="M1960" s="89"/>
      <c r="N1960" s="54" t="s">
        <v>1066</v>
      </c>
      <c r="O1960" s="90">
        <v>0</v>
      </c>
      <c r="P1960" s="54">
        <v>0</v>
      </c>
    </row>
    <row r="1961" spans="1:16" ht="24">
      <c r="A1961" s="54" t="s">
        <v>225</v>
      </c>
      <c r="B1961" s="54" t="s">
        <v>185</v>
      </c>
      <c r="C1961" s="54" t="s">
        <v>1126</v>
      </c>
      <c r="D1961" s="54" t="s">
        <v>152</v>
      </c>
      <c r="E1961" s="54" t="s">
        <v>365</v>
      </c>
      <c r="F1961" s="54" t="s">
        <v>267</v>
      </c>
      <c r="G1961" s="54" t="s">
        <v>204</v>
      </c>
      <c r="H1961" s="54" t="s">
        <v>205</v>
      </c>
      <c r="I1961" s="54" t="s">
        <v>324</v>
      </c>
      <c r="J1961" s="54" t="s">
        <v>204</v>
      </c>
      <c r="K1961" s="54" t="s">
        <v>1067</v>
      </c>
      <c r="L1961" s="89">
        <v>42171</v>
      </c>
      <c r="M1961" s="89"/>
      <c r="N1961" s="54" t="s">
        <v>1068</v>
      </c>
      <c r="O1961" s="90">
        <v>4.0605186999999989E-3</v>
      </c>
      <c r="P1961" s="54">
        <v>1</v>
      </c>
    </row>
    <row r="1962" spans="1:16" ht="24">
      <c r="A1962" s="54" t="s">
        <v>225</v>
      </c>
      <c r="B1962" s="54" t="s">
        <v>185</v>
      </c>
      <c r="C1962" s="54" t="s">
        <v>1126</v>
      </c>
      <c r="D1962" s="54" t="s">
        <v>152</v>
      </c>
      <c r="E1962" s="54" t="s">
        <v>365</v>
      </c>
      <c r="F1962" s="54" t="s">
        <v>267</v>
      </c>
      <c r="G1962" s="54" t="s">
        <v>204</v>
      </c>
      <c r="H1962" s="54" t="s">
        <v>331</v>
      </c>
      <c r="I1962" s="54" t="s">
        <v>332</v>
      </c>
      <c r="J1962" s="54" t="s">
        <v>204</v>
      </c>
      <c r="K1962" s="54" t="s">
        <v>331</v>
      </c>
      <c r="L1962" s="89">
        <v>42101</v>
      </c>
      <c r="M1962" s="89"/>
      <c r="N1962" s="54" t="s">
        <v>333</v>
      </c>
      <c r="O1962" s="90">
        <v>4.0605186999999989E-3</v>
      </c>
      <c r="P1962" s="54">
        <v>1</v>
      </c>
    </row>
    <row r="1963" spans="1:16" ht="24">
      <c r="A1963" s="54" t="s">
        <v>225</v>
      </c>
      <c r="B1963" s="54" t="s">
        <v>185</v>
      </c>
      <c r="C1963" s="54" t="s">
        <v>1126</v>
      </c>
      <c r="D1963" s="54" t="s">
        <v>152</v>
      </c>
      <c r="E1963" s="54" t="s">
        <v>365</v>
      </c>
      <c r="F1963" s="54" t="s">
        <v>267</v>
      </c>
      <c r="G1963" s="54" t="s">
        <v>204</v>
      </c>
      <c r="H1963" s="54" t="s">
        <v>206</v>
      </c>
      <c r="I1963" s="54" t="s">
        <v>1069</v>
      </c>
      <c r="J1963" s="54" t="s">
        <v>204</v>
      </c>
      <c r="K1963" s="54" t="s">
        <v>1070</v>
      </c>
      <c r="L1963" s="89">
        <v>41688</v>
      </c>
      <c r="M1963" s="89"/>
      <c r="N1963" s="54" t="s">
        <v>1071</v>
      </c>
      <c r="O1963" s="90">
        <v>0</v>
      </c>
      <c r="P1963" s="54">
        <v>0</v>
      </c>
    </row>
    <row r="1964" spans="1:16" ht="24">
      <c r="A1964" s="54" t="s">
        <v>225</v>
      </c>
      <c r="B1964" s="54" t="s">
        <v>185</v>
      </c>
      <c r="C1964" s="54" t="s">
        <v>1126</v>
      </c>
      <c r="D1964" s="54" t="s">
        <v>152</v>
      </c>
      <c r="E1964" s="54" t="s">
        <v>365</v>
      </c>
      <c r="F1964" s="54" t="s">
        <v>267</v>
      </c>
      <c r="G1964" s="54" t="s">
        <v>204</v>
      </c>
      <c r="H1964" s="54" t="s">
        <v>206</v>
      </c>
      <c r="I1964" s="54" t="s">
        <v>1069</v>
      </c>
      <c r="J1964" s="54" t="s">
        <v>204</v>
      </c>
      <c r="K1964" s="54" t="s">
        <v>1072</v>
      </c>
      <c r="L1964" s="89">
        <v>41688</v>
      </c>
      <c r="M1964" s="89"/>
      <c r="N1964" s="54" t="s">
        <v>1073</v>
      </c>
      <c r="O1964" s="90">
        <v>0</v>
      </c>
      <c r="P1964" s="54">
        <v>0</v>
      </c>
    </row>
    <row r="1965" spans="1:16" ht="24">
      <c r="A1965" s="54" t="s">
        <v>225</v>
      </c>
      <c r="B1965" s="54" t="s">
        <v>185</v>
      </c>
      <c r="C1965" s="54" t="s">
        <v>1126</v>
      </c>
      <c r="D1965" s="54" t="s">
        <v>152</v>
      </c>
      <c r="E1965" s="54" t="s">
        <v>365</v>
      </c>
      <c r="F1965" s="54" t="s">
        <v>267</v>
      </c>
      <c r="G1965" s="54" t="s">
        <v>204</v>
      </c>
      <c r="H1965" s="54" t="s">
        <v>206</v>
      </c>
      <c r="I1965" s="54" t="s">
        <v>1069</v>
      </c>
      <c r="J1965" s="54" t="s">
        <v>204</v>
      </c>
      <c r="K1965" s="54" t="s">
        <v>1074</v>
      </c>
      <c r="L1965" s="89">
        <v>41688</v>
      </c>
      <c r="M1965" s="89"/>
      <c r="N1965" s="54" t="s">
        <v>1075</v>
      </c>
      <c r="O1965" s="90">
        <v>0</v>
      </c>
      <c r="P1965" s="54">
        <v>0</v>
      </c>
    </row>
    <row r="1966" spans="1:16" ht="24">
      <c r="A1966" s="54" t="s">
        <v>225</v>
      </c>
      <c r="B1966" s="54" t="s">
        <v>185</v>
      </c>
      <c r="C1966" s="54" t="s">
        <v>1126</v>
      </c>
      <c r="D1966" s="54" t="s">
        <v>152</v>
      </c>
      <c r="E1966" s="54" t="s">
        <v>365</v>
      </c>
      <c r="F1966" s="54" t="s">
        <v>267</v>
      </c>
      <c r="G1966" s="54" t="s">
        <v>204</v>
      </c>
      <c r="H1966" s="54" t="s">
        <v>206</v>
      </c>
      <c r="I1966" s="54" t="s">
        <v>1069</v>
      </c>
      <c r="J1966" s="54" t="s">
        <v>204</v>
      </c>
      <c r="K1966" s="54" t="s">
        <v>1076</v>
      </c>
      <c r="L1966" s="89">
        <v>41688</v>
      </c>
      <c r="M1966" s="89"/>
      <c r="N1966" s="54" t="s">
        <v>1077</v>
      </c>
      <c r="O1966" s="90">
        <v>0</v>
      </c>
      <c r="P1966" s="54">
        <v>0</v>
      </c>
    </row>
    <row r="1967" spans="1:16" ht="24">
      <c r="A1967" s="54" t="s">
        <v>225</v>
      </c>
      <c r="B1967" s="54" t="s">
        <v>185</v>
      </c>
      <c r="C1967" s="54" t="s">
        <v>1126</v>
      </c>
      <c r="D1967" s="54" t="s">
        <v>152</v>
      </c>
      <c r="E1967" s="54" t="s">
        <v>365</v>
      </c>
      <c r="F1967" s="54" t="s">
        <v>267</v>
      </c>
      <c r="G1967" s="54" t="s">
        <v>204</v>
      </c>
      <c r="H1967" s="54" t="s">
        <v>206</v>
      </c>
      <c r="I1967" s="54" t="s">
        <v>1069</v>
      </c>
      <c r="J1967" s="54" t="s">
        <v>204</v>
      </c>
      <c r="K1967" s="54" t="s">
        <v>1078</v>
      </c>
      <c r="L1967" s="89">
        <v>41688</v>
      </c>
      <c r="M1967" s="89"/>
      <c r="N1967" s="54" t="s">
        <v>1079</v>
      </c>
      <c r="O1967" s="90">
        <v>0</v>
      </c>
      <c r="P1967" s="54">
        <v>0</v>
      </c>
    </row>
    <row r="1968" spans="1:16" ht="24">
      <c r="A1968" s="54" t="s">
        <v>225</v>
      </c>
      <c r="B1968" s="54" t="s">
        <v>185</v>
      </c>
      <c r="C1968" s="54" t="s">
        <v>1126</v>
      </c>
      <c r="D1968" s="54" t="s">
        <v>152</v>
      </c>
      <c r="E1968" s="54" t="s">
        <v>365</v>
      </c>
      <c r="F1968" s="54" t="s">
        <v>267</v>
      </c>
      <c r="G1968" s="54" t="s">
        <v>204</v>
      </c>
      <c r="H1968" s="54" t="s">
        <v>206</v>
      </c>
      <c r="I1968" s="54" t="s">
        <v>1069</v>
      </c>
      <c r="J1968" s="54" t="s">
        <v>204</v>
      </c>
      <c r="K1968" s="54" t="s">
        <v>1080</v>
      </c>
      <c r="L1968" s="89">
        <v>41688</v>
      </c>
      <c r="M1968" s="89"/>
      <c r="N1968" s="54" t="s">
        <v>1081</v>
      </c>
      <c r="O1968" s="90">
        <v>0</v>
      </c>
      <c r="P1968" s="54">
        <v>0</v>
      </c>
    </row>
    <row r="1969" spans="1:16" ht="24">
      <c r="A1969" s="54" t="s">
        <v>225</v>
      </c>
      <c r="B1969" s="54" t="s">
        <v>185</v>
      </c>
      <c r="C1969" s="54" t="s">
        <v>1126</v>
      </c>
      <c r="D1969" s="54" t="s">
        <v>152</v>
      </c>
      <c r="E1969" s="54" t="s">
        <v>365</v>
      </c>
      <c r="F1969" s="54" t="s">
        <v>267</v>
      </c>
      <c r="G1969" s="54" t="s">
        <v>204</v>
      </c>
      <c r="H1969" s="54" t="s">
        <v>206</v>
      </c>
      <c r="I1969" s="54" t="s">
        <v>1069</v>
      </c>
      <c r="J1969" s="54" t="s">
        <v>204</v>
      </c>
      <c r="K1969" s="54" t="s">
        <v>1082</v>
      </c>
      <c r="L1969" s="89">
        <v>41688</v>
      </c>
      <c r="M1969" s="89"/>
      <c r="N1969" s="54" t="s">
        <v>1083</v>
      </c>
      <c r="O1969" s="90">
        <v>0</v>
      </c>
      <c r="P1969" s="54">
        <v>0</v>
      </c>
    </row>
    <row r="1970" spans="1:16" ht="24">
      <c r="A1970" s="54" t="s">
        <v>225</v>
      </c>
      <c r="B1970" s="54" t="s">
        <v>185</v>
      </c>
      <c r="C1970" s="54" t="s">
        <v>1126</v>
      </c>
      <c r="D1970" s="54" t="s">
        <v>152</v>
      </c>
      <c r="E1970" s="54" t="s">
        <v>365</v>
      </c>
      <c r="F1970" s="54" t="s">
        <v>267</v>
      </c>
      <c r="G1970" s="54" t="s">
        <v>204</v>
      </c>
      <c r="H1970" s="54" t="s">
        <v>206</v>
      </c>
      <c r="I1970" s="54" t="s">
        <v>1069</v>
      </c>
      <c r="J1970" s="54" t="s">
        <v>204</v>
      </c>
      <c r="K1970" s="54" t="s">
        <v>1084</v>
      </c>
      <c r="L1970" s="89">
        <v>41688</v>
      </c>
      <c r="M1970" s="89"/>
      <c r="N1970" s="54" t="s">
        <v>1085</v>
      </c>
      <c r="O1970" s="90">
        <v>0</v>
      </c>
      <c r="P1970" s="54">
        <v>0</v>
      </c>
    </row>
    <row r="1971" spans="1:16" ht="24">
      <c r="A1971" s="54" t="s">
        <v>225</v>
      </c>
      <c r="B1971" s="54" t="s">
        <v>185</v>
      </c>
      <c r="C1971" s="54" t="s">
        <v>1126</v>
      </c>
      <c r="D1971" s="54" t="s">
        <v>152</v>
      </c>
      <c r="E1971" s="54" t="s">
        <v>365</v>
      </c>
      <c r="F1971" s="54" t="s">
        <v>267</v>
      </c>
      <c r="G1971" s="54" t="s">
        <v>204</v>
      </c>
      <c r="H1971" s="54" t="s">
        <v>206</v>
      </c>
      <c r="I1971" s="54" t="s">
        <v>1069</v>
      </c>
      <c r="J1971" s="54" t="s">
        <v>204</v>
      </c>
      <c r="K1971" s="54" t="s">
        <v>1086</v>
      </c>
      <c r="L1971" s="89">
        <v>41688</v>
      </c>
      <c r="M1971" s="89"/>
      <c r="N1971" s="54" t="s">
        <v>1087</v>
      </c>
      <c r="O1971" s="90">
        <v>4.0605186999999989E-3</v>
      </c>
      <c r="P1971" s="54">
        <v>1</v>
      </c>
    </row>
    <row r="1972" spans="1:16" ht="24">
      <c r="A1972" s="54" t="s">
        <v>225</v>
      </c>
      <c r="B1972" s="54" t="s">
        <v>185</v>
      </c>
      <c r="C1972" s="54" t="s">
        <v>1126</v>
      </c>
      <c r="D1972" s="54" t="s">
        <v>152</v>
      </c>
      <c r="E1972" s="54" t="s">
        <v>365</v>
      </c>
      <c r="F1972" s="54" t="s">
        <v>267</v>
      </c>
      <c r="G1972" s="54" t="s">
        <v>204</v>
      </c>
      <c r="H1972" s="54" t="s">
        <v>206</v>
      </c>
      <c r="I1972" s="54" t="s">
        <v>1069</v>
      </c>
      <c r="J1972" s="54" t="s">
        <v>204</v>
      </c>
      <c r="K1972" s="54" t="s">
        <v>1088</v>
      </c>
      <c r="L1972" s="89">
        <v>41688</v>
      </c>
      <c r="M1972" s="89"/>
      <c r="N1972" s="54" t="s">
        <v>1089</v>
      </c>
      <c r="O1972" s="90">
        <v>1.6242075000000002E-2</v>
      </c>
      <c r="P1972" s="54">
        <v>4</v>
      </c>
    </row>
    <row r="1973" spans="1:16" ht="24">
      <c r="A1973" s="54" t="s">
        <v>225</v>
      </c>
      <c r="B1973" s="54" t="s">
        <v>185</v>
      </c>
      <c r="C1973" s="54" t="s">
        <v>1126</v>
      </c>
      <c r="D1973" s="54" t="s">
        <v>152</v>
      </c>
      <c r="E1973" s="54" t="s">
        <v>365</v>
      </c>
      <c r="F1973" s="54" t="s">
        <v>267</v>
      </c>
      <c r="G1973" s="54" t="s">
        <v>204</v>
      </c>
      <c r="H1973" s="54" t="s">
        <v>206</v>
      </c>
      <c r="I1973" s="54" t="s">
        <v>1069</v>
      </c>
      <c r="J1973" s="54" t="s">
        <v>204</v>
      </c>
      <c r="K1973" s="54" t="s">
        <v>1090</v>
      </c>
      <c r="L1973" s="89">
        <v>41688</v>
      </c>
      <c r="M1973" s="89"/>
      <c r="N1973" s="54" t="s">
        <v>1091</v>
      </c>
      <c r="O1973" s="90">
        <v>5.2786743700000013E-2</v>
      </c>
      <c r="P1973" s="54">
        <v>13</v>
      </c>
    </row>
    <row r="1974" spans="1:16" ht="24">
      <c r="A1974" s="54" t="s">
        <v>225</v>
      </c>
      <c r="B1974" s="54" t="s">
        <v>185</v>
      </c>
      <c r="C1974" s="54" t="s">
        <v>1126</v>
      </c>
      <c r="D1974" s="54" t="s">
        <v>152</v>
      </c>
      <c r="E1974" s="54" t="s">
        <v>365</v>
      </c>
      <c r="F1974" s="54" t="s">
        <v>267</v>
      </c>
      <c r="G1974" s="54" t="s">
        <v>204</v>
      </c>
      <c r="H1974" s="54" t="s">
        <v>206</v>
      </c>
      <c r="I1974" s="54" t="s">
        <v>1069</v>
      </c>
      <c r="J1974" s="54" t="s">
        <v>204</v>
      </c>
      <c r="K1974" s="54" t="s">
        <v>1092</v>
      </c>
      <c r="L1974" s="89">
        <v>41688</v>
      </c>
      <c r="M1974" s="89"/>
      <c r="N1974" s="54" t="s">
        <v>1093</v>
      </c>
      <c r="O1974" s="90">
        <v>4.0605186999999989E-3</v>
      </c>
      <c r="P1974" s="54">
        <v>1</v>
      </c>
    </row>
    <row r="1975" spans="1:16" ht="24">
      <c r="A1975" s="54" t="s">
        <v>225</v>
      </c>
      <c r="B1975" s="54" t="s">
        <v>185</v>
      </c>
      <c r="C1975" s="54" t="s">
        <v>1126</v>
      </c>
      <c r="D1975" s="54" t="s">
        <v>152</v>
      </c>
      <c r="E1975" s="54" t="s">
        <v>365</v>
      </c>
      <c r="F1975" s="54" t="s">
        <v>267</v>
      </c>
      <c r="G1975" s="54" t="s">
        <v>360</v>
      </c>
      <c r="H1975" s="54" t="s">
        <v>1094</v>
      </c>
      <c r="I1975" s="54" t="s">
        <v>1095</v>
      </c>
      <c r="J1975" s="54" t="s">
        <v>360</v>
      </c>
      <c r="K1975" s="54" t="s">
        <v>1098</v>
      </c>
      <c r="L1975" s="89">
        <v>42671</v>
      </c>
      <c r="M1975" s="89"/>
      <c r="N1975" s="54" t="s">
        <v>1099</v>
      </c>
      <c r="O1975" s="90">
        <v>0</v>
      </c>
      <c r="P1975" s="54">
        <v>0</v>
      </c>
    </row>
    <row r="1976" spans="1:16" ht="24">
      <c r="A1976" s="54" t="s">
        <v>225</v>
      </c>
      <c r="B1976" s="54" t="s">
        <v>185</v>
      </c>
      <c r="C1976" s="54" t="s">
        <v>1125</v>
      </c>
      <c r="D1976" s="54" t="s">
        <v>152</v>
      </c>
      <c r="E1976" s="54" t="s">
        <v>365</v>
      </c>
      <c r="F1976" s="54" t="s">
        <v>267</v>
      </c>
      <c r="G1976" s="54" t="s">
        <v>186</v>
      </c>
      <c r="H1976" s="54" t="s">
        <v>382</v>
      </c>
      <c r="I1976" s="54" t="s">
        <v>383</v>
      </c>
      <c r="J1976" s="54" t="s">
        <v>186</v>
      </c>
      <c r="K1976" s="54" t="s">
        <v>382</v>
      </c>
      <c r="L1976" s="89">
        <v>42230</v>
      </c>
      <c r="M1976" s="89"/>
      <c r="N1976" s="54" t="s">
        <v>384</v>
      </c>
      <c r="O1976" s="90">
        <v>50.081017373000002</v>
      </c>
      <c r="P1976" s="54">
        <v>10605</v>
      </c>
    </row>
    <row r="1977" spans="1:16" ht="24">
      <c r="A1977" s="54" t="s">
        <v>225</v>
      </c>
      <c r="B1977" s="54" t="s">
        <v>185</v>
      </c>
      <c r="C1977" s="54" t="s">
        <v>1125</v>
      </c>
      <c r="D1977" s="54" t="s">
        <v>152</v>
      </c>
      <c r="E1977" s="54" t="s">
        <v>365</v>
      </c>
      <c r="F1977" s="54" t="s">
        <v>267</v>
      </c>
      <c r="G1977" s="54" t="s">
        <v>186</v>
      </c>
      <c r="H1977" s="54" t="s">
        <v>187</v>
      </c>
      <c r="I1977" s="54" t="s">
        <v>385</v>
      </c>
      <c r="J1977" s="54" t="s">
        <v>186</v>
      </c>
      <c r="K1977" s="54" t="s">
        <v>187</v>
      </c>
      <c r="L1977" s="89">
        <v>42482</v>
      </c>
      <c r="M1977" s="89"/>
      <c r="N1977" s="54" t="s">
        <v>386</v>
      </c>
      <c r="O1977" s="90">
        <v>6.8130622556000002</v>
      </c>
      <c r="P1977" s="54">
        <v>1408</v>
      </c>
    </row>
    <row r="1978" spans="1:16" ht="24">
      <c r="A1978" s="54" t="s">
        <v>225</v>
      </c>
      <c r="B1978" s="54" t="s">
        <v>185</v>
      </c>
      <c r="C1978" s="54" t="s">
        <v>1125</v>
      </c>
      <c r="D1978" s="54" t="s">
        <v>152</v>
      </c>
      <c r="E1978" s="54" t="s">
        <v>365</v>
      </c>
      <c r="F1978" s="54" t="s">
        <v>267</v>
      </c>
      <c r="G1978" s="54" t="s">
        <v>186</v>
      </c>
      <c r="H1978" s="54" t="s">
        <v>187</v>
      </c>
      <c r="I1978" s="54" t="s">
        <v>387</v>
      </c>
      <c r="J1978" s="54" t="s">
        <v>186</v>
      </c>
      <c r="K1978" s="54" t="s">
        <v>187</v>
      </c>
      <c r="L1978" s="89">
        <v>42475</v>
      </c>
      <c r="M1978" s="89"/>
      <c r="N1978" s="54" t="s">
        <v>388</v>
      </c>
      <c r="O1978" s="90">
        <v>0.22457700329999999</v>
      </c>
      <c r="P1978" s="54">
        <v>57</v>
      </c>
    </row>
    <row r="1979" spans="1:16" ht="24">
      <c r="A1979" s="54" t="s">
        <v>225</v>
      </c>
      <c r="B1979" s="54" t="s">
        <v>185</v>
      </c>
      <c r="C1979" s="54" t="s">
        <v>1125</v>
      </c>
      <c r="D1979" s="54" t="s">
        <v>152</v>
      </c>
      <c r="E1979" s="54" t="s">
        <v>365</v>
      </c>
      <c r="F1979" s="54" t="s">
        <v>267</v>
      </c>
      <c r="G1979" s="54" t="s">
        <v>186</v>
      </c>
      <c r="H1979" s="54" t="s">
        <v>187</v>
      </c>
      <c r="I1979" s="54" t="s">
        <v>389</v>
      </c>
      <c r="J1979" s="54" t="s">
        <v>186</v>
      </c>
      <c r="K1979" s="54" t="s">
        <v>187</v>
      </c>
      <c r="L1979" s="89">
        <v>42489</v>
      </c>
      <c r="M1979" s="89"/>
      <c r="N1979" s="54" t="s">
        <v>390</v>
      </c>
      <c r="O1979" s="90">
        <v>0.30986575690000001</v>
      </c>
      <c r="P1979" s="54">
        <v>63</v>
      </c>
    </row>
    <row r="1980" spans="1:16" ht="24">
      <c r="A1980" s="54" t="s">
        <v>225</v>
      </c>
      <c r="B1980" s="54" t="s">
        <v>185</v>
      </c>
      <c r="C1980" s="54" t="s">
        <v>1125</v>
      </c>
      <c r="D1980" s="54" t="s">
        <v>152</v>
      </c>
      <c r="E1980" s="54" t="s">
        <v>365</v>
      </c>
      <c r="F1980" s="54" t="s">
        <v>267</v>
      </c>
      <c r="G1980" s="54" t="s">
        <v>186</v>
      </c>
      <c r="H1980" s="54" t="s">
        <v>187</v>
      </c>
      <c r="I1980" s="54" t="s">
        <v>268</v>
      </c>
      <c r="J1980" s="54" t="s">
        <v>186</v>
      </c>
      <c r="K1980" s="54" t="s">
        <v>187</v>
      </c>
      <c r="L1980" s="89">
        <v>42094</v>
      </c>
      <c r="M1980" s="89"/>
      <c r="N1980" s="54" t="s">
        <v>269</v>
      </c>
      <c r="O1980" s="90">
        <v>174.57437658000001</v>
      </c>
      <c r="P1980" s="54">
        <v>36590</v>
      </c>
    </row>
    <row r="1981" spans="1:16" ht="24">
      <c r="A1981" s="54" t="s">
        <v>225</v>
      </c>
      <c r="B1981" s="54" t="s">
        <v>185</v>
      </c>
      <c r="C1981" s="54" t="s">
        <v>1125</v>
      </c>
      <c r="D1981" s="54" t="s">
        <v>152</v>
      </c>
      <c r="E1981" s="54" t="s">
        <v>365</v>
      </c>
      <c r="F1981" s="54" t="s">
        <v>267</v>
      </c>
      <c r="G1981" s="54" t="s">
        <v>186</v>
      </c>
      <c r="H1981" s="54" t="s">
        <v>187</v>
      </c>
      <c r="I1981" s="54" t="s">
        <v>270</v>
      </c>
      <c r="J1981" s="54" t="s">
        <v>186</v>
      </c>
      <c r="K1981" s="54" t="s">
        <v>392</v>
      </c>
      <c r="L1981" s="89">
        <v>42251</v>
      </c>
      <c r="M1981" s="89"/>
      <c r="N1981" s="54" t="s">
        <v>393</v>
      </c>
      <c r="O1981" s="90">
        <v>2.9003706950999999</v>
      </c>
      <c r="P1981" s="54">
        <v>588</v>
      </c>
    </row>
    <row r="1982" spans="1:16" ht="24">
      <c r="A1982" s="54" t="s">
        <v>225</v>
      </c>
      <c r="B1982" s="54" t="s">
        <v>185</v>
      </c>
      <c r="C1982" s="54" t="s">
        <v>1125</v>
      </c>
      <c r="D1982" s="54" t="s">
        <v>152</v>
      </c>
      <c r="E1982" s="54" t="s">
        <v>365</v>
      </c>
      <c r="F1982" s="54" t="s">
        <v>267</v>
      </c>
      <c r="G1982" s="54" t="s">
        <v>186</v>
      </c>
      <c r="H1982" s="54" t="s">
        <v>187</v>
      </c>
      <c r="I1982" s="54" t="s">
        <v>270</v>
      </c>
      <c r="J1982" s="54" t="s">
        <v>186</v>
      </c>
      <c r="K1982" s="54" t="s">
        <v>271</v>
      </c>
      <c r="L1982" s="89">
        <v>42251</v>
      </c>
      <c r="M1982" s="89"/>
      <c r="N1982" s="54" t="s">
        <v>272</v>
      </c>
      <c r="O1982" s="90">
        <v>82.202627356299999</v>
      </c>
      <c r="P1982" s="54">
        <v>16365</v>
      </c>
    </row>
    <row r="1983" spans="1:16" ht="24">
      <c r="A1983" s="54" t="s">
        <v>225</v>
      </c>
      <c r="B1983" s="54" t="s">
        <v>185</v>
      </c>
      <c r="C1983" s="54" t="s">
        <v>1125</v>
      </c>
      <c r="D1983" s="54" t="s">
        <v>152</v>
      </c>
      <c r="E1983" s="54" t="s">
        <v>365</v>
      </c>
      <c r="F1983" s="54" t="s">
        <v>267</v>
      </c>
      <c r="G1983" s="54" t="s">
        <v>186</v>
      </c>
      <c r="H1983" s="54" t="s">
        <v>187</v>
      </c>
      <c r="I1983" s="54" t="s">
        <v>270</v>
      </c>
      <c r="J1983" s="54" t="s">
        <v>186</v>
      </c>
      <c r="K1983" s="54" t="s">
        <v>394</v>
      </c>
      <c r="L1983" s="89">
        <v>42251</v>
      </c>
      <c r="M1983" s="89"/>
      <c r="N1983" s="54" t="s">
        <v>395</v>
      </c>
      <c r="O1983" s="90">
        <v>4.2514261122999999</v>
      </c>
      <c r="P1983" s="54">
        <v>879</v>
      </c>
    </row>
    <row r="1984" spans="1:16" ht="24">
      <c r="A1984" s="54" t="s">
        <v>225</v>
      </c>
      <c r="B1984" s="54" t="s">
        <v>185</v>
      </c>
      <c r="C1984" s="54" t="s">
        <v>1125</v>
      </c>
      <c r="D1984" s="54" t="s">
        <v>152</v>
      </c>
      <c r="E1984" s="54" t="s">
        <v>365</v>
      </c>
      <c r="F1984" s="54" t="s">
        <v>267</v>
      </c>
      <c r="G1984" s="54" t="s">
        <v>186</v>
      </c>
      <c r="H1984" s="54" t="s">
        <v>187</v>
      </c>
      <c r="I1984" s="54" t="s">
        <v>270</v>
      </c>
      <c r="J1984" s="54" t="s">
        <v>186</v>
      </c>
      <c r="K1984" s="54" t="s">
        <v>396</v>
      </c>
      <c r="L1984" s="89">
        <v>42251</v>
      </c>
      <c r="M1984" s="89"/>
      <c r="N1984" s="54" t="s">
        <v>397</v>
      </c>
      <c r="O1984" s="90">
        <v>4.2579737440000001</v>
      </c>
      <c r="P1984" s="54">
        <v>842</v>
      </c>
    </row>
    <row r="1985" spans="1:16" ht="24">
      <c r="A1985" s="54" t="s">
        <v>225</v>
      </c>
      <c r="B1985" s="54" t="s">
        <v>185</v>
      </c>
      <c r="C1985" s="54" t="s">
        <v>1125</v>
      </c>
      <c r="D1985" s="54" t="s">
        <v>152</v>
      </c>
      <c r="E1985" s="54" t="s">
        <v>365</v>
      </c>
      <c r="F1985" s="54" t="s">
        <v>267</v>
      </c>
      <c r="G1985" s="54" t="s">
        <v>186</v>
      </c>
      <c r="H1985" s="54" t="s">
        <v>187</v>
      </c>
      <c r="I1985" s="54" t="s">
        <v>270</v>
      </c>
      <c r="J1985" s="54" t="s">
        <v>186</v>
      </c>
      <c r="K1985" s="54" t="s">
        <v>273</v>
      </c>
      <c r="L1985" s="89">
        <v>42251</v>
      </c>
      <c r="M1985" s="89"/>
      <c r="N1985" s="54" t="s">
        <v>274</v>
      </c>
      <c r="O1985" s="90">
        <v>14.3151018551</v>
      </c>
      <c r="P1985" s="54">
        <v>2903</v>
      </c>
    </row>
    <row r="1986" spans="1:16" ht="24">
      <c r="A1986" s="54" t="s">
        <v>225</v>
      </c>
      <c r="B1986" s="54" t="s">
        <v>185</v>
      </c>
      <c r="C1986" s="54" t="s">
        <v>1125</v>
      </c>
      <c r="D1986" s="54" t="s">
        <v>152</v>
      </c>
      <c r="E1986" s="54" t="s">
        <v>365</v>
      </c>
      <c r="F1986" s="54" t="s">
        <v>267</v>
      </c>
      <c r="G1986" s="54" t="s">
        <v>186</v>
      </c>
      <c r="H1986" s="54" t="s">
        <v>187</v>
      </c>
      <c r="I1986" s="54" t="s">
        <v>270</v>
      </c>
      <c r="J1986" s="54" t="s">
        <v>186</v>
      </c>
      <c r="K1986" s="54" t="s">
        <v>398</v>
      </c>
      <c r="L1986" s="89">
        <v>42251</v>
      </c>
      <c r="M1986" s="89"/>
      <c r="N1986" s="54" t="s">
        <v>399</v>
      </c>
      <c r="O1986" s="90">
        <v>10.0500723891</v>
      </c>
      <c r="P1986" s="54">
        <v>2018</v>
      </c>
    </row>
    <row r="1987" spans="1:16" ht="24">
      <c r="A1987" s="54" t="s">
        <v>225</v>
      </c>
      <c r="B1987" s="54" t="s">
        <v>185</v>
      </c>
      <c r="C1987" s="54" t="s">
        <v>1125</v>
      </c>
      <c r="D1987" s="54" t="s">
        <v>152</v>
      </c>
      <c r="E1987" s="54" t="s">
        <v>365</v>
      </c>
      <c r="F1987" s="54" t="s">
        <v>267</v>
      </c>
      <c r="G1987" s="54" t="s">
        <v>186</v>
      </c>
      <c r="H1987" s="54" t="s">
        <v>187</v>
      </c>
      <c r="I1987" s="54" t="s">
        <v>270</v>
      </c>
      <c r="J1987" s="54" t="s">
        <v>186</v>
      </c>
      <c r="K1987" s="54" t="s">
        <v>400</v>
      </c>
      <c r="L1987" s="89">
        <v>42251</v>
      </c>
      <c r="M1987" s="89"/>
      <c r="N1987" s="54" t="s">
        <v>401</v>
      </c>
      <c r="O1987" s="90">
        <v>4.5853755439000006</v>
      </c>
      <c r="P1987" s="54">
        <v>943</v>
      </c>
    </row>
    <row r="1988" spans="1:16" ht="24">
      <c r="A1988" s="54" t="s">
        <v>225</v>
      </c>
      <c r="B1988" s="54" t="s">
        <v>185</v>
      </c>
      <c r="C1988" s="54" t="s">
        <v>1125</v>
      </c>
      <c r="D1988" s="54" t="s">
        <v>152</v>
      </c>
      <c r="E1988" s="54" t="s">
        <v>365</v>
      </c>
      <c r="F1988" s="54" t="s">
        <v>267</v>
      </c>
      <c r="G1988" s="54" t="s">
        <v>186</v>
      </c>
      <c r="H1988" s="54" t="s">
        <v>271</v>
      </c>
      <c r="I1988" s="54" t="s">
        <v>402</v>
      </c>
      <c r="J1988" s="54" t="s">
        <v>186</v>
      </c>
      <c r="K1988" s="54" t="s">
        <v>271</v>
      </c>
      <c r="L1988" s="89">
        <v>42475</v>
      </c>
      <c r="M1988" s="89"/>
      <c r="N1988" s="54" t="s">
        <v>403</v>
      </c>
      <c r="O1988" s="90">
        <v>0.94347255009999997</v>
      </c>
      <c r="P1988" s="54">
        <v>191</v>
      </c>
    </row>
    <row r="1989" spans="1:16" ht="24">
      <c r="A1989" s="54" t="s">
        <v>225</v>
      </c>
      <c r="B1989" s="54" t="s">
        <v>185</v>
      </c>
      <c r="C1989" s="54" t="s">
        <v>1125</v>
      </c>
      <c r="D1989" s="54" t="s">
        <v>152</v>
      </c>
      <c r="E1989" s="54" t="s">
        <v>365</v>
      </c>
      <c r="F1989" s="54" t="s">
        <v>267</v>
      </c>
      <c r="G1989" s="54" t="s">
        <v>186</v>
      </c>
      <c r="H1989" s="54" t="s">
        <v>404</v>
      </c>
      <c r="I1989" s="54" t="s">
        <v>405</v>
      </c>
      <c r="J1989" s="54" t="s">
        <v>186</v>
      </c>
      <c r="K1989" s="54" t="s">
        <v>404</v>
      </c>
      <c r="L1989" s="89">
        <v>42059</v>
      </c>
      <c r="M1989" s="89"/>
      <c r="N1989" s="54" t="s">
        <v>406</v>
      </c>
      <c r="O1989" s="90">
        <v>126.48735422030001</v>
      </c>
      <c r="P1989" s="54">
        <v>25622</v>
      </c>
    </row>
    <row r="1990" spans="1:16" ht="24">
      <c r="A1990" s="54" t="s">
        <v>225</v>
      </c>
      <c r="B1990" s="54" t="s">
        <v>185</v>
      </c>
      <c r="C1990" s="54" t="s">
        <v>1125</v>
      </c>
      <c r="D1990" s="54" t="s">
        <v>152</v>
      </c>
      <c r="E1990" s="54" t="s">
        <v>365</v>
      </c>
      <c r="F1990" s="54" t="s">
        <v>267</v>
      </c>
      <c r="G1990" s="54" t="s">
        <v>186</v>
      </c>
      <c r="H1990" s="54" t="s">
        <v>404</v>
      </c>
      <c r="I1990" s="54" t="s">
        <v>407</v>
      </c>
      <c r="J1990" s="54" t="s">
        <v>186</v>
      </c>
      <c r="K1990" s="54" t="s">
        <v>404</v>
      </c>
      <c r="L1990" s="89">
        <v>42475</v>
      </c>
      <c r="M1990" s="89"/>
      <c r="N1990" s="54" t="s">
        <v>408</v>
      </c>
      <c r="O1990" s="90">
        <v>9.7306016199999998E-2</v>
      </c>
      <c r="P1990" s="54">
        <v>21</v>
      </c>
    </row>
    <row r="1991" spans="1:16" ht="24">
      <c r="A1991" s="54" t="s">
        <v>225</v>
      </c>
      <c r="B1991" s="54" t="s">
        <v>185</v>
      </c>
      <c r="C1991" s="54" t="s">
        <v>1125</v>
      </c>
      <c r="D1991" s="54" t="s">
        <v>152</v>
      </c>
      <c r="E1991" s="54" t="s">
        <v>365</v>
      </c>
      <c r="F1991" s="54" t="s">
        <v>267</v>
      </c>
      <c r="G1991" s="54" t="s">
        <v>186</v>
      </c>
      <c r="H1991" s="54" t="s">
        <v>404</v>
      </c>
      <c r="I1991" s="54" t="s">
        <v>409</v>
      </c>
      <c r="J1991" s="54" t="s">
        <v>186</v>
      </c>
      <c r="K1991" s="54" t="s">
        <v>404</v>
      </c>
      <c r="L1991" s="89">
        <v>42475</v>
      </c>
      <c r="M1991" s="89"/>
      <c r="N1991" s="54" t="s">
        <v>410</v>
      </c>
      <c r="O1991" s="90">
        <v>0.41004820390000002</v>
      </c>
      <c r="P1991" s="54">
        <v>80</v>
      </c>
    </row>
    <row r="1992" spans="1:16" ht="24">
      <c r="A1992" s="54" t="s">
        <v>225</v>
      </c>
      <c r="B1992" s="54" t="s">
        <v>185</v>
      </c>
      <c r="C1992" s="54" t="s">
        <v>1125</v>
      </c>
      <c r="D1992" s="54" t="s">
        <v>152</v>
      </c>
      <c r="E1992" s="54" t="s">
        <v>365</v>
      </c>
      <c r="F1992" s="54" t="s">
        <v>267</v>
      </c>
      <c r="G1992" s="54" t="s">
        <v>411</v>
      </c>
      <c r="H1992" s="54" t="s">
        <v>411</v>
      </c>
      <c r="I1992" s="54" t="s">
        <v>412</v>
      </c>
      <c r="J1992" s="54" t="s">
        <v>411</v>
      </c>
      <c r="K1992" s="54" t="s">
        <v>413</v>
      </c>
      <c r="L1992" s="89">
        <v>41695</v>
      </c>
      <c r="M1992" s="89"/>
      <c r="N1992" s="54" t="s">
        <v>414</v>
      </c>
      <c r="O1992" s="90">
        <v>4.7433910485000004</v>
      </c>
      <c r="P1992" s="54">
        <v>993</v>
      </c>
    </row>
    <row r="1993" spans="1:16" ht="24">
      <c r="A1993" s="54" t="s">
        <v>225</v>
      </c>
      <c r="B1993" s="54" t="s">
        <v>185</v>
      </c>
      <c r="C1993" s="54" t="s">
        <v>1125</v>
      </c>
      <c r="D1993" s="54" t="s">
        <v>152</v>
      </c>
      <c r="E1993" s="54" t="s">
        <v>365</v>
      </c>
      <c r="F1993" s="54" t="s">
        <v>267</v>
      </c>
      <c r="G1993" s="54" t="s">
        <v>411</v>
      </c>
      <c r="H1993" s="54" t="s">
        <v>411</v>
      </c>
      <c r="I1993" s="54" t="s">
        <v>412</v>
      </c>
      <c r="J1993" s="54" t="s">
        <v>411</v>
      </c>
      <c r="K1993" s="54" t="s">
        <v>415</v>
      </c>
      <c r="L1993" s="89">
        <v>41695</v>
      </c>
      <c r="M1993" s="89"/>
      <c r="N1993" s="54" t="s">
        <v>416</v>
      </c>
      <c r="O1993" s="90">
        <v>0.40450949790000001</v>
      </c>
      <c r="P1993" s="54">
        <v>93</v>
      </c>
    </row>
    <row r="1994" spans="1:16" ht="24">
      <c r="A1994" s="54" t="s">
        <v>225</v>
      </c>
      <c r="B1994" s="54" t="s">
        <v>185</v>
      </c>
      <c r="C1994" s="54" t="s">
        <v>1125</v>
      </c>
      <c r="D1994" s="54" t="s">
        <v>152</v>
      </c>
      <c r="E1994" s="54" t="s">
        <v>365</v>
      </c>
      <c r="F1994" s="54" t="s">
        <v>267</v>
      </c>
      <c r="G1994" s="54" t="s">
        <v>411</v>
      </c>
      <c r="H1994" s="54" t="s">
        <v>411</v>
      </c>
      <c r="I1994" s="54" t="s">
        <v>412</v>
      </c>
      <c r="J1994" s="54" t="s">
        <v>411</v>
      </c>
      <c r="K1994" s="54" t="s">
        <v>417</v>
      </c>
      <c r="L1994" s="89">
        <v>41695</v>
      </c>
      <c r="M1994" s="89"/>
      <c r="N1994" s="54" t="s">
        <v>418</v>
      </c>
      <c r="O1994" s="90">
        <v>1.0649748622999999</v>
      </c>
      <c r="P1994" s="54">
        <v>240</v>
      </c>
    </row>
    <row r="1995" spans="1:16" ht="24">
      <c r="A1995" s="54" t="s">
        <v>225</v>
      </c>
      <c r="B1995" s="54" t="s">
        <v>185</v>
      </c>
      <c r="C1995" s="54" t="s">
        <v>1125</v>
      </c>
      <c r="D1995" s="54" t="s">
        <v>152</v>
      </c>
      <c r="E1995" s="54" t="s">
        <v>365</v>
      </c>
      <c r="F1995" s="54" t="s">
        <v>267</v>
      </c>
      <c r="G1995" s="54" t="s">
        <v>411</v>
      </c>
      <c r="H1995" s="54" t="s">
        <v>411</v>
      </c>
      <c r="I1995" s="54" t="s">
        <v>412</v>
      </c>
      <c r="J1995" s="54" t="s">
        <v>411</v>
      </c>
      <c r="K1995" s="54" t="s">
        <v>419</v>
      </c>
      <c r="L1995" s="89">
        <v>41695</v>
      </c>
      <c r="M1995" s="89"/>
      <c r="N1995" s="54" t="s">
        <v>420</v>
      </c>
      <c r="O1995" s="90">
        <v>0.63065650400000017</v>
      </c>
      <c r="P1995" s="54">
        <v>156</v>
      </c>
    </row>
    <row r="1996" spans="1:16" ht="24">
      <c r="A1996" s="54" t="s">
        <v>225</v>
      </c>
      <c r="B1996" s="54" t="s">
        <v>185</v>
      </c>
      <c r="C1996" s="54" t="s">
        <v>1125</v>
      </c>
      <c r="D1996" s="54" t="s">
        <v>152</v>
      </c>
      <c r="E1996" s="54" t="s">
        <v>365</v>
      </c>
      <c r="F1996" s="54" t="s">
        <v>267</v>
      </c>
      <c r="G1996" s="54" t="s">
        <v>411</v>
      </c>
      <c r="H1996" s="54" t="s">
        <v>411</v>
      </c>
      <c r="I1996" s="54" t="s">
        <v>412</v>
      </c>
      <c r="J1996" s="54" t="s">
        <v>411</v>
      </c>
      <c r="K1996" s="54" t="s">
        <v>1122</v>
      </c>
      <c r="L1996" s="89">
        <v>41695</v>
      </c>
      <c r="M1996" s="89"/>
      <c r="N1996" s="54" t="s">
        <v>1123</v>
      </c>
      <c r="O1996" s="90">
        <v>0.68896199499999999</v>
      </c>
      <c r="P1996" s="54">
        <v>151</v>
      </c>
    </row>
    <row r="1997" spans="1:16" ht="24">
      <c r="A1997" s="54" t="s">
        <v>225</v>
      </c>
      <c r="B1997" s="54" t="s">
        <v>185</v>
      </c>
      <c r="C1997" s="54" t="s">
        <v>1125</v>
      </c>
      <c r="D1997" s="54" t="s">
        <v>152</v>
      </c>
      <c r="E1997" s="54" t="s">
        <v>365</v>
      </c>
      <c r="F1997" s="54" t="s">
        <v>267</v>
      </c>
      <c r="G1997" s="54" t="s">
        <v>411</v>
      </c>
      <c r="H1997" s="54" t="s">
        <v>421</v>
      </c>
      <c r="I1997" s="54" t="s">
        <v>422</v>
      </c>
      <c r="J1997" s="54" t="s">
        <v>411</v>
      </c>
      <c r="K1997" s="54" t="s">
        <v>421</v>
      </c>
      <c r="L1997" s="89">
        <v>41828</v>
      </c>
      <c r="M1997" s="89"/>
      <c r="N1997" s="54" t="s">
        <v>423</v>
      </c>
      <c r="O1997" s="90">
        <v>10.6662180128</v>
      </c>
      <c r="P1997" s="54">
        <v>2157</v>
      </c>
    </row>
    <row r="1998" spans="1:16" ht="24">
      <c r="A1998" s="54" t="s">
        <v>225</v>
      </c>
      <c r="B1998" s="54" t="s">
        <v>185</v>
      </c>
      <c r="C1998" s="54" t="s">
        <v>1125</v>
      </c>
      <c r="D1998" s="54" t="s">
        <v>152</v>
      </c>
      <c r="E1998" s="54" t="s">
        <v>365</v>
      </c>
      <c r="F1998" s="54" t="s">
        <v>267</v>
      </c>
      <c r="G1998" s="54" t="s">
        <v>411</v>
      </c>
      <c r="H1998" s="54" t="s">
        <v>424</v>
      </c>
      <c r="I1998" s="54" t="s">
        <v>425</v>
      </c>
      <c r="J1998" s="54" t="s">
        <v>411</v>
      </c>
      <c r="K1998" s="54" t="s">
        <v>424</v>
      </c>
      <c r="L1998" s="89">
        <v>41933</v>
      </c>
      <c r="M1998" s="89"/>
      <c r="N1998" s="54" t="s">
        <v>426</v>
      </c>
      <c r="O1998" s="90">
        <v>5.1428025815999998</v>
      </c>
      <c r="P1998" s="54">
        <v>1061</v>
      </c>
    </row>
    <row r="1999" spans="1:16" ht="24">
      <c r="A1999" s="54" t="s">
        <v>225</v>
      </c>
      <c r="B1999" s="54" t="s">
        <v>185</v>
      </c>
      <c r="C1999" s="54" t="s">
        <v>1125</v>
      </c>
      <c r="D1999" s="54" t="s">
        <v>152</v>
      </c>
      <c r="E1999" s="54" t="s">
        <v>365</v>
      </c>
      <c r="F1999" s="54" t="s">
        <v>267</v>
      </c>
      <c r="G1999" s="54" t="s">
        <v>411</v>
      </c>
      <c r="H1999" s="54" t="s">
        <v>427</v>
      </c>
      <c r="I1999" s="54" t="s">
        <v>428</v>
      </c>
      <c r="J1999" s="54" t="s">
        <v>411</v>
      </c>
      <c r="K1999" s="54" t="s">
        <v>429</v>
      </c>
      <c r="L1999" s="89">
        <v>42066</v>
      </c>
      <c r="M1999" s="89"/>
      <c r="N1999" s="54" t="s">
        <v>430</v>
      </c>
      <c r="O1999" s="90">
        <v>1.5006040423</v>
      </c>
      <c r="P1999" s="54">
        <v>317</v>
      </c>
    </row>
    <row r="2000" spans="1:16" ht="24">
      <c r="A2000" s="54" t="s">
        <v>225</v>
      </c>
      <c r="B2000" s="54" t="s">
        <v>185</v>
      </c>
      <c r="C2000" s="54" t="s">
        <v>1125</v>
      </c>
      <c r="D2000" s="54" t="s">
        <v>152</v>
      </c>
      <c r="E2000" s="54" t="s">
        <v>365</v>
      </c>
      <c r="F2000" s="54" t="s">
        <v>267</v>
      </c>
      <c r="G2000" s="54" t="s">
        <v>411</v>
      </c>
      <c r="H2000" s="54" t="s">
        <v>427</v>
      </c>
      <c r="I2000" s="54" t="s">
        <v>428</v>
      </c>
      <c r="J2000" s="54" t="s">
        <v>411</v>
      </c>
      <c r="K2000" s="54" t="s">
        <v>431</v>
      </c>
      <c r="L2000" s="89">
        <v>42066</v>
      </c>
      <c r="M2000" s="89"/>
      <c r="N2000" s="54" t="s">
        <v>432</v>
      </c>
      <c r="O2000" s="90">
        <v>0.79490877390000003</v>
      </c>
      <c r="P2000" s="54">
        <v>162</v>
      </c>
    </row>
    <row r="2001" spans="1:16" ht="24">
      <c r="A2001" s="54" t="s">
        <v>225</v>
      </c>
      <c r="B2001" s="54" t="s">
        <v>185</v>
      </c>
      <c r="C2001" s="54" t="s">
        <v>1125</v>
      </c>
      <c r="D2001" s="54" t="s">
        <v>152</v>
      </c>
      <c r="E2001" s="54" t="s">
        <v>365</v>
      </c>
      <c r="F2001" s="54" t="s">
        <v>267</v>
      </c>
      <c r="G2001" s="54" t="s">
        <v>411</v>
      </c>
      <c r="H2001" s="54" t="s">
        <v>427</v>
      </c>
      <c r="I2001" s="54" t="s">
        <v>428</v>
      </c>
      <c r="J2001" s="54" t="s">
        <v>411</v>
      </c>
      <c r="K2001" s="54" t="s">
        <v>433</v>
      </c>
      <c r="L2001" s="89">
        <v>42066</v>
      </c>
      <c r="M2001" s="89"/>
      <c r="N2001" s="54" t="s">
        <v>434</v>
      </c>
      <c r="O2001" s="90">
        <v>1.0744188073000001</v>
      </c>
      <c r="P2001" s="54">
        <v>220</v>
      </c>
    </row>
    <row r="2002" spans="1:16" ht="24">
      <c r="A2002" s="54" t="s">
        <v>225</v>
      </c>
      <c r="B2002" s="54" t="s">
        <v>185</v>
      </c>
      <c r="C2002" s="54" t="s">
        <v>1125</v>
      </c>
      <c r="D2002" s="54" t="s">
        <v>152</v>
      </c>
      <c r="E2002" s="54" t="s">
        <v>365</v>
      </c>
      <c r="F2002" s="54" t="s">
        <v>267</v>
      </c>
      <c r="G2002" s="54" t="s">
        <v>411</v>
      </c>
      <c r="H2002" s="54" t="s">
        <v>427</v>
      </c>
      <c r="I2002" s="54" t="s">
        <v>428</v>
      </c>
      <c r="J2002" s="54" t="s">
        <v>411</v>
      </c>
      <c r="K2002" s="54" t="s">
        <v>435</v>
      </c>
      <c r="L2002" s="89">
        <v>42066</v>
      </c>
      <c r="M2002" s="89"/>
      <c r="N2002" s="54" t="s">
        <v>436</v>
      </c>
      <c r="O2002" s="90">
        <v>6.2875354505000001</v>
      </c>
      <c r="P2002" s="54">
        <v>1286</v>
      </c>
    </row>
    <row r="2003" spans="1:16" ht="24">
      <c r="A2003" s="54" t="s">
        <v>225</v>
      </c>
      <c r="B2003" s="54" t="s">
        <v>185</v>
      </c>
      <c r="C2003" s="54" t="s">
        <v>1125</v>
      </c>
      <c r="D2003" s="54" t="s">
        <v>152</v>
      </c>
      <c r="E2003" s="54" t="s">
        <v>365</v>
      </c>
      <c r="F2003" s="54" t="s">
        <v>267</v>
      </c>
      <c r="G2003" s="54" t="s">
        <v>411</v>
      </c>
      <c r="H2003" s="54" t="s">
        <v>427</v>
      </c>
      <c r="I2003" s="54" t="s">
        <v>428</v>
      </c>
      <c r="J2003" s="54" t="s">
        <v>411</v>
      </c>
      <c r="K2003" s="54" t="s">
        <v>437</v>
      </c>
      <c r="L2003" s="89">
        <v>42066</v>
      </c>
      <c r="M2003" s="89"/>
      <c r="N2003" s="54" t="s">
        <v>438</v>
      </c>
      <c r="O2003" s="90">
        <v>1.8420443912</v>
      </c>
      <c r="P2003" s="54">
        <v>389</v>
      </c>
    </row>
    <row r="2004" spans="1:16" ht="24">
      <c r="A2004" s="54" t="s">
        <v>225</v>
      </c>
      <c r="B2004" s="54" t="s">
        <v>185</v>
      </c>
      <c r="C2004" s="54" t="s">
        <v>1125</v>
      </c>
      <c r="D2004" s="54" t="s">
        <v>152</v>
      </c>
      <c r="E2004" s="54" t="s">
        <v>365</v>
      </c>
      <c r="F2004" s="54" t="s">
        <v>267</v>
      </c>
      <c r="G2004" s="54" t="s">
        <v>411</v>
      </c>
      <c r="H2004" s="54" t="s">
        <v>427</v>
      </c>
      <c r="I2004" s="54" t="s">
        <v>428</v>
      </c>
      <c r="J2004" s="54" t="s">
        <v>411</v>
      </c>
      <c r="K2004" s="54" t="s">
        <v>439</v>
      </c>
      <c r="L2004" s="89">
        <v>42066</v>
      </c>
      <c r="M2004" s="89"/>
      <c r="N2004" s="54" t="s">
        <v>440</v>
      </c>
      <c r="O2004" s="90">
        <v>2.8728004839999999</v>
      </c>
      <c r="P2004" s="54">
        <v>573</v>
      </c>
    </row>
    <row r="2005" spans="1:16" ht="24">
      <c r="A2005" s="54" t="s">
        <v>225</v>
      </c>
      <c r="B2005" s="54" t="s">
        <v>185</v>
      </c>
      <c r="C2005" s="54" t="s">
        <v>1125</v>
      </c>
      <c r="D2005" s="54" t="s">
        <v>152</v>
      </c>
      <c r="E2005" s="54" t="s">
        <v>365</v>
      </c>
      <c r="F2005" s="54" t="s">
        <v>267</v>
      </c>
      <c r="G2005" s="54" t="s">
        <v>411</v>
      </c>
      <c r="H2005" s="54" t="s">
        <v>427</v>
      </c>
      <c r="I2005" s="54" t="s">
        <v>428</v>
      </c>
      <c r="J2005" s="54" t="s">
        <v>411</v>
      </c>
      <c r="K2005" s="54" t="s">
        <v>441</v>
      </c>
      <c r="L2005" s="89">
        <v>42066</v>
      </c>
      <c r="M2005" s="89"/>
      <c r="N2005" s="54" t="s">
        <v>442</v>
      </c>
      <c r="O2005" s="90">
        <v>1.0541292667</v>
      </c>
      <c r="P2005" s="54">
        <v>225</v>
      </c>
    </row>
    <row r="2006" spans="1:16" ht="24">
      <c r="A2006" s="54" t="s">
        <v>225</v>
      </c>
      <c r="B2006" s="54" t="s">
        <v>185</v>
      </c>
      <c r="C2006" s="54" t="s">
        <v>1125</v>
      </c>
      <c r="D2006" s="54" t="s">
        <v>152</v>
      </c>
      <c r="E2006" s="54" t="s">
        <v>365</v>
      </c>
      <c r="F2006" s="54" t="s">
        <v>267</v>
      </c>
      <c r="G2006" s="54" t="s">
        <v>411</v>
      </c>
      <c r="H2006" s="54" t="s">
        <v>427</v>
      </c>
      <c r="I2006" s="54" t="s">
        <v>428</v>
      </c>
      <c r="J2006" s="54" t="s">
        <v>411</v>
      </c>
      <c r="K2006" s="54" t="s">
        <v>443</v>
      </c>
      <c r="L2006" s="89">
        <v>42066</v>
      </c>
      <c r="M2006" s="89"/>
      <c r="N2006" s="54" t="s">
        <v>444</v>
      </c>
      <c r="O2006" s="90">
        <v>0.57423622679999997</v>
      </c>
      <c r="P2006" s="54">
        <v>120</v>
      </c>
    </row>
    <row r="2007" spans="1:16" ht="24">
      <c r="A2007" s="54" t="s">
        <v>225</v>
      </c>
      <c r="B2007" s="54" t="s">
        <v>185</v>
      </c>
      <c r="C2007" s="54" t="s">
        <v>1125</v>
      </c>
      <c r="D2007" s="54" t="s">
        <v>152</v>
      </c>
      <c r="E2007" s="54" t="s">
        <v>365</v>
      </c>
      <c r="F2007" s="54" t="s">
        <v>267</v>
      </c>
      <c r="G2007" s="54" t="s">
        <v>411</v>
      </c>
      <c r="H2007" s="54" t="s">
        <v>427</v>
      </c>
      <c r="I2007" s="54" t="s">
        <v>428</v>
      </c>
      <c r="J2007" s="54" t="s">
        <v>411</v>
      </c>
      <c r="K2007" s="54" t="s">
        <v>445</v>
      </c>
      <c r="L2007" s="89">
        <v>42066</v>
      </c>
      <c r="M2007" s="89"/>
      <c r="N2007" s="54" t="s">
        <v>446</v>
      </c>
      <c r="O2007" s="90">
        <v>0.7460890577</v>
      </c>
      <c r="P2007" s="54">
        <v>150</v>
      </c>
    </row>
    <row r="2008" spans="1:16" ht="24">
      <c r="A2008" s="54" t="s">
        <v>225</v>
      </c>
      <c r="B2008" s="54" t="s">
        <v>185</v>
      </c>
      <c r="C2008" s="54" t="s">
        <v>1125</v>
      </c>
      <c r="D2008" s="54" t="s">
        <v>152</v>
      </c>
      <c r="E2008" s="54" t="s">
        <v>365</v>
      </c>
      <c r="F2008" s="54" t="s">
        <v>267</v>
      </c>
      <c r="G2008" s="54" t="s">
        <v>192</v>
      </c>
      <c r="H2008" s="54" t="s">
        <v>447</v>
      </c>
      <c r="I2008" s="54" t="s">
        <v>450</v>
      </c>
      <c r="J2008" s="54" t="s">
        <v>192</v>
      </c>
      <c r="K2008" s="54" t="s">
        <v>447</v>
      </c>
      <c r="L2008" s="89">
        <v>41975</v>
      </c>
      <c r="M2008" s="89"/>
      <c r="N2008" s="54" t="s">
        <v>451</v>
      </c>
      <c r="O2008" s="90">
        <v>0.29815051070000009</v>
      </c>
      <c r="P2008" s="54">
        <v>58</v>
      </c>
    </row>
    <row r="2009" spans="1:16" ht="24">
      <c r="A2009" s="54" t="s">
        <v>225</v>
      </c>
      <c r="B2009" s="54" t="s">
        <v>185</v>
      </c>
      <c r="C2009" s="54" t="s">
        <v>1125</v>
      </c>
      <c r="D2009" s="54" t="s">
        <v>152</v>
      </c>
      <c r="E2009" s="54" t="s">
        <v>365</v>
      </c>
      <c r="F2009" s="54" t="s">
        <v>267</v>
      </c>
      <c r="G2009" s="54" t="s">
        <v>192</v>
      </c>
      <c r="H2009" s="54" t="s">
        <v>447</v>
      </c>
      <c r="I2009" s="54" t="s">
        <v>450</v>
      </c>
      <c r="J2009" s="54" t="s">
        <v>192</v>
      </c>
      <c r="K2009" s="54" t="s">
        <v>447</v>
      </c>
      <c r="L2009" s="89">
        <v>41975</v>
      </c>
      <c r="M2009" s="89"/>
      <c r="N2009" s="54" t="s">
        <v>452</v>
      </c>
      <c r="O2009" s="90">
        <v>0.51017255719999999</v>
      </c>
      <c r="P2009" s="54">
        <v>100</v>
      </c>
    </row>
    <row r="2010" spans="1:16" ht="24">
      <c r="A2010" s="54" t="s">
        <v>225</v>
      </c>
      <c r="B2010" s="54" t="s">
        <v>185</v>
      </c>
      <c r="C2010" s="54" t="s">
        <v>1125</v>
      </c>
      <c r="D2010" s="54" t="s">
        <v>152</v>
      </c>
      <c r="E2010" s="54" t="s">
        <v>365</v>
      </c>
      <c r="F2010" s="54" t="s">
        <v>267</v>
      </c>
      <c r="G2010" s="54" t="s">
        <v>192</v>
      </c>
      <c r="H2010" s="54" t="s">
        <v>447</v>
      </c>
      <c r="I2010" s="54" t="s">
        <v>450</v>
      </c>
      <c r="J2010" s="54" t="s">
        <v>192</v>
      </c>
      <c r="K2010" s="54" t="s">
        <v>447</v>
      </c>
      <c r="L2010" s="89">
        <v>41975</v>
      </c>
      <c r="M2010" s="89"/>
      <c r="N2010" s="54" t="s">
        <v>453</v>
      </c>
      <c r="O2010" s="90">
        <v>7.6018731836000004</v>
      </c>
      <c r="P2010" s="54">
        <v>1565</v>
      </c>
    </row>
    <row r="2011" spans="1:16" ht="24">
      <c r="A2011" s="54" t="s">
        <v>225</v>
      </c>
      <c r="B2011" s="54" t="s">
        <v>185</v>
      </c>
      <c r="C2011" s="54" t="s">
        <v>1125</v>
      </c>
      <c r="D2011" s="54" t="s">
        <v>152</v>
      </c>
      <c r="E2011" s="54" t="s">
        <v>365</v>
      </c>
      <c r="F2011" s="54" t="s">
        <v>267</v>
      </c>
      <c r="G2011" s="54" t="s">
        <v>192</v>
      </c>
      <c r="H2011" s="54" t="s">
        <v>447</v>
      </c>
      <c r="I2011" s="54" t="s">
        <v>450</v>
      </c>
      <c r="J2011" s="54" t="s">
        <v>192</v>
      </c>
      <c r="K2011" s="54" t="s">
        <v>447</v>
      </c>
      <c r="L2011" s="89">
        <v>41975</v>
      </c>
      <c r="M2011" s="89"/>
      <c r="N2011" s="54" t="s">
        <v>1128</v>
      </c>
      <c r="O2011" s="90">
        <v>0.27264586060000001</v>
      </c>
      <c r="P2011" s="54">
        <v>54</v>
      </c>
    </row>
    <row r="2012" spans="1:16" ht="24">
      <c r="A2012" s="54" t="s">
        <v>225</v>
      </c>
      <c r="B2012" s="54" t="s">
        <v>185</v>
      </c>
      <c r="C2012" s="54" t="s">
        <v>1125</v>
      </c>
      <c r="D2012" s="54" t="s">
        <v>152</v>
      </c>
      <c r="E2012" s="54" t="s">
        <v>365</v>
      </c>
      <c r="F2012" s="54" t="s">
        <v>267</v>
      </c>
      <c r="G2012" s="54" t="s">
        <v>192</v>
      </c>
      <c r="H2012" s="54" t="s">
        <v>447</v>
      </c>
      <c r="I2012" s="54" t="s">
        <v>450</v>
      </c>
      <c r="J2012" s="54" t="s">
        <v>192</v>
      </c>
      <c r="K2012" s="54" t="s">
        <v>447</v>
      </c>
      <c r="L2012" s="89">
        <v>41975</v>
      </c>
      <c r="M2012" s="89"/>
      <c r="N2012" s="54" t="s">
        <v>454</v>
      </c>
      <c r="O2012" s="90">
        <v>0.21320816500000001</v>
      </c>
      <c r="P2012" s="54">
        <v>47</v>
      </c>
    </row>
    <row r="2013" spans="1:16" ht="24">
      <c r="A2013" s="54" t="s">
        <v>225</v>
      </c>
      <c r="B2013" s="54" t="s">
        <v>185</v>
      </c>
      <c r="C2013" s="54" t="s">
        <v>1125</v>
      </c>
      <c r="D2013" s="54" t="s">
        <v>152</v>
      </c>
      <c r="E2013" s="54" t="s">
        <v>365</v>
      </c>
      <c r="F2013" s="54" t="s">
        <v>267</v>
      </c>
      <c r="G2013" s="54" t="s">
        <v>192</v>
      </c>
      <c r="H2013" s="54" t="s">
        <v>447</v>
      </c>
      <c r="I2013" s="54" t="s">
        <v>455</v>
      </c>
      <c r="J2013" s="54" t="s">
        <v>192</v>
      </c>
      <c r="K2013" s="54" t="s">
        <v>447</v>
      </c>
      <c r="L2013" s="89">
        <v>41842</v>
      </c>
      <c r="M2013" s="89"/>
      <c r="N2013" s="54" t="s">
        <v>456</v>
      </c>
      <c r="O2013" s="90">
        <v>38.852492612100001</v>
      </c>
      <c r="P2013" s="54">
        <v>7787</v>
      </c>
    </row>
    <row r="2014" spans="1:16" ht="24">
      <c r="A2014" s="54" t="s">
        <v>225</v>
      </c>
      <c r="B2014" s="54" t="s">
        <v>185</v>
      </c>
      <c r="C2014" s="54" t="s">
        <v>1125</v>
      </c>
      <c r="D2014" s="54" t="s">
        <v>152</v>
      </c>
      <c r="E2014" s="54" t="s">
        <v>365</v>
      </c>
      <c r="F2014" s="54" t="s">
        <v>267</v>
      </c>
      <c r="G2014" s="54" t="s">
        <v>192</v>
      </c>
      <c r="H2014" s="54" t="s">
        <v>457</v>
      </c>
      <c r="I2014" s="54" t="s">
        <v>458</v>
      </c>
      <c r="J2014" s="54" t="s">
        <v>192</v>
      </c>
      <c r="K2014" s="54" t="s">
        <v>457</v>
      </c>
      <c r="L2014" s="89">
        <v>41800</v>
      </c>
      <c r="M2014" s="89"/>
      <c r="N2014" s="54" t="s">
        <v>459</v>
      </c>
      <c r="O2014" s="90">
        <v>4.6281746655000013</v>
      </c>
      <c r="P2014" s="54">
        <v>941</v>
      </c>
    </row>
    <row r="2015" spans="1:16" ht="24">
      <c r="A2015" s="54" t="s">
        <v>225</v>
      </c>
      <c r="B2015" s="54" t="s">
        <v>185</v>
      </c>
      <c r="C2015" s="54" t="s">
        <v>1125</v>
      </c>
      <c r="D2015" s="54" t="s">
        <v>152</v>
      </c>
      <c r="E2015" s="54" t="s">
        <v>365</v>
      </c>
      <c r="F2015" s="54" t="s">
        <v>267</v>
      </c>
      <c r="G2015" s="54" t="s">
        <v>192</v>
      </c>
      <c r="H2015" s="54" t="s">
        <v>470</v>
      </c>
      <c r="I2015" s="54" t="s">
        <v>471</v>
      </c>
      <c r="J2015" s="54" t="s">
        <v>192</v>
      </c>
      <c r="K2015" s="54" t="s">
        <v>470</v>
      </c>
      <c r="L2015" s="89">
        <v>41814</v>
      </c>
      <c r="M2015" s="89"/>
      <c r="N2015" s="54" t="s">
        <v>472</v>
      </c>
      <c r="O2015" s="90">
        <v>29.426741737099999</v>
      </c>
      <c r="P2015" s="54">
        <v>5918</v>
      </c>
    </row>
    <row r="2016" spans="1:16" ht="24">
      <c r="A2016" s="54" t="s">
        <v>225</v>
      </c>
      <c r="B2016" s="54" t="s">
        <v>185</v>
      </c>
      <c r="C2016" s="54" t="s">
        <v>1125</v>
      </c>
      <c r="D2016" s="54" t="s">
        <v>152</v>
      </c>
      <c r="E2016" s="54" t="s">
        <v>365</v>
      </c>
      <c r="F2016" s="54" t="s">
        <v>267</v>
      </c>
      <c r="G2016" s="54" t="s">
        <v>495</v>
      </c>
      <c r="H2016" s="54" t="s">
        <v>496</v>
      </c>
      <c r="I2016" s="54" t="s">
        <v>497</v>
      </c>
      <c r="J2016" s="54" t="s">
        <v>495</v>
      </c>
      <c r="K2016" s="54" t="s">
        <v>498</v>
      </c>
      <c r="L2016" s="89">
        <v>41688</v>
      </c>
      <c r="M2016" s="89"/>
      <c r="N2016" s="54" t="s">
        <v>499</v>
      </c>
      <c r="O2016" s="90">
        <v>4.6379278419999999</v>
      </c>
      <c r="P2016" s="54">
        <v>904</v>
      </c>
    </row>
    <row r="2017" spans="1:16" ht="24">
      <c r="A2017" s="54" t="s">
        <v>225</v>
      </c>
      <c r="B2017" s="54" t="s">
        <v>185</v>
      </c>
      <c r="C2017" s="54" t="s">
        <v>1125</v>
      </c>
      <c r="D2017" s="54" t="s">
        <v>152</v>
      </c>
      <c r="E2017" s="54" t="s">
        <v>365</v>
      </c>
      <c r="F2017" s="54" t="s">
        <v>267</v>
      </c>
      <c r="G2017" s="54" t="s">
        <v>495</v>
      </c>
      <c r="H2017" s="54" t="s">
        <v>496</v>
      </c>
      <c r="I2017" s="54" t="s">
        <v>497</v>
      </c>
      <c r="J2017" s="54" t="s">
        <v>495</v>
      </c>
      <c r="K2017" s="54" t="s">
        <v>500</v>
      </c>
      <c r="L2017" s="89">
        <v>41688</v>
      </c>
      <c r="M2017" s="89"/>
      <c r="N2017" s="54" t="s">
        <v>501</v>
      </c>
      <c r="O2017" s="90">
        <v>7.3903206262000003</v>
      </c>
      <c r="P2017" s="54">
        <v>1454</v>
      </c>
    </row>
    <row r="2018" spans="1:16" ht="36">
      <c r="A2018" s="54" t="s">
        <v>225</v>
      </c>
      <c r="B2018" s="54" t="s">
        <v>185</v>
      </c>
      <c r="C2018" s="54" t="s">
        <v>1125</v>
      </c>
      <c r="D2018" s="54" t="s">
        <v>152</v>
      </c>
      <c r="E2018" s="54" t="s">
        <v>365</v>
      </c>
      <c r="F2018" s="54" t="s">
        <v>267</v>
      </c>
      <c r="G2018" s="54" t="s">
        <v>495</v>
      </c>
      <c r="H2018" s="54" t="s">
        <v>496</v>
      </c>
      <c r="I2018" s="54" t="s">
        <v>497</v>
      </c>
      <c r="J2018" s="54" t="s">
        <v>495</v>
      </c>
      <c r="K2018" s="54" t="s">
        <v>502</v>
      </c>
      <c r="L2018" s="89">
        <v>41688</v>
      </c>
      <c r="M2018" s="89"/>
      <c r="N2018" s="54" t="s">
        <v>503</v>
      </c>
      <c r="O2018" s="90">
        <v>9.7977614460000009</v>
      </c>
      <c r="P2018" s="54">
        <v>1879</v>
      </c>
    </row>
    <row r="2019" spans="1:16" ht="24">
      <c r="A2019" s="54" t="s">
        <v>225</v>
      </c>
      <c r="B2019" s="54" t="s">
        <v>185</v>
      </c>
      <c r="C2019" s="54" t="s">
        <v>1125</v>
      </c>
      <c r="D2019" s="54" t="s">
        <v>152</v>
      </c>
      <c r="E2019" s="54" t="s">
        <v>365</v>
      </c>
      <c r="F2019" s="54" t="s">
        <v>267</v>
      </c>
      <c r="G2019" s="54" t="s">
        <v>495</v>
      </c>
      <c r="H2019" s="54" t="s">
        <v>496</v>
      </c>
      <c r="I2019" s="54" t="s">
        <v>497</v>
      </c>
      <c r="J2019" s="54" t="s">
        <v>495</v>
      </c>
      <c r="K2019" s="54" t="s">
        <v>504</v>
      </c>
      <c r="L2019" s="89">
        <v>41688</v>
      </c>
      <c r="M2019" s="89"/>
      <c r="N2019" s="54" t="s">
        <v>505</v>
      </c>
      <c r="O2019" s="90">
        <v>5.5729040543000004</v>
      </c>
      <c r="P2019" s="54">
        <v>1059</v>
      </c>
    </row>
    <row r="2020" spans="1:16" ht="24">
      <c r="A2020" s="54" t="s">
        <v>225</v>
      </c>
      <c r="B2020" s="54" t="s">
        <v>185</v>
      </c>
      <c r="C2020" s="54" t="s">
        <v>1125</v>
      </c>
      <c r="D2020" s="54" t="s">
        <v>152</v>
      </c>
      <c r="E2020" s="54" t="s">
        <v>365</v>
      </c>
      <c r="F2020" s="54" t="s">
        <v>267</v>
      </c>
      <c r="G2020" s="54" t="s">
        <v>495</v>
      </c>
      <c r="H2020" s="54" t="s">
        <v>496</v>
      </c>
      <c r="I2020" s="54" t="s">
        <v>497</v>
      </c>
      <c r="J2020" s="54" t="s">
        <v>495</v>
      </c>
      <c r="K2020" s="54" t="s">
        <v>506</v>
      </c>
      <c r="L2020" s="89">
        <v>41688</v>
      </c>
      <c r="M2020" s="89"/>
      <c r="N2020" s="54" t="s">
        <v>507</v>
      </c>
      <c r="O2020" s="90">
        <v>9.4421626071000002</v>
      </c>
      <c r="P2020" s="54">
        <v>1805</v>
      </c>
    </row>
    <row r="2021" spans="1:16" ht="24">
      <c r="A2021" s="54" t="s">
        <v>225</v>
      </c>
      <c r="B2021" s="54" t="s">
        <v>185</v>
      </c>
      <c r="C2021" s="54" t="s">
        <v>1125</v>
      </c>
      <c r="D2021" s="54" t="s">
        <v>152</v>
      </c>
      <c r="E2021" s="54" t="s">
        <v>365</v>
      </c>
      <c r="F2021" s="54" t="s">
        <v>267</v>
      </c>
      <c r="G2021" s="54" t="s">
        <v>495</v>
      </c>
      <c r="H2021" s="54" t="s">
        <v>496</v>
      </c>
      <c r="I2021" s="54" t="s">
        <v>497</v>
      </c>
      <c r="J2021" s="54" t="s">
        <v>495</v>
      </c>
      <c r="K2021" s="54" t="s">
        <v>508</v>
      </c>
      <c r="L2021" s="89">
        <v>41688</v>
      </c>
      <c r="M2021" s="89"/>
      <c r="N2021" s="54" t="s">
        <v>509</v>
      </c>
      <c r="O2021" s="90">
        <v>17.833084098699999</v>
      </c>
      <c r="P2021" s="54">
        <v>3481</v>
      </c>
    </row>
    <row r="2022" spans="1:16" ht="24">
      <c r="A2022" s="54" t="s">
        <v>225</v>
      </c>
      <c r="B2022" s="54" t="s">
        <v>185</v>
      </c>
      <c r="C2022" s="54" t="s">
        <v>1125</v>
      </c>
      <c r="D2022" s="54" t="s">
        <v>152</v>
      </c>
      <c r="E2022" s="54" t="s">
        <v>365</v>
      </c>
      <c r="F2022" s="54" t="s">
        <v>267</v>
      </c>
      <c r="G2022" s="54" t="s">
        <v>495</v>
      </c>
      <c r="H2022" s="54" t="s">
        <v>496</v>
      </c>
      <c r="I2022" s="54" t="s">
        <v>497</v>
      </c>
      <c r="J2022" s="54" t="s">
        <v>495</v>
      </c>
      <c r="K2022" s="54" t="s">
        <v>510</v>
      </c>
      <c r="L2022" s="89">
        <v>41688</v>
      </c>
      <c r="M2022" s="89"/>
      <c r="N2022" s="54" t="s">
        <v>511</v>
      </c>
      <c r="O2022" s="90">
        <v>16.692806903499999</v>
      </c>
      <c r="P2022" s="54">
        <v>3223</v>
      </c>
    </row>
    <row r="2023" spans="1:16" ht="24">
      <c r="A2023" s="54" t="s">
        <v>225</v>
      </c>
      <c r="B2023" s="54" t="s">
        <v>185</v>
      </c>
      <c r="C2023" s="54" t="s">
        <v>1125</v>
      </c>
      <c r="D2023" s="54" t="s">
        <v>152</v>
      </c>
      <c r="E2023" s="54" t="s">
        <v>365</v>
      </c>
      <c r="F2023" s="54" t="s">
        <v>267</v>
      </c>
      <c r="G2023" s="54" t="s">
        <v>495</v>
      </c>
      <c r="H2023" s="54" t="s">
        <v>496</v>
      </c>
      <c r="I2023" s="54" t="s">
        <v>497</v>
      </c>
      <c r="J2023" s="54" t="s">
        <v>495</v>
      </c>
      <c r="K2023" s="54" t="s">
        <v>512</v>
      </c>
      <c r="L2023" s="89">
        <v>41688</v>
      </c>
      <c r="M2023" s="89"/>
      <c r="N2023" s="54" t="s">
        <v>513</v>
      </c>
      <c r="O2023" s="90">
        <v>7.9720412087000003</v>
      </c>
      <c r="P2023" s="54">
        <v>1544</v>
      </c>
    </row>
    <row r="2024" spans="1:16" ht="24">
      <c r="A2024" s="54" t="s">
        <v>225</v>
      </c>
      <c r="B2024" s="54" t="s">
        <v>185</v>
      </c>
      <c r="C2024" s="54" t="s">
        <v>1125</v>
      </c>
      <c r="D2024" s="54" t="s">
        <v>152</v>
      </c>
      <c r="E2024" s="54" t="s">
        <v>365</v>
      </c>
      <c r="F2024" s="54" t="s">
        <v>267</v>
      </c>
      <c r="G2024" s="54" t="s">
        <v>495</v>
      </c>
      <c r="H2024" s="54" t="s">
        <v>496</v>
      </c>
      <c r="I2024" s="54" t="s">
        <v>497</v>
      </c>
      <c r="J2024" s="54" t="s">
        <v>495</v>
      </c>
      <c r="K2024" s="54" t="s">
        <v>514</v>
      </c>
      <c r="L2024" s="89">
        <v>41688</v>
      </c>
      <c r="M2024" s="89"/>
      <c r="N2024" s="54" t="s">
        <v>515</v>
      </c>
      <c r="O2024" s="90">
        <v>315.95171023559999</v>
      </c>
      <c r="P2024" s="54">
        <v>62876</v>
      </c>
    </row>
    <row r="2025" spans="1:16" ht="24">
      <c r="A2025" s="54" t="s">
        <v>225</v>
      </c>
      <c r="B2025" s="54" t="s">
        <v>185</v>
      </c>
      <c r="C2025" s="54" t="s">
        <v>1125</v>
      </c>
      <c r="D2025" s="54" t="s">
        <v>152</v>
      </c>
      <c r="E2025" s="54" t="s">
        <v>365</v>
      </c>
      <c r="F2025" s="54" t="s">
        <v>267</v>
      </c>
      <c r="G2025" s="54" t="s">
        <v>495</v>
      </c>
      <c r="H2025" s="54" t="s">
        <v>496</v>
      </c>
      <c r="I2025" s="54" t="s">
        <v>497</v>
      </c>
      <c r="J2025" s="54" t="s">
        <v>495</v>
      </c>
      <c r="K2025" s="54" t="s">
        <v>516</v>
      </c>
      <c r="L2025" s="89">
        <v>41688</v>
      </c>
      <c r="M2025" s="89"/>
      <c r="N2025" s="54" t="s">
        <v>517</v>
      </c>
      <c r="O2025" s="90">
        <v>37.116127059999997</v>
      </c>
      <c r="P2025" s="54">
        <v>7339</v>
      </c>
    </row>
    <row r="2026" spans="1:16" ht="24">
      <c r="A2026" s="54" t="s">
        <v>225</v>
      </c>
      <c r="B2026" s="54" t="s">
        <v>185</v>
      </c>
      <c r="C2026" s="54" t="s">
        <v>1125</v>
      </c>
      <c r="D2026" s="54" t="s">
        <v>152</v>
      </c>
      <c r="E2026" s="54" t="s">
        <v>365</v>
      </c>
      <c r="F2026" s="54" t="s">
        <v>267</v>
      </c>
      <c r="G2026" s="54" t="s">
        <v>495</v>
      </c>
      <c r="H2026" s="54" t="s">
        <v>496</v>
      </c>
      <c r="I2026" s="54" t="s">
        <v>497</v>
      </c>
      <c r="J2026" s="54" t="s">
        <v>495</v>
      </c>
      <c r="K2026" s="54" t="s">
        <v>518</v>
      </c>
      <c r="L2026" s="89">
        <v>41688</v>
      </c>
      <c r="M2026" s="89"/>
      <c r="N2026" s="54" t="s">
        <v>519</v>
      </c>
      <c r="O2026" s="90">
        <v>6.5800892524000014</v>
      </c>
      <c r="P2026" s="54">
        <v>1268</v>
      </c>
    </row>
    <row r="2027" spans="1:16" ht="24">
      <c r="A2027" s="54" t="s">
        <v>225</v>
      </c>
      <c r="B2027" s="54" t="s">
        <v>185</v>
      </c>
      <c r="C2027" s="54" t="s">
        <v>1125</v>
      </c>
      <c r="D2027" s="54" t="s">
        <v>152</v>
      </c>
      <c r="E2027" s="54" t="s">
        <v>365</v>
      </c>
      <c r="F2027" s="54" t="s">
        <v>267</v>
      </c>
      <c r="G2027" s="54" t="s">
        <v>495</v>
      </c>
      <c r="H2027" s="54" t="s">
        <v>496</v>
      </c>
      <c r="I2027" s="54" t="s">
        <v>497</v>
      </c>
      <c r="J2027" s="54" t="s">
        <v>495</v>
      </c>
      <c r="K2027" s="54" t="s">
        <v>520</v>
      </c>
      <c r="L2027" s="89">
        <v>41688</v>
      </c>
      <c r="M2027" s="89"/>
      <c r="N2027" s="54" t="s">
        <v>521</v>
      </c>
      <c r="O2027" s="90">
        <v>18.440984795799999</v>
      </c>
      <c r="P2027" s="54">
        <v>3579</v>
      </c>
    </row>
    <row r="2028" spans="1:16" ht="24">
      <c r="A2028" s="54" t="s">
        <v>225</v>
      </c>
      <c r="B2028" s="54" t="s">
        <v>185</v>
      </c>
      <c r="C2028" s="54" t="s">
        <v>1125</v>
      </c>
      <c r="D2028" s="54" t="s">
        <v>152</v>
      </c>
      <c r="E2028" s="54" t="s">
        <v>365</v>
      </c>
      <c r="F2028" s="54" t="s">
        <v>267</v>
      </c>
      <c r="G2028" s="54" t="s">
        <v>1445</v>
      </c>
      <c r="H2028" s="54" t="s">
        <v>1447</v>
      </c>
      <c r="I2028" s="54" t="s">
        <v>1448</v>
      </c>
      <c r="J2028" s="54" t="s">
        <v>1445</v>
      </c>
      <c r="K2028" s="54" t="s">
        <v>1451</v>
      </c>
      <c r="L2028" s="89">
        <v>43238</v>
      </c>
      <c r="M2028" s="89"/>
      <c r="N2028" s="54" t="s">
        <v>1452</v>
      </c>
      <c r="O2028" s="90">
        <v>1.2333466241</v>
      </c>
      <c r="P2028" s="54">
        <v>254</v>
      </c>
    </row>
    <row r="2029" spans="1:16" ht="24">
      <c r="A2029" s="54" t="s">
        <v>225</v>
      </c>
      <c r="B2029" s="54" t="s">
        <v>185</v>
      </c>
      <c r="C2029" s="54" t="s">
        <v>1125</v>
      </c>
      <c r="D2029" s="54" t="s">
        <v>152</v>
      </c>
      <c r="E2029" s="54" t="s">
        <v>365</v>
      </c>
      <c r="F2029" s="54" t="s">
        <v>267</v>
      </c>
      <c r="G2029" s="54" t="s">
        <v>283</v>
      </c>
      <c r="H2029" s="54" t="s">
        <v>284</v>
      </c>
      <c r="I2029" s="54" t="s">
        <v>285</v>
      </c>
      <c r="J2029" s="54" t="s">
        <v>283</v>
      </c>
      <c r="K2029" s="54" t="s">
        <v>522</v>
      </c>
      <c r="L2029" s="89">
        <v>41653</v>
      </c>
      <c r="M2029" s="89"/>
      <c r="N2029" s="54" t="s">
        <v>523</v>
      </c>
      <c r="O2029" s="90">
        <v>0.89565129570000002</v>
      </c>
      <c r="P2029" s="54">
        <v>184</v>
      </c>
    </row>
    <row r="2030" spans="1:16" ht="24">
      <c r="A2030" s="54" t="s">
        <v>225</v>
      </c>
      <c r="B2030" s="54" t="s">
        <v>185</v>
      </c>
      <c r="C2030" s="54" t="s">
        <v>1125</v>
      </c>
      <c r="D2030" s="54" t="s">
        <v>152</v>
      </c>
      <c r="E2030" s="54" t="s">
        <v>365</v>
      </c>
      <c r="F2030" s="54" t="s">
        <v>267</v>
      </c>
      <c r="G2030" s="54" t="s">
        <v>283</v>
      </c>
      <c r="H2030" s="54" t="s">
        <v>284</v>
      </c>
      <c r="I2030" s="54" t="s">
        <v>285</v>
      </c>
      <c r="J2030" s="54" t="s">
        <v>283</v>
      </c>
      <c r="K2030" s="54" t="s">
        <v>524</v>
      </c>
      <c r="L2030" s="89">
        <v>41653</v>
      </c>
      <c r="M2030" s="89"/>
      <c r="N2030" s="54" t="s">
        <v>525</v>
      </c>
      <c r="O2030" s="90">
        <v>2.0112179973000002</v>
      </c>
      <c r="P2030" s="54">
        <v>391</v>
      </c>
    </row>
    <row r="2031" spans="1:16" ht="24">
      <c r="A2031" s="54" t="s">
        <v>225</v>
      </c>
      <c r="B2031" s="54" t="s">
        <v>185</v>
      </c>
      <c r="C2031" s="54" t="s">
        <v>1125</v>
      </c>
      <c r="D2031" s="54" t="s">
        <v>152</v>
      </c>
      <c r="E2031" s="54" t="s">
        <v>365</v>
      </c>
      <c r="F2031" s="54" t="s">
        <v>267</v>
      </c>
      <c r="G2031" s="54" t="s">
        <v>283</v>
      </c>
      <c r="H2031" s="54" t="s">
        <v>284</v>
      </c>
      <c r="I2031" s="54" t="s">
        <v>285</v>
      </c>
      <c r="J2031" s="54" t="s">
        <v>283</v>
      </c>
      <c r="K2031" s="54" t="s">
        <v>286</v>
      </c>
      <c r="L2031" s="89">
        <v>41653</v>
      </c>
      <c r="M2031" s="89"/>
      <c r="N2031" s="54" t="s">
        <v>526</v>
      </c>
      <c r="O2031" s="90">
        <v>0.62903768260000004</v>
      </c>
      <c r="P2031" s="54">
        <v>126</v>
      </c>
    </row>
    <row r="2032" spans="1:16" ht="24">
      <c r="A2032" s="54" t="s">
        <v>225</v>
      </c>
      <c r="B2032" s="54" t="s">
        <v>185</v>
      </c>
      <c r="C2032" s="54" t="s">
        <v>1125</v>
      </c>
      <c r="D2032" s="54" t="s">
        <v>152</v>
      </c>
      <c r="E2032" s="54" t="s">
        <v>365</v>
      </c>
      <c r="F2032" s="54" t="s">
        <v>267</v>
      </c>
      <c r="G2032" s="54" t="s">
        <v>283</v>
      </c>
      <c r="H2032" s="54" t="s">
        <v>284</v>
      </c>
      <c r="I2032" s="54" t="s">
        <v>285</v>
      </c>
      <c r="J2032" s="54" t="s">
        <v>283</v>
      </c>
      <c r="K2032" s="54" t="s">
        <v>286</v>
      </c>
      <c r="L2032" s="89">
        <v>41653</v>
      </c>
      <c r="M2032" s="89"/>
      <c r="N2032" s="54" t="s">
        <v>287</v>
      </c>
      <c r="O2032" s="90">
        <v>0.77432605519999997</v>
      </c>
      <c r="P2032" s="54">
        <v>152</v>
      </c>
    </row>
    <row r="2033" spans="1:16" ht="24">
      <c r="A2033" s="54" t="s">
        <v>225</v>
      </c>
      <c r="B2033" s="54" t="s">
        <v>185</v>
      </c>
      <c r="C2033" s="54" t="s">
        <v>1125</v>
      </c>
      <c r="D2033" s="54" t="s">
        <v>152</v>
      </c>
      <c r="E2033" s="54" t="s">
        <v>365</v>
      </c>
      <c r="F2033" s="54" t="s">
        <v>267</v>
      </c>
      <c r="G2033" s="54" t="s">
        <v>283</v>
      </c>
      <c r="H2033" s="54" t="s">
        <v>284</v>
      </c>
      <c r="I2033" s="54" t="s">
        <v>285</v>
      </c>
      <c r="J2033" s="54" t="s">
        <v>283</v>
      </c>
      <c r="K2033" s="54" t="s">
        <v>527</v>
      </c>
      <c r="L2033" s="89">
        <v>41653</v>
      </c>
      <c r="M2033" s="89"/>
      <c r="N2033" s="54" t="s">
        <v>528</v>
      </c>
      <c r="O2033" s="90">
        <v>6.5334763268000007</v>
      </c>
      <c r="P2033" s="54">
        <v>1326</v>
      </c>
    </row>
    <row r="2034" spans="1:16" ht="24">
      <c r="A2034" s="54" t="s">
        <v>225</v>
      </c>
      <c r="B2034" s="54" t="s">
        <v>185</v>
      </c>
      <c r="C2034" s="54" t="s">
        <v>1125</v>
      </c>
      <c r="D2034" s="54" t="s">
        <v>152</v>
      </c>
      <c r="E2034" s="54" t="s">
        <v>365</v>
      </c>
      <c r="F2034" s="54" t="s">
        <v>267</v>
      </c>
      <c r="G2034" s="54" t="s">
        <v>283</v>
      </c>
      <c r="H2034" s="54" t="s">
        <v>284</v>
      </c>
      <c r="I2034" s="54" t="s">
        <v>285</v>
      </c>
      <c r="J2034" s="54" t="s">
        <v>283</v>
      </c>
      <c r="K2034" s="54" t="s">
        <v>529</v>
      </c>
      <c r="L2034" s="89">
        <v>41653</v>
      </c>
      <c r="M2034" s="89"/>
      <c r="N2034" s="54" t="s">
        <v>530</v>
      </c>
      <c r="O2034" s="90">
        <v>1.0811968339</v>
      </c>
      <c r="P2034" s="54">
        <v>212</v>
      </c>
    </row>
    <row r="2035" spans="1:16" ht="24">
      <c r="A2035" s="54" t="s">
        <v>225</v>
      </c>
      <c r="B2035" s="54" t="s">
        <v>185</v>
      </c>
      <c r="C2035" s="54" t="s">
        <v>1125</v>
      </c>
      <c r="D2035" s="54" t="s">
        <v>152</v>
      </c>
      <c r="E2035" s="54" t="s">
        <v>365</v>
      </c>
      <c r="F2035" s="54" t="s">
        <v>267</v>
      </c>
      <c r="G2035" s="54" t="s">
        <v>283</v>
      </c>
      <c r="H2035" s="54" t="s">
        <v>284</v>
      </c>
      <c r="I2035" s="54" t="s">
        <v>285</v>
      </c>
      <c r="J2035" s="54" t="s">
        <v>283</v>
      </c>
      <c r="K2035" s="54" t="s">
        <v>531</v>
      </c>
      <c r="L2035" s="89">
        <v>41653</v>
      </c>
      <c r="M2035" s="89"/>
      <c r="N2035" s="54" t="s">
        <v>532</v>
      </c>
      <c r="O2035" s="90">
        <v>1.3335585747000001</v>
      </c>
      <c r="P2035" s="54">
        <v>269</v>
      </c>
    </row>
    <row r="2036" spans="1:16" ht="24">
      <c r="A2036" s="54" t="s">
        <v>225</v>
      </c>
      <c r="B2036" s="54" t="s">
        <v>185</v>
      </c>
      <c r="C2036" s="54" t="s">
        <v>1125</v>
      </c>
      <c r="D2036" s="54" t="s">
        <v>152</v>
      </c>
      <c r="E2036" s="54" t="s">
        <v>365</v>
      </c>
      <c r="F2036" s="54" t="s">
        <v>267</v>
      </c>
      <c r="G2036" s="54" t="s">
        <v>283</v>
      </c>
      <c r="H2036" s="54" t="s">
        <v>284</v>
      </c>
      <c r="I2036" s="54" t="s">
        <v>285</v>
      </c>
      <c r="J2036" s="54" t="s">
        <v>283</v>
      </c>
      <c r="K2036" s="54" t="s">
        <v>533</v>
      </c>
      <c r="L2036" s="89">
        <v>41653</v>
      </c>
      <c r="M2036" s="89"/>
      <c r="N2036" s="54" t="s">
        <v>534</v>
      </c>
      <c r="O2036" s="90">
        <v>0.76388643140000001</v>
      </c>
      <c r="P2036" s="54">
        <v>147</v>
      </c>
    </row>
    <row r="2037" spans="1:16" ht="24">
      <c r="A2037" s="54" t="s">
        <v>225</v>
      </c>
      <c r="B2037" s="54" t="s">
        <v>185</v>
      </c>
      <c r="C2037" s="54" t="s">
        <v>1125</v>
      </c>
      <c r="D2037" s="54" t="s">
        <v>152</v>
      </c>
      <c r="E2037" s="54" t="s">
        <v>365</v>
      </c>
      <c r="F2037" s="54" t="s">
        <v>267</v>
      </c>
      <c r="G2037" s="54" t="s">
        <v>283</v>
      </c>
      <c r="H2037" s="54" t="s">
        <v>284</v>
      </c>
      <c r="I2037" s="54" t="s">
        <v>285</v>
      </c>
      <c r="J2037" s="54" t="s">
        <v>283</v>
      </c>
      <c r="K2037" s="54" t="s">
        <v>535</v>
      </c>
      <c r="L2037" s="89">
        <v>41653</v>
      </c>
      <c r="M2037" s="89"/>
      <c r="N2037" s="54" t="s">
        <v>536</v>
      </c>
      <c r="O2037" s="90">
        <v>0.91352917519999999</v>
      </c>
      <c r="P2037" s="54">
        <v>192</v>
      </c>
    </row>
    <row r="2038" spans="1:16" ht="24">
      <c r="A2038" s="54" t="s">
        <v>225</v>
      </c>
      <c r="B2038" s="54" t="s">
        <v>185</v>
      </c>
      <c r="C2038" s="54" t="s">
        <v>1125</v>
      </c>
      <c r="D2038" s="54" t="s">
        <v>152</v>
      </c>
      <c r="E2038" s="54" t="s">
        <v>365</v>
      </c>
      <c r="F2038" s="54" t="s">
        <v>267</v>
      </c>
      <c r="G2038" s="54" t="s">
        <v>283</v>
      </c>
      <c r="H2038" s="54" t="s">
        <v>283</v>
      </c>
      <c r="I2038" s="54" t="s">
        <v>288</v>
      </c>
      <c r="J2038" s="54" t="s">
        <v>283</v>
      </c>
      <c r="K2038" s="54" t="s">
        <v>289</v>
      </c>
      <c r="L2038" s="89">
        <v>41653</v>
      </c>
      <c r="M2038" s="89"/>
      <c r="N2038" s="54" t="s">
        <v>290</v>
      </c>
      <c r="O2038" s="90">
        <v>2.7589446236000001</v>
      </c>
      <c r="P2038" s="54">
        <v>553</v>
      </c>
    </row>
    <row r="2039" spans="1:16" ht="24">
      <c r="A2039" s="54" t="s">
        <v>225</v>
      </c>
      <c r="B2039" s="54" t="s">
        <v>185</v>
      </c>
      <c r="C2039" s="54" t="s">
        <v>1125</v>
      </c>
      <c r="D2039" s="54" t="s">
        <v>152</v>
      </c>
      <c r="E2039" s="54" t="s">
        <v>365</v>
      </c>
      <c r="F2039" s="54" t="s">
        <v>267</v>
      </c>
      <c r="G2039" s="54" t="s">
        <v>283</v>
      </c>
      <c r="H2039" s="54" t="s">
        <v>283</v>
      </c>
      <c r="I2039" s="54" t="s">
        <v>288</v>
      </c>
      <c r="J2039" s="54" t="s">
        <v>283</v>
      </c>
      <c r="K2039" s="54" t="s">
        <v>537</v>
      </c>
      <c r="L2039" s="89">
        <v>41653</v>
      </c>
      <c r="M2039" s="89"/>
      <c r="N2039" s="54" t="s">
        <v>538</v>
      </c>
      <c r="O2039" s="90">
        <v>1.6677692983000001</v>
      </c>
      <c r="P2039" s="54">
        <v>331</v>
      </c>
    </row>
    <row r="2040" spans="1:16" ht="24">
      <c r="A2040" s="54" t="s">
        <v>225</v>
      </c>
      <c r="B2040" s="54" t="s">
        <v>185</v>
      </c>
      <c r="C2040" s="54" t="s">
        <v>1125</v>
      </c>
      <c r="D2040" s="54" t="s">
        <v>152</v>
      </c>
      <c r="E2040" s="54" t="s">
        <v>365</v>
      </c>
      <c r="F2040" s="54" t="s">
        <v>267</v>
      </c>
      <c r="G2040" s="54" t="s">
        <v>283</v>
      </c>
      <c r="H2040" s="54" t="s">
        <v>283</v>
      </c>
      <c r="I2040" s="54" t="s">
        <v>288</v>
      </c>
      <c r="J2040" s="54" t="s">
        <v>283</v>
      </c>
      <c r="K2040" s="54" t="s">
        <v>539</v>
      </c>
      <c r="L2040" s="89">
        <v>41653</v>
      </c>
      <c r="M2040" s="89"/>
      <c r="N2040" s="54" t="s">
        <v>540</v>
      </c>
      <c r="O2040" s="90">
        <v>0.73439129410000004</v>
      </c>
      <c r="P2040" s="54">
        <v>152</v>
      </c>
    </row>
    <row r="2041" spans="1:16" ht="24">
      <c r="A2041" s="54" t="s">
        <v>225</v>
      </c>
      <c r="B2041" s="54" t="s">
        <v>185</v>
      </c>
      <c r="C2041" s="54" t="s">
        <v>1125</v>
      </c>
      <c r="D2041" s="54" t="s">
        <v>152</v>
      </c>
      <c r="E2041" s="54" t="s">
        <v>365</v>
      </c>
      <c r="F2041" s="54" t="s">
        <v>267</v>
      </c>
      <c r="G2041" s="54" t="s">
        <v>283</v>
      </c>
      <c r="H2041" s="54" t="s">
        <v>283</v>
      </c>
      <c r="I2041" s="54" t="s">
        <v>288</v>
      </c>
      <c r="J2041" s="54" t="s">
        <v>283</v>
      </c>
      <c r="K2041" s="54" t="s">
        <v>541</v>
      </c>
      <c r="L2041" s="89">
        <v>41653</v>
      </c>
      <c r="M2041" s="89"/>
      <c r="N2041" s="54" t="s">
        <v>542</v>
      </c>
      <c r="O2041" s="90">
        <v>0.78864389750000019</v>
      </c>
      <c r="P2041" s="54">
        <v>163</v>
      </c>
    </row>
    <row r="2042" spans="1:16" ht="24">
      <c r="A2042" s="54" t="s">
        <v>225</v>
      </c>
      <c r="B2042" s="54" t="s">
        <v>185</v>
      </c>
      <c r="C2042" s="54" t="s">
        <v>1125</v>
      </c>
      <c r="D2042" s="54" t="s">
        <v>152</v>
      </c>
      <c r="E2042" s="54" t="s">
        <v>365</v>
      </c>
      <c r="F2042" s="54" t="s">
        <v>267</v>
      </c>
      <c r="G2042" s="54" t="s">
        <v>283</v>
      </c>
      <c r="H2042" s="54" t="s">
        <v>283</v>
      </c>
      <c r="I2042" s="54" t="s">
        <v>288</v>
      </c>
      <c r="J2042" s="54" t="s">
        <v>283</v>
      </c>
      <c r="K2042" s="54" t="s">
        <v>543</v>
      </c>
      <c r="L2042" s="89">
        <v>41653</v>
      </c>
      <c r="M2042" s="89"/>
      <c r="N2042" s="54" t="s">
        <v>544</v>
      </c>
      <c r="O2042" s="90">
        <v>0.50825903260000005</v>
      </c>
      <c r="P2042" s="54">
        <v>108</v>
      </c>
    </row>
    <row r="2043" spans="1:16" ht="24">
      <c r="A2043" s="54" t="s">
        <v>225</v>
      </c>
      <c r="B2043" s="54" t="s">
        <v>185</v>
      </c>
      <c r="C2043" s="54" t="s">
        <v>1125</v>
      </c>
      <c r="D2043" s="54" t="s">
        <v>152</v>
      </c>
      <c r="E2043" s="54" t="s">
        <v>365</v>
      </c>
      <c r="F2043" s="54" t="s">
        <v>267</v>
      </c>
      <c r="G2043" s="54" t="s">
        <v>283</v>
      </c>
      <c r="H2043" s="54" t="s">
        <v>283</v>
      </c>
      <c r="I2043" s="54" t="s">
        <v>288</v>
      </c>
      <c r="J2043" s="54" t="s">
        <v>283</v>
      </c>
      <c r="K2043" s="54" t="s">
        <v>291</v>
      </c>
      <c r="L2043" s="89">
        <v>41653</v>
      </c>
      <c r="M2043" s="89"/>
      <c r="N2043" s="54" t="s">
        <v>292</v>
      </c>
      <c r="O2043" s="90">
        <v>203.36962143299999</v>
      </c>
      <c r="P2043" s="54">
        <v>42843</v>
      </c>
    </row>
    <row r="2044" spans="1:16" ht="24">
      <c r="A2044" s="54" t="s">
        <v>225</v>
      </c>
      <c r="B2044" s="54" t="s">
        <v>185</v>
      </c>
      <c r="C2044" s="54" t="s">
        <v>1125</v>
      </c>
      <c r="D2044" s="54" t="s">
        <v>152</v>
      </c>
      <c r="E2044" s="54" t="s">
        <v>365</v>
      </c>
      <c r="F2044" s="54" t="s">
        <v>267</v>
      </c>
      <c r="G2044" s="54" t="s">
        <v>283</v>
      </c>
      <c r="H2044" s="54" t="s">
        <v>283</v>
      </c>
      <c r="I2044" s="54" t="s">
        <v>288</v>
      </c>
      <c r="J2044" s="54" t="s">
        <v>283</v>
      </c>
      <c r="K2044" s="54" t="s">
        <v>545</v>
      </c>
      <c r="L2044" s="89">
        <v>41653</v>
      </c>
      <c r="M2044" s="89"/>
      <c r="N2044" s="54" t="s">
        <v>546</v>
      </c>
      <c r="O2044" s="90">
        <v>1.2090366007</v>
      </c>
      <c r="P2044" s="54">
        <v>244</v>
      </c>
    </row>
    <row r="2045" spans="1:16" ht="24">
      <c r="A2045" s="54" t="s">
        <v>225</v>
      </c>
      <c r="B2045" s="54" t="s">
        <v>185</v>
      </c>
      <c r="C2045" s="54" t="s">
        <v>1125</v>
      </c>
      <c r="D2045" s="54" t="s">
        <v>152</v>
      </c>
      <c r="E2045" s="54" t="s">
        <v>365</v>
      </c>
      <c r="F2045" s="54" t="s">
        <v>267</v>
      </c>
      <c r="G2045" s="54" t="s">
        <v>283</v>
      </c>
      <c r="H2045" s="54" t="s">
        <v>283</v>
      </c>
      <c r="I2045" s="54" t="s">
        <v>288</v>
      </c>
      <c r="J2045" s="54" t="s">
        <v>283</v>
      </c>
      <c r="K2045" s="54" t="s">
        <v>547</v>
      </c>
      <c r="L2045" s="89">
        <v>41653</v>
      </c>
      <c r="M2045" s="89"/>
      <c r="N2045" s="54" t="s">
        <v>548</v>
      </c>
      <c r="O2045" s="90">
        <v>0.77686235380000002</v>
      </c>
      <c r="P2045" s="54">
        <v>163</v>
      </c>
    </row>
    <row r="2046" spans="1:16" ht="24">
      <c r="A2046" s="54" t="s">
        <v>225</v>
      </c>
      <c r="B2046" s="54" t="s">
        <v>185</v>
      </c>
      <c r="C2046" s="54" t="s">
        <v>1125</v>
      </c>
      <c r="D2046" s="54" t="s">
        <v>152</v>
      </c>
      <c r="E2046" s="54" t="s">
        <v>365</v>
      </c>
      <c r="F2046" s="54" t="s">
        <v>267</v>
      </c>
      <c r="G2046" s="54" t="s">
        <v>283</v>
      </c>
      <c r="H2046" s="54" t="s">
        <v>283</v>
      </c>
      <c r="I2046" s="54" t="s">
        <v>288</v>
      </c>
      <c r="J2046" s="54" t="s">
        <v>283</v>
      </c>
      <c r="K2046" s="54" t="s">
        <v>549</v>
      </c>
      <c r="L2046" s="89">
        <v>41653</v>
      </c>
      <c r="M2046" s="89"/>
      <c r="N2046" s="54" t="s">
        <v>550</v>
      </c>
      <c r="O2046" s="90">
        <v>0.66439507060000003</v>
      </c>
      <c r="P2046" s="54">
        <v>138</v>
      </c>
    </row>
    <row r="2047" spans="1:16" ht="24">
      <c r="A2047" s="54" t="s">
        <v>225</v>
      </c>
      <c r="B2047" s="54" t="s">
        <v>185</v>
      </c>
      <c r="C2047" s="54" t="s">
        <v>1125</v>
      </c>
      <c r="D2047" s="54" t="s">
        <v>152</v>
      </c>
      <c r="E2047" s="54" t="s">
        <v>365</v>
      </c>
      <c r="F2047" s="54" t="s">
        <v>267</v>
      </c>
      <c r="G2047" s="54" t="s">
        <v>283</v>
      </c>
      <c r="H2047" s="54" t="s">
        <v>283</v>
      </c>
      <c r="I2047" s="54" t="s">
        <v>288</v>
      </c>
      <c r="J2047" s="54" t="s">
        <v>283</v>
      </c>
      <c r="K2047" s="54" t="s">
        <v>551</v>
      </c>
      <c r="L2047" s="89">
        <v>41653</v>
      </c>
      <c r="M2047" s="89"/>
      <c r="N2047" s="54" t="s">
        <v>552</v>
      </c>
      <c r="O2047" s="90">
        <v>0.91354002850000005</v>
      </c>
      <c r="P2047" s="54">
        <v>184</v>
      </c>
    </row>
    <row r="2048" spans="1:16" ht="24">
      <c r="A2048" s="54" t="s">
        <v>225</v>
      </c>
      <c r="B2048" s="54" t="s">
        <v>185</v>
      </c>
      <c r="C2048" s="54" t="s">
        <v>1125</v>
      </c>
      <c r="D2048" s="54" t="s">
        <v>152</v>
      </c>
      <c r="E2048" s="54" t="s">
        <v>365</v>
      </c>
      <c r="F2048" s="54" t="s">
        <v>267</v>
      </c>
      <c r="G2048" s="54" t="s">
        <v>283</v>
      </c>
      <c r="H2048" s="54" t="s">
        <v>283</v>
      </c>
      <c r="I2048" s="54" t="s">
        <v>288</v>
      </c>
      <c r="J2048" s="54" t="s">
        <v>283</v>
      </c>
      <c r="K2048" s="54" t="s">
        <v>553</v>
      </c>
      <c r="L2048" s="89">
        <v>41653</v>
      </c>
      <c r="M2048" s="89"/>
      <c r="N2048" s="54" t="s">
        <v>554</v>
      </c>
      <c r="O2048" s="90">
        <v>1.1611968179000001</v>
      </c>
      <c r="P2048" s="54">
        <v>245</v>
      </c>
    </row>
    <row r="2049" spans="1:16" ht="24">
      <c r="A2049" s="54" t="s">
        <v>225</v>
      </c>
      <c r="B2049" s="54" t="s">
        <v>185</v>
      </c>
      <c r="C2049" s="54" t="s">
        <v>1125</v>
      </c>
      <c r="D2049" s="54" t="s">
        <v>152</v>
      </c>
      <c r="E2049" s="54" t="s">
        <v>365</v>
      </c>
      <c r="F2049" s="54" t="s">
        <v>267</v>
      </c>
      <c r="G2049" s="54" t="s">
        <v>283</v>
      </c>
      <c r="H2049" s="54" t="s">
        <v>283</v>
      </c>
      <c r="I2049" s="54" t="s">
        <v>288</v>
      </c>
      <c r="J2049" s="54" t="s">
        <v>283</v>
      </c>
      <c r="K2049" s="54" t="s">
        <v>555</v>
      </c>
      <c r="L2049" s="89">
        <v>41653</v>
      </c>
      <c r="M2049" s="89"/>
      <c r="N2049" s="54" t="s">
        <v>556</v>
      </c>
      <c r="O2049" s="90">
        <v>0.56845897990000005</v>
      </c>
      <c r="P2049" s="54">
        <v>122</v>
      </c>
    </row>
    <row r="2050" spans="1:16" ht="24">
      <c r="A2050" s="54" t="s">
        <v>225</v>
      </c>
      <c r="B2050" s="54" t="s">
        <v>185</v>
      </c>
      <c r="C2050" s="54" t="s">
        <v>1125</v>
      </c>
      <c r="D2050" s="54" t="s">
        <v>152</v>
      </c>
      <c r="E2050" s="54" t="s">
        <v>365</v>
      </c>
      <c r="F2050" s="54" t="s">
        <v>267</v>
      </c>
      <c r="G2050" s="54" t="s">
        <v>283</v>
      </c>
      <c r="H2050" s="54" t="s">
        <v>283</v>
      </c>
      <c r="I2050" s="54" t="s">
        <v>288</v>
      </c>
      <c r="J2050" s="54" t="s">
        <v>283</v>
      </c>
      <c r="K2050" s="54" t="s">
        <v>557</v>
      </c>
      <c r="L2050" s="89">
        <v>41653</v>
      </c>
      <c r="M2050" s="89"/>
      <c r="N2050" s="54" t="s">
        <v>558</v>
      </c>
      <c r="O2050" s="90">
        <v>2.0738762795999999</v>
      </c>
      <c r="P2050" s="54">
        <v>430</v>
      </c>
    </row>
    <row r="2051" spans="1:16" ht="24">
      <c r="A2051" s="54" t="s">
        <v>225</v>
      </c>
      <c r="B2051" s="54" t="s">
        <v>185</v>
      </c>
      <c r="C2051" s="54" t="s">
        <v>1125</v>
      </c>
      <c r="D2051" s="54" t="s">
        <v>152</v>
      </c>
      <c r="E2051" s="54" t="s">
        <v>365</v>
      </c>
      <c r="F2051" s="54" t="s">
        <v>267</v>
      </c>
      <c r="G2051" s="54" t="s">
        <v>283</v>
      </c>
      <c r="H2051" s="54" t="s">
        <v>283</v>
      </c>
      <c r="I2051" s="54" t="s">
        <v>288</v>
      </c>
      <c r="J2051" s="54" t="s">
        <v>283</v>
      </c>
      <c r="K2051" s="54" t="s">
        <v>293</v>
      </c>
      <c r="L2051" s="89">
        <v>41653</v>
      </c>
      <c r="M2051" s="89"/>
      <c r="N2051" s="54" t="s">
        <v>294</v>
      </c>
      <c r="O2051" s="90">
        <v>1.1682090582</v>
      </c>
      <c r="P2051" s="54">
        <v>240</v>
      </c>
    </row>
    <row r="2052" spans="1:16" ht="24">
      <c r="A2052" s="54" t="s">
        <v>225</v>
      </c>
      <c r="B2052" s="54" t="s">
        <v>185</v>
      </c>
      <c r="C2052" s="54" t="s">
        <v>1125</v>
      </c>
      <c r="D2052" s="54" t="s">
        <v>152</v>
      </c>
      <c r="E2052" s="54" t="s">
        <v>365</v>
      </c>
      <c r="F2052" s="54" t="s">
        <v>267</v>
      </c>
      <c r="G2052" s="54" t="s">
        <v>283</v>
      </c>
      <c r="H2052" s="54" t="s">
        <v>559</v>
      </c>
      <c r="I2052" s="54" t="s">
        <v>560</v>
      </c>
      <c r="J2052" s="54" t="s">
        <v>283</v>
      </c>
      <c r="K2052" s="54" t="s">
        <v>561</v>
      </c>
      <c r="L2052" s="89">
        <v>41653</v>
      </c>
      <c r="M2052" s="89"/>
      <c r="N2052" s="54" t="s">
        <v>562</v>
      </c>
      <c r="O2052" s="90">
        <v>0.87844157560000002</v>
      </c>
      <c r="P2052" s="54">
        <v>169</v>
      </c>
    </row>
    <row r="2053" spans="1:16" ht="24">
      <c r="A2053" s="54" t="s">
        <v>225</v>
      </c>
      <c r="B2053" s="54" t="s">
        <v>185</v>
      </c>
      <c r="C2053" s="54" t="s">
        <v>1125</v>
      </c>
      <c r="D2053" s="54" t="s">
        <v>152</v>
      </c>
      <c r="E2053" s="54" t="s">
        <v>365</v>
      </c>
      <c r="F2053" s="54" t="s">
        <v>267</v>
      </c>
      <c r="G2053" s="54" t="s">
        <v>283</v>
      </c>
      <c r="H2053" s="54" t="s">
        <v>559</v>
      </c>
      <c r="I2053" s="54" t="s">
        <v>560</v>
      </c>
      <c r="J2053" s="54" t="s">
        <v>283</v>
      </c>
      <c r="K2053" s="54" t="s">
        <v>563</v>
      </c>
      <c r="L2053" s="89">
        <v>41653</v>
      </c>
      <c r="M2053" s="89"/>
      <c r="N2053" s="54" t="s">
        <v>564</v>
      </c>
      <c r="O2053" s="90">
        <v>0.27414699889999999</v>
      </c>
      <c r="P2053" s="54">
        <v>56</v>
      </c>
    </row>
    <row r="2054" spans="1:16" ht="24">
      <c r="A2054" s="54" t="s">
        <v>225</v>
      </c>
      <c r="B2054" s="54" t="s">
        <v>185</v>
      </c>
      <c r="C2054" s="54" t="s">
        <v>1125</v>
      </c>
      <c r="D2054" s="54" t="s">
        <v>152</v>
      </c>
      <c r="E2054" s="54" t="s">
        <v>365</v>
      </c>
      <c r="F2054" s="54" t="s">
        <v>267</v>
      </c>
      <c r="G2054" s="54" t="s">
        <v>283</v>
      </c>
      <c r="H2054" s="54" t="s">
        <v>559</v>
      </c>
      <c r="I2054" s="54" t="s">
        <v>560</v>
      </c>
      <c r="J2054" s="54" t="s">
        <v>283</v>
      </c>
      <c r="K2054" s="54" t="s">
        <v>565</v>
      </c>
      <c r="L2054" s="89">
        <v>41653</v>
      </c>
      <c r="M2054" s="89"/>
      <c r="N2054" s="54" t="s">
        <v>566</v>
      </c>
      <c r="O2054" s="90">
        <v>0.90244616190000004</v>
      </c>
      <c r="P2054" s="54">
        <v>175</v>
      </c>
    </row>
    <row r="2055" spans="1:16" ht="24">
      <c r="A2055" s="54" t="s">
        <v>225</v>
      </c>
      <c r="B2055" s="54" t="s">
        <v>185</v>
      </c>
      <c r="C2055" s="54" t="s">
        <v>1125</v>
      </c>
      <c r="D2055" s="54" t="s">
        <v>152</v>
      </c>
      <c r="E2055" s="54" t="s">
        <v>365</v>
      </c>
      <c r="F2055" s="54" t="s">
        <v>267</v>
      </c>
      <c r="G2055" s="54" t="s">
        <v>283</v>
      </c>
      <c r="H2055" s="54" t="s">
        <v>559</v>
      </c>
      <c r="I2055" s="54" t="s">
        <v>560</v>
      </c>
      <c r="J2055" s="54" t="s">
        <v>283</v>
      </c>
      <c r="K2055" s="54" t="s">
        <v>567</v>
      </c>
      <c r="L2055" s="89">
        <v>41653</v>
      </c>
      <c r="M2055" s="89"/>
      <c r="N2055" s="54" t="s">
        <v>568</v>
      </c>
      <c r="O2055" s="90">
        <v>0.6567300197</v>
      </c>
      <c r="P2055" s="54">
        <v>141</v>
      </c>
    </row>
    <row r="2056" spans="1:16" ht="24">
      <c r="A2056" s="54" t="s">
        <v>225</v>
      </c>
      <c r="B2056" s="54" t="s">
        <v>185</v>
      </c>
      <c r="C2056" s="54" t="s">
        <v>1125</v>
      </c>
      <c r="D2056" s="54" t="s">
        <v>152</v>
      </c>
      <c r="E2056" s="54" t="s">
        <v>365</v>
      </c>
      <c r="F2056" s="54" t="s">
        <v>267</v>
      </c>
      <c r="G2056" s="54" t="s">
        <v>283</v>
      </c>
      <c r="H2056" s="54" t="s">
        <v>559</v>
      </c>
      <c r="I2056" s="54" t="s">
        <v>560</v>
      </c>
      <c r="J2056" s="54" t="s">
        <v>283</v>
      </c>
      <c r="K2056" s="54" t="s">
        <v>569</v>
      </c>
      <c r="L2056" s="89">
        <v>41653</v>
      </c>
      <c r="M2056" s="89"/>
      <c r="N2056" s="54" t="s">
        <v>570</v>
      </c>
      <c r="O2056" s="90">
        <v>0.70193101960000004</v>
      </c>
      <c r="P2056" s="54">
        <v>130</v>
      </c>
    </row>
    <row r="2057" spans="1:16" ht="24">
      <c r="A2057" s="54" t="s">
        <v>225</v>
      </c>
      <c r="B2057" s="54" t="s">
        <v>185</v>
      </c>
      <c r="C2057" s="54" t="s">
        <v>1125</v>
      </c>
      <c r="D2057" s="54" t="s">
        <v>152</v>
      </c>
      <c r="E2057" s="54" t="s">
        <v>365</v>
      </c>
      <c r="F2057" s="54" t="s">
        <v>267</v>
      </c>
      <c r="G2057" s="54" t="s">
        <v>283</v>
      </c>
      <c r="H2057" s="54" t="s">
        <v>193</v>
      </c>
      <c r="I2057" s="54" t="s">
        <v>571</v>
      </c>
      <c r="J2057" s="54" t="s">
        <v>283</v>
      </c>
      <c r="K2057" s="54" t="s">
        <v>572</v>
      </c>
      <c r="L2057" s="89">
        <v>42510</v>
      </c>
      <c r="M2057" s="89"/>
      <c r="N2057" s="54" t="s">
        <v>573</v>
      </c>
      <c r="O2057" s="90">
        <v>2.8129119667000002</v>
      </c>
      <c r="P2057" s="54">
        <v>556</v>
      </c>
    </row>
    <row r="2058" spans="1:16" ht="24">
      <c r="A2058" s="54" t="s">
        <v>225</v>
      </c>
      <c r="B2058" s="54" t="s">
        <v>185</v>
      </c>
      <c r="C2058" s="54" t="s">
        <v>1125</v>
      </c>
      <c r="D2058" s="54" t="s">
        <v>152</v>
      </c>
      <c r="E2058" s="54" t="s">
        <v>365</v>
      </c>
      <c r="F2058" s="54" t="s">
        <v>267</v>
      </c>
      <c r="G2058" s="54" t="s">
        <v>283</v>
      </c>
      <c r="H2058" s="54" t="s">
        <v>193</v>
      </c>
      <c r="I2058" s="54" t="s">
        <v>571</v>
      </c>
      <c r="J2058" s="54" t="s">
        <v>283</v>
      </c>
      <c r="K2058" s="54" t="s">
        <v>574</v>
      </c>
      <c r="L2058" s="89">
        <v>42510</v>
      </c>
      <c r="M2058" s="89"/>
      <c r="N2058" s="54" t="s">
        <v>575</v>
      </c>
      <c r="O2058" s="90">
        <v>16.414566305000001</v>
      </c>
      <c r="P2058" s="54">
        <v>3271</v>
      </c>
    </row>
    <row r="2059" spans="1:16" ht="24">
      <c r="A2059" s="54" t="s">
        <v>225</v>
      </c>
      <c r="B2059" s="54" t="s">
        <v>185</v>
      </c>
      <c r="C2059" s="54" t="s">
        <v>1125</v>
      </c>
      <c r="D2059" s="54" t="s">
        <v>152</v>
      </c>
      <c r="E2059" s="54" t="s">
        <v>365</v>
      </c>
      <c r="F2059" s="54" t="s">
        <v>267</v>
      </c>
      <c r="G2059" s="54" t="s">
        <v>283</v>
      </c>
      <c r="H2059" s="54" t="s">
        <v>193</v>
      </c>
      <c r="I2059" s="54" t="s">
        <v>571</v>
      </c>
      <c r="J2059" s="54" t="s">
        <v>283</v>
      </c>
      <c r="K2059" s="54" t="s">
        <v>576</v>
      </c>
      <c r="L2059" s="89">
        <v>42510</v>
      </c>
      <c r="M2059" s="89"/>
      <c r="N2059" s="54" t="s">
        <v>577</v>
      </c>
      <c r="O2059" s="90">
        <v>3.5410329044000002</v>
      </c>
      <c r="P2059" s="54">
        <v>722</v>
      </c>
    </row>
    <row r="2060" spans="1:16" ht="36">
      <c r="A2060" s="54" t="s">
        <v>225</v>
      </c>
      <c r="B2060" s="54" t="s">
        <v>185</v>
      </c>
      <c r="C2060" s="54" t="s">
        <v>1125</v>
      </c>
      <c r="D2060" s="54" t="s">
        <v>152</v>
      </c>
      <c r="E2060" s="54" t="s">
        <v>365</v>
      </c>
      <c r="F2060" s="54" t="s">
        <v>267</v>
      </c>
      <c r="G2060" s="54" t="s">
        <v>283</v>
      </c>
      <c r="H2060" s="54" t="s">
        <v>193</v>
      </c>
      <c r="I2060" s="54" t="s">
        <v>571</v>
      </c>
      <c r="J2060" s="54" t="s">
        <v>283</v>
      </c>
      <c r="K2060" s="54" t="s">
        <v>578</v>
      </c>
      <c r="L2060" s="89">
        <v>42510</v>
      </c>
      <c r="M2060" s="89"/>
      <c r="N2060" s="54" t="s">
        <v>579</v>
      </c>
      <c r="O2060" s="90">
        <v>4.1608591411000004</v>
      </c>
      <c r="P2060" s="54">
        <v>814</v>
      </c>
    </row>
    <row r="2061" spans="1:16" ht="24">
      <c r="A2061" s="54" t="s">
        <v>225</v>
      </c>
      <c r="B2061" s="54" t="s">
        <v>185</v>
      </c>
      <c r="C2061" s="54" t="s">
        <v>1125</v>
      </c>
      <c r="D2061" s="54" t="s">
        <v>152</v>
      </c>
      <c r="E2061" s="54" t="s">
        <v>365</v>
      </c>
      <c r="F2061" s="54" t="s">
        <v>267</v>
      </c>
      <c r="G2061" s="54" t="s">
        <v>283</v>
      </c>
      <c r="H2061" s="54" t="s">
        <v>193</v>
      </c>
      <c r="I2061" s="54" t="s">
        <v>571</v>
      </c>
      <c r="J2061" s="54" t="s">
        <v>283</v>
      </c>
      <c r="K2061" s="54" t="s">
        <v>580</v>
      </c>
      <c r="L2061" s="89">
        <v>42510</v>
      </c>
      <c r="M2061" s="89"/>
      <c r="N2061" s="54" t="s">
        <v>581</v>
      </c>
      <c r="O2061" s="90">
        <v>2.6398894311999999</v>
      </c>
      <c r="P2061" s="54">
        <v>532</v>
      </c>
    </row>
    <row r="2062" spans="1:16" ht="24">
      <c r="A2062" s="54" t="s">
        <v>225</v>
      </c>
      <c r="B2062" s="54" t="s">
        <v>185</v>
      </c>
      <c r="C2062" s="54" t="s">
        <v>1125</v>
      </c>
      <c r="D2062" s="54" t="s">
        <v>152</v>
      </c>
      <c r="E2062" s="54" t="s">
        <v>365</v>
      </c>
      <c r="F2062" s="54" t="s">
        <v>267</v>
      </c>
      <c r="G2062" s="54" t="s">
        <v>283</v>
      </c>
      <c r="H2062" s="54" t="s">
        <v>193</v>
      </c>
      <c r="I2062" s="54" t="s">
        <v>571</v>
      </c>
      <c r="J2062" s="54" t="s">
        <v>283</v>
      </c>
      <c r="K2062" s="54" t="s">
        <v>582</v>
      </c>
      <c r="L2062" s="89">
        <v>42510</v>
      </c>
      <c r="M2062" s="89"/>
      <c r="N2062" s="54" t="s">
        <v>583</v>
      </c>
      <c r="O2062" s="90">
        <v>4.5968294662</v>
      </c>
      <c r="P2062" s="54">
        <v>901</v>
      </c>
    </row>
    <row r="2063" spans="1:16" ht="24">
      <c r="A2063" s="54" t="s">
        <v>225</v>
      </c>
      <c r="B2063" s="54" t="s">
        <v>185</v>
      </c>
      <c r="C2063" s="54" t="s">
        <v>1125</v>
      </c>
      <c r="D2063" s="54" t="s">
        <v>152</v>
      </c>
      <c r="E2063" s="54" t="s">
        <v>365</v>
      </c>
      <c r="F2063" s="54" t="s">
        <v>267</v>
      </c>
      <c r="G2063" s="54" t="s">
        <v>283</v>
      </c>
      <c r="H2063" s="54" t="s">
        <v>193</v>
      </c>
      <c r="I2063" s="54" t="s">
        <v>571</v>
      </c>
      <c r="J2063" s="54" t="s">
        <v>283</v>
      </c>
      <c r="K2063" s="54" t="s">
        <v>584</v>
      </c>
      <c r="L2063" s="89">
        <v>42510</v>
      </c>
      <c r="M2063" s="89"/>
      <c r="N2063" s="54" t="s">
        <v>585</v>
      </c>
      <c r="O2063" s="90">
        <v>2.3867580684999998</v>
      </c>
      <c r="P2063" s="54">
        <v>477</v>
      </c>
    </row>
    <row r="2064" spans="1:16" ht="24">
      <c r="A2064" s="54" t="s">
        <v>225</v>
      </c>
      <c r="B2064" s="54" t="s">
        <v>185</v>
      </c>
      <c r="C2064" s="54" t="s">
        <v>1125</v>
      </c>
      <c r="D2064" s="54" t="s">
        <v>152</v>
      </c>
      <c r="E2064" s="54" t="s">
        <v>365</v>
      </c>
      <c r="F2064" s="54" t="s">
        <v>267</v>
      </c>
      <c r="G2064" s="54" t="s">
        <v>283</v>
      </c>
      <c r="H2064" s="54" t="s">
        <v>193</v>
      </c>
      <c r="I2064" s="54" t="s">
        <v>571</v>
      </c>
      <c r="J2064" s="54" t="s">
        <v>283</v>
      </c>
      <c r="K2064" s="54" t="s">
        <v>586</v>
      </c>
      <c r="L2064" s="89">
        <v>42510</v>
      </c>
      <c r="M2064" s="89"/>
      <c r="N2064" s="54" t="s">
        <v>587</v>
      </c>
      <c r="O2064" s="90">
        <v>1.9344993323999999</v>
      </c>
      <c r="P2064" s="54">
        <v>388</v>
      </c>
    </row>
    <row r="2065" spans="1:16" ht="24">
      <c r="A2065" s="54" t="s">
        <v>225</v>
      </c>
      <c r="B2065" s="54" t="s">
        <v>185</v>
      </c>
      <c r="C2065" s="54" t="s">
        <v>1125</v>
      </c>
      <c r="D2065" s="54" t="s">
        <v>152</v>
      </c>
      <c r="E2065" s="54" t="s">
        <v>365</v>
      </c>
      <c r="F2065" s="54" t="s">
        <v>267</v>
      </c>
      <c r="G2065" s="54" t="s">
        <v>283</v>
      </c>
      <c r="H2065" s="54" t="s">
        <v>193</v>
      </c>
      <c r="I2065" s="54" t="s">
        <v>571</v>
      </c>
      <c r="J2065" s="54" t="s">
        <v>283</v>
      </c>
      <c r="K2065" s="54" t="s">
        <v>588</v>
      </c>
      <c r="L2065" s="89">
        <v>42510</v>
      </c>
      <c r="M2065" s="89"/>
      <c r="N2065" s="54" t="s">
        <v>589</v>
      </c>
      <c r="O2065" s="90">
        <v>5.4047993451999998</v>
      </c>
      <c r="P2065" s="54">
        <v>1088</v>
      </c>
    </row>
    <row r="2066" spans="1:16" ht="24">
      <c r="A2066" s="54" t="s">
        <v>225</v>
      </c>
      <c r="B2066" s="54" t="s">
        <v>185</v>
      </c>
      <c r="C2066" s="54" t="s">
        <v>1125</v>
      </c>
      <c r="D2066" s="54" t="s">
        <v>152</v>
      </c>
      <c r="E2066" s="54" t="s">
        <v>365</v>
      </c>
      <c r="F2066" s="54" t="s">
        <v>267</v>
      </c>
      <c r="G2066" s="54" t="s">
        <v>283</v>
      </c>
      <c r="H2066" s="54" t="s">
        <v>193</v>
      </c>
      <c r="I2066" s="54" t="s">
        <v>571</v>
      </c>
      <c r="J2066" s="54" t="s">
        <v>283</v>
      </c>
      <c r="K2066" s="54" t="s">
        <v>590</v>
      </c>
      <c r="L2066" s="89">
        <v>42510</v>
      </c>
      <c r="M2066" s="89"/>
      <c r="N2066" s="54" t="s">
        <v>591</v>
      </c>
      <c r="O2066" s="90">
        <v>2.4007092983999998</v>
      </c>
      <c r="P2066" s="54">
        <v>491</v>
      </c>
    </row>
    <row r="2067" spans="1:16" ht="24">
      <c r="A2067" s="54" t="s">
        <v>225</v>
      </c>
      <c r="B2067" s="54" t="s">
        <v>185</v>
      </c>
      <c r="C2067" s="54" t="s">
        <v>1125</v>
      </c>
      <c r="D2067" s="54" t="s">
        <v>152</v>
      </c>
      <c r="E2067" s="54" t="s">
        <v>365</v>
      </c>
      <c r="F2067" s="54" t="s">
        <v>267</v>
      </c>
      <c r="G2067" s="54" t="s">
        <v>283</v>
      </c>
      <c r="H2067" s="54" t="s">
        <v>592</v>
      </c>
      <c r="I2067" s="54" t="s">
        <v>593</v>
      </c>
      <c r="J2067" s="54" t="s">
        <v>283</v>
      </c>
      <c r="K2067" s="54" t="s">
        <v>592</v>
      </c>
      <c r="L2067" s="89">
        <v>42440</v>
      </c>
      <c r="M2067" s="89"/>
      <c r="N2067" s="54" t="s">
        <v>594</v>
      </c>
      <c r="O2067" s="90">
        <v>17.1814536248</v>
      </c>
      <c r="P2067" s="54">
        <v>3440</v>
      </c>
    </row>
    <row r="2068" spans="1:16" ht="24">
      <c r="A2068" s="54" t="s">
        <v>225</v>
      </c>
      <c r="B2068" s="54" t="s">
        <v>185</v>
      </c>
      <c r="C2068" s="54" t="s">
        <v>1125</v>
      </c>
      <c r="D2068" s="54" t="s">
        <v>152</v>
      </c>
      <c r="E2068" s="54" t="s">
        <v>365</v>
      </c>
      <c r="F2068" s="54" t="s">
        <v>267</v>
      </c>
      <c r="G2068" s="54" t="s">
        <v>283</v>
      </c>
      <c r="H2068" s="54" t="s">
        <v>557</v>
      </c>
      <c r="I2068" s="54" t="s">
        <v>618</v>
      </c>
      <c r="J2068" s="54" t="s">
        <v>283</v>
      </c>
      <c r="K2068" s="54" t="s">
        <v>557</v>
      </c>
      <c r="L2068" s="89">
        <v>42066</v>
      </c>
      <c r="M2068" s="89"/>
      <c r="N2068" s="54" t="s">
        <v>619</v>
      </c>
      <c r="O2068" s="90">
        <v>4.4891168864999997</v>
      </c>
      <c r="P2068" s="54">
        <v>880</v>
      </c>
    </row>
    <row r="2069" spans="1:16" ht="24">
      <c r="A2069" s="54" t="s">
        <v>225</v>
      </c>
      <c r="B2069" s="54" t="s">
        <v>185</v>
      </c>
      <c r="C2069" s="54" t="s">
        <v>1125</v>
      </c>
      <c r="D2069" s="54" t="s">
        <v>152</v>
      </c>
      <c r="E2069" s="54" t="s">
        <v>365</v>
      </c>
      <c r="F2069" s="54" t="s">
        <v>267</v>
      </c>
      <c r="G2069" s="54" t="s">
        <v>283</v>
      </c>
      <c r="H2069" s="54" t="s">
        <v>295</v>
      </c>
      <c r="I2069" s="54" t="s">
        <v>296</v>
      </c>
      <c r="J2069" s="54" t="s">
        <v>283</v>
      </c>
      <c r="K2069" s="54" t="s">
        <v>295</v>
      </c>
      <c r="L2069" s="89">
        <v>42391</v>
      </c>
      <c r="M2069" s="89"/>
      <c r="N2069" s="54" t="s">
        <v>297</v>
      </c>
      <c r="O2069" s="90">
        <v>21.160477568899999</v>
      </c>
      <c r="P2069" s="54">
        <v>4320</v>
      </c>
    </row>
    <row r="2070" spans="1:16" ht="24">
      <c r="A2070" s="54" t="s">
        <v>225</v>
      </c>
      <c r="B2070" s="54" t="s">
        <v>185</v>
      </c>
      <c r="C2070" s="54" t="s">
        <v>1125</v>
      </c>
      <c r="D2070" s="54" t="s">
        <v>152</v>
      </c>
      <c r="E2070" s="54" t="s">
        <v>365</v>
      </c>
      <c r="F2070" s="54" t="s">
        <v>267</v>
      </c>
      <c r="G2070" s="54" t="s">
        <v>620</v>
      </c>
      <c r="H2070" s="54" t="s">
        <v>1409</v>
      </c>
      <c r="I2070" s="54" t="s">
        <v>1410</v>
      </c>
      <c r="J2070" s="54" t="s">
        <v>620</v>
      </c>
      <c r="K2070" s="54" t="s">
        <v>1409</v>
      </c>
      <c r="L2070" s="89">
        <v>43130</v>
      </c>
      <c r="M2070" s="89"/>
      <c r="N2070" s="54" t="s">
        <v>1411</v>
      </c>
      <c r="O2070" s="90">
        <v>1.0927139483999999</v>
      </c>
      <c r="P2070" s="54">
        <v>221</v>
      </c>
    </row>
    <row r="2071" spans="1:16" ht="24">
      <c r="A2071" s="54" t="s">
        <v>225</v>
      </c>
      <c r="B2071" s="54" t="s">
        <v>185</v>
      </c>
      <c r="C2071" s="54" t="s">
        <v>1125</v>
      </c>
      <c r="D2071" s="54" t="s">
        <v>152</v>
      </c>
      <c r="E2071" s="54" t="s">
        <v>365</v>
      </c>
      <c r="F2071" s="54" t="s">
        <v>267</v>
      </c>
      <c r="G2071" s="54" t="s">
        <v>620</v>
      </c>
      <c r="H2071" s="54" t="s">
        <v>621</v>
      </c>
      <c r="I2071" s="54" t="s">
        <v>622</v>
      </c>
      <c r="J2071" s="54" t="s">
        <v>620</v>
      </c>
      <c r="K2071" s="54" t="s">
        <v>623</v>
      </c>
      <c r="L2071" s="89">
        <v>42874</v>
      </c>
      <c r="M2071" s="89"/>
      <c r="N2071" s="54" t="s">
        <v>624</v>
      </c>
      <c r="O2071" s="90">
        <v>1.1952467690999999</v>
      </c>
      <c r="P2071" s="54">
        <v>216</v>
      </c>
    </row>
    <row r="2072" spans="1:16" ht="24">
      <c r="A2072" s="54" t="s">
        <v>225</v>
      </c>
      <c r="B2072" s="54" t="s">
        <v>185</v>
      </c>
      <c r="C2072" s="54" t="s">
        <v>1125</v>
      </c>
      <c r="D2072" s="54" t="s">
        <v>152</v>
      </c>
      <c r="E2072" s="54" t="s">
        <v>365</v>
      </c>
      <c r="F2072" s="54" t="s">
        <v>267</v>
      </c>
      <c r="G2072" s="54" t="s">
        <v>620</v>
      </c>
      <c r="H2072" s="54" t="s">
        <v>621</v>
      </c>
      <c r="I2072" s="54" t="s">
        <v>622</v>
      </c>
      <c r="J2072" s="54" t="s">
        <v>620</v>
      </c>
      <c r="K2072" s="54" t="s">
        <v>625</v>
      </c>
      <c r="L2072" s="89">
        <v>42874</v>
      </c>
      <c r="M2072" s="89"/>
      <c r="N2072" s="54" t="s">
        <v>626</v>
      </c>
      <c r="O2072" s="90">
        <v>1.0257791754000001</v>
      </c>
      <c r="P2072" s="54">
        <v>182</v>
      </c>
    </row>
    <row r="2073" spans="1:16" ht="24">
      <c r="A2073" s="54" t="s">
        <v>225</v>
      </c>
      <c r="B2073" s="54" t="s">
        <v>185</v>
      </c>
      <c r="C2073" s="54" t="s">
        <v>1125</v>
      </c>
      <c r="D2073" s="54" t="s">
        <v>152</v>
      </c>
      <c r="E2073" s="54" t="s">
        <v>365</v>
      </c>
      <c r="F2073" s="54" t="s">
        <v>267</v>
      </c>
      <c r="G2073" s="54" t="s">
        <v>620</v>
      </c>
      <c r="H2073" s="54" t="s">
        <v>621</v>
      </c>
      <c r="I2073" s="54" t="s">
        <v>622</v>
      </c>
      <c r="J2073" s="54" t="s">
        <v>620</v>
      </c>
      <c r="K2073" s="54" t="s">
        <v>627</v>
      </c>
      <c r="L2073" s="89">
        <v>42874</v>
      </c>
      <c r="M2073" s="89"/>
      <c r="N2073" s="54" t="s">
        <v>628</v>
      </c>
      <c r="O2073" s="90">
        <v>1.3851009119</v>
      </c>
      <c r="P2073" s="54">
        <v>245</v>
      </c>
    </row>
    <row r="2074" spans="1:16" ht="24">
      <c r="A2074" s="54" t="s">
        <v>225</v>
      </c>
      <c r="B2074" s="54" t="s">
        <v>185</v>
      </c>
      <c r="C2074" s="54" t="s">
        <v>1125</v>
      </c>
      <c r="D2074" s="54" t="s">
        <v>152</v>
      </c>
      <c r="E2074" s="54" t="s">
        <v>365</v>
      </c>
      <c r="F2074" s="54" t="s">
        <v>267</v>
      </c>
      <c r="G2074" s="54" t="s">
        <v>620</v>
      </c>
      <c r="H2074" s="54" t="s">
        <v>621</v>
      </c>
      <c r="I2074" s="54" t="s">
        <v>622</v>
      </c>
      <c r="J2074" s="54" t="s">
        <v>620</v>
      </c>
      <c r="K2074" s="54" t="s">
        <v>629</v>
      </c>
      <c r="L2074" s="89">
        <v>42874</v>
      </c>
      <c r="M2074" s="89"/>
      <c r="N2074" s="54" t="s">
        <v>630</v>
      </c>
      <c r="O2074" s="90">
        <v>0.83810542770000018</v>
      </c>
      <c r="P2074" s="54">
        <v>156</v>
      </c>
    </row>
    <row r="2075" spans="1:16" ht="24">
      <c r="A2075" s="54" t="s">
        <v>225</v>
      </c>
      <c r="B2075" s="54" t="s">
        <v>185</v>
      </c>
      <c r="C2075" s="54" t="s">
        <v>1125</v>
      </c>
      <c r="D2075" s="54" t="s">
        <v>152</v>
      </c>
      <c r="E2075" s="54" t="s">
        <v>365</v>
      </c>
      <c r="F2075" s="54" t="s">
        <v>267</v>
      </c>
      <c r="G2075" s="54" t="s">
        <v>620</v>
      </c>
      <c r="H2075" s="54" t="s">
        <v>621</v>
      </c>
      <c r="I2075" s="54" t="s">
        <v>622</v>
      </c>
      <c r="J2075" s="54" t="s">
        <v>620</v>
      </c>
      <c r="K2075" s="54" t="s">
        <v>631</v>
      </c>
      <c r="L2075" s="89">
        <v>42874</v>
      </c>
      <c r="M2075" s="89"/>
      <c r="N2075" s="54" t="s">
        <v>632</v>
      </c>
      <c r="O2075" s="90">
        <v>11.5486415575</v>
      </c>
      <c r="P2075" s="54">
        <v>2227</v>
      </c>
    </row>
    <row r="2076" spans="1:16" ht="24">
      <c r="A2076" s="54" t="s">
        <v>225</v>
      </c>
      <c r="B2076" s="54" t="s">
        <v>185</v>
      </c>
      <c r="C2076" s="54" t="s">
        <v>1125</v>
      </c>
      <c r="D2076" s="54" t="s">
        <v>152</v>
      </c>
      <c r="E2076" s="54" t="s">
        <v>365</v>
      </c>
      <c r="F2076" s="54" t="s">
        <v>267</v>
      </c>
      <c r="G2076" s="54" t="s">
        <v>620</v>
      </c>
      <c r="H2076" s="54" t="s">
        <v>621</v>
      </c>
      <c r="I2076" s="54" t="s">
        <v>622</v>
      </c>
      <c r="J2076" s="54" t="s">
        <v>620</v>
      </c>
      <c r="K2076" s="54" t="s">
        <v>633</v>
      </c>
      <c r="L2076" s="89">
        <v>42874</v>
      </c>
      <c r="M2076" s="89"/>
      <c r="N2076" s="54" t="s">
        <v>634</v>
      </c>
      <c r="O2076" s="90">
        <v>1.3659598052999999</v>
      </c>
      <c r="P2076" s="54">
        <v>245</v>
      </c>
    </row>
    <row r="2077" spans="1:16" ht="24">
      <c r="A2077" s="54" t="s">
        <v>225</v>
      </c>
      <c r="B2077" s="54" t="s">
        <v>185</v>
      </c>
      <c r="C2077" s="54" t="s">
        <v>1125</v>
      </c>
      <c r="D2077" s="54" t="s">
        <v>152</v>
      </c>
      <c r="E2077" s="54" t="s">
        <v>365</v>
      </c>
      <c r="F2077" s="54" t="s">
        <v>267</v>
      </c>
      <c r="G2077" s="54" t="s">
        <v>620</v>
      </c>
      <c r="H2077" s="54" t="s">
        <v>621</v>
      </c>
      <c r="I2077" s="54" t="s">
        <v>622</v>
      </c>
      <c r="J2077" s="54" t="s">
        <v>620</v>
      </c>
      <c r="K2077" s="54" t="s">
        <v>635</v>
      </c>
      <c r="L2077" s="89">
        <v>42874</v>
      </c>
      <c r="M2077" s="89"/>
      <c r="N2077" s="54" t="s">
        <v>636</v>
      </c>
      <c r="O2077" s="90">
        <v>1.7945408167000001</v>
      </c>
      <c r="P2077" s="54">
        <v>324</v>
      </c>
    </row>
    <row r="2078" spans="1:16" ht="24">
      <c r="A2078" s="54" t="s">
        <v>225</v>
      </c>
      <c r="B2078" s="54" t="s">
        <v>185</v>
      </c>
      <c r="C2078" s="54" t="s">
        <v>1125</v>
      </c>
      <c r="D2078" s="54" t="s">
        <v>152</v>
      </c>
      <c r="E2078" s="54" t="s">
        <v>365</v>
      </c>
      <c r="F2078" s="54" t="s">
        <v>267</v>
      </c>
      <c r="G2078" s="54" t="s">
        <v>620</v>
      </c>
      <c r="H2078" s="54" t="s">
        <v>621</v>
      </c>
      <c r="I2078" s="54" t="s">
        <v>622</v>
      </c>
      <c r="J2078" s="54" t="s">
        <v>620</v>
      </c>
      <c r="K2078" s="54" t="s">
        <v>637</v>
      </c>
      <c r="L2078" s="89">
        <v>42874</v>
      </c>
      <c r="M2078" s="89"/>
      <c r="N2078" s="54" t="s">
        <v>638</v>
      </c>
      <c r="O2078" s="90">
        <v>1.6122994289000001</v>
      </c>
      <c r="P2078" s="54">
        <v>291</v>
      </c>
    </row>
    <row r="2079" spans="1:16" ht="24">
      <c r="A2079" s="54" t="s">
        <v>225</v>
      </c>
      <c r="B2079" s="54" t="s">
        <v>185</v>
      </c>
      <c r="C2079" s="54" t="s">
        <v>1125</v>
      </c>
      <c r="D2079" s="54" t="s">
        <v>152</v>
      </c>
      <c r="E2079" s="54" t="s">
        <v>365</v>
      </c>
      <c r="F2079" s="54" t="s">
        <v>267</v>
      </c>
      <c r="G2079" s="54" t="s">
        <v>620</v>
      </c>
      <c r="H2079" s="54" t="s">
        <v>621</v>
      </c>
      <c r="I2079" s="54" t="s">
        <v>622</v>
      </c>
      <c r="J2079" s="54" t="s">
        <v>620</v>
      </c>
      <c r="K2079" s="54" t="s">
        <v>639</v>
      </c>
      <c r="L2079" s="89">
        <v>42874</v>
      </c>
      <c r="M2079" s="89"/>
      <c r="N2079" s="54" t="s">
        <v>640</v>
      </c>
      <c r="O2079" s="90">
        <v>3.9858934688000001</v>
      </c>
      <c r="P2079" s="54">
        <v>733</v>
      </c>
    </row>
    <row r="2080" spans="1:16" ht="24">
      <c r="A2080" s="54" t="s">
        <v>225</v>
      </c>
      <c r="B2080" s="54" t="s">
        <v>185</v>
      </c>
      <c r="C2080" s="54" t="s">
        <v>1125</v>
      </c>
      <c r="D2080" s="54" t="s">
        <v>152</v>
      </c>
      <c r="E2080" s="54" t="s">
        <v>365</v>
      </c>
      <c r="F2080" s="54" t="s">
        <v>267</v>
      </c>
      <c r="G2080" s="54" t="s">
        <v>620</v>
      </c>
      <c r="H2080" s="54" t="s">
        <v>621</v>
      </c>
      <c r="I2080" s="54" t="s">
        <v>622</v>
      </c>
      <c r="J2080" s="54" t="s">
        <v>620</v>
      </c>
      <c r="K2080" s="54" t="s">
        <v>621</v>
      </c>
      <c r="L2080" s="89">
        <v>42874</v>
      </c>
      <c r="M2080" s="89"/>
      <c r="N2080" s="54" t="s">
        <v>641</v>
      </c>
      <c r="O2080" s="90">
        <v>1.1010987512999999</v>
      </c>
      <c r="P2080" s="54">
        <v>198</v>
      </c>
    </row>
    <row r="2081" spans="1:16" ht="24">
      <c r="A2081" s="54" t="s">
        <v>225</v>
      </c>
      <c r="B2081" s="54" t="s">
        <v>185</v>
      </c>
      <c r="C2081" s="54" t="s">
        <v>1125</v>
      </c>
      <c r="D2081" s="54" t="s">
        <v>152</v>
      </c>
      <c r="E2081" s="54" t="s">
        <v>365</v>
      </c>
      <c r="F2081" s="54" t="s">
        <v>267</v>
      </c>
      <c r="G2081" s="54" t="s">
        <v>642</v>
      </c>
      <c r="H2081" s="54" t="s">
        <v>643</v>
      </c>
      <c r="I2081" s="54" t="s">
        <v>644</v>
      </c>
      <c r="J2081" s="54" t="s">
        <v>642</v>
      </c>
      <c r="K2081" s="54" t="s">
        <v>645</v>
      </c>
      <c r="L2081" s="89">
        <v>42790</v>
      </c>
      <c r="M2081" s="89"/>
      <c r="N2081" s="54" t="s">
        <v>646</v>
      </c>
      <c r="O2081" s="90">
        <v>1.6449702984000001</v>
      </c>
      <c r="P2081" s="54">
        <v>441</v>
      </c>
    </row>
    <row r="2082" spans="1:16" ht="24">
      <c r="A2082" s="54" t="s">
        <v>225</v>
      </c>
      <c r="B2082" s="54" t="s">
        <v>185</v>
      </c>
      <c r="C2082" s="54" t="s">
        <v>1125</v>
      </c>
      <c r="D2082" s="54" t="s">
        <v>152</v>
      </c>
      <c r="E2082" s="54" t="s">
        <v>365</v>
      </c>
      <c r="F2082" s="54" t="s">
        <v>267</v>
      </c>
      <c r="G2082" s="54" t="s">
        <v>642</v>
      </c>
      <c r="H2082" s="54" t="s">
        <v>643</v>
      </c>
      <c r="I2082" s="54" t="s">
        <v>644</v>
      </c>
      <c r="J2082" s="54" t="s">
        <v>642</v>
      </c>
      <c r="K2082" s="54" t="s">
        <v>645</v>
      </c>
      <c r="L2082" s="89">
        <v>42790</v>
      </c>
      <c r="M2082" s="89"/>
      <c r="N2082" s="54" t="s">
        <v>647</v>
      </c>
      <c r="O2082" s="90">
        <v>0.48366956109999998</v>
      </c>
      <c r="P2082" s="54">
        <v>104</v>
      </c>
    </row>
    <row r="2083" spans="1:16" ht="24">
      <c r="A2083" s="54" t="s">
        <v>225</v>
      </c>
      <c r="B2083" s="54" t="s">
        <v>185</v>
      </c>
      <c r="C2083" s="54" t="s">
        <v>1125</v>
      </c>
      <c r="D2083" s="54" t="s">
        <v>152</v>
      </c>
      <c r="E2083" s="54" t="s">
        <v>365</v>
      </c>
      <c r="F2083" s="54" t="s">
        <v>267</v>
      </c>
      <c r="G2083" s="54" t="s">
        <v>642</v>
      </c>
      <c r="H2083" s="54" t="s">
        <v>643</v>
      </c>
      <c r="I2083" s="54" t="s">
        <v>644</v>
      </c>
      <c r="J2083" s="54" t="s">
        <v>642</v>
      </c>
      <c r="K2083" s="54" t="s">
        <v>648</v>
      </c>
      <c r="L2083" s="89">
        <v>42790</v>
      </c>
      <c r="M2083" s="89"/>
      <c r="N2083" s="54" t="s">
        <v>649</v>
      </c>
      <c r="O2083" s="90">
        <v>1.3826531737000001</v>
      </c>
      <c r="P2083" s="54">
        <v>324</v>
      </c>
    </row>
    <row r="2084" spans="1:16" ht="24">
      <c r="A2084" s="54" t="s">
        <v>225</v>
      </c>
      <c r="B2084" s="54" t="s">
        <v>185</v>
      </c>
      <c r="C2084" s="54" t="s">
        <v>1125</v>
      </c>
      <c r="D2084" s="54" t="s">
        <v>152</v>
      </c>
      <c r="E2084" s="54" t="s">
        <v>365</v>
      </c>
      <c r="F2084" s="54" t="s">
        <v>267</v>
      </c>
      <c r="G2084" s="54" t="s">
        <v>642</v>
      </c>
      <c r="H2084" s="54" t="s">
        <v>643</v>
      </c>
      <c r="I2084" s="54" t="s">
        <v>644</v>
      </c>
      <c r="J2084" s="54" t="s">
        <v>642</v>
      </c>
      <c r="K2084" s="54" t="s">
        <v>650</v>
      </c>
      <c r="L2084" s="89">
        <v>42790</v>
      </c>
      <c r="M2084" s="89"/>
      <c r="N2084" s="54" t="s">
        <v>651</v>
      </c>
      <c r="O2084" s="90">
        <v>0.22238711780000001</v>
      </c>
      <c r="P2084" s="54">
        <v>46</v>
      </c>
    </row>
    <row r="2085" spans="1:16" ht="24">
      <c r="A2085" s="54" t="s">
        <v>225</v>
      </c>
      <c r="B2085" s="54" t="s">
        <v>185</v>
      </c>
      <c r="C2085" s="54" t="s">
        <v>1125</v>
      </c>
      <c r="D2085" s="54" t="s">
        <v>152</v>
      </c>
      <c r="E2085" s="54" t="s">
        <v>365</v>
      </c>
      <c r="F2085" s="54" t="s">
        <v>267</v>
      </c>
      <c r="G2085" s="54" t="s">
        <v>642</v>
      </c>
      <c r="H2085" s="54" t="s">
        <v>643</v>
      </c>
      <c r="I2085" s="54" t="s">
        <v>644</v>
      </c>
      <c r="J2085" s="54" t="s">
        <v>642</v>
      </c>
      <c r="K2085" s="54" t="s">
        <v>652</v>
      </c>
      <c r="L2085" s="89">
        <v>42790</v>
      </c>
      <c r="M2085" s="89"/>
      <c r="N2085" s="54" t="s">
        <v>653</v>
      </c>
      <c r="O2085" s="90">
        <v>0.36157493870000001</v>
      </c>
      <c r="P2085" s="54">
        <v>80</v>
      </c>
    </row>
    <row r="2086" spans="1:16" ht="24">
      <c r="A2086" s="54" t="s">
        <v>225</v>
      </c>
      <c r="B2086" s="54" t="s">
        <v>185</v>
      </c>
      <c r="C2086" s="54" t="s">
        <v>1125</v>
      </c>
      <c r="D2086" s="54" t="s">
        <v>152</v>
      </c>
      <c r="E2086" s="54" t="s">
        <v>365</v>
      </c>
      <c r="F2086" s="54" t="s">
        <v>267</v>
      </c>
      <c r="G2086" s="54" t="s">
        <v>642</v>
      </c>
      <c r="H2086" s="54" t="s">
        <v>643</v>
      </c>
      <c r="I2086" s="54" t="s">
        <v>644</v>
      </c>
      <c r="J2086" s="54" t="s">
        <v>642</v>
      </c>
      <c r="K2086" s="54" t="s">
        <v>654</v>
      </c>
      <c r="L2086" s="89">
        <v>42790</v>
      </c>
      <c r="M2086" s="89"/>
      <c r="N2086" s="54" t="s">
        <v>655</v>
      </c>
      <c r="O2086" s="90">
        <v>0.25398726850000009</v>
      </c>
      <c r="P2086" s="54">
        <v>55</v>
      </c>
    </row>
    <row r="2087" spans="1:16" ht="24">
      <c r="A2087" s="54" t="s">
        <v>225</v>
      </c>
      <c r="B2087" s="54" t="s">
        <v>185</v>
      </c>
      <c r="C2087" s="54" t="s">
        <v>1125</v>
      </c>
      <c r="D2087" s="54" t="s">
        <v>152</v>
      </c>
      <c r="E2087" s="54" t="s">
        <v>365</v>
      </c>
      <c r="F2087" s="54" t="s">
        <v>267</v>
      </c>
      <c r="G2087" s="54" t="s">
        <v>642</v>
      </c>
      <c r="H2087" s="54" t="s">
        <v>643</v>
      </c>
      <c r="I2087" s="54" t="s">
        <v>644</v>
      </c>
      <c r="J2087" s="54" t="s">
        <v>642</v>
      </c>
      <c r="K2087" s="54" t="s">
        <v>656</v>
      </c>
      <c r="L2087" s="89">
        <v>42790</v>
      </c>
      <c r="M2087" s="89"/>
      <c r="N2087" s="54" t="s">
        <v>657</v>
      </c>
      <c r="O2087" s="90">
        <v>0.17613798689999999</v>
      </c>
      <c r="P2087" s="54">
        <v>37</v>
      </c>
    </row>
    <row r="2088" spans="1:16" ht="24">
      <c r="A2088" s="54" t="s">
        <v>225</v>
      </c>
      <c r="B2088" s="54" t="s">
        <v>185</v>
      </c>
      <c r="C2088" s="54" t="s">
        <v>1125</v>
      </c>
      <c r="D2088" s="54" t="s">
        <v>152</v>
      </c>
      <c r="E2088" s="54" t="s">
        <v>365</v>
      </c>
      <c r="F2088" s="54" t="s">
        <v>267</v>
      </c>
      <c r="G2088" s="54" t="s">
        <v>642</v>
      </c>
      <c r="H2088" s="54" t="s">
        <v>643</v>
      </c>
      <c r="I2088" s="54" t="s">
        <v>644</v>
      </c>
      <c r="J2088" s="54" t="s">
        <v>642</v>
      </c>
      <c r="K2088" s="54" t="s">
        <v>656</v>
      </c>
      <c r="L2088" s="89">
        <v>42790</v>
      </c>
      <c r="M2088" s="89"/>
      <c r="N2088" s="54" t="s">
        <v>658</v>
      </c>
      <c r="O2088" s="90">
        <v>16.323332523400001</v>
      </c>
      <c r="P2088" s="54">
        <v>3382</v>
      </c>
    </row>
    <row r="2089" spans="1:16" ht="24">
      <c r="A2089" s="54" t="s">
        <v>225</v>
      </c>
      <c r="B2089" s="54" t="s">
        <v>185</v>
      </c>
      <c r="C2089" s="54" t="s">
        <v>1125</v>
      </c>
      <c r="D2089" s="54" t="s">
        <v>152</v>
      </c>
      <c r="E2089" s="54" t="s">
        <v>365</v>
      </c>
      <c r="F2089" s="54" t="s">
        <v>267</v>
      </c>
      <c r="G2089" s="54" t="s">
        <v>642</v>
      </c>
      <c r="H2089" s="54" t="s">
        <v>643</v>
      </c>
      <c r="I2089" s="54" t="s">
        <v>644</v>
      </c>
      <c r="J2089" s="54" t="s">
        <v>642</v>
      </c>
      <c r="K2089" s="54" t="s">
        <v>659</v>
      </c>
      <c r="L2089" s="89">
        <v>42790</v>
      </c>
      <c r="M2089" s="89"/>
      <c r="N2089" s="54" t="s">
        <v>660</v>
      </c>
      <c r="O2089" s="90">
        <v>0.1625943544</v>
      </c>
      <c r="P2089" s="54">
        <v>38</v>
      </c>
    </row>
    <row r="2090" spans="1:16" ht="24">
      <c r="A2090" s="54" t="s">
        <v>225</v>
      </c>
      <c r="B2090" s="54" t="s">
        <v>185</v>
      </c>
      <c r="C2090" s="54" t="s">
        <v>1125</v>
      </c>
      <c r="D2090" s="54" t="s">
        <v>152</v>
      </c>
      <c r="E2090" s="54" t="s">
        <v>365</v>
      </c>
      <c r="F2090" s="54" t="s">
        <v>267</v>
      </c>
      <c r="G2090" s="54" t="s">
        <v>642</v>
      </c>
      <c r="H2090" s="54" t="s">
        <v>643</v>
      </c>
      <c r="I2090" s="54" t="s">
        <v>644</v>
      </c>
      <c r="J2090" s="54" t="s">
        <v>642</v>
      </c>
      <c r="K2090" s="54" t="s">
        <v>659</v>
      </c>
      <c r="L2090" s="89">
        <v>42790</v>
      </c>
      <c r="M2090" s="89"/>
      <c r="N2090" s="54" t="s">
        <v>661</v>
      </c>
      <c r="O2090" s="90">
        <v>0.37381405750000002</v>
      </c>
      <c r="P2090" s="54">
        <v>93</v>
      </c>
    </row>
    <row r="2091" spans="1:16" ht="24">
      <c r="A2091" s="54" t="s">
        <v>225</v>
      </c>
      <c r="B2091" s="54" t="s">
        <v>185</v>
      </c>
      <c r="C2091" s="54" t="s">
        <v>1125</v>
      </c>
      <c r="D2091" s="54" t="s">
        <v>152</v>
      </c>
      <c r="E2091" s="54" t="s">
        <v>365</v>
      </c>
      <c r="F2091" s="54" t="s">
        <v>267</v>
      </c>
      <c r="G2091" s="54" t="s">
        <v>642</v>
      </c>
      <c r="H2091" s="54" t="s">
        <v>643</v>
      </c>
      <c r="I2091" s="54" t="s">
        <v>644</v>
      </c>
      <c r="J2091" s="54" t="s">
        <v>642</v>
      </c>
      <c r="K2091" s="54" t="s">
        <v>659</v>
      </c>
      <c r="L2091" s="89">
        <v>42790</v>
      </c>
      <c r="M2091" s="89"/>
      <c r="N2091" s="54" t="s">
        <v>662</v>
      </c>
      <c r="O2091" s="90">
        <v>0.36957057370000002</v>
      </c>
      <c r="P2091" s="54">
        <v>84</v>
      </c>
    </row>
    <row r="2092" spans="1:16" ht="24">
      <c r="A2092" s="54" t="s">
        <v>225</v>
      </c>
      <c r="B2092" s="54" t="s">
        <v>185</v>
      </c>
      <c r="C2092" s="54" t="s">
        <v>1125</v>
      </c>
      <c r="D2092" s="54" t="s">
        <v>152</v>
      </c>
      <c r="E2092" s="54" t="s">
        <v>365</v>
      </c>
      <c r="F2092" s="54" t="s">
        <v>267</v>
      </c>
      <c r="G2092" s="54" t="s">
        <v>642</v>
      </c>
      <c r="H2092" s="54" t="s">
        <v>643</v>
      </c>
      <c r="I2092" s="54" t="s">
        <v>644</v>
      </c>
      <c r="J2092" s="54" t="s">
        <v>642</v>
      </c>
      <c r="K2092" s="54" t="s">
        <v>643</v>
      </c>
      <c r="L2092" s="89">
        <v>42790</v>
      </c>
      <c r="M2092" s="89"/>
      <c r="N2092" s="54" t="s">
        <v>663</v>
      </c>
      <c r="O2092" s="90">
        <v>0.75161374489999999</v>
      </c>
      <c r="P2092" s="54">
        <v>158</v>
      </c>
    </row>
    <row r="2093" spans="1:16" ht="24">
      <c r="A2093" s="54" t="s">
        <v>225</v>
      </c>
      <c r="B2093" s="54" t="s">
        <v>185</v>
      </c>
      <c r="C2093" s="54" t="s">
        <v>1125</v>
      </c>
      <c r="D2093" s="54" t="s">
        <v>152</v>
      </c>
      <c r="E2093" s="54" t="s">
        <v>365</v>
      </c>
      <c r="F2093" s="54" t="s">
        <v>267</v>
      </c>
      <c r="G2093" s="54" t="s">
        <v>642</v>
      </c>
      <c r="H2093" s="54" t="s">
        <v>643</v>
      </c>
      <c r="I2093" s="54" t="s">
        <v>644</v>
      </c>
      <c r="J2093" s="54" t="s">
        <v>642</v>
      </c>
      <c r="K2093" s="54" t="s">
        <v>664</v>
      </c>
      <c r="L2093" s="89">
        <v>42790</v>
      </c>
      <c r="M2093" s="89"/>
      <c r="N2093" s="54" t="s">
        <v>665</v>
      </c>
      <c r="O2093" s="90">
        <v>0.21630478510000001</v>
      </c>
      <c r="P2093" s="54">
        <v>50</v>
      </c>
    </row>
    <row r="2094" spans="1:16" ht="24">
      <c r="A2094" s="54" t="s">
        <v>225</v>
      </c>
      <c r="B2094" s="54" t="s">
        <v>185</v>
      </c>
      <c r="C2094" s="54" t="s">
        <v>1125</v>
      </c>
      <c r="D2094" s="54" t="s">
        <v>152</v>
      </c>
      <c r="E2094" s="54" t="s">
        <v>365</v>
      </c>
      <c r="F2094" s="54" t="s">
        <v>267</v>
      </c>
      <c r="G2094" s="54" t="s">
        <v>642</v>
      </c>
      <c r="H2094" s="54" t="s">
        <v>643</v>
      </c>
      <c r="I2094" s="54" t="s">
        <v>644</v>
      </c>
      <c r="J2094" s="54" t="s">
        <v>642</v>
      </c>
      <c r="K2094" s="54" t="s">
        <v>664</v>
      </c>
      <c r="L2094" s="89">
        <v>42790</v>
      </c>
      <c r="M2094" s="89"/>
      <c r="N2094" s="54" t="s">
        <v>666</v>
      </c>
      <c r="O2094" s="90">
        <v>0.42446281100000011</v>
      </c>
      <c r="P2094" s="54">
        <v>90</v>
      </c>
    </row>
    <row r="2095" spans="1:16" ht="24">
      <c r="A2095" s="54" t="s">
        <v>225</v>
      </c>
      <c r="B2095" s="54" t="s">
        <v>185</v>
      </c>
      <c r="C2095" s="54" t="s">
        <v>1125</v>
      </c>
      <c r="D2095" s="54" t="s">
        <v>152</v>
      </c>
      <c r="E2095" s="54" t="s">
        <v>365</v>
      </c>
      <c r="F2095" s="54" t="s">
        <v>267</v>
      </c>
      <c r="G2095" s="54" t="s">
        <v>642</v>
      </c>
      <c r="H2095" s="54" t="s">
        <v>643</v>
      </c>
      <c r="I2095" s="54" t="s">
        <v>644</v>
      </c>
      <c r="J2095" s="54" t="s">
        <v>667</v>
      </c>
      <c r="K2095" s="54" t="s">
        <v>668</v>
      </c>
      <c r="L2095" s="89">
        <v>42790</v>
      </c>
      <c r="M2095" s="89"/>
      <c r="N2095" s="54" t="s">
        <v>669</v>
      </c>
      <c r="O2095" s="90">
        <v>0.26539288420000001</v>
      </c>
      <c r="P2095" s="54">
        <v>57</v>
      </c>
    </row>
    <row r="2096" spans="1:16" ht="24">
      <c r="A2096" s="54" t="s">
        <v>225</v>
      </c>
      <c r="B2096" s="54" t="s">
        <v>185</v>
      </c>
      <c r="C2096" s="54" t="s">
        <v>1125</v>
      </c>
      <c r="D2096" s="54" t="s">
        <v>152</v>
      </c>
      <c r="E2096" s="54" t="s">
        <v>365</v>
      </c>
      <c r="F2096" s="54" t="s">
        <v>267</v>
      </c>
      <c r="G2096" s="54" t="s">
        <v>642</v>
      </c>
      <c r="H2096" s="54" t="s">
        <v>643</v>
      </c>
      <c r="I2096" s="54" t="s">
        <v>644</v>
      </c>
      <c r="J2096" s="54" t="s">
        <v>670</v>
      </c>
      <c r="K2096" s="54" t="s">
        <v>671</v>
      </c>
      <c r="L2096" s="89">
        <v>42790</v>
      </c>
      <c r="M2096" s="89"/>
      <c r="N2096" s="54" t="s">
        <v>672</v>
      </c>
      <c r="O2096" s="90">
        <v>161.6267873525</v>
      </c>
      <c r="P2096" s="54">
        <v>34328</v>
      </c>
    </row>
    <row r="2097" spans="1:16" ht="24">
      <c r="A2097" s="54" t="s">
        <v>225</v>
      </c>
      <c r="B2097" s="54" t="s">
        <v>185</v>
      </c>
      <c r="C2097" s="54" t="s">
        <v>1125</v>
      </c>
      <c r="D2097" s="54" t="s">
        <v>152</v>
      </c>
      <c r="E2097" s="54" t="s">
        <v>365</v>
      </c>
      <c r="F2097" s="54" t="s">
        <v>267</v>
      </c>
      <c r="G2097" s="54" t="s">
        <v>194</v>
      </c>
      <c r="H2097" s="54" t="s">
        <v>197</v>
      </c>
      <c r="I2097" s="54" t="s">
        <v>1460</v>
      </c>
      <c r="J2097" s="54" t="s">
        <v>194</v>
      </c>
      <c r="K2097" s="54" t="s">
        <v>197</v>
      </c>
      <c r="L2097" s="89">
        <v>42888</v>
      </c>
      <c r="M2097" s="89"/>
      <c r="N2097" s="54" t="s">
        <v>702</v>
      </c>
      <c r="O2097" s="90">
        <v>12.7009516862</v>
      </c>
      <c r="P2097" s="54">
        <v>2444</v>
      </c>
    </row>
    <row r="2098" spans="1:16" ht="24">
      <c r="A2098" s="54" t="s">
        <v>225</v>
      </c>
      <c r="B2098" s="54" t="s">
        <v>185</v>
      </c>
      <c r="C2098" s="54" t="s">
        <v>1125</v>
      </c>
      <c r="D2098" s="54" t="s">
        <v>152</v>
      </c>
      <c r="E2098" s="54" t="s">
        <v>365</v>
      </c>
      <c r="F2098" s="54" t="s">
        <v>267</v>
      </c>
      <c r="G2098" s="54" t="s">
        <v>194</v>
      </c>
      <c r="H2098" s="54" t="s">
        <v>197</v>
      </c>
      <c r="I2098" s="54" t="s">
        <v>695</v>
      </c>
      <c r="J2098" s="54" t="s">
        <v>194</v>
      </c>
      <c r="K2098" s="54" t="s">
        <v>696</v>
      </c>
      <c r="L2098" s="89">
        <v>42888</v>
      </c>
      <c r="M2098" s="89"/>
      <c r="N2098" s="54" t="s">
        <v>697</v>
      </c>
      <c r="O2098" s="90">
        <v>4.0235052814000003</v>
      </c>
      <c r="P2098" s="54">
        <v>755</v>
      </c>
    </row>
    <row r="2099" spans="1:16" ht="24">
      <c r="A2099" s="54" t="s">
        <v>225</v>
      </c>
      <c r="B2099" s="54" t="s">
        <v>185</v>
      </c>
      <c r="C2099" s="54" t="s">
        <v>1125</v>
      </c>
      <c r="D2099" s="54" t="s">
        <v>152</v>
      </c>
      <c r="E2099" s="54" t="s">
        <v>365</v>
      </c>
      <c r="F2099" s="54" t="s">
        <v>267</v>
      </c>
      <c r="G2099" s="54" t="s">
        <v>194</v>
      </c>
      <c r="H2099" s="54" t="s">
        <v>197</v>
      </c>
      <c r="I2099" s="54" t="s">
        <v>695</v>
      </c>
      <c r="J2099" s="54" t="s">
        <v>194</v>
      </c>
      <c r="K2099" s="54" t="s">
        <v>698</v>
      </c>
      <c r="L2099" s="89">
        <v>42888</v>
      </c>
      <c r="M2099" s="89"/>
      <c r="N2099" s="54" t="s">
        <v>699</v>
      </c>
      <c r="O2099" s="90">
        <v>3.0687688413999998</v>
      </c>
      <c r="P2099" s="54">
        <v>583</v>
      </c>
    </row>
    <row r="2100" spans="1:16" ht="24">
      <c r="A2100" s="54" t="s">
        <v>225</v>
      </c>
      <c r="B2100" s="54" t="s">
        <v>185</v>
      </c>
      <c r="C2100" s="54" t="s">
        <v>1125</v>
      </c>
      <c r="D2100" s="54" t="s">
        <v>152</v>
      </c>
      <c r="E2100" s="54" t="s">
        <v>365</v>
      </c>
      <c r="F2100" s="54" t="s">
        <v>267</v>
      </c>
      <c r="G2100" s="54" t="s">
        <v>194</v>
      </c>
      <c r="H2100" s="54" t="s">
        <v>197</v>
      </c>
      <c r="I2100" s="54" t="s">
        <v>695</v>
      </c>
      <c r="J2100" s="54" t="s">
        <v>194</v>
      </c>
      <c r="K2100" s="54" t="s">
        <v>700</v>
      </c>
      <c r="L2100" s="89">
        <v>42888</v>
      </c>
      <c r="M2100" s="89"/>
      <c r="N2100" s="54" t="s">
        <v>701</v>
      </c>
      <c r="O2100" s="90">
        <v>12.623034821999999</v>
      </c>
      <c r="P2100" s="54">
        <v>2479</v>
      </c>
    </row>
    <row r="2101" spans="1:16" ht="24">
      <c r="A2101" s="54" t="s">
        <v>225</v>
      </c>
      <c r="B2101" s="54" t="s">
        <v>185</v>
      </c>
      <c r="C2101" s="54" t="s">
        <v>1125</v>
      </c>
      <c r="D2101" s="54" t="s">
        <v>152</v>
      </c>
      <c r="E2101" s="54" t="s">
        <v>365</v>
      </c>
      <c r="F2101" s="54" t="s">
        <v>267</v>
      </c>
      <c r="G2101" s="54" t="s">
        <v>194</v>
      </c>
      <c r="H2101" s="54" t="s">
        <v>197</v>
      </c>
      <c r="I2101" s="54" t="s">
        <v>695</v>
      </c>
      <c r="J2101" s="54" t="s">
        <v>194</v>
      </c>
      <c r="K2101" s="54" t="s">
        <v>703</v>
      </c>
      <c r="L2101" s="89">
        <v>42888</v>
      </c>
      <c r="M2101" s="89"/>
      <c r="N2101" s="54" t="s">
        <v>704</v>
      </c>
      <c r="O2101" s="90">
        <v>4.1189282458000003</v>
      </c>
      <c r="P2101" s="54">
        <v>791</v>
      </c>
    </row>
    <row r="2102" spans="1:16" ht="24">
      <c r="A2102" s="54" t="s">
        <v>225</v>
      </c>
      <c r="B2102" s="54" t="s">
        <v>185</v>
      </c>
      <c r="C2102" s="54" t="s">
        <v>1125</v>
      </c>
      <c r="D2102" s="54" t="s">
        <v>152</v>
      </c>
      <c r="E2102" s="54" t="s">
        <v>365</v>
      </c>
      <c r="F2102" s="54" t="s">
        <v>267</v>
      </c>
      <c r="G2102" s="54" t="s">
        <v>194</v>
      </c>
      <c r="H2102" s="54" t="s">
        <v>197</v>
      </c>
      <c r="I2102" s="54" t="s">
        <v>695</v>
      </c>
      <c r="J2102" s="54" t="s">
        <v>194</v>
      </c>
      <c r="K2102" s="54" t="s">
        <v>705</v>
      </c>
      <c r="L2102" s="89">
        <v>42888</v>
      </c>
      <c r="M2102" s="89"/>
      <c r="N2102" s="54" t="s">
        <v>706</v>
      </c>
      <c r="O2102" s="90">
        <v>7.7629311420000002</v>
      </c>
      <c r="P2102" s="54">
        <v>1482</v>
      </c>
    </row>
    <row r="2103" spans="1:16" ht="24">
      <c r="A2103" s="54" t="s">
        <v>225</v>
      </c>
      <c r="B2103" s="54" t="s">
        <v>185</v>
      </c>
      <c r="C2103" s="54" t="s">
        <v>1125</v>
      </c>
      <c r="D2103" s="54" t="s">
        <v>152</v>
      </c>
      <c r="E2103" s="54" t="s">
        <v>365</v>
      </c>
      <c r="F2103" s="54" t="s">
        <v>267</v>
      </c>
      <c r="G2103" s="54" t="s">
        <v>194</v>
      </c>
      <c r="H2103" s="54" t="s">
        <v>197</v>
      </c>
      <c r="I2103" s="54" t="s">
        <v>695</v>
      </c>
      <c r="J2103" s="54" t="s">
        <v>194</v>
      </c>
      <c r="K2103" s="54" t="s">
        <v>707</v>
      </c>
      <c r="L2103" s="89">
        <v>42888</v>
      </c>
      <c r="M2103" s="89"/>
      <c r="N2103" s="54" t="s">
        <v>708</v>
      </c>
      <c r="O2103" s="90">
        <v>10.5782412779</v>
      </c>
      <c r="P2103" s="54">
        <v>2067</v>
      </c>
    </row>
    <row r="2104" spans="1:16" ht="24">
      <c r="A2104" s="54" t="s">
        <v>225</v>
      </c>
      <c r="B2104" s="54" t="s">
        <v>185</v>
      </c>
      <c r="C2104" s="54" t="s">
        <v>1125</v>
      </c>
      <c r="D2104" s="54" t="s">
        <v>152</v>
      </c>
      <c r="E2104" s="54" t="s">
        <v>365</v>
      </c>
      <c r="F2104" s="54" t="s">
        <v>267</v>
      </c>
      <c r="G2104" s="54" t="s">
        <v>194</v>
      </c>
      <c r="H2104" s="54" t="s">
        <v>197</v>
      </c>
      <c r="I2104" s="54" t="s">
        <v>695</v>
      </c>
      <c r="J2104" s="54" t="s">
        <v>194</v>
      </c>
      <c r="K2104" s="54" t="s">
        <v>709</v>
      </c>
      <c r="L2104" s="89">
        <v>42888</v>
      </c>
      <c r="M2104" s="89"/>
      <c r="N2104" s="54" t="s">
        <v>710</v>
      </c>
      <c r="O2104" s="90">
        <v>11.0123451543</v>
      </c>
      <c r="P2104" s="54">
        <v>2135</v>
      </c>
    </row>
    <row r="2105" spans="1:16" ht="24">
      <c r="A2105" s="54" t="s">
        <v>225</v>
      </c>
      <c r="B2105" s="54" t="s">
        <v>185</v>
      </c>
      <c r="C2105" s="54" t="s">
        <v>1125</v>
      </c>
      <c r="D2105" s="54" t="s">
        <v>152</v>
      </c>
      <c r="E2105" s="54" t="s">
        <v>365</v>
      </c>
      <c r="F2105" s="54" t="s">
        <v>267</v>
      </c>
      <c r="G2105" s="54" t="s">
        <v>194</v>
      </c>
      <c r="H2105" s="54" t="s">
        <v>197</v>
      </c>
      <c r="I2105" s="54" t="s">
        <v>695</v>
      </c>
      <c r="J2105" s="54" t="s">
        <v>194</v>
      </c>
      <c r="K2105" s="54" t="s">
        <v>711</v>
      </c>
      <c r="L2105" s="89">
        <v>42888</v>
      </c>
      <c r="M2105" s="89"/>
      <c r="N2105" s="54" t="s">
        <v>712</v>
      </c>
      <c r="O2105" s="90">
        <v>7.0250563035000004</v>
      </c>
      <c r="P2105" s="54">
        <v>1385</v>
      </c>
    </row>
    <row r="2106" spans="1:16" ht="24">
      <c r="A2106" s="54" t="s">
        <v>225</v>
      </c>
      <c r="B2106" s="54" t="s">
        <v>185</v>
      </c>
      <c r="C2106" s="54" t="s">
        <v>1125</v>
      </c>
      <c r="D2106" s="54" t="s">
        <v>152</v>
      </c>
      <c r="E2106" s="54" t="s">
        <v>365</v>
      </c>
      <c r="F2106" s="54" t="s">
        <v>267</v>
      </c>
      <c r="G2106" s="54" t="s">
        <v>194</v>
      </c>
      <c r="H2106" s="54" t="s">
        <v>197</v>
      </c>
      <c r="I2106" s="54" t="s">
        <v>695</v>
      </c>
      <c r="J2106" s="54" t="s">
        <v>194</v>
      </c>
      <c r="K2106" s="54" t="s">
        <v>713</v>
      </c>
      <c r="L2106" s="89">
        <v>42888</v>
      </c>
      <c r="M2106" s="89"/>
      <c r="N2106" s="54" t="s">
        <v>714</v>
      </c>
      <c r="O2106" s="90">
        <v>3.2984724154</v>
      </c>
      <c r="P2106" s="54">
        <v>620</v>
      </c>
    </row>
    <row r="2107" spans="1:16" ht="24">
      <c r="A2107" s="54" t="s">
        <v>225</v>
      </c>
      <c r="B2107" s="54" t="s">
        <v>185</v>
      </c>
      <c r="C2107" s="54" t="s">
        <v>1125</v>
      </c>
      <c r="D2107" s="54" t="s">
        <v>152</v>
      </c>
      <c r="E2107" s="54" t="s">
        <v>365</v>
      </c>
      <c r="F2107" s="54" t="s">
        <v>267</v>
      </c>
      <c r="G2107" s="54" t="s">
        <v>194</v>
      </c>
      <c r="H2107" s="54" t="s">
        <v>715</v>
      </c>
      <c r="I2107" s="54" t="s">
        <v>716</v>
      </c>
      <c r="J2107" s="54" t="s">
        <v>194</v>
      </c>
      <c r="K2107" s="54" t="s">
        <v>715</v>
      </c>
      <c r="L2107" s="89">
        <v>42627</v>
      </c>
      <c r="M2107" s="89"/>
      <c r="N2107" s="54" t="s">
        <v>717</v>
      </c>
      <c r="O2107" s="90">
        <v>44.381961687100002</v>
      </c>
      <c r="P2107" s="54">
        <v>8875</v>
      </c>
    </row>
    <row r="2108" spans="1:16" ht="24">
      <c r="A2108" s="54" t="s">
        <v>225</v>
      </c>
      <c r="B2108" s="54" t="s">
        <v>185</v>
      </c>
      <c r="C2108" s="54" t="s">
        <v>1125</v>
      </c>
      <c r="D2108" s="54" t="s">
        <v>152</v>
      </c>
      <c r="E2108" s="54" t="s">
        <v>365</v>
      </c>
      <c r="F2108" s="54" t="s">
        <v>267</v>
      </c>
      <c r="G2108" s="54" t="s">
        <v>194</v>
      </c>
      <c r="H2108" s="54" t="s">
        <v>715</v>
      </c>
      <c r="I2108" s="54" t="s">
        <v>718</v>
      </c>
      <c r="J2108" s="54" t="s">
        <v>194</v>
      </c>
      <c r="K2108" s="54" t="s">
        <v>719</v>
      </c>
      <c r="L2108" s="89">
        <v>42678</v>
      </c>
      <c r="M2108" s="89"/>
      <c r="N2108" s="54" t="s">
        <v>720</v>
      </c>
      <c r="O2108" s="90">
        <v>1.1497897108999999</v>
      </c>
      <c r="P2108" s="54">
        <v>226</v>
      </c>
    </row>
    <row r="2109" spans="1:16" ht="24">
      <c r="A2109" s="54" t="s">
        <v>225</v>
      </c>
      <c r="B2109" s="54" t="s">
        <v>185</v>
      </c>
      <c r="C2109" s="54" t="s">
        <v>1125</v>
      </c>
      <c r="D2109" s="54" t="s">
        <v>152</v>
      </c>
      <c r="E2109" s="54" t="s">
        <v>365</v>
      </c>
      <c r="F2109" s="54" t="s">
        <v>267</v>
      </c>
      <c r="G2109" s="54" t="s">
        <v>194</v>
      </c>
      <c r="H2109" s="54" t="s">
        <v>715</v>
      </c>
      <c r="I2109" s="54" t="s">
        <v>718</v>
      </c>
      <c r="J2109" s="54" t="s">
        <v>194</v>
      </c>
      <c r="K2109" s="54" t="s">
        <v>721</v>
      </c>
      <c r="L2109" s="89">
        <v>42678</v>
      </c>
      <c r="M2109" s="89"/>
      <c r="N2109" s="54" t="s">
        <v>722</v>
      </c>
      <c r="O2109" s="90">
        <v>1.2484934209</v>
      </c>
      <c r="P2109" s="54">
        <v>238</v>
      </c>
    </row>
    <row r="2110" spans="1:16" ht="24">
      <c r="A2110" s="54" t="s">
        <v>225</v>
      </c>
      <c r="B2110" s="54" t="s">
        <v>185</v>
      </c>
      <c r="C2110" s="54" t="s">
        <v>1125</v>
      </c>
      <c r="D2110" s="54" t="s">
        <v>152</v>
      </c>
      <c r="E2110" s="54" t="s">
        <v>365</v>
      </c>
      <c r="F2110" s="54" t="s">
        <v>267</v>
      </c>
      <c r="G2110" s="54" t="s">
        <v>194</v>
      </c>
      <c r="H2110" s="54" t="s">
        <v>346</v>
      </c>
      <c r="I2110" s="54" t="s">
        <v>723</v>
      </c>
      <c r="J2110" s="54" t="s">
        <v>194</v>
      </c>
      <c r="K2110" s="54" t="s">
        <v>346</v>
      </c>
      <c r="L2110" s="89">
        <v>41744</v>
      </c>
      <c r="M2110" s="89"/>
      <c r="N2110" s="54" t="s">
        <v>724</v>
      </c>
      <c r="O2110" s="90">
        <v>28.7360799175</v>
      </c>
      <c r="P2110" s="54">
        <v>5717</v>
      </c>
    </row>
    <row r="2111" spans="1:16" ht="24">
      <c r="A2111" s="54" t="s">
        <v>225</v>
      </c>
      <c r="B2111" s="54" t="s">
        <v>185</v>
      </c>
      <c r="C2111" s="54" t="s">
        <v>1125</v>
      </c>
      <c r="D2111" s="54" t="s">
        <v>152</v>
      </c>
      <c r="E2111" s="54" t="s">
        <v>365</v>
      </c>
      <c r="F2111" s="54" t="s">
        <v>267</v>
      </c>
      <c r="G2111" s="54" t="s">
        <v>194</v>
      </c>
      <c r="H2111" s="54" t="s">
        <v>725</v>
      </c>
      <c r="I2111" s="54" t="s">
        <v>726</v>
      </c>
      <c r="J2111" s="54" t="s">
        <v>194</v>
      </c>
      <c r="K2111" s="54" t="s">
        <v>725</v>
      </c>
      <c r="L2111" s="89">
        <v>41660</v>
      </c>
      <c r="M2111" s="89"/>
      <c r="N2111" s="54" t="s">
        <v>727</v>
      </c>
      <c r="O2111" s="90">
        <v>6.8586281374000002</v>
      </c>
      <c r="P2111" s="54">
        <v>1328</v>
      </c>
    </row>
    <row r="2112" spans="1:16" ht="24">
      <c r="A2112" s="54" t="s">
        <v>225</v>
      </c>
      <c r="B2112" s="54" t="s">
        <v>185</v>
      </c>
      <c r="C2112" s="54" t="s">
        <v>1125</v>
      </c>
      <c r="D2112" s="54" t="s">
        <v>152</v>
      </c>
      <c r="E2112" s="54" t="s">
        <v>365</v>
      </c>
      <c r="F2112" s="54" t="s">
        <v>267</v>
      </c>
      <c r="G2112" s="54" t="s">
        <v>198</v>
      </c>
      <c r="H2112" s="54" t="s">
        <v>728</v>
      </c>
      <c r="I2112" s="54" t="s">
        <v>729</v>
      </c>
      <c r="J2112" s="54" t="s">
        <v>198</v>
      </c>
      <c r="K2112" s="54" t="s">
        <v>730</v>
      </c>
      <c r="L2112" s="89">
        <v>42657</v>
      </c>
      <c r="M2112" s="89"/>
      <c r="N2112" s="54" t="s">
        <v>731</v>
      </c>
      <c r="O2112" s="90">
        <v>0.31724313310000002</v>
      </c>
      <c r="P2112" s="54">
        <v>65</v>
      </c>
    </row>
    <row r="2113" spans="1:16" ht="24">
      <c r="A2113" s="54" t="s">
        <v>225</v>
      </c>
      <c r="B2113" s="54" t="s">
        <v>185</v>
      </c>
      <c r="C2113" s="54" t="s">
        <v>1125</v>
      </c>
      <c r="D2113" s="54" t="s">
        <v>152</v>
      </c>
      <c r="E2113" s="54" t="s">
        <v>365</v>
      </c>
      <c r="F2113" s="54" t="s">
        <v>267</v>
      </c>
      <c r="G2113" s="54" t="s">
        <v>198</v>
      </c>
      <c r="H2113" s="54" t="s">
        <v>728</v>
      </c>
      <c r="I2113" s="54" t="s">
        <v>729</v>
      </c>
      <c r="J2113" s="54" t="s">
        <v>198</v>
      </c>
      <c r="K2113" s="54" t="s">
        <v>732</v>
      </c>
      <c r="L2113" s="89">
        <v>42657</v>
      </c>
      <c r="M2113" s="89"/>
      <c r="N2113" s="54" t="s">
        <v>733</v>
      </c>
      <c r="O2113" s="90">
        <v>0.27128975970000002</v>
      </c>
      <c r="P2113" s="54">
        <v>56</v>
      </c>
    </row>
    <row r="2114" spans="1:16" ht="24">
      <c r="A2114" s="54" t="s">
        <v>225</v>
      </c>
      <c r="B2114" s="54" t="s">
        <v>185</v>
      </c>
      <c r="C2114" s="54" t="s">
        <v>1125</v>
      </c>
      <c r="D2114" s="54" t="s">
        <v>152</v>
      </c>
      <c r="E2114" s="54" t="s">
        <v>365</v>
      </c>
      <c r="F2114" s="54" t="s">
        <v>267</v>
      </c>
      <c r="G2114" s="54" t="s">
        <v>198</v>
      </c>
      <c r="H2114" s="54" t="s">
        <v>728</v>
      </c>
      <c r="I2114" s="54" t="s">
        <v>729</v>
      </c>
      <c r="J2114" s="54" t="s">
        <v>198</v>
      </c>
      <c r="K2114" s="54" t="s">
        <v>734</v>
      </c>
      <c r="L2114" s="89">
        <v>42657</v>
      </c>
      <c r="M2114" s="89"/>
      <c r="N2114" s="54" t="s">
        <v>735</v>
      </c>
      <c r="O2114" s="90">
        <v>0.20467724479999999</v>
      </c>
      <c r="P2114" s="54">
        <v>45</v>
      </c>
    </row>
    <row r="2115" spans="1:16" ht="24">
      <c r="A2115" s="54" t="s">
        <v>225</v>
      </c>
      <c r="B2115" s="54" t="s">
        <v>185</v>
      </c>
      <c r="C2115" s="54" t="s">
        <v>1125</v>
      </c>
      <c r="D2115" s="54" t="s">
        <v>152</v>
      </c>
      <c r="E2115" s="54" t="s">
        <v>365</v>
      </c>
      <c r="F2115" s="54" t="s">
        <v>267</v>
      </c>
      <c r="G2115" s="54" t="s">
        <v>198</v>
      </c>
      <c r="H2115" s="54" t="s">
        <v>728</v>
      </c>
      <c r="I2115" s="54" t="s">
        <v>729</v>
      </c>
      <c r="J2115" s="54" t="s">
        <v>198</v>
      </c>
      <c r="K2115" s="54" t="s">
        <v>736</v>
      </c>
      <c r="L2115" s="89">
        <v>42657</v>
      </c>
      <c r="M2115" s="89"/>
      <c r="N2115" s="54" t="s">
        <v>737</v>
      </c>
      <c r="O2115" s="90">
        <v>0.29664792370000009</v>
      </c>
      <c r="P2115" s="54">
        <v>60</v>
      </c>
    </row>
    <row r="2116" spans="1:16" ht="24">
      <c r="A2116" s="54" t="s">
        <v>225</v>
      </c>
      <c r="B2116" s="54" t="s">
        <v>185</v>
      </c>
      <c r="C2116" s="54" t="s">
        <v>1125</v>
      </c>
      <c r="D2116" s="54" t="s">
        <v>152</v>
      </c>
      <c r="E2116" s="54" t="s">
        <v>365</v>
      </c>
      <c r="F2116" s="54" t="s">
        <v>267</v>
      </c>
      <c r="G2116" s="54" t="s">
        <v>198</v>
      </c>
      <c r="H2116" s="54" t="s">
        <v>728</v>
      </c>
      <c r="I2116" s="54" t="s">
        <v>729</v>
      </c>
      <c r="J2116" s="54" t="s">
        <v>198</v>
      </c>
      <c r="K2116" s="54" t="s">
        <v>738</v>
      </c>
      <c r="L2116" s="89">
        <v>42657</v>
      </c>
      <c r="M2116" s="89"/>
      <c r="N2116" s="54" t="s">
        <v>739</v>
      </c>
      <c r="O2116" s="90">
        <v>1.7817844983</v>
      </c>
      <c r="P2116" s="54">
        <v>339</v>
      </c>
    </row>
    <row r="2117" spans="1:16" ht="24">
      <c r="A2117" s="54" t="s">
        <v>225</v>
      </c>
      <c r="B2117" s="54" t="s">
        <v>185</v>
      </c>
      <c r="C2117" s="54" t="s">
        <v>1125</v>
      </c>
      <c r="D2117" s="54" t="s">
        <v>152</v>
      </c>
      <c r="E2117" s="54" t="s">
        <v>365</v>
      </c>
      <c r="F2117" s="54" t="s">
        <v>267</v>
      </c>
      <c r="G2117" s="54" t="s">
        <v>198</v>
      </c>
      <c r="H2117" s="54" t="s">
        <v>728</v>
      </c>
      <c r="I2117" s="54" t="s">
        <v>729</v>
      </c>
      <c r="J2117" s="54" t="s">
        <v>198</v>
      </c>
      <c r="K2117" s="54" t="s">
        <v>740</v>
      </c>
      <c r="L2117" s="89">
        <v>42657</v>
      </c>
      <c r="M2117" s="89"/>
      <c r="N2117" s="54" t="s">
        <v>741</v>
      </c>
      <c r="O2117" s="90">
        <v>0.48661977270000001</v>
      </c>
      <c r="P2117" s="54">
        <v>101</v>
      </c>
    </row>
    <row r="2118" spans="1:16" ht="24">
      <c r="A2118" s="54" t="s">
        <v>225</v>
      </c>
      <c r="B2118" s="54" t="s">
        <v>185</v>
      </c>
      <c r="C2118" s="54" t="s">
        <v>1125</v>
      </c>
      <c r="D2118" s="54" t="s">
        <v>152</v>
      </c>
      <c r="E2118" s="54" t="s">
        <v>365</v>
      </c>
      <c r="F2118" s="54" t="s">
        <v>267</v>
      </c>
      <c r="G2118" s="54" t="s">
        <v>198</v>
      </c>
      <c r="H2118" s="54" t="s">
        <v>728</v>
      </c>
      <c r="I2118" s="54" t="s">
        <v>729</v>
      </c>
      <c r="J2118" s="54" t="s">
        <v>198</v>
      </c>
      <c r="K2118" s="54" t="s">
        <v>742</v>
      </c>
      <c r="L2118" s="89">
        <v>42657</v>
      </c>
      <c r="M2118" s="89"/>
      <c r="N2118" s="54" t="s">
        <v>743</v>
      </c>
      <c r="O2118" s="90">
        <v>0.57786863720000003</v>
      </c>
      <c r="P2118" s="54">
        <v>124</v>
      </c>
    </row>
    <row r="2119" spans="1:16" ht="24">
      <c r="A2119" s="54" t="s">
        <v>225</v>
      </c>
      <c r="B2119" s="54" t="s">
        <v>185</v>
      </c>
      <c r="C2119" s="54" t="s">
        <v>1125</v>
      </c>
      <c r="D2119" s="54" t="s">
        <v>152</v>
      </c>
      <c r="E2119" s="54" t="s">
        <v>365</v>
      </c>
      <c r="F2119" s="54" t="s">
        <v>267</v>
      </c>
      <c r="G2119" s="54" t="s">
        <v>198</v>
      </c>
      <c r="H2119" s="54" t="s">
        <v>728</v>
      </c>
      <c r="I2119" s="54" t="s">
        <v>729</v>
      </c>
      <c r="J2119" s="54" t="s">
        <v>198</v>
      </c>
      <c r="K2119" s="54" t="s">
        <v>744</v>
      </c>
      <c r="L2119" s="89">
        <v>42657</v>
      </c>
      <c r="M2119" s="89"/>
      <c r="N2119" s="54" t="s">
        <v>745</v>
      </c>
      <c r="O2119" s="90">
        <v>0.63072204720000002</v>
      </c>
      <c r="P2119" s="54">
        <v>135</v>
      </c>
    </row>
    <row r="2120" spans="1:16" ht="24">
      <c r="A2120" s="54" t="s">
        <v>225</v>
      </c>
      <c r="B2120" s="54" t="s">
        <v>185</v>
      </c>
      <c r="C2120" s="54" t="s">
        <v>1125</v>
      </c>
      <c r="D2120" s="54" t="s">
        <v>152</v>
      </c>
      <c r="E2120" s="54" t="s">
        <v>365</v>
      </c>
      <c r="F2120" s="54" t="s">
        <v>267</v>
      </c>
      <c r="G2120" s="54" t="s">
        <v>198</v>
      </c>
      <c r="H2120" s="54" t="s">
        <v>728</v>
      </c>
      <c r="I2120" s="54" t="s">
        <v>729</v>
      </c>
      <c r="J2120" s="54" t="s">
        <v>198</v>
      </c>
      <c r="K2120" s="54" t="s">
        <v>746</v>
      </c>
      <c r="L2120" s="89">
        <v>42657</v>
      </c>
      <c r="M2120" s="89"/>
      <c r="N2120" s="54" t="s">
        <v>747</v>
      </c>
      <c r="O2120" s="90">
        <v>0.47843871020000001</v>
      </c>
      <c r="P2120" s="54">
        <v>89</v>
      </c>
    </row>
    <row r="2121" spans="1:16" ht="24">
      <c r="A2121" s="54" t="s">
        <v>225</v>
      </c>
      <c r="B2121" s="54" t="s">
        <v>185</v>
      </c>
      <c r="C2121" s="54" t="s">
        <v>1125</v>
      </c>
      <c r="D2121" s="54" t="s">
        <v>152</v>
      </c>
      <c r="E2121" s="54" t="s">
        <v>365</v>
      </c>
      <c r="F2121" s="54" t="s">
        <v>267</v>
      </c>
      <c r="G2121" s="54" t="s">
        <v>198</v>
      </c>
      <c r="H2121" s="54" t="s">
        <v>728</v>
      </c>
      <c r="I2121" s="54" t="s">
        <v>729</v>
      </c>
      <c r="J2121" s="54" t="s">
        <v>198</v>
      </c>
      <c r="K2121" s="54" t="s">
        <v>748</v>
      </c>
      <c r="L2121" s="89">
        <v>42657</v>
      </c>
      <c r="M2121" s="89"/>
      <c r="N2121" s="54" t="s">
        <v>749</v>
      </c>
      <c r="O2121" s="90">
        <v>0.28593805300000008</v>
      </c>
      <c r="P2121" s="54">
        <v>58</v>
      </c>
    </row>
    <row r="2122" spans="1:16" ht="24">
      <c r="A2122" s="54" t="s">
        <v>225</v>
      </c>
      <c r="B2122" s="54" t="s">
        <v>185</v>
      </c>
      <c r="C2122" s="54" t="s">
        <v>1125</v>
      </c>
      <c r="D2122" s="54" t="s">
        <v>152</v>
      </c>
      <c r="E2122" s="54" t="s">
        <v>365</v>
      </c>
      <c r="F2122" s="54" t="s">
        <v>267</v>
      </c>
      <c r="G2122" s="54" t="s">
        <v>198</v>
      </c>
      <c r="H2122" s="54" t="s">
        <v>728</v>
      </c>
      <c r="I2122" s="54" t="s">
        <v>729</v>
      </c>
      <c r="J2122" s="54" t="s">
        <v>198</v>
      </c>
      <c r="K2122" s="54" t="s">
        <v>750</v>
      </c>
      <c r="L2122" s="89">
        <v>42657</v>
      </c>
      <c r="M2122" s="89"/>
      <c r="N2122" s="54" t="s">
        <v>751</v>
      </c>
      <c r="O2122" s="90">
        <v>0.92845173069999998</v>
      </c>
      <c r="P2122" s="54">
        <v>186</v>
      </c>
    </row>
    <row r="2123" spans="1:16" ht="24">
      <c r="A2123" s="54" t="s">
        <v>225</v>
      </c>
      <c r="B2123" s="54" t="s">
        <v>185</v>
      </c>
      <c r="C2123" s="54" t="s">
        <v>1125</v>
      </c>
      <c r="D2123" s="54" t="s">
        <v>152</v>
      </c>
      <c r="E2123" s="54" t="s">
        <v>365</v>
      </c>
      <c r="F2123" s="54" t="s">
        <v>267</v>
      </c>
      <c r="G2123" s="54" t="s">
        <v>198</v>
      </c>
      <c r="H2123" s="54" t="s">
        <v>752</v>
      </c>
      <c r="I2123" s="54" t="s">
        <v>753</v>
      </c>
      <c r="J2123" s="54" t="s">
        <v>198</v>
      </c>
      <c r="K2123" s="54" t="s">
        <v>752</v>
      </c>
      <c r="L2123" s="89">
        <v>42031</v>
      </c>
      <c r="M2123" s="89"/>
      <c r="N2123" s="54" t="s">
        <v>754</v>
      </c>
      <c r="O2123" s="90">
        <v>2.4176343355999999</v>
      </c>
      <c r="P2123" s="54">
        <v>487</v>
      </c>
    </row>
    <row r="2124" spans="1:16" ht="24">
      <c r="A2124" s="54" t="s">
        <v>225</v>
      </c>
      <c r="B2124" s="54" t="s">
        <v>185</v>
      </c>
      <c r="C2124" s="54" t="s">
        <v>1125</v>
      </c>
      <c r="D2124" s="54" t="s">
        <v>152</v>
      </c>
      <c r="E2124" s="54" t="s">
        <v>365</v>
      </c>
      <c r="F2124" s="54" t="s">
        <v>267</v>
      </c>
      <c r="G2124" s="54" t="s">
        <v>198</v>
      </c>
      <c r="H2124" s="54" t="s">
        <v>755</v>
      </c>
      <c r="I2124" s="54" t="s">
        <v>756</v>
      </c>
      <c r="J2124" s="54" t="s">
        <v>198</v>
      </c>
      <c r="K2124" s="54" t="s">
        <v>757</v>
      </c>
      <c r="L2124" s="89">
        <v>42101</v>
      </c>
      <c r="M2124" s="89"/>
      <c r="N2124" s="54" t="s">
        <v>758</v>
      </c>
      <c r="O2124" s="90">
        <v>0.15642825060000001</v>
      </c>
      <c r="P2124" s="54">
        <v>33</v>
      </c>
    </row>
    <row r="2125" spans="1:16" ht="24">
      <c r="A2125" s="54" t="s">
        <v>225</v>
      </c>
      <c r="B2125" s="54" t="s">
        <v>185</v>
      </c>
      <c r="C2125" s="54" t="s">
        <v>1125</v>
      </c>
      <c r="D2125" s="54" t="s">
        <v>152</v>
      </c>
      <c r="E2125" s="54" t="s">
        <v>365</v>
      </c>
      <c r="F2125" s="54" t="s">
        <v>267</v>
      </c>
      <c r="G2125" s="54" t="s">
        <v>198</v>
      </c>
      <c r="H2125" s="54" t="s">
        <v>755</v>
      </c>
      <c r="I2125" s="54" t="s">
        <v>756</v>
      </c>
      <c r="J2125" s="54" t="s">
        <v>198</v>
      </c>
      <c r="K2125" s="54" t="s">
        <v>759</v>
      </c>
      <c r="L2125" s="89">
        <v>42101</v>
      </c>
      <c r="M2125" s="89"/>
      <c r="N2125" s="54" t="s">
        <v>760</v>
      </c>
      <c r="O2125" s="90">
        <v>0.38290611829999999</v>
      </c>
      <c r="P2125" s="54">
        <v>84</v>
      </c>
    </row>
    <row r="2126" spans="1:16" ht="24">
      <c r="A2126" s="54" t="s">
        <v>225</v>
      </c>
      <c r="B2126" s="54" t="s">
        <v>185</v>
      </c>
      <c r="C2126" s="54" t="s">
        <v>1125</v>
      </c>
      <c r="D2126" s="54" t="s">
        <v>152</v>
      </c>
      <c r="E2126" s="54" t="s">
        <v>365</v>
      </c>
      <c r="F2126" s="54" t="s">
        <v>267</v>
      </c>
      <c r="G2126" s="54" t="s">
        <v>198</v>
      </c>
      <c r="H2126" s="54" t="s">
        <v>755</v>
      </c>
      <c r="I2126" s="54" t="s">
        <v>756</v>
      </c>
      <c r="J2126" s="54" t="s">
        <v>198</v>
      </c>
      <c r="K2126" s="54" t="s">
        <v>761</v>
      </c>
      <c r="L2126" s="89">
        <v>42101</v>
      </c>
      <c r="M2126" s="89"/>
      <c r="N2126" s="54" t="s">
        <v>762</v>
      </c>
      <c r="O2126" s="90">
        <v>1.6958216632000001</v>
      </c>
      <c r="P2126" s="54">
        <v>359</v>
      </c>
    </row>
    <row r="2127" spans="1:16" ht="24">
      <c r="A2127" s="54" t="s">
        <v>225</v>
      </c>
      <c r="B2127" s="54" t="s">
        <v>185</v>
      </c>
      <c r="C2127" s="54" t="s">
        <v>1125</v>
      </c>
      <c r="D2127" s="54" t="s">
        <v>152</v>
      </c>
      <c r="E2127" s="54" t="s">
        <v>365</v>
      </c>
      <c r="F2127" s="54" t="s">
        <v>267</v>
      </c>
      <c r="G2127" s="54" t="s">
        <v>198</v>
      </c>
      <c r="H2127" s="54" t="s">
        <v>755</v>
      </c>
      <c r="I2127" s="54" t="s">
        <v>756</v>
      </c>
      <c r="J2127" s="54" t="s">
        <v>198</v>
      </c>
      <c r="K2127" s="54" t="s">
        <v>763</v>
      </c>
      <c r="L2127" s="89">
        <v>42101</v>
      </c>
      <c r="M2127" s="89"/>
      <c r="N2127" s="54" t="s">
        <v>764</v>
      </c>
      <c r="O2127" s="90">
        <v>0.54887992910000016</v>
      </c>
      <c r="P2127" s="54">
        <v>112</v>
      </c>
    </row>
    <row r="2128" spans="1:16" ht="24">
      <c r="A2128" s="54" t="s">
        <v>225</v>
      </c>
      <c r="B2128" s="54" t="s">
        <v>185</v>
      </c>
      <c r="C2128" s="54" t="s">
        <v>1125</v>
      </c>
      <c r="D2128" s="54" t="s">
        <v>152</v>
      </c>
      <c r="E2128" s="54" t="s">
        <v>365</v>
      </c>
      <c r="F2128" s="54" t="s">
        <v>267</v>
      </c>
      <c r="G2128" s="54" t="s">
        <v>198</v>
      </c>
      <c r="H2128" s="54" t="s">
        <v>755</v>
      </c>
      <c r="I2128" s="54" t="s">
        <v>756</v>
      </c>
      <c r="J2128" s="54" t="s">
        <v>198</v>
      </c>
      <c r="K2128" s="54" t="s">
        <v>765</v>
      </c>
      <c r="L2128" s="89">
        <v>42101</v>
      </c>
      <c r="M2128" s="89"/>
      <c r="N2128" s="54" t="s">
        <v>766</v>
      </c>
      <c r="O2128" s="90">
        <v>0.51176899549999999</v>
      </c>
      <c r="P2128" s="54">
        <v>108</v>
      </c>
    </row>
    <row r="2129" spans="1:16" ht="24">
      <c r="A2129" s="54" t="s">
        <v>225</v>
      </c>
      <c r="B2129" s="54" t="s">
        <v>185</v>
      </c>
      <c r="C2129" s="54" t="s">
        <v>1125</v>
      </c>
      <c r="D2129" s="54" t="s">
        <v>152</v>
      </c>
      <c r="E2129" s="54" t="s">
        <v>365</v>
      </c>
      <c r="F2129" s="54" t="s">
        <v>267</v>
      </c>
      <c r="G2129" s="54" t="s">
        <v>198</v>
      </c>
      <c r="H2129" s="54" t="s">
        <v>755</v>
      </c>
      <c r="I2129" s="54" t="s">
        <v>756</v>
      </c>
      <c r="J2129" s="54" t="s">
        <v>198</v>
      </c>
      <c r="K2129" s="54" t="s">
        <v>767</v>
      </c>
      <c r="L2129" s="89">
        <v>42101</v>
      </c>
      <c r="M2129" s="89"/>
      <c r="N2129" s="54" t="s">
        <v>768</v>
      </c>
      <c r="O2129" s="90">
        <v>0.46971493990000002</v>
      </c>
      <c r="P2129" s="54">
        <v>96</v>
      </c>
    </row>
    <row r="2130" spans="1:16" ht="24">
      <c r="A2130" s="54" t="s">
        <v>225</v>
      </c>
      <c r="B2130" s="54" t="s">
        <v>185</v>
      </c>
      <c r="C2130" s="54" t="s">
        <v>1125</v>
      </c>
      <c r="D2130" s="54" t="s">
        <v>152</v>
      </c>
      <c r="E2130" s="54" t="s">
        <v>365</v>
      </c>
      <c r="F2130" s="54" t="s">
        <v>267</v>
      </c>
      <c r="G2130" s="54" t="s">
        <v>198</v>
      </c>
      <c r="H2130" s="54" t="s">
        <v>755</v>
      </c>
      <c r="I2130" s="54" t="s">
        <v>756</v>
      </c>
      <c r="J2130" s="54" t="s">
        <v>198</v>
      </c>
      <c r="K2130" s="54" t="s">
        <v>769</v>
      </c>
      <c r="L2130" s="89">
        <v>42101</v>
      </c>
      <c r="M2130" s="89"/>
      <c r="N2130" s="54" t="s">
        <v>770</v>
      </c>
      <c r="O2130" s="90">
        <v>1.0655366740000001</v>
      </c>
      <c r="P2130" s="54">
        <v>203</v>
      </c>
    </row>
    <row r="2131" spans="1:16" ht="24">
      <c r="A2131" s="54" t="s">
        <v>225</v>
      </c>
      <c r="B2131" s="54" t="s">
        <v>185</v>
      </c>
      <c r="C2131" s="54" t="s">
        <v>1125</v>
      </c>
      <c r="D2131" s="54" t="s">
        <v>152</v>
      </c>
      <c r="E2131" s="54" t="s">
        <v>365</v>
      </c>
      <c r="F2131" s="54" t="s">
        <v>267</v>
      </c>
      <c r="G2131" s="54" t="s">
        <v>198</v>
      </c>
      <c r="H2131" s="54" t="s">
        <v>755</v>
      </c>
      <c r="I2131" s="54" t="s">
        <v>756</v>
      </c>
      <c r="J2131" s="54" t="s">
        <v>198</v>
      </c>
      <c r="K2131" s="54" t="s">
        <v>771</v>
      </c>
      <c r="L2131" s="89">
        <v>42101</v>
      </c>
      <c r="M2131" s="89"/>
      <c r="N2131" s="54" t="s">
        <v>772</v>
      </c>
      <c r="O2131" s="90">
        <v>0.49961351990000002</v>
      </c>
      <c r="P2131" s="54">
        <v>95</v>
      </c>
    </row>
    <row r="2132" spans="1:16" ht="24">
      <c r="A2132" s="54" t="s">
        <v>225</v>
      </c>
      <c r="B2132" s="54" t="s">
        <v>185</v>
      </c>
      <c r="C2132" s="54" t="s">
        <v>1125</v>
      </c>
      <c r="D2132" s="54" t="s">
        <v>152</v>
      </c>
      <c r="E2132" s="54" t="s">
        <v>365</v>
      </c>
      <c r="F2132" s="54" t="s">
        <v>267</v>
      </c>
      <c r="G2132" s="54" t="s">
        <v>198</v>
      </c>
      <c r="H2132" s="54" t="s">
        <v>773</v>
      </c>
      <c r="I2132" s="54" t="s">
        <v>774</v>
      </c>
      <c r="J2132" s="54" t="s">
        <v>198</v>
      </c>
      <c r="K2132" s="54" t="s">
        <v>773</v>
      </c>
      <c r="L2132" s="89">
        <v>42578</v>
      </c>
      <c r="M2132" s="89"/>
      <c r="N2132" s="54" t="s">
        <v>775</v>
      </c>
      <c r="O2132" s="90">
        <v>1.1015876938</v>
      </c>
      <c r="P2132" s="54">
        <v>217</v>
      </c>
    </row>
    <row r="2133" spans="1:16" ht="24">
      <c r="A2133" s="54" t="s">
        <v>225</v>
      </c>
      <c r="B2133" s="54" t="s">
        <v>185</v>
      </c>
      <c r="C2133" s="54" t="s">
        <v>1125</v>
      </c>
      <c r="D2133" s="54" t="s">
        <v>152</v>
      </c>
      <c r="E2133" s="54" t="s">
        <v>365</v>
      </c>
      <c r="F2133" s="54" t="s">
        <v>267</v>
      </c>
      <c r="G2133" s="54" t="s">
        <v>198</v>
      </c>
      <c r="H2133" s="54" t="s">
        <v>776</v>
      </c>
      <c r="I2133" s="54" t="s">
        <v>777</v>
      </c>
      <c r="J2133" s="54" t="s">
        <v>198</v>
      </c>
      <c r="K2133" s="54" t="s">
        <v>776</v>
      </c>
      <c r="L2133" s="89">
        <v>41988</v>
      </c>
      <c r="M2133" s="89"/>
      <c r="N2133" s="54" t="s">
        <v>778</v>
      </c>
      <c r="O2133" s="90">
        <v>9.4574991494000002</v>
      </c>
      <c r="P2133" s="54">
        <v>1953</v>
      </c>
    </row>
    <row r="2134" spans="1:16" ht="24">
      <c r="A2134" s="54" t="s">
        <v>225</v>
      </c>
      <c r="B2134" s="54" t="s">
        <v>185</v>
      </c>
      <c r="C2134" s="54" t="s">
        <v>1125</v>
      </c>
      <c r="D2134" s="54" t="s">
        <v>152</v>
      </c>
      <c r="E2134" s="54" t="s">
        <v>365</v>
      </c>
      <c r="F2134" s="54" t="s">
        <v>267</v>
      </c>
      <c r="G2134" s="54" t="s">
        <v>198</v>
      </c>
      <c r="H2134" s="54" t="s">
        <v>776</v>
      </c>
      <c r="I2134" s="54" t="s">
        <v>779</v>
      </c>
      <c r="J2134" s="54" t="s">
        <v>198</v>
      </c>
      <c r="K2134" s="54" t="s">
        <v>780</v>
      </c>
      <c r="L2134" s="89">
        <v>42307</v>
      </c>
      <c r="M2134" s="89"/>
      <c r="N2134" s="54" t="s">
        <v>781</v>
      </c>
      <c r="O2134" s="90">
        <v>2.2965725699999998E-2</v>
      </c>
      <c r="P2134" s="54">
        <v>6</v>
      </c>
    </row>
    <row r="2135" spans="1:16" ht="24">
      <c r="A2135" s="54" t="s">
        <v>225</v>
      </c>
      <c r="B2135" s="54" t="s">
        <v>185</v>
      </c>
      <c r="C2135" s="54" t="s">
        <v>1125</v>
      </c>
      <c r="D2135" s="54" t="s">
        <v>152</v>
      </c>
      <c r="E2135" s="54" t="s">
        <v>365</v>
      </c>
      <c r="F2135" s="54" t="s">
        <v>267</v>
      </c>
      <c r="G2135" s="54" t="s">
        <v>198</v>
      </c>
      <c r="H2135" s="54" t="s">
        <v>776</v>
      </c>
      <c r="I2135" s="54" t="s">
        <v>779</v>
      </c>
      <c r="J2135" s="54" t="s">
        <v>198</v>
      </c>
      <c r="K2135" s="54" t="s">
        <v>782</v>
      </c>
      <c r="L2135" s="89">
        <v>42307</v>
      </c>
      <c r="M2135" s="89"/>
      <c r="N2135" s="54" t="s">
        <v>783</v>
      </c>
      <c r="O2135" s="90">
        <v>6.6857550499999988E-2</v>
      </c>
      <c r="P2135" s="54">
        <v>17</v>
      </c>
    </row>
    <row r="2136" spans="1:16" ht="24">
      <c r="A2136" s="54" t="s">
        <v>225</v>
      </c>
      <c r="B2136" s="54" t="s">
        <v>185</v>
      </c>
      <c r="C2136" s="54" t="s">
        <v>1125</v>
      </c>
      <c r="D2136" s="54" t="s">
        <v>152</v>
      </c>
      <c r="E2136" s="54" t="s">
        <v>365</v>
      </c>
      <c r="F2136" s="54" t="s">
        <v>267</v>
      </c>
      <c r="G2136" s="54" t="s">
        <v>198</v>
      </c>
      <c r="H2136" s="54" t="s">
        <v>776</v>
      </c>
      <c r="I2136" s="54" t="s">
        <v>779</v>
      </c>
      <c r="J2136" s="54" t="s">
        <v>198</v>
      </c>
      <c r="K2136" s="54" t="s">
        <v>784</v>
      </c>
      <c r="L2136" s="89">
        <v>42307</v>
      </c>
      <c r="M2136" s="89"/>
      <c r="N2136" s="54" t="s">
        <v>785</v>
      </c>
      <c r="O2136" s="90">
        <v>9.2312484E-2</v>
      </c>
      <c r="P2136" s="54">
        <v>20</v>
      </c>
    </row>
    <row r="2137" spans="1:16" ht="24">
      <c r="A2137" s="54" t="s">
        <v>225</v>
      </c>
      <c r="B2137" s="54" t="s">
        <v>185</v>
      </c>
      <c r="C2137" s="54" t="s">
        <v>1125</v>
      </c>
      <c r="D2137" s="54" t="s">
        <v>152</v>
      </c>
      <c r="E2137" s="54" t="s">
        <v>365</v>
      </c>
      <c r="F2137" s="54" t="s">
        <v>267</v>
      </c>
      <c r="G2137" s="54" t="s">
        <v>198</v>
      </c>
      <c r="H2137" s="54" t="s">
        <v>776</v>
      </c>
      <c r="I2137" s="54" t="s">
        <v>779</v>
      </c>
      <c r="J2137" s="54" t="s">
        <v>198</v>
      </c>
      <c r="K2137" s="54" t="s">
        <v>786</v>
      </c>
      <c r="L2137" s="89">
        <v>42307</v>
      </c>
      <c r="M2137" s="89"/>
      <c r="N2137" s="54" t="s">
        <v>787</v>
      </c>
      <c r="O2137" s="90">
        <v>0.16694032280000001</v>
      </c>
      <c r="P2137" s="54">
        <v>30</v>
      </c>
    </row>
    <row r="2138" spans="1:16" ht="24">
      <c r="A2138" s="54" t="s">
        <v>225</v>
      </c>
      <c r="B2138" s="54" t="s">
        <v>185</v>
      </c>
      <c r="C2138" s="54" t="s">
        <v>1125</v>
      </c>
      <c r="D2138" s="54" t="s">
        <v>152</v>
      </c>
      <c r="E2138" s="54" t="s">
        <v>365</v>
      </c>
      <c r="F2138" s="54" t="s">
        <v>267</v>
      </c>
      <c r="G2138" s="54" t="s">
        <v>256</v>
      </c>
      <c r="H2138" s="54" t="s">
        <v>788</v>
      </c>
      <c r="I2138" s="54" t="s">
        <v>789</v>
      </c>
      <c r="J2138" s="54" t="s">
        <v>256</v>
      </c>
      <c r="K2138" s="54" t="s">
        <v>788</v>
      </c>
      <c r="L2138" s="89">
        <v>1</v>
      </c>
      <c r="M2138" s="89"/>
      <c r="N2138" s="54" t="s">
        <v>790</v>
      </c>
      <c r="O2138" s="90">
        <v>1.8613393942000001</v>
      </c>
      <c r="P2138" s="54">
        <v>377</v>
      </c>
    </row>
    <row r="2139" spans="1:16" ht="24">
      <c r="A2139" s="54" t="s">
        <v>225</v>
      </c>
      <c r="B2139" s="54" t="s">
        <v>185</v>
      </c>
      <c r="C2139" s="54" t="s">
        <v>1125</v>
      </c>
      <c r="D2139" s="54" t="s">
        <v>152</v>
      </c>
      <c r="E2139" s="54" t="s">
        <v>365</v>
      </c>
      <c r="F2139" s="54" t="s">
        <v>267</v>
      </c>
      <c r="G2139" s="54" t="s">
        <v>256</v>
      </c>
      <c r="H2139" s="54" t="s">
        <v>298</v>
      </c>
      <c r="I2139" s="54" t="s">
        <v>299</v>
      </c>
      <c r="J2139" s="54" t="s">
        <v>256</v>
      </c>
      <c r="K2139" s="54" t="s">
        <v>300</v>
      </c>
      <c r="L2139" s="89">
        <v>42601</v>
      </c>
      <c r="M2139" s="89"/>
      <c r="N2139" s="54" t="s">
        <v>301</v>
      </c>
      <c r="O2139" s="90">
        <v>6.5738387931000002</v>
      </c>
      <c r="P2139" s="54">
        <v>1348</v>
      </c>
    </row>
    <row r="2140" spans="1:16" ht="24">
      <c r="A2140" s="54" t="s">
        <v>225</v>
      </c>
      <c r="B2140" s="54" t="s">
        <v>185</v>
      </c>
      <c r="C2140" s="54" t="s">
        <v>1125</v>
      </c>
      <c r="D2140" s="54" t="s">
        <v>152</v>
      </c>
      <c r="E2140" s="54" t="s">
        <v>365</v>
      </c>
      <c r="F2140" s="54" t="s">
        <v>267</v>
      </c>
      <c r="G2140" s="54" t="s">
        <v>256</v>
      </c>
      <c r="H2140" s="54" t="s">
        <v>298</v>
      </c>
      <c r="I2140" s="54" t="s">
        <v>299</v>
      </c>
      <c r="J2140" s="54" t="s">
        <v>256</v>
      </c>
      <c r="K2140" s="54" t="s">
        <v>791</v>
      </c>
      <c r="L2140" s="89">
        <v>42601</v>
      </c>
      <c r="M2140" s="89"/>
      <c r="N2140" s="54" t="s">
        <v>792</v>
      </c>
      <c r="O2140" s="90">
        <v>2.2157259839000001</v>
      </c>
      <c r="P2140" s="54">
        <v>456</v>
      </c>
    </row>
    <row r="2141" spans="1:16" ht="24">
      <c r="A2141" s="54" t="s">
        <v>225</v>
      </c>
      <c r="B2141" s="54" t="s">
        <v>185</v>
      </c>
      <c r="C2141" s="54" t="s">
        <v>1125</v>
      </c>
      <c r="D2141" s="54" t="s">
        <v>152</v>
      </c>
      <c r="E2141" s="54" t="s">
        <v>365</v>
      </c>
      <c r="F2141" s="54" t="s">
        <v>267</v>
      </c>
      <c r="G2141" s="54" t="s">
        <v>256</v>
      </c>
      <c r="H2141" s="54" t="s">
        <v>298</v>
      </c>
      <c r="I2141" s="54" t="s">
        <v>299</v>
      </c>
      <c r="J2141" s="54" t="s">
        <v>256</v>
      </c>
      <c r="K2141" s="54" t="s">
        <v>298</v>
      </c>
      <c r="L2141" s="89">
        <v>42601</v>
      </c>
      <c r="M2141" s="89"/>
      <c r="N2141" s="54" t="s">
        <v>793</v>
      </c>
      <c r="O2141" s="90">
        <v>48.140626054899997</v>
      </c>
      <c r="P2141" s="54">
        <v>9869</v>
      </c>
    </row>
    <row r="2142" spans="1:16" ht="24">
      <c r="A2142" s="54" t="s">
        <v>225</v>
      </c>
      <c r="B2142" s="54" t="s">
        <v>185</v>
      </c>
      <c r="C2142" s="54" t="s">
        <v>1125</v>
      </c>
      <c r="D2142" s="54" t="s">
        <v>152</v>
      </c>
      <c r="E2142" s="54" t="s">
        <v>365</v>
      </c>
      <c r="F2142" s="54" t="s">
        <v>267</v>
      </c>
      <c r="G2142" s="54" t="s">
        <v>256</v>
      </c>
      <c r="H2142" s="54" t="s">
        <v>298</v>
      </c>
      <c r="I2142" s="54" t="s">
        <v>299</v>
      </c>
      <c r="J2142" s="54" t="s">
        <v>256</v>
      </c>
      <c r="K2142" s="54" t="s">
        <v>794</v>
      </c>
      <c r="L2142" s="89">
        <v>42601</v>
      </c>
      <c r="M2142" s="89"/>
      <c r="N2142" s="54" t="s">
        <v>795</v>
      </c>
      <c r="O2142" s="90">
        <v>5.3304900368000014</v>
      </c>
      <c r="P2142" s="54">
        <v>1082</v>
      </c>
    </row>
    <row r="2143" spans="1:16" ht="24">
      <c r="A2143" s="54" t="s">
        <v>225</v>
      </c>
      <c r="B2143" s="54" t="s">
        <v>185</v>
      </c>
      <c r="C2143" s="54" t="s">
        <v>1125</v>
      </c>
      <c r="D2143" s="54" t="s">
        <v>152</v>
      </c>
      <c r="E2143" s="54" t="s">
        <v>365</v>
      </c>
      <c r="F2143" s="54" t="s">
        <v>267</v>
      </c>
      <c r="G2143" s="54" t="s">
        <v>256</v>
      </c>
      <c r="H2143" s="54" t="s">
        <v>298</v>
      </c>
      <c r="I2143" s="54" t="s">
        <v>299</v>
      </c>
      <c r="J2143" s="54" t="s">
        <v>256</v>
      </c>
      <c r="K2143" s="54" t="s">
        <v>796</v>
      </c>
      <c r="L2143" s="89">
        <v>42601</v>
      </c>
      <c r="M2143" s="89"/>
      <c r="N2143" s="54" t="s">
        <v>797</v>
      </c>
      <c r="O2143" s="90">
        <v>8.1671178856999997</v>
      </c>
      <c r="P2143" s="54">
        <v>1761</v>
      </c>
    </row>
    <row r="2144" spans="1:16" ht="24">
      <c r="A2144" s="54" t="s">
        <v>225</v>
      </c>
      <c r="B2144" s="54" t="s">
        <v>185</v>
      </c>
      <c r="C2144" s="54" t="s">
        <v>1125</v>
      </c>
      <c r="D2144" s="54" t="s">
        <v>152</v>
      </c>
      <c r="E2144" s="54" t="s">
        <v>365</v>
      </c>
      <c r="F2144" s="54" t="s">
        <v>267</v>
      </c>
      <c r="G2144" s="54" t="s">
        <v>256</v>
      </c>
      <c r="H2144" s="54" t="s">
        <v>798</v>
      </c>
      <c r="I2144" s="54" t="s">
        <v>799</v>
      </c>
      <c r="J2144" s="54" t="s">
        <v>256</v>
      </c>
      <c r="K2144" s="54" t="s">
        <v>798</v>
      </c>
      <c r="L2144" s="89">
        <v>42944</v>
      </c>
      <c r="M2144" s="89"/>
      <c r="N2144" s="54" t="s">
        <v>800</v>
      </c>
      <c r="O2144" s="90">
        <v>1.3193938275999999</v>
      </c>
      <c r="P2144" s="54">
        <v>299</v>
      </c>
    </row>
    <row r="2145" spans="1:16" ht="24">
      <c r="A2145" s="54" t="s">
        <v>225</v>
      </c>
      <c r="B2145" s="54" t="s">
        <v>185</v>
      </c>
      <c r="C2145" s="54" t="s">
        <v>1125</v>
      </c>
      <c r="D2145" s="54" t="s">
        <v>152</v>
      </c>
      <c r="E2145" s="54" t="s">
        <v>365</v>
      </c>
      <c r="F2145" s="54" t="s">
        <v>267</v>
      </c>
      <c r="G2145" s="54" t="s">
        <v>256</v>
      </c>
      <c r="H2145" s="54" t="s">
        <v>1393</v>
      </c>
      <c r="I2145" s="54" t="s">
        <v>1394</v>
      </c>
      <c r="J2145" s="54" t="s">
        <v>256</v>
      </c>
      <c r="K2145" s="54" t="s">
        <v>1393</v>
      </c>
      <c r="L2145" s="89">
        <v>42998</v>
      </c>
      <c r="M2145" s="89"/>
      <c r="N2145" s="54" t="s">
        <v>1395</v>
      </c>
      <c r="O2145" s="90">
        <v>0.41744329150000009</v>
      </c>
      <c r="P2145" s="54">
        <v>93</v>
      </c>
    </row>
    <row r="2146" spans="1:16" ht="24">
      <c r="A2146" s="54" t="s">
        <v>225</v>
      </c>
      <c r="B2146" s="54" t="s">
        <v>185</v>
      </c>
      <c r="C2146" s="54" t="s">
        <v>1125</v>
      </c>
      <c r="D2146" s="54" t="s">
        <v>152</v>
      </c>
      <c r="E2146" s="54" t="s">
        <v>365</v>
      </c>
      <c r="F2146" s="54" t="s">
        <v>267</v>
      </c>
      <c r="G2146" s="54" t="s">
        <v>302</v>
      </c>
      <c r="H2146" s="54" t="s">
        <v>820</v>
      </c>
      <c r="I2146" s="54" t="s">
        <v>821</v>
      </c>
      <c r="J2146" s="54" t="s">
        <v>302</v>
      </c>
      <c r="K2146" s="54" t="s">
        <v>822</v>
      </c>
      <c r="L2146" s="89">
        <v>42594</v>
      </c>
      <c r="M2146" s="89"/>
      <c r="N2146" s="54" t="s">
        <v>823</v>
      </c>
      <c r="O2146" s="90">
        <v>0.3219602707</v>
      </c>
      <c r="P2146" s="54">
        <v>61</v>
      </c>
    </row>
    <row r="2147" spans="1:16" ht="24">
      <c r="A2147" s="54" t="s">
        <v>225</v>
      </c>
      <c r="B2147" s="54" t="s">
        <v>185</v>
      </c>
      <c r="C2147" s="54" t="s">
        <v>1125</v>
      </c>
      <c r="D2147" s="54" t="s">
        <v>152</v>
      </c>
      <c r="E2147" s="54" t="s">
        <v>365</v>
      </c>
      <c r="F2147" s="54" t="s">
        <v>267</v>
      </c>
      <c r="G2147" s="54" t="s">
        <v>302</v>
      </c>
      <c r="H2147" s="54" t="s">
        <v>820</v>
      </c>
      <c r="I2147" s="54" t="s">
        <v>821</v>
      </c>
      <c r="J2147" s="54" t="s">
        <v>302</v>
      </c>
      <c r="K2147" s="54" t="s">
        <v>824</v>
      </c>
      <c r="L2147" s="89">
        <v>42594</v>
      </c>
      <c r="M2147" s="89"/>
      <c r="N2147" s="54" t="s">
        <v>825</v>
      </c>
      <c r="O2147" s="90">
        <v>0.4328327407</v>
      </c>
      <c r="P2147" s="54">
        <v>85</v>
      </c>
    </row>
    <row r="2148" spans="1:16" ht="24">
      <c r="A2148" s="54" t="s">
        <v>225</v>
      </c>
      <c r="B2148" s="54" t="s">
        <v>185</v>
      </c>
      <c r="C2148" s="54" t="s">
        <v>1125</v>
      </c>
      <c r="D2148" s="54" t="s">
        <v>152</v>
      </c>
      <c r="E2148" s="54" t="s">
        <v>365</v>
      </c>
      <c r="F2148" s="54" t="s">
        <v>267</v>
      </c>
      <c r="G2148" s="54" t="s">
        <v>302</v>
      </c>
      <c r="H2148" s="54" t="s">
        <v>820</v>
      </c>
      <c r="I2148" s="54" t="s">
        <v>821</v>
      </c>
      <c r="J2148" s="54" t="s">
        <v>302</v>
      </c>
      <c r="K2148" s="54" t="s">
        <v>826</v>
      </c>
      <c r="L2148" s="89">
        <v>42594</v>
      </c>
      <c r="M2148" s="89"/>
      <c r="N2148" s="54" t="s">
        <v>827</v>
      </c>
      <c r="O2148" s="90">
        <v>0.28529457740000008</v>
      </c>
      <c r="P2148" s="54">
        <v>56</v>
      </c>
    </row>
    <row r="2149" spans="1:16" ht="24">
      <c r="A2149" s="54" t="s">
        <v>225</v>
      </c>
      <c r="B2149" s="54" t="s">
        <v>185</v>
      </c>
      <c r="C2149" s="54" t="s">
        <v>1125</v>
      </c>
      <c r="D2149" s="54" t="s">
        <v>152</v>
      </c>
      <c r="E2149" s="54" t="s">
        <v>365</v>
      </c>
      <c r="F2149" s="54" t="s">
        <v>267</v>
      </c>
      <c r="G2149" s="54" t="s">
        <v>302</v>
      </c>
      <c r="H2149" s="54" t="s">
        <v>820</v>
      </c>
      <c r="I2149" s="54" t="s">
        <v>821</v>
      </c>
      <c r="J2149" s="54" t="s">
        <v>302</v>
      </c>
      <c r="K2149" s="54" t="s">
        <v>828</v>
      </c>
      <c r="L2149" s="89">
        <v>42594</v>
      </c>
      <c r="M2149" s="89"/>
      <c r="N2149" s="54" t="s">
        <v>829</v>
      </c>
      <c r="O2149" s="90">
        <v>0.59289591220000004</v>
      </c>
      <c r="P2149" s="54">
        <v>113</v>
      </c>
    </row>
    <row r="2150" spans="1:16" ht="24">
      <c r="A2150" s="54" t="s">
        <v>225</v>
      </c>
      <c r="B2150" s="54" t="s">
        <v>185</v>
      </c>
      <c r="C2150" s="54" t="s">
        <v>1125</v>
      </c>
      <c r="D2150" s="54" t="s">
        <v>152</v>
      </c>
      <c r="E2150" s="54" t="s">
        <v>365</v>
      </c>
      <c r="F2150" s="54" t="s">
        <v>267</v>
      </c>
      <c r="G2150" s="54" t="s">
        <v>302</v>
      </c>
      <c r="H2150" s="54" t="s">
        <v>830</v>
      </c>
      <c r="I2150" s="54" t="s">
        <v>831</v>
      </c>
      <c r="J2150" s="54" t="s">
        <v>302</v>
      </c>
      <c r="K2150" s="54" t="s">
        <v>832</v>
      </c>
      <c r="L2150" s="89">
        <v>41695</v>
      </c>
      <c r="M2150" s="89"/>
      <c r="N2150" s="54" t="s">
        <v>833</v>
      </c>
      <c r="O2150" s="90">
        <v>0.69838310110000001</v>
      </c>
      <c r="P2150" s="54">
        <v>150</v>
      </c>
    </row>
    <row r="2151" spans="1:16" ht="24">
      <c r="A2151" s="54" t="s">
        <v>225</v>
      </c>
      <c r="B2151" s="54" t="s">
        <v>185</v>
      </c>
      <c r="C2151" s="54" t="s">
        <v>1125</v>
      </c>
      <c r="D2151" s="54" t="s">
        <v>152</v>
      </c>
      <c r="E2151" s="54" t="s">
        <v>365</v>
      </c>
      <c r="F2151" s="54" t="s">
        <v>267</v>
      </c>
      <c r="G2151" s="54" t="s">
        <v>302</v>
      </c>
      <c r="H2151" s="54" t="s">
        <v>830</v>
      </c>
      <c r="I2151" s="54" t="s">
        <v>831</v>
      </c>
      <c r="J2151" s="54" t="s">
        <v>302</v>
      </c>
      <c r="K2151" s="54" t="s">
        <v>834</v>
      </c>
      <c r="L2151" s="89">
        <v>41695</v>
      </c>
      <c r="M2151" s="89"/>
      <c r="N2151" s="54" t="s">
        <v>835</v>
      </c>
      <c r="O2151" s="90">
        <v>0.71101701810000018</v>
      </c>
      <c r="P2151" s="54">
        <v>156</v>
      </c>
    </row>
    <row r="2152" spans="1:16" ht="24">
      <c r="A2152" s="54" t="s">
        <v>225</v>
      </c>
      <c r="B2152" s="54" t="s">
        <v>185</v>
      </c>
      <c r="C2152" s="54" t="s">
        <v>1125</v>
      </c>
      <c r="D2152" s="54" t="s">
        <v>152</v>
      </c>
      <c r="E2152" s="54" t="s">
        <v>365</v>
      </c>
      <c r="F2152" s="54" t="s">
        <v>267</v>
      </c>
      <c r="G2152" s="54" t="s">
        <v>302</v>
      </c>
      <c r="H2152" s="54" t="s">
        <v>830</v>
      </c>
      <c r="I2152" s="54" t="s">
        <v>831</v>
      </c>
      <c r="J2152" s="54" t="s">
        <v>302</v>
      </c>
      <c r="K2152" s="54" t="s">
        <v>836</v>
      </c>
      <c r="L2152" s="89">
        <v>41695</v>
      </c>
      <c r="M2152" s="89"/>
      <c r="N2152" s="54" t="s">
        <v>837</v>
      </c>
      <c r="O2152" s="90">
        <v>0.51140012710000005</v>
      </c>
      <c r="P2152" s="54">
        <v>114</v>
      </c>
    </row>
    <row r="2153" spans="1:16" ht="24">
      <c r="A2153" s="54" t="s">
        <v>225</v>
      </c>
      <c r="B2153" s="54" t="s">
        <v>185</v>
      </c>
      <c r="C2153" s="54" t="s">
        <v>1125</v>
      </c>
      <c r="D2153" s="54" t="s">
        <v>152</v>
      </c>
      <c r="E2153" s="54" t="s">
        <v>365</v>
      </c>
      <c r="F2153" s="54" t="s">
        <v>267</v>
      </c>
      <c r="G2153" s="54" t="s">
        <v>302</v>
      </c>
      <c r="H2153" s="54" t="s">
        <v>830</v>
      </c>
      <c r="I2153" s="54" t="s">
        <v>831</v>
      </c>
      <c r="J2153" s="54" t="s">
        <v>302</v>
      </c>
      <c r="K2153" s="54" t="s">
        <v>838</v>
      </c>
      <c r="L2153" s="89">
        <v>41695</v>
      </c>
      <c r="M2153" s="89"/>
      <c r="N2153" s="54" t="s">
        <v>839</v>
      </c>
      <c r="O2153" s="90">
        <v>0.78966197869999999</v>
      </c>
      <c r="P2153" s="54">
        <v>178</v>
      </c>
    </row>
    <row r="2154" spans="1:16" ht="24">
      <c r="A2154" s="54" t="s">
        <v>225</v>
      </c>
      <c r="B2154" s="54" t="s">
        <v>185</v>
      </c>
      <c r="C2154" s="54" t="s">
        <v>1125</v>
      </c>
      <c r="D2154" s="54" t="s">
        <v>152</v>
      </c>
      <c r="E2154" s="54" t="s">
        <v>365</v>
      </c>
      <c r="F2154" s="54" t="s">
        <v>267</v>
      </c>
      <c r="G2154" s="54" t="s">
        <v>302</v>
      </c>
      <c r="H2154" s="54" t="s">
        <v>830</v>
      </c>
      <c r="I2154" s="54" t="s">
        <v>831</v>
      </c>
      <c r="J2154" s="54" t="s">
        <v>302</v>
      </c>
      <c r="K2154" s="54" t="s">
        <v>700</v>
      </c>
      <c r="L2154" s="89">
        <v>41695</v>
      </c>
      <c r="M2154" s="89"/>
      <c r="N2154" s="54" t="s">
        <v>840</v>
      </c>
      <c r="O2154" s="90">
        <v>1.3453710472</v>
      </c>
      <c r="P2154" s="54">
        <v>290</v>
      </c>
    </row>
    <row r="2155" spans="1:16" ht="24">
      <c r="A2155" s="54" t="s">
        <v>225</v>
      </c>
      <c r="B2155" s="54" t="s">
        <v>185</v>
      </c>
      <c r="C2155" s="54" t="s">
        <v>1125</v>
      </c>
      <c r="D2155" s="54" t="s">
        <v>152</v>
      </c>
      <c r="E2155" s="54" t="s">
        <v>365</v>
      </c>
      <c r="F2155" s="54" t="s">
        <v>267</v>
      </c>
      <c r="G2155" s="54" t="s">
        <v>302</v>
      </c>
      <c r="H2155" s="54" t="s">
        <v>830</v>
      </c>
      <c r="I2155" s="54" t="s">
        <v>831</v>
      </c>
      <c r="J2155" s="54" t="s">
        <v>302</v>
      </c>
      <c r="K2155" s="54" t="s">
        <v>841</v>
      </c>
      <c r="L2155" s="89">
        <v>41695</v>
      </c>
      <c r="M2155" s="89"/>
      <c r="N2155" s="54" t="s">
        <v>842</v>
      </c>
      <c r="O2155" s="90">
        <v>0.64521740179999998</v>
      </c>
      <c r="P2155" s="54">
        <v>139</v>
      </c>
    </row>
    <row r="2156" spans="1:16" ht="24">
      <c r="A2156" s="54" t="s">
        <v>225</v>
      </c>
      <c r="B2156" s="54" t="s">
        <v>185</v>
      </c>
      <c r="C2156" s="54" t="s">
        <v>1125</v>
      </c>
      <c r="D2156" s="54" t="s">
        <v>152</v>
      </c>
      <c r="E2156" s="54" t="s">
        <v>365</v>
      </c>
      <c r="F2156" s="54" t="s">
        <v>267</v>
      </c>
      <c r="G2156" s="54" t="s">
        <v>302</v>
      </c>
      <c r="H2156" s="54" t="s">
        <v>830</v>
      </c>
      <c r="I2156" s="54" t="s">
        <v>831</v>
      </c>
      <c r="J2156" s="54" t="s">
        <v>302</v>
      </c>
      <c r="K2156" s="54" t="s">
        <v>830</v>
      </c>
      <c r="L2156" s="89">
        <v>41695</v>
      </c>
      <c r="M2156" s="89"/>
      <c r="N2156" s="54" t="s">
        <v>843</v>
      </c>
      <c r="O2156" s="90">
        <v>0.9124686353</v>
      </c>
      <c r="P2156" s="54">
        <v>192</v>
      </c>
    </row>
    <row r="2157" spans="1:16" ht="24">
      <c r="A2157" s="54" t="s">
        <v>225</v>
      </c>
      <c r="B2157" s="54" t="s">
        <v>185</v>
      </c>
      <c r="C2157" s="54" t="s">
        <v>1125</v>
      </c>
      <c r="D2157" s="54" t="s">
        <v>152</v>
      </c>
      <c r="E2157" s="54" t="s">
        <v>365</v>
      </c>
      <c r="F2157" s="54" t="s">
        <v>267</v>
      </c>
      <c r="G2157" s="54" t="s">
        <v>302</v>
      </c>
      <c r="H2157" s="54" t="s">
        <v>830</v>
      </c>
      <c r="I2157" s="54" t="s">
        <v>831</v>
      </c>
      <c r="J2157" s="54" t="s">
        <v>302</v>
      </c>
      <c r="K2157" s="54" t="s">
        <v>844</v>
      </c>
      <c r="L2157" s="89">
        <v>41695</v>
      </c>
      <c r="M2157" s="89"/>
      <c r="N2157" s="54" t="s">
        <v>845</v>
      </c>
      <c r="O2157" s="90">
        <v>1.8174184733000001</v>
      </c>
      <c r="P2157" s="54">
        <v>383</v>
      </c>
    </row>
    <row r="2158" spans="1:16" ht="24">
      <c r="A2158" s="54" t="s">
        <v>225</v>
      </c>
      <c r="B2158" s="54" t="s">
        <v>185</v>
      </c>
      <c r="C2158" s="54" t="s">
        <v>1125</v>
      </c>
      <c r="D2158" s="54" t="s">
        <v>152</v>
      </c>
      <c r="E2158" s="54" t="s">
        <v>365</v>
      </c>
      <c r="F2158" s="54" t="s">
        <v>267</v>
      </c>
      <c r="G2158" s="54" t="s">
        <v>302</v>
      </c>
      <c r="H2158" s="54" t="s">
        <v>830</v>
      </c>
      <c r="I2158" s="54" t="s">
        <v>831</v>
      </c>
      <c r="J2158" s="54" t="s">
        <v>302</v>
      </c>
      <c r="K2158" s="54" t="s">
        <v>846</v>
      </c>
      <c r="L2158" s="89">
        <v>41695</v>
      </c>
      <c r="M2158" s="89"/>
      <c r="N2158" s="54" t="s">
        <v>847</v>
      </c>
      <c r="O2158" s="90">
        <v>4.1942588735999999</v>
      </c>
      <c r="P2158" s="54">
        <v>881</v>
      </c>
    </row>
    <row r="2159" spans="1:16" ht="24">
      <c r="A2159" s="54" t="s">
        <v>225</v>
      </c>
      <c r="B2159" s="54" t="s">
        <v>185</v>
      </c>
      <c r="C2159" s="54" t="s">
        <v>1125</v>
      </c>
      <c r="D2159" s="54" t="s">
        <v>152</v>
      </c>
      <c r="E2159" s="54" t="s">
        <v>365</v>
      </c>
      <c r="F2159" s="54" t="s">
        <v>267</v>
      </c>
      <c r="G2159" s="54" t="s">
        <v>302</v>
      </c>
      <c r="H2159" s="54" t="s">
        <v>830</v>
      </c>
      <c r="I2159" s="54" t="s">
        <v>831</v>
      </c>
      <c r="J2159" s="54" t="s">
        <v>302</v>
      </c>
      <c r="K2159" s="54" t="s">
        <v>848</v>
      </c>
      <c r="L2159" s="89">
        <v>41695</v>
      </c>
      <c r="M2159" s="89"/>
      <c r="N2159" s="54" t="s">
        <v>849</v>
      </c>
      <c r="O2159" s="90">
        <v>1.3431818316999999</v>
      </c>
      <c r="P2159" s="54">
        <v>285</v>
      </c>
    </row>
    <row r="2160" spans="1:16" ht="24">
      <c r="A2160" s="54" t="s">
        <v>225</v>
      </c>
      <c r="B2160" s="54" t="s">
        <v>185</v>
      </c>
      <c r="C2160" s="54" t="s">
        <v>1125</v>
      </c>
      <c r="D2160" s="54" t="s">
        <v>152</v>
      </c>
      <c r="E2160" s="54" t="s">
        <v>365</v>
      </c>
      <c r="F2160" s="54" t="s">
        <v>267</v>
      </c>
      <c r="G2160" s="54" t="s">
        <v>302</v>
      </c>
      <c r="H2160" s="54" t="s">
        <v>830</v>
      </c>
      <c r="I2160" s="54" t="s">
        <v>831</v>
      </c>
      <c r="J2160" s="54" t="s">
        <v>302</v>
      </c>
      <c r="K2160" s="54" t="s">
        <v>850</v>
      </c>
      <c r="L2160" s="89">
        <v>41695</v>
      </c>
      <c r="M2160" s="89"/>
      <c r="N2160" s="54" t="s">
        <v>851</v>
      </c>
      <c r="O2160" s="90">
        <v>1.037475932</v>
      </c>
      <c r="P2160" s="54">
        <v>222</v>
      </c>
    </row>
    <row r="2161" spans="1:16" ht="24">
      <c r="A2161" s="54" t="s">
        <v>225</v>
      </c>
      <c r="B2161" s="54" t="s">
        <v>185</v>
      </c>
      <c r="C2161" s="54" t="s">
        <v>1125</v>
      </c>
      <c r="D2161" s="54" t="s">
        <v>152</v>
      </c>
      <c r="E2161" s="54" t="s">
        <v>365</v>
      </c>
      <c r="F2161" s="54" t="s">
        <v>267</v>
      </c>
      <c r="G2161" s="54" t="s">
        <v>302</v>
      </c>
      <c r="H2161" s="54" t="s">
        <v>830</v>
      </c>
      <c r="I2161" s="54" t="s">
        <v>831</v>
      </c>
      <c r="J2161" s="54" t="s">
        <v>302</v>
      </c>
      <c r="K2161" s="54" t="s">
        <v>852</v>
      </c>
      <c r="L2161" s="89">
        <v>41695</v>
      </c>
      <c r="M2161" s="89"/>
      <c r="N2161" s="54" t="s">
        <v>853</v>
      </c>
      <c r="O2161" s="90">
        <v>0.80328000249999998</v>
      </c>
      <c r="P2161" s="54">
        <v>170</v>
      </c>
    </row>
    <row r="2162" spans="1:16" ht="24">
      <c r="A2162" s="54" t="s">
        <v>225</v>
      </c>
      <c r="B2162" s="54" t="s">
        <v>185</v>
      </c>
      <c r="C2162" s="54" t="s">
        <v>1125</v>
      </c>
      <c r="D2162" s="54" t="s">
        <v>152</v>
      </c>
      <c r="E2162" s="54" t="s">
        <v>365</v>
      </c>
      <c r="F2162" s="54" t="s">
        <v>267</v>
      </c>
      <c r="G2162" s="54" t="s">
        <v>854</v>
      </c>
      <c r="H2162" s="54" t="s">
        <v>855</v>
      </c>
      <c r="I2162" s="54" t="s">
        <v>856</v>
      </c>
      <c r="J2162" s="54" t="s">
        <v>854</v>
      </c>
      <c r="K2162" s="54" t="s">
        <v>857</v>
      </c>
      <c r="L2162" s="89">
        <v>41688</v>
      </c>
      <c r="M2162" s="89"/>
      <c r="N2162" s="54" t="s">
        <v>858</v>
      </c>
      <c r="O2162" s="90">
        <v>2.0006484674</v>
      </c>
      <c r="P2162" s="54">
        <v>410</v>
      </c>
    </row>
    <row r="2163" spans="1:16" ht="24">
      <c r="A2163" s="54" t="s">
        <v>225</v>
      </c>
      <c r="B2163" s="54" t="s">
        <v>185</v>
      </c>
      <c r="C2163" s="54" t="s">
        <v>1125</v>
      </c>
      <c r="D2163" s="54" t="s">
        <v>152</v>
      </c>
      <c r="E2163" s="54" t="s">
        <v>365</v>
      </c>
      <c r="F2163" s="54" t="s">
        <v>267</v>
      </c>
      <c r="G2163" s="54" t="s">
        <v>854</v>
      </c>
      <c r="H2163" s="54" t="s">
        <v>855</v>
      </c>
      <c r="I2163" s="54" t="s">
        <v>856</v>
      </c>
      <c r="J2163" s="54" t="s">
        <v>854</v>
      </c>
      <c r="K2163" s="54" t="s">
        <v>859</v>
      </c>
      <c r="L2163" s="89">
        <v>41688</v>
      </c>
      <c r="M2163" s="89"/>
      <c r="N2163" s="54" t="s">
        <v>860</v>
      </c>
      <c r="O2163" s="90">
        <v>0.84667567990000003</v>
      </c>
      <c r="P2163" s="54">
        <v>166</v>
      </c>
    </row>
    <row r="2164" spans="1:16" ht="24">
      <c r="A2164" s="54" t="s">
        <v>225</v>
      </c>
      <c r="B2164" s="54" t="s">
        <v>185</v>
      </c>
      <c r="C2164" s="54" t="s">
        <v>1125</v>
      </c>
      <c r="D2164" s="54" t="s">
        <v>152</v>
      </c>
      <c r="E2164" s="54" t="s">
        <v>365</v>
      </c>
      <c r="F2164" s="54" t="s">
        <v>267</v>
      </c>
      <c r="G2164" s="54" t="s">
        <v>854</v>
      </c>
      <c r="H2164" s="54" t="s">
        <v>855</v>
      </c>
      <c r="I2164" s="54" t="s">
        <v>856</v>
      </c>
      <c r="J2164" s="54" t="s">
        <v>854</v>
      </c>
      <c r="K2164" s="54" t="s">
        <v>855</v>
      </c>
      <c r="L2164" s="89">
        <v>41688</v>
      </c>
      <c r="M2164" s="89"/>
      <c r="N2164" s="54" t="s">
        <v>861</v>
      </c>
      <c r="O2164" s="90">
        <v>2.5123344707999999</v>
      </c>
      <c r="P2164" s="54">
        <v>489</v>
      </c>
    </row>
    <row r="2165" spans="1:16" ht="24">
      <c r="A2165" s="54" t="s">
        <v>225</v>
      </c>
      <c r="B2165" s="54" t="s">
        <v>185</v>
      </c>
      <c r="C2165" s="54" t="s">
        <v>1125</v>
      </c>
      <c r="D2165" s="54" t="s">
        <v>152</v>
      </c>
      <c r="E2165" s="54" t="s">
        <v>365</v>
      </c>
      <c r="F2165" s="54" t="s">
        <v>267</v>
      </c>
      <c r="G2165" s="54" t="s">
        <v>854</v>
      </c>
      <c r="H2165" s="54" t="s">
        <v>855</v>
      </c>
      <c r="I2165" s="54" t="s">
        <v>856</v>
      </c>
      <c r="J2165" s="54" t="s">
        <v>854</v>
      </c>
      <c r="K2165" s="54" t="s">
        <v>862</v>
      </c>
      <c r="L2165" s="89">
        <v>41688</v>
      </c>
      <c r="M2165" s="89"/>
      <c r="N2165" s="54" t="s">
        <v>863</v>
      </c>
      <c r="O2165" s="90">
        <v>1.7408640976</v>
      </c>
      <c r="P2165" s="54">
        <v>349</v>
      </c>
    </row>
    <row r="2166" spans="1:16" ht="24">
      <c r="A2166" s="54" t="s">
        <v>225</v>
      </c>
      <c r="B2166" s="54" t="s">
        <v>185</v>
      </c>
      <c r="C2166" s="54" t="s">
        <v>1125</v>
      </c>
      <c r="D2166" s="54" t="s">
        <v>152</v>
      </c>
      <c r="E2166" s="54" t="s">
        <v>365</v>
      </c>
      <c r="F2166" s="54" t="s">
        <v>267</v>
      </c>
      <c r="G2166" s="54" t="s">
        <v>854</v>
      </c>
      <c r="H2166" s="54" t="s">
        <v>855</v>
      </c>
      <c r="I2166" s="54" t="s">
        <v>856</v>
      </c>
      <c r="J2166" s="54" t="s">
        <v>854</v>
      </c>
      <c r="K2166" s="54" t="s">
        <v>864</v>
      </c>
      <c r="L2166" s="89">
        <v>41688</v>
      </c>
      <c r="M2166" s="89"/>
      <c r="N2166" s="54" t="s">
        <v>865</v>
      </c>
      <c r="O2166" s="90">
        <v>7.0292512911999996</v>
      </c>
      <c r="P2166" s="54">
        <v>1397</v>
      </c>
    </row>
    <row r="2167" spans="1:16" ht="24">
      <c r="A2167" s="54" t="s">
        <v>225</v>
      </c>
      <c r="B2167" s="54" t="s">
        <v>185</v>
      </c>
      <c r="C2167" s="54" t="s">
        <v>1125</v>
      </c>
      <c r="D2167" s="54" t="s">
        <v>152</v>
      </c>
      <c r="E2167" s="54" t="s">
        <v>365</v>
      </c>
      <c r="F2167" s="54" t="s">
        <v>267</v>
      </c>
      <c r="G2167" s="54" t="s">
        <v>854</v>
      </c>
      <c r="H2167" s="54" t="s">
        <v>855</v>
      </c>
      <c r="I2167" s="54" t="s">
        <v>856</v>
      </c>
      <c r="J2167" s="54" t="s">
        <v>854</v>
      </c>
      <c r="K2167" s="54" t="s">
        <v>866</v>
      </c>
      <c r="L2167" s="89">
        <v>41688</v>
      </c>
      <c r="M2167" s="89"/>
      <c r="N2167" s="54" t="s">
        <v>867</v>
      </c>
      <c r="O2167" s="90">
        <v>3.3657835404999998</v>
      </c>
      <c r="P2167" s="54">
        <v>645</v>
      </c>
    </row>
    <row r="2168" spans="1:16" ht="24">
      <c r="A2168" s="54" t="s">
        <v>225</v>
      </c>
      <c r="B2168" s="54" t="s">
        <v>185</v>
      </c>
      <c r="C2168" s="54" t="s">
        <v>1125</v>
      </c>
      <c r="D2168" s="54" t="s">
        <v>152</v>
      </c>
      <c r="E2168" s="54" t="s">
        <v>365</v>
      </c>
      <c r="F2168" s="54" t="s">
        <v>267</v>
      </c>
      <c r="G2168" s="54" t="s">
        <v>854</v>
      </c>
      <c r="H2168" s="54" t="s">
        <v>855</v>
      </c>
      <c r="I2168" s="54" t="s">
        <v>856</v>
      </c>
      <c r="J2168" s="54" t="s">
        <v>854</v>
      </c>
      <c r="K2168" s="54" t="s">
        <v>868</v>
      </c>
      <c r="L2168" s="89">
        <v>41688</v>
      </c>
      <c r="M2168" s="89"/>
      <c r="N2168" s="54" t="s">
        <v>869</v>
      </c>
      <c r="O2168" s="90">
        <v>5.8262803460000008</v>
      </c>
      <c r="P2168" s="54">
        <v>1147</v>
      </c>
    </row>
    <row r="2169" spans="1:16" ht="24">
      <c r="A2169" s="54" t="s">
        <v>225</v>
      </c>
      <c r="B2169" s="54" t="s">
        <v>185</v>
      </c>
      <c r="C2169" s="54" t="s">
        <v>1125</v>
      </c>
      <c r="D2169" s="54" t="s">
        <v>152</v>
      </c>
      <c r="E2169" s="54" t="s">
        <v>365</v>
      </c>
      <c r="F2169" s="54" t="s">
        <v>267</v>
      </c>
      <c r="G2169" s="54" t="s">
        <v>854</v>
      </c>
      <c r="H2169" s="54" t="s">
        <v>855</v>
      </c>
      <c r="I2169" s="54" t="s">
        <v>856</v>
      </c>
      <c r="J2169" s="54" t="s">
        <v>854</v>
      </c>
      <c r="K2169" s="54" t="s">
        <v>870</v>
      </c>
      <c r="L2169" s="89">
        <v>41688</v>
      </c>
      <c r="M2169" s="89"/>
      <c r="N2169" s="54" t="s">
        <v>871</v>
      </c>
      <c r="O2169" s="90">
        <v>2.2983933206999998</v>
      </c>
      <c r="P2169" s="54">
        <v>451</v>
      </c>
    </row>
    <row r="2170" spans="1:16" ht="24">
      <c r="A2170" s="54" t="s">
        <v>225</v>
      </c>
      <c r="B2170" s="54" t="s">
        <v>185</v>
      </c>
      <c r="C2170" s="54" t="s">
        <v>1125</v>
      </c>
      <c r="D2170" s="54" t="s">
        <v>152</v>
      </c>
      <c r="E2170" s="54" t="s">
        <v>365</v>
      </c>
      <c r="F2170" s="54" t="s">
        <v>267</v>
      </c>
      <c r="G2170" s="54" t="s">
        <v>854</v>
      </c>
      <c r="H2170" s="54" t="s">
        <v>855</v>
      </c>
      <c r="I2170" s="54" t="s">
        <v>856</v>
      </c>
      <c r="J2170" s="54" t="s">
        <v>854</v>
      </c>
      <c r="K2170" s="54" t="s">
        <v>872</v>
      </c>
      <c r="L2170" s="89">
        <v>41688</v>
      </c>
      <c r="M2170" s="89"/>
      <c r="N2170" s="54" t="s">
        <v>873</v>
      </c>
      <c r="O2170" s="90">
        <v>106.8372089479</v>
      </c>
      <c r="P2170" s="54">
        <v>21284</v>
      </c>
    </row>
    <row r="2171" spans="1:16" ht="24">
      <c r="A2171" s="54" t="s">
        <v>225</v>
      </c>
      <c r="B2171" s="54" t="s">
        <v>185</v>
      </c>
      <c r="C2171" s="54" t="s">
        <v>1125</v>
      </c>
      <c r="D2171" s="54" t="s">
        <v>152</v>
      </c>
      <c r="E2171" s="54" t="s">
        <v>365</v>
      </c>
      <c r="F2171" s="54" t="s">
        <v>267</v>
      </c>
      <c r="G2171" s="54" t="s">
        <v>854</v>
      </c>
      <c r="H2171" s="54" t="s">
        <v>855</v>
      </c>
      <c r="I2171" s="54" t="s">
        <v>856</v>
      </c>
      <c r="J2171" s="54" t="s">
        <v>854</v>
      </c>
      <c r="K2171" s="54" t="s">
        <v>874</v>
      </c>
      <c r="L2171" s="89">
        <v>41688</v>
      </c>
      <c r="M2171" s="89"/>
      <c r="N2171" s="54" t="s">
        <v>875</v>
      </c>
      <c r="O2171" s="90">
        <v>1.8240802491000001</v>
      </c>
      <c r="P2171" s="54">
        <v>364</v>
      </c>
    </row>
    <row r="2172" spans="1:16" ht="24">
      <c r="A2172" s="54" t="s">
        <v>225</v>
      </c>
      <c r="B2172" s="54" t="s">
        <v>185</v>
      </c>
      <c r="C2172" s="54" t="s">
        <v>1125</v>
      </c>
      <c r="D2172" s="54" t="s">
        <v>152</v>
      </c>
      <c r="E2172" s="54" t="s">
        <v>365</v>
      </c>
      <c r="F2172" s="54" t="s">
        <v>267</v>
      </c>
      <c r="G2172" s="54" t="s">
        <v>349</v>
      </c>
      <c r="H2172" s="54" t="s">
        <v>884</v>
      </c>
      <c r="I2172" s="54" t="s">
        <v>885</v>
      </c>
      <c r="J2172" s="54" t="s">
        <v>349</v>
      </c>
      <c r="K2172" s="54" t="s">
        <v>886</v>
      </c>
      <c r="L2172" s="89">
        <v>42440</v>
      </c>
      <c r="M2172" s="89"/>
      <c r="N2172" s="54" t="s">
        <v>887</v>
      </c>
      <c r="O2172" s="90">
        <v>0.43978000270000001</v>
      </c>
      <c r="P2172" s="54">
        <v>87</v>
      </c>
    </row>
    <row r="2173" spans="1:16" ht="24">
      <c r="A2173" s="54" t="s">
        <v>225</v>
      </c>
      <c r="B2173" s="54" t="s">
        <v>185</v>
      </c>
      <c r="C2173" s="54" t="s">
        <v>1125</v>
      </c>
      <c r="D2173" s="54" t="s">
        <v>152</v>
      </c>
      <c r="E2173" s="54" t="s">
        <v>365</v>
      </c>
      <c r="F2173" s="54" t="s">
        <v>267</v>
      </c>
      <c r="G2173" s="54" t="s">
        <v>349</v>
      </c>
      <c r="H2173" s="54" t="s">
        <v>884</v>
      </c>
      <c r="I2173" s="54" t="s">
        <v>885</v>
      </c>
      <c r="J2173" s="54" t="s">
        <v>349</v>
      </c>
      <c r="K2173" s="54" t="s">
        <v>888</v>
      </c>
      <c r="L2173" s="89">
        <v>42440</v>
      </c>
      <c r="M2173" s="89"/>
      <c r="N2173" s="54" t="s">
        <v>889</v>
      </c>
      <c r="O2173" s="90">
        <v>0.47700459849999999</v>
      </c>
      <c r="P2173" s="54">
        <v>97</v>
      </c>
    </row>
    <row r="2174" spans="1:16" ht="24">
      <c r="A2174" s="54" t="s">
        <v>225</v>
      </c>
      <c r="B2174" s="54" t="s">
        <v>185</v>
      </c>
      <c r="C2174" s="54" t="s">
        <v>1125</v>
      </c>
      <c r="D2174" s="54" t="s">
        <v>152</v>
      </c>
      <c r="E2174" s="54" t="s">
        <v>365</v>
      </c>
      <c r="F2174" s="54" t="s">
        <v>267</v>
      </c>
      <c r="G2174" s="54" t="s">
        <v>349</v>
      </c>
      <c r="H2174" s="54" t="s">
        <v>884</v>
      </c>
      <c r="I2174" s="54" t="s">
        <v>885</v>
      </c>
      <c r="J2174" s="54" t="s">
        <v>349</v>
      </c>
      <c r="K2174" s="54" t="s">
        <v>890</v>
      </c>
      <c r="L2174" s="89">
        <v>42440</v>
      </c>
      <c r="M2174" s="89"/>
      <c r="N2174" s="54" t="s">
        <v>891</v>
      </c>
      <c r="O2174" s="90">
        <v>0.53345045540000002</v>
      </c>
      <c r="P2174" s="54">
        <v>107</v>
      </c>
    </row>
    <row r="2175" spans="1:16" ht="24">
      <c r="A2175" s="54" t="s">
        <v>225</v>
      </c>
      <c r="B2175" s="54" t="s">
        <v>185</v>
      </c>
      <c r="C2175" s="54" t="s">
        <v>1125</v>
      </c>
      <c r="D2175" s="54" t="s">
        <v>152</v>
      </c>
      <c r="E2175" s="54" t="s">
        <v>365</v>
      </c>
      <c r="F2175" s="54" t="s">
        <v>267</v>
      </c>
      <c r="G2175" s="54" t="s">
        <v>349</v>
      </c>
      <c r="H2175" s="54" t="s">
        <v>884</v>
      </c>
      <c r="I2175" s="54" t="s">
        <v>885</v>
      </c>
      <c r="J2175" s="54" t="s">
        <v>349</v>
      </c>
      <c r="K2175" s="54" t="s">
        <v>892</v>
      </c>
      <c r="L2175" s="89">
        <v>42440</v>
      </c>
      <c r="M2175" s="89"/>
      <c r="N2175" s="54" t="s">
        <v>893</v>
      </c>
      <c r="O2175" s="90">
        <v>0.48105006600000022</v>
      </c>
      <c r="P2175" s="54">
        <v>109</v>
      </c>
    </row>
    <row r="2176" spans="1:16" ht="24">
      <c r="A2176" s="54" t="s">
        <v>225</v>
      </c>
      <c r="B2176" s="54" t="s">
        <v>185</v>
      </c>
      <c r="C2176" s="54" t="s">
        <v>1125</v>
      </c>
      <c r="D2176" s="54" t="s">
        <v>152</v>
      </c>
      <c r="E2176" s="54" t="s">
        <v>365</v>
      </c>
      <c r="F2176" s="54" t="s">
        <v>267</v>
      </c>
      <c r="G2176" s="54" t="s">
        <v>349</v>
      </c>
      <c r="H2176" s="54" t="s">
        <v>884</v>
      </c>
      <c r="I2176" s="54" t="s">
        <v>885</v>
      </c>
      <c r="J2176" s="54" t="s">
        <v>349</v>
      </c>
      <c r="K2176" s="54" t="s">
        <v>894</v>
      </c>
      <c r="L2176" s="89">
        <v>42440</v>
      </c>
      <c r="M2176" s="89"/>
      <c r="N2176" s="54" t="s">
        <v>895</v>
      </c>
      <c r="O2176" s="90">
        <v>0.33634804620000008</v>
      </c>
      <c r="P2176" s="54">
        <v>68</v>
      </c>
    </row>
    <row r="2177" spans="1:16" ht="24">
      <c r="A2177" s="54" t="s">
        <v>225</v>
      </c>
      <c r="B2177" s="54" t="s">
        <v>185</v>
      </c>
      <c r="C2177" s="54" t="s">
        <v>1125</v>
      </c>
      <c r="D2177" s="54" t="s">
        <v>152</v>
      </c>
      <c r="E2177" s="54" t="s">
        <v>365</v>
      </c>
      <c r="F2177" s="54" t="s">
        <v>267</v>
      </c>
      <c r="G2177" s="54" t="s">
        <v>349</v>
      </c>
      <c r="H2177" s="54" t="s">
        <v>884</v>
      </c>
      <c r="I2177" s="54" t="s">
        <v>885</v>
      </c>
      <c r="J2177" s="54" t="s">
        <v>349</v>
      </c>
      <c r="K2177" s="54" t="s">
        <v>896</v>
      </c>
      <c r="L2177" s="89">
        <v>42440</v>
      </c>
      <c r="M2177" s="89"/>
      <c r="N2177" s="54" t="s">
        <v>897</v>
      </c>
      <c r="O2177" s="90">
        <v>8.2191352991999995</v>
      </c>
      <c r="P2177" s="54">
        <v>1711</v>
      </c>
    </row>
    <row r="2178" spans="1:16" ht="24">
      <c r="A2178" s="54" t="s">
        <v>225</v>
      </c>
      <c r="B2178" s="54" t="s">
        <v>185</v>
      </c>
      <c r="C2178" s="54" t="s">
        <v>1125</v>
      </c>
      <c r="D2178" s="54" t="s">
        <v>152</v>
      </c>
      <c r="E2178" s="54" t="s">
        <v>365</v>
      </c>
      <c r="F2178" s="54" t="s">
        <v>267</v>
      </c>
      <c r="G2178" s="54" t="s">
        <v>349</v>
      </c>
      <c r="H2178" s="54" t="s">
        <v>884</v>
      </c>
      <c r="I2178" s="54" t="s">
        <v>885</v>
      </c>
      <c r="J2178" s="54" t="s">
        <v>349</v>
      </c>
      <c r="K2178" s="54" t="s">
        <v>898</v>
      </c>
      <c r="L2178" s="89">
        <v>42440</v>
      </c>
      <c r="M2178" s="89"/>
      <c r="N2178" s="54" t="s">
        <v>899</v>
      </c>
      <c r="O2178" s="90">
        <v>1.1433660782999999</v>
      </c>
      <c r="P2178" s="54">
        <v>209</v>
      </c>
    </row>
    <row r="2179" spans="1:16" ht="24">
      <c r="A2179" s="54" t="s">
        <v>225</v>
      </c>
      <c r="B2179" s="54" t="s">
        <v>185</v>
      </c>
      <c r="C2179" s="54" t="s">
        <v>1125</v>
      </c>
      <c r="D2179" s="54" t="s">
        <v>152</v>
      </c>
      <c r="E2179" s="54" t="s">
        <v>365</v>
      </c>
      <c r="F2179" s="54" t="s">
        <v>267</v>
      </c>
      <c r="G2179" s="54" t="s">
        <v>349</v>
      </c>
      <c r="H2179" s="54" t="s">
        <v>884</v>
      </c>
      <c r="I2179" s="54" t="s">
        <v>885</v>
      </c>
      <c r="J2179" s="54" t="s">
        <v>349</v>
      </c>
      <c r="K2179" s="54" t="s">
        <v>900</v>
      </c>
      <c r="L2179" s="89">
        <v>42440</v>
      </c>
      <c r="M2179" s="89"/>
      <c r="N2179" s="54" t="s">
        <v>901</v>
      </c>
      <c r="O2179" s="90">
        <v>0.51398429509999999</v>
      </c>
      <c r="P2179" s="54">
        <v>105</v>
      </c>
    </row>
    <row r="2180" spans="1:16" ht="24">
      <c r="A2180" s="54" t="s">
        <v>225</v>
      </c>
      <c r="B2180" s="54" t="s">
        <v>185</v>
      </c>
      <c r="C2180" s="54" t="s">
        <v>1125</v>
      </c>
      <c r="D2180" s="54" t="s">
        <v>152</v>
      </c>
      <c r="E2180" s="54" t="s">
        <v>365</v>
      </c>
      <c r="F2180" s="54" t="s">
        <v>267</v>
      </c>
      <c r="G2180" s="54" t="s">
        <v>349</v>
      </c>
      <c r="H2180" s="54" t="s">
        <v>884</v>
      </c>
      <c r="I2180" s="54" t="s">
        <v>885</v>
      </c>
      <c r="J2180" s="54" t="s">
        <v>349</v>
      </c>
      <c r="K2180" s="54" t="s">
        <v>902</v>
      </c>
      <c r="L2180" s="89">
        <v>42440</v>
      </c>
      <c r="M2180" s="89"/>
      <c r="N2180" s="54" t="s">
        <v>903</v>
      </c>
      <c r="O2180" s="90">
        <v>1.272806659</v>
      </c>
      <c r="P2180" s="54">
        <v>275</v>
      </c>
    </row>
    <row r="2181" spans="1:16" ht="24">
      <c r="A2181" s="54" t="s">
        <v>225</v>
      </c>
      <c r="B2181" s="54" t="s">
        <v>185</v>
      </c>
      <c r="C2181" s="54" t="s">
        <v>1125</v>
      </c>
      <c r="D2181" s="54" t="s">
        <v>152</v>
      </c>
      <c r="E2181" s="54" t="s">
        <v>365</v>
      </c>
      <c r="F2181" s="54" t="s">
        <v>267</v>
      </c>
      <c r="G2181" s="54" t="s">
        <v>349</v>
      </c>
      <c r="H2181" s="54" t="s">
        <v>904</v>
      </c>
      <c r="I2181" s="54" t="s">
        <v>905</v>
      </c>
      <c r="J2181" s="54" t="s">
        <v>349</v>
      </c>
      <c r="K2181" s="54" t="s">
        <v>906</v>
      </c>
      <c r="L2181" s="89">
        <v>42237</v>
      </c>
      <c r="M2181" s="89"/>
      <c r="N2181" s="54" t="s">
        <v>907</v>
      </c>
      <c r="O2181" s="90">
        <v>0.26987466609999999</v>
      </c>
      <c r="P2181" s="54">
        <v>62</v>
      </c>
    </row>
    <row r="2182" spans="1:16" ht="24">
      <c r="A2182" s="54" t="s">
        <v>225</v>
      </c>
      <c r="B2182" s="54" t="s">
        <v>185</v>
      </c>
      <c r="C2182" s="54" t="s">
        <v>1125</v>
      </c>
      <c r="D2182" s="54" t="s">
        <v>152</v>
      </c>
      <c r="E2182" s="54" t="s">
        <v>365</v>
      </c>
      <c r="F2182" s="54" t="s">
        <v>267</v>
      </c>
      <c r="G2182" s="54" t="s">
        <v>349</v>
      </c>
      <c r="H2182" s="54" t="s">
        <v>904</v>
      </c>
      <c r="I2182" s="54" t="s">
        <v>908</v>
      </c>
      <c r="J2182" s="54" t="s">
        <v>349</v>
      </c>
      <c r="K2182" s="54" t="s">
        <v>909</v>
      </c>
      <c r="L2182" s="89">
        <v>42209</v>
      </c>
      <c r="M2182" s="89"/>
      <c r="N2182" s="54" t="s">
        <v>910</v>
      </c>
      <c r="O2182" s="90">
        <v>1.6616443834000001</v>
      </c>
      <c r="P2182" s="54">
        <v>365</v>
      </c>
    </row>
    <row r="2183" spans="1:16" ht="24">
      <c r="A2183" s="54" t="s">
        <v>225</v>
      </c>
      <c r="B2183" s="54" t="s">
        <v>185</v>
      </c>
      <c r="C2183" s="54" t="s">
        <v>1125</v>
      </c>
      <c r="D2183" s="54" t="s">
        <v>152</v>
      </c>
      <c r="E2183" s="54" t="s">
        <v>365</v>
      </c>
      <c r="F2183" s="54" t="s">
        <v>267</v>
      </c>
      <c r="G2183" s="54" t="s">
        <v>349</v>
      </c>
      <c r="H2183" s="54" t="s">
        <v>904</v>
      </c>
      <c r="I2183" s="54" t="s">
        <v>908</v>
      </c>
      <c r="J2183" s="54" t="s">
        <v>349</v>
      </c>
      <c r="K2183" s="54" t="s">
        <v>911</v>
      </c>
      <c r="L2183" s="89">
        <v>42209</v>
      </c>
      <c r="M2183" s="89"/>
      <c r="N2183" s="54" t="s">
        <v>912</v>
      </c>
      <c r="O2183" s="90">
        <v>0.91807283930000005</v>
      </c>
      <c r="P2183" s="54">
        <v>211</v>
      </c>
    </row>
    <row r="2184" spans="1:16" ht="24">
      <c r="A2184" s="54" t="s">
        <v>225</v>
      </c>
      <c r="B2184" s="54" t="s">
        <v>185</v>
      </c>
      <c r="C2184" s="54" t="s">
        <v>1125</v>
      </c>
      <c r="D2184" s="54" t="s">
        <v>152</v>
      </c>
      <c r="E2184" s="54" t="s">
        <v>365</v>
      </c>
      <c r="F2184" s="54" t="s">
        <v>267</v>
      </c>
      <c r="G2184" s="54" t="s">
        <v>349</v>
      </c>
      <c r="H2184" s="54" t="s">
        <v>904</v>
      </c>
      <c r="I2184" s="54" t="s">
        <v>908</v>
      </c>
      <c r="J2184" s="54" t="s">
        <v>349</v>
      </c>
      <c r="K2184" s="54" t="s">
        <v>913</v>
      </c>
      <c r="L2184" s="89">
        <v>42209</v>
      </c>
      <c r="M2184" s="89"/>
      <c r="N2184" s="54" t="s">
        <v>914</v>
      </c>
      <c r="O2184" s="90">
        <v>0.67959532109999998</v>
      </c>
      <c r="P2184" s="54">
        <v>129</v>
      </c>
    </row>
    <row r="2185" spans="1:16" ht="24">
      <c r="A2185" s="54" t="s">
        <v>225</v>
      </c>
      <c r="B2185" s="54" t="s">
        <v>185</v>
      </c>
      <c r="C2185" s="54" t="s">
        <v>1125</v>
      </c>
      <c r="D2185" s="54" t="s">
        <v>152</v>
      </c>
      <c r="E2185" s="54" t="s">
        <v>365</v>
      </c>
      <c r="F2185" s="54" t="s">
        <v>267</v>
      </c>
      <c r="G2185" s="54" t="s">
        <v>349</v>
      </c>
      <c r="H2185" s="54" t="s">
        <v>915</v>
      </c>
      <c r="I2185" s="54" t="s">
        <v>916</v>
      </c>
      <c r="J2185" s="54" t="s">
        <v>349</v>
      </c>
      <c r="K2185" s="54" t="s">
        <v>917</v>
      </c>
      <c r="L2185" s="89">
        <v>42307</v>
      </c>
      <c r="M2185" s="89"/>
      <c r="N2185" s="54" t="s">
        <v>918</v>
      </c>
      <c r="O2185" s="90">
        <v>0.1076566803</v>
      </c>
      <c r="P2185" s="54">
        <v>20</v>
      </c>
    </row>
    <row r="2186" spans="1:16" ht="24">
      <c r="A2186" s="54" t="s">
        <v>225</v>
      </c>
      <c r="B2186" s="54" t="s">
        <v>185</v>
      </c>
      <c r="C2186" s="54" t="s">
        <v>1125</v>
      </c>
      <c r="D2186" s="54" t="s">
        <v>152</v>
      </c>
      <c r="E2186" s="54" t="s">
        <v>365</v>
      </c>
      <c r="F2186" s="54" t="s">
        <v>267</v>
      </c>
      <c r="G2186" s="54" t="s">
        <v>349</v>
      </c>
      <c r="H2186" s="54" t="s">
        <v>915</v>
      </c>
      <c r="I2186" s="54" t="s">
        <v>916</v>
      </c>
      <c r="J2186" s="54" t="s">
        <v>349</v>
      </c>
      <c r="K2186" s="54" t="s">
        <v>919</v>
      </c>
      <c r="L2186" s="89">
        <v>42307</v>
      </c>
      <c r="M2186" s="89"/>
      <c r="N2186" s="54" t="s">
        <v>920</v>
      </c>
      <c r="O2186" s="90">
        <v>2.6091623302000002</v>
      </c>
      <c r="P2186" s="54">
        <v>560</v>
      </c>
    </row>
    <row r="2187" spans="1:16" ht="24">
      <c r="A2187" s="54" t="s">
        <v>225</v>
      </c>
      <c r="B2187" s="54" t="s">
        <v>185</v>
      </c>
      <c r="C2187" s="54" t="s">
        <v>1125</v>
      </c>
      <c r="D2187" s="54" t="s">
        <v>152</v>
      </c>
      <c r="E2187" s="54" t="s">
        <v>365</v>
      </c>
      <c r="F2187" s="54" t="s">
        <v>267</v>
      </c>
      <c r="G2187" s="54" t="s">
        <v>349</v>
      </c>
      <c r="H2187" s="54" t="s">
        <v>350</v>
      </c>
      <c r="I2187" s="54" t="s">
        <v>921</v>
      </c>
      <c r="J2187" s="54" t="s">
        <v>349</v>
      </c>
      <c r="K2187" s="54" t="s">
        <v>350</v>
      </c>
      <c r="L2187" s="89">
        <v>42384</v>
      </c>
      <c r="M2187" s="89"/>
      <c r="N2187" s="54" t="s">
        <v>922</v>
      </c>
      <c r="O2187" s="90">
        <v>4.0801914592999999</v>
      </c>
      <c r="P2187" s="54">
        <v>862</v>
      </c>
    </row>
    <row r="2188" spans="1:16" ht="24">
      <c r="A2188" s="54" t="s">
        <v>225</v>
      </c>
      <c r="B2188" s="54" t="s">
        <v>185</v>
      </c>
      <c r="C2188" s="54" t="s">
        <v>1125</v>
      </c>
      <c r="D2188" s="54" t="s">
        <v>152</v>
      </c>
      <c r="E2188" s="54" t="s">
        <v>365</v>
      </c>
      <c r="F2188" s="54" t="s">
        <v>267</v>
      </c>
      <c r="G2188" s="54" t="s">
        <v>353</v>
      </c>
      <c r="H2188" s="54" t="s">
        <v>923</v>
      </c>
      <c r="I2188" s="54" t="s">
        <v>924</v>
      </c>
      <c r="J2188" s="54" t="s">
        <v>353</v>
      </c>
      <c r="K2188" s="54" t="s">
        <v>925</v>
      </c>
      <c r="L2188" s="89">
        <v>42622</v>
      </c>
      <c r="M2188" s="89"/>
      <c r="N2188" s="54" t="s">
        <v>926</v>
      </c>
      <c r="O2188" s="90">
        <v>4.7790183465</v>
      </c>
      <c r="P2188" s="54">
        <v>1000</v>
      </c>
    </row>
    <row r="2189" spans="1:16" ht="24">
      <c r="A2189" s="54" t="s">
        <v>225</v>
      </c>
      <c r="B2189" s="54" t="s">
        <v>185</v>
      </c>
      <c r="C2189" s="54" t="s">
        <v>1125</v>
      </c>
      <c r="D2189" s="54" t="s">
        <v>152</v>
      </c>
      <c r="E2189" s="54" t="s">
        <v>365</v>
      </c>
      <c r="F2189" s="54" t="s">
        <v>267</v>
      </c>
      <c r="G2189" s="54" t="s">
        <v>353</v>
      </c>
      <c r="H2189" s="54" t="s">
        <v>923</v>
      </c>
      <c r="I2189" s="54" t="s">
        <v>924</v>
      </c>
      <c r="J2189" s="54" t="s">
        <v>353</v>
      </c>
      <c r="K2189" s="54" t="s">
        <v>354</v>
      </c>
      <c r="L2189" s="89">
        <v>42622</v>
      </c>
      <c r="M2189" s="89"/>
      <c r="N2189" s="54" t="s">
        <v>927</v>
      </c>
      <c r="O2189" s="90">
        <v>15.0647980281</v>
      </c>
      <c r="P2189" s="54">
        <v>3063</v>
      </c>
    </row>
    <row r="2190" spans="1:16" ht="24">
      <c r="A2190" s="54" t="s">
        <v>225</v>
      </c>
      <c r="B2190" s="54" t="s">
        <v>185</v>
      </c>
      <c r="C2190" s="54" t="s">
        <v>1125</v>
      </c>
      <c r="D2190" s="54" t="s">
        <v>152</v>
      </c>
      <c r="E2190" s="54" t="s">
        <v>365</v>
      </c>
      <c r="F2190" s="54" t="s">
        <v>267</v>
      </c>
      <c r="G2190" s="54" t="s">
        <v>353</v>
      </c>
      <c r="H2190" s="54" t="s">
        <v>923</v>
      </c>
      <c r="I2190" s="54" t="s">
        <v>924</v>
      </c>
      <c r="J2190" s="54" t="s">
        <v>353</v>
      </c>
      <c r="K2190" s="54" t="s">
        <v>928</v>
      </c>
      <c r="L2190" s="89">
        <v>42622</v>
      </c>
      <c r="M2190" s="89"/>
      <c r="N2190" s="54" t="s">
        <v>929</v>
      </c>
      <c r="O2190" s="90">
        <v>7.3450918203000004</v>
      </c>
      <c r="P2190" s="54">
        <v>1492</v>
      </c>
    </row>
    <row r="2191" spans="1:16" ht="24">
      <c r="A2191" s="54" t="s">
        <v>225</v>
      </c>
      <c r="B2191" s="54" t="s">
        <v>185</v>
      </c>
      <c r="C2191" s="54" t="s">
        <v>1125</v>
      </c>
      <c r="D2191" s="54" t="s">
        <v>152</v>
      </c>
      <c r="E2191" s="54" t="s">
        <v>365</v>
      </c>
      <c r="F2191" s="54" t="s">
        <v>267</v>
      </c>
      <c r="G2191" s="54" t="s">
        <v>353</v>
      </c>
      <c r="H2191" s="54" t="s">
        <v>923</v>
      </c>
      <c r="I2191" s="54" t="s">
        <v>924</v>
      </c>
      <c r="J2191" s="54" t="s">
        <v>353</v>
      </c>
      <c r="K2191" s="54" t="s">
        <v>930</v>
      </c>
      <c r="L2191" s="89">
        <v>42622</v>
      </c>
      <c r="M2191" s="89"/>
      <c r="N2191" s="54" t="s">
        <v>931</v>
      </c>
      <c r="O2191" s="90">
        <v>48.986291159899999</v>
      </c>
      <c r="P2191" s="54">
        <v>10656</v>
      </c>
    </row>
    <row r="2192" spans="1:16" ht="24">
      <c r="A2192" s="54" t="s">
        <v>225</v>
      </c>
      <c r="B2192" s="54" t="s">
        <v>185</v>
      </c>
      <c r="C2192" s="54" t="s">
        <v>1125</v>
      </c>
      <c r="D2192" s="54" t="s">
        <v>152</v>
      </c>
      <c r="E2192" s="54" t="s">
        <v>365</v>
      </c>
      <c r="F2192" s="54" t="s">
        <v>267</v>
      </c>
      <c r="G2192" s="54" t="s">
        <v>353</v>
      </c>
      <c r="H2192" s="54" t="s">
        <v>923</v>
      </c>
      <c r="I2192" s="54" t="s">
        <v>924</v>
      </c>
      <c r="J2192" s="54" t="s">
        <v>353</v>
      </c>
      <c r="K2192" s="54" t="s">
        <v>932</v>
      </c>
      <c r="L2192" s="89">
        <v>42622</v>
      </c>
      <c r="M2192" s="89"/>
      <c r="N2192" s="54" t="s">
        <v>933</v>
      </c>
      <c r="O2192" s="90">
        <v>42.349723644800001</v>
      </c>
      <c r="P2192" s="54">
        <v>9194</v>
      </c>
    </row>
    <row r="2193" spans="1:16" ht="24">
      <c r="A2193" s="54" t="s">
        <v>225</v>
      </c>
      <c r="B2193" s="54" t="s">
        <v>185</v>
      </c>
      <c r="C2193" s="54" t="s">
        <v>1125</v>
      </c>
      <c r="D2193" s="54" t="s">
        <v>152</v>
      </c>
      <c r="E2193" s="54" t="s">
        <v>365</v>
      </c>
      <c r="F2193" s="54" t="s">
        <v>267</v>
      </c>
      <c r="G2193" s="54" t="s">
        <v>353</v>
      </c>
      <c r="H2193" s="54" t="s">
        <v>923</v>
      </c>
      <c r="I2193" s="54" t="s">
        <v>924</v>
      </c>
      <c r="J2193" s="54" t="s">
        <v>353</v>
      </c>
      <c r="K2193" s="54" t="s">
        <v>357</v>
      </c>
      <c r="L2193" s="89">
        <v>42622</v>
      </c>
      <c r="M2193" s="89"/>
      <c r="N2193" s="54" t="s">
        <v>934</v>
      </c>
      <c r="O2193" s="90">
        <v>26.738509626100001</v>
      </c>
      <c r="P2193" s="54">
        <v>5447</v>
      </c>
    </row>
    <row r="2194" spans="1:16" ht="24">
      <c r="A2194" s="54" t="s">
        <v>225</v>
      </c>
      <c r="B2194" s="54" t="s">
        <v>185</v>
      </c>
      <c r="C2194" s="54" t="s">
        <v>1125</v>
      </c>
      <c r="D2194" s="54" t="s">
        <v>152</v>
      </c>
      <c r="E2194" s="54" t="s">
        <v>365</v>
      </c>
      <c r="F2194" s="54" t="s">
        <v>267</v>
      </c>
      <c r="G2194" s="54" t="s">
        <v>199</v>
      </c>
      <c r="H2194" s="54" t="s">
        <v>200</v>
      </c>
      <c r="I2194" s="54" t="s">
        <v>936</v>
      </c>
      <c r="J2194" s="54" t="s">
        <v>199</v>
      </c>
      <c r="K2194" s="54" t="s">
        <v>937</v>
      </c>
      <c r="L2194" s="89">
        <v>42979</v>
      </c>
      <c r="M2194" s="89"/>
      <c r="N2194" s="54" t="s">
        <v>938</v>
      </c>
      <c r="O2194" s="90">
        <v>11.846406658599999</v>
      </c>
      <c r="P2194" s="54">
        <v>2533</v>
      </c>
    </row>
    <row r="2195" spans="1:16" ht="24">
      <c r="A2195" s="54" t="s">
        <v>225</v>
      </c>
      <c r="B2195" s="54" t="s">
        <v>185</v>
      </c>
      <c r="C2195" s="54" t="s">
        <v>1125</v>
      </c>
      <c r="D2195" s="54" t="s">
        <v>152</v>
      </c>
      <c r="E2195" s="54" t="s">
        <v>365</v>
      </c>
      <c r="F2195" s="54" t="s">
        <v>267</v>
      </c>
      <c r="G2195" s="54" t="s">
        <v>199</v>
      </c>
      <c r="H2195" s="54" t="s">
        <v>200</v>
      </c>
      <c r="I2195" s="54" t="s">
        <v>936</v>
      </c>
      <c r="J2195" s="54" t="s">
        <v>199</v>
      </c>
      <c r="K2195" s="54" t="s">
        <v>939</v>
      </c>
      <c r="L2195" s="89">
        <v>42979</v>
      </c>
      <c r="M2195" s="89"/>
      <c r="N2195" s="54" t="s">
        <v>940</v>
      </c>
      <c r="O2195" s="90">
        <v>3.4396534652000001</v>
      </c>
      <c r="P2195" s="54">
        <v>735</v>
      </c>
    </row>
    <row r="2196" spans="1:16" ht="24">
      <c r="A2196" s="54" t="s">
        <v>225</v>
      </c>
      <c r="B2196" s="54" t="s">
        <v>185</v>
      </c>
      <c r="C2196" s="54" t="s">
        <v>1125</v>
      </c>
      <c r="D2196" s="54" t="s">
        <v>152</v>
      </c>
      <c r="E2196" s="54" t="s">
        <v>365</v>
      </c>
      <c r="F2196" s="54" t="s">
        <v>267</v>
      </c>
      <c r="G2196" s="54" t="s">
        <v>199</v>
      </c>
      <c r="H2196" s="54" t="s">
        <v>200</v>
      </c>
      <c r="I2196" s="54" t="s">
        <v>936</v>
      </c>
      <c r="J2196" s="54" t="s">
        <v>199</v>
      </c>
      <c r="K2196" s="54" t="s">
        <v>941</v>
      </c>
      <c r="L2196" s="89">
        <v>42979</v>
      </c>
      <c r="M2196" s="89"/>
      <c r="N2196" s="54" t="s">
        <v>942</v>
      </c>
      <c r="O2196" s="90">
        <v>150.32338511559999</v>
      </c>
      <c r="P2196" s="54">
        <v>30942</v>
      </c>
    </row>
    <row r="2197" spans="1:16" ht="24">
      <c r="A2197" s="54" t="s">
        <v>225</v>
      </c>
      <c r="B2197" s="54" t="s">
        <v>185</v>
      </c>
      <c r="C2197" s="54" t="s">
        <v>1125</v>
      </c>
      <c r="D2197" s="54" t="s">
        <v>152</v>
      </c>
      <c r="E2197" s="54" t="s">
        <v>365</v>
      </c>
      <c r="F2197" s="54" t="s">
        <v>267</v>
      </c>
      <c r="G2197" s="54" t="s">
        <v>199</v>
      </c>
      <c r="H2197" s="54" t="s">
        <v>200</v>
      </c>
      <c r="I2197" s="54" t="s">
        <v>936</v>
      </c>
      <c r="J2197" s="54" t="s">
        <v>199</v>
      </c>
      <c r="K2197" s="54" t="s">
        <v>943</v>
      </c>
      <c r="L2197" s="89">
        <v>42979</v>
      </c>
      <c r="M2197" s="89"/>
      <c r="N2197" s="54" t="s">
        <v>944</v>
      </c>
      <c r="O2197" s="90">
        <v>2.8864299233000001</v>
      </c>
      <c r="P2197" s="54">
        <v>613</v>
      </c>
    </row>
    <row r="2198" spans="1:16" ht="24">
      <c r="A2198" s="54" t="s">
        <v>225</v>
      </c>
      <c r="B2198" s="54" t="s">
        <v>185</v>
      </c>
      <c r="C2198" s="54" t="s">
        <v>1125</v>
      </c>
      <c r="D2198" s="54" t="s">
        <v>152</v>
      </c>
      <c r="E2198" s="54" t="s">
        <v>365</v>
      </c>
      <c r="F2198" s="54" t="s">
        <v>267</v>
      </c>
      <c r="G2198" s="54" t="s">
        <v>199</v>
      </c>
      <c r="H2198" s="54" t="s">
        <v>200</v>
      </c>
      <c r="I2198" s="54" t="s">
        <v>936</v>
      </c>
      <c r="J2198" s="54" t="s">
        <v>199</v>
      </c>
      <c r="K2198" s="54" t="s">
        <v>945</v>
      </c>
      <c r="L2198" s="89">
        <v>42979</v>
      </c>
      <c r="M2198" s="89"/>
      <c r="N2198" s="54" t="s">
        <v>946</v>
      </c>
      <c r="O2198" s="90">
        <v>2.7803154707000002</v>
      </c>
      <c r="P2198" s="54">
        <v>593</v>
      </c>
    </row>
    <row r="2199" spans="1:16" ht="24">
      <c r="A2199" s="54" t="s">
        <v>225</v>
      </c>
      <c r="B2199" s="54" t="s">
        <v>185</v>
      </c>
      <c r="C2199" s="54" t="s">
        <v>1125</v>
      </c>
      <c r="D2199" s="54" t="s">
        <v>152</v>
      </c>
      <c r="E2199" s="54" t="s">
        <v>365</v>
      </c>
      <c r="F2199" s="54" t="s">
        <v>267</v>
      </c>
      <c r="G2199" s="54" t="s">
        <v>199</v>
      </c>
      <c r="H2199" s="54" t="s">
        <v>200</v>
      </c>
      <c r="I2199" s="54" t="s">
        <v>936</v>
      </c>
      <c r="J2199" s="54" t="s">
        <v>199</v>
      </c>
      <c r="K2199" s="54" t="s">
        <v>947</v>
      </c>
      <c r="L2199" s="89">
        <v>42979</v>
      </c>
      <c r="M2199" s="89"/>
      <c r="N2199" s="54" t="s">
        <v>948</v>
      </c>
      <c r="O2199" s="90">
        <v>1.8747701079000001</v>
      </c>
      <c r="P2199" s="54">
        <v>391</v>
      </c>
    </row>
    <row r="2200" spans="1:16" ht="24">
      <c r="A2200" s="54" t="s">
        <v>225</v>
      </c>
      <c r="B2200" s="54" t="s">
        <v>185</v>
      </c>
      <c r="C2200" s="54" t="s">
        <v>1125</v>
      </c>
      <c r="D2200" s="54" t="s">
        <v>152</v>
      </c>
      <c r="E2200" s="54" t="s">
        <v>365</v>
      </c>
      <c r="F2200" s="54" t="s">
        <v>267</v>
      </c>
      <c r="G2200" s="54" t="s">
        <v>199</v>
      </c>
      <c r="H2200" s="54" t="s">
        <v>200</v>
      </c>
      <c r="I2200" s="54" t="s">
        <v>936</v>
      </c>
      <c r="J2200" s="54" t="s">
        <v>199</v>
      </c>
      <c r="K2200" s="54" t="s">
        <v>949</v>
      </c>
      <c r="L2200" s="89">
        <v>42979</v>
      </c>
      <c r="M2200" s="89"/>
      <c r="N2200" s="54" t="s">
        <v>950</v>
      </c>
      <c r="O2200" s="90">
        <v>1.9166450898</v>
      </c>
      <c r="P2200" s="54">
        <v>422</v>
      </c>
    </row>
    <row r="2201" spans="1:16" ht="24">
      <c r="A2201" s="54" t="s">
        <v>225</v>
      </c>
      <c r="B2201" s="54" t="s">
        <v>185</v>
      </c>
      <c r="C2201" s="54" t="s">
        <v>1125</v>
      </c>
      <c r="D2201" s="54" t="s">
        <v>152</v>
      </c>
      <c r="E2201" s="54" t="s">
        <v>365</v>
      </c>
      <c r="F2201" s="54" t="s">
        <v>267</v>
      </c>
      <c r="G2201" s="54" t="s">
        <v>199</v>
      </c>
      <c r="H2201" s="54" t="s">
        <v>200</v>
      </c>
      <c r="I2201" s="54" t="s">
        <v>936</v>
      </c>
      <c r="J2201" s="54" t="s">
        <v>199</v>
      </c>
      <c r="K2201" s="54" t="s">
        <v>951</v>
      </c>
      <c r="L2201" s="89">
        <v>42979</v>
      </c>
      <c r="M2201" s="89"/>
      <c r="N2201" s="54" t="s">
        <v>952</v>
      </c>
      <c r="O2201" s="90">
        <v>2.4519130674</v>
      </c>
      <c r="P2201" s="54">
        <v>529</v>
      </c>
    </row>
    <row r="2202" spans="1:16" ht="24">
      <c r="A2202" s="54" t="s">
        <v>225</v>
      </c>
      <c r="B2202" s="54" t="s">
        <v>185</v>
      </c>
      <c r="C2202" s="54" t="s">
        <v>1125</v>
      </c>
      <c r="D2202" s="54" t="s">
        <v>152</v>
      </c>
      <c r="E2202" s="54" t="s">
        <v>365</v>
      </c>
      <c r="F2202" s="54" t="s">
        <v>267</v>
      </c>
      <c r="G2202" s="54" t="s">
        <v>199</v>
      </c>
      <c r="H2202" s="54" t="s">
        <v>953</v>
      </c>
      <c r="I2202" s="54" t="s">
        <v>954</v>
      </c>
      <c r="J2202" s="54" t="s">
        <v>199</v>
      </c>
      <c r="K2202" s="54" t="s">
        <v>953</v>
      </c>
      <c r="L2202" s="89">
        <v>42867</v>
      </c>
      <c r="M2202" s="89"/>
      <c r="N2202" s="54" t="s">
        <v>955</v>
      </c>
      <c r="O2202" s="90">
        <v>400.68360465569998</v>
      </c>
      <c r="P2202" s="54">
        <v>81005</v>
      </c>
    </row>
    <row r="2203" spans="1:16" ht="24">
      <c r="A2203" s="54" t="s">
        <v>225</v>
      </c>
      <c r="B2203" s="54" t="s">
        <v>185</v>
      </c>
      <c r="C2203" s="54" t="s">
        <v>1125</v>
      </c>
      <c r="D2203" s="54" t="s">
        <v>152</v>
      </c>
      <c r="E2203" s="54" t="s">
        <v>365</v>
      </c>
      <c r="F2203" s="54" t="s">
        <v>267</v>
      </c>
      <c r="G2203" s="54" t="s">
        <v>199</v>
      </c>
      <c r="H2203" s="54" t="s">
        <v>941</v>
      </c>
      <c r="I2203" s="54" t="s">
        <v>1441</v>
      </c>
      <c r="J2203" s="54" t="s">
        <v>199</v>
      </c>
      <c r="K2203" s="54" t="s">
        <v>941</v>
      </c>
      <c r="L2203" s="89">
        <v>43210</v>
      </c>
      <c r="M2203" s="89"/>
      <c r="N2203" s="54" t="s">
        <v>1442</v>
      </c>
      <c r="O2203" s="90">
        <v>10.777597049400001</v>
      </c>
      <c r="P2203" s="54">
        <v>2138</v>
      </c>
    </row>
    <row r="2204" spans="1:16" ht="24">
      <c r="A2204" s="54" t="s">
        <v>225</v>
      </c>
      <c r="B2204" s="54" t="s">
        <v>185</v>
      </c>
      <c r="C2204" s="54" t="s">
        <v>1125</v>
      </c>
      <c r="D2204" s="54" t="s">
        <v>152</v>
      </c>
      <c r="E2204" s="54" t="s">
        <v>365</v>
      </c>
      <c r="F2204" s="54" t="s">
        <v>267</v>
      </c>
      <c r="G2204" s="54" t="s">
        <v>199</v>
      </c>
      <c r="H2204" s="54" t="s">
        <v>201</v>
      </c>
      <c r="I2204" s="54" t="s">
        <v>310</v>
      </c>
      <c r="J2204" s="54" t="s">
        <v>199</v>
      </c>
      <c r="K2204" s="54" t="s">
        <v>956</v>
      </c>
      <c r="L2204" s="89">
        <v>41688</v>
      </c>
      <c r="M2204" s="89"/>
      <c r="N2204" s="54" t="s">
        <v>957</v>
      </c>
      <c r="O2204" s="90">
        <v>6.0987183738000006</v>
      </c>
      <c r="P2204" s="54">
        <v>1222</v>
      </c>
    </row>
    <row r="2205" spans="1:16" ht="24">
      <c r="A2205" s="54" t="s">
        <v>225</v>
      </c>
      <c r="B2205" s="54" t="s">
        <v>185</v>
      </c>
      <c r="C2205" s="54" t="s">
        <v>1125</v>
      </c>
      <c r="D2205" s="54" t="s">
        <v>152</v>
      </c>
      <c r="E2205" s="54" t="s">
        <v>365</v>
      </c>
      <c r="F2205" s="54" t="s">
        <v>267</v>
      </c>
      <c r="G2205" s="54" t="s">
        <v>199</v>
      </c>
      <c r="H2205" s="54" t="s">
        <v>201</v>
      </c>
      <c r="I2205" s="54" t="s">
        <v>310</v>
      </c>
      <c r="J2205" s="54" t="s">
        <v>199</v>
      </c>
      <c r="K2205" s="54" t="s">
        <v>958</v>
      </c>
      <c r="L2205" s="89">
        <v>41688</v>
      </c>
      <c r="M2205" s="89"/>
      <c r="N2205" s="54" t="s">
        <v>959</v>
      </c>
      <c r="O2205" s="90">
        <v>11.7210525332</v>
      </c>
      <c r="P2205" s="54">
        <v>2358</v>
      </c>
    </row>
    <row r="2206" spans="1:16" ht="24">
      <c r="A2206" s="54" t="s">
        <v>225</v>
      </c>
      <c r="B2206" s="54" t="s">
        <v>185</v>
      </c>
      <c r="C2206" s="54" t="s">
        <v>1125</v>
      </c>
      <c r="D2206" s="54" t="s">
        <v>152</v>
      </c>
      <c r="E2206" s="54" t="s">
        <v>365</v>
      </c>
      <c r="F2206" s="54" t="s">
        <v>267</v>
      </c>
      <c r="G2206" s="54" t="s">
        <v>199</v>
      </c>
      <c r="H2206" s="54" t="s">
        <v>201</v>
      </c>
      <c r="I2206" s="54" t="s">
        <v>310</v>
      </c>
      <c r="J2206" s="54" t="s">
        <v>199</v>
      </c>
      <c r="K2206" s="54" t="s">
        <v>960</v>
      </c>
      <c r="L2206" s="89">
        <v>41688</v>
      </c>
      <c r="M2206" s="89"/>
      <c r="N2206" s="54" t="s">
        <v>961</v>
      </c>
      <c r="O2206" s="90">
        <v>9.6274950651999998</v>
      </c>
      <c r="P2206" s="54">
        <v>1915</v>
      </c>
    </row>
    <row r="2207" spans="1:16" ht="24">
      <c r="A2207" s="54" t="s">
        <v>225</v>
      </c>
      <c r="B2207" s="54" t="s">
        <v>185</v>
      </c>
      <c r="C2207" s="54" t="s">
        <v>1125</v>
      </c>
      <c r="D2207" s="54" t="s">
        <v>152</v>
      </c>
      <c r="E2207" s="54" t="s">
        <v>365</v>
      </c>
      <c r="F2207" s="54" t="s">
        <v>267</v>
      </c>
      <c r="G2207" s="54" t="s">
        <v>199</v>
      </c>
      <c r="H2207" s="54" t="s">
        <v>201</v>
      </c>
      <c r="I2207" s="54" t="s">
        <v>310</v>
      </c>
      <c r="J2207" s="54" t="s">
        <v>199</v>
      </c>
      <c r="K2207" s="54" t="s">
        <v>311</v>
      </c>
      <c r="L2207" s="89">
        <v>41688</v>
      </c>
      <c r="M2207" s="89"/>
      <c r="N2207" s="54" t="s">
        <v>312</v>
      </c>
      <c r="O2207" s="90">
        <v>36.608598274400002</v>
      </c>
      <c r="P2207" s="54">
        <v>7315</v>
      </c>
    </row>
    <row r="2208" spans="1:16" ht="24">
      <c r="A2208" s="54" t="s">
        <v>225</v>
      </c>
      <c r="B2208" s="54" t="s">
        <v>185</v>
      </c>
      <c r="C2208" s="54" t="s">
        <v>1125</v>
      </c>
      <c r="D2208" s="54" t="s">
        <v>152</v>
      </c>
      <c r="E2208" s="54" t="s">
        <v>365</v>
      </c>
      <c r="F2208" s="54" t="s">
        <v>267</v>
      </c>
      <c r="G2208" s="54" t="s">
        <v>199</v>
      </c>
      <c r="H2208" s="54" t="s">
        <v>201</v>
      </c>
      <c r="I2208" s="54" t="s">
        <v>310</v>
      </c>
      <c r="J2208" s="54" t="s">
        <v>199</v>
      </c>
      <c r="K2208" s="54" t="s">
        <v>962</v>
      </c>
      <c r="L2208" s="89">
        <v>41688</v>
      </c>
      <c r="M2208" s="89"/>
      <c r="N2208" s="54" t="s">
        <v>963</v>
      </c>
      <c r="O2208" s="90">
        <v>35.670235061299998</v>
      </c>
      <c r="P2208" s="54">
        <v>7190</v>
      </c>
    </row>
    <row r="2209" spans="1:16" ht="24">
      <c r="A2209" s="54" t="s">
        <v>225</v>
      </c>
      <c r="B2209" s="54" t="s">
        <v>185</v>
      </c>
      <c r="C2209" s="54" t="s">
        <v>1125</v>
      </c>
      <c r="D2209" s="54" t="s">
        <v>152</v>
      </c>
      <c r="E2209" s="54" t="s">
        <v>365</v>
      </c>
      <c r="F2209" s="54" t="s">
        <v>267</v>
      </c>
      <c r="G2209" s="54" t="s">
        <v>199</v>
      </c>
      <c r="H2209" s="54" t="s">
        <v>201</v>
      </c>
      <c r="I2209" s="54" t="s">
        <v>310</v>
      </c>
      <c r="J2209" s="54" t="s">
        <v>199</v>
      </c>
      <c r="K2209" s="54" t="s">
        <v>964</v>
      </c>
      <c r="L2209" s="89">
        <v>41688</v>
      </c>
      <c r="M2209" s="89"/>
      <c r="N2209" s="54" t="s">
        <v>965</v>
      </c>
      <c r="O2209" s="90">
        <v>9.8514118608000008</v>
      </c>
      <c r="P2209" s="54">
        <v>1977</v>
      </c>
    </row>
    <row r="2210" spans="1:16" ht="24">
      <c r="A2210" s="54" t="s">
        <v>225</v>
      </c>
      <c r="B2210" s="54" t="s">
        <v>185</v>
      </c>
      <c r="C2210" s="54" t="s">
        <v>1125</v>
      </c>
      <c r="D2210" s="54" t="s">
        <v>152</v>
      </c>
      <c r="E2210" s="54" t="s">
        <v>365</v>
      </c>
      <c r="F2210" s="54" t="s">
        <v>267</v>
      </c>
      <c r="G2210" s="54" t="s">
        <v>199</v>
      </c>
      <c r="H2210" s="54" t="s">
        <v>201</v>
      </c>
      <c r="I2210" s="54" t="s">
        <v>310</v>
      </c>
      <c r="J2210" s="54" t="s">
        <v>199</v>
      </c>
      <c r="K2210" s="54" t="s">
        <v>966</v>
      </c>
      <c r="L2210" s="89">
        <v>41688</v>
      </c>
      <c r="M2210" s="89"/>
      <c r="N2210" s="54" t="s">
        <v>967</v>
      </c>
      <c r="O2210" s="90">
        <v>7.3148095980000001</v>
      </c>
      <c r="P2210" s="54">
        <v>1474</v>
      </c>
    </row>
    <row r="2211" spans="1:16" ht="24">
      <c r="A2211" s="54" t="s">
        <v>225</v>
      </c>
      <c r="B2211" s="54" t="s">
        <v>185</v>
      </c>
      <c r="C2211" s="54" t="s">
        <v>1125</v>
      </c>
      <c r="D2211" s="54" t="s">
        <v>152</v>
      </c>
      <c r="E2211" s="54" t="s">
        <v>365</v>
      </c>
      <c r="F2211" s="54" t="s">
        <v>267</v>
      </c>
      <c r="G2211" s="54" t="s">
        <v>199</v>
      </c>
      <c r="H2211" s="54" t="s">
        <v>201</v>
      </c>
      <c r="I2211" s="54" t="s">
        <v>310</v>
      </c>
      <c r="J2211" s="54" t="s">
        <v>199</v>
      </c>
      <c r="K2211" s="54" t="s">
        <v>313</v>
      </c>
      <c r="L2211" s="89">
        <v>41688</v>
      </c>
      <c r="M2211" s="89"/>
      <c r="N2211" s="54" t="s">
        <v>314</v>
      </c>
      <c r="O2211" s="90">
        <v>6.6104937266000006</v>
      </c>
      <c r="P2211" s="54">
        <v>1355</v>
      </c>
    </row>
    <row r="2212" spans="1:16" ht="24">
      <c r="A2212" s="54" t="s">
        <v>225</v>
      </c>
      <c r="B2212" s="54" t="s">
        <v>185</v>
      </c>
      <c r="C2212" s="54" t="s">
        <v>1125</v>
      </c>
      <c r="D2212" s="54" t="s">
        <v>152</v>
      </c>
      <c r="E2212" s="54" t="s">
        <v>365</v>
      </c>
      <c r="F2212" s="54" t="s">
        <v>267</v>
      </c>
      <c r="G2212" s="54" t="s">
        <v>199</v>
      </c>
      <c r="H2212" s="54" t="s">
        <v>201</v>
      </c>
      <c r="I2212" s="54" t="s">
        <v>310</v>
      </c>
      <c r="J2212" s="54" t="s">
        <v>199</v>
      </c>
      <c r="K2212" s="54" t="s">
        <v>968</v>
      </c>
      <c r="L2212" s="89">
        <v>41688</v>
      </c>
      <c r="M2212" s="89"/>
      <c r="N2212" s="54" t="s">
        <v>969</v>
      </c>
      <c r="O2212" s="90">
        <v>10.9017554344</v>
      </c>
      <c r="P2212" s="54">
        <v>2247</v>
      </c>
    </row>
    <row r="2213" spans="1:16" ht="24">
      <c r="A2213" s="54" t="s">
        <v>225</v>
      </c>
      <c r="B2213" s="54" t="s">
        <v>185</v>
      </c>
      <c r="C2213" s="54" t="s">
        <v>1125</v>
      </c>
      <c r="D2213" s="54" t="s">
        <v>152</v>
      </c>
      <c r="E2213" s="54" t="s">
        <v>365</v>
      </c>
      <c r="F2213" s="54" t="s">
        <v>267</v>
      </c>
      <c r="G2213" s="54" t="s">
        <v>199</v>
      </c>
      <c r="H2213" s="54" t="s">
        <v>201</v>
      </c>
      <c r="I2213" s="54" t="s">
        <v>310</v>
      </c>
      <c r="J2213" s="54" t="s">
        <v>199</v>
      </c>
      <c r="K2213" s="54" t="s">
        <v>201</v>
      </c>
      <c r="L2213" s="89">
        <v>41688</v>
      </c>
      <c r="M2213" s="89"/>
      <c r="N2213" s="54" t="s">
        <v>970</v>
      </c>
      <c r="O2213" s="90">
        <v>244.11939023759999</v>
      </c>
      <c r="P2213" s="54">
        <v>52647</v>
      </c>
    </row>
    <row r="2214" spans="1:16" ht="24">
      <c r="A2214" s="54" t="s">
        <v>225</v>
      </c>
      <c r="B2214" s="54" t="s">
        <v>185</v>
      </c>
      <c r="C2214" s="54" t="s">
        <v>1125</v>
      </c>
      <c r="D2214" s="54" t="s">
        <v>152</v>
      </c>
      <c r="E2214" s="54" t="s">
        <v>365</v>
      </c>
      <c r="F2214" s="54" t="s">
        <v>267</v>
      </c>
      <c r="G2214" s="54" t="s">
        <v>199</v>
      </c>
      <c r="H2214" s="54" t="s">
        <v>201</v>
      </c>
      <c r="I2214" s="54" t="s">
        <v>310</v>
      </c>
      <c r="J2214" s="54" t="s">
        <v>199</v>
      </c>
      <c r="K2214" s="54" t="s">
        <v>315</v>
      </c>
      <c r="L2214" s="89">
        <v>41688</v>
      </c>
      <c r="M2214" s="89"/>
      <c r="N2214" s="54" t="s">
        <v>316</v>
      </c>
      <c r="O2214" s="90">
        <v>131.68031951180001</v>
      </c>
      <c r="P2214" s="54">
        <v>26066</v>
      </c>
    </row>
    <row r="2215" spans="1:16" ht="24">
      <c r="A2215" s="54" t="s">
        <v>225</v>
      </c>
      <c r="B2215" s="54" t="s">
        <v>185</v>
      </c>
      <c r="C2215" s="54" t="s">
        <v>1125</v>
      </c>
      <c r="D2215" s="54" t="s">
        <v>152</v>
      </c>
      <c r="E2215" s="54" t="s">
        <v>365</v>
      </c>
      <c r="F2215" s="54" t="s">
        <v>267</v>
      </c>
      <c r="G2215" s="54" t="s">
        <v>1467</v>
      </c>
      <c r="H2215" s="54" t="s">
        <v>1468</v>
      </c>
      <c r="I2215" s="54" t="s">
        <v>1469</v>
      </c>
      <c r="J2215" s="54" t="s">
        <v>1467</v>
      </c>
      <c r="K2215" s="54" t="s">
        <v>1470</v>
      </c>
      <c r="L2215" s="89">
        <v>43308</v>
      </c>
      <c r="M2215" s="89"/>
      <c r="N2215" s="54" t="s">
        <v>1471</v>
      </c>
      <c r="O2215" s="90">
        <v>0.45342725589999999</v>
      </c>
      <c r="P2215" s="54">
        <v>93</v>
      </c>
    </row>
    <row r="2216" spans="1:16" ht="24">
      <c r="A2216" s="54" t="s">
        <v>225</v>
      </c>
      <c r="B2216" s="54" t="s">
        <v>185</v>
      </c>
      <c r="C2216" s="54" t="s">
        <v>1125</v>
      </c>
      <c r="D2216" s="54" t="s">
        <v>152</v>
      </c>
      <c r="E2216" s="54" t="s">
        <v>365</v>
      </c>
      <c r="F2216" s="54" t="s">
        <v>267</v>
      </c>
      <c r="G2216" s="54" t="s">
        <v>1467</v>
      </c>
      <c r="H2216" s="54" t="s">
        <v>1468</v>
      </c>
      <c r="I2216" s="54" t="s">
        <v>1469</v>
      </c>
      <c r="J2216" s="54" t="s">
        <v>1467</v>
      </c>
      <c r="K2216" s="54" t="s">
        <v>1472</v>
      </c>
      <c r="L2216" s="89">
        <v>43308</v>
      </c>
      <c r="M2216" s="89"/>
      <c r="N2216" s="54" t="s">
        <v>1473</v>
      </c>
      <c r="O2216" s="90">
        <v>0.60964627570000018</v>
      </c>
      <c r="P2216" s="54">
        <v>124</v>
      </c>
    </row>
    <row r="2217" spans="1:16" ht="24">
      <c r="A2217" s="54" t="s">
        <v>225</v>
      </c>
      <c r="B2217" s="54" t="s">
        <v>185</v>
      </c>
      <c r="C2217" s="54" t="s">
        <v>1125</v>
      </c>
      <c r="D2217" s="54" t="s">
        <v>152</v>
      </c>
      <c r="E2217" s="54" t="s">
        <v>365</v>
      </c>
      <c r="F2217" s="54" t="s">
        <v>267</v>
      </c>
      <c r="G2217" s="54" t="s">
        <v>1467</v>
      </c>
      <c r="H2217" s="54" t="s">
        <v>1468</v>
      </c>
      <c r="I2217" s="54" t="s">
        <v>1469</v>
      </c>
      <c r="J2217" s="54" t="s">
        <v>1467</v>
      </c>
      <c r="K2217" s="54" t="s">
        <v>1474</v>
      </c>
      <c r="L2217" s="89">
        <v>43308</v>
      </c>
      <c r="M2217" s="89"/>
      <c r="N2217" s="54" t="s">
        <v>1475</v>
      </c>
      <c r="O2217" s="90">
        <v>0.70974138460000002</v>
      </c>
      <c r="P2217" s="54">
        <v>149</v>
      </c>
    </row>
    <row r="2218" spans="1:16" ht="24">
      <c r="A2218" s="54" t="s">
        <v>225</v>
      </c>
      <c r="B2218" s="54" t="s">
        <v>185</v>
      </c>
      <c r="C2218" s="54" t="s">
        <v>1125</v>
      </c>
      <c r="D2218" s="54" t="s">
        <v>152</v>
      </c>
      <c r="E2218" s="54" t="s">
        <v>365</v>
      </c>
      <c r="F2218" s="54" t="s">
        <v>267</v>
      </c>
      <c r="G2218" s="54" t="s">
        <v>1467</v>
      </c>
      <c r="H2218" s="54" t="s">
        <v>1468</v>
      </c>
      <c r="I2218" s="54" t="s">
        <v>1469</v>
      </c>
      <c r="J2218" s="54" t="s">
        <v>1467</v>
      </c>
      <c r="K2218" s="54" t="s">
        <v>1476</v>
      </c>
      <c r="L2218" s="89">
        <v>43308</v>
      </c>
      <c r="M2218" s="89"/>
      <c r="N2218" s="54" t="s">
        <v>1477</v>
      </c>
      <c r="O2218" s="90">
        <v>0.78919584040000001</v>
      </c>
      <c r="P2218" s="54">
        <v>158</v>
      </c>
    </row>
    <row r="2219" spans="1:16" ht="24">
      <c r="A2219" s="54" t="s">
        <v>225</v>
      </c>
      <c r="B2219" s="54" t="s">
        <v>185</v>
      </c>
      <c r="C2219" s="54" t="s">
        <v>1125</v>
      </c>
      <c r="D2219" s="54" t="s">
        <v>152</v>
      </c>
      <c r="E2219" s="54" t="s">
        <v>365</v>
      </c>
      <c r="F2219" s="54" t="s">
        <v>267</v>
      </c>
      <c r="G2219" s="54" t="s">
        <v>1467</v>
      </c>
      <c r="H2219" s="54" t="s">
        <v>1468</v>
      </c>
      <c r="I2219" s="54" t="s">
        <v>1469</v>
      </c>
      <c r="J2219" s="54" t="s">
        <v>1467</v>
      </c>
      <c r="K2219" s="54" t="s">
        <v>1478</v>
      </c>
      <c r="L2219" s="89">
        <v>43308</v>
      </c>
      <c r="M2219" s="89"/>
      <c r="N2219" s="54" t="s">
        <v>1479</v>
      </c>
      <c r="O2219" s="90">
        <v>0.99542951440000005</v>
      </c>
      <c r="P2219" s="54">
        <v>204</v>
      </c>
    </row>
    <row r="2220" spans="1:16" ht="24">
      <c r="A2220" s="54" t="s">
        <v>225</v>
      </c>
      <c r="B2220" s="54" t="s">
        <v>185</v>
      </c>
      <c r="C2220" s="54" t="s">
        <v>1125</v>
      </c>
      <c r="D2220" s="54" t="s">
        <v>152</v>
      </c>
      <c r="E2220" s="54" t="s">
        <v>365</v>
      </c>
      <c r="F2220" s="54" t="s">
        <v>267</v>
      </c>
      <c r="G2220" s="54" t="s">
        <v>1467</v>
      </c>
      <c r="H2220" s="54" t="s">
        <v>1468</v>
      </c>
      <c r="I2220" s="54" t="s">
        <v>1469</v>
      </c>
      <c r="J2220" s="54" t="s">
        <v>1467</v>
      </c>
      <c r="K2220" s="54" t="s">
        <v>1480</v>
      </c>
      <c r="L2220" s="89">
        <v>43308</v>
      </c>
      <c r="M2220" s="89"/>
      <c r="N2220" s="54" t="s">
        <v>1481</v>
      </c>
      <c r="O2220" s="90">
        <v>0.38208482780000008</v>
      </c>
      <c r="P2220" s="54">
        <v>78</v>
      </c>
    </row>
    <row r="2221" spans="1:16" ht="24">
      <c r="A2221" s="54" t="s">
        <v>225</v>
      </c>
      <c r="B2221" s="54" t="s">
        <v>185</v>
      </c>
      <c r="C2221" s="54" t="s">
        <v>1125</v>
      </c>
      <c r="D2221" s="54" t="s">
        <v>152</v>
      </c>
      <c r="E2221" s="54" t="s">
        <v>365</v>
      </c>
      <c r="F2221" s="54" t="s">
        <v>267</v>
      </c>
      <c r="G2221" s="54" t="s">
        <v>1467</v>
      </c>
      <c r="H2221" s="54" t="s">
        <v>1468</v>
      </c>
      <c r="I2221" s="54" t="s">
        <v>1469</v>
      </c>
      <c r="J2221" s="54" t="s">
        <v>1467</v>
      </c>
      <c r="K2221" s="54" t="s">
        <v>1482</v>
      </c>
      <c r="L2221" s="89">
        <v>43308</v>
      </c>
      <c r="M2221" s="89"/>
      <c r="N2221" s="54" t="s">
        <v>1483</v>
      </c>
      <c r="O2221" s="90">
        <v>0.45855066929999999</v>
      </c>
      <c r="P2221" s="54">
        <v>93</v>
      </c>
    </row>
    <row r="2222" spans="1:16" ht="24">
      <c r="A2222" s="54" t="s">
        <v>225</v>
      </c>
      <c r="B2222" s="54" t="s">
        <v>185</v>
      </c>
      <c r="C2222" s="54" t="s">
        <v>1125</v>
      </c>
      <c r="D2222" s="54" t="s">
        <v>152</v>
      </c>
      <c r="E2222" s="54" t="s">
        <v>365</v>
      </c>
      <c r="F2222" s="54" t="s">
        <v>267</v>
      </c>
      <c r="G2222" s="54" t="s">
        <v>202</v>
      </c>
      <c r="H2222" s="54" t="s">
        <v>1412</v>
      </c>
      <c r="I2222" s="54" t="s">
        <v>1413</v>
      </c>
      <c r="J2222" s="54" t="s">
        <v>202</v>
      </c>
      <c r="K2222" s="54" t="s">
        <v>1412</v>
      </c>
      <c r="L2222" s="89">
        <v>43042</v>
      </c>
      <c r="M2222" s="89"/>
      <c r="N2222" s="54" t="s">
        <v>1414</v>
      </c>
      <c r="O2222" s="90">
        <v>1.7519047065</v>
      </c>
      <c r="P2222" s="54">
        <v>338</v>
      </c>
    </row>
    <row r="2223" spans="1:16" ht="24">
      <c r="A2223" s="54" t="s">
        <v>225</v>
      </c>
      <c r="B2223" s="54" t="s">
        <v>185</v>
      </c>
      <c r="C2223" s="54" t="s">
        <v>1125</v>
      </c>
      <c r="D2223" s="54" t="s">
        <v>152</v>
      </c>
      <c r="E2223" s="54" t="s">
        <v>365</v>
      </c>
      <c r="F2223" s="54" t="s">
        <v>267</v>
      </c>
      <c r="G2223" s="54" t="s">
        <v>202</v>
      </c>
      <c r="H2223" s="54" t="s">
        <v>993</v>
      </c>
      <c r="I2223" s="54" t="s">
        <v>994</v>
      </c>
      <c r="J2223" s="54" t="s">
        <v>202</v>
      </c>
      <c r="K2223" s="54" t="s">
        <v>993</v>
      </c>
      <c r="L2223" s="89">
        <v>42052</v>
      </c>
      <c r="M2223" s="89"/>
      <c r="N2223" s="54" t="s">
        <v>995</v>
      </c>
      <c r="O2223" s="90">
        <v>5.1140382548000014</v>
      </c>
      <c r="P2223" s="54">
        <v>1005</v>
      </c>
    </row>
    <row r="2224" spans="1:16" ht="24">
      <c r="A2224" s="54" t="s">
        <v>225</v>
      </c>
      <c r="B2224" s="54" t="s">
        <v>185</v>
      </c>
      <c r="C2224" s="54" t="s">
        <v>1125</v>
      </c>
      <c r="D2224" s="54" t="s">
        <v>152</v>
      </c>
      <c r="E2224" s="54" t="s">
        <v>365</v>
      </c>
      <c r="F2224" s="54" t="s">
        <v>267</v>
      </c>
      <c r="G2224" s="54" t="s">
        <v>202</v>
      </c>
      <c r="H2224" s="54" t="s">
        <v>203</v>
      </c>
      <c r="I2224" s="54" t="s">
        <v>996</v>
      </c>
      <c r="J2224" s="54" t="s">
        <v>202</v>
      </c>
      <c r="K2224" s="54" t="s">
        <v>997</v>
      </c>
      <c r="L2224" s="89">
        <v>42136</v>
      </c>
      <c r="M2224" s="89"/>
      <c r="N2224" s="54" t="s">
        <v>998</v>
      </c>
      <c r="O2224" s="90">
        <v>0.79436525470000019</v>
      </c>
      <c r="P2224" s="54">
        <v>157</v>
      </c>
    </row>
    <row r="2225" spans="1:16" ht="24">
      <c r="A2225" s="54" t="s">
        <v>225</v>
      </c>
      <c r="B2225" s="54" t="s">
        <v>185</v>
      </c>
      <c r="C2225" s="54" t="s">
        <v>1125</v>
      </c>
      <c r="D2225" s="54" t="s">
        <v>152</v>
      </c>
      <c r="E2225" s="54" t="s">
        <v>365</v>
      </c>
      <c r="F2225" s="54" t="s">
        <v>267</v>
      </c>
      <c r="G2225" s="54" t="s">
        <v>202</v>
      </c>
      <c r="H2225" s="54" t="s">
        <v>203</v>
      </c>
      <c r="I2225" s="54" t="s">
        <v>996</v>
      </c>
      <c r="J2225" s="54" t="s">
        <v>202</v>
      </c>
      <c r="K2225" s="54" t="s">
        <v>999</v>
      </c>
      <c r="L2225" s="89">
        <v>42136</v>
      </c>
      <c r="M2225" s="89"/>
      <c r="N2225" s="54" t="s">
        <v>1000</v>
      </c>
      <c r="O2225" s="90">
        <v>5.7470206023000001</v>
      </c>
      <c r="P2225" s="54">
        <v>1118</v>
      </c>
    </row>
    <row r="2226" spans="1:16" ht="24">
      <c r="A2226" s="54" t="s">
        <v>225</v>
      </c>
      <c r="B2226" s="54" t="s">
        <v>185</v>
      </c>
      <c r="C2226" s="54" t="s">
        <v>1125</v>
      </c>
      <c r="D2226" s="54" t="s">
        <v>152</v>
      </c>
      <c r="E2226" s="54" t="s">
        <v>365</v>
      </c>
      <c r="F2226" s="54" t="s">
        <v>267</v>
      </c>
      <c r="G2226" s="54" t="s">
        <v>202</v>
      </c>
      <c r="H2226" s="54" t="s">
        <v>203</v>
      </c>
      <c r="I2226" s="54" t="s">
        <v>996</v>
      </c>
      <c r="J2226" s="54" t="s">
        <v>202</v>
      </c>
      <c r="K2226" s="54" t="s">
        <v>1001</v>
      </c>
      <c r="L2226" s="89">
        <v>42136</v>
      </c>
      <c r="M2226" s="89"/>
      <c r="N2226" s="54" t="s">
        <v>1002</v>
      </c>
      <c r="O2226" s="90">
        <v>1.2427763811999999</v>
      </c>
      <c r="P2226" s="54">
        <v>246</v>
      </c>
    </row>
    <row r="2227" spans="1:16" ht="24">
      <c r="A2227" s="54" t="s">
        <v>225</v>
      </c>
      <c r="B2227" s="54" t="s">
        <v>185</v>
      </c>
      <c r="C2227" s="54" t="s">
        <v>1125</v>
      </c>
      <c r="D2227" s="54" t="s">
        <v>152</v>
      </c>
      <c r="E2227" s="54" t="s">
        <v>365</v>
      </c>
      <c r="F2227" s="54" t="s">
        <v>267</v>
      </c>
      <c r="G2227" s="54" t="s">
        <v>202</v>
      </c>
      <c r="H2227" s="54" t="s">
        <v>203</v>
      </c>
      <c r="I2227" s="54" t="s">
        <v>996</v>
      </c>
      <c r="J2227" s="54" t="s">
        <v>202</v>
      </c>
      <c r="K2227" s="54" t="s">
        <v>1003</v>
      </c>
      <c r="L2227" s="89">
        <v>42136</v>
      </c>
      <c r="M2227" s="89"/>
      <c r="N2227" s="54" t="s">
        <v>1004</v>
      </c>
      <c r="O2227" s="90">
        <v>3.2108735929000001</v>
      </c>
      <c r="P2227" s="54">
        <v>644</v>
      </c>
    </row>
    <row r="2228" spans="1:16" ht="24">
      <c r="A2228" s="54" t="s">
        <v>225</v>
      </c>
      <c r="B2228" s="54" t="s">
        <v>185</v>
      </c>
      <c r="C2228" s="54" t="s">
        <v>1125</v>
      </c>
      <c r="D2228" s="54" t="s">
        <v>152</v>
      </c>
      <c r="E2228" s="54" t="s">
        <v>365</v>
      </c>
      <c r="F2228" s="54" t="s">
        <v>267</v>
      </c>
      <c r="G2228" s="54" t="s">
        <v>202</v>
      </c>
      <c r="H2228" s="54" t="s">
        <v>203</v>
      </c>
      <c r="I2228" s="54" t="s">
        <v>996</v>
      </c>
      <c r="J2228" s="54" t="s">
        <v>202</v>
      </c>
      <c r="K2228" s="54" t="s">
        <v>1005</v>
      </c>
      <c r="L2228" s="89">
        <v>42136</v>
      </c>
      <c r="M2228" s="89"/>
      <c r="N2228" s="54" t="s">
        <v>1006</v>
      </c>
      <c r="O2228" s="90">
        <v>1.2359961677</v>
      </c>
      <c r="P2228" s="54">
        <v>242</v>
      </c>
    </row>
    <row r="2229" spans="1:16" ht="24">
      <c r="A2229" s="54" t="s">
        <v>225</v>
      </c>
      <c r="B2229" s="54" t="s">
        <v>185</v>
      </c>
      <c r="C2229" s="54" t="s">
        <v>1125</v>
      </c>
      <c r="D2229" s="54" t="s">
        <v>152</v>
      </c>
      <c r="E2229" s="54" t="s">
        <v>365</v>
      </c>
      <c r="F2229" s="54" t="s">
        <v>267</v>
      </c>
      <c r="G2229" s="54" t="s">
        <v>202</v>
      </c>
      <c r="H2229" s="54" t="s">
        <v>203</v>
      </c>
      <c r="I2229" s="54" t="s">
        <v>996</v>
      </c>
      <c r="J2229" s="54" t="s">
        <v>202</v>
      </c>
      <c r="K2229" s="54" t="s">
        <v>1007</v>
      </c>
      <c r="L2229" s="89">
        <v>42136</v>
      </c>
      <c r="M2229" s="89"/>
      <c r="N2229" s="54" t="s">
        <v>1008</v>
      </c>
      <c r="O2229" s="90">
        <v>1.8887799622000001</v>
      </c>
      <c r="P2229" s="54">
        <v>371</v>
      </c>
    </row>
    <row r="2230" spans="1:16" ht="24">
      <c r="A2230" s="54" t="s">
        <v>225</v>
      </c>
      <c r="B2230" s="54" t="s">
        <v>185</v>
      </c>
      <c r="C2230" s="54" t="s">
        <v>1125</v>
      </c>
      <c r="D2230" s="54" t="s">
        <v>152</v>
      </c>
      <c r="E2230" s="54" t="s">
        <v>365</v>
      </c>
      <c r="F2230" s="54" t="s">
        <v>267</v>
      </c>
      <c r="G2230" s="54" t="s">
        <v>202</v>
      </c>
      <c r="H2230" s="54" t="s">
        <v>203</v>
      </c>
      <c r="I2230" s="54" t="s">
        <v>996</v>
      </c>
      <c r="J2230" s="54" t="s">
        <v>202</v>
      </c>
      <c r="K2230" s="54" t="s">
        <v>1009</v>
      </c>
      <c r="L2230" s="89">
        <v>42136</v>
      </c>
      <c r="M2230" s="89"/>
      <c r="N2230" s="54" t="s">
        <v>1010</v>
      </c>
      <c r="O2230" s="90">
        <v>0.86840511190000003</v>
      </c>
      <c r="P2230" s="54">
        <v>164</v>
      </c>
    </row>
    <row r="2231" spans="1:16" ht="24">
      <c r="A2231" s="54" t="s">
        <v>225</v>
      </c>
      <c r="B2231" s="54" t="s">
        <v>185</v>
      </c>
      <c r="C2231" s="54" t="s">
        <v>1125</v>
      </c>
      <c r="D2231" s="54" t="s">
        <v>152</v>
      </c>
      <c r="E2231" s="54" t="s">
        <v>365</v>
      </c>
      <c r="F2231" s="54" t="s">
        <v>267</v>
      </c>
      <c r="G2231" s="54" t="s">
        <v>202</v>
      </c>
      <c r="H2231" s="54" t="s">
        <v>1403</v>
      </c>
      <c r="I2231" s="54" t="s">
        <v>1404</v>
      </c>
      <c r="J2231" s="54" t="s">
        <v>202</v>
      </c>
      <c r="K2231" s="54" t="s">
        <v>1420</v>
      </c>
      <c r="L2231" s="89">
        <v>43154</v>
      </c>
      <c r="M2231" s="89"/>
      <c r="N2231" s="54" t="s">
        <v>1421</v>
      </c>
      <c r="O2231" s="90">
        <v>1.1473630078999999</v>
      </c>
      <c r="P2231" s="54">
        <v>243</v>
      </c>
    </row>
    <row r="2232" spans="1:16" ht="24">
      <c r="A2232" s="54" t="s">
        <v>225</v>
      </c>
      <c r="B2232" s="54" t="s">
        <v>185</v>
      </c>
      <c r="C2232" s="54" t="s">
        <v>1125</v>
      </c>
      <c r="D2232" s="54" t="s">
        <v>152</v>
      </c>
      <c r="E2232" s="54" t="s">
        <v>365</v>
      </c>
      <c r="F2232" s="54" t="s">
        <v>267</v>
      </c>
      <c r="G2232" s="54" t="s">
        <v>202</v>
      </c>
      <c r="H2232" s="54" t="s">
        <v>1403</v>
      </c>
      <c r="I2232" s="54" t="s">
        <v>1404</v>
      </c>
      <c r="J2232" s="54" t="s">
        <v>202</v>
      </c>
      <c r="K2232" s="54" t="s">
        <v>1422</v>
      </c>
      <c r="L2232" s="89">
        <v>43154</v>
      </c>
      <c r="M2232" s="89"/>
      <c r="N2232" s="54" t="s">
        <v>1423</v>
      </c>
      <c r="O2232" s="90">
        <v>0.53199678890000002</v>
      </c>
      <c r="P2232" s="54">
        <v>110</v>
      </c>
    </row>
    <row r="2233" spans="1:16" ht="24">
      <c r="A2233" s="54" t="s">
        <v>225</v>
      </c>
      <c r="B2233" s="54" t="s">
        <v>185</v>
      </c>
      <c r="C2233" s="54" t="s">
        <v>1125</v>
      </c>
      <c r="D2233" s="54" t="s">
        <v>152</v>
      </c>
      <c r="E2233" s="54" t="s">
        <v>365</v>
      </c>
      <c r="F2233" s="54" t="s">
        <v>267</v>
      </c>
      <c r="G2233" s="54" t="s">
        <v>202</v>
      </c>
      <c r="H2233" s="54" t="s">
        <v>1403</v>
      </c>
      <c r="I2233" s="54" t="s">
        <v>1404</v>
      </c>
      <c r="J2233" s="54" t="s">
        <v>202</v>
      </c>
      <c r="K2233" s="54" t="s">
        <v>1424</v>
      </c>
      <c r="L2233" s="89">
        <v>43154</v>
      </c>
      <c r="M2233" s="89"/>
      <c r="N2233" s="54" t="s">
        <v>1425</v>
      </c>
      <c r="O2233" s="90">
        <v>0.38858558009999999</v>
      </c>
      <c r="P2233" s="54">
        <v>82</v>
      </c>
    </row>
    <row r="2234" spans="1:16" ht="24">
      <c r="A2234" s="54" t="s">
        <v>225</v>
      </c>
      <c r="B2234" s="54" t="s">
        <v>185</v>
      </c>
      <c r="C2234" s="54" t="s">
        <v>1125</v>
      </c>
      <c r="D2234" s="54" t="s">
        <v>152</v>
      </c>
      <c r="E2234" s="54" t="s">
        <v>365</v>
      </c>
      <c r="F2234" s="54" t="s">
        <v>267</v>
      </c>
      <c r="G2234" s="54" t="s">
        <v>202</v>
      </c>
      <c r="H2234" s="54" t="s">
        <v>1403</v>
      </c>
      <c r="I2234" s="54" t="s">
        <v>1404</v>
      </c>
      <c r="J2234" s="54" t="s">
        <v>202</v>
      </c>
      <c r="K2234" s="54" t="s">
        <v>1426</v>
      </c>
      <c r="L2234" s="89">
        <v>43154</v>
      </c>
      <c r="M2234" s="89"/>
      <c r="N2234" s="54" t="s">
        <v>1427</v>
      </c>
      <c r="O2234" s="90">
        <v>0.42416980320000008</v>
      </c>
      <c r="P2234" s="54">
        <v>86</v>
      </c>
    </row>
    <row r="2235" spans="1:16" ht="24">
      <c r="A2235" s="54" t="s">
        <v>225</v>
      </c>
      <c r="B2235" s="54" t="s">
        <v>185</v>
      </c>
      <c r="C2235" s="54" t="s">
        <v>1125</v>
      </c>
      <c r="D2235" s="54" t="s">
        <v>152</v>
      </c>
      <c r="E2235" s="54" t="s">
        <v>365</v>
      </c>
      <c r="F2235" s="54" t="s">
        <v>267</v>
      </c>
      <c r="G2235" s="54" t="s">
        <v>202</v>
      </c>
      <c r="H2235" s="54" t="s">
        <v>1403</v>
      </c>
      <c r="I2235" s="54" t="s">
        <v>1404</v>
      </c>
      <c r="J2235" s="54" t="s">
        <v>202</v>
      </c>
      <c r="K2235" s="54" t="s">
        <v>1428</v>
      </c>
      <c r="L2235" s="89">
        <v>43154</v>
      </c>
      <c r="M2235" s="89"/>
      <c r="N2235" s="54" t="s">
        <v>1429</v>
      </c>
      <c r="O2235" s="90">
        <v>0.91915096519999995</v>
      </c>
      <c r="P2235" s="54">
        <v>186</v>
      </c>
    </row>
    <row r="2236" spans="1:16" ht="24">
      <c r="A2236" s="54" t="s">
        <v>225</v>
      </c>
      <c r="B2236" s="54" t="s">
        <v>185</v>
      </c>
      <c r="C2236" s="54" t="s">
        <v>1125</v>
      </c>
      <c r="D2236" s="54" t="s">
        <v>152</v>
      </c>
      <c r="E2236" s="54" t="s">
        <v>365</v>
      </c>
      <c r="F2236" s="54" t="s">
        <v>267</v>
      </c>
      <c r="G2236" s="54" t="s">
        <v>202</v>
      </c>
      <c r="H2236" s="54" t="s">
        <v>1403</v>
      </c>
      <c r="I2236" s="54" t="s">
        <v>1404</v>
      </c>
      <c r="J2236" s="54" t="s">
        <v>202</v>
      </c>
      <c r="K2236" s="54" t="s">
        <v>1430</v>
      </c>
      <c r="L2236" s="89">
        <v>43154</v>
      </c>
      <c r="M2236" s="89"/>
      <c r="N2236" s="54" t="s">
        <v>1431</v>
      </c>
      <c r="O2236" s="90">
        <v>0.56073084480000002</v>
      </c>
      <c r="P2236" s="54">
        <v>112</v>
      </c>
    </row>
    <row r="2237" spans="1:16" ht="24">
      <c r="A2237" s="54" t="s">
        <v>225</v>
      </c>
      <c r="B2237" s="54" t="s">
        <v>185</v>
      </c>
      <c r="C2237" s="54" t="s">
        <v>1125</v>
      </c>
      <c r="D2237" s="54" t="s">
        <v>152</v>
      </c>
      <c r="E2237" s="54" t="s">
        <v>365</v>
      </c>
      <c r="F2237" s="54" t="s">
        <v>267</v>
      </c>
      <c r="G2237" s="54" t="s">
        <v>202</v>
      </c>
      <c r="H2237" s="54" t="s">
        <v>1403</v>
      </c>
      <c r="I2237" s="54" t="s">
        <v>1404</v>
      </c>
      <c r="J2237" s="54" t="s">
        <v>202</v>
      </c>
      <c r="K2237" s="54" t="s">
        <v>1415</v>
      </c>
      <c r="L2237" s="89">
        <v>43154</v>
      </c>
      <c r="M2237" s="89"/>
      <c r="N2237" s="54" t="s">
        <v>1416</v>
      </c>
      <c r="O2237" s="90">
        <v>80.595554852399999</v>
      </c>
      <c r="P2237" s="54">
        <v>16896</v>
      </c>
    </row>
    <row r="2238" spans="1:16" ht="24">
      <c r="A2238" s="54" t="s">
        <v>225</v>
      </c>
      <c r="B2238" s="54" t="s">
        <v>185</v>
      </c>
      <c r="C2238" s="54" t="s">
        <v>1125</v>
      </c>
      <c r="D2238" s="54" t="s">
        <v>152</v>
      </c>
      <c r="E2238" s="54" t="s">
        <v>365</v>
      </c>
      <c r="F2238" s="54" t="s">
        <v>267</v>
      </c>
      <c r="G2238" s="54" t="s">
        <v>202</v>
      </c>
      <c r="H2238" s="54" t="s">
        <v>1403</v>
      </c>
      <c r="I2238" s="54" t="s">
        <v>1404</v>
      </c>
      <c r="J2238" s="54" t="s">
        <v>202</v>
      </c>
      <c r="K2238" s="54" t="s">
        <v>1432</v>
      </c>
      <c r="L2238" s="89">
        <v>43154</v>
      </c>
      <c r="M2238" s="89"/>
      <c r="N2238" s="54" t="s">
        <v>1433</v>
      </c>
      <c r="O2238" s="90">
        <v>0.3579390475</v>
      </c>
      <c r="P2238" s="54">
        <v>72</v>
      </c>
    </row>
    <row r="2239" spans="1:16" ht="24">
      <c r="A2239" s="54" t="s">
        <v>225</v>
      </c>
      <c r="B2239" s="54" t="s">
        <v>185</v>
      </c>
      <c r="C2239" s="54" t="s">
        <v>1125</v>
      </c>
      <c r="D2239" s="54" t="s">
        <v>152</v>
      </c>
      <c r="E2239" s="54" t="s">
        <v>365</v>
      </c>
      <c r="F2239" s="54" t="s">
        <v>267</v>
      </c>
      <c r="G2239" s="54" t="s">
        <v>202</v>
      </c>
      <c r="H2239" s="54" t="s">
        <v>1403</v>
      </c>
      <c r="I2239" s="54" t="s">
        <v>1404</v>
      </c>
      <c r="J2239" s="54" t="s">
        <v>202</v>
      </c>
      <c r="K2239" s="54" t="s">
        <v>1418</v>
      </c>
      <c r="L2239" s="89">
        <v>43154</v>
      </c>
      <c r="M2239" s="89"/>
      <c r="N2239" s="54" t="s">
        <v>1419</v>
      </c>
      <c r="O2239" s="90">
        <v>1.1899869677999999</v>
      </c>
      <c r="P2239" s="54">
        <v>240</v>
      </c>
    </row>
    <row r="2240" spans="1:16" ht="24">
      <c r="A2240" s="54" t="s">
        <v>225</v>
      </c>
      <c r="B2240" s="54" t="s">
        <v>185</v>
      </c>
      <c r="C2240" s="54" t="s">
        <v>1125</v>
      </c>
      <c r="D2240" s="54" t="s">
        <v>152</v>
      </c>
      <c r="E2240" s="54" t="s">
        <v>365</v>
      </c>
      <c r="F2240" s="54" t="s">
        <v>267</v>
      </c>
      <c r="G2240" s="54" t="s">
        <v>202</v>
      </c>
      <c r="H2240" s="54" t="s">
        <v>1011</v>
      </c>
      <c r="I2240" s="54" t="s">
        <v>1012</v>
      </c>
      <c r="J2240" s="54" t="s">
        <v>202</v>
      </c>
      <c r="K2240" s="54" t="s">
        <v>1405</v>
      </c>
      <c r="L2240" s="89">
        <v>41982</v>
      </c>
      <c r="M2240" s="89"/>
      <c r="N2240" s="54" t="s">
        <v>1406</v>
      </c>
      <c r="O2240" s="90">
        <v>0.16956007610000001</v>
      </c>
      <c r="P2240" s="54">
        <v>32</v>
      </c>
    </row>
    <row r="2241" spans="1:16" ht="24">
      <c r="A2241" s="54" t="s">
        <v>225</v>
      </c>
      <c r="B2241" s="54" t="s">
        <v>185</v>
      </c>
      <c r="C2241" s="54" t="s">
        <v>1125</v>
      </c>
      <c r="D2241" s="54" t="s">
        <v>152</v>
      </c>
      <c r="E2241" s="54" t="s">
        <v>365</v>
      </c>
      <c r="F2241" s="54" t="s">
        <v>267</v>
      </c>
      <c r="G2241" s="54" t="s">
        <v>202</v>
      </c>
      <c r="H2241" s="54" t="s">
        <v>1011</v>
      </c>
      <c r="I2241" s="54" t="s">
        <v>1012</v>
      </c>
      <c r="J2241" s="54" t="s">
        <v>202</v>
      </c>
      <c r="K2241" s="54" t="s">
        <v>1013</v>
      </c>
      <c r="L2241" s="89">
        <v>41982</v>
      </c>
      <c r="M2241" s="89"/>
      <c r="N2241" s="54" t="s">
        <v>1014</v>
      </c>
      <c r="O2241" s="90">
        <v>6.9183002226000001</v>
      </c>
      <c r="P2241" s="54">
        <v>1355</v>
      </c>
    </row>
    <row r="2242" spans="1:16" ht="24">
      <c r="A2242" s="54" t="s">
        <v>225</v>
      </c>
      <c r="B2242" s="54" t="s">
        <v>185</v>
      </c>
      <c r="C2242" s="54" t="s">
        <v>1125</v>
      </c>
      <c r="D2242" s="54" t="s">
        <v>152</v>
      </c>
      <c r="E2242" s="54" t="s">
        <v>365</v>
      </c>
      <c r="F2242" s="54" t="s">
        <v>267</v>
      </c>
      <c r="G2242" s="54" t="s">
        <v>202</v>
      </c>
      <c r="H2242" s="54" t="s">
        <v>1011</v>
      </c>
      <c r="I2242" s="54" t="s">
        <v>1012</v>
      </c>
      <c r="J2242" s="54" t="s">
        <v>202</v>
      </c>
      <c r="K2242" s="54" t="s">
        <v>1015</v>
      </c>
      <c r="L2242" s="89">
        <v>41982</v>
      </c>
      <c r="M2242" s="89"/>
      <c r="N2242" s="54" t="s">
        <v>1016</v>
      </c>
      <c r="O2242" s="90">
        <v>15.6489663001</v>
      </c>
      <c r="P2242" s="54">
        <v>3149</v>
      </c>
    </row>
    <row r="2243" spans="1:16" ht="24">
      <c r="A2243" s="54" t="s">
        <v>225</v>
      </c>
      <c r="B2243" s="54" t="s">
        <v>185</v>
      </c>
      <c r="C2243" s="54" t="s">
        <v>1125</v>
      </c>
      <c r="D2243" s="54" t="s">
        <v>152</v>
      </c>
      <c r="E2243" s="54" t="s">
        <v>365</v>
      </c>
      <c r="F2243" s="54" t="s">
        <v>267</v>
      </c>
      <c r="G2243" s="54" t="s">
        <v>202</v>
      </c>
      <c r="H2243" s="54" t="s">
        <v>1011</v>
      </c>
      <c r="I2243" s="54" t="s">
        <v>1012</v>
      </c>
      <c r="J2243" s="54" t="s">
        <v>202</v>
      </c>
      <c r="K2243" s="54" t="s">
        <v>1011</v>
      </c>
      <c r="L2243" s="89">
        <v>41982</v>
      </c>
      <c r="M2243" s="89"/>
      <c r="N2243" s="54" t="s">
        <v>1017</v>
      </c>
      <c r="O2243" s="90">
        <v>0.3021196505</v>
      </c>
      <c r="P2243" s="54">
        <v>60</v>
      </c>
    </row>
    <row r="2244" spans="1:16" ht="24">
      <c r="A2244" s="54" t="s">
        <v>225</v>
      </c>
      <c r="B2244" s="54" t="s">
        <v>185</v>
      </c>
      <c r="C2244" s="54" t="s">
        <v>1125</v>
      </c>
      <c r="D2244" s="54" t="s">
        <v>152</v>
      </c>
      <c r="E2244" s="54" t="s">
        <v>365</v>
      </c>
      <c r="F2244" s="54" t="s">
        <v>267</v>
      </c>
      <c r="G2244" s="54" t="s">
        <v>1018</v>
      </c>
      <c r="H2244" s="54" t="s">
        <v>1019</v>
      </c>
      <c r="I2244" s="54" t="s">
        <v>1020</v>
      </c>
      <c r="J2244" s="54" t="s">
        <v>1018</v>
      </c>
      <c r="K2244" s="54" t="s">
        <v>1021</v>
      </c>
      <c r="L2244" s="89">
        <v>41688</v>
      </c>
      <c r="M2244" s="89"/>
      <c r="N2244" s="54" t="s">
        <v>1022</v>
      </c>
      <c r="O2244" s="90">
        <v>0.69629087550000002</v>
      </c>
      <c r="P2244" s="54">
        <v>141</v>
      </c>
    </row>
    <row r="2245" spans="1:16" ht="24">
      <c r="A2245" s="54" t="s">
        <v>225</v>
      </c>
      <c r="B2245" s="54" t="s">
        <v>185</v>
      </c>
      <c r="C2245" s="54" t="s">
        <v>1125</v>
      </c>
      <c r="D2245" s="54" t="s">
        <v>152</v>
      </c>
      <c r="E2245" s="54" t="s">
        <v>365</v>
      </c>
      <c r="F2245" s="54" t="s">
        <v>267</v>
      </c>
      <c r="G2245" s="54" t="s">
        <v>1018</v>
      </c>
      <c r="H2245" s="54" t="s">
        <v>1019</v>
      </c>
      <c r="I2245" s="54" t="s">
        <v>1020</v>
      </c>
      <c r="J2245" s="54" t="s">
        <v>1018</v>
      </c>
      <c r="K2245" s="54" t="s">
        <v>1023</v>
      </c>
      <c r="L2245" s="89">
        <v>41688</v>
      </c>
      <c r="M2245" s="89"/>
      <c r="N2245" s="54" t="s">
        <v>1024</v>
      </c>
      <c r="O2245" s="90">
        <v>7.6047401631000007</v>
      </c>
      <c r="P2245" s="54">
        <v>1609</v>
      </c>
    </row>
    <row r="2246" spans="1:16" ht="24">
      <c r="A2246" s="54" t="s">
        <v>225</v>
      </c>
      <c r="B2246" s="54" t="s">
        <v>185</v>
      </c>
      <c r="C2246" s="54" t="s">
        <v>1125</v>
      </c>
      <c r="D2246" s="54" t="s">
        <v>152</v>
      </c>
      <c r="E2246" s="54" t="s">
        <v>365</v>
      </c>
      <c r="F2246" s="54" t="s">
        <v>267</v>
      </c>
      <c r="G2246" s="54" t="s">
        <v>1018</v>
      </c>
      <c r="H2246" s="54" t="s">
        <v>1019</v>
      </c>
      <c r="I2246" s="54" t="s">
        <v>1020</v>
      </c>
      <c r="J2246" s="54" t="s">
        <v>1018</v>
      </c>
      <c r="K2246" s="54" t="s">
        <v>1025</v>
      </c>
      <c r="L2246" s="89">
        <v>41688</v>
      </c>
      <c r="M2246" s="89"/>
      <c r="N2246" s="54" t="s">
        <v>1026</v>
      </c>
      <c r="O2246" s="90">
        <v>1.5212971781</v>
      </c>
      <c r="P2246" s="54">
        <v>301</v>
      </c>
    </row>
    <row r="2247" spans="1:16" ht="24">
      <c r="A2247" s="54" t="s">
        <v>225</v>
      </c>
      <c r="B2247" s="54" t="s">
        <v>185</v>
      </c>
      <c r="C2247" s="54" t="s">
        <v>1125</v>
      </c>
      <c r="D2247" s="54" t="s">
        <v>152</v>
      </c>
      <c r="E2247" s="54" t="s">
        <v>365</v>
      </c>
      <c r="F2247" s="54" t="s">
        <v>267</v>
      </c>
      <c r="G2247" s="54" t="s">
        <v>1018</v>
      </c>
      <c r="H2247" s="54" t="s">
        <v>1019</v>
      </c>
      <c r="I2247" s="54" t="s">
        <v>1020</v>
      </c>
      <c r="J2247" s="54" t="s">
        <v>1018</v>
      </c>
      <c r="K2247" s="54" t="s">
        <v>1027</v>
      </c>
      <c r="L2247" s="89">
        <v>41688</v>
      </c>
      <c r="M2247" s="89"/>
      <c r="N2247" s="54" t="s">
        <v>1028</v>
      </c>
      <c r="O2247" s="90">
        <v>2.1812209279000001</v>
      </c>
      <c r="P2247" s="54">
        <v>461</v>
      </c>
    </row>
    <row r="2248" spans="1:16" ht="24">
      <c r="A2248" s="54" t="s">
        <v>225</v>
      </c>
      <c r="B2248" s="54" t="s">
        <v>185</v>
      </c>
      <c r="C2248" s="54" t="s">
        <v>1125</v>
      </c>
      <c r="D2248" s="54" t="s">
        <v>152</v>
      </c>
      <c r="E2248" s="54" t="s">
        <v>365</v>
      </c>
      <c r="F2248" s="54" t="s">
        <v>267</v>
      </c>
      <c r="G2248" s="54" t="s">
        <v>1018</v>
      </c>
      <c r="H2248" s="54" t="s">
        <v>1019</v>
      </c>
      <c r="I2248" s="54" t="s">
        <v>1020</v>
      </c>
      <c r="J2248" s="54" t="s">
        <v>1018</v>
      </c>
      <c r="K2248" s="54" t="s">
        <v>1029</v>
      </c>
      <c r="L2248" s="89">
        <v>41688</v>
      </c>
      <c r="M2248" s="89"/>
      <c r="N2248" s="54" t="s">
        <v>1030</v>
      </c>
      <c r="O2248" s="90">
        <v>2.0961222919</v>
      </c>
      <c r="P2248" s="54">
        <v>425</v>
      </c>
    </row>
    <row r="2249" spans="1:16" ht="24">
      <c r="A2249" s="54" t="s">
        <v>225</v>
      </c>
      <c r="B2249" s="54" t="s">
        <v>185</v>
      </c>
      <c r="C2249" s="54" t="s">
        <v>1125</v>
      </c>
      <c r="D2249" s="54" t="s">
        <v>152</v>
      </c>
      <c r="E2249" s="54" t="s">
        <v>365</v>
      </c>
      <c r="F2249" s="54" t="s">
        <v>267</v>
      </c>
      <c r="G2249" s="54" t="s">
        <v>1018</v>
      </c>
      <c r="H2249" s="54" t="s">
        <v>1019</v>
      </c>
      <c r="I2249" s="54" t="s">
        <v>1020</v>
      </c>
      <c r="J2249" s="54" t="s">
        <v>1018</v>
      </c>
      <c r="K2249" s="54" t="s">
        <v>1031</v>
      </c>
      <c r="L2249" s="89">
        <v>41688</v>
      </c>
      <c r="M2249" s="89"/>
      <c r="N2249" s="54" t="s">
        <v>1032</v>
      </c>
      <c r="O2249" s="90">
        <v>4.4698754222000003</v>
      </c>
      <c r="P2249" s="54">
        <v>944</v>
      </c>
    </row>
    <row r="2250" spans="1:16" ht="24">
      <c r="A2250" s="54" t="s">
        <v>225</v>
      </c>
      <c r="B2250" s="54" t="s">
        <v>185</v>
      </c>
      <c r="C2250" s="54" t="s">
        <v>1125</v>
      </c>
      <c r="D2250" s="54" t="s">
        <v>152</v>
      </c>
      <c r="E2250" s="54" t="s">
        <v>365</v>
      </c>
      <c r="F2250" s="54" t="s">
        <v>267</v>
      </c>
      <c r="G2250" s="54" t="s">
        <v>1018</v>
      </c>
      <c r="H2250" s="54" t="s">
        <v>1019</v>
      </c>
      <c r="I2250" s="54" t="s">
        <v>1020</v>
      </c>
      <c r="J2250" s="54" t="s">
        <v>1018</v>
      </c>
      <c r="K2250" s="54" t="s">
        <v>1033</v>
      </c>
      <c r="L2250" s="89">
        <v>41688</v>
      </c>
      <c r="M2250" s="89"/>
      <c r="N2250" s="54" t="s">
        <v>1034</v>
      </c>
      <c r="O2250" s="90">
        <v>4.0955666970000006</v>
      </c>
      <c r="P2250" s="54">
        <v>836</v>
      </c>
    </row>
    <row r="2251" spans="1:16" ht="24">
      <c r="A2251" s="54" t="s">
        <v>225</v>
      </c>
      <c r="B2251" s="54" t="s">
        <v>185</v>
      </c>
      <c r="C2251" s="54" t="s">
        <v>1125</v>
      </c>
      <c r="D2251" s="54" t="s">
        <v>152</v>
      </c>
      <c r="E2251" s="54" t="s">
        <v>365</v>
      </c>
      <c r="F2251" s="54" t="s">
        <v>267</v>
      </c>
      <c r="G2251" s="54" t="s">
        <v>1018</v>
      </c>
      <c r="H2251" s="54" t="s">
        <v>1019</v>
      </c>
      <c r="I2251" s="54" t="s">
        <v>1020</v>
      </c>
      <c r="J2251" s="54" t="s">
        <v>1018</v>
      </c>
      <c r="K2251" s="54" t="s">
        <v>1035</v>
      </c>
      <c r="L2251" s="89">
        <v>41688</v>
      </c>
      <c r="M2251" s="89"/>
      <c r="N2251" s="54" t="s">
        <v>1036</v>
      </c>
      <c r="O2251" s="90">
        <v>1.5606087503999999</v>
      </c>
      <c r="P2251" s="54">
        <v>313</v>
      </c>
    </row>
    <row r="2252" spans="1:16" ht="24">
      <c r="A2252" s="54" t="s">
        <v>225</v>
      </c>
      <c r="B2252" s="54" t="s">
        <v>185</v>
      </c>
      <c r="C2252" s="54" t="s">
        <v>1125</v>
      </c>
      <c r="D2252" s="54" t="s">
        <v>152</v>
      </c>
      <c r="E2252" s="54" t="s">
        <v>365</v>
      </c>
      <c r="F2252" s="54" t="s">
        <v>267</v>
      </c>
      <c r="G2252" s="54" t="s">
        <v>1018</v>
      </c>
      <c r="H2252" s="54" t="s">
        <v>1019</v>
      </c>
      <c r="I2252" s="54" t="s">
        <v>1020</v>
      </c>
      <c r="J2252" s="54" t="s">
        <v>1018</v>
      </c>
      <c r="K2252" s="54" t="s">
        <v>1037</v>
      </c>
      <c r="L2252" s="89">
        <v>41688</v>
      </c>
      <c r="M2252" s="89"/>
      <c r="N2252" s="54" t="s">
        <v>1038</v>
      </c>
      <c r="O2252" s="90">
        <v>1.9826915149</v>
      </c>
      <c r="P2252" s="54">
        <v>414</v>
      </c>
    </row>
    <row r="2253" spans="1:16" ht="24">
      <c r="A2253" s="54" t="s">
        <v>225</v>
      </c>
      <c r="B2253" s="54" t="s">
        <v>185</v>
      </c>
      <c r="C2253" s="54" t="s">
        <v>1125</v>
      </c>
      <c r="D2253" s="54" t="s">
        <v>152</v>
      </c>
      <c r="E2253" s="54" t="s">
        <v>365</v>
      </c>
      <c r="F2253" s="54" t="s">
        <v>267</v>
      </c>
      <c r="G2253" s="54" t="s">
        <v>1018</v>
      </c>
      <c r="H2253" s="54" t="s">
        <v>1019</v>
      </c>
      <c r="I2253" s="54" t="s">
        <v>1020</v>
      </c>
      <c r="J2253" s="54" t="s">
        <v>1018</v>
      </c>
      <c r="K2253" s="54" t="s">
        <v>1039</v>
      </c>
      <c r="L2253" s="89">
        <v>41688</v>
      </c>
      <c r="M2253" s="89"/>
      <c r="N2253" s="54" t="s">
        <v>1040</v>
      </c>
      <c r="O2253" s="90">
        <v>13.3632283336</v>
      </c>
      <c r="P2253" s="54">
        <v>2769</v>
      </c>
    </row>
    <row r="2254" spans="1:16" ht="24">
      <c r="A2254" s="54" t="s">
        <v>225</v>
      </c>
      <c r="B2254" s="54" t="s">
        <v>185</v>
      </c>
      <c r="C2254" s="54" t="s">
        <v>1125</v>
      </c>
      <c r="D2254" s="54" t="s">
        <v>152</v>
      </c>
      <c r="E2254" s="54" t="s">
        <v>365</v>
      </c>
      <c r="F2254" s="54" t="s">
        <v>267</v>
      </c>
      <c r="G2254" s="54" t="s">
        <v>207</v>
      </c>
      <c r="H2254" s="54" t="s">
        <v>207</v>
      </c>
      <c r="I2254" s="54" t="s">
        <v>317</v>
      </c>
      <c r="J2254" s="54" t="s">
        <v>207</v>
      </c>
      <c r="K2254" s="54" t="s">
        <v>337</v>
      </c>
      <c r="L2254" s="89">
        <v>41674</v>
      </c>
      <c r="M2254" s="89"/>
      <c r="N2254" s="54" t="s">
        <v>1041</v>
      </c>
      <c r="O2254" s="90">
        <v>14.576670874</v>
      </c>
      <c r="P2254" s="54">
        <v>2881</v>
      </c>
    </row>
    <row r="2255" spans="1:16" ht="24">
      <c r="A2255" s="54" t="s">
        <v>225</v>
      </c>
      <c r="B2255" s="54" t="s">
        <v>185</v>
      </c>
      <c r="C2255" s="54" t="s">
        <v>1125</v>
      </c>
      <c r="D2255" s="54" t="s">
        <v>152</v>
      </c>
      <c r="E2255" s="54" t="s">
        <v>365</v>
      </c>
      <c r="F2255" s="54" t="s">
        <v>267</v>
      </c>
      <c r="G2255" s="54" t="s">
        <v>207</v>
      </c>
      <c r="H2255" s="54" t="s">
        <v>207</v>
      </c>
      <c r="I2255" s="54" t="s">
        <v>317</v>
      </c>
      <c r="J2255" s="54" t="s">
        <v>207</v>
      </c>
      <c r="K2255" s="54" t="s">
        <v>1042</v>
      </c>
      <c r="L2255" s="89">
        <v>41674</v>
      </c>
      <c r="M2255" s="89"/>
      <c r="N2255" s="54" t="s">
        <v>1043</v>
      </c>
      <c r="O2255" s="90">
        <v>65.679435591200004</v>
      </c>
      <c r="P2255" s="54">
        <v>13300</v>
      </c>
    </row>
    <row r="2256" spans="1:16" ht="24">
      <c r="A2256" s="54" t="s">
        <v>225</v>
      </c>
      <c r="B2256" s="54" t="s">
        <v>185</v>
      </c>
      <c r="C2256" s="54" t="s">
        <v>1125</v>
      </c>
      <c r="D2256" s="54" t="s">
        <v>152</v>
      </c>
      <c r="E2256" s="54" t="s">
        <v>365</v>
      </c>
      <c r="F2256" s="54" t="s">
        <v>267</v>
      </c>
      <c r="G2256" s="54" t="s">
        <v>207</v>
      </c>
      <c r="H2256" s="54" t="s">
        <v>207</v>
      </c>
      <c r="I2256" s="54" t="s">
        <v>317</v>
      </c>
      <c r="J2256" s="54" t="s">
        <v>207</v>
      </c>
      <c r="K2256" s="54" t="s">
        <v>1044</v>
      </c>
      <c r="L2256" s="89">
        <v>41674</v>
      </c>
      <c r="M2256" s="89"/>
      <c r="N2256" s="54" t="s">
        <v>1045</v>
      </c>
      <c r="O2256" s="90">
        <v>7.8778889350000014</v>
      </c>
      <c r="P2256" s="54">
        <v>1555</v>
      </c>
    </row>
    <row r="2257" spans="1:16" ht="24">
      <c r="A2257" s="54" t="s">
        <v>225</v>
      </c>
      <c r="B2257" s="54" t="s">
        <v>185</v>
      </c>
      <c r="C2257" s="54" t="s">
        <v>1125</v>
      </c>
      <c r="D2257" s="54" t="s">
        <v>152</v>
      </c>
      <c r="E2257" s="54" t="s">
        <v>365</v>
      </c>
      <c r="F2257" s="54" t="s">
        <v>267</v>
      </c>
      <c r="G2257" s="54" t="s">
        <v>207</v>
      </c>
      <c r="H2257" s="54" t="s">
        <v>207</v>
      </c>
      <c r="I2257" s="54" t="s">
        <v>317</v>
      </c>
      <c r="J2257" s="54" t="s">
        <v>207</v>
      </c>
      <c r="K2257" s="54" t="s">
        <v>318</v>
      </c>
      <c r="L2257" s="89">
        <v>41674</v>
      </c>
      <c r="M2257" s="89"/>
      <c r="N2257" s="54" t="s">
        <v>319</v>
      </c>
      <c r="O2257" s="90">
        <v>6.3692972199</v>
      </c>
      <c r="P2257" s="54">
        <v>1237</v>
      </c>
    </row>
    <row r="2258" spans="1:16" ht="24">
      <c r="A2258" s="54" t="s">
        <v>225</v>
      </c>
      <c r="B2258" s="54" t="s">
        <v>185</v>
      </c>
      <c r="C2258" s="54" t="s">
        <v>1125</v>
      </c>
      <c r="D2258" s="54" t="s">
        <v>152</v>
      </c>
      <c r="E2258" s="54" t="s">
        <v>365</v>
      </c>
      <c r="F2258" s="54" t="s">
        <v>267</v>
      </c>
      <c r="G2258" s="54" t="s">
        <v>207</v>
      </c>
      <c r="H2258" s="54" t="s">
        <v>207</v>
      </c>
      <c r="I2258" s="54" t="s">
        <v>317</v>
      </c>
      <c r="J2258" s="54" t="s">
        <v>207</v>
      </c>
      <c r="K2258" s="54" t="s">
        <v>340</v>
      </c>
      <c r="L2258" s="89">
        <v>41674</v>
      </c>
      <c r="M2258" s="89"/>
      <c r="N2258" s="54" t="s">
        <v>1046</v>
      </c>
      <c r="O2258" s="90">
        <v>10.026335593600001</v>
      </c>
      <c r="P2258" s="54">
        <v>1936</v>
      </c>
    </row>
    <row r="2259" spans="1:16" ht="24">
      <c r="A2259" s="54" t="s">
        <v>225</v>
      </c>
      <c r="B2259" s="54" t="s">
        <v>185</v>
      </c>
      <c r="C2259" s="54" t="s">
        <v>1125</v>
      </c>
      <c r="D2259" s="54" t="s">
        <v>152</v>
      </c>
      <c r="E2259" s="54" t="s">
        <v>365</v>
      </c>
      <c r="F2259" s="54" t="s">
        <v>267</v>
      </c>
      <c r="G2259" s="54" t="s">
        <v>207</v>
      </c>
      <c r="H2259" s="54" t="s">
        <v>207</v>
      </c>
      <c r="I2259" s="54" t="s">
        <v>317</v>
      </c>
      <c r="J2259" s="54" t="s">
        <v>207</v>
      </c>
      <c r="K2259" s="54" t="s">
        <v>320</v>
      </c>
      <c r="L2259" s="89">
        <v>41674</v>
      </c>
      <c r="M2259" s="89"/>
      <c r="N2259" s="54" t="s">
        <v>321</v>
      </c>
      <c r="O2259" s="90">
        <v>17.253266891599999</v>
      </c>
      <c r="P2259" s="54">
        <v>3364</v>
      </c>
    </row>
    <row r="2260" spans="1:16" ht="24">
      <c r="A2260" s="54" t="s">
        <v>225</v>
      </c>
      <c r="B2260" s="54" t="s">
        <v>185</v>
      </c>
      <c r="C2260" s="54" t="s">
        <v>1125</v>
      </c>
      <c r="D2260" s="54" t="s">
        <v>152</v>
      </c>
      <c r="E2260" s="54" t="s">
        <v>365</v>
      </c>
      <c r="F2260" s="54" t="s">
        <v>267</v>
      </c>
      <c r="G2260" s="54" t="s">
        <v>207</v>
      </c>
      <c r="H2260" s="54" t="s">
        <v>207</v>
      </c>
      <c r="I2260" s="54" t="s">
        <v>317</v>
      </c>
      <c r="J2260" s="54" t="s">
        <v>207</v>
      </c>
      <c r="K2260" s="54" t="s">
        <v>1047</v>
      </c>
      <c r="L2260" s="89">
        <v>41674</v>
      </c>
      <c r="M2260" s="89"/>
      <c r="N2260" s="54" t="s">
        <v>1048</v>
      </c>
      <c r="O2260" s="90">
        <v>8.055033206100001</v>
      </c>
      <c r="P2260" s="54">
        <v>1553</v>
      </c>
    </row>
    <row r="2261" spans="1:16" ht="24">
      <c r="A2261" s="54" t="s">
        <v>225</v>
      </c>
      <c r="B2261" s="54" t="s">
        <v>185</v>
      </c>
      <c r="C2261" s="54" t="s">
        <v>1125</v>
      </c>
      <c r="D2261" s="54" t="s">
        <v>152</v>
      </c>
      <c r="E2261" s="54" t="s">
        <v>365</v>
      </c>
      <c r="F2261" s="54" t="s">
        <v>267</v>
      </c>
      <c r="G2261" s="54" t="s">
        <v>207</v>
      </c>
      <c r="H2261" s="54" t="s">
        <v>207</v>
      </c>
      <c r="I2261" s="54" t="s">
        <v>317</v>
      </c>
      <c r="J2261" s="54" t="s">
        <v>207</v>
      </c>
      <c r="K2261" s="54" t="s">
        <v>1049</v>
      </c>
      <c r="L2261" s="89">
        <v>41674</v>
      </c>
      <c r="M2261" s="89"/>
      <c r="N2261" s="54" t="s">
        <v>1050</v>
      </c>
      <c r="O2261" s="90">
        <v>5.3021726004000014</v>
      </c>
      <c r="P2261" s="54">
        <v>1043</v>
      </c>
    </row>
    <row r="2262" spans="1:16" ht="24">
      <c r="A2262" s="54" t="s">
        <v>225</v>
      </c>
      <c r="B2262" s="54" t="s">
        <v>185</v>
      </c>
      <c r="C2262" s="54" t="s">
        <v>1125</v>
      </c>
      <c r="D2262" s="54" t="s">
        <v>152</v>
      </c>
      <c r="E2262" s="54" t="s">
        <v>365</v>
      </c>
      <c r="F2262" s="54" t="s">
        <v>267</v>
      </c>
      <c r="G2262" s="54" t="s">
        <v>207</v>
      </c>
      <c r="H2262" s="54" t="s">
        <v>207</v>
      </c>
      <c r="I2262" s="54" t="s">
        <v>317</v>
      </c>
      <c r="J2262" s="54" t="s">
        <v>207</v>
      </c>
      <c r="K2262" s="54" t="s">
        <v>1051</v>
      </c>
      <c r="L2262" s="89">
        <v>41674</v>
      </c>
      <c r="M2262" s="89"/>
      <c r="N2262" s="54" t="s">
        <v>1052</v>
      </c>
      <c r="O2262" s="90">
        <v>5.0257349061000003</v>
      </c>
      <c r="P2262" s="54">
        <v>979</v>
      </c>
    </row>
    <row r="2263" spans="1:16" ht="24">
      <c r="A2263" s="54" t="s">
        <v>225</v>
      </c>
      <c r="B2263" s="54" t="s">
        <v>185</v>
      </c>
      <c r="C2263" s="54" t="s">
        <v>1125</v>
      </c>
      <c r="D2263" s="54" t="s">
        <v>152</v>
      </c>
      <c r="E2263" s="54" t="s">
        <v>365</v>
      </c>
      <c r="F2263" s="54" t="s">
        <v>267</v>
      </c>
      <c r="G2263" s="54" t="s">
        <v>207</v>
      </c>
      <c r="H2263" s="54" t="s">
        <v>207</v>
      </c>
      <c r="I2263" s="54" t="s">
        <v>317</v>
      </c>
      <c r="J2263" s="54" t="s">
        <v>207</v>
      </c>
      <c r="K2263" s="54" t="s">
        <v>1053</v>
      </c>
      <c r="L2263" s="89">
        <v>41674</v>
      </c>
      <c r="M2263" s="89"/>
      <c r="N2263" s="54" t="s">
        <v>1054</v>
      </c>
      <c r="O2263" s="90">
        <v>4.6144756852000004</v>
      </c>
      <c r="P2263" s="54">
        <v>911</v>
      </c>
    </row>
    <row r="2264" spans="1:16" ht="24">
      <c r="A2264" s="54" t="s">
        <v>225</v>
      </c>
      <c r="B2264" s="54" t="s">
        <v>185</v>
      </c>
      <c r="C2264" s="54" t="s">
        <v>1125</v>
      </c>
      <c r="D2264" s="54" t="s">
        <v>152</v>
      </c>
      <c r="E2264" s="54" t="s">
        <v>365</v>
      </c>
      <c r="F2264" s="54" t="s">
        <v>267</v>
      </c>
      <c r="G2264" s="54" t="s">
        <v>207</v>
      </c>
      <c r="H2264" s="54" t="s">
        <v>207</v>
      </c>
      <c r="I2264" s="54" t="s">
        <v>317</v>
      </c>
      <c r="J2264" s="54" t="s">
        <v>207</v>
      </c>
      <c r="K2264" s="54" t="s">
        <v>1055</v>
      </c>
      <c r="L2264" s="89">
        <v>41674</v>
      </c>
      <c r="M2264" s="89"/>
      <c r="N2264" s="54" t="s">
        <v>1056</v>
      </c>
      <c r="O2264" s="90">
        <v>13.9962724392</v>
      </c>
      <c r="P2264" s="54">
        <v>2720</v>
      </c>
    </row>
    <row r="2265" spans="1:16" ht="24">
      <c r="A2265" s="54" t="s">
        <v>225</v>
      </c>
      <c r="B2265" s="54" t="s">
        <v>185</v>
      </c>
      <c r="C2265" s="54" t="s">
        <v>1125</v>
      </c>
      <c r="D2265" s="54" t="s">
        <v>152</v>
      </c>
      <c r="E2265" s="54" t="s">
        <v>365</v>
      </c>
      <c r="F2265" s="54" t="s">
        <v>267</v>
      </c>
      <c r="G2265" s="54" t="s">
        <v>207</v>
      </c>
      <c r="H2265" s="54" t="s">
        <v>207</v>
      </c>
      <c r="I2265" s="54" t="s">
        <v>317</v>
      </c>
      <c r="J2265" s="54" t="s">
        <v>207</v>
      </c>
      <c r="K2265" s="54" t="s">
        <v>322</v>
      </c>
      <c r="L2265" s="89">
        <v>41674</v>
      </c>
      <c r="M2265" s="89"/>
      <c r="N2265" s="54" t="s">
        <v>323</v>
      </c>
      <c r="O2265" s="90">
        <v>73.756361135700004</v>
      </c>
      <c r="P2265" s="54">
        <v>14695</v>
      </c>
    </row>
    <row r="2266" spans="1:16" ht="24">
      <c r="A2266" s="54" t="s">
        <v>225</v>
      </c>
      <c r="B2266" s="54" t="s">
        <v>185</v>
      </c>
      <c r="C2266" s="54" t="s">
        <v>1125</v>
      </c>
      <c r="D2266" s="54" t="s">
        <v>152</v>
      </c>
      <c r="E2266" s="54" t="s">
        <v>365</v>
      </c>
      <c r="F2266" s="54" t="s">
        <v>267</v>
      </c>
      <c r="G2266" s="54" t="s">
        <v>204</v>
      </c>
      <c r="H2266" s="54" t="s">
        <v>205</v>
      </c>
      <c r="I2266" s="54" t="s">
        <v>324</v>
      </c>
      <c r="J2266" s="54" t="s">
        <v>204</v>
      </c>
      <c r="K2266" s="54" t="s">
        <v>325</v>
      </c>
      <c r="L2266" s="89">
        <v>42171</v>
      </c>
      <c r="M2266" s="89"/>
      <c r="N2266" s="54" t="s">
        <v>326</v>
      </c>
      <c r="O2266" s="90">
        <v>15.6504249158</v>
      </c>
      <c r="P2266" s="54">
        <v>3209</v>
      </c>
    </row>
    <row r="2267" spans="1:16" ht="24">
      <c r="A2267" s="54" t="s">
        <v>225</v>
      </c>
      <c r="B2267" s="54" t="s">
        <v>185</v>
      </c>
      <c r="C2267" s="54" t="s">
        <v>1125</v>
      </c>
      <c r="D2267" s="54" t="s">
        <v>152</v>
      </c>
      <c r="E2267" s="54" t="s">
        <v>365</v>
      </c>
      <c r="F2267" s="54" t="s">
        <v>267</v>
      </c>
      <c r="G2267" s="54" t="s">
        <v>204</v>
      </c>
      <c r="H2267" s="54" t="s">
        <v>205</v>
      </c>
      <c r="I2267" s="54" t="s">
        <v>324</v>
      </c>
      <c r="J2267" s="54" t="s">
        <v>204</v>
      </c>
      <c r="K2267" s="54" t="s">
        <v>1057</v>
      </c>
      <c r="L2267" s="89">
        <v>42171</v>
      </c>
      <c r="M2267" s="89"/>
      <c r="N2267" s="54" t="s">
        <v>1058</v>
      </c>
      <c r="O2267" s="90">
        <v>8.290770332200001</v>
      </c>
      <c r="P2267" s="54">
        <v>1733</v>
      </c>
    </row>
    <row r="2268" spans="1:16" ht="24">
      <c r="A2268" s="54" t="s">
        <v>225</v>
      </c>
      <c r="B2268" s="54" t="s">
        <v>185</v>
      </c>
      <c r="C2268" s="54" t="s">
        <v>1125</v>
      </c>
      <c r="D2268" s="54" t="s">
        <v>152</v>
      </c>
      <c r="E2268" s="54" t="s">
        <v>365</v>
      </c>
      <c r="F2268" s="54" t="s">
        <v>267</v>
      </c>
      <c r="G2268" s="54" t="s">
        <v>204</v>
      </c>
      <c r="H2268" s="54" t="s">
        <v>205</v>
      </c>
      <c r="I2268" s="54" t="s">
        <v>324</v>
      </c>
      <c r="J2268" s="54" t="s">
        <v>204</v>
      </c>
      <c r="K2268" s="54" t="s">
        <v>1059</v>
      </c>
      <c r="L2268" s="89">
        <v>42171</v>
      </c>
      <c r="M2268" s="89"/>
      <c r="N2268" s="54" t="s">
        <v>1060</v>
      </c>
      <c r="O2268" s="90">
        <v>18.9530632086</v>
      </c>
      <c r="P2268" s="54">
        <v>3868</v>
      </c>
    </row>
    <row r="2269" spans="1:16" ht="24">
      <c r="A2269" s="54" t="s">
        <v>225</v>
      </c>
      <c r="B2269" s="54" t="s">
        <v>185</v>
      </c>
      <c r="C2269" s="54" t="s">
        <v>1125</v>
      </c>
      <c r="D2269" s="54" t="s">
        <v>152</v>
      </c>
      <c r="E2269" s="54" t="s">
        <v>365</v>
      </c>
      <c r="F2269" s="54" t="s">
        <v>267</v>
      </c>
      <c r="G2269" s="54" t="s">
        <v>204</v>
      </c>
      <c r="H2269" s="54" t="s">
        <v>205</v>
      </c>
      <c r="I2269" s="54" t="s">
        <v>324</v>
      </c>
      <c r="J2269" s="54" t="s">
        <v>204</v>
      </c>
      <c r="K2269" s="54" t="s">
        <v>1061</v>
      </c>
      <c r="L2269" s="89">
        <v>42171</v>
      </c>
      <c r="M2269" s="89"/>
      <c r="N2269" s="54" t="s">
        <v>1062</v>
      </c>
      <c r="O2269" s="90">
        <v>11.6814234814</v>
      </c>
      <c r="P2269" s="54">
        <v>2444</v>
      </c>
    </row>
    <row r="2270" spans="1:16" ht="24">
      <c r="A2270" s="54" t="s">
        <v>225</v>
      </c>
      <c r="B2270" s="54" t="s">
        <v>185</v>
      </c>
      <c r="C2270" s="54" t="s">
        <v>1125</v>
      </c>
      <c r="D2270" s="54" t="s">
        <v>152</v>
      </c>
      <c r="E2270" s="54" t="s">
        <v>365</v>
      </c>
      <c r="F2270" s="54" t="s">
        <v>267</v>
      </c>
      <c r="G2270" s="54" t="s">
        <v>204</v>
      </c>
      <c r="H2270" s="54" t="s">
        <v>205</v>
      </c>
      <c r="I2270" s="54" t="s">
        <v>324</v>
      </c>
      <c r="J2270" s="54" t="s">
        <v>204</v>
      </c>
      <c r="K2270" s="54" t="s">
        <v>1063</v>
      </c>
      <c r="L2270" s="89">
        <v>42171</v>
      </c>
      <c r="M2270" s="89"/>
      <c r="N2270" s="54" t="s">
        <v>1064</v>
      </c>
      <c r="O2270" s="90">
        <v>10.5338227662</v>
      </c>
      <c r="P2270" s="54">
        <v>2168</v>
      </c>
    </row>
    <row r="2271" spans="1:16" ht="24">
      <c r="A2271" s="54" t="s">
        <v>225</v>
      </c>
      <c r="B2271" s="54" t="s">
        <v>185</v>
      </c>
      <c r="C2271" s="54" t="s">
        <v>1125</v>
      </c>
      <c r="D2271" s="54" t="s">
        <v>152</v>
      </c>
      <c r="E2271" s="54" t="s">
        <v>365</v>
      </c>
      <c r="F2271" s="54" t="s">
        <v>267</v>
      </c>
      <c r="G2271" s="54" t="s">
        <v>204</v>
      </c>
      <c r="H2271" s="54" t="s">
        <v>205</v>
      </c>
      <c r="I2271" s="54" t="s">
        <v>324</v>
      </c>
      <c r="J2271" s="54" t="s">
        <v>204</v>
      </c>
      <c r="K2271" s="54" t="s">
        <v>327</v>
      </c>
      <c r="L2271" s="89">
        <v>42171</v>
      </c>
      <c r="M2271" s="89"/>
      <c r="N2271" s="54" t="s">
        <v>328</v>
      </c>
      <c r="O2271" s="90">
        <v>35.344121248800001</v>
      </c>
      <c r="P2271" s="54">
        <v>7114</v>
      </c>
    </row>
    <row r="2272" spans="1:16" ht="24">
      <c r="A2272" s="54" t="s">
        <v>225</v>
      </c>
      <c r="B2272" s="54" t="s">
        <v>185</v>
      </c>
      <c r="C2272" s="54" t="s">
        <v>1125</v>
      </c>
      <c r="D2272" s="54" t="s">
        <v>152</v>
      </c>
      <c r="E2272" s="54" t="s">
        <v>365</v>
      </c>
      <c r="F2272" s="54" t="s">
        <v>267</v>
      </c>
      <c r="G2272" s="54" t="s">
        <v>204</v>
      </c>
      <c r="H2272" s="54" t="s">
        <v>205</v>
      </c>
      <c r="I2272" s="54" t="s">
        <v>324</v>
      </c>
      <c r="J2272" s="54" t="s">
        <v>204</v>
      </c>
      <c r="K2272" s="54" t="s">
        <v>329</v>
      </c>
      <c r="L2272" s="89">
        <v>42171</v>
      </c>
      <c r="M2272" s="89"/>
      <c r="N2272" s="54" t="s">
        <v>330</v>
      </c>
      <c r="O2272" s="90">
        <v>36.812191821600003</v>
      </c>
      <c r="P2272" s="54">
        <v>7571</v>
      </c>
    </row>
    <row r="2273" spans="1:16" ht="24">
      <c r="A2273" s="54" t="s">
        <v>225</v>
      </c>
      <c r="B2273" s="54" t="s">
        <v>185</v>
      </c>
      <c r="C2273" s="54" t="s">
        <v>1125</v>
      </c>
      <c r="D2273" s="54" t="s">
        <v>152</v>
      </c>
      <c r="E2273" s="54" t="s">
        <v>365</v>
      </c>
      <c r="F2273" s="54" t="s">
        <v>267</v>
      </c>
      <c r="G2273" s="54" t="s">
        <v>204</v>
      </c>
      <c r="H2273" s="54" t="s">
        <v>205</v>
      </c>
      <c r="I2273" s="54" t="s">
        <v>324</v>
      </c>
      <c r="J2273" s="54" t="s">
        <v>204</v>
      </c>
      <c r="K2273" s="54" t="s">
        <v>1065</v>
      </c>
      <c r="L2273" s="89">
        <v>42171</v>
      </c>
      <c r="M2273" s="89"/>
      <c r="N2273" s="54" t="s">
        <v>1066</v>
      </c>
      <c r="O2273" s="90">
        <v>21.9100766402</v>
      </c>
      <c r="P2273" s="54">
        <v>4437</v>
      </c>
    </row>
    <row r="2274" spans="1:16" ht="24">
      <c r="A2274" s="54" t="s">
        <v>225</v>
      </c>
      <c r="B2274" s="54" t="s">
        <v>185</v>
      </c>
      <c r="C2274" s="54" t="s">
        <v>1125</v>
      </c>
      <c r="D2274" s="54" t="s">
        <v>152</v>
      </c>
      <c r="E2274" s="54" t="s">
        <v>365</v>
      </c>
      <c r="F2274" s="54" t="s">
        <v>267</v>
      </c>
      <c r="G2274" s="54" t="s">
        <v>204</v>
      </c>
      <c r="H2274" s="54" t="s">
        <v>205</v>
      </c>
      <c r="I2274" s="54" t="s">
        <v>324</v>
      </c>
      <c r="J2274" s="54" t="s">
        <v>204</v>
      </c>
      <c r="K2274" s="54" t="s">
        <v>1067</v>
      </c>
      <c r="L2274" s="89">
        <v>42171</v>
      </c>
      <c r="M2274" s="89"/>
      <c r="N2274" s="54" t="s">
        <v>1068</v>
      </c>
      <c r="O2274" s="90">
        <v>11.656920487700001</v>
      </c>
      <c r="P2274" s="54">
        <v>2348</v>
      </c>
    </row>
    <row r="2275" spans="1:16" ht="24">
      <c r="A2275" s="54" t="s">
        <v>225</v>
      </c>
      <c r="B2275" s="54" t="s">
        <v>185</v>
      </c>
      <c r="C2275" s="54" t="s">
        <v>1125</v>
      </c>
      <c r="D2275" s="54" t="s">
        <v>152</v>
      </c>
      <c r="E2275" s="54" t="s">
        <v>365</v>
      </c>
      <c r="F2275" s="54" t="s">
        <v>267</v>
      </c>
      <c r="G2275" s="54" t="s">
        <v>204</v>
      </c>
      <c r="H2275" s="54" t="s">
        <v>331</v>
      </c>
      <c r="I2275" s="54" t="s">
        <v>332</v>
      </c>
      <c r="J2275" s="54" t="s">
        <v>204</v>
      </c>
      <c r="K2275" s="54" t="s">
        <v>331</v>
      </c>
      <c r="L2275" s="89">
        <v>42101</v>
      </c>
      <c r="M2275" s="89"/>
      <c r="N2275" s="54" t="s">
        <v>333</v>
      </c>
      <c r="O2275" s="90">
        <v>138.47311161179999</v>
      </c>
      <c r="P2275" s="54">
        <v>28208</v>
      </c>
    </row>
    <row r="2276" spans="1:16" ht="24">
      <c r="A2276" s="54" t="s">
        <v>225</v>
      </c>
      <c r="B2276" s="54" t="s">
        <v>185</v>
      </c>
      <c r="C2276" s="54" t="s">
        <v>1125</v>
      </c>
      <c r="D2276" s="54" t="s">
        <v>152</v>
      </c>
      <c r="E2276" s="54" t="s">
        <v>365</v>
      </c>
      <c r="F2276" s="54" t="s">
        <v>267</v>
      </c>
      <c r="G2276" s="54" t="s">
        <v>204</v>
      </c>
      <c r="H2276" s="54" t="s">
        <v>206</v>
      </c>
      <c r="I2276" s="54" t="s">
        <v>1069</v>
      </c>
      <c r="J2276" s="54" t="s">
        <v>204</v>
      </c>
      <c r="K2276" s="54" t="s">
        <v>1070</v>
      </c>
      <c r="L2276" s="89">
        <v>41688</v>
      </c>
      <c r="M2276" s="89"/>
      <c r="N2276" s="54" t="s">
        <v>1071</v>
      </c>
      <c r="O2276" s="90">
        <v>76.627936372600004</v>
      </c>
      <c r="P2276" s="54">
        <v>15309</v>
      </c>
    </row>
    <row r="2277" spans="1:16" ht="24">
      <c r="A2277" s="54" t="s">
        <v>225</v>
      </c>
      <c r="B2277" s="54" t="s">
        <v>185</v>
      </c>
      <c r="C2277" s="54" t="s">
        <v>1125</v>
      </c>
      <c r="D2277" s="54" t="s">
        <v>152</v>
      </c>
      <c r="E2277" s="54" t="s">
        <v>365</v>
      </c>
      <c r="F2277" s="54" t="s">
        <v>267</v>
      </c>
      <c r="G2277" s="54" t="s">
        <v>204</v>
      </c>
      <c r="H2277" s="54" t="s">
        <v>206</v>
      </c>
      <c r="I2277" s="54" t="s">
        <v>1069</v>
      </c>
      <c r="J2277" s="54" t="s">
        <v>204</v>
      </c>
      <c r="K2277" s="54" t="s">
        <v>1072</v>
      </c>
      <c r="L2277" s="89">
        <v>41688</v>
      </c>
      <c r="M2277" s="89"/>
      <c r="N2277" s="54" t="s">
        <v>1073</v>
      </c>
      <c r="O2277" s="90">
        <v>16.731560354500001</v>
      </c>
      <c r="P2277" s="54">
        <v>3435</v>
      </c>
    </row>
    <row r="2278" spans="1:16" ht="24">
      <c r="A2278" s="54" t="s">
        <v>225</v>
      </c>
      <c r="B2278" s="54" t="s">
        <v>185</v>
      </c>
      <c r="C2278" s="54" t="s">
        <v>1125</v>
      </c>
      <c r="D2278" s="54" t="s">
        <v>152</v>
      </c>
      <c r="E2278" s="54" t="s">
        <v>365</v>
      </c>
      <c r="F2278" s="54" t="s">
        <v>267</v>
      </c>
      <c r="G2278" s="54" t="s">
        <v>204</v>
      </c>
      <c r="H2278" s="54" t="s">
        <v>206</v>
      </c>
      <c r="I2278" s="54" t="s">
        <v>1069</v>
      </c>
      <c r="J2278" s="54" t="s">
        <v>204</v>
      </c>
      <c r="K2278" s="54" t="s">
        <v>1074</v>
      </c>
      <c r="L2278" s="89">
        <v>41688</v>
      </c>
      <c r="M2278" s="89"/>
      <c r="N2278" s="54" t="s">
        <v>1075</v>
      </c>
      <c r="O2278" s="90">
        <v>10.4499149005</v>
      </c>
      <c r="P2278" s="54">
        <v>2205</v>
      </c>
    </row>
    <row r="2279" spans="1:16" ht="24">
      <c r="A2279" s="54" t="s">
        <v>225</v>
      </c>
      <c r="B2279" s="54" t="s">
        <v>185</v>
      </c>
      <c r="C2279" s="54" t="s">
        <v>1125</v>
      </c>
      <c r="D2279" s="54" t="s">
        <v>152</v>
      </c>
      <c r="E2279" s="54" t="s">
        <v>365</v>
      </c>
      <c r="F2279" s="54" t="s">
        <v>267</v>
      </c>
      <c r="G2279" s="54" t="s">
        <v>204</v>
      </c>
      <c r="H2279" s="54" t="s">
        <v>206</v>
      </c>
      <c r="I2279" s="54" t="s">
        <v>1069</v>
      </c>
      <c r="J2279" s="54" t="s">
        <v>204</v>
      </c>
      <c r="K2279" s="54" t="s">
        <v>1076</v>
      </c>
      <c r="L2279" s="89">
        <v>41688</v>
      </c>
      <c r="M2279" s="89"/>
      <c r="N2279" s="54" t="s">
        <v>1077</v>
      </c>
      <c r="O2279" s="90">
        <v>14.5391377757</v>
      </c>
      <c r="P2279" s="54">
        <v>2963</v>
      </c>
    </row>
    <row r="2280" spans="1:16" ht="24">
      <c r="A2280" s="54" t="s">
        <v>225</v>
      </c>
      <c r="B2280" s="54" t="s">
        <v>185</v>
      </c>
      <c r="C2280" s="54" t="s">
        <v>1125</v>
      </c>
      <c r="D2280" s="54" t="s">
        <v>152</v>
      </c>
      <c r="E2280" s="54" t="s">
        <v>365</v>
      </c>
      <c r="F2280" s="54" t="s">
        <v>267</v>
      </c>
      <c r="G2280" s="54" t="s">
        <v>204</v>
      </c>
      <c r="H2280" s="54" t="s">
        <v>206</v>
      </c>
      <c r="I2280" s="54" t="s">
        <v>1069</v>
      </c>
      <c r="J2280" s="54" t="s">
        <v>204</v>
      </c>
      <c r="K2280" s="54" t="s">
        <v>1078</v>
      </c>
      <c r="L2280" s="89">
        <v>41688</v>
      </c>
      <c r="M2280" s="89"/>
      <c r="N2280" s="54" t="s">
        <v>1079</v>
      </c>
      <c r="O2280" s="90">
        <v>32.514201497499997</v>
      </c>
      <c r="P2280" s="54">
        <v>6701</v>
      </c>
    </row>
    <row r="2281" spans="1:16" ht="24">
      <c r="A2281" s="54" t="s">
        <v>225</v>
      </c>
      <c r="B2281" s="54" t="s">
        <v>185</v>
      </c>
      <c r="C2281" s="54" t="s">
        <v>1125</v>
      </c>
      <c r="D2281" s="54" t="s">
        <v>152</v>
      </c>
      <c r="E2281" s="54" t="s">
        <v>365</v>
      </c>
      <c r="F2281" s="54" t="s">
        <v>267</v>
      </c>
      <c r="G2281" s="54" t="s">
        <v>204</v>
      </c>
      <c r="H2281" s="54" t="s">
        <v>206</v>
      </c>
      <c r="I2281" s="54" t="s">
        <v>1069</v>
      </c>
      <c r="J2281" s="54" t="s">
        <v>204</v>
      </c>
      <c r="K2281" s="54" t="s">
        <v>1080</v>
      </c>
      <c r="L2281" s="89">
        <v>41688</v>
      </c>
      <c r="M2281" s="89"/>
      <c r="N2281" s="54" t="s">
        <v>1081</v>
      </c>
      <c r="O2281" s="90">
        <v>12.6775199477</v>
      </c>
      <c r="P2281" s="54">
        <v>2631</v>
      </c>
    </row>
    <row r="2282" spans="1:16" ht="24">
      <c r="A2282" s="54" t="s">
        <v>225</v>
      </c>
      <c r="B2282" s="54" t="s">
        <v>185</v>
      </c>
      <c r="C2282" s="54" t="s">
        <v>1125</v>
      </c>
      <c r="D2282" s="54" t="s">
        <v>152</v>
      </c>
      <c r="E2282" s="54" t="s">
        <v>365</v>
      </c>
      <c r="F2282" s="54" t="s">
        <v>267</v>
      </c>
      <c r="G2282" s="54" t="s">
        <v>204</v>
      </c>
      <c r="H2282" s="54" t="s">
        <v>206</v>
      </c>
      <c r="I2282" s="54" t="s">
        <v>1069</v>
      </c>
      <c r="J2282" s="54" t="s">
        <v>204</v>
      </c>
      <c r="K2282" s="54" t="s">
        <v>1082</v>
      </c>
      <c r="L2282" s="89">
        <v>41688</v>
      </c>
      <c r="M2282" s="89"/>
      <c r="N2282" s="54" t="s">
        <v>1083</v>
      </c>
      <c r="O2282" s="90">
        <v>28.243164197500001</v>
      </c>
      <c r="P2282" s="54">
        <v>5653</v>
      </c>
    </row>
    <row r="2283" spans="1:16" ht="24">
      <c r="A2283" s="54" t="s">
        <v>225</v>
      </c>
      <c r="B2283" s="54" t="s">
        <v>185</v>
      </c>
      <c r="C2283" s="54" t="s">
        <v>1125</v>
      </c>
      <c r="D2283" s="54" t="s">
        <v>152</v>
      </c>
      <c r="E2283" s="54" t="s">
        <v>365</v>
      </c>
      <c r="F2283" s="54" t="s">
        <v>267</v>
      </c>
      <c r="G2283" s="54" t="s">
        <v>204</v>
      </c>
      <c r="H2283" s="54" t="s">
        <v>206</v>
      </c>
      <c r="I2283" s="54" t="s">
        <v>1069</v>
      </c>
      <c r="J2283" s="54" t="s">
        <v>204</v>
      </c>
      <c r="K2283" s="54" t="s">
        <v>1084</v>
      </c>
      <c r="L2283" s="89">
        <v>41688</v>
      </c>
      <c r="M2283" s="89"/>
      <c r="N2283" s="54" t="s">
        <v>1085</v>
      </c>
      <c r="O2283" s="90">
        <v>15.549923743100001</v>
      </c>
      <c r="P2283" s="54">
        <v>3192</v>
      </c>
    </row>
    <row r="2284" spans="1:16" ht="24">
      <c r="A2284" s="54" t="s">
        <v>225</v>
      </c>
      <c r="B2284" s="54" t="s">
        <v>185</v>
      </c>
      <c r="C2284" s="54" t="s">
        <v>1125</v>
      </c>
      <c r="D2284" s="54" t="s">
        <v>152</v>
      </c>
      <c r="E2284" s="54" t="s">
        <v>365</v>
      </c>
      <c r="F2284" s="54" t="s">
        <v>267</v>
      </c>
      <c r="G2284" s="54" t="s">
        <v>204</v>
      </c>
      <c r="H2284" s="54" t="s">
        <v>206</v>
      </c>
      <c r="I2284" s="54" t="s">
        <v>1069</v>
      </c>
      <c r="J2284" s="54" t="s">
        <v>204</v>
      </c>
      <c r="K2284" s="54" t="s">
        <v>1086</v>
      </c>
      <c r="L2284" s="89">
        <v>41688</v>
      </c>
      <c r="M2284" s="89"/>
      <c r="N2284" s="54" t="s">
        <v>1087</v>
      </c>
      <c r="O2284" s="90">
        <v>13.8529405796</v>
      </c>
      <c r="P2284" s="54">
        <v>2869</v>
      </c>
    </row>
    <row r="2285" spans="1:16" ht="24">
      <c r="A2285" s="54" t="s">
        <v>225</v>
      </c>
      <c r="B2285" s="54" t="s">
        <v>185</v>
      </c>
      <c r="C2285" s="54" t="s">
        <v>1125</v>
      </c>
      <c r="D2285" s="54" t="s">
        <v>152</v>
      </c>
      <c r="E2285" s="54" t="s">
        <v>365</v>
      </c>
      <c r="F2285" s="54" t="s">
        <v>267</v>
      </c>
      <c r="G2285" s="54" t="s">
        <v>204</v>
      </c>
      <c r="H2285" s="54" t="s">
        <v>206</v>
      </c>
      <c r="I2285" s="54" t="s">
        <v>1069</v>
      </c>
      <c r="J2285" s="54" t="s">
        <v>204</v>
      </c>
      <c r="K2285" s="54" t="s">
        <v>1088</v>
      </c>
      <c r="L2285" s="89">
        <v>41688</v>
      </c>
      <c r="M2285" s="89"/>
      <c r="N2285" s="54" t="s">
        <v>1089</v>
      </c>
      <c r="O2285" s="90">
        <v>123.6694472395</v>
      </c>
      <c r="P2285" s="54">
        <v>24810</v>
      </c>
    </row>
    <row r="2286" spans="1:16" ht="24">
      <c r="A2286" s="54" t="s">
        <v>225</v>
      </c>
      <c r="B2286" s="54" t="s">
        <v>185</v>
      </c>
      <c r="C2286" s="54" t="s">
        <v>1125</v>
      </c>
      <c r="D2286" s="54" t="s">
        <v>152</v>
      </c>
      <c r="E2286" s="54" t="s">
        <v>365</v>
      </c>
      <c r="F2286" s="54" t="s">
        <v>267</v>
      </c>
      <c r="G2286" s="54" t="s">
        <v>204</v>
      </c>
      <c r="H2286" s="54" t="s">
        <v>206</v>
      </c>
      <c r="I2286" s="54" t="s">
        <v>1069</v>
      </c>
      <c r="J2286" s="54" t="s">
        <v>204</v>
      </c>
      <c r="K2286" s="54" t="s">
        <v>1090</v>
      </c>
      <c r="L2286" s="89">
        <v>41688</v>
      </c>
      <c r="M2286" s="89"/>
      <c r="N2286" s="54" t="s">
        <v>1091</v>
      </c>
      <c r="O2286" s="90">
        <v>460.61016734700002</v>
      </c>
      <c r="P2286" s="54">
        <v>92982</v>
      </c>
    </row>
    <row r="2287" spans="1:16" ht="24">
      <c r="A2287" s="54" t="s">
        <v>225</v>
      </c>
      <c r="B2287" s="54" t="s">
        <v>185</v>
      </c>
      <c r="C2287" s="54" t="s">
        <v>1125</v>
      </c>
      <c r="D2287" s="54" t="s">
        <v>152</v>
      </c>
      <c r="E2287" s="54" t="s">
        <v>365</v>
      </c>
      <c r="F2287" s="54" t="s">
        <v>267</v>
      </c>
      <c r="G2287" s="54" t="s">
        <v>204</v>
      </c>
      <c r="H2287" s="54" t="s">
        <v>206</v>
      </c>
      <c r="I2287" s="54" t="s">
        <v>1069</v>
      </c>
      <c r="J2287" s="54" t="s">
        <v>204</v>
      </c>
      <c r="K2287" s="54" t="s">
        <v>1092</v>
      </c>
      <c r="L2287" s="89">
        <v>41688</v>
      </c>
      <c r="M2287" s="89"/>
      <c r="N2287" s="54" t="s">
        <v>1093</v>
      </c>
      <c r="O2287" s="90">
        <v>15.107507484899999</v>
      </c>
      <c r="P2287" s="54">
        <v>3076</v>
      </c>
    </row>
    <row r="2288" spans="1:16" ht="24">
      <c r="A2288" s="54" t="s">
        <v>225</v>
      </c>
      <c r="B2288" s="54" t="s">
        <v>185</v>
      </c>
      <c r="C2288" s="54" t="s">
        <v>1125</v>
      </c>
      <c r="D2288" s="54" t="s">
        <v>152</v>
      </c>
      <c r="E2288" s="54" t="s">
        <v>365</v>
      </c>
      <c r="F2288" s="54" t="s">
        <v>267</v>
      </c>
      <c r="G2288" s="54" t="s">
        <v>360</v>
      </c>
      <c r="H2288" s="54" t="s">
        <v>1094</v>
      </c>
      <c r="I2288" s="54" t="s">
        <v>1095</v>
      </c>
      <c r="J2288" s="54" t="s">
        <v>360</v>
      </c>
      <c r="K2288" s="54" t="s">
        <v>1096</v>
      </c>
      <c r="L2288" s="89">
        <v>42671</v>
      </c>
      <c r="M2288" s="89"/>
      <c r="N2288" s="54" t="s">
        <v>1097</v>
      </c>
      <c r="O2288" s="90">
        <v>20.313346771999999</v>
      </c>
      <c r="P2288" s="54">
        <v>4165</v>
      </c>
    </row>
    <row r="2289" spans="1:16" ht="24">
      <c r="A2289" s="54" t="s">
        <v>225</v>
      </c>
      <c r="B2289" s="54" t="s">
        <v>185</v>
      </c>
      <c r="C2289" s="54" t="s">
        <v>1125</v>
      </c>
      <c r="D2289" s="54" t="s">
        <v>152</v>
      </c>
      <c r="E2289" s="54" t="s">
        <v>365</v>
      </c>
      <c r="F2289" s="54" t="s">
        <v>267</v>
      </c>
      <c r="G2289" s="54" t="s">
        <v>360</v>
      </c>
      <c r="H2289" s="54" t="s">
        <v>1094</v>
      </c>
      <c r="I2289" s="54" t="s">
        <v>1095</v>
      </c>
      <c r="J2289" s="54" t="s">
        <v>360</v>
      </c>
      <c r="K2289" s="54" t="s">
        <v>1098</v>
      </c>
      <c r="L2289" s="89">
        <v>42671</v>
      </c>
      <c r="M2289" s="89"/>
      <c r="N2289" s="54" t="s">
        <v>1099</v>
      </c>
      <c r="O2289" s="90">
        <v>32.199056872600003</v>
      </c>
      <c r="P2289" s="54">
        <v>6549</v>
      </c>
    </row>
    <row r="2290" spans="1:16" ht="24">
      <c r="A2290" s="54" t="s">
        <v>225</v>
      </c>
      <c r="B2290" s="54" t="s">
        <v>185</v>
      </c>
      <c r="C2290" s="54" t="s">
        <v>1125</v>
      </c>
      <c r="D2290" s="54" t="s">
        <v>152</v>
      </c>
      <c r="E2290" s="54" t="s">
        <v>365</v>
      </c>
      <c r="F2290" s="54" t="s">
        <v>267</v>
      </c>
      <c r="G2290" s="54" t="s">
        <v>360</v>
      </c>
      <c r="H2290" s="54" t="s">
        <v>1094</v>
      </c>
      <c r="I2290" s="54" t="s">
        <v>1095</v>
      </c>
      <c r="J2290" s="54" t="s">
        <v>360</v>
      </c>
      <c r="K2290" s="54" t="s">
        <v>1100</v>
      </c>
      <c r="L2290" s="89">
        <v>42671</v>
      </c>
      <c r="M2290" s="89"/>
      <c r="N2290" s="54" t="s">
        <v>1101</v>
      </c>
      <c r="O2290" s="90">
        <v>33.306805055399998</v>
      </c>
      <c r="P2290" s="54">
        <v>6837</v>
      </c>
    </row>
    <row r="2291" spans="1:16" ht="24">
      <c r="A2291" s="54" t="s">
        <v>225</v>
      </c>
      <c r="B2291" s="54" t="s">
        <v>185</v>
      </c>
      <c r="C2291" s="54" t="s">
        <v>1125</v>
      </c>
      <c r="D2291" s="54" t="s">
        <v>152</v>
      </c>
      <c r="E2291" s="54" t="s">
        <v>365</v>
      </c>
      <c r="F2291" s="54" t="s">
        <v>267</v>
      </c>
      <c r="G2291" s="54" t="s">
        <v>360</v>
      </c>
      <c r="H2291" s="54" t="s">
        <v>1094</v>
      </c>
      <c r="I2291" s="54" t="s">
        <v>1095</v>
      </c>
      <c r="J2291" s="54" t="s">
        <v>360</v>
      </c>
      <c r="K2291" s="54" t="s">
        <v>1102</v>
      </c>
      <c r="L2291" s="89">
        <v>42671</v>
      </c>
      <c r="M2291" s="89"/>
      <c r="N2291" s="54" t="s">
        <v>1103</v>
      </c>
      <c r="O2291" s="90">
        <v>2.8845945854999999</v>
      </c>
      <c r="P2291" s="54">
        <v>596</v>
      </c>
    </row>
    <row r="2292" spans="1:16" ht="24">
      <c r="A2292" s="54" t="s">
        <v>225</v>
      </c>
      <c r="B2292" s="54" t="s">
        <v>185</v>
      </c>
      <c r="C2292" s="54" t="s">
        <v>1125</v>
      </c>
      <c r="D2292" s="54" t="s">
        <v>152</v>
      </c>
      <c r="E2292" s="54" t="s">
        <v>365</v>
      </c>
      <c r="F2292" s="54" t="s">
        <v>267</v>
      </c>
      <c r="G2292" s="54" t="s">
        <v>360</v>
      </c>
      <c r="H2292" s="54" t="s">
        <v>1094</v>
      </c>
      <c r="I2292" s="54" t="s">
        <v>1095</v>
      </c>
      <c r="J2292" s="54" t="s">
        <v>360</v>
      </c>
      <c r="K2292" s="54" t="s">
        <v>361</v>
      </c>
      <c r="L2292" s="89">
        <v>42671</v>
      </c>
      <c r="M2292" s="89"/>
      <c r="N2292" s="54" t="s">
        <v>1104</v>
      </c>
      <c r="O2292" s="90">
        <v>6.2043362883000004</v>
      </c>
      <c r="P2292" s="54">
        <v>1273</v>
      </c>
    </row>
    <row r="2293" spans="1:16" ht="24">
      <c r="A2293" s="54" t="s">
        <v>225</v>
      </c>
      <c r="B2293" s="54" t="s">
        <v>185</v>
      </c>
      <c r="C2293" s="54" t="s">
        <v>1125</v>
      </c>
      <c r="D2293" s="54" t="s">
        <v>152</v>
      </c>
      <c r="E2293" s="54" t="s">
        <v>365</v>
      </c>
      <c r="F2293" s="54" t="s">
        <v>267</v>
      </c>
      <c r="G2293" s="54" t="s">
        <v>360</v>
      </c>
      <c r="H2293" s="54" t="s">
        <v>1094</v>
      </c>
      <c r="I2293" s="54" t="s">
        <v>1095</v>
      </c>
      <c r="J2293" s="54" t="s">
        <v>360</v>
      </c>
      <c r="K2293" s="54" t="s">
        <v>1105</v>
      </c>
      <c r="L2293" s="89">
        <v>42671</v>
      </c>
      <c r="M2293" s="89"/>
      <c r="N2293" s="54" t="s">
        <v>1106</v>
      </c>
      <c r="O2293" s="90">
        <v>3.0607999627</v>
      </c>
      <c r="P2293" s="54">
        <v>645</v>
      </c>
    </row>
    <row r="2294" spans="1:16" ht="24">
      <c r="A2294" s="54" t="s">
        <v>225</v>
      </c>
      <c r="B2294" s="54" t="s">
        <v>185</v>
      </c>
      <c r="C2294" s="54" t="s">
        <v>1125</v>
      </c>
      <c r="D2294" s="54" t="s">
        <v>152</v>
      </c>
      <c r="E2294" s="54" t="s">
        <v>365</v>
      </c>
      <c r="F2294" s="54" t="s">
        <v>267</v>
      </c>
      <c r="G2294" s="54" t="s">
        <v>360</v>
      </c>
      <c r="H2294" s="54" t="s">
        <v>1094</v>
      </c>
      <c r="I2294" s="54" t="s">
        <v>1095</v>
      </c>
      <c r="J2294" s="54" t="s">
        <v>360</v>
      </c>
      <c r="K2294" s="54" t="s">
        <v>1107</v>
      </c>
      <c r="L2294" s="89">
        <v>42671</v>
      </c>
      <c r="M2294" s="89"/>
      <c r="N2294" s="54" t="s">
        <v>1108</v>
      </c>
      <c r="O2294" s="90">
        <v>7.9866363432000007</v>
      </c>
      <c r="P2294" s="54">
        <v>1673</v>
      </c>
    </row>
    <row r="2295" spans="1:16" ht="24">
      <c r="A2295" s="54" t="s">
        <v>225</v>
      </c>
      <c r="B2295" s="54" t="s">
        <v>185</v>
      </c>
      <c r="C2295" s="54" t="s">
        <v>1125</v>
      </c>
      <c r="D2295" s="54" t="s">
        <v>152</v>
      </c>
      <c r="E2295" s="54" t="s">
        <v>365</v>
      </c>
      <c r="F2295" s="54" t="s">
        <v>267</v>
      </c>
      <c r="G2295" s="54" t="s">
        <v>360</v>
      </c>
      <c r="H2295" s="54" t="s">
        <v>1094</v>
      </c>
      <c r="I2295" s="54" t="s">
        <v>1095</v>
      </c>
      <c r="J2295" s="54" t="s">
        <v>360</v>
      </c>
      <c r="K2295" s="54" t="s">
        <v>1109</v>
      </c>
      <c r="L2295" s="89">
        <v>42671</v>
      </c>
      <c r="M2295" s="89"/>
      <c r="N2295" s="54" t="s">
        <v>1110</v>
      </c>
      <c r="O2295" s="90">
        <v>2.5175972522999999</v>
      </c>
      <c r="P2295" s="54">
        <v>525</v>
      </c>
    </row>
    <row r="2296" spans="1:16" ht="24">
      <c r="A2296" s="54" t="s">
        <v>225</v>
      </c>
      <c r="B2296" s="54" t="s">
        <v>185</v>
      </c>
      <c r="C2296" s="54" t="s">
        <v>1125</v>
      </c>
      <c r="D2296" s="54" t="s">
        <v>152</v>
      </c>
      <c r="E2296" s="54" t="s">
        <v>365</v>
      </c>
      <c r="F2296" s="54" t="s">
        <v>267</v>
      </c>
      <c r="G2296" s="54" t="s">
        <v>360</v>
      </c>
      <c r="H2296" s="54" t="s">
        <v>1094</v>
      </c>
      <c r="I2296" s="54" t="s">
        <v>1095</v>
      </c>
      <c r="J2296" s="54" t="s">
        <v>360</v>
      </c>
      <c r="K2296" s="54" t="s">
        <v>1111</v>
      </c>
      <c r="L2296" s="89">
        <v>42671</v>
      </c>
      <c r="M2296" s="89"/>
      <c r="N2296" s="54" t="s">
        <v>1112</v>
      </c>
      <c r="O2296" s="90">
        <v>18.002385046299999</v>
      </c>
      <c r="P2296" s="54">
        <v>3576</v>
      </c>
    </row>
    <row r="2297" spans="1:16" ht="24">
      <c r="A2297" s="54" t="s">
        <v>225</v>
      </c>
      <c r="B2297" s="54" t="s">
        <v>185</v>
      </c>
      <c r="C2297" s="54" t="s">
        <v>1125</v>
      </c>
      <c r="D2297" s="54" t="s">
        <v>152</v>
      </c>
      <c r="E2297" s="54" t="s">
        <v>365</v>
      </c>
      <c r="F2297" s="54" t="s">
        <v>267</v>
      </c>
      <c r="G2297" s="54" t="s">
        <v>360</v>
      </c>
      <c r="H2297" s="54" t="s">
        <v>1113</v>
      </c>
      <c r="I2297" s="54" t="s">
        <v>1114</v>
      </c>
      <c r="J2297" s="54" t="s">
        <v>360</v>
      </c>
      <c r="K2297" s="54" t="s">
        <v>1113</v>
      </c>
      <c r="L2297" s="89">
        <v>42965</v>
      </c>
      <c r="M2297" s="89"/>
      <c r="N2297" s="54" t="s">
        <v>1115</v>
      </c>
      <c r="O2297" s="90">
        <v>1.1323538461</v>
      </c>
      <c r="P2297" s="54">
        <v>241</v>
      </c>
    </row>
    <row r="2298" spans="1:16" ht="24">
      <c r="A2298" s="54" t="s">
        <v>225</v>
      </c>
      <c r="B2298" s="54" t="s">
        <v>185</v>
      </c>
      <c r="C2298" s="54" t="s">
        <v>364</v>
      </c>
      <c r="D2298" s="54" t="s">
        <v>152</v>
      </c>
      <c r="E2298" s="54" t="s">
        <v>365</v>
      </c>
      <c r="F2298" s="54" t="s">
        <v>267</v>
      </c>
      <c r="G2298" s="54" t="s">
        <v>186</v>
      </c>
      <c r="H2298" s="54" t="s">
        <v>382</v>
      </c>
      <c r="I2298" s="54" t="s">
        <v>383</v>
      </c>
      <c r="J2298" s="54" t="s">
        <v>186</v>
      </c>
      <c r="K2298" s="54" t="s">
        <v>382</v>
      </c>
      <c r="L2298" s="89">
        <v>42230</v>
      </c>
      <c r="M2298" s="89"/>
      <c r="N2298" s="54" t="s">
        <v>384</v>
      </c>
      <c r="O2298" s="90">
        <v>-41.483242588800003</v>
      </c>
      <c r="P2298" s="54">
        <v>-8725</v>
      </c>
    </row>
    <row r="2299" spans="1:16" ht="24">
      <c r="A2299" s="54" t="s">
        <v>225</v>
      </c>
      <c r="B2299" s="54" t="s">
        <v>185</v>
      </c>
      <c r="C2299" s="54" t="s">
        <v>364</v>
      </c>
      <c r="D2299" s="54" t="s">
        <v>152</v>
      </c>
      <c r="E2299" s="54" t="s">
        <v>365</v>
      </c>
      <c r="F2299" s="54" t="s">
        <v>267</v>
      </c>
      <c r="G2299" s="54" t="s">
        <v>186</v>
      </c>
      <c r="H2299" s="54" t="s">
        <v>187</v>
      </c>
      <c r="I2299" s="54" t="s">
        <v>385</v>
      </c>
      <c r="J2299" s="54" t="s">
        <v>186</v>
      </c>
      <c r="K2299" s="54" t="s">
        <v>187</v>
      </c>
      <c r="L2299" s="89">
        <v>42482</v>
      </c>
      <c r="M2299" s="89"/>
      <c r="N2299" s="54" t="s">
        <v>386</v>
      </c>
      <c r="O2299" s="90">
        <v>-6.1950425657000006</v>
      </c>
      <c r="P2299" s="54">
        <v>-1280</v>
      </c>
    </row>
    <row r="2300" spans="1:16" ht="24">
      <c r="A2300" s="54" t="s">
        <v>225</v>
      </c>
      <c r="B2300" s="54" t="s">
        <v>185</v>
      </c>
      <c r="C2300" s="54" t="s">
        <v>364</v>
      </c>
      <c r="D2300" s="54" t="s">
        <v>152</v>
      </c>
      <c r="E2300" s="54" t="s">
        <v>365</v>
      </c>
      <c r="F2300" s="54" t="s">
        <v>267</v>
      </c>
      <c r="G2300" s="54" t="s">
        <v>186</v>
      </c>
      <c r="H2300" s="54" t="s">
        <v>187</v>
      </c>
      <c r="I2300" s="54" t="s">
        <v>387</v>
      </c>
      <c r="J2300" s="54" t="s">
        <v>186</v>
      </c>
      <c r="K2300" s="54" t="s">
        <v>187</v>
      </c>
      <c r="L2300" s="89">
        <v>42475</v>
      </c>
      <c r="M2300" s="89"/>
      <c r="N2300" s="54" t="s">
        <v>388</v>
      </c>
      <c r="O2300" s="90">
        <v>-0.18869947940000001</v>
      </c>
      <c r="P2300" s="54">
        <v>-49</v>
      </c>
    </row>
    <row r="2301" spans="1:16" ht="24">
      <c r="A2301" s="54" t="s">
        <v>225</v>
      </c>
      <c r="B2301" s="54" t="s">
        <v>185</v>
      </c>
      <c r="C2301" s="54" t="s">
        <v>364</v>
      </c>
      <c r="D2301" s="54" t="s">
        <v>152</v>
      </c>
      <c r="E2301" s="54" t="s">
        <v>365</v>
      </c>
      <c r="F2301" s="54" t="s">
        <v>267</v>
      </c>
      <c r="G2301" s="54" t="s">
        <v>186</v>
      </c>
      <c r="H2301" s="54" t="s">
        <v>187</v>
      </c>
      <c r="I2301" s="54" t="s">
        <v>389</v>
      </c>
      <c r="J2301" s="54" t="s">
        <v>186</v>
      </c>
      <c r="K2301" s="54" t="s">
        <v>187</v>
      </c>
      <c r="L2301" s="89">
        <v>42489</v>
      </c>
      <c r="M2301" s="89"/>
      <c r="N2301" s="54" t="s">
        <v>390</v>
      </c>
      <c r="O2301" s="90">
        <v>-0.24797849929999999</v>
      </c>
      <c r="P2301" s="54">
        <v>-52</v>
      </c>
    </row>
    <row r="2302" spans="1:16" ht="24">
      <c r="A2302" s="54" t="s">
        <v>225</v>
      </c>
      <c r="B2302" s="54" t="s">
        <v>185</v>
      </c>
      <c r="C2302" s="54" t="s">
        <v>364</v>
      </c>
      <c r="D2302" s="54" t="s">
        <v>152</v>
      </c>
      <c r="E2302" s="54" t="s">
        <v>365</v>
      </c>
      <c r="F2302" s="54" t="s">
        <v>267</v>
      </c>
      <c r="G2302" s="54" t="s">
        <v>186</v>
      </c>
      <c r="H2302" s="54" t="s">
        <v>187</v>
      </c>
      <c r="I2302" s="54" t="s">
        <v>268</v>
      </c>
      <c r="J2302" s="54" t="s">
        <v>186</v>
      </c>
      <c r="K2302" s="54" t="s">
        <v>187</v>
      </c>
      <c r="L2302" s="89">
        <v>42094</v>
      </c>
      <c r="M2302" s="89"/>
      <c r="N2302" s="54" t="s">
        <v>269</v>
      </c>
      <c r="O2302" s="90">
        <v>-145.87528477629999</v>
      </c>
      <c r="P2302" s="54">
        <v>-30450</v>
      </c>
    </row>
    <row r="2303" spans="1:16" ht="24">
      <c r="A2303" s="54" t="s">
        <v>225</v>
      </c>
      <c r="B2303" s="54" t="s">
        <v>185</v>
      </c>
      <c r="C2303" s="54" t="s">
        <v>364</v>
      </c>
      <c r="D2303" s="54" t="s">
        <v>152</v>
      </c>
      <c r="E2303" s="54" t="s">
        <v>365</v>
      </c>
      <c r="F2303" s="54" t="s">
        <v>267</v>
      </c>
      <c r="G2303" s="54" t="s">
        <v>186</v>
      </c>
      <c r="H2303" s="54" t="s">
        <v>187</v>
      </c>
      <c r="I2303" s="54" t="s">
        <v>270</v>
      </c>
      <c r="J2303" s="54" t="s">
        <v>186</v>
      </c>
      <c r="K2303" s="54" t="s">
        <v>392</v>
      </c>
      <c r="L2303" s="89">
        <v>42251</v>
      </c>
      <c r="M2303" s="89"/>
      <c r="N2303" s="54" t="s">
        <v>393</v>
      </c>
      <c r="O2303" s="90">
        <v>-2.1779798546000002</v>
      </c>
      <c r="P2303" s="54">
        <v>-444</v>
      </c>
    </row>
    <row r="2304" spans="1:16" ht="24">
      <c r="A2304" s="54" t="s">
        <v>225</v>
      </c>
      <c r="B2304" s="54" t="s">
        <v>185</v>
      </c>
      <c r="C2304" s="54" t="s">
        <v>364</v>
      </c>
      <c r="D2304" s="54" t="s">
        <v>152</v>
      </c>
      <c r="E2304" s="54" t="s">
        <v>365</v>
      </c>
      <c r="F2304" s="54" t="s">
        <v>267</v>
      </c>
      <c r="G2304" s="54" t="s">
        <v>186</v>
      </c>
      <c r="H2304" s="54" t="s">
        <v>187</v>
      </c>
      <c r="I2304" s="54" t="s">
        <v>270</v>
      </c>
      <c r="J2304" s="54" t="s">
        <v>186</v>
      </c>
      <c r="K2304" s="54" t="s">
        <v>271</v>
      </c>
      <c r="L2304" s="89">
        <v>42251</v>
      </c>
      <c r="M2304" s="89"/>
      <c r="N2304" s="54" t="s">
        <v>272</v>
      </c>
      <c r="O2304" s="90">
        <v>-62.608792860000001</v>
      </c>
      <c r="P2304" s="54">
        <v>-12571</v>
      </c>
    </row>
    <row r="2305" spans="1:16" ht="24">
      <c r="A2305" s="54" t="s">
        <v>225</v>
      </c>
      <c r="B2305" s="54" t="s">
        <v>185</v>
      </c>
      <c r="C2305" s="54" t="s">
        <v>364</v>
      </c>
      <c r="D2305" s="54" t="s">
        <v>152</v>
      </c>
      <c r="E2305" s="54" t="s">
        <v>365</v>
      </c>
      <c r="F2305" s="54" t="s">
        <v>267</v>
      </c>
      <c r="G2305" s="54" t="s">
        <v>186</v>
      </c>
      <c r="H2305" s="54" t="s">
        <v>187</v>
      </c>
      <c r="I2305" s="54" t="s">
        <v>270</v>
      </c>
      <c r="J2305" s="54" t="s">
        <v>186</v>
      </c>
      <c r="K2305" s="54" t="s">
        <v>394</v>
      </c>
      <c r="L2305" s="89">
        <v>42251</v>
      </c>
      <c r="M2305" s="89"/>
      <c r="N2305" s="54" t="s">
        <v>395</v>
      </c>
      <c r="O2305" s="90">
        <v>-3.3464005945999999</v>
      </c>
      <c r="P2305" s="54">
        <v>-687</v>
      </c>
    </row>
    <row r="2306" spans="1:16" ht="24">
      <c r="A2306" s="54" t="s">
        <v>225</v>
      </c>
      <c r="B2306" s="54" t="s">
        <v>185</v>
      </c>
      <c r="C2306" s="54" t="s">
        <v>364</v>
      </c>
      <c r="D2306" s="54" t="s">
        <v>152</v>
      </c>
      <c r="E2306" s="54" t="s">
        <v>365</v>
      </c>
      <c r="F2306" s="54" t="s">
        <v>267</v>
      </c>
      <c r="G2306" s="54" t="s">
        <v>186</v>
      </c>
      <c r="H2306" s="54" t="s">
        <v>187</v>
      </c>
      <c r="I2306" s="54" t="s">
        <v>270</v>
      </c>
      <c r="J2306" s="54" t="s">
        <v>186</v>
      </c>
      <c r="K2306" s="54" t="s">
        <v>396</v>
      </c>
      <c r="L2306" s="89">
        <v>42251</v>
      </c>
      <c r="M2306" s="89"/>
      <c r="N2306" s="54" t="s">
        <v>397</v>
      </c>
      <c r="O2306" s="90">
        <v>-3.7167173098999999</v>
      </c>
      <c r="P2306" s="54">
        <v>-728</v>
      </c>
    </row>
    <row r="2307" spans="1:16" ht="24">
      <c r="A2307" s="54" t="s">
        <v>225</v>
      </c>
      <c r="B2307" s="54" t="s">
        <v>185</v>
      </c>
      <c r="C2307" s="54" t="s">
        <v>364</v>
      </c>
      <c r="D2307" s="54" t="s">
        <v>152</v>
      </c>
      <c r="E2307" s="54" t="s">
        <v>365</v>
      </c>
      <c r="F2307" s="54" t="s">
        <v>267</v>
      </c>
      <c r="G2307" s="54" t="s">
        <v>186</v>
      </c>
      <c r="H2307" s="54" t="s">
        <v>187</v>
      </c>
      <c r="I2307" s="54" t="s">
        <v>270</v>
      </c>
      <c r="J2307" s="54" t="s">
        <v>186</v>
      </c>
      <c r="K2307" s="54" t="s">
        <v>273</v>
      </c>
      <c r="L2307" s="89">
        <v>42251</v>
      </c>
      <c r="M2307" s="89"/>
      <c r="N2307" s="54" t="s">
        <v>274</v>
      </c>
      <c r="O2307" s="90">
        <v>-11.5986607868</v>
      </c>
      <c r="P2307" s="54">
        <v>-2337</v>
      </c>
    </row>
    <row r="2308" spans="1:16" ht="24">
      <c r="A2308" s="54" t="s">
        <v>225</v>
      </c>
      <c r="B2308" s="54" t="s">
        <v>185</v>
      </c>
      <c r="C2308" s="54" t="s">
        <v>364</v>
      </c>
      <c r="D2308" s="54" t="s">
        <v>152</v>
      </c>
      <c r="E2308" s="54" t="s">
        <v>365</v>
      </c>
      <c r="F2308" s="54" t="s">
        <v>267</v>
      </c>
      <c r="G2308" s="54" t="s">
        <v>186</v>
      </c>
      <c r="H2308" s="54" t="s">
        <v>187</v>
      </c>
      <c r="I2308" s="54" t="s">
        <v>270</v>
      </c>
      <c r="J2308" s="54" t="s">
        <v>186</v>
      </c>
      <c r="K2308" s="54" t="s">
        <v>398</v>
      </c>
      <c r="L2308" s="89">
        <v>42251</v>
      </c>
      <c r="M2308" s="89"/>
      <c r="N2308" s="54" t="s">
        <v>399</v>
      </c>
      <c r="O2308" s="90">
        <v>-8.3469855650000007</v>
      </c>
      <c r="P2308" s="54">
        <v>-1658</v>
      </c>
    </row>
    <row r="2309" spans="1:16" ht="24">
      <c r="A2309" s="54" t="s">
        <v>225</v>
      </c>
      <c r="B2309" s="54" t="s">
        <v>185</v>
      </c>
      <c r="C2309" s="54" t="s">
        <v>364</v>
      </c>
      <c r="D2309" s="54" t="s">
        <v>152</v>
      </c>
      <c r="E2309" s="54" t="s">
        <v>365</v>
      </c>
      <c r="F2309" s="54" t="s">
        <v>267</v>
      </c>
      <c r="G2309" s="54" t="s">
        <v>186</v>
      </c>
      <c r="H2309" s="54" t="s">
        <v>187</v>
      </c>
      <c r="I2309" s="54" t="s">
        <v>270</v>
      </c>
      <c r="J2309" s="54" t="s">
        <v>186</v>
      </c>
      <c r="K2309" s="54" t="s">
        <v>400</v>
      </c>
      <c r="L2309" s="89">
        <v>42251</v>
      </c>
      <c r="M2309" s="89"/>
      <c r="N2309" s="54" t="s">
        <v>401</v>
      </c>
      <c r="O2309" s="90">
        <v>-3.7360086352000001</v>
      </c>
      <c r="P2309" s="54">
        <v>-765</v>
      </c>
    </row>
    <row r="2310" spans="1:16" ht="24">
      <c r="A2310" s="54" t="s">
        <v>225</v>
      </c>
      <c r="B2310" s="54" t="s">
        <v>185</v>
      </c>
      <c r="C2310" s="54" t="s">
        <v>364</v>
      </c>
      <c r="D2310" s="54" t="s">
        <v>152</v>
      </c>
      <c r="E2310" s="54" t="s">
        <v>365</v>
      </c>
      <c r="F2310" s="54" t="s">
        <v>267</v>
      </c>
      <c r="G2310" s="54" t="s">
        <v>186</v>
      </c>
      <c r="H2310" s="54" t="s">
        <v>271</v>
      </c>
      <c r="I2310" s="54" t="s">
        <v>402</v>
      </c>
      <c r="J2310" s="54" t="s">
        <v>186</v>
      </c>
      <c r="K2310" s="54" t="s">
        <v>271</v>
      </c>
      <c r="L2310" s="89">
        <v>42475</v>
      </c>
      <c r="M2310" s="89"/>
      <c r="N2310" s="54" t="s">
        <v>403</v>
      </c>
      <c r="O2310" s="90">
        <v>-0.84968934810000019</v>
      </c>
      <c r="P2310" s="54">
        <v>-171</v>
      </c>
    </row>
    <row r="2311" spans="1:16" ht="24">
      <c r="A2311" s="54" t="s">
        <v>225</v>
      </c>
      <c r="B2311" s="54" t="s">
        <v>185</v>
      </c>
      <c r="C2311" s="54" t="s">
        <v>364</v>
      </c>
      <c r="D2311" s="54" t="s">
        <v>152</v>
      </c>
      <c r="E2311" s="54" t="s">
        <v>365</v>
      </c>
      <c r="F2311" s="54" t="s">
        <v>267</v>
      </c>
      <c r="G2311" s="54" t="s">
        <v>186</v>
      </c>
      <c r="H2311" s="54" t="s">
        <v>404</v>
      </c>
      <c r="I2311" s="54" t="s">
        <v>405</v>
      </c>
      <c r="J2311" s="54" t="s">
        <v>186</v>
      </c>
      <c r="K2311" s="54" t="s">
        <v>404</v>
      </c>
      <c r="L2311" s="89">
        <v>42059</v>
      </c>
      <c r="M2311" s="89"/>
      <c r="N2311" s="54" t="s">
        <v>406</v>
      </c>
      <c r="O2311" s="90">
        <v>-104.80934224409999</v>
      </c>
      <c r="P2311" s="54">
        <v>-21178</v>
      </c>
    </row>
    <row r="2312" spans="1:16" ht="24">
      <c r="A2312" s="54" t="s">
        <v>225</v>
      </c>
      <c r="B2312" s="54" t="s">
        <v>185</v>
      </c>
      <c r="C2312" s="54" t="s">
        <v>364</v>
      </c>
      <c r="D2312" s="54" t="s">
        <v>152</v>
      </c>
      <c r="E2312" s="54" t="s">
        <v>365</v>
      </c>
      <c r="F2312" s="54" t="s">
        <v>267</v>
      </c>
      <c r="G2312" s="54" t="s">
        <v>186</v>
      </c>
      <c r="H2312" s="54" t="s">
        <v>404</v>
      </c>
      <c r="I2312" s="54" t="s">
        <v>407</v>
      </c>
      <c r="J2312" s="54" t="s">
        <v>186</v>
      </c>
      <c r="K2312" s="54" t="s">
        <v>404</v>
      </c>
      <c r="L2312" s="89">
        <v>42475</v>
      </c>
      <c r="M2312" s="89"/>
      <c r="N2312" s="54" t="s">
        <v>408</v>
      </c>
      <c r="O2312" s="90">
        <v>-5.5819535600000011E-2</v>
      </c>
      <c r="P2312" s="54">
        <v>-13</v>
      </c>
    </row>
    <row r="2313" spans="1:16" ht="24">
      <c r="A2313" s="54" t="s">
        <v>225</v>
      </c>
      <c r="B2313" s="54" t="s">
        <v>185</v>
      </c>
      <c r="C2313" s="54" t="s">
        <v>364</v>
      </c>
      <c r="D2313" s="54" t="s">
        <v>152</v>
      </c>
      <c r="E2313" s="54" t="s">
        <v>365</v>
      </c>
      <c r="F2313" s="54" t="s">
        <v>267</v>
      </c>
      <c r="G2313" s="54" t="s">
        <v>186</v>
      </c>
      <c r="H2313" s="54" t="s">
        <v>404</v>
      </c>
      <c r="I2313" s="54" t="s">
        <v>409</v>
      </c>
      <c r="J2313" s="54" t="s">
        <v>186</v>
      </c>
      <c r="K2313" s="54" t="s">
        <v>404</v>
      </c>
      <c r="L2313" s="89">
        <v>42475</v>
      </c>
      <c r="M2313" s="89"/>
      <c r="N2313" s="54" t="s">
        <v>410</v>
      </c>
      <c r="O2313" s="90">
        <v>-0.21294927960000001</v>
      </c>
      <c r="P2313" s="54">
        <v>-45</v>
      </c>
    </row>
    <row r="2314" spans="1:16" ht="24">
      <c r="A2314" s="54" t="s">
        <v>225</v>
      </c>
      <c r="B2314" s="54" t="s">
        <v>185</v>
      </c>
      <c r="C2314" s="54" t="s">
        <v>364</v>
      </c>
      <c r="D2314" s="54" t="s">
        <v>152</v>
      </c>
      <c r="E2314" s="54" t="s">
        <v>365</v>
      </c>
      <c r="F2314" s="54" t="s">
        <v>267</v>
      </c>
      <c r="G2314" s="54" t="s">
        <v>411</v>
      </c>
      <c r="H2314" s="54" t="s">
        <v>411</v>
      </c>
      <c r="I2314" s="54" t="s">
        <v>412</v>
      </c>
      <c r="J2314" s="54" t="s">
        <v>411</v>
      </c>
      <c r="K2314" s="54" t="s">
        <v>413</v>
      </c>
      <c r="L2314" s="89">
        <v>41695</v>
      </c>
      <c r="M2314" s="89"/>
      <c r="N2314" s="54" t="s">
        <v>414</v>
      </c>
      <c r="O2314" s="90">
        <v>-3.8173381143</v>
      </c>
      <c r="P2314" s="54">
        <v>-804</v>
      </c>
    </row>
    <row r="2315" spans="1:16" ht="24">
      <c r="A2315" s="54" t="s">
        <v>225</v>
      </c>
      <c r="B2315" s="54" t="s">
        <v>185</v>
      </c>
      <c r="C2315" s="54" t="s">
        <v>364</v>
      </c>
      <c r="D2315" s="54" t="s">
        <v>152</v>
      </c>
      <c r="E2315" s="54" t="s">
        <v>365</v>
      </c>
      <c r="F2315" s="54" t="s">
        <v>267</v>
      </c>
      <c r="G2315" s="54" t="s">
        <v>411</v>
      </c>
      <c r="H2315" s="54" t="s">
        <v>411</v>
      </c>
      <c r="I2315" s="54" t="s">
        <v>412</v>
      </c>
      <c r="J2315" s="54" t="s">
        <v>411</v>
      </c>
      <c r="K2315" s="54" t="s">
        <v>415</v>
      </c>
      <c r="L2315" s="89">
        <v>41695</v>
      </c>
      <c r="M2315" s="89"/>
      <c r="N2315" s="54" t="s">
        <v>416</v>
      </c>
      <c r="O2315" s="90">
        <v>-0.33124519020000009</v>
      </c>
      <c r="P2315" s="54">
        <v>-77</v>
      </c>
    </row>
    <row r="2316" spans="1:16" ht="24">
      <c r="A2316" s="54" t="s">
        <v>225</v>
      </c>
      <c r="B2316" s="54" t="s">
        <v>185</v>
      </c>
      <c r="C2316" s="54" t="s">
        <v>364</v>
      </c>
      <c r="D2316" s="54" t="s">
        <v>152</v>
      </c>
      <c r="E2316" s="54" t="s">
        <v>365</v>
      </c>
      <c r="F2316" s="54" t="s">
        <v>267</v>
      </c>
      <c r="G2316" s="54" t="s">
        <v>411</v>
      </c>
      <c r="H2316" s="54" t="s">
        <v>411</v>
      </c>
      <c r="I2316" s="54" t="s">
        <v>412</v>
      </c>
      <c r="J2316" s="54" t="s">
        <v>411</v>
      </c>
      <c r="K2316" s="54" t="s">
        <v>417</v>
      </c>
      <c r="L2316" s="89">
        <v>41695</v>
      </c>
      <c r="M2316" s="89"/>
      <c r="N2316" s="54" t="s">
        <v>418</v>
      </c>
      <c r="O2316" s="90">
        <v>-0.84923380120000003</v>
      </c>
      <c r="P2316" s="54">
        <v>-196</v>
      </c>
    </row>
    <row r="2317" spans="1:16" ht="24">
      <c r="A2317" s="54" t="s">
        <v>225</v>
      </c>
      <c r="B2317" s="54" t="s">
        <v>185</v>
      </c>
      <c r="C2317" s="54" t="s">
        <v>364</v>
      </c>
      <c r="D2317" s="54" t="s">
        <v>152</v>
      </c>
      <c r="E2317" s="54" t="s">
        <v>365</v>
      </c>
      <c r="F2317" s="54" t="s">
        <v>267</v>
      </c>
      <c r="G2317" s="54" t="s">
        <v>411</v>
      </c>
      <c r="H2317" s="54" t="s">
        <v>411</v>
      </c>
      <c r="I2317" s="54" t="s">
        <v>412</v>
      </c>
      <c r="J2317" s="54" t="s">
        <v>411</v>
      </c>
      <c r="K2317" s="54" t="s">
        <v>419</v>
      </c>
      <c r="L2317" s="89">
        <v>41695</v>
      </c>
      <c r="M2317" s="89"/>
      <c r="N2317" s="54" t="s">
        <v>420</v>
      </c>
      <c r="O2317" s="90">
        <v>-0.48728248629999998</v>
      </c>
      <c r="P2317" s="54">
        <v>-122</v>
      </c>
    </row>
    <row r="2318" spans="1:16" ht="24">
      <c r="A2318" s="54" t="s">
        <v>225</v>
      </c>
      <c r="B2318" s="54" t="s">
        <v>185</v>
      </c>
      <c r="C2318" s="54" t="s">
        <v>364</v>
      </c>
      <c r="D2318" s="54" t="s">
        <v>152</v>
      </c>
      <c r="E2318" s="54" t="s">
        <v>365</v>
      </c>
      <c r="F2318" s="54" t="s">
        <v>267</v>
      </c>
      <c r="G2318" s="54" t="s">
        <v>411</v>
      </c>
      <c r="H2318" s="54" t="s">
        <v>411</v>
      </c>
      <c r="I2318" s="54" t="s">
        <v>412</v>
      </c>
      <c r="J2318" s="54" t="s">
        <v>411</v>
      </c>
      <c r="K2318" s="54" t="s">
        <v>1122</v>
      </c>
      <c r="L2318" s="89">
        <v>41695</v>
      </c>
      <c r="M2318" s="89"/>
      <c r="N2318" s="54" t="s">
        <v>1123</v>
      </c>
      <c r="O2318" s="90">
        <v>-0.52751352790000017</v>
      </c>
      <c r="P2318" s="54">
        <v>-121</v>
      </c>
    </row>
    <row r="2319" spans="1:16" ht="24">
      <c r="A2319" s="54" t="s">
        <v>225</v>
      </c>
      <c r="B2319" s="54" t="s">
        <v>185</v>
      </c>
      <c r="C2319" s="54" t="s">
        <v>364</v>
      </c>
      <c r="D2319" s="54" t="s">
        <v>152</v>
      </c>
      <c r="E2319" s="54" t="s">
        <v>365</v>
      </c>
      <c r="F2319" s="54" t="s">
        <v>267</v>
      </c>
      <c r="G2319" s="54" t="s">
        <v>411</v>
      </c>
      <c r="H2319" s="54" t="s">
        <v>421</v>
      </c>
      <c r="I2319" s="54" t="s">
        <v>422</v>
      </c>
      <c r="J2319" s="54" t="s">
        <v>411</v>
      </c>
      <c r="K2319" s="54" t="s">
        <v>421</v>
      </c>
      <c r="L2319" s="89">
        <v>41828</v>
      </c>
      <c r="M2319" s="89"/>
      <c r="N2319" s="54" t="s">
        <v>423</v>
      </c>
      <c r="O2319" s="90">
        <v>-7.5769344224999999</v>
      </c>
      <c r="P2319" s="54">
        <v>-1516</v>
      </c>
    </row>
    <row r="2320" spans="1:16" ht="24">
      <c r="A2320" s="54" t="s">
        <v>225</v>
      </c>
      <c r="B2320" s="54" t="s">
        <v>185</v>
      </c>
      <c r="C2320" s="54" t="s">
        <v>364</v>
      </c>
      <c r="D2320" s="54" t="s">
        <v>152</v>
      </c>
      <c r="E2320" s="54" t="s">
        <v>365</v>
      </c>
      <c r="F2320" s="54" t="s">
        <v>267</v>
      </c>
      <c r="G2320" s="54" t="s">
        <v>411</v>
      </c>
      <c r="H2320" s="54" t="s">
        <v>424</v>
      </c>
      <c r="I2320" s="54" t="s">
        <v>425</v>
      </c>
      <c r="J2320" s="54" t="s">
        <v>411</v>
      </c>
      <c r="K2320" s="54" t="s">
        <v>424</v>
      </c>
      <c r="L2320" s="89">
        <v>41933</v>
      </c>
      <c r="M2320" s="89"/>
      <c r="N2320" s="54" t="s">
        <v>426</v>
      </c>
      <c r="O2320" s="90">
        <v>-2.4256662514</v>
      </c>
      <c r="P2320" s="54">
        <v>-519</v>
      </c>
    </row>
    <row r="2321" spans="1:16" ht="24">
      <c r="A2321" s="54" t="s">
        <v>225</v>
      </c>
      <c r="B2321" s="54" t="s">
        <v>185</v>
      </c>
      <c r="C2321" s="54" t="s">
        <v>364</v>
      </c>
      <c r="D2321" s="54" t="s">
        <v>152</v>
      </c>
      <c r="E2321" s="54" t="s">
        <v>365</v>
      </c>
      <c r="F2321" s="54" t="s">
        <v>267</v>
      </c>
      <c r="G2321" s="54" t="s">
        <v>411</v>
      </c>
      <c r="H2321" s="54" t="s">
        <v>427</v>
      </c>
      <c r="I2321" s="54" t="s">
        <v>428</v>
      </c>
      <c r="J2321" s="54" t="s">
        <v>411</v>
      </c>
      <c r="K2321" s="54" t="s">
        <v>429</v>
      </c>
      <c r="L2321" s="89">
        <v>42066</v>
      </c>
      <c r="M2321" s="89"/>
      <c r="N2321" s="54" t="s">
        <v>430</v>
      </c>
      <c r="O2321" s="90">
        <v>-1.2478815593000001</v>
      </c>
      <c r="P2321" s="54">
        <v>-264</v>
      </c>
    </row>
    <row r="2322" spans="1:16" ht="24">
      <c r="A2322" s="54" t="s">
        <v>225</v>
      </c>
      <c r="B2322" s="54" t="s">
        <v>185</v>
      </c>
      <c r="C2322" s="54" t="s">
        <v>364</v>
      </c>
      <c r="D2322" s="54" t="s">
        <v>152</v>
      </c>
      <c r="E2322" s="54" t="s">
        <v>365</v>
      </c>
      <c r="F2322" s="54" t="s">
        <v>267</v>
      </c>
      <c r="G2322" s="54" t="s">
        <v>411</v>
      </c>
      <c r="H2322" s="54" t="s">
        <v>427</v>
      </c>
      <c r="I2322" s="54" t="s">
        <v>428</v>
      </c>
      <c r="J2322" s="54" t="s">
        <v>411</v>
      </c>
      <c r="K2322" s="54" t="s">
        <v>431</v>
      </c>
      <c r="L2322" s="89">
        <v>42066</v>
      </c>
      <c r="M2322" s="89"/>
      <c r="N2322" s="54" t="s">
        <v>432</v>
      </c>
      <c r="O2322" s="90">
        <v>-0.57968559220000004</v>
      </c>
      <c r="P2322" s="54">
        <v>-121</v>
      </c>
    </row>
    <row r="2323" spans="1:16" ht="24">
      <c r="A2323" s="54" t="s">
        <v>225</v>
      </c>
      <c r="B2323" s="54" t="s">
        <v>185</v>
      </c>
      <c r="C2323" s="54" t="s">
        <v>364</v>
      </c>
      <c r="D2323" s="54" t="s">
        <v>152</v>
      </c>
      <c r="E2323" s="54" t="s">
        <v>365</v>
      </c>
      <c r="F2323" s="54" t="s">
        <v>267</v>
      </c>
      <c r="G2323" s="54" t="s">
        <v>411</v>
      </c>
      <c r="H2323" s="54" t="s">
        <v>427</v>
      </c>
      <c r="I2323" s="54" t="s">
        <v>428</v>
      </c>
      <c r="J2323" s="54" t="s">
        <v>411</v>
      </c>
      <c r="K2323" s="54" t="s">
        <v>433</v>
      </c>
      <c r="L2323" s="89">
        <v>42066</v>
      </c>
      <c r="M2323" s="89"/>
      <c r="N2323" s="54" t="s">
        <v>434</v>
      </c>
      <c r="O2323" s="90">
        <v>-0.79998586739999999</v>
      </c>
      <c r="P2323" s="54">
        <v>-158</v>
      </c>
    </row>
    <row r="2324" spans="1:16" ht="24">
      <c r="A2324" s="54" t="s">
        <v>225</v>
      </c>
      <c r="B2324" s="54" t="s">
        <v>185</v>
      </c>
      <c r="C2324" s="54" t="s">
        <v>364</v>
      </c>
      <c r="D2324" s="54" t="s">
        <v>152</v>
      </c>
      <c r="E2324" s="54" t="s">
        <v>365</v>
      </c>
      <c r="F2324" s="54" t="s">
        <v>267</v>
      </c>
      <c r="G2324" s="54" t="s">
        <v>411</v>
      </c>
      <c r="H2324" s="54" t="s">
        <v>427</v>
      </c>
      <c r="I2324" s="54" t="s">
        <v>428</v>
      </c>
      <c r="J2324" s="54" t="s">
        <v>411</v>
      </c>
      <c r="K2324" s="54" t="s">
        <v>435</v>
      </c>
      <c r="L2324" s="89">
        <v>42066</v>
      </c>
      <c r="M2324" s="89"/>
      <c r="N2324" s="54" t="s">
        <v>436</v>
      </c>
      <c r="O2324" s="90">
        <v>-5.0333894031000002</v>
      </c>
      <c r="P2324" s="54">
        <v>-1035</v>
      </c>
    </row>
    <row r="2325" spans="1:16" ht="24">
      <c r="A2325" s="54" t="s">
        <v>225</v>
      </c>
      <c r="B2325" s="54" t="s">
        <v>185</v>
      </c>
      <c r="C2325" s="54" t="s">
        <v>364</v>
      </c>
      <c r="D2325" s="54" t="s">
        <v>152</v>
      </c>
      <c r="E2325" s="54" t="s">
        <v>365</v>
      </c>
      <c r="F2325" s="54" t="s">
        <v>267</v>
      </c>
      <c r="G2325" s="54" t="s">
        <v>411</v>
      </c>
      <c r="H2325" s="54" t="s">
        <v>427</v>
      </c>
      <c r="I2325" s="54" t="s">
        <v>428</v>
      </c>
      <c r="J2325" s="54" t="s">
        <v>411</v>
      </c>
      <c r="K2325" s="54" t="s">
        <v>437</v>
      </c>
      <c r="L2325" s="89">
        <v>42066</v>
      </c>
      <c r="M2325" s="89"/>
      <c r="N2325" s="54" t="s">
        <v>438</v>
      </c>
      <c r="O2325" s="90">
        <v>-1.4097460416000001</v>
      </c>
      <c r="P2325" s="54">
        <v>-296</v>
      </c>
    </row>
    <row r="2326" spans="1:16" ht="24">
      <c r="A2326" s="54" t="s">
        <v>225</v>
      </c>
      <c r="B2326" s="54" t="s">
        <v>185</v>
      </c>
      <c r="C2326" s="54" t="s">
        <v>364</v>
      </c>
      <c r="D2326" s="54" t="s">
        <v>152</v>
      </c>
      <c r="E2326" s="54" t="s">
        <v>365</v>
      </c>
      <c r="F2326" s="54" t="s">
        <v>267</v>
      </c>
      <c r="G2326" s="54" t="s">
        <v>411</v>
      </c>
      <c r="H2326" s="54" t="s">
        <v>427</v>
      </c>
      <c r="I2326" s="54" t="s">
        <v>428</v>
      </c>
      <c r="J2326" s="54" t="s">
        <v>411</v>
      </c>
      <c r="K2326" s="54" t="s">
        <v>439</v>
      </c>
      <c r="L2326" s="89">
        <v>42066</v>
      </c>
      <c r="M2326" s="89"/>
      <c r="N2326" s="54" t="s">
        <v>440</v>
      </c>
      <c r="O2326" s="90">
        <v>-2.3282299957000001</v>
      </c>
      <c r="P2326" s="54">
        <v>-464</v>
      </c>
    </row>
    <row r="2327" spans="1:16" ht="24">
      <c r="A2327" s="54" t="s">
        <v>225</v>
      </c>
      <c r="B2327" s="54" t="s">
        <v>185</v>
      </c>
      <c r="C2327" s="54" t="s">
        <v>364</v>
      </c>
      <c r="D2327" s="54" t="s">
        <v>152</v>
      </c>
      <c r="E2327" s="54" t="s">
        <v>365</v>
      </c>
      <c r="F2327" s="54" t="s">
        <v>267</v>
      </c>
      <c r="G2327" s="54" t="s">
        <v>411</v>
      </c>
      <c r="H2327" s="54" t="s">
        <v>427</v>
      </c>
      <c r="I2327" s="54" t="s">
        <v>428</v>
      </c>
      <c r="J2327" s="54" t="s">
        <v>411</v>
      </c>
      <c r="K2327" s="54" t="s">
        <v>441</v>
      </c>
      <c r="L2327" s="89">
        <v>42066</v>
      </c>
      <c r="M2327" s="89"/>
      <c r="N2327" s="54" t="s">
        <v>442</v>
      </c>
      <c r="O2327" s="90">
        <v>-0.83487148550000001</v>
      </c>
      <c r="P2327" s="54">
        <v>-179</v>
      </c>
    </row>
    <row r="2328" spans="1:16" ht="24">
      <c r="A2328" s="54" t="s">
        <v>225</v>
      </c>
      <c r="B2328" s="54" t="s">
        <v>185</v>
      </c>
      <c r="C2328" s="54" t="s">
        <v>364</v>
      </c>
      <c r="D2328" s="54" t="s">
        <v>152</v>
      </c>
      <c r="E2328" s="54" t="s">
        <v>365</v>
      </c>
      <c r="F2328" s="54" t="s">
        <v>267</v>
      </c>
      <c r="G2328" s="54" t="s">
        <v>411</v>
      </c>
      <c r="H2328" s="54" t="s">
        <v>427</v>
      </c>
      <c r="I2328" s="54" t="s">
        <v>428</v>
      </c>
      <c r="J2328" s="54" t="s">
        <v>411</v>
      </c>
      <c r="K2328" s="54" t="s">
        <v>443</v>
      </c>
      <c r="L2328" s="89">
        <v>42066</v>
      </c>
      <c r="M2328" s="89"/>
      <c r="N2328" s="54" t="s">
        <v>444</v>
      </c>
      <c r="O2328" s="90">
        <v>-0.4787150886</v>
      </c>
      <c r="P2328" s="54">
        <v>-102</v>
      </c>
    </row>
    <row r="2329" spans="1:16" ht="24">
      <c r="A2329" s="54" t="s">
        <v>225</v>
      </c>
      <c r="B2329" s="54" t="s">
        <v>185</v>
      </c>
      <c r="C2329" s="54" t="s">
        <v>364</v>
      </c>
      <c r="D2329" s="54" t="s">
        <v>152</v>
      </c>
      <c r="E2329" s="54" t="s">
        <v>365</v>
      </c>
      <c r="F2329" s="54" t="s">
        <v>267</v>
      </c>
      <c r="G2329" s="54" t="s">
        <v>411</v>
      </c>
      <c r="H2329" s="54" t="s">
        <v>427</v>
      </c>
      <c r="I2329" s="54" t="s">
        <v>428</v>
      </c>
      <c r="J2329" s="54" t="s">
        <v>411</v>
      </c>
      <c r="K2329" s="54" t="s">
        <v>445</v>
      </c>
      <c r="L2329" s="89">
        <v>42066</v>
      </c>
      <c r="M2329" s="89"/>
      <c r="N2329" s="54" t="s">
        <v>446</v>
      </c>
      <c r="O2329" s="90">
        <v>-0.63355875589999999</v>
      </c>
      <c r="P2329" s="54">
        <v>-128</v>
      </c>
    </row>
    <row r="2330" spans="1:16" ht="24">
      <c r="A2330" s="54" t="s">
        <v>225</v>
      </c>
      <c r="B2330" s="54" t="s">
        <v>185</v>
      </c>
      <c r="C2330" s="54" t="s">
        <v>364</v>
      </c>
      <c r="D2330" s="54" t="s">
        <v>152</v>
      </c>
      <c r="E2330" s="54" t="s">
        <v>365</v>
      </c>
      <c r="F2330" s="54" t="s">
        <v>267</v>
      </c>
      <c r="G2330" s="54" t="s">
        <v>192</v>
      </c>
      <c r="H2330" s="54" t="s">
        <v>447</v>
      </c>
      <c r="I2330" s="54" t="s">
        <v>450</v>
      </c>
      <c r="J2330" s="54" t="s">
        <v>192</v>
      </c>
      <c r="K2330" s="54" t="s">
        <v>447</v>
      </c>
      <c r="L2330" s="89">
        <v>41975</v>
      </c>
      <c r="M2330" s="89"/>
      <c r="N2330" s="54" t="s">
        <v>451</v>
      </c>
      <c r="O2330" s="90">
        <v>-0.197779855</v>
      </c>
      <c r="P2330" s="54">
        <v>-39</v>
      </c>
    </row>
    <row r="2331" spans="1:16" ht="24">
      <c r="A2331" s="54" t="s">
        <v>225</v>
      </c>
      <c r="B2331" s="54" t="s">
        <v>185</v>
      </c>
      <c r="C2331" s="54" t="s">
        <v>364</v>
      </c>
      <c r="D2331" s="54" t="s">
        <v>152</v>
      </c>
      <c r="E2331" s="54" t="s">
        <v>365</v>
      </c>
      <c r="F2331" s="54" t="s">
        <v>267</v>
      </c>
      <c r="G2331" s="54" t="s">
        <v>192</v>
      </c>
      <c r="H2331" s="54" t="s">
        <v>447</v>
      </c>
      <c r="I2331" s="54" t="s">
        <v>450</v>
      </c>
      <c r="J2331" s="54" t="s">
        <v>192</v>
      </c>
      <c r="K2331" s="54" t="s">
        <v>447</v>
      </c>
      <c r="L2331" s="89">
        <v>41975</v>
      </c>
      <c r="M2331" s="89"/>
      <c r="N2331" s="54" t="s">
        <v>452</v>
      </c>
      <c r="O2331" s="90">
        <v>-0.35904959510000001</v>
      </c>
      <c r="P2331" s="54">
        <v>-68</v>
      </c>
    </row>
    <row r="2332" spans="1:16" ht="24">
      <c r="A2332" s="54" t="s">
        <v>225</v>
      </c>
      <c r="B2332" s="54" t="s">
        <v>185</v>
      </c>
      <c r="C2332" s="54" t="s">
        <v>364</v>
      </c>
      <c r="D2332" s="54" t="s">
        <v>152</v>
      </c>
      <c r="E2332" s="54" t="s">
        <v>365</v>
      </c>
      <c r="F2332" s="54" t="s">
        <v>267</v>
      </c>
      <c r="G2332" s="54" t="s">
        <v>192</v>
      </c>
      <c r="H2332" s="54" t="s">
        <v>447</v>
      </c>
      <c r="I2332" s="54" t="s">
        <v>450</v>
      </c>
      <c r="J2332" s="54" t="s">
        <v>192</v>
      </c>
      <c r="K2332" s="54" t="s">
        <v>447</v>
      </c>
      <c r="L2332" s="89">
        <v>41975</v>
      </c>
      <c r="M2332" s="89"/>
      <c r="N2332" s="54" t="s">
        <v>453</v>
      </c>
      <c r="O2332" s="90">
        <v>-5.6502968233000006</v>
      </c>
      <c r="P2332" s="54">
        <v>-1150</v>
      </c>
    </row>
    <row r="2333" spans="1:16" ht="24">
      <c r="A2333" s="54" t="s">
        <v>225</v>
      </c>
      <c r="B2333" s="54" t="s">
        <v>185</v>
      </c>
      <c r="C2333" s="54" t="s">
        <v>364</v>
      </c>
      <c r="D2333" s="54" t="s">
        <v>152</v>
      </c>
      <c r="E2333" s="54" t="s">
        <v>365</v>
      </c>
      <c r="F2333" s="54" t="s">
        <v>267</v>
      </c>
      <c r="G2333" s="54" t="s">
        <v>192</v>
      </c>
      <c r="H2333" s="54" t="s">
        <v>447</v>
      </c>
      <c r="I2333" s="54" t="s">
        <v>450</v>
      </c>
      <c r="J2333" s="54" t="s">
        <v>192</v>
      </c>
      <c r="K2333" s="54" t="s">
        <v>447</v>
      </c>
      <c r="L2333" s="89">
        <v>41975</v>
      </c>
      <c r="M2333" s="89"/>
      <c r="N2333" s="54" t="s">
        <v>1128</v>
      </c>
      <c r="O2333" s="90">
        <v>-0.25079969880000008</v>
      </c>
      <c r="P2333" s="54">
        <v>-50</v>
      </c>
    </row>
    <row r="2334" spans="1:16" ht="24">
      <c r="A2334" s="54" t="s">
        <v>225</v>
      </c>
      <c r="B2334" s="54" t="s">
        <v>185</v>
      </c>
      <c r="C2334" s="54" t="s">
        <v>364</v>
      </c>
      <c r="D2334" s="54" t="s">
        <v>152</v>
      </c>
      <c r="E2334" s="54" t="s">
        <v>365</v>
      </c>
      <c r="F2334" s="54" t="s">
        <v>267</v>
      </c>
      <c r="G2334" s="54" t="s">
        <v>192</v>
      </c>
      <c r="H2334" s="54" t="s">
        <v>447</v>
      </c>
      <c r="I2334" s="54" t="s">
        <v>450</v>
      </c>
      <c r="J2334" s="54" t="s">
        <v>192</v>
      </c>
      <c r="K2334" s="54" t="s">
        <v>447</v>
      </c>
      <c r="L2334" s="89">
        <v>41975</v>
      </c>
      <c r="M2334" s="89"/>
      <c r="N2334" s="54" t="s">
        <v>454</v>
      </c>
      <c r="O2334" s="90">
        <v>-0.17434050349999999</v>
      </c>
      <c r="P2334" s="54">
        <v>-38</v>
      </c>
    </row>
    <row r="2335" spans="1:16" ht="24">
      <c r="A2335" s="54" t="s">
        <v>225</v>
      </c>
      <c r="B2335" s="54" t="s">
        <v>185</v>
      </c>
      <c r="C2335" s="54" t="s">
        <v>364</v>
      </c>
      <c r="D2335" s="54" t="s">
        <v>152</v>
      </c>
      <c r="E2335" s="54" t="s">
        <v>365</v>
      </c>
      <c r="F2335" s="54" t="s">
        <v>267</v>
      </c>
      <c r="G2335" s="54" t="s">
        <v>192</v>
      </c>
      <c r="H2335" s="54" t="s">
        <v>447</v>
      </c>
      <c r="I2335" s="54" t="s">
        <v>455</v>
      </c>
      <c r="J2335" s="54" t="s">
        <v>192</v>
      </c>
      <c r="K2335" s="54" t="s">
        <v>447</v>
      </c>
      <c r="L2335" s="89">
        <v>41842</v>
      </c>
      <c r="M2335" s="89"/>
      <c r="N2335" s="54" t="s">
        <v>456</v>
      </c>
      <c r="O2335" s="90">
        <v>-35.181337424500001</v>
      </c>
      <c r="P2335" s="54">
        <v>-7008</v>
      </c>
    </row>
    <row r="2336" spans="1:16" ht="24">
      <c r="A2336" s="54" t="s">
        <v>225</v>
      </c>
      <c r="B2336" s="54" t="s">
        <v>185</v>
      </c>
      <c r="C2336" s="54" t="s">
        <v>364</v>
      </c>
      <c r="D2336" s="54" t="s">
        <v>152</v>
      </c>
      <c r="E2336" s="54" t="s">
        <v>365</v>
      </c>
      <c r="F2336" s="54" t="s">
        <v>267</v>
      </c>
      <c r="G2336" s="54" t="s">
        <v>192</v>
      </c>
      <c r="H2336" s="54" t="s">
        <v>457</v>
      </c>
      <c r="I2336" s="54" t="s">
        <v>458</v>
      </c>
      <c r="J2336" s="54" t="s">
        <v>192</v>
      </c>
      <c r="K2336" s="54" t="s">
        <v>457</v>
      </c>
      <c r="L2336" s="89">
        <v>41800</v>
      </c>
      <c r="M2336" s="89"/>
      <c r="N2336" s="54" t="s">
        <v>459</v>
      </c>
      <c r="O2336" s="90">
        <v>-3.6869620583999998</v>
      </c>
      <c r="P2336" s="54">
        <v>-754</v>
      </c>
    </row>
    <row r="2337" spans="1:16" ht="24">
      <c r="A2337" s="54" t="s">
        <v>225</v>
      </c>
      <c r="B2337" s="54" t="s">
        <v>185</v>
      </c>
      <c r="C2337" s="54" t="s">
        <v>364</v>
      </c>
      <c r="D2337" s="54" t="s">
        <v>152</v>
      </c>
      <c r="E2337" s="54" t="s">
        <v>365</v>
      </c>
      <c r="F2337" s="54" t="s">
        <v>267</v>
      </c>
      <c r="G2337" s="54" t="s">
        <v>192</v>
      </c>
      <c r="H2337" s="54" t="s">
        <v>470</v>
      </c>
      <c r="I2337" s="54" t="s">
        <v>471</v>
      </c>
      <c r="J2337" s="54" t="s">
        <v>192</v>
      </c>
      <c r="K2337" s="54" t="s">
        <v>470</v>
      </c>
      <c r="L2337" s="89">
        <v>41814</v>
      </c>
      <c r="M2337" s="89"/>
      <c r="N2337" s="54" t="s">
        <v>472</v>
      </c>
      <c r="O2337" s="90">
        <v>-24.705085387699999</v>
      </c>
      <c r="P2337" s="54">
        <v>-4937</v>
      </c>
    </row>
    <row r="2338" spans="1:16" ht="24">
      <c r="A2338" s="54" t="s">
        <v>225</v>
      </c>
      <c r="B2338" s="54" t="s">
        <v>185</v>
      </c>
      <c r="C2338" s="54" t="s">
        <v>364</v>
      </c>
      <c r="D2338" s="54" t="s">
        <v>152</v>
      </c>
      <c r="E2338" s="54" t="s">
        <v>365</v>
      </c>
      <c r="F2338" s="54" t="s">
        <v>267</v>
      </c>
      <c r="G2338" s="54" t="s">
        <v>495</v>
      </c>
      <c r="H2338" s="54" t="s">
        <v>496</v>
      </c>
      <c r="I2338" s="54" t="s">
        <v>497</v>
      </c>
      <c r="J2338" s="54" t="s">
        <v>495</v>
      </c>
      <c r="K2338" s="54" t="s">
        <v>498</v>
      </c>
      <c r="L2338" s="89">
        <v>41688</v>
      </c>
      <c r="M2338" s="89"/>
      <c r="N2338" s="54" t="s">
        <v>499</v>
      </c>
      <c r="O2338" s="90">
        <v>-3.5412425958</v>
      </c>
      <c r="P2338" s="54">
        <v>-687</v>
      </c>
    </row>
    <row r="2339" spans="1:16" ht="24">
      <c r="A2339" s="54" t="s">
        <v>225</v>
      </c>
      <c r="B2339" s="54" t="s">
        <v>185</v>
      </c>
      <c r="C2339" s="54" t="s">
        <v>364</v>
      </c>
      <c r="D2339" s="54" t="s">
        <v>152</v>
      </c>
      <c r="E2339" s="54" t="s">
        <v>365</v>
      </c>
      <c r="F2339" s="54" t="s">
        <v>267</v>
      </c>
      <c r="G2339" s="54" t="s">
        <v>495</v>
      </c>
      <c r="H2339" s="54" t="s">
        <v>496</v>
      </c>
      <c r="I2339" s="54" t="s">
        <v>497</v>
      </c>
      <c r="J2339" s="54" t="s">
        <v>495</v>
      </c>
      <c r="K2339" s="54" t="s">
        <v>500</v>
      </c>
      <c r="L2339" s="89">
        <v>41688</v>
      </c>
      <c r="M2339" s="89"/>
      <c r="N2339" s="54" t="s">
        <v>501</v>
      </c>
      <c r="O2339" s="90">
        <v>-5.4804741631000002</v>
      </c>
      <c r="P2339" s="54">
        <v>-1067</v>
      </c>
    </row>
    <row r="2340" spans="1:16" ht="36">
      <c r="A2340" s="54" t="s">
        <v>225</v>
      </c>
      <c r="B2340" s="54" t="s">
        <v>185</v>
      </c>
      <c r="C2340" s="54" t="s">
        <v>364</v>
      </c>
      <c r="D2340" s="54" t="s">
        <v>152</v>
      </c>
      <c r="E2340" s="54" t="s">
        <v>365</v>
      </c>
      <c r="F2340" s="54" t="s">
        <v>267</v>
      </c>
      <c r="G2340" s="54" t="s">
        <v>495</v>
      </c>
      <c r="H2340" s="54" t="s">
        <v>496</v>
      </c>
      <c r="I2340" s="54" t="s">
        <v>497</v>
      </c>
      <c r="J2340" s="54" t="s">
        <v>495</v>
      </c>
      <c r="K2340" s="54" t="s">
        <v>502</v>
      </c>
      <c r="L2340" s="89">
        <v>41688</v>
      </c>
      <c r="M2340" s="89"/>
      <c r="N2340" s="54" t="s">
        <v>503</v>
      </c>
      <c r="O2340" s="90">
        <v>-7.3457909896000002</v>
      </c>
      <c r="P2340" s="54">
        <v>-1406</v>
      </c>
    </row>
    <row r="2341" spans="1:16" ht="24">
      <c r="A2341" s="54" t="s">
        <v>225</v>
      </c>
      <c r="B2341" s="54" t="s">
        <v>185</v>
      </c>
      <c r="C2341" s="54" t="s">
        <v>364</v>
      </c>
      <c r="D2341" s="54" t="s">
        <v>152</v>
      </c>
      <c r="E2341" s="54" t="s">
        <v>365</v>
      </c>
      <c r="F2341" s="54" t="s">
        <v>267</v>
      </c>
      <c r="G2341" s="54" t="s">
        <v>495</v>
      </c>
      <c r="H2341" s="54" t="s">
        <v>496</v>
      </c>
      <c r="I2341" s="54" t="s">
        <v>497</v>
      </c>
      <c r="J2341" s="54" t="s">
        <v>495</v>
      </c>
      <c r="K2341" s="54" t="s">
        <v>504</v>
      </c>
      <c r="L2341" s="89">
        <v>41688</v>
      </c>
      <c r="M2341" s="89"/>
      <c r="N2341" s="54" t="s">
        <v>505</v>
      </c>
      <c r="O2341" s="90">
        <v>-4.1797581364000003</v>
      </c>
      <c r="P2341" s="54">
        <v>-789</v>
      </c>
    </row>
    <row r="2342" spans="1:16" ht="24">
      <c r="A2342" s="54" t="s">
        <v>225</v>
      </c>
      <c r="B2342" s="54" t="s">
        <v>185</v>
      </c>
      <c r="C2342" s="54" t="s">
        <v>364</v>
      </c>
      <c r="D2342" s="54" t="s">
        <v>152</v>
      </c>
      <c r="E2342" s="54" t="s">
        <v>365</v>
      </c>
      <c r="F2342" s="54" t="s">
        <v>267</v>
      </c>
      <c r="G2342" s="54" t="s">
        <v>495</v>
      </c>
      <c r="H2342" s="54" t="s">
        <v>496</v>
      </c>
      <c r="I2342" s="54" t="s">
        <v>497</v>
      </c>
      <c r="J2342" s="54" t="s">
        <v>495</v>
      </c>
      <c r="K2342" s="54" t="s">
        <v>506</v>
      </c>
      <c r="L2342" s="89">
        <v>41688</v>
      </c>
      <c r="M2342" s="89"/>
      <c r="N2342" s="54" t="s">
        <v>507</v>
      </c>
      <c r="O2342" s="90">
        <v>-6.6934465752000003</v>
      </c>
      <c r="P2342" s="54">
        <v>-1274</v>
      </c>
    </row>
    <row r="2343" spans="1:16" ht="24">
      <c r="A2343" s="54" t="s">
        <v>225</v>
      </c>
      <c r="B2343" s="54" t="s">
        <v>185</v>
      </c>
      <c r="C2343" s="54" t="s">
        <v>364</v>
      </c>
      <c r="D2343" s="54" t="s">
        <v>152</v>
      </c>
      <c r="E2343" s="54" t="s">
        <v>365</v>
      </c>
      <c r="F2343" s="54" t="s">
        <v>267</v>
      </c>
      <c r="G2343" s="54" t="s">
        <v>495</v>
      </c>
      <c r="H2343" s="54" t="s">
        <v>496</v>
      </c>
      <c r="I2343" s="54" t="s">
        <v>497</v>
      </c>
      <c r="J2343" s="54" t="s">
        <v>495</v>
      </c>
      <c r="K2343" s="54" t="s">
        <v>508</v>
      </c>
      <c r="L2343" s="89">
        <v>41688</v>
      </c>
      <c r="M2343" s="89"/>
      <c r="N2343" s="54" t="s">
        <v>509</v>
      </c>
      <c r="O2343" s="90">
        <v>-13.3940287491</v>
      </c>
      <c r="P2343" s="54">
        <v>-2590</v>
      </c>
    </row>
    <row r="2344" spans="1:16" ht="24">
      <c r="A2344" s="54" t="s">
        <v>225</v>
      </c>
      <c r="B2344" s="54" t="s">
        <v>185</v>
      </c>
      <c r="C2344" s="54" t="s">
        <v>364</v>
      </c>
      <c r="D2344" s="54" t="s">
        <v>152</v>
      </c>
      <c r="E2344" s="54" t="s">
        <v>365</v>
      </c>
      <c r="F2344" s="54" t="s">
        <v>267</v>
      </c>
      <c r="G2344" s="54" t="s">
        <v>495</v>
      </c>
      <c r="H2344" s="54" t="s">
        <v>496</v>
      </c>
      <c r="I2344" s="54" t="s">
        <v>497</v>
      </c>
      <c r="J2344" s="54" t="s">
        <v>495</v>
      </c>
      <c r="K2344" s="54" t="s">
        <v>510</v>
      </c>
      <c r="L2344" s="89">
        <v>41688</v>
      </c>
      <c r="M2344" s="89"/>
      <c r="N2344" s="54" t="s">
        <v>511</v>
      </c>
      <c r="O2344" s="90">
        <v>-12.125330423799999</v>
      </c>
      <c r="P2344" s="54">
        <v>-2309</v>
      </c>
    </row>
    <row r="2345" spans="1:16" ht="24">
      <c r="A2345" s="54" t="s">
        <v>225</v>
      </c>
      <c r="B2345" s="54" t="s">
        <v>185</v>
      </c>
      <c r="C2345" s="54" t="s">
        <v>364</v>
      </c>
      <c r="D2345" s="54" t="s">
        <v>152</v>
      </c>
      <c r="E2345" s="54" t="s">
        <v>365</v>
      </c>
      <c r="F2345" s="54" t="s">
        <v>267</v>
      </c>
      <c r="G2345" s="54" t="s">
        <v>495</v>
      </c>
      <c r="H2345" s="54" t="s">
        <v>496</v>
      </c>
      <c r="I2345" s="54" t="s">
        <v>497</v>
      </c>
      <c r="J2345" s="54" t="s">
        <v>495</v>
      </c>
      <c r="K2345" s="54" t="s">
        <v>512</v>
      </c>
      <c r="L2345" s="89">
        <v>41688</v>
      </c>
      <c r="M2345" s="89"/>
      <c r="N2345" s="54" t="s">
        <v>513</v>
      </c>
      <c r="O2345" s="90">
        <v>-5.9099722922</v>
      </c>
      <c r="P2345" s="54">
        <v>-1130</v>
      </c>
    </row>
    <row r="2346" spans="1:16" ht="24">
      <c r="A2346" s="54" t="s">
        <v>225</v>
      </c>
      <c r="B2346" s="54" t="s">
        <v>185</v>
      </c>
      <c r="C2346" s="54" t="s">
        <v>364</v>
      </c>
      <c r="D2346" s="54" t="s">
        <v>152</v>
      </c>
      <c r="E2346" s="54" t="s">
        <v>365</v>
      </c>
      <c r="F2346" s="54" t="s">
        <v>267</v>
      </c>
      <c r="G2346" s="54" t="s">
        <v>495</v>
      </c>
      <c r="H2346" s="54" t="s">
        <v>496</v>
      </c>
      <c r="I2346" s="54" t="s">
        <v>497</v>
      </c>
      <c r="J2346" s="54" t="s">
        <v>495</v>
      </c>
      <c r="K2346" s="54" t="s">
        <v>514</v>
      </c>
      <c r="L2346" s="89">
        <v>41688</v>
      </c>
      <c r="M2346" s="89"/>
      <c r="N2346" s="54" t="s">
        <v>515</v>
      </c>
      <c r="O2346" s="90">
        <v>-235.35778579749999</v>
      </c>
      <c r="P2346" s="54">
        <v>-46486</v>
      </c>
    </row>
    <row r="2347" spans="1:16" ht="24">
      <c r="A2347" s="54" t="s">
        <v>225</v>
      </c>
      <c r="B2347" s="54" t="s">
        <v>185</v>
      </c>
      <c r="C2347" s="54" t="s">
        <v>364</v>
      </c>
      <c r="D2347" s="54" t="s">
        <v>152</v>
      </c>
      <c r="E2347" s="54" t="s">
        <v>365</v>
      </c>
      <c r="F2347" s="54" t="s">
        <v>267</v>
      </c>
      <c r="G2347" s="54" t="s">
        <v>495</v>
      </c>
      <c r="H2347" s="54" t="s">
        <v>496</v>
      </c>
      <c r="I2347" s="54" t="s">
        <v>497</v>
      </c>
      <c r="J2347" s="54" t="s">
        <v>495</v>
      </c>
      <c r="K2347" s="54" t="s">
        <v>516</v>
      </c>
      <c r="L2347" s="89">
        <v>41688</v>
      </c>
      <c r="M2347" s="89"/>
      <c r="N2347" s="54" t="s">
        <v>517</v>
      </c>
      <c r="O2347" s="90">
        <v>-28.7576816477</v>
      </c>
      <c r="P2347" s="54">
        <v>-5649</v>
      </c>
    </row>
    <row r="2348" spans="1:16" ht="24">
      <c r="A2348" s="54" t="s">
        <v>225</v>
      </c>
      <c r="B2348" s="54" t="s">
        <v>185</v>
      </c>
      <c r="C2348" s="54" t="s">
        <v>364</v>
      </c>
      <c r="D2348" s="54" t="s">
        <v>152</v>
      </c>
      <c r="E2348" s="54" t="s">
        <v>365</v>
      </c>
      <c r="F2348" s="54" t="s">
        <v>267</v>
      </c>
      <c r="G2348" s="54" t="s">
        <v>495</v>
      </c>
      <c r="H2348" s="54" t="s">
        <v>496</v>
      </c>
      <c r="I2348" s="54" t="s">
        <v>497</v>
      </c>
      <c r="J2348" s="54" t="s">
        <v>495</v>
      </c>
      <c r="K2348" s="54" t="s">
        <v>518</v>
      </c>
      <c r="L2348" s="89">
        <v>41688</v>
      </c>
      <c r="M2348" s="89"/>
      <c r="N2348" s="54" t="s">
        <v>519</v>
      </c>
      <c r="O2348" s="90">
        <v>-4.9763683892000001</v>
      </c>
      <c r="P2348" s="54">
        <v>-952</v>
      </c>
    </row>
    <row r="2349" spans="1:16" ht="24">
      <c r="A2349" s="54" t="s">
        <v>225</v>
      </c>
      <c r="B2349" s="54" t="s">
        <v>185</v>
      </c>
      <c r="C2349" s="54" t="s">
        <v>364</v>
      </c>
      <c r="D2349" s="54" t="s">
        <v>152</v>
      </c>
      <c r="E2349" s="54" t="s">
        <v>365</v>
      </c>
      <c r="F2349" s="54" t="s">
        <v>267</v>
      </c>
      <c r="G2349" s="54" t="s">
        <v>495</v>
      </c>
      <c r="H2349" s="54" t="s">
        <v>496</v>
      </c>
      <c r="I2349" s="54" t="s">
        <v>497</v>
      </c>
      <c r="J2349" s="54" t="s">
        <v>495</v>
      </c>
      <c r="K2349" s="54" t="s">
        <v>520</v>
      </c>
      <c r="L2349" s="89">
        <v>41688</v>
      </c>
      <c r="M2349" s="89"/>
      <c r="N2349" s="54" t="s">
        <v>521</v>
      </c>
      <c r="O2349" s="90">
        <v>-13.138604597700001</v>
      </c>
      <c r="P2349" s="54">
        <v>-2515</v>
      </c>
    </row>
    <row r="2350" spans="1:16" ht="24">
      <c r="A2350" s="54" t="s">
        <v>225</v>
      </c>
      <c r="B2350" s="54" t="s">
        <v>185</v>
      </c>
      <c r="C2350" s="54" t="s">
        <v>364</v>
      </c>
      <c r="D2350" s="54" t="s">
        <v>152</v>
      </c>
      <c r="E2350" s="54" t="s">
        <v>365</v>
      </c>
      <c r="F2350" s="54" t="s">
        <v>267</v>
      </c>
      <c r="G2350" s="54" t="s">
        <v>283</v>
      </c>
      <c r="H2350" s="54" t="s">
        <v>284</v>
      </c>
      <c r="I2350" s="54" t="s">
        <v>285</v>
      </c>
      <c r="J2350" s="54" t="s">
        <v>283</v>
      </c>
      <c r="K2350" s="54" t="s">
        <v>522</v>
      </c>
      <c r="L2350" s="89">
        <v>41653</v>
      </c>
      <c r="M2350" s="89"/>
      <c r="N2350" s="54" t="s">
        <v>523</v>
      </c>
      <c r="O2350" s="90">
        <v>-0.75174519740000001</v>
      </c>
      <c r="P2350" s="54">
        <v>-151</v>
      </c>
    </row>
    <row r="2351" spans="1:16" ht="24">
      <c r="A2351" s="54" t="s">
        <v>225</v>
      </c>
      <c r="B2351" s="54" t="s">
        <v>185</v>
      </c>
      <c r="C2351" s="54" t="s">
        <v>364</v>
      </c>
      <c r="D2351" s="54" t="s">
        <v>152</v>
      </c>
      <c r="E2351" s="54" t="s">
        <v>365</v>
      </c>
      <c r="F2351" s="54" t="s">
        <v>267</v>
      </c>
      <c r="G2351" s="54" t="s">
        <v>283</v>
      </c>
      <c r="H2351" s="54" t="s">
        <v>284</v>
      </c>
      <c r="I2351" s="54" t="s">
        <v>285</v>
      </c>
      <c r="J2351" s="54" t="s">
        <v>283</v>
      </c>
      <c r="K2351" s="54" t="s">
        <v>524</v>
      </c>
      <c r="L2351" s="89">
        <v>41653</v>
      </c>
      <c r="M2351" s="89"/>
      <c r="N2351" s="54" t="s">
        <v>525</v>
      </c>
      <c r="O2351" s="90">
        <v>-1.7193525315</v>
      </c>
      <c r="P2351" s="54">
        <v>-332</v>
      </c>
    </row>
    <row r="2352" spans="1:16" ht="24">
      <c r="A2352" s="54" t="s">
        <v>225</v>
      </c>
      <c r="B2352" s="54" t="s">
        <v>185</v>
      </c>
      <c r="C2352" s="54" t="s">
        <v>364</v>
      </c>
      <c r="D2352" s="54" t="s">
        <v>152</v>
      </c>
      <c r="E2352" s="54" t="s">
        <v>365</v>
      </c>
      <c r="F2352" s="54" t="s">
        <v>267</v>
      </c>
      <c r="G2352" s="54" t="s">
        <v>283</v>
      </c>
      <c r="H2352" s="54" t="s">
        <v>284</v>
      </c>
      <c r="I2352" s="54" t="s">
        <v>285</v>
      </c>
      <c r="J2352" s="54" t="s">
        <v>283</v>
      </c>
      <c r="K2352" s="54" t="s">
        <v>286</v>
      </c>
      <c r="L2352" s="89">
        <v>41653</v>
      </c>
      <c r="M2352" s="89"/>
      <c r="N2352" s="54" t="s">
        <v>526</v>
      </c>
      <c r="O2352" s="90">
        <v>-0.50310215869999997</v>
      </c>
      <c r="P2352" s="54">
        <v>-102</v>
      </c>
    </row>
    <row r="2353" spans="1:16" ht="24">
      <c r="A2353" s="54" t="s">
        <v>225</v>
      </c>
      <c r="B2353" s="54" t="s">
        <v>185</v>
      </c>
      <c r="C2353" s="54" t="s">
        <v>364</v>
      </c>
      <c r="D2353" s="54" t="s">
        <v>152</v>
      </c>
      <c r="E2353" s="54" t="s">
        <v>365</v>
      </c>
      <c r="F2353" s="54" t="s">
        <v>267</v>
      </c>
      <c r="G2353" s="54" t="s">
        <v>283</v>
      </c>
      <c r="H2353" s="54" t="s">
        <v>284</v>
      </c>
      <c r="I2353" s="54" t="s">
        <v>285</v>
      </c>
      <c r="J2353" s="54" t="s">
        <v>283</v>
      </c>
      <c r="K2353" s="54" t="s">
        <v>286</v>
      </c>
      <c r="L2353" s="89">
        <v>41653</v>
      </c>
      <c r="M2353" s="89"/>
      <c r="N2353" s="54" t="s">
        <v>287</v>
      </c>
      <c r="O2353" s="90">
        <v>-0.63079274439999999</v>
      </c>
      <c r="P2353" s="54">
        <v>-121</v>
      </c>
    </row>
    <row r="2354" spans="1:16" ht="24">
      <c r="A2354" s="54" t="s">
        <v>225</v>
      </c>
      <c r="B2354" s="54" t="s">
        <v>185</v>
      </c>
      <c r="C2354" s="54" t="s">
        <v>364</v>
      </c>
      <c r="D2354" s="54" t="s">
        <v>152</v>
      </c>
      <c r="E2354" s="54" t="s">
        <v>365</v>
      </c>
      <c r="F2354" s="54" t="s">
        <v>267</v>
      </c>
      <c r="G2354" s="54" t="s">
        <v>283</v>
      </c>
      <c r="H2354" s="54" t="s">
        <v>284</v>
      </c>
      <c r="I2354" s="54" t="s">
        <v>285</v>
      </c>
      <c r="J2354" s="54" t="s">
        <v>283</v>
      </c>
      <c r="K2354" s="54" t="s">
        <v>527</v>
      </c>
      <c r="L2354" s="89">
        <v>41653</v>
      </c>
      <c r="M2354" s="89"/>
      <c r="N2354" s="54" t="s">
        <v>528</v>
      </c>
      <c r="O2354" s="90">
        <v>-4.8276933567000002</v>
      </c>
      <c r="P2354" s="54">
        <v>-952</v>
      </c>
    </row>
    <row r="2355" spans="1:16" ht="24">
      <c r="A2355" s="54" t="s">
        <v>225</v>
      </c>
      <c r="B2355" s="54" t="s">
        <v>185</v>
      </c>
      <c r="C2355" s="54" t="s">
        <v>364</v>
      </c>
      <c r="D2355" s="54" t="s">
        <v>152</v>
      </c>
      <c r="E2355" s="54" t="s">
        <v>365</v>
      </c>
      <c r="F2355" s="54" t="s">
        <v>267</v>
      </c>
      <c r="G2355" s="54" t="s">
        <v>283</v>
      </c>
      <c r="H2355" s="54" t="s">
        <v>284</v>
      </c>
      <c r="I2355" s="54" t="s">
        <v>285</v>
      </c>
      <c r="J2355" s="54" t="s">
        <v>283</v>
      </c>
      <c r="K2355" s="54" t="s">
        <v>529</v>
      </c>
      <c r="L2355" s="89">
        <v>41653</v>
      </c>
      <c r="M2355" s="89"/>
      <c r="N2355" s="54" t="s">
        <v>530</v>
      </c>
      <c r="O2355" s="90">
        <v>-0.88634531719999998</v>
      </c>
      <c r="P2355" s="54">
        <v>-168</v>
      </c>
    </row>
    <row r="2356" spans="1:16" ht="24">
      <c r="A2356" s="54" t="s">
        <v>225</v>
      </c>
      <c r="B2356" s="54" t="s">
        <v>185</v>
      </c>
      <c r="C2356" s="54" t="s">
        <v>364</v>
      </c>
      <c r="D2356" s="54" t="s">
        <v>152</v>
      </c>
      <c r="E2356" s="54" t="s">
        <v>365</v>
      </c>
      <c r="F2356" s="54" t="s">
        <v>267</v>
      </c>
      <c r="G2356" s="54" t="s">
        <v>283</v>
      </c>
      <c r="H2356" s="54" t="s">
        <v>284</v>
      </c>
      <c r="I2356" s="54" t="s">
        <v>285</v>
      </c>
      <c r="J2356" s="54" t="s">
        <v>283</v>
      </c>
      <c r="K2356" s="54" t="s">
        <v>531</v>
      </c>
      <c r="L2356" s="89">
        <v>41653</v>
      </c>
      <c r="M2356" s="89"/>
      <c r="N2356" s="54" t="s">
        <v>532</v>
      </c>
      <c r="O2356" s="90">
        <v>-1.1738744081000001</v>
      </c>
      <c r="P2356" s="54">
        <v>-236</v>
      </c>
    </row>
    <row r="2357" spans="1:16" ht="24">
      <c r="A2357" s="54" t="s">
        <v>225</v>
      </c>
      <c r="B2357" s="54" t="s">
        <v>185</v>
      </c>
      <c r="C2357" s="54" t="s">
        <v>364</v>
      </c>
      <c r="D2357" s="54" t="s">
        <v>152</v>
      </c>
      <c r="E2357" s="54" t="s">
        <v>365</v>
      </c>
      <c r="F2357" s="54" t="s">
        <v>267</v>
      </c>
      <c r="G2357" s="54" t="s">
        <v>283</v>
      </c>
      <c r="H2357" s="54" t="s">
        <v>284</v>
      </c>
      <c r="I2357" s="54" t="s">
        <v>285</v>
      </c>
      <c r="J2357" s="54" t="s">
        <v>283</v>
      </c>
      <c r="K2357" s="54" t="s">
        <v>533</v>
      </c>
      <c r="L2357" s="89">
        <v>41653</v>
      </c>
      <c r="M2357" s="89"/>
      <c r="N2357" s="54" t="s">
        <v>534</v>
      </c>
      <c r="O2357" s="90">
        <v>-0.65742591719999999</v>
      </c>
      <c r="P2357" s="54">
        <v>-126</v>
      </c>
    </row>
    <row r="2358" spans="1:16" ht="24">
      <c r="A2358" s="54" t="s">
        <v>225</v>
      </c>
      <c r="B2358" s="54" t="s">
        <v>185</v>
      </c>
      <c r="C2358" s="54" t="s">
        <v>364</v>
      </c>
      <c r="D2358" s="54" t="s">
        <v>152</v>
      </c>
      <c r="E2358" s="54" t="s">
        <v>365</v>
      </c>
      <c r="F2358" s="54" t="s">
        <v>267</v>
      </c>
      <c r="G2358" s="54" t="s">
        <v>283</v>
      </c>
      <c r="H2358" s="54" t="s">
        <v>284</v>
      </c>
      <c r="I2358" s="54" t="s">
        <v>285</v>
      </c>
      <c r="J2358" s="54" t="s">
        <v>283</v>
      </c>
      <c r="K2358" s="54" t="s">
        <v>535</v>
      </c>
      <c r="L2358" s="89">
        <v>41653</v>
      </c>
      <c r="M2358" s="89"/>
      <c r="N2358" s="54" t="s">
        <v>536</v>
      </c>
      <c r="O2358" s="90">
        <v>-0.75319778280000005</v>
      </c>
      <c r="P2358" s="54">
        <v>-161</v>
      </c>
    </row>
    <row r="2359" spans="1:16" ht="24">
      <c r="A2359" s="54" t="s">
        <v>225</v>
      </c>
      <c r="B2359" s="54" t="s">
        <v>185</v>
      </c>
      <c r="C2359" s="54" t="s">
        <v>364</v>
      </c>
      <c r="D2359" s="54" t="s">
        <v>152</v>
      </c>
      <c r="E2359" s="54" t="s">
        <v>365</v>
      </c>
      <c r="F2359" s="54" t="s">
        <v>267</v>
      </c>
      <c r="G2359" s="54" t="s">
        <v>283</v>
      </c>
      <c r="H2359" s="54" t="s">
        <v>283</v>
      </c>
      <c r="I2359" s="54" t="s">
        <v>288</v>
      </c>
      <c r="J2359" s="54" t="s">
        <v>283</v>
      </c>
      <c r="K2359" s="54" t="s">
        <v>289</v>
      </c>
      <c r="L2359" s="89">
        <v>41653</v>
      </c>
      <c r="M2359" s="89"/>
      <c r="N2359" s="54" t="s">
        <v>290</v>
      </c>
      <c r="O2359" s="90">
        <v>-2.0814507403000002</v>
      </c>
      <c r="P2359" s="54">
        <v>-425</v>
      </c>
    </row>
    <row r="2360" spans="1:16" ht="24">
      <c r="A2360" s="54" t="s">
        <v>225</v>
      </c>
      <c r="B2360" s="54" t="s">
        <v>185</v>
      </c>
      <c r="C2360" s="54" t="s">
        <v>364</v>
      </c>
      <c r="D2360" s="54" t="s">
        <v>152</v>
      </c>
      <c r="E2360" s="54" t="s">
        <v>365</v>
      </c>
      <c r="F2360" s="54" t="s">
        <v>267</v>
      </c>
      <c r="G2360" s="54" t="s">
        <v>283</v>
      </c>
      <c r="H2360" s="54" t="s">
        <v>283</v>
      </c>
      <c r="I2360" s="54" t="s">
        <v>288</v>
      </c>
      <c r="J2360" s="54" t="s">
        <v>283</v>
      </c>
      <c r="K2360" s="54" t="s">
        <v>537</v>
      </c>
      <c r="L2360" s="89">
        <v>41653</v>
      </c>
      <c r="M2360" s="89"/>
      <c r="N2360" s="54" t="s">
        <v>538</v>
      </c>
      <c r="O2360" s="90">
        <v>-1.3215417247000001</v>
      </c>
      <c r="P2360" s="54">
        <v>-260</v>
      </c>
    </row>
    <row r="2361" spans="1:16" ht="24">
      <c r="A2361" s="54" t="s">
        <v>225</v>
      </c>
      <c r="B2361" s="54" t="s">
        <v>185</v>
      </c>
      <c r="C2361" s="54" t="s">
        <v>364</v>
      </c>
      <c r="D2361" s="54" t="s">
        <v>152</v>
      </c>
      <c r="E2361" s="54" t="s">
        <v>365</v>
      </c>
      <c r="F2361" s="54" t="s">
        <v>267</v>
      </c>
      <c r="G2361" s="54" t="s">
        <v>283</v>
      </c>
      <c r="H2361" s="54" t="s">
        <v>283</v>
      </c>
      <c r="I2361" s="54" t="s">
        <v>288</v>
      </c>
      <c r="J2361" s="54" t="s">
        <v>283</v>
      </c>
      <c r="K2361" s="54" t="s">
        <v>539</v>
      </c>
      <c r="L2361" s="89">
        <v>41653</v>
      </c>
      <c r="M2361" s="89"/>
      <c r="N2361" s="54" t="s">
        <v>540</v>
      </c>
      <c r="O2361" s="90">
        <v>-0.57868884129999998</v>
      </c>
      <c r="P2361" s="54">
        <v>-120</v>
      </c>
    </row>
    <row r="2362" spans="1:16" ht="24">
      <c r="A2362" s="54" t="s">
        <v>225</v>
      </c>
      <c r="B2362" s="54" t="s">
        <v>185</v>
      </c>
      <c r="C2362" s="54" t="s">
        <v>364</v>
      </c>
      <c r="D2362" s="54" t="s">
        <v>152</v>
      </c>
      <c r="E2362" s="54" t="s">
        <v>365</v>
      </c>
      <c r="F2362" s="54" t="s">
        <v>267</v>
      </c>
      <c r="G2362" s="54" t="s">
        <v>283</v>
      </c>
      <c r="H2362" s="54" t="s">
        <v>283</v>
      </c>
      <c r="I2362" s="54" t="s">
        <v>288</v>
      </c>
      <c r="J2362" s="54" t="s">
        <v>283</v>
      </c>
      <c r="K2362" s="54" t="s">
        <v>541</v>
      </c>
      <c r="L2362" s="89">
        <v>41653</v>
      </c>
      <c r="M2362" s="89"/>
      <c r="N2362" s="54" t="s">
        <v>542</v>
      </c>
      <c r="O2362" s="90">
        <v>-0.64426911890000005</v>
      </c>
      <c r="P2362" s="54">
        <v>-135</v>
      </c>
    </row>
    <row r="2363" spans="1:16" ht="24">
      <c r="A2363" s="54" t="s">
        <v>225</v>
      </c>
      <c r="B2363" s="54" t="s">
        <v>185</v>
      </c>
      <c r="C2363" s="54" t="s">
        <v>364</v>
      </c>
      <c r="D2363" s="54" t="s">
        <v>152</v>
      </c>
      <c r="E2363" s="54" t="s">
        <v>365</v>
      </c>
      <c r="F2363" s="54" t="s">
        <v>267</v>
      </c>
      <c r="G2363" s="54" t="s">
        <v>283</v>
      </c>
      <c r="H2363" s="54" t="s">
        <v>283</v>
      </c>
      <c r="I2363" s="54" t="s">
        <v>288</v>
      </c>
      <c r="J2363" s="54" t="s">
        <v>283</v>
      </c>
      <c r="K2363" s="54" t="s">
        <v>543</v>
      </c>
      <c r="L2363" s="89">
        <v>41653</v>
      </c>
      <c r="M2363" s="89"/>
      <c r="N2363" s="54" t="s">
        <v>544</v>
      </c>
      <c r="O2363" s="90">
        <v>-0.39656599710000001</v>
      </c>
      <c r="P2363" s="54">
        <v>-88</v>
      </c>
    </row>
    <row r="2364" spans="1:16" ht="24">
      <c r="A2364" s="54" t="s">
        <v>225</v>
      </c>
      <c r="B2364" s="54" t="s">
        <v>185</v>
      </c>
      <c r="C2364" s="54" t="s">
        <v>364</v>
      </c>
      <c r="D2364" s="54" t="s">
        <v>152</v>
      </c>
      <c r="E2364" s="54" t="s">
        <v>365</v>
      </c>
      <c r="F2364" s="54" t="s">
        <v>267</v>
      </c>
      <c r="G2364" s="54" t="s">
        <v>283</v>
      </c>
      <c r="H2364" s="54" t="s">
        <v>283</v>
      </c>
      <c r="I2364" s="54" t="s">
        <v>288</v>
      </c>
      <c r="J2364" s="54" t="s">
        <v>283</v>
      </c>
      <c r="K2364" s="54" t="s">
        <v>291</v>
      </c>
      <c r="L2364" s="89">
        <v>41653</v>
      </c>
      <c r="M2364" s="89"/>
      <c r="N2364" s="54" t="s">
        <v>292</v>
      </c>
      <c r="O2364" s="90">
        <v>-142.8831513792</v>
      </c>
      <c r="P2364" s="54">
        <v>-29884</v>
      </c>
    </row>
    <row r="2365" spans="1:16" ht="24">
      <c r="A2365" s="54" t="s">
        <v>225</v>
      </c>
      <c r="B2365" s="54" t="s">
        <v>185</v>
      </c>
      <c r="C2365" s="54" t="s">
        <v>364</v>
      </c>
      <c r="D2365" s="54" t="s">
        <v>152</v>
      </c>
      <c r="E2365" s="54" t="s">
        <v>365</v>
      </c>
      <c r="F2365" s="54" t="s">
        <v>267</v>
      </c>
      <c r="G2365" s="54" t="s">
        <v>283</v>
      </c>
      <c r="H2365" s="54" t="s">
        <v>283</v>
      </c>
      <c r="I2365" s="54" t="s">
        <v>288</v>
      </c>
      <c r="J2365" s="54" t="s">
        <v>283</v>
      </c>
      <c r="K2365" s="54" t="s">
        <v>545</v>
      </c>
      <c r="L2365" s="89">
        <v>41653</v>
      </c>
      <c r="M2365" s="89"/>
      <c r="N2365" s="54" t="s">
        <v>546</v>
      </c>
      <c r="O2365" s="90">
        <v>-0.9273153086</v>
      </c>
      <c r="P2365" s="54">
        <v>-192</v>
      </c>
    </row>
    <row r="2366" spans="1:16" ht="24">
      <c r="A2366" s="54" t="s">
        <v>225</v>
      </c>
      <c r="B2366" s="54" t="s">
        <v>185</v>
      </c>
      <c r="C2366" s="54" t="s">
        <v>364</v>
      </c>
      <c r="D2366" s="54" t="s">
        <v>152</v>
      </c>
      <c r="E2366" s="54" t="s">
        <v>365</v>
      </c>
      <c r="F2366" s="54" t="s">
        <v>267</v>
      </c>
      <c r="G2366" s="54" t="s">
        <v>283</v>
      </c>
      <c r="H2366" s="54" t="s">
        <v>283</v>
      </c>
      <c r="I2366" s="54" t="s">
        <v>288</v>
      </c>
      <c r="J2366" s="54" t="s">
        <v>283</v>
      </c>
      <c r="K2366" s="54" t="s">
        <v>547</v>
      </c>
      <c r="L2366" s="89">
        <v>41653</v>
      </c>
      <c r="M2366" s="89"/>
      <c r="N2366" s="54" t="s">
        <v>548</v>
      </c>
      <c r="O2366" s="90">
        <v>-0.63163778030000017</v>
      </c>
      <c r="P2366" s="54">
        <v>-134</v>
      </c>
    </row>
    <row r="2367" spans="1:16" ht="24">
      <c r="A2367" s="54" t="s">
        <v>225</v>
      </c>
      <c r="B2367" s="54" t="s">
        <v>185</v>
      </c>
      <c r="C2367" s="54" t="s">
        <v>364</v>
      </c>
      <c r="D2367" s="54" t="s">
        <v>152</v>
      </c>
      <c r="E2367" s="54" t="s">
        <v>365</v>
      </c>
      <c r="F2367" s="54" t="s">
        <v>267</v>
      </c>
      <c r="G2367" s="54" t="s">
        <v>283</v>
      </c>
      <c r="H2367" s="54" t="s">
        <v>283</v>
      </c>
      <c r="I2367" s="54" t="s">
        <v>288</v>
      </c>
      <c r="J2367" s="54" t="s">
        <v>283</v>
      </c>
      <c r="K2367" s="54" t="s">
        <v>549</v>
      </c>
      <c r="L2367" s="89">
        <v>41653</v>
      </c>
      <c r="M2367" s="89"/>
      <c r="N2367" s="54" t="s">
        <v>550</v>
      </c>
      <c r="O2367" s="90">
        <v>-0.58012770940000002</v>
      </c>
      <c r="P2367" s="54">
        <v>-120</v>
      </c>
    </row>
    <row r="2368" spans="1:16" ht="24">
      <c r="A2368" s="54" t="s">
        <v>225</v>
      </c>
      <c r="B2368" s="54" t="s">
        <v>185</v>
      </c>
      <c r="C2368" s="54" t="s">
        <v>364</v>
      </c>
      <c r="D2368" s="54" t="s">
        <v>152</v>
      </c>
      <c r="E2368" s="54" t="s">
        <v>365</v>
      </c>
      <c r="F2368" s="54" t="s">
        <v>267</v>
      </c>
      <c r="G2368" s="54" t="s">
        <v>283</v>
      </c>
      <c r="H2368" s="54" t="s">
        <v>283</v>
      </c>
      <c r="I2368" s="54" t="s">
        <v>288</v>
      </c>
      <c r="J2368" s="54" t="s">
        <v>283</v>
      </c>
      <c r="K2368" s="54" t="s">
        <v>551</v>
      </c>
      <c r="L2368" s="89">
        <v>41653</v>
      </c>
      <c r="M2368" s="89"/>
      <c r="N2368" s="54" t="s">
        <v>552</v>
      </c>
      <c r="O2368" s="90">
        <v>-0.74184173409999998</v>
      </c>
      <c r="P2368" s="54">
        <v>-149</v>
      </c>
    </row>
    <row r="2369" spans="1:16" ht="24">
      <c r="A2369" s="54" t="s">
        <v>225</v>
      </c>
      <c r="B2369" s="54" t="s">
        <v>185</v>
      </c>
      <c r="C2369" s="54" t="s">
        <v>364</v>
      </c>
      <c r="D2369" s="54" t="s">
        <v>152</v>
      </c>
      <c r="E2369" s="54" t="s">
        <v>365</v>
      </c>
      <c r="F2369" s="54" t="s">
        <v>267</v>
      </c>
      <c r="G2369" s="54" t="s">
        <v>283</v>
      </c>
      <c r="H2369" s="54" t="s">
        <v>283</v>
      </c>
      <c r="I2369" s="54" t="s">
        <v>288</v>
      </c>
      <c r="J2369" s="54" t="s">
        <v>283</v>
      </c>
      <c r="K2369" s="54" t="s">
        <v>553</v>
      </c>
      <c r="L2369" s="89">
        <v>41653</v>
      </c>
      <c r="M2369" s="89"/>
      <c r="N2369" s="54" t="s">
        <v>554</v>
      </c>
      <c r="O2369" s="90">
        <v>-0.89656226449999998</v>
      </c>
      <c r="P2369" s="54">
        <v>-197</v>
      </c>
    </row>
    <row r="2370" spans="1:16" ht="24">
      <c r="A2370" s="54" t="s">
        <v>225</v>
      </c>
      <c r="B2370" s="54" t="s">
        <v>185</v>
      </c>
      <c r="C2370" s="54" t="s">
        <v>364</v>
      </c>
      <c r="D2370" s="54" t="s">
        <v>152</v>
      </c>
      <c r="E2370" s="54" t="s">
        <v>365</v>
      </c>
      <c r="F2370" s="54" t="s">
        <v>267</v>
      </c>
      <c r="G2370" s="54" t="s">
        <v>283</v>
      </c>
      <c r="H2370" s="54" t="s">
        <v>283</v>
      </c>
      <c r="I2370" s="54" t="s">
        <v>288</v>
      </c>
      <c r="J2370" s="54" t="s">
        <v>283</v>
      </c>
      <c r="K2370" s="54" t="s">
        <v>555</v>
      </c>
      <c r="L2370" s="89">
        <v>41653</v>
      </c>
      <c r="M2370" s="89"/>
      <c r="N2370" s="54" t="s">
        <v>556</v>
      </c>
      <c r="O2370" s="90">
        <v>-0.4937626967</v>
      </c>
      <c r="P2370" s="54">
        <v>-105</v>
      </c>
    </row>
    <row r="2371" spans="1:16" ht="24">
      <c r="A2371" s="54" t="s">
        <v>225</v>
      </c>
      <c r="B2371" s="54" t="s">
        <v>185</v>
      </c>
      <c r="C2371" s="54" t="s">
        <v>364</v>
      </c>
      <c r="D2371" s="54" t="s">
        <v>152</v>
      </c>
      <c r="E2371" s="54" t="s">
        <v>365</v>
      </c>
      <c r="F2371" s="54" t="s">
        <v>267</v>
      </c>
      <c r="G2371" s="54" t="s">
        <v>283</v>
      </c>
      <c r="H2371" s="54" t="s">
        <v>283</v>
      </c>
      <c r="I2371" s="54" t="s">
        <v>288</v>
      </c>
      <c r="J2371" s="54" t="s">
        <v>283</v>
      </c>
      <c r="K2371" s="54" t="s">
        <v>557</v>
      </c>
      <c r="L2371" s="89">
        <v>41653</v>
      </c>
      <c r="M2371" s="89"/>
      <c r="N2371" s="54" t="s">
        <v>558</v>
      </c>
      <c r="O2371" s="90">
        <v>-1.7267487735</v>
      </c>
      <c r="P2371" s="54">
        <v>-363</v>
      </c>
    </row>
    <row r="2372" spans="1:16" ht="24">
      <c r="A2372" s="54" t="s">
        <v>225</v>
      </c>
      <c r="B2372" s="54" t="s">
        <v>185</v>
      </c>
      <c r="C2372" s="54" t="s">
        <v>364</v>
      </c>
      <c r="D2372" s="54" t="s">
        <v>152</v>
      </c>
      <c r="E2372" s="54" t="s">
        <v>365</v>
      </c>
      <c r="F2372" s="54" t="s">
        <v>267</v>
      </c>
      <c r="G2372" s="54" t="s">
        <v>283</v>
      </c>
      <c r="H2372" s="54" t="s">
        <v>283</v>
      </c>
      <c r="I2372" s="54" t="s">
        <v>288</v>
      </c>
      <c r="J2372" s="54" t="s">
        <v>283</v>
      </c>
      <c r="K2372" s="54" t="s">
        <v>293</v>
      </c>
      <c r="L2372" s="89">
        <v>41653</v>
      </c>
      <c r="M2372" s="89"/>
      <c r="N2372" s="54" t="s">
        <v>294</v>
      </c>
      <c r="O2372" s="90">
        <v>-0.90230102379999999</v>
      </c>
      <c r="P2372" s="54">
        <v>-185</v>
      </c>
    </row>
    <row r="2373" spans="1:16" ht="24">
      <c r="A2373" s="54" t="s">
        <v>225</v>
      </c>
      <c r="B2373" s="54" t="s">
        <v>185</v>
      </c>
      <c r="C2373" s="54" t="s">
        <v>364</v>
      </c>
      <c r="D2373" s="54" t="s">
        <v>152</v>
      </c>
      <c r="E2373" s="54" t="s">
        <v>365</v>
      </c>
      <c r="F2373" s="54" t="s">
        <v>267</v>
      </c>
      <c r="G2373" s="54" t="s">
        <v>283</v>
      </c>
      <c r="H2373" s="54" t="s">
        <v>559</v>
      </c>
      <c r="I2373" s="54" t="s">
        <v>560</v>
      </c>
      <c r="J2373" s="54" t="s">
        <v>283</v>
      </c>
      <c r="K2373" s="54" t="s">
        <v>561</v>
      </c>
      <c r="L2373" s="89">
        <v>41653</v>
      </c>
      <c r="M2373" s="89"/>
      <c r="N2373" s="54" t="s">
        <v>562</v>
      </c>
      <c r="O2373" s="90">
        <v>-0.68728219470000018</v>
      </c>
      <c r="P2373" s="54">
        <v>-130</v>
      </c>
    </row>
    <row r="2374" spans="1:16" ht="24">
      <c r="A2374" s="54" t="s">
        <v>225</v>
      </c>
      <c r="B2374" s="54" t="s">
        <v>185</v>
      </c>
      <c r="C2374" s="54" t="s">
        <v>364</v>
      </c>
      <c r="D2374" s="54" t="s">
        <v>152</v>
      </c>
      <c r="E2374" s="54" t="s">
        <v>365</v>
      </c>
      <c r="F2374" s="54" t="s">
        <v>267</v>
      </c>
      <c r="G2374" s="54" t="s">
        <v>283</v>
      </c>
      <c r="H2374" s="54" t="s">
        <v>559</v>
      </c>
      <c r="I2374" s="54" t="s">
        <v>560</v>
      </c>
      <c r="J2374" s="54" t="s">
        <v>283</v>
      </c>
      <c r="K2374" s="54" t="s">
        <v>563</v>
      </c>
      <c r="L2374" s="89">
        <v>41653</v>
      </c>
      <c r="M2374" s="89"/>
      <c r="N2374" s="54" t="s">
        <v>564</v>
      </c>
      <c r="O2374" s="90">
        <v>-0.1930570838</v>
      </c>
      <c r="P2374" s="54">
        <v>-40</v>
      </c>
    </row>
    <row r="2375" spans="1:16" ht="24">
      <c r="A2375" s="54" t="s">
        <v>225</v>
      </c>
      <c r="B2375" s="54" t="s">
        <v>185</v>
      </c>
      <c r="C2375" s="54" t="s">
        <v>364</v>
      </c>
      <c r="D2375" s="54" t="s">
        <v>152</v>
      </c>
      <c r="E2375" s="54" t="s">
        <v>365</v>
      </c>
      <c r="F2375" s="54" t="s">
        <v>267</v>
      </c>
      <c r="G2375" s="54" t="s">
        <v>283</v>
      </c>
      <c r="H2375" s="54" t="s">
        <v>559</v>
      </c>
      <c r="I2375" s="54" t="s">
        <v>560</v>
      </c>
      <c r="J2375" s="54" t="s">
        <v>283</v>
      </c>
      <c r="K2375" s="54" t="s">
        <v>565</v>
      </c>
      <c r="L2375" s="89">
        <v>41653</v>
      </c>
      <c r="M2375" s="89"/>
      <c r="N2375" s="54" t="s">
        <v>566</v>
      </c>
      <c r="O2375" s="90">
        <v>-0.63716621870000001</v>
      </c>
      <c r="P2375" s="54">
        <v>-125</v>
      </c>
    </row>
    <row r="2376" spans="1:16" ht="24">
      <c r="A2376" s="54" t="s">
        <v>225</v>
      </c>
      <c r="B2376" s="54" t="s">
        <v>185</v>
      </c>
      <c r="C2376" s="54" t="s">
        <v>364</v>
      </c>
      <c r="D2376" s="54" t="s">
        <v>152</v>
      </c>
      <c r="E2376" s="54" t="s">
        <v>365</v>
      </c>
      <c r="F2376" s="54" t="s">
        <v>267</v>
      </c>
      <c r="G2376" s="54" t="s">
        <v>283</v>
      </c>
      <c r="H2376" s="54" t="s">
        <v>559</v>
      </c>
      <c r="I2376" s="54" t="s">
        <v>560</v>
      </c>
      <c r="J2376" s="54" t="s">
        <v>283</v>
      </c>
      <c r="K2376" s="54" t="s">
        <v>567</v>
      </c>
      <c r="L2376" s="89">
        <v>41653</v>
      </c>
      <c r="M2376" s="89"/>
      <c r="N2376" s="54" t="s">
        <v>568</v>
      </c>
      <c r="O2376" s="90">
        <v>-0.53494139240000005</v>
      </c>
      <c r="P2376" s="54">
        <v>-116</v>
      </c>
    </row>
    <row r="2377" spans="1:16" ht="24">
      <c r="A2377" s="54" t="s">
        <v>225</v>
      </c>
      <c r="B2377" s="54" t="s">
        <v>185</v>
      </c>
      <c r="C2377" s="54" t="s">
        <v>364</v>
      </c>
      <c r="D2377" s="54" t="s">
        <v>152</v>
      </c>
      <c r="E2377" s="54" t="s">
        <v>365</v>
      </c>
      <c r="F2377" s="54" t="s">
        <v>267</v>
      </c>
      <c r="G2377" s="54" t="s">
        <v>283</v>
      </c>
      <c r="H2377" s="54" t="s">
        <v>559</v>
      </c>
      <c r="I2377" s="54" t="s">
        <v>560</v>
      </c>
      <c r="J2377" s="54" t="s">
        <v>283</v>
      </c>
      <c r="K2377" s="54" t="s">
        <v>569</v>
      </c>
      <c r="L2377" s="89">
        <v>41653</v>
      </c>
      <c r="M2377" s="89"/>
      <c r="N2377" s="54" t="s">
        <v>570</v>
      </c>
      <c r="O2377" s="90">
        <v>-0.31406048040000001</v>
      </c>
      <c r="P2377" s="54">
        <v>-64</v>
      </c>
    </row>
    <row r="2378" spans="1:16" ht="24">
      <c r="A2378" s="54" t="s">
        <v>225</v>
      </c>
      <c r="B2378" s="54" t="s">
        <v>185</v>
      </c>
      <c r="C2378" s="54" t="s">
        <v>364</v>
      </c>
      <c r="D2378" s="54" t="s">
        <v>152</v>
      </c>
      <c r="E2378" s="54" t="s">
        <v>365</v>
      </c>
      <c r="F2378" s="54" t="s">
        <v>267</v>
      </c>
      <c r="G2378" s="54" t="s">
        <v>283</v>
      </c>
      <c r="H2378" s="54" t="s">
        <v>193</v>
      </c>
      <c r="I2378" s="54" t="s">
        <v>571</v>
      </c>
      <c r="J2378" s="54" t="s">
        <v>283</v>
      </c>
      <c r="K2378" s="54" t="s">
        <v>572</v>
      </c>
      <c r="L2378" s="89">
        <v>42510</v>
      </c>
      <c r="M2378" s="89"/>
      <c r="N2378" s="54" t="s">
        <v>573</v>
      </c>
      <c r="O2378" s="90">
        <v>-2.3326427976000002</v>
      </c>
      <c r="P2378" s="54">
        <v>-458</v>
      </c>
    </row>
    <row r="2379" spans="1:16" ht="24">
      <c r="A2379" s="54" t="s">
        <v>225</v>
      </c>
      <c r="B2379" s="54" t="s">
        <v>185</v>
      </c>
      <c r="C2379" s="54" t="s">
        <v>364</v>
      </c>
      <c r="D2379" s="54" t="s">
        <v>152</v>
      </c>
      <c r="E2379" s="54" t="s">
        <v>365</v>
      </c>
      <c r="F2379" s="54" t="s">
        <v>267</v>
      </c>
      <c r="G2379" s="54" t="s">
        <v>283</v>
      </c>
      <c r="H2379" s="54" t="s">
        <v>193</v>
      </c>
      <c r="I2379" s="54" t="s">
        <v>571</v>
      </c>
      <c r="J2379" s="54" t="s">
        <v>283</v>
      </c>
      <c r="K2379" s="54" t="s">
        <v>574</v>
      </c>
      <c r="L2379" s="89">
        <v>42510</v>
      </c>
      <c r="M2379" s="89"/>
      <c r="N2379" s="54" t="s">
        <v>575</v>
      </c>
      <c r="O2379" s="90">
        <v>-14.6441224568</v>
      </c>
      <c r="P2379" s="54">
        <v>-2911</v>
      </c>
    </row>
    <row r="2380" spans="1:16" ht="24">
      <c r="A2380" s="54" t="s">
        <v>225</v>
      </c>
      <c r="B2380" s="54" t="s">
        <v>185</v>
      </c>
      <c r="C2380" s="54" t="s">
        <v>364</v>
      </c>
      <c r="D2380" s="54" t="s">
        <v>152</v>
      </c>
      <c r="E2380" s="54" t="s">
        <v>365</v>
      </c>
      <c r="F2380" s="54" t="s">
        <v>267</v>
      </c>
      <c r="G2380" s="54" t="s">
        <v>283</v>
      </c>
      <c r="H2380" s="54" t="s">
        <v>193</v>
      </c>
      <c r="I2380" s="54" t="s">
        <v>571</v>
      </c>
      <c r="J2380" s="54" t="s">
        <v>283</v>
      </c>
      <c r="K2380" s="54" t="s">
        <v>576</v>
      </c>
      <c r="L2380" s="89">
        <v>42510</v>
      </c>
      <c r="M2380" s="89"/>
      <c r="N2380" s="54" t="s">
        <v>577</v>
      </c>
      <c r="O2380" s="90">
        <v>-3.0144483717999999</v>
      </c>
      <c r="P2380" s="54">
        <v>-611</v>
      </c>
    </row>
    <row r="2381" spans="1:16" ht="36">
      <c r="A2381" s="54" t="s">
        <v>225</v>
      </c>
      <c r="B2381" s="54" t="s">
        <v>185</v>
      </c>
      <c r="C2381" s="54" t="s">
        <v>364</v>
      </c>
      <c r="D2381" s="54" t="s">
        <v>152</v>
      </c>
      <c r="E2381" s="54" t="s">
        <v>365</v>
      </c>
      <c r="F2381" s="54" t="s">
        <v>267</v>
      </c>
      <c r="G2381" s="54" t="s">
        <v>283</v>
      </c>
      <c r="H2381" s="54" t="s">
        <v>193</v>
      </c>
      <c r="I2381" s="54" t="s">
        <v>571</v>
      </c>
      <c r="J2381" s="54" t="s">
        <v>283</v>
      </c>
      <c r="K2381" s="54" t="s">
        <v>578</v>
      </c>
      <c r="L2381" s="89">
        <v>42510</v>
      </c>
      <c r="M2381" s="89"/>
      <c r="N2381" s="54" t="s">
        <v>579</v>
      </c>
      <c r="O2381" s="90">
        <v>-3.6540563784</v>
      </c>
      <c r="P2381" s="54">
        <v>-713</v>
      </c>
    </row>
    <row r="2382" spans="1:16" ht="24">
      <c r="A2382" s="54" t="s">
        <v>225</v>
      </c>
      <c r="B2382" s="54" t="s">
        <v>185</v>
      </c>
      <c r="C2382" s="54" t="s">
        <v>364</v>
      </c>
      <c r="D2382" s="54" t="s">
        <v>152</v>
      </c>
      <c r="E2382" s="54" t="s">
        <v>365</v>
      </c>
      <c r="F2382" s="54" t="s">
        <v>267</v>
      </c>
      <c r="G2382" s="54" t="s">
        <v>283</v>
      </c>
      <c r="H2382" s="54" t="s">
        <v>193</v>
      </c>
      <c r="I2382" s="54" t="s">
        <v>571</v>
      </c>
      <c r="J2382" s="54" t="s">
        <v>283</v>
      </c>
      <c r="K2382" s="54" t="s">
        <v>580</v>
      </c>
      <c r="L2382" s="89">
        <v>42510</v>
      </c>
      <c r="M2382" s="89"/>
      <c r="N2382" s="54" t="s">
        <v>581</v>
      </c>
      <c r="O2382" s="90">
        <v>-2.1844962142000002</v>
      </c>
      <c r="P2382" s="54">
        <v>-435</v>
      </c>
    </row>
    <row r="2383" spans="1:16" ht="24">
      <c r="A2383" s="54" t="s">
        <v>225</v>
      </c>
      <c r="B2383" s="54" t="s">
        <v>185</v>
      </c>
      <c r="C2383" s="54" t="s">
        <v>364</v>
      </c>
      <c r="D2383" s="54" t="s">
        <v>152</v>
      </c>
      <c r="E2383" s="54" t="s">
        <v>365</v>
      </c>
      <c r="F2383" s="54" t="s">
        <v>267</v>
      </c>
      <c r="G2383" s="54" t="s">
        <v>283</v>
      </c>
      <c r="H2383" s="54" t="s">
        <v>193</v>
      </c>
      <c r="I2383" s="54" t="s">
        <v>571</v>
      </c>
      <c r="J2383" s="54" t="s">
        <v>283</v>
      </c>
      <c r="K2383" s="54" t="s">
        <v>582</v>
      </c>
      <c r="L2383" s="89">
        <v>42510</v>
      </c>
      <c r="M2383" s="89"/>
      <c r="N2383" s="54" t="s">
        <v>583</v>
      </c>
      <c r="O2383" s="90">
        <v>-3.9779803642</v>
      </c>
      <c r="P2383" s="54">
        <v>-774</v>
      </c>
    </row>
    <row r="2384" spans="1:16" ht="24">
      <c r="A2384" s="54" t="s">
        <v>225</v>
      </c>
      <c r="B2384" s="54" t="s">
        <v>185</v>
      </c>
      <c r="C2384" s="54" t="s">
        <v>364</v>
      </c>
      <c r="D2384" s="54" t="s">
        <v>152</v>
      </c>
      <c r="E2384" s="54" t="s">
        <v>365</v>
      </c>
      <c r="F2384" s="54" t="s">
        <v>267</v>
      </c>
      <c r="G2384" s="54" t="s">
        <v>283</v>
      </c>
      <c r="H2384" s="54" t="s">
        <v>193</v>
      </c>
      <c r="I2384" s="54" t="s">
        <v>571</v>
      </c>
      <c r="J2384" s="54" t="s">
        <v>283</v>
      </c>
      <c r="K2384" s="54" t="s">
        <v>584</v>
      </c>
      <c r="L2384" s="89">
        <v>42510</v>
      </c>
      <c r="M2384" s="89"/>
      <c r="N2384" s="54" t="s">
        <v>585</v>
      </c>
      <c r="O2384" s="90">
        <v>-2.0730296517000002</v>
      </c>
      <c r="P2384" s="54">
        <v>-411</v>
      </c>
    </row>
    <row r="2385" spans="1:16" ht="24">
      <c r="A2385" s="54" t="s">
        <v>225</v>
      </c>
      <c r="B2385" s="54" t="s">
        <v>185</v>
      </c>
      <c r="C2385" s="54" t="s">
        <v>364</v>
      </c>
      <c r="D2385" s="54" t="s">
        <v>152</v>
      </c>
      <c r="E2385" s="54" t="s">
        <v>365</v>
      </c>
      <c r="F2385" s="54" t="s">
        <v>267</v>
      </c>
      <c r="G2385" s="54" t="s">
        <v>283</v>
      </c>
      <c r="H2385" s="54" t="s">
        <v>193</v>
      </c>
      <c r="I2385" s="54" t="s">
        <v>571</v>
      </c>
      <c r="J2385" s="54" t="s">
        <v>283</v>
      </c>
      <c r="K2385" s="54" t="s">
        <v>586</v>
      </c>
      <c r="L2385" s="89">
        <v>42510</v>
      </c>
      <c r="M2385" s="89"/>
      <c r="N2385" s="54" t="s">
        <v>587</v>
      </c>
      <c r="O2385" s="90">
        <v>-1.5799807073000001</v>
      </c>
      <c r="P2385" s="54">
        <v>-312</v>
      </c>
    </row>
    <row r="2386" spans="1:16" ht="24">
      <c r="A2386" s="54" t="s">
        <v>225</v>
      </c>
      <c r="B2386" s="54" t="s">
        <v>185</v>
      </c>
      <c r="C2386" s="54" t="s">
        <v>364</v>
      </c>
      <c r="D2386" s="54" t="s">
        <v>152</v>
      </c>
      <c r="E2386" s="54" t="s">
        <v>365</v>
      </c>
      <c r="F2386" s="54" t="s">
        <v>267</v>
      </c>
      <c r="G2386" s="54" t="s">
        <v>283</v>
      </c>
      <c r="H2386" s="54" t="s">
        <v>193</v>
      </c>
      <c r="I2386" s="54" t="s">
        <v>571</v>
      </c>
      <c r="J2386" s="54" t="s">
        <v>283</v>
      </c>
      <c r="K2386" s="54" t="s">
        <v>588</v>
      </c>
      <c r="L2386" s="89">
        <v>42510</v>
      </c>
      <c r="M2386" s="89"/>
      <c r="N2386" s="54" t="s">
        <v>589</v>
      </c>
      <c r="O2386" s="90">
        <v>-4.7639334955999999</v>
      </c>
      <c r="P2386" s="54">
        <v>-952</v>
      </c>
    </row>
    <row r="2387" spans="1:16" ht="24">
      <c r="A2387" s="54" t="s">
        <v>225</v>
      </c>
      <c r="B2387" s="54" t="s">
        <v>185</v>
      </c>
      <c r="C2387" s="54" t="s">
        <v>364</v>
      </c>
      <c r="D2387" s="54" t="s">
        <v>152</v>
      </c>
      <c r="E2387" s="54" t="s">
        <v>365</v>
      </c>
      <c r="F2387" s="54" t="s">
        <v>267</v>
      </c>
      <c r="G2387" s="54" t="s">
        <v>283</v>
      </c>
      <c r="H2387" s="54" t="s">
        <v>193</v>
      </c>
      <c r="I2387" s="54" t="s">
        <v>571</v>
      </c>
      <c r="J2387" s="54" t="s">
        <v>283</v>
      </c>
      <c r="K2387" s="54" t="s">
        <v>590</v>
      </c>
      <c r="L2387" s="89">
        <v>42510</v>
      </c>
      <c r="M2387" s="89"/>
      <c r="N2387" s="54" t="s">
        <v>591</v>
      </c>
      <c r="O2387" s="90">
        <v>-2.0944211948999998</v>
      </c>
      <c r="P2387" s="54">
        <v>-427</v>
      </c>
    </row>
    <row r="2388" spans="1:16" ht="24">
      <c r="A2388" s="54" t="s">
        <v>225</v>
      </c>
      <c r="B2388" s="54" t="s">
        <v>185</v>
      </c>
      <c r="C2388" s="54" t="s">
        <v>364</v>
      </c>
      <c r="D2388" s="54" t="s">
        <v>152</v>
      </c>
      <c r="E2388" s="54" t="s">
        <v>365</v>
      </c>
      <c r="F2388" s="54" t="s">
        <v>267</v>
      </c>
      <c r="G2388" s="54" t="s">
        <v>283</v>
      </c>
      <c r="H2388" s="54" t="s">
        <v>592</v>
      </c>
      <c r="I2388" s="54" t="s">
        <v>593</v>
      </c>
      <c r="J2388" s="54" t="s">
        <v>283</v>
      </c>
      <c r="K2388" s="54" t="s">
        <v>592</v>
      </c>
      <c r="L2388" s="89">
        <v>42440</v>
      </c>
      <c r="M2388" s="89"/>
      <c r="N2388" s="54" t="s">
        <v>594</v>
      </c>
      <c r="O2388" s="90">
        <v>-15.6058533654</v>
      </c>
      <c r="P2388" s="54">
        <v>-3110</v>
      </c>
    </row>
    <row r="2389" spans="1:16" ht="24">
      <c r="A2389" s="54" t="s">
        <v>225</v>
      </c>
      <c r="B2389" s="54" t="s">
        <v>185</v>
      </c>
      <c r="C2389" s="54" t="s">
        <v>364</v>
      </c>
      <c r="D2389" s="54" t="s">
        <v>152</v>
      </c>
      <c r="E2389" s="54" t="s">
        <v>365</v>
      </c>
      <c r="F2389" s="54" t="s">
        <v>267</v>
      </c>
      <c r="G2389" s="54" t="s">
        <v>283</v>
      </c>
      <c r="H2389" s="54" t="s">
        <v>557</v>
      </c>
      <c r="I2389" s="54" t="s">
        <v>618</v>
      </c>
      <c r="J2389" s="54" t="s">
        <v>283</v>
      </c>
      <c r="K2389" s="54" t="s">
        <v>557</v>
      </c>
      <c r="L2389" s="89">
        <v>42066</v>
      </c>
      <c r="M2389" s="89"/>
      <c r="N2389" s="54" t="s">
        <v>619</v>
      </c>
      <c r="O2389" s="90">
        <v>-3.9024334887999999</v>
      </c>
      <c r="P2389" s="54">
        <v>-765</v>
      </c>
    </row>
    <row r="2390" spans="1:16" ht="24">
      <c r="A2390" s="54" t="s">
        <v>225</v>
      </c>
      <c r="B2390" s="54" t="s">
        <v>185</v>
      </c>
      <c r="C2390" s="54" t="s">
        <v>364</v>
      </c>
      <c r="D2390" s="54" t="s">
        <v>152</v>
      </c>
      <c r="E2390" s="54" t="s">
        <v>365</v>
      </c>
      <c r="F2390" s="54" t="s">
        <v>267</v>
      </c>
      <c r="G2390" s="54" t="s">
        <v>283</v>
      </c>
      <c r="H2390" s="54" t="s">
        <v>295</v>
      </c>
      <c r="I2390" s="54" t="s">
        <v>296</v>
      </c>
      <c r="J2390" s="54" t="s">
        <v>283</v>
      </c>
      <c r="K2390" s="54" t="s">
        <v>295</v>
      </c>
      <c r="L2390" s="89">
        <v>42391</v>
      </c>
      <c r="M2390" s="89"/>
      <c r="N2390" s="54" t="s">
        <v>297</v>
      </c>
      <c r="O2390" s="90">
        <v>-17.893502149700002</v>
      </c>
      <c r="P2390" s="54">
        <v>-3626</v>
      </c>
    </row>
    <row r="2391" spans="1:16" ht="24">
      <c r="A2391" s="54" t="s">
        <v>225</v>
      </c>
      <c r="B2391" s="54" t="s">
        <v>185</v>
      </c>
      <c r="C2391" s="54" t="s">
        <v>364</v>
      </c>
      <c r="D2391" s="54" t="s">
        <v>152</v>
      </c>
      <c r="E2391" s="54" t="s">
        <v>365</v>
      </c>
      <c r="F2391" s="54" t="s">
        <v>267</v>
      </c>
      <c r="G2391" s="54" t="s">
        <v>620</v>
      </c>
      <c r="H2391" s="54" t="s">
        <v>1409</v>
      </c>
      <c r="I2391" s="54" t="s">
        <v>1410</v>
      </c>
      <c r="J2391" s="54" t="s">
        <v>620</v>
      </c>
      <c r="K2391" s="54" t="s">
        <v>1409</v>
      </c>
      <c r="L2391" s="89">
        <v>43130</v>
      </c>
      <c r="M2391" s="89"/>
      <c r="N2391" s="54" t="s">
        <v>1411</v>
      </c>
      <c r="O2391" s="90">
        <v>2.9770958400000009E-2</v>
      </c>
      <c r="P2391" s="54">
        <v>4</v>
      </c>
    </row>
    <row r="2392" spans="1:16" ht="24">
      <c r="A2392" s="54" t="s">
        <v>225</v>
      </c>
      <c r="B2392" s="54" t="s">
        <v>185</v>
      </c>
      <c r="C2392" s="54" t="s">
        <v>364</v>
      </c>
      <c r="D2392" s="54" t="s">
        <v>152</v>
      </c>
      <c r="E2392" s="54" t="s">
        <v>365</v>
      </c>
      <c r="F2392" s="54" t="s">
        <v>267</v>
      </c>
      <c r="G2392" s="54" t="s">
        <v>620</v>
      </c>
      <c r="H2392" s="54" t="s">
        <v>621</v>
      </c>
      <c r="I2392" s="54" t="s">
        <v>622</v>
      </c>
      <c r="J2392" s="54" t="s">
        <v>620</v>
      </c>
      <c r="K2392" s="54" t="s">
        <v>623</v>
      </c>
      <c r="L2392" s="89">
        <v>42874</v>
      </c>
      <c r="M2392" s="89"/>
      <c r="N2392" s="54" t="s">
        <v>624</v>
      </c>
      <c r="O2392" s="90">
        <v>-1.0609954131999999</v>
      </c>
      <c r="P2392" s="54">
        <v>-190</v>
      </c>
    </row>
    <row r="2393" spans="1:16" ht="24">
      <c r="A2393" s="54" t="s">
        <v>225</v>
      </c>
      <c r="B2393" s="54" t="s">
        <v>185</v>
      </c>
      <c r="C2393" s="54" t="s">
        <v>364</v>
      </c>
      <c r="D2393" s="54" t="s">
        <v>152</v>
      </c>
      <c r="E2393" s="54" t="s">
        <v>365</v>
      </c>
      <c r="F2393" s="54" t="s">
        <v>267</v>
      </c>
      <c r="G2393" s="54" t="s">
        <v>620</v>
      </c>
      <c r="H2393" s="54" t="s">
        <v>621</v>
      </c>
      <c r="I2393" s="54" t="s">
        <v>622</v>
      </c>
      <c r="J2393" s="54" t="s">
        <v>620</v>
      </c>
      <c r="K2393" s="54" t="s">
        <v>625</v>
      </c>
      <c r="L2393" s="89">
        <v>42874</v>
      </c>
      <c r="M2393" s="89"/>
      <c r="N2393" s="54" t="s">
        <v>626</v>
      </c>
      <c r="O2393" s="90">
        <v>-0.93731438820000001</v>
      </c>
      <c r="P2393" s="54">
        <v>-165</v>
      </c>
    </row>
    <row r="2394" spans="1:16" ht="24">
      <c r="A2394" s="54" t="s">
        <v>225</v>
      </c>
      <c r="B2394" s="54" t="s">
        <v>185</v>
      </c>
      <c r="C2394" s="54" t="s">
        <v>364</v>
      </c>
      <c r="D2394" s="54" t="s">
        <v>152</v>
      </c>
      <c r="E2394" s="54" t="s">
        <v>365</v>
      </c>
      <c r="F2394" s="54" t="s">
        <v>267</v>
      </c>
      <c r="G2394" s="54" t="s">
        <v>620</v>
      </c>
      <c r="H2394" s="54" t="s">
        <v>621</v>
      </c>
      <c r="I2394" s="54" t="s">
        <v>622</v>
      </c>
      <c r="J2394" s="54" t="s">
        <v>620</v>
      </c>
      <c r="K2394" s="54" t="s">
        <v>627</v>
      </c>
      <c r="L2394" s="89">
        <v>42874</v>
      </c>
      <c r="M2394" s="89"/>
      <c r="N2394" s="54" t="s">
        <v>628</v>
      </c>
      <c r="O2394" s="90">
        <v>-1.2582025301999999</v>
      </c>
      <c r="P2394" s="54">
        <v>-220</v>
      </c>
    </row>
    <row r="2395" spans="1:16" ht="24">
      <c r="A2395" s="54" t="s">
        <v>225</v>
      </c>
      <c r="B2395" s="54" t="s">
        <v>185</v>
      </c>
      <c r="C2395" s="54" t="s">
        <v>364</v>
      </c>
      <c r="D2395" s="54" t="s">
        <v>152</v>
      </c>
      <c r="E2395" s="54" t="s">
        <v>365</v>
      </c>
      <c r="F2395" s="54" t="s">
        <v>267</v>
      </c>
      <c r="G2395" s="54" t="s">
        <v>620</v>
      </c>
      <c r="H2395" s="54" t="s">
        <v>621</v>
      </c>
      <c r="I2395" s="54" t="s">
        <v>622</v>
      </c>
      <c r="J2395" s="54" t="s">
        <v>620</v>
      </c>
      <c r="K2395" s="54" t="s">
        <v>629</v>
      </c>
      <c r="L2395" s="89">
        <v>42874</v>
      </c>
      <c r="M2395" s="89"/>
      <c r="N2395" s="54" t="s">
        <v>630</v>
      </c>
      <c r="O2395" s="90">
        <v>-0.75417712260000003</v>
      </c>
      <c r="P2395" s="54">
        <v>-139</v>
      </c>
    </row>
    <row r="2396" spans="1:16" ht="24">
      <c r="A2396" s="54" t="s">
        <v>225</v>
      </c>
      <c r="B2396" s="54" t="s">
        <v>185</v>
      </c>
      <c r="C2396" s="54" t="s">
        <v>364</v>
      </c>
      <c r="D2396" s="54" t="s">
        <v>152</v>
      </c>
      <c r="E2396" s="54" t="s">
        <v>365</v>
      </c>
      <c r="F2396" s="54" t="s">
        <v>267</v>
      </c>
      <c r="G2396" s="54" t="s">
        <v>620</v>
      </c>
      <c r="H2396" s="54" t="s">
        <v>621</v>
      </c>
      <c r="I2396" s="54" t="s">
        <v>622</v>
      </c>
      <c r="J2396" s="54" t="s">
        <v>620</v>
      </c>
      <c r="K2396" s="54" t="s">
        <v>631</v>
      </c>
      <c r="L2396" s="89">
        <v>42874</v>
      </c>
      <c r="M2396" s="89"/>
      <c r="N2396" s="54" t="s">
        <v>632</v>
      </c>
      <c r="O2396" s="90">
        <v>-10.7643146749</v>
      </c>
      <c r="P2396" s="54">
        <v>-2070</v>
      </c>
    </row>
    <row r="2397" spans="1:16" ht="24">
      <c r="A2397" s="54" t="s">
        <v>225</v>
      </c>
      <c r="B2397" s="54" t="s">
        <v>185</v>
      </c>
      <c r="C2397" s="54" t="s">
        <v>364</v>
      </c>
      <c r="D2397" s="54" t="s">
        <v>152</v>
      </c>
      <c r="E2397" s="54" t="s">
        <v>365</v>
      </c>
      <c r="F2397" s="54" t="s">
        <v>267</v>
      </c>
      <c r="G2397" s="54" t="s">
        <v>620</v>
      </c>
      <c r="H2397" s="54" t="s">
        <v>621</v>
      </c>
      <c r="I2397" s="54" t="s">
        <v>622</v>
      </c>
      <c r="J2397" s="54" t="s">
        <v>620</v>
      </c>
      <c r="K2397" s="54" t="s">
        <v>633</v>
      </c>
      <c r="L2397" s="89">
        <v>42874</v>
      </c>
      <c r="M2397" s="89"/>
      <c r="N2397" s="54" t="s">
        <v>634</v>
      </c>
      <c r="O2397" s="90">
        <v>-1.1703069006</v>
      </c>
      <c r="P2397" s="54">
        <v>-207</v>
      </c>
    </row>
    <row r="2398" spans="1:16" ht="24">
      <c r="A2398" s="54" t="s">
        <v>225</v>
      </c>
      <c r="B2398" s="54" t="s">
        <v>185</v>
      </c>
      <c r="C2398" s="54" t="s">
        <v>364</v>
      </c>
      <c r="D2398" s="54" t="s">
        <v>152</v>
      </c>
      <c r="E2398" s="54" t="s">
        <v>365</v>
      </c>
      <c r="F2398" s="54" t="s">
        <v>267</v>
      </c>
      <c r="G2398" s="54" t="s">
        <v>620</v>
      </c>
      <c r="H2398" s="54" t="s">
        <v>621</v>
      </c>
      <c r="I2398" s="54" t="s">
        <v>622</v>
      </c>
      <c r="J2398" s="54" t="s">
        <v>620</v>
      </c>
      <c r="K2398" s="54" t="s">
        <v>635</v>
      </c>
      <c r="L2398" s="89">
        <v>42874</v>
      </c>
      <c r="M2398" s="89"/>
      <c r="N2398" s="54" t="s">
        <v>636</v>
      </c>
      <c r="O2398" s="90">
        <v>-1.6239357974999999</v>
      </c>
      <c r="P2398" s="54">
        <v>-290</v>
      </c>
    </row>
    <row r="2399" spans="1:16" ht="24">
      <c r="A2399" s="54" t="s">
        <v>225</v>
      </c>
      <c r="B2399" s="54" t="s">
        <v>185</v>
      </c>
      <c r="C2399" s="54" t="s">
        <v>364</v>
      </c>
      <c r="D2399" s="54" t="s">
        <v>152</v>
      </c>
      <c r="E2399" s="54" t="s">
        <v>365</v>
      </c>
      <c r="F2399" s="54" t="s">
        <v>267</v>
      </c>
      <c r="G2399" s="54" t="s">
        <v>620</v>
      </c>
      <c r="H2399" s="54" t="s">
        <v>621</v>
      </c>
      <c r="I2399" s="54" t="s">
        <v>622</v>
      </c>
      <c r="J2399" s="54" t="s">
        <v>620</v>
      </c>
      <c r="K2399" s="54" t="s">
        <v>637</v>
      </c>
      <c r="L2399" s="89">
        <v>42874</v>
      </c>
      <c r="M2399" s="89"/>
      <c r="N2399" s="54" t="s">
        <v>638</v>
      </c>
      <c r="O2399" s="90">
        <v>-1.4037586039000001</v>
      </c>
      <c r="P2399" s="54">
        <v>-252</v>
      </c>
    </row>
    <row r="2400" spans="1:16" ht="24">
      <c r="A2400" s="54" t="s">
        <v>225</v>
      </c>
      <c r="B2400" s="54" t="s">
        <v>185</v>
      </c>
      <c r="C2400" s="54" t="s">
        <v>364</v>
      </c>
      <c r="D2400" s="54" t="s">
        <v>152</v>
      </c>
      <c r="E2400" s="54" t="s">
        <v>365</v>
      </c>
      <c r="F2400" s="54" t="s">
        <v>267</v>
      </c>
      <c r="G2400" s="54" t="s">
        <v>620</v>
      </c>
      <c r="H2400" s="54" t="s">
        <v>621</v>
      </c>
      <c r="I2400" s="54" t="s">
        <v>622</v>
      </c>
      <c r="J2400" s="54" t="s">
        <v>620</v>
      </c>
      <c r="K2400" s="54" t="s">
        <v>639</v>
      </c>
      <c r="L2400" s="89">
        <v>42874</v>
      </c>
      <c r="M2400" s="89"/>
      <c r="N2400" s="54" t="s">
        <v>640</v>
      </c>
      <c r="O2400" s="90">
        <v>-3.6237827559000002</v>
      </c>
      <c r="P2400" s="54">
        <v>-662</v>
      </c>
    </row>
    <row r="2401" spans="1:16" ht="24">
      <c r="A2401" s="54" t="s">
        <v>225</v>
      </c>
      <c r="B2401" s="54" t="s">
        <v>185</v>
      </c>
      <c r="C2401" s="54" t="s">
        <v>364</v>
      </c>
      <c r="D2401" s="54" t="s">
        <v>152</v>
      </c>
      <c r="E2401" s="54" t="s">
        <v>365</v>
      </c>
      <c r="F2401" s="54" t="s">
        <v>267</v>
      </c>
      <c r="G2401" s="54" t="s">
        <v>620</v>
      </c>
      <c r="H2401" s="54" t="s">
        <v>621</v>
      </c>
      <c r="I2401" s="54" t="s">
        <v>622</v>
      </c>
      <c r="J2401" s="54" t="s">
        <v>620</v>
      </c>
      <c r="K2401" s="54" t="s">
        <v>621</v>
      </c>
      <c r="L2401" s="89">
        <v>42874</v>
      </c>
      <c r="M2401" s="89"/>
      <c r="N2401" s="54" t="s">
        <v>641</v>
      </c>
      <c r="O2401" s="90">
        <v>-0.97873280809999996</v>
      </c>
      <c r="P2401" s="54">
        <v>-173</v>
      </c>
    </row>
    <row r="2402" spans="1:16" ht="24">
      <c r="A2402" s="54" t="s">
        <v>225</v>
      </c>
      <c r="B2402" s="54" t="s">
        <v>185</v>
      </c>
      <c r="C2402" s="54" t="s">
        <v>364</v>
      </c>
      <c r="D2402" s="54" t="s">
        <v>152</v>
      </c>
      <c r="E2402" s="54" t="s">
        <v>365</v>
      </c>
      <c r="F2402" s="54" t="s">
        <v>267</v>
      </c>
      <c r="G2402" s="54" t="s">
        <v>642</v>
      </c>
      <c r="H2402" s="54" t="s">
        <v>643</v>
      </c>
      <c r="I2402" s="54" t="s">
        <v>644</v>
      </c>
      <c r="J2402" s="54" t="s">
        <v>642</v>
      </c>
      <c r="K2402" s="54" t="s">
        <v>645</v>
      </c>
      <c r="L2402" s="89">
        <v>42790</v>
      </c>
      <c r="M2402" s="89"/>
      <c r="N2402" s="54" t="s">
        <v>646</v>
      </c>
      <c r="O2402" s="90">
        <v>-0.70090175109999997</v>
      </c>
      <c r="P2402" s="54">
        <v>-162</v>
      </c>
    </row>
    <row r="2403" spans="1:16" ht="24">
      <c r="A2403" s="54" t="s">
        <v>225</v>
      </c>
      <c r="B2403" s="54" t="s">
        <v>185</v>
      </c>
      <c r="C2403" s="54" t="s">
        <v>364</v>
      </c>
      <c r="D2403" s="54" t="s">
        <v>152</v>
      </c>
      <c r="E2403" s="54" t="s">
        <v>365</v>
      </c>
      <c r="F2403" s="54" t="s">
        <v>267</v>
      </c>
      <c r="G2403" s="54" t="s">
        <v>642</v>
      </c>
      <c r="H2403" s="54" t="s">
        <v>643</v>
      </c>
      <c r="I2403" s="54" t="s">
        <v>644</v>
      </c>
      <c r="J2403" s="54" t="s">
        <v>642</v>
      </c>
      <c r="K2403" s="54" t="s">
        <v>645</v>
      </c>
      <c r="L2403" s="89">
        <v>42790</v>
      </c>
      <c r="M2403" s="89"/>
      <c r="N2403" s="54" t="s">
        <v>647</v>
      </c>
      <c r="O2403" s="90">
        <v>-0.37477480750000008</v>
      </c>
      <c r="P2403" s="54">
        <v>-71</v>
      </c>
    </row>
    <row r="2404" spans="1:16" ht="24">
      <c r="A2404" s="54" t="s">
        <v>225</v>
      </c>
      <c r="B2404" s="54" t="s">
        <v>185</v>
      </c>
      <c r="C2404" s="54" t="s">
        <v>364</v>
      </c>
      <c r="D2404" s="54" t="s">
        <v>152</v>
      </c>
      <c r="E2404" s="54" t="s">
        <v>365</v>
      </c>
      <c r="F2404" s="54" t="s">
        <v>267</v>
      </c>
      <c r="G2404" s="54" t="s">
        <v>642</v>
      </c>
      <c r="H2404" s="54" t="s">
        <v>643</v>
      </c>
      <c r="I2404" s="54" t="s">
        <v>644</v>
      </c>
      <c r="J2404" s="54" t="s">
        <v>642</v>
      </c>
      <c r="K2404" s="54" t="s">
        <v>648</v>
      </c>
      <c r="L2404" s="89">
        <v>42790</v>
      </c>
      <c r="M2404" s="89"/>
      <c r="N2404" s="54" t="s">
        <v>649</v>
      </c>
      <c r="O2404" s="90">
        <v>-0.90816345570000001</v>
      </c>
      <c r="P2404" s="54">
        <v>-205</v>
      </c>
    </row>
    <row r="2405" spans="1:16" ht="24">
      <c r="A2405" s="54" t="s">
        <v>225</v>
      </c>
      <c r="B2405" s="54" t="s">
        <v>185</v>
      </c>
      <c r="C2405" s="54" t="s">
        <v>364</v>
      </c>
      <c r="D2405" s="54" t="s">
        <v>152</v>
      </c>
      <c r="E2405" s="54" t="s">
        <v>365</v>
      </c>
      <c r="F2405" s="54" t="s">
        <v>267</v>
      </c>
      <c r="G2405" s="54" t="s">
        <v>642</v>
      </c>
      <c r="H2405" s="54" t="s">
        <v>643</v>
      </c>
      <c r="I2405" s="54" t="s">
        <v>644</v>
      </c>
      <c r="J2405" s="54" t="s">
        <v>642</v>
      </c>
      <c r="K2405" s="54" t="s">
        <v>650</v>
      </c>
      <c r="L2405" s="89">
        <v>42790</v>
      </c>
      <c r="M2405" s="89"/>
      <c r="N2405" s="54" t="s">
        <v>651</v>
      </c>
      <c r="O2405" s="90">
        <v>-0.16648485790000001</v>
      </c>
      <c r="P2405" s="54">
        <v>-34</v>
      </c>
    </row>
    <row r="2406" spans="1:16" ht="24">
      <c r="A2406" s="54" t="s">
        <v>225</v>
      </c>
      <c r="B2406" s="54" t="s">
        <v>185</v>
      </c>
      <c r="C2406" s="54" t="s">
        <v>364</v>
      </c>
      <c r="D2406" s="54" t="s">
        <v>152</v>
      </c>
      <c r="E2406" s="54" t="s">
        <v>365</v>
      </c>
      <c r="F2406" s="54" t="s">
        <v>267</v>
      </c>
      <c r="G2406" s="54" t="s">
        <v>642</v>
      </c>
      <c r="H2406" s="54" t="s">
        <v>643</v>
      </c>
      <c r="I2406" s="54" t="s">
        <v>644</v>
      </c>
      <c r="J2406" s="54" t="s">
        <v>642</v>
      </c>
      <c r="K2406" s="54" t="s">
        <v>652</v>
      </c>
      <c r="L2406" s="89">
        <v>42790</v>
      </c>
      <c r="M2406" s="89"/>
      <c r="N2406" s="54" t="s">
        <v>653</v>
      </c>
      <c r="O2406" s="90">
        <v>-0.23911140950000001</v>
      </c>
      <c r="P2406" s="54">
        <v>-52</v>
      </c>
    </row>
    <row r="2407" spans="1:16" ht="24">
      <c r="A2407" s="54" t="s">
        <v>225</v>
      </c>
      <c r="B2407" s="54" t="s">
        <v>185</v>
      </c>
      <c r="C2407" s="54" t="s">
        <v>364</v>
      </c>
      <c r="D2407" s="54" t="s">
        <v>152</v>
      </c>
      <c r="E2407" s="54" t="s">
        <v>365</v>
      </c>
      <c r="F2407" s="54" t="s">
        <v>267</v>
      </c>
      <c r="G2407" s="54" t="s">
        <v>642</v>
      </c>
      <c r="H2407" s="54" t="s">
        <v>643</v>
      </c>
      <c r="I2407" s="54" t="s">
        <v>644</v>
      </c>
      <c r="J2407" s="54" t="s">
        <v>642</v>
      </c>
      <c r="K2407" s="54" t="s">
        <v>654</v>
      </c>
      <c r="L2407" s="89">
        <v>42790</v>
      </c>
      <c r="M2407" s="89"/>
      <c r="N2407" s="54" t="s">
        <v>655</v>
      </c>
      <c r="O2407" s="90">
        <v>-0.16538660550000001</v>
      </c>
      <c r="P2407" s="54">
        <v>-35</v>
      </c>
    </row>
    <row r="2408" spans="1:16" ht="24">
      <c r="A2408" s="54" t="s">
        <v>225</v>
      </c>
      <c r="B2408" s="54" t="s">
        <v>185</v>
      </c>
      <c r="C2408" s="54" t="s">
        <v>364</v>
      </c>
      <c r="D2408" s="54" t="s">
        <v>152</v>
      </c>
      <c r="E2408" s="54" t="s">
        <v>365</v>
      </c>
      <c r="F2408" s="54" t="s">
        <v>267</v>
      </c>
      <c r="G2408" s="54" t="s">
        <v>642</v>
      </c>
      <c r="H2408" s="54" t="s">
        <v>643</v>
      </c>
      <c r="I2408" s="54" t="s">
        <v>644</v>
      </c>
      <c r="J2408" s="54" t="s">
        <v>642</v>
      </c>
      <c r="K2408" s="54" t="s">
        <v>656</v>
      </c>
      <c r="L2408" s="89">
        <v>42790</v>
      </c>
      <c r="M2408" s="89"/>
      <c r="N2408" s="54" t="s">
        <v>657</v>
      </c>
      <c r="O2408" s="90">
        <v>-0.13624400589999999</v>
      </c>
      <c r="P2408" s="54">
        <v>-28</v>
      </c>
    </row>
    <row r="2409" spans="1:16" ht="24">
      <c r="A2409" s="54" t="s">
        <v>225</v>
      </c>
      <c r="B2409" s="54" t="s">
        <v>185</v>
      </c>
      <c r="C2409" s="54" t="s">
        <v>364</v>
      </c>
      <c r="D2409" s="54" t="s">
        <v>152</v>
      </c>
      <c r="E2409" s="54" t="s">
        <v>365</v>
      </c>
      <c r="F2409" s="54" t="s">
        <v>267</v>
      </c>
      <c r="G2409" s="54" t="s">
        <v>642</v>
      </c>
      <c r="H2409" s="54" t="s">
        <v>643</v>
      </c>
      <c r="I2409" s="54" t="s">
        <v>644</v>
      </c>
      <c r="J2409" s="54" t="s">
        <v>642</v>
      </c>
      <c r="K2409" s="54" t="s">
        <v>656</v>
      </c>
      <c r="L2409" s="89">
        <v>42790</v>
      </c>
      <c r="M2409" s="89"/>
      <c r="N2409" s="54" t="s">
        <v>658</v>
      </c>
      <c r="O2409" s="90">
        <v>-11.8773276329</v>
      </c>
      <c r="P2409" s="54">
        <v>-2437</v>
      </c>
    </row>
    <row r="2410" spans="1:16" ht="24">
      <c r="A2410" s="54" t="s">
        <v>225</v>
      </c>
      <c r="B2410" s="54" t="s">
        <v>185</v>
      </c>
      <c r="C2410" s="54" t="s">
        <v>364</v>
      </c>
      <c r="D2410" s="54" t="s">
        <v>152</v>
      </c>
      <c r="E2410" s="54" t="s">
        <v>365</v>
      </c>
      <c r="F2410" s="54" t="s">
        <v>267</v>
      </c>
      <c r="G2410" s="54" t="s">
        <v>642</v>
      </c>
      <c r="H2410" s="54" t="s">
        <v>643</v>
      </c>
      <c r="I2410" s="54" t="s">
        <v>644</v>
      </c>
      <c r="J2410" s="54" t="s">
        <v>642</v>
      </c>
      <c r="K2410" s="54" t="s">
        <v>659</v>
      </c>
      <c r="L2410" s="89">
        <v>42790</v>
      </c>
      <c r="M2410" s="89"/>
      <c r="N2410" s="54" t="s">
        <v>660</v>
      </c>
      <c r="O2410" s="90">
        <v>-0.12671090360000001</v>
      </c>
      <c r="P2410" s="54">
        <v>-30</v>
      </c>
    </row>
    <row r="2411" spans="1:16" ht="24">
      <c r="A2411" s="54" t="s">
        <v>225</v>
      </c>
      <c r="B2411" s="54" t="s">
        <v>185</v>
      </c>
      <c r="C2411" s="54" t="s">
        <v>364</v>
      </c>
      <c r="D2411" s="54" t="s">
        <v>152</v>
      </c>
      <c r="E2411" s="54" t="s">
        <v>365</v>
      </c>
      <c r="F2411" s="54" t="s">
        <v>267</v>
      </c>
      <c r="G2411" s="54" t="s">
        <v>642</v>
      </c>
      <c r="H2411" s="54" t="s">
        <v>643</v>
      </c>
      <c r="I2411" s="54" t="s">
        <v>644</v>
      </c>
      <c r="J2411" s="54" t="s">
        <v>642</v>
      </c>
      <c r="K2411" s="54" t="s">
        <v>659</v>
      </c>
      <c r="L2411" s="89">
        <v>42790</v>
      </c>
      <c r="M2411" s="89"/>
      <c r="N2411" s="54" t="s">
        <v>661</v>
      </c>
      <c r="O2411" s="90">
        <v>-0.30133823640000001</v>
      </c>
      <c r="P2411" s="54">
        <v>-76</v>
      </c>
    </row>
    <row r="2412" spans="1:16" ht="24">
      <c r="A2412" s="54" t="s">
        <v>225</v>
      </c>
      <c r="B2412" s="54" t="s">
        <v>185</v>
      </c>
      <c r="C2412" s="54" t="s">
        <v>364</v>
      </c>
      <c r="D2412" s="54" t="s">
        <v>152</v>
      </c>
      <c r="E2412" s="54" t="s">
        <v>365</v>
      </c>
      <c r="F2412" s="54" t="s">
        <v>267</v>
      </c>
      <c r="G2412" s="54" t="s">
        <v>642</v>
      </c>
      <c r="H2412" s="54" t="s">
        <v>643</v>
      </c>
      <c r="I2412" s="54" t="s">
        <v>644</v>
      </c>
      <c r="J2412" s="54" t="s">
        <v>642</v>
      </c>
      <c r="K2412" s="54" t="s">
        <v>659</v>
      </c>
      <c r="L2412" s="89">
        <v>42790</v>
      </c>
      <c r="M2412" s="89"/>
      <c r="N2412" s="54" t="s">
        <v>662</v>
      </c>
      <c r="O2412" s="90">
        <v>-0.25730164500000002</v>
      </c>
      <c r="P2412" s="54">
        <v>-56</v>
      </c>
    </row>
    <row r="2413" spans="1:16" ht="24">
      <c r="A2413" s="54" t="s">
        <v>225</v>
      </c>
      <c r="B2413" s="54" t="s">
        <v>185</v>
      </c>
      <c r="C2413" s="54" t="s">
        <v>364</v>
      </c>
      <c r="D2413" s="54" t="s">
        <v>152</v>
      </c>
      <c r="E2413" s="54" t="s">
        <v>365</v>
      </c>
      <c r="F2413" s="54" t="s">
        <v>267</v>
      </c>
      <c r="G2413" s="54" t="s">
        <v>642</v>
      </c>
      <c r="H2413" s="54" t="s">
        <v>643</v>
      </c>
      <c r="I2413" s="54" t="s">
        <v>644</v>
      </c>
      <c r="J2413" s="54" t="s">
        <v>642</v>
      </c>
      <c r="K2413" s="54" t="s">
        <v>643</v>
      </c>
      <c r="L2413" s="89">
        <v>42790</v>
      </c>
      <c r="M2413" s="89"/>
      <c r="N2413" s="54" t="s">
        <v>663</v>
      </c>
      <c r="O2413" s="90">
        <v>-0.52649774650000003</v>
      </c>
      <c r="P2413" s="54">
        <v>-111</v>
      </c>
    </row>
    <row r="2414" spans="1:16" ht="24">
      <c r="A2414" s="54" t="s">
        <v>225</v>
      </c>
      <c r="B2414" s="54" t="s">
        <v>185</v>
      </c>
      <c r="C2414" s="54" t="s">
        <v>364</v>
      </c>
      <c r="D2414" s="54" t="s">
        <v>152</v>
      </c>
      <c r="E2414" s="54" t="s">
        <v>365</v>
      </c>
      <c r="F2414" s="54" t="s">
        <v>267</v>
      </c>
      <c r="G2414" s="54" t="s">
        <v>642</v>
      </c>
      <c r="H2414" s="54" t="s">
        <v>643</v>
      </c>
      <c r="I2414" s="54" t="s">
        <v>644</v>
      </c>
      <c r="J2414" s="54" t="s">
        <v>642</v>
      </c>
      <c r="K2414" s="54" t="s">
        <v>664</v>
      </c>
      <c r="L2414" s="89">
        <v>42790</v>
      </c>
      <c r="M2414" s="89"/>
      <c r="N2414" s="54" t="s">
        <v>665</v>
      </c>
      <c r="O2414" s="90">
        <v>-0.1228317607</v>
      </c>
      <c r="P2414" s="54">
        <v>-27</v>
      </c>
    </row>
    <row r="2415" spans="1:16" ht="24">
      <c r="A2415" s="54" t="s">
        <v>225</v>
      </c>
      <c r="B2415" s="54" t="s">
        <v>185</v>
      </c>
      <c r="C2415" s="54" t="s">
        <v>364</v>
      </c>
      <c r="D2415" s="54" t="s">
        <v>152</v>
      </c>
      <c r="E2415" s="54" t="s">
        <v>365</v>
      </c>
      <c r="F2415" s="54" t="s">
        <v>267</v>
      </c>
      <c r="G2415" s="54" t="s">
        <v>642</v>
      </c>
      <c r="H2415" s="54" t="s">
        <v>643</v>
      </c>
      <c r="I2415" s="54" t="s">
        <v>644</v>
      </c>
      <c r="J2415" s="54" t="s">
        <v>642</v>
      </c>
      <c r="K2415" s="54" t="s">
        <v>664</v>
      </c>
      <c r="L2415" s="89">
        <v>42790</v>
      </c>
      <c r="M2415" s="89"/>
      <c r="N2415" s="54" t="s">
        <v>666</v>
      </c>
      <c r="O2415" s="90">
        <v>-0.31612064770000009</v>
      </c>
      <c r="P2415" s="54">
        <v>-66</v>
      </c>
    </row>
    <row r="2416" spans="1:16" ht="24">
      <c r="A2416" s="54" t="s">
        <v>225</v>
      </c>
      <c r="B2416" s="54" t="s">
        <v>185</v>
      </c>
      <c r="C2416" s="54" t="s">
        <v>364</v>
      </c>
      <c r="D2416" s="54" t="s">
        <v>152</v>
      </c>
      <c r="E2416" s="54" t="s">
        <v>365</v>
      </c>
      <c r="F2416" s="54" t="s">
        <v>267</v>
      </c>
      <c r="G2416" s="54" t="s">
        <v>642</v>
      </c>
      <c r="H2416" s="54" t="s">
        <v>643</v>
      </c>
      <c r="I2416" s="54" t="s">
        <v>644</v>
      </c>
      <c r="J2416" s="54" t="s">
        <v>667</v>
      </c>
      <c r="K2416" s="54" t="s">
        <v>668</v>
      </c>
      <c r="L2416" s="89">
        <v>42790</v>
      </c>
      <c r="M2416" s="89"/>
      <c r="N2416" s="54" t="s">
        <v>669</v>
      </c>
      <c r="O2416" s="90">
        <v>-0.15760245449999999</v>
      </c>
      <c r="P2416" s="54">
        <v>-32</v>
      </c>
    </row>
    <row r="2417" spans="1:16" ht="24">
      <c r="A2417" s="54" t="s">
        <v>225</v>
      </c>
      <c r="B2417" s="54" t="s">
        <v>185</v>
      </c>
      <c r="C2417" s="54" t="s">
        <v>364</v>
      </c>
      <c r="D2417" s="54" t="s">
        <v>152</v>
      </c>
      <c r="E2417" s="54" t="s">
        <v>365</v>
      </c>
      <c r="F2417" s="54" t="s">
        <v>267</v>
      </c>
      <c r="G2417" s="54" t="s">
        <v>642</v>
      </c>
      <c r="H2417" s="54" t="s">
        <v>643</v>
      </c>
      <c r="I2417" s="54" t="s">
        <v>644</v>
      </c>
      <c r="J2417" s="54" t="s">
        <v>670</v>
      </c>
      <c r="K2417" s="54" t="s">
        <v>671</v>
      </c>
      <c r="L2417" s="89">
        <v>42790</v>
      </c>
      <c r="M2417" s="89"/>
      <c r="N2417" s="54" t="s">
        <v>672</v>
      </c>
      <c r="O2417" s="90">
        <v>-85.205518626900002</v>
      </c>
      <c r="P2417" s="54">
        <v>-17776</v>
      </c>
    </row>
    <row r="2418" spans="1:16" ht="24">
      <c r="A2418" s="54" t="s">
        <v>225</v>
      </c>
      <c r="B2418" s="54" t="s">
        <v>185</v>
      </c>
      <c r="C2418" s="54" t="s">
        <v>364</v>
      </c>
      <c r="D2418" s="54" t="s">
        <v>152</v>
      </c>
      <c r="E2418" s="54" t="s">
        <v>365</v>
      </c>
      <c r="F2418" s="54" t="s">
        <v>267</v>
      </c>
      <c r="G2418" s="54" t="s">
        <v>194</v>
      </c>
      <c r="H2418" s="54" t="s">
        <v>197</v>
      </c>
      <c r="I2418" s="54" t="s">
        <v>1460</v>
      </c>
      <c r="J2418" s="54" t="s">
        <v>194</v>
      </c>
      <c r="K2418" s="54" t="s">
        <v>197</v>
      </c>
      <c r="L2418" s="89">
        <v>42888</v>
      </c>
      <c r="M2418" s="89"/>
      <c r="N2418" s="54" t="s">
        <v>702</v>
      </c>
      <c r="O2418" s="90">
        <v>-12.3907114814</v>
      </c>
      <c r="P2418" s="54">
        <v>-2378</v>
      </c>
    </row>
    <row r="2419" spans="1:16" ht="24">
      <c r="A2419" s="54" t="s">
        <v>225</v>
      </c>
      <c r="B2419" s="54" t="s">
        <v>185</v>
      </c>
      <c r="C2419" s="54" t="s">
        <v>364</v>
      </c>
      <c r="D2419" s="54" t="s">
        <v>152</v>
      </c>
      <c r="E2419" s="54" t="s">
        <v>365</v>
      </c>
      <c r="F2419" s="54" t="s">
        <v>267</v>
      </c>
      <c r="G2419" s="54" t="s">
        <v>194</v>
      </c>
      <c r="H2419" s="54" t="s">
        <v>197</v>
      </c>
      <c r="I2419" s="54" t="s">
        <v>695</v>
      </c>
      <c r="J2419" s="54" t="s">
        <v>194</v>
      </c>
      <c r="K2419" s="54" t="s">
        <v>696</v>
      </c>
      <c r="L2419" s="89">
        <v>42888</v>
      </c>
      <c r="M2419" s="89"/>
      <c r="N2419" s="54" t="s">
        <v>697</v>
      </c>
      <c r="O2419" s="90">
        <v>-3.9642037423000001</v>
      </c>
      <c r="P2419" s="54">
        <v>-741</v>
      </c>
    </row>
    <row r="2420" spans="1:16" ht="24">
      <c r="A2420" s="54" t="s">
        <v>225</v>
      </c>
      <c r="B2420" s="54" t="s">
        <v>185</v>
      </c>
      <c r="C2420" s="54" t="s">
        <v>364</v>
      </c>
      <c r="D2420" s="54" t="s">
        <v>152</v>
      </c>
      <c r="E2420" s="54" t="s">
        <v>365</v>
      </c>
      <c r="F2420" s="54" t="s">
        <v>267</v>
      </c>
      <c r="G2420" s="54" t="s">
        <v>194</v>
      </c>
      <c r="H2420" s="54" t="s">
        <v>197</v>
      </c>
      <c r="I2420" s="54" t="s">
        <v>695</v>
      </c>
      <c r="J2420" s="54" t="s">
        <v>194</v>
      </c>
      <c r="K2420" s="54" t="s">
        <v>698</v>
      </c>
      <c r="L2420" s="89">
        <v>42888</v>
      </c>
      <c r="M2420" s="89"/>
      <c r="N2420" s="54" t="s">
        <v>699</v>
      </c>
      <c r="O2420" s="90">
        <v>-2.9627822564000001</v>
      </c>
      <c r="P2420" s="54">
        <v>-558</v>
      </c>
    </row>
    <row r="2421" spans="1:16" ht="24">
      <c r="A2421" s="54" t="s">
        <v>225</v>
      </c>
      <c r="B2421" s="54" t="s">
        <v>185</v>
      </c>
      <c r="C2421" s="54" t="s">
        <v>364</v>
      </c>
      <c r="D2421" s="54" t="s">
        <v>152</v>
      </c>
      <c r="E2421" s="54" t="s">
        <v>365</v>
      </c>
      <c r="F2421" s="54" t="s">
        <v>267</v>
      </c>
      <c r="G2421" s="54" t="s">
        <v>194</v>
      </c>
      <c r="H2421" s="54" t="s">
        <v>197</v>
      </c>
      <c r="I2421" s="54" t="s">
        <v>695</v>
      </c>
      <c r="J2421" s="54" t="s">
        <v>194</v>
      </c>
      <c r="K2421" s="54" t="s">
        <v>700</v>
      </c>
      <c r="L2421" s="89">
        <v>42888</v>
      </c>
      <c r="M2421" s="89"/>
      <c r="N2421" s="54" t="s">
        <v>701</v>
      </c>
      <c r="O2421" s="90">
        <v>-12.383221350099999</v>
      </c>
      <c r="P2421" s="54">
        <v>-2429</v>
      </c>
    </row>
    <row r="2422" spans="1:16" ht="24">
      <c r="A2422" s="54" t="s">
        <v>225</v>
      </c>
      <c r="B2422" s="54" t="s">
        <v>185</v>
      </c>
      <c r="C2422" s="54" t="s">
        <v>364</v>
      </c>
      <c r="D2422" s="54" t="s">
        <v>152</v>
      </c>
      <c r="E2422" s="54" t="s">
        <v>365</v>
      </c>
      <c r="F2422" s="54" t="s">
        <v>267</v>
      </c>
      <c r="G2422" s="54" t="s">
        <v>194</v>
      </c>
      <c r="H2422" s="54" t="s">
        <v>197</v>
      </c>
      <c r="I2422" s="54" t="s">
        <v>695</v>
      </c>
      <c r="J2422" s="54" t="s">
        <v>194</v>
      </c>
      <c r="K2422" s="54" t="s">
        <v>703</v>
      </c>
      <c r="L2422" s="89">
        <v>42888</v>
      </c>
      <c r="M2422" s="89"/>
      <c r="N2422" s="54" t="s">
        <v>704</v>
      </c>
      <c r="O2422" s="90">
        <v>-3.9022271167000002</v>
      </c>
      <c r="P2422" s="54">
        <v>-736</v>
      </c>
    </row>
    <row r="2423" spans="1:16" ht="24">
      <c r="A2423" s="54" t="s">
        <v>225</v>
      </c>
      <c r="B2423" s="54" t="s">
        <v>185</v>
      </c>
      <c r="C2423" s="54" t="s">
        <v>364</v>
      </c>
      <c r="D2423" s="54" t="s">
        <v>152</v>
      </c>
      <c r="E2423" s="54" t="s">
        <v>365</v>
      </c>
      <c r="F2423" s="54" t="s">
        <v>267</v>
      </c>
      <c r="G2423" s="54" t="s">
        <v>194</v>
      </c>
      <c r="H2423" s="54" t="s">
        <v>197</v>
      </c>
      <c r="I2423" s="54" t="s">
        <v>695</v>
      </c>
      <c r="J2423" s="54" t="s">
        <v>194</v>
      </c>
      <c r="K2423" s="54" t="s">
        <v>705</v>
      </c>
      <c r="L2423" s="89">
        <v>42888</v>
      </c>
      <c r="M2423" s="89"/>
      <c r="N2423" s="54" t="s">
        <v>706</v>
      </c>
      <c r="O2423" s="90">
        <v>-7.6892795804</v>
      </c>
      <c r="P2423" s="54">
        <v>-1466</v>
      </c>
    </row>
    <row r="2424" spans="1:16" ht="24">
      <c r="A2424" s="54" t="s">
        <v>225</v>
      </c>
      <c r="B2424" s="54" t="s">
        <v>185</v>
      </c>
      <c r="C2424" s="54" t="s">
        <v>364</v>
      </c>
      <c r="D2424" s="54" t="s">
        <v>152</v>
      </c>
      <c r="E2424" s="54" t="s">
        <v>365</v>
      </c>
      <c r="F2424" s="54" t="s">
        <v>267</v>
      </c>
      <c r="G2424" s="54" t="s">
        <v>194</v>
      </c>
      <c r="H2424" s="54" t="s">
        <v>197</v>
      </c>
      <c r="I2424" s="54" t="s">
        <v>695</v>
      </c>
      <c r="J2424" s="54" t="s">
        <v>194</v>
      </c>
      <c r="K2424" s="54" t="s">
        <v>707</v>
      </c>
      <c r="L2424" s="89">
        <v>42888</v>
      </c>
      <c r="M2424" s="89"/>
      <c r="N2424" s="54" t="s">
        <v>708</v>
      </c>
      <c r="O2424" s="90">
        <v>-10.454776341100001</v>
      </c>
      <c r="P2424" s="54">
        <v>-2042</v>
      </c>
    </row>
    <row r="2425" spans="1:16" ht="24">
      <c r="A2425" s="54" t="s">
        <v>225</v>
      </c>
      <c r="B2425" s="54" t="s">
        <v>185</v>
      </c>
      <c r="C2425" s="54" t="s">
        <v>364</v>
      </c>
      <c r="D2425" s="54" t="s">
        <v>152</v>
      </c>
      <c r="E2425" s="54" t="s">
        <v>365</v>
      </c>
      <c r="F2425" s="54" t="s">
        <v>267</v>
      </c>
      <c r="G2425" s="54" t="s">
        <v>194</v>
      </c>
      <c r="H2425" s="54" t="s">
        <v>197</v>
      </c>
      <c r="I2425" s="54" t="s">
        <v>695</v>
      </c>
      <c r="J2425" s="54" t="s">
        <v>194</v>
      </c>
      <c r="K2425" s="54" t="s">
        <v>709</v>
      </c>
      <c r="L2425" s="89">
        <v>42888</v>
      </c>
      <c r="M2425" s="89"/>
      <c r="N2425" s="54" t="s">
        <v>710</v>
      </c>
      <c r="O2425" s="90">
        <v>-10.8080111891</v>
      </c>
      <c r="P2425" s="54">
        <v>-2094</v>
      </c>
    </row>
    <row r="2426" spans="1:16" ht="24">
      <c r="A2426" s="54" t="s">
        <v>225</v>
      </c>
      <c r="B2426" s="54" t="s">
        <v>185</v>
      </c>
      <c r="C2426" s="54" t="s">
        <v>364</v>
      </c>
      <c r="D2426" s="54" t="s">
        <v>152</v>
      </c>
      <c r="E2426" s="54" t="s">
        <v>365</v>
      </c>
      <c r="F2426" s="54" t="s">
        <v>267</v>
      </c>
      <c r="G2426" s="54" t="s">
        <v>194</v>
      </c>
      <c r="H2426" s="54" t="s">
        <v>197</v>
      </c>
      <c r="I2426" s="54" t="s">
        <v>695</v>
      </c>
      <c r="J2426" s="54" t="s">
        <v>194</v>
      </c>
      <c r="K2426" s="54" t="s">
        <v>711</v>
      </c>
      <c r="L2426" s="89">
        <v>42888</v>
      </c>
      <c r="M2426" s="89"/>
      <c r="N2426" s="54" t="s">
        <v>712</v>
      </c>
      <c r="O2426" s="90">
        <v>-6.3698087742</v>
      </c>
      <c r="P2426" s="54">
        <v>-1240</v>
      </c>
    </row>
    <row r="2427" spans="1:16" ht="24">
      <c r="A2427" s="54" t="s">
        <v>225</v>
      </c>
      <c r="B2427" s="54" t="s">
        <v>185</v>
      </c>
      <c r="C2427" s="54" t="s">
        <v>364</v>
      </c>
      <c r="D2427" s="54" t="s">
        <v>152</v>
      </c>
      <c r="E2427" s="54" t="s">
        <v>365</v>
      </c>
      <c r="F2427" s="54" t="s">
        <v>267</v>
      </c>
      <c r="G2427" s="54" t="s">
        <v>194</v>
      </c>
      <c r="H2427" s="54" t="s">
        <v>197</v>
      </c>
      <c r="I2427" s="54" t="s">
        <v>695</v>
      </c>
      <c r="J2427" s="54" t="s">
        <v>194</v>
      </c>
      <c r="K2427" s="54" t="s">
        <v>713</v>
      </c>
      <c r="L2427" s="89">
        <v>42888</v>
      </c>
      <c r="M2427" s="89"/>
      <c r="N2427" s="54" t="s">
        <v>714</v>
      </c>
      <c r="O2427" s="90">
        <v>-3.2271662837999999</v>
      </c>
      <c r="P2427" s="54">
        <v>-605</v>
      </c>
    </row>
    <row r="2428" spans="1:16" ht="24">
      <c r="A2428" s="54" t="s">
        <v>225</v>
      </c>
      <c r="B2428" s="54" t="s">
        <v>185</v>
      </c>
      <c r="C2428" s="54" t="s">
        <v>364</v>
      </c>
      <c r="D2428" s="54" t="s">
        <v>152</v>
      </c>
      <c r="E2428" s="54" t="s">
        <v>365</v>
      </c>
      <c r="F2428" s="54" t="s">
        <v>267</v>
      </c>
      <c r="G2428" s="54" t="s">
        <v>194</v>
      </c>
      <c r="H2428" s="54" t="s">
        <v>715</v>
      </c>
      <c r="I2428" s="54" t="s">
        <v>716</v>
      </c>
      <c r="J2428" s="54" t="s">
        <v>194</v>
      </c>
      <c r="K2428" s="54" t="s">
        <v>715</v>
      </c>
      <c r="L2428" s="89">
        <v>42627</v>
      </c>
      <c r="M2428" s="89"/>
      <c r="N2428" s="54" t="s">
        <v>717</v>
      </c>
      <c r="O2428" s="90">
        <v>-42.066418405100002</v>
      </c>
      <c r="P2428" s="54">
        <v>-8373</v>
      </c>
    </row>
    <row r="2429" spans="1:16" ht="24">
      <c r="A2429" s="54" t="s">
        <v>225</v>
      </c>
      <c r="B2429" s="54" t="s">
        <v>185</v>
      </c>
      <c r="C2429" s="54" t="s">
        <v>364</v>
      </c>
      <c r="D2429" s="54" t="s">
        <v>152</v>
      </c>
      <c r="E2429" s="54" t="s">
        <v>365</v>
      </c>
      <c r="F2429" s="54" t="s">
        <v>267</v>
      </c>
      <c r="G2429" s="54" t="s">
        <v>194</v>
      </c>
      <c r="H2429" s="54" t="s">
        <v>715</v>
      </c>
      <c r="I2429" s="54" t="s">
        <v>718</v>
      </c>
      <c r="J2429" s="54" t="s">
        <v>194</v>
      </c>
      <c r="K2429" s="54" t="s">
        <v>719</v>
      </c>
      <c r="L2429" s="89">
        <v>42678</v>
      </c>
      <c r="M2429" s="89"/>
      <c r="N2429" s="54" t="s">
        <v>720</v>
      </c>
      <c r="O2429" s="90">
        <v>-1.0828829266</v>
      </c>
      <c r="P2429" s="54">
        <v>-213</v>
      </c>
    </row>
    <row r="2430" spans="1:16" ht="24">
      <c r="A2430" s="54" t="s">
        <v>225</v>
      </c>
      <c r="B2430" s="54" t="s">
        <v>185</v>
      </c>
      <c r="C2430" s="54" t="s">
        <v>364</v>
      </c>
      <c r="D2430" s="54" t="s">
        <v>152</v>
      </c>
      <c r="E2430" s="54" t="s">
        <v>365</v>
      </c>
      <c r="F2430" s="54" t="s">
        <v>267</v>
      </c>
      <c r="G2430" s="54" t="s">
        <v>194</v>
      </c>
      <c r="H2430" s="54" t="s">
        <v>715</v>
      </c>
      <c r="I2430" s="54" t="s">
        <v>718</v>
      </c>
      <c r="J2430" s="54" t="s">
        <v>194</v>
      </c>
      <c r="K2430" s="54" t="s">
        <v>721</v>
      </c>
      <c r="L2430" s="89">
        <v>42678</v>
      </c>
      <c r="M2430" s="89"/>
      <c r="N2430" s="54" t="s">
        <v>722</v>
      </c>
      <c r="O2430" s="90">
        <v>-0.88687211290000001</v>
      </c>
      <c r="P2430" s="54">
        <v>-169</v>
      </c>
    </row>
    <row r="2431" spans="1:16" ht="24">
      <c r="A2431" s="54" t="s">
        <v>225</v>
      </c>
      <c r="B2431" s="54" t="s">
        <v>185</v>
      </c>
      <c r="C2431" s="54" t="s">
        <v>364</v>
      </c>
      <c r="D2431" s="54" t="s">
        <v>152</v>
      </c>
      <c r="E2431" s="54" t="s">
        <v>365</v>
      </c>
      <c r="F2431" s="54" t="s">
        <v>267</v>
      </c>
      <c r="G2431" s="54" t="s">
        <v>194</v>
      </c>
      <c r="H2431" s="54" t="s">
        <v>346</v>
      </c>
      <c r="I2431" s="54" t="s">
        <v>723</v>
      </c>
      <c r="J2431" s="54" t="s">
        <v>194</v>
      </c>
      <c r="K2431" s="54" t="s">
        <v>346</v>
      </c>
      <c r="L2431" s="89">
        <v>41744</v>
      </c>
      <c r="M2431" s="89"/>
      <c r="N2431" s="54" t="s">
        <v>724</v>
      </c>
      <c r="O2431" s="90">
        <v>-23.195055271600001</v>
      </c>
      <c r="P2431" s="54">
        <v>-4564</v>
      </c>
    </row>
    <row r="2432" spans="1:16" ht="24">
      <c r="A2432" s="54" t="s">
        <v>225</v>
      </c>
      <c r="B2432" s="54" t="s">
        <v>185</v>
      </c>
      <c r="C2432" s="54" t="s">
        <v>364</v>
      </c>
      <c r="D2432" s="54" t="s">
        <v>152</v>
      </c>
      <c r="E2432" s="54" t="s">
        <v>365</v>
      </c>
      <c r="F2432" s="54" t="s">
        <v>267</v>
      </c>
      <c r="G2432" s="54" t="s">
        <v>194</v>
      </c>
      <c r="H2432" s="54" t="s">
        <v>725</v>
      </c>
      <c r="I2432" s="54" t="s">
        <v>726</v>
      </c>
      <c r="J2432" s="54" t="s">
        <v>194</v>
      </c>
      <c r="K2432" s="54" t="s">
        <v>725</v>
      </c>
      <c r="L2432" s="89">
        <v>41660</v>
      </c>
      <c r="M2432" s="89"/>
      <c r="N2432" s="54" t="s">
        <v>727</v>
      </c>
      <c r="O2432" s="90">
        <v>-5.8690877706000002</v>
      </c>
      <c r="P2432" s="54">
        <v>-1132</v>
      </c>
    </row>
    <row r="2433" spans="1:16" ht="24">
      <c r="A2433" s="54" t="s">
        <v>225</v>
      </c>
      <c r="B2433" s="54" t="s">
        <v>185</v>
      </c>
      <c r="C2433" s="54" t="s">
        <v>364</v>
      </c>
      <c r="D2433" s="54" t="s">
        <v>152</v>
      </c>
      <c r="E2433" s="54" t="s">
        <v>365</v>
      </c>
      <c r="F2433" s="54" t="s">
        <v>267</v>
      </c>
      <c r="G2433" s="54" t="s">
        <v>198</v>
      </c>
      <c r="H2433" s="54" t="s">
        <v>728</v>
      </c>
      <c r="I2433" s="54" t="s">
        <v>729</v>
      </c>
      <c r="J2433" s="54" t="s">
        <v>198</v>
      </c>
      <c r="K2433" s="54" t="s">
        <v>730</v>
      </c>
      <c r="L2433" s="89">
        <v>42657</v>
      </c>
      <c r="M2433" s="89"/>
      <c r="N2433" s="54" t="s">
        <v>731</v>
      </c>
      <c r="O2433" s="90">
        <v>-0.27121629940000008</v>
      </c>
      <c r="P2433" s="54">
        <v>-57</v>
      </c>
    </row>
    <row r="2434" spans="1:16" ht="24">
      <c r="A2434" s="54" t="s">
        <v>225</v>
      </c>
      <c r="B2434" s="54" t="s">
        <v>185</v>
      </c>
      <c r="C2434" s="54" t="s">
        <v>364</v>
      </c>
      <c r="D2434" s="54" t="s">
        <v>152</v>
      </c>
      <c r="E2434" s="54" t="s">
        <v>365</v>
      </c>
      <c r="F2434" s="54" t="s">
        <v>267</v>
      </c>
      <c r="G2434" s="54" t="s">
        <v>198</v>
      </c>
      <c r="H2434" s="54" t="s">
        <v>728</v>
      </c>
      <c r="I2434" s="54" t="s">
        <v>729</v>
      </c>
      <c r="J2434" s="54" t="s">
        <v>198</v>
      </c>
      <c r="K2434" s="54" t="s">
        <v>732</v>
      </c>
      <c r="L2434" s="89">
        <v>42657</v>
      </c>
      <c r="M2434" s="89"/>
      <c r="N2434" s="54" t="s">
        <v>733</v>
      </c>
      <c r="O2434" s="90">
        <v>-0.22839312810000001</v>
      </c>
      <c r="P2434" s="54">
        <v>-47</v>
      </c>
    </row>
    <row r="2435" spans="1:16" ht="24">
      <c r="A2435" s="54" t="s">
        <v>225</v>
      </c>
      <c r="B2435" s="54" t="s">
        <v>185</v>
      </c>
      <c r="C2435" s="54" t="s">
        <v>364</v>
      </c>
      <c r="D2435" s="54" t="s">
        <v>152</v>
      </c>
      <c r="E2435" s="54" t="s">
        <v>365</v>
      </c>
      <c r="F2435" s="54" t="s">
        <v>267</v>
      </c>
      <c r="G2435" s="54" t="s">
        <v>198</v>
      </c>
      <c r="H2435" s="54" t="s">
        <v>728</v>
      </c>
      <c r="I2435" s="54" t="s">
        <v>729</v>
      </c>
      <c r="J2435" s="54" t="s">
        <v>198</v>
      </c>
      <c r="K2435" s="54" t="s">
        <v>734</v>
      </c>
      <c r="L2435" s="89">
        <v>42657</v>
      </c>
      <c r="M2435" s="89"/>
      <c r="N2435" s="54" t="s">
        <v>735</v>
      </c>
      <c r="O2435" s="90">
        <v>-0.1865798562</v>
      </c>
      <c r="P2435" s="54">
        <v>-42</v>
      </c>
    </row>
    <row r="2436" spans="1:16" ht="24">
      <c r="A2436" s="54" t="s">
        <v>225</v>
      </c>
      <c r="B2436" s="54" t="s">
        <v>185</v>
      </c>
      <c r="C2436" s="54" t="s">
        <v>364</v>
      </c>
      <c r="D2436" s="54" t="s">
        <v>152</v>
      </c>
      <c r="E2436" s="54" t="s">
        <v>365</v>
      </c>
      <c r="F2436" s="54" t="s">
        <v>267</v>
      </c>
      <c r="G2436" s="54" t="s">
        <v>198</v>
      </c>
      <c r="H2436" s="54" t="s">
        <v>728</v>
      </c>
      <c r="I2436" s="54" t="s">
        <v>729</v>
      </c>
      <c r="J2436" s="54" t="s">
        <v>198</v>
      </c>
      <c r="K2436" s="54" t="s">
        <v>736</v>
      </c>
      <c r="L2436" s="89">
        <v>42657</v>
      </c>
      <c r="M2436" s="89"/>
      <c r="N2436" s="54" t="s">
        <v>737</v>
      </c>
      <c r="O2436" s="90">
        <v>-0.23159816899999999</v>
      </c>
      <c r="P2436" s="54">
        <v>-47</v>
      </c>
    </row>
    <row r="2437" spans="1:16" ht="24">
      <c r="A2437" s="54" t="s">
        <v>225</v>
      </c>
      <c r="B2437" s="54" t="s">
        <v>185</v>
      </c>
      <c r="C2437" s="54" t="s">
        <v>364</v>
      </c>
      <c r="D2437" s="54" t="s">
        <v>152</v>
      </c>
      <c r="E2437" s="54" t="s">
        <v>365</v>
      </c>
      <c r="F2437" s="54" t="s">
        <v>267</v>
      </c>
      <c r="G2437" s="54" t="s">
        <v>198</v>
      </c>
      <c r="H2437" s="54" t="s">
        <v>728</v>
      </c>
      <c r="I2437" s="54" t="s">
        <v>729</v>
      </c>
      <c r="J2437" s="54" t="s">
        <v>198</v>
      </c>
      <c r="K2437" s="54" t="s">
        <v>738</v>
      </c>
      <c r="L2437" s="89">
        <v>42657</v>
      </c>
      <c r="M2437" s="89"/>
      <c r="N2437" s="54" t="s">
        <v>739</v>
      </c>
      <c r="O2437" s="90">
        <v>-1.5404913384000001</v>
      </c>
      <c r="P2437" s="54">
        <v>-291</v>
      </c>
    </row>
    <row r="2438" spans="1:16" ht="24">
      <c r="A2438" s="54" t="s">
        <v>225</v>
      </c>
      <c r="B2438" s="54" t="s">
        <v>185</v>
      </c>
      <c r="C2438" s="54" t="s">
        <v>364</v>
      </c>
      <c r="D2438" s="54" t="s">
        <v>152</v>
      </c>
      <c r="E2438" s="54" t="s">
        <v>365</v>
      </c>
      <c r="F2438" s="54" t="s">
        <v>267</v>
      </c>
      <c r="G2438" s="54" t="s">
        <v>198</v>
      </c>
      <c r="H2438" s="54" t="s">
        <v>728</v>
      </c>
      <c r="I2438" s="54" t="s">
        <v>729</v>
      </c>
      <c r="J2438" s="54" t="s">
        <v>198</v>
      </c>
      <c r="K2438" s="54" t="s">
        <v>740</v>
      </c>
      <c r="L2438" s="89">
        <v>42657</v>
      </c>
      <c r="M2438" s="89"/>
      <c r="N2438" s="54" t="s">
        <v>741</v>
      </c>
      <c r="O2438" s="90">
        <v>-0.43457488770000002</v>
      </c>
      <c r="P2438" s="54">
        <v>-92</v>
      </c>
    </row>
    <row r="2439" spans="1:16" ht="24">
      <c r="A2439" s="54" t="s">
        <v>225</v>
      </c>
      <c r="B2439" s="54" t="s">
        <v>185</v>
      </c>
      <c r="C2439" s="54" t="s">
        <v>364</v>
      </c>
      <c r="D2439" s="54" t="s">
        <v>152</v>
      </c>
      <c r="E2439" s="54" t="s">
        <v>365</v>
      </c>
      <c r="F2439" s="54" t="s">
        <v>267</v>
      </c>
      <c r="G2439" s="54" t="s">
        <v>198</v>
      </c>
      <c r="H2439" s="54" t="s">
        <v>728</v>
      </c>
      <c r="I2439" s="54" t="s">
        <v>729</v>
      </c>
      <c r="J2439" s="54" t="s">
        <v>198</v>
      </c>
      <c r="K2439" s="54" t="s">
        <v>742</v>
      </c>
      <c r="L2439" s="89">
        <v>42657</v>
      </c>
      <c r="M2439" s="89"/>
      <c r="N2439" s="54" t="s">
        <v>743</v>
      </c>
      <c r="O2439" s="90">
        <v>-0.49394250410000001</v>
      </c>
      <c r="P2439" s="54">
        <v>-105</v>
      </c>
    </row>
    <row r="2440" spans="1:16" ht="24">
      <c r="A2440" s="54" t="s">
        <v>225</v>
      </c>
      <c r="B2440" s="54" t="s">
        <v>185</v>
      </c>
      <c r="C2440" s="54" t="s">
        <v>364</v>
      </c>
      <c r="D2440" s="54" t="s">
        <v>152</v>
      </c>
      <c r="E2440" s="54" t="s">
        <v>365</v>
      </c>
      <c r="F2440" s="54" t="s">
        <v>267</v>
      </c>
      <c r="G2440" s="54" t="s">
        <v>198</v>
      </c>
      <c r="H2440" s="54" t="s">
        <v>728</v>
      </c>
      <c r="I2440" s="54" t="s">
        <v>729</v>
      </c>
      <c r="J2440" s="54" t="s">
        <v>198</v>
      </c>
      <c r="K2440" s="54" t="s">
        <v>744</v>
      </c>
      <c r="L2440" s="89">
        <v>42657</v>
      </c>
      <c r="M2440" s="89"/>
      <c r="N2440" s="54" t="s">
        <v>745</v>
      </c>
      <c r="O2440" s="90">
        <v>-0.61220199990000002</v>
      </c>
      <c r="P2440" s="54">
        <v>-131</v>
      </c>
    </row>
    <row r="2441" spans="1:16" ht="24">
      <c r="A2441" s="54" t="s">
        <v>225</v>
      </c>
      <c r="B2441" s="54" t="s">
        <v>185</v>
      </c>
      <c r="C2441" s="54" t="s">
        <v>364</v>
      </c>
      <c r="D2441" s="54" t="s">
        <v>152</v>
      </c>
      <c r="E2441" s="54" t="s">
        <v>365</v>
      </c>
      <c r="F2441" s="54" t="s">
        <v>267</v>
      </c>
      <c r="G2441" s="54" t="s">
        <v>198</v>
      </c>
      <c r="H2441" s="54" t="s">
        <v>728</v>
      </c>
      <c r="I2441" s="54" t="s">
        <v>729</v>
      </c>
      <c r="J2441" s="54" t="s">
        <v>198</v>
      </c>
      <c r="K2441" s="54" t="s">
        <v>746</v>
      </c>
      <c r="L2441" s="89">
        <v>42657</v>
      </c>
      <c r="M2441" s="89"/>
      <c r="N2441" s="54" t="s">
        <v>747</v>
      </c>
      <c r="O2441" s="90">
        <v>-0.46048156530000001</v>
      </c>
      <c r="P2441" s="54">
        <v>-86</v>
      </c>
    </row>
    <row r="2442" spans="1:16" ht="24">
      <c r="A2442" s="54" t="s">
        <v>225</v>
      </c>
      <c r="B2442" s="54" t="s">
        <v>185</v>
      </c>
      <c r="C2442" s="54" t="s">
        <v>364</v>
      </c>
      <c r="D2442" s="54" t="s">
        <v>152</v>
      </c>
      <c r="E2442" s="54" t="s">
        <v>365</v>
      </c>
      <c r="F2442" s="54" t="s">
        <v>267</v>
      </c>
      <c r="G2442" s="54" t="s">
        <v>198</v>
      </c>
      <c r="H2442" s="54" t="s">
        <v>728</v>
      </c>
      <c r="I2442" s="54" t="s">
        <v>729</v>
      </c>
      <c r="J2442" s="54" t="s">
        <v>198</v>
      </c>
      <c r="K2442" s="54" t="s">
        <v>748</v>
      </c>
      <c r="L2442" s="89">
        <v>42657</v>
      </c>
      <c r="M2442" s="89"/>
      <c r="N2442" s="54" t="s">
        <v>749</v>
      </c>
      <c r="O2442" s="90">
        <v>-0.23729874549999999</v>
      </c>
      <c r="P2442" s="54">
        <v>-47</v>
      </c>
    </row>
    <row r="2443" spans="1:16" ht="24">
      <c r="A2443" s="54" t="s">
        <v>225</v>
      </c>
      <c r="B2443" s="54" t="s">
        <v>185</v>
      </c>
      <c r="C2443" s="54" t="s">
        <v>364</v>
      </c>
      <c r="D2443" s="54" t="s">
        <v>152</v>
      </c>
      <c r="E2443" s="54" t="s">
        <v>365</v>
      </c>
      <c r="F2443" s="54" t="s">
        <v>267</v>
      </c>
      <c r="G2443" s="54" t="s">
        <v>198</v>
      </c>
      <c r="H2443" s="54" t="s">
        <v>728</v>
      </c>
      <c r="I2443" s="54" t="s">
        <v>729</v>
      </c>
      <c r="J2443" s="54" t="s">
        <v>198</v>
      </c>
      <c r="K2443" s="54" t="s">
        <v>750</v>
      </c>
      <c r="L2443" s="89">
        <v>42657</v>
      </c>
      <c r="M2443" s="89"/>
      <c r="N2443" s="54" t="s">
        <v>751</v>
      </c>
      <c r="O2443" s="90">
        <v>-0.71716773840000003</v>
      </c>
      <c r="P2443" s="54">
        <v>-150</v>
      </c>
    </row>
    <row r="2444" spans="1:16" ht="24">
      <c r="A2444" s="54" t="s">
        <v>225</v>
      </c>
      <c r="B2444" s="54" t="s">
        <v>185</v>
      </c>
      <c r="C2444" s="54" t="s">
        <v>364</v>
      </c>
      <c r="D2444" s="54" t="s">
        <v>152</v>
      </c>
      <c r="E2444" s="54" t="s">
        <v>365</v>
      </c>
      <c r="F2444" s="54" t="s">
        <v>267</v>
      </c>
      <c r="G2444" s="54" t="s">
        <v>198</v>
      </c>
      <c r="H2444" s="54" t="s">
        <v>752</v>
      </c>
      <c r="I2444" s="54" t="s">
        <v>753</v>
      </c>
      <c r="J2444" s="54" t="s">
        <v>198</v>
      </c>
      <c r="K2444" s="54" t="s">
        <v>752</v>
      </c>
      <c r="L2444" s="89">
        <v>42031</v>
      </c>
      <c r="M2444" s="89"/>
      <c r="N2444" s="54" t="s">
        <v>754</v>
      </c>
      <c r="O2444" s="90">
        <v>-1.9262521307</v>
      </c>
      <c r="P2444" s="54">
        <v>-375</v>
      </c>
    </row>
    <row r="2445" spans="1:16" ht="24">
      <c r="A2445" s="54" t="s">
        <v>225</v>
      </c>
      <c r="B2445" s="54" t="s">
        <v>185</v>
      </c>
      <c r="C2445" s="54" t="s">
        <v>364</v>
      </c>
      <c r="D2445" s="54" t="s">
        <v>152</v>
      </c>
      <c r="E2445" s="54" t="s">
        <v>365</v>
      </c>
      <c r="F2445" s="54" t="s">
        <v>267</v>
      </c>
      <c r="G2445" s="54" t="s">
        <v>198</v>
      </c>
      <c r="H2445" s="54" t="s">
        <v>755</v>
      </c>
      <c r="I2445" s="54" t="s">
        <v>756</v>
      </c>
      <c r="J2445" s="54" t="s">
        <v>198</v>
      </c>
      <c r="K2445" s="54" t="s">
        <v>757</v>
      </c>
      <c r="L2445" s="89">
        <v>42101</v>
      </c>
      <c r="M2445" s="89"/>
      <c r="N2445" s="54" t="s">
        <v>758</v>
      </c>
      <c r="O2445" s="90">
        <v>-0.15040701980000001</v>
      </c>
      <c r="P2445" s="54">
        <v>-32</v>
      </c>
    </row>
    <row r="2446" spans="1:16" ht="24">
      <c r="A2446" s="54" t="s">
        <v>225</v>
      </c>
      <c r="B2446" s="54" t="s">
        <v>185</v>
      </c>
      <c r="C2446" s="54" t="s">
        <v>364</v>
      </c>
      <c r="D2446" s="54" t="s">
        <v>152</v>
      </c>
      <c r="E2446" s="54" t="s">
        <v>365</v>
      </c>
      <c r="F2446" s="54" t="s">
        <v>267</v>
      </c>
      <c r="G2446" s="54" t="s">
        <v>198</v>
      </c>
      <c r="H2446" s="54" t="s">
        <v>755</v>
      </c>
      <c r="I2446" s="54" t="s">
        <v>756</v>
      </c>
      <c r="J2446" s="54" t="s">
        <v>198</v>
      </c>
      <c r="K2446" s="54" t="s">
        <v>759</v>
      </c>
      <c r="L2446" s="89">
        <v>42101</v>
      </c>
      <c r="M2446" s="89"/>
      <c r="N2446" s="54" t="s">
        <v>760</v>
      </c>
      <c r="O2446" s="90">
        <v>-0.29617451810000001</v>
      </c>
      <c r="P2446" s="54">
        <v>-64</v>
      </c>
    </row>
    <row r="2447" spans="1:16" ht="24">
      <c r="A2447" s="54" t="s">
        <v>225</v>
      </c>
      <c r="B2447" s="54" t="s">
        <v>185</v>
      </c>
      <c r="C2447" s="54" t="s">
        <v>364</v>
      </c>
      <c r="D2447" s="54" t="s">
        <v>152</v>
      </c>
      <c r="E2447" s="54" t="s">
        <v>365</v>
      </c>
      <c r="F2447" s="54" t="s">
        <v>267</v>
      </c>
      <c r="G2447" s="54" t="s">
        <v>198</v>
      </c>
      <c r="H2447" s="54" t="s">
        <v>755</v>
      </c>
      <c r="I2447" s="54" t="s">
        <v>756</v>
      </c>
      <c r="J2447" s="54" t="s">
        <v>198</v>
      </c>
      <c r="K2447" s="54" t="s">
        <v>761</v>
      </c>
      <c r="L2447" s="89">
        <v>42101</v>
      </c>
      <c r="M2447" s="89"/>
      <c r="N2447" s="54" t="s">
        <v>762</v>
      </c>
      <c r="O2447" s="90">
        <v>-1.1311089852</v>
      </c>
      <c r="P2447" s="54">
        <v>-233</v>
      </c>
    </row>
    <row r="2448" spans="1:16" ht="24">
      <c r="A2448" s="54" t="s">
        <v>225</v>
      </c>
      <c r="B2448" s="54" t="s">
        <v>185</v>
      </c>
      <c r="C2448" s="54" t="s">
        <v>364</v>
      </c>
      <c r="D2448" s="54" t="s">
        <v>152</v>
      </c>
      <c r="E2448" s="54" t="s">
        <v>365</v>
      </c>
      <c r="F2448" s="54" t="s">
        <v>267</v>
      </c>
      <c r="G2448" s="54" t="s">
        <v>198</v>
      </c>
      <c r="H2448" s="54" t="s">
        <v>755</v>
      </c>
      <c r="I2448" s="54" t="s">
        <v>756</v>
      </c>
      <c r="J2448" s="54" t="s">
        <v>198</v>
      </c>
      <c r="K2448" s="54" t="s">
        <v>763</v>
      </c>
      <c r="L2448" s="89">
        <v>42101</v>
      </c>
      <c r="M2448" s="89"/>
      <c r="N2448" s="54" t="s">
        <v>764</v>
      </c>
      <c r="O2448" s="90">
        <v>-0.43847048050000009</v>
      </c>
      <c r="P2448" s="54">
        <v>-88</v>
      </c>
    </row>
    <row r="2449" spans="1:16" ht="24">
      <c r="A2449" s="54" t="s">
        <v>225</v>
      </c>
      <c r="B2449" s="54" t="s">
        <v>185</v>
      </c>
      <c r="C2449" s="54" t="s">
        <v>364</v>
      </c>
      <c r="D2449" s="54" t="s">
        <v>152</v>
      </c>
      <c r="E2449" s="54" t="s">
        <v>365</v>
      </c>
      <c r="F2449" s="54" t="s">
        <v>267</v>
      </c>
      <c r="G2449" s="54" t="s">
        <v>198</v>
      </c>
      <c r="H2449" s="54" t="s">
        <v>755</v>
      </c>
      <c r="I2449" s="54" t="s">
        <v>756</v>
      </c>
      <c r="J2449" s="54" t="s">
        <v>198</v>
      </c>
      <c r="K2449" s="54" t="s">
        <v>765</v>
      </c>
      <c r="L2449" s="89">
        <v>42101</v>
      </c>
      <c r="M2449" s="89"/>
      <c r="N2449" s="54" t="s">
        <v>766</v>
      </c>
      <c r="O2449" s="90">
        <v>-0.37884409690000009</v>
      </c>
      <c r="P2449" s="54">
        <v>-78</v>
      </c>
    </row>
    <row r="2450" spans="1:16" ht="24">
      <c r="A2450" s="54" t="s">
        <v>225</v>
      </c>
      <c r="B2450" s="54" t="s">
        <v>185</v>
      </c>
      <c r="C2450" s="54" t="s">
        <v>364</v>
      </c>
      <c r="D2450" s="54" t="s">
        <v>152</v>
      </c>
      <c r="E2450" s="54" t="s">
        <v>365</v>
      </c>
      <c r="F2450" s="54" t="s">
        <v>267</v>
      </c>
      <c r="G2450" s="54" t="s">
        <v>198</v>
      </c>
      <c r="H2450" s="54" t="s">
        <v>755</v>
      </c>
      <c r="I2450" s="54" t="s">
        <v>756</v>
      </c>
      <c r="J2450" s="54" t="s">
        <v>198</v>
      </c>
      <c r="K2450" s="54" t="s">
        <v>767</v>
      </c>
      <c r="L2450" s="89">
        <v>42101</v>
      </c>
      <c r="M2450" s="89"/>
      <c r="N2450" s="54" t="s">
        <v>768</v>
      </c>
      <c r="O2450" s="90">
        <v>-0.39169753670000002</v>
      </c>
      <c r="P2450" s="54">
        <v>-79</v>
      </c>
    </row>
    <row r="2451" spans="1:16" ht="24">
      <c r="A2451" s="54" t="s">
        <v>225</v>
      </c>
      <c r="B2451" s="54" t="s">
        <v>185</v>
      </c>
      <c r="C2451" s="54" t="s">
        <v>364</v>
      </c>
      <c r="D2451" s="54" t="s">
        <v>152</v>
      </c>
      <c r="E2451" s="54" t="s">
        <v>365</v>
      </c>
      <c r="F2451" s="54" t="s">
        <v>267</v>
      </c>
      <c r="G2451" s="54" t="s">
        <v>198</v>
      </c>
      <c r="H2451" s="54" t="s">
        <v>755</v>
      </c>
      <c r="I2451" s="54" t="s">
        <v>756</v>
      </c>
      <c r="J2451" s="54" t="s">
        <v>198</v>
      </c>
      <c r="K2451" s="54" t="s">
        <v>769</v>
      </c>
      <c r="L2451" s="89">
        <v>42101</v>
      </c>
      <c r="M2451" s="89"/>
      <c r="N2451" s="54" t="s">
        <v>770</v>
      </c>
      <c r="O2451" s="90">
        <v>-0.91494826880000002</v>
      </c>
      <c r="P2451" s="54">
        <v>-170</v>
      </c>
    </row>
    <row r="2452" spans="1:16" ht="24">
      <c r="A2452" s="54" t="s">
        <v>225</v>
      </c>
      <c r="B2452" s="54" t="s">
        <v>185</v>
      </c>
      <c r="C2452" s="54" t="s">
        <v>364</v>
      </c>
      <c r="D2452" s="54" t="s">
        <v>152</v>
      </c>
      <c r="E2452" s="54" t="s">
        <v>365</v>
      </c>
      <c r="F2452" s="54" t="s">
        <v>267</v>
      </c>
      <c r="G2452" s="54" t="s">
        <v>198</v>
      </c>
      <c r="H2452" s="54" t="s">
        <v>755</v>
      </c>
      <c r="I2452" s="54" t="s">
        <v>756</v>
      </c>
      <c r="J2452" s="54" t="s">
        <v>198</v>
      </c>
      <c r="K2452" s="54" t="s">
        <v>771</v>
      </c>
      <c r="L2452" s="89">
        <v>42101</v>
      </c>
      <c r="M2452" s="89"/>
      <c r="N2452" s="54" t="s">
        <v>772</v>
      </c>
      <c r="O2452" s="90">
        <v>-0.41213604450000002</v>
      </c>
      <c r="P2452" s="54">
        <v>-79</v>
      </c>
    </row>
    <row r="2453" spans="1:16" ht="24">
      <c r="A2453" s="54" t="s">
        <v>225</v>
      </c>
      <c r="B2453" s="54" t="s">
        <v>185</v>
      </c>
      <c r="C2453" s="54" t="s">
        <v>364</v>
      </c>
      <c r="D2453" s="54" t="s">
        <v>152</v>
      </c>
      <c r="E2453" s="54" t="s">
        <v>365</v>
      </c>
      <c r="F2453" s="54" t="s">
        <v>267</v>
      </c>
      <c r="G2453" s="54" t="s">
        <v>198</v>
      </c>
      <c r="H2453" s="54" t="s">
        <v>773</v>
      </c>
      <c r="I2453" s="54" t="s">
        <v>774</v>
      </c>
      <c r="J2453" s="54" t="s">
        <v>198</v>
      </c>
      <c r="K2453" s="54" t="s">
        <v>773</v>
      </c>
      <c r="L2453" s="89">
        <v>42578</v>
      </c>
      <c r="M2453" s="89"/>
      <c r="N2453" s="54" t="s">
        <v>775</v>
      </c>
      <c r="O2453" s="90">
        <v>-0.98067518880000004</v>
      </c>
      <c r="P2453" s="54">
        <v>-192</v>
      </c>
    </row>
    <row r="2454" spans="1:16" ht="24">
      <c r="A2454" s="54" t="s">
        <v>225</v>
      </c>
      <c r="B2454" s="54" t="s">
        <v>185</v>
      </c>
      <c r="C2454" s="54" t="s">
        <v>364</v>
      </c>
      <c r="D2454" s="54" t="s">
        <v>152</v>
      </c>
      <c r="E2454" s="54" t="s">
        <v>365</v>
      </c>
      <c r="F2454" s="54" t="s">
        <v>267</v>
      </c>
      <c r="G2454" s="54" t="s">
        <v>198</v>
      </c>
      <c r="H2454" s="54" t="s">
        <v>776</v>
      </c>
      <c r="I2454" s="54" t="s">
        <v>777</v>
      </c>
      <c r="J2454" s="54" t="s">
        <v>198</v>
      </c>
      <c r="K2454" s="54" t="s">
        <v>776</v>
      </c>
      <c r="L2454" s="89">
        <v>41988</v>
      </c>
      <c r="M2454" s="89"/>
      <c r="N2454" s="54" t="s">
        <v>778</v>
      </c>
      <c r="O2454" s="90">
        <v>-4.9043524030000007</v>
      </c>
      <c r="P2454" s="54">
        <v>-1017</v>
      </c>
    </row>
    <row r="2455" spans="1:16" ht="24">
      <c r="A2455" s="54" t="s">
        <v>225</v>
      </c>
      <c r="B2455" s="54" t="s">
        <v>185</v>
      </c>
      <c r="C2455" s="54" t="s">
        <v>364</v>
      </c>
      <c r="D2455" s="54" t="s">
        <v>152</v>
      </c>
      <c r="E2455" s="54" t="s">
        <v>365</v>
      </c>
      <c r="F2455" s="54" t="s">
        <v>267</v>
      </c>
      <c r="G2455" s="54" t="s">
        <v>198</v>
      </c>
      <c r="H2455" s="54" t="s">
        <v>776</v>
      </c>
      <c r="I2455" s="54" t="s">
        <v>779</v>
      </c>
      <c r="J2455" s="54" t="s">
        <v>198</v>
      </c>
      <c r="K2455" s="54" t="s">
        <v>780</v>
      </c>
      <c r="L2455" s="89">
        <v>42307</v>
      </c>
      <c r="M2455" s="89"/>
      <c r="N2455" s="54" t="s">
        <v>781</v>
      </c>
      <c r="O2455" s="90">
        <v>-2.2968991599999999E-2</v>
      </c>
      <c r="P2455" s="54">
        <v>-6</v>
      </c>
    </row>
    <row r="2456" spans="1:16" ht="24">
      <c r="A2456" s="54" t="s">
        <v>225</v>
      </c>
      <c r="B2456" s="54" t="s">
        <v>185</v>
      </c>
      <c r="C2456" s="54" t="s">
        <v>364</v>
      </c>
      <c r="D2456" s="54" t="s">
        <v>152</v>
      </c>
      <c r="E2456" s="54" t="s">
        <v>365</v>
      </c>
      <c r="F2456" s="54" t="s">
        <v>267</v>
      </c>
      <c r="G2456" s="54" t="s">
        <v>198</v>
      </c>
      <c r="H2456" s="54" t="s">
        <v>776</v>
      </c>
      <c r="I2456" s="54" t="s">
        <v>779</v>
      </c>
      <c r="J2456" s="54" t="s">
        <v>198</v>
      </c>
      <c r="K2456" s="54" t="s">
        <v>782</v>
      </c>
      <c r="L2456" s="89">
        <v>42307</v>
      </c>
      <c r="M2456" s="89"/>
      <c r="N2456" s="54" t="s">
        <v>783</v>
      </c>
      <c r="O2456" s="90">
        <v>-6.6864082399999997E-2</v>
      </c>
      <c r="P2456" s="54">
        <v>-17</v>
      </c>
    </row>
    <row r="2457" spans="1:16" ht="24">
      <c r="A2457" s="54" t="s">
        <v>225</v>
      </c>
      <c r="B2457" s="54" t="s">
        <v>185</v>
      </c>
      <c r="C2457" s="54" t="s">
        <v>364</v>
      </c>
      <c r="D2457" s="54" t="s">
        <v>152</v>
      </c>
      <c r="E2457" s="54" t="s">
        <v>365</v>
      </c>
      <c r="F2457" s="54" t="s">
        <v>267</v>
      </c>
      <c r="G2457" s="54" t="s">
        <v>198</v>
      </c>
      <c r="H2457" s="54" t="s">
        <v>776</v>
      </c>
      <c r="I2457" s="54" t="s">
        <v>779</v>
      </c>
      <c r="J2457" s="54" t="s">
        <v>198</v>
      </c>
      <c r="K2457" s="54" t="s">
        <v>784</v>
      </c>
      <c r="L2457" s="89">
        <v>42307</v>
      </c>
      <c r="M2457" s="89"/>
      <c r="N2457" s="54" t="s">
        <v>785</v>
      </c>
      <c r="O2457" s="90">
        <v>-8.6284462000000006E-2</v>
      </c>
      <c r="P2457" s="54">
        <v>-19</v>
      </c>
    </row>
    <row r="2458" spans="1:16" ht="24">
      <c r="A2458" s="54" t="s">
        <v>225</v>
      </c>
      <c r="B2458" s="54" t="s">
        <v>185</v>
      </c>
      <c r="C2458" s="54" t="s">
        <v>364</v>
      </c>
      <c r="D2458" s="54" t="s">
        <v>152</v>
      </c>
      <c r="E2458" s="54" t="s">
        <v>365</v>
      </c>
      <c r="F2458" s="54" t="s">
        <v>267</v>
      </c>
      <c r="G2458" s="54" t="s">
        <v>198</v>
      </c>
      <c r="H2458" s="54" t="s">
        <v>776</v>
      </c>
      <c r="I2458" s="54" t="s">
        <v>779</v>
      </c>
      <c r="J2458" s="54" t="s">
        <v>198</v>
      </c>
      <c r="K2458" s="54" t="s">
        <v>786</v>
      </c>
      <c r="L2458" s="89">
        <v>42307</v>
      </c>
      <c r="M2458" s="89"/>
      <c r="N2458" s="54" t="s">
        <v>787</v>
      </c>
      <c r="O2458" s="90">
        <v>-0.1609630866</v>
      </c>
      <c r="P2458" s="54">
        <v>-29</v>
      </c>
    </row>
    <row r="2459" spans="1:16" ht="24">
      <c r="A2459" s="54" t="s">
        <v>225</v>
      </c>
      <c r="B2459" s="54" t="s">
        <v>185</v>
      </c>
      <c r="C2459" s="54" t="s">
        <v>364</v>
      </c>
      <c r="D2459" s="54" t="s">
        <v>152</v>
      </c>
      <c r="E2459" s="54" t="s">
        <v>365</v>
      </c>
      <c r="F2459" s="54" t="s">
        <v>267</v>
      </c>
      <c r="G2459" s="54" t="s">
        <v>256</v>
      </c>
      <c r="H2459" s="54" t="s">
        <v>788</v>
      </c>
      <c r="I2459" s="54" t="s">
        <v>789</v>
      </c>
      <c r="J2459" s="54" t="s">
        <v>256</v>
      </c>
      <c r="K2459" s="54" t="s">
        <v>788</v>
      </c>
      <c r="L2459" s="89">
        <v>1</v>
      </c>
      <c r="M2459" s="89"/>
      <c r="N2459" s="54" t="s">
        <v>790</v>
      </c>
      <c r="O2459" s="90">
        <v>-1.4496682928</v>
      </c>
      <c r="P2459" s="54">
        <v>-291</v>
      </c>
    </row>
    <row r="2460" spans="1:16" ht="24">
      <c r="A2460" s="54" t="s">
        <v>225</v>
      </c>
      <c r="B2460" s="54" t="s">
        <v>185</v>
      </c>
      <c r="C2460" s="54" t="s">
        <v>364</v>
      </c>
      <c r="D2460" s="54" t="s">
        <v>152</v>
      </c>
      <c r="E2460" s="54" t="s">
        <v>365</v>
      </c>
      <c r="F2460" s="54" t="s">
        <v>267</v>
      </c>
      <c r="G2460" s="54" t="s">
        <v>256</v>
      </c>
      <c r="H2460" s="54" t="s">
        <v>298</v>
      </c>
      <c r="I2460" s="54" t="s">
        <v>299</v>
      </c>
      <c r="J2460" s="54" t="s">
        <v>256</v>
      </c>
      <c r="K2460" s="54" t="s">
        <v>300</v>
      </c>
      <c r="L2460" s="89">
        <v>42601</v>
      </c>
      <c r="M2460" s="89"/>
      <c r="N2460" s="54" t="s">
        <v>301</v>
      </c>
      <c r="O2460" s="90">
        <v>-4.5933337499000002</v>
      </c>
      <c r="P2460" s="54">
        <v>-929</v>
      </c>
    </row>
    <row r="2461" spans="1:16" ht="24">
      <c r="A2461" s="54" t="s">
        <v>225</v>
      </c>
      <c r="B2461" s="54" t="s">
        <v>185</v>
      </c>
      <c r="C2461" s="54" t="s">
        <v>364</v>
      </c>
      <c r="D2461" s="54" t="s">
        <v>152</v>
      </c>
      <c r="E2461" s="54" t="s">
        <v>365</v>
      </c>
      <c r="F2461" s="54" t="s">
        <v>267</v>
      </c>
      <c r="G2461" s="54" t="s">
        <v>256</v>
      </c>
      <c r="H2461" s="54" t="s">
        <v>298</v>
      </c>
      <c r="I2461" s="54" t="s">
        <v>299</v>
      </c>
      <c r="J2461" s="54" t="s">
        <v>256</v>
      </c>
      <c r="K2461" s="54" t="s">
        <v>791</v>
      </c>
      <c r="L2461" s="89">
        <v>42601</v>
      </c>
      <c r="M2461" s="89"/>
      <c r="N2461" s="54" t="s">
        <v>792</v>
      </c>
      <c r="O2461" s="90">
        <v>-1.7672626973000001</v>
      </c>
      <c r="P2461" s="54">
        <v>-350</v>
      </c>
    </row>
    <row r="2462" spans="1:16" ht="24">
      <c r="A2462" s="54" t="s">
        <v>225</v>
      </c>
      <c r="B2462" s="54" t="s">
        <v>185</v>
      </c>
      <c r="C2462" s="54" t="s">
        <v>364</v>
      </c>
      <c r="D2462" s="54" t="s">
        <v>152</v>
      </c>
      <c r="E2462" s="54" t="s">
        <v>365</v>
      </c>
      <c r="F2462" s="54" t="s">
        <v>267</v>
      </c>
      <c r="G2462" s="54" t="s">
        <v>256</v>
      </c>
      <c r="H2462" s="54" t="s">
        <v>298</v>
      </c>
      <c r="I2462" s="54" t="s">
        <v>299</v>
      </c>
      <c r="J2462" s="54" t="s">
        <v>256</v>
      </c>
      <c r="K2462" s="54" t="s">
        <v>298</v>
      </c>
      <c r="L2462" s="89">
        <v>42601</v>
      </c>
      <c r="M2462" s="89"/>
      <c r="N2462" s="54" t="s">
        <v>793</v>
      </c>
      <c r="O2462" s="90">
        <v>-36.620361226999997</v>
      </c>
      <c r="P2462" s="54">
        <v>-7379</v>
      </c>
    </row>
    <row r="2463" spans="1:16" ht="24">
      <c r="A2463" s="54" t="s">
        <v>225</v>
      </c>
      <c r="B2463" s="54" t="s">
        <v>185</v>
      </c>
      <c r="C2463" s="54" t="s">
        <v>364</v>
      </c>
      <c r="D2463" s="54" t="s">
        <v>152</v>
      </c>
      <c r="E2463" s="54" t="s">
        <v>365</v>
      </c>
      <c r="F2463" s="54" t="s">
        <v>267</v>
      </c>
      <c r="G2463" s="54" t="s">
        <v>256</v>
      </c>
      <c r="H2463" s="54" t="s">
        <v>298</v>
      </c>
      <c r="I2463" s="54" t="s">
        <v>299</v>
      </c>
      <c r="J2463" s="54" t="s">
        <v>256</v>
      </c>
      <c r="K2463" s="54" t="s">
        <v>794</v>
      </c>
      <c r="L2463" s="89">
        <v>42601</v>
      </c>
      <c r="M2463" s="89"/>
      <c r="N2463" s="54" t="s">
        <v>795</v>
      </c>
      <c r="O2463" s="90">
        <v>-4.3292193049000014</v>
      </c>
      <c r="P2463" s="54">
        <v>-857</v>
      </c>
    </row>
    <row r="2464" spans="1:16" ht="24">
      <c r="A2464" s="54" t="s">
        <v>225</v>
      </c>
      <c r="B2464" s="54" t="s">
        <v>185</v>
      </c>
      <c r="C2464" s="54" t="s">
        <v>364</v>
      </c>
      <c r="D2464" s="54" t="s">
        <v>152</v>
      </c>
      <c r="E2464" s="54" t="s">
        <v>365</v>
      </c>
      <c r="F2464" s="54" t="s">
        <v>267</v>
      </c>
      <c r="G2464" s="54" t="s">
        <v>256</v>
      </c>
      <c r="H2464" s="54" t="s">
        <v>298</v>
      </c>
      <c r="I2464" s="54" t="s">
        <v>299</v>
      </c>
      <c r="J2464" s="54" t="s">
        <v>256</v>
      </c>
      <c r="K2464" s="54" t="s">
        <v>796</v>
      </c>
      <c r="L2464" s="89">
        <v>42601</v>
      </c>
      <c r="M2464" s="89"/>
      <c r="N2464" s="54" t="s">
        <v>797</v>
      </c>
      <c r="O2464" s="90">
        <v>-6.8744527666000002</v>
      </c>
      <c r="P2464" s="54">
        <v>-1465</v>
      </c>
    </row>
    <row r="2465" spans="1:16" ht="24">
      <c r="A2465" s="54" t="s">
        <v>225</v>
      </c>
      <c r="B2465" s="54" t="s">
        <v>185</v>
      </c>
      <c r="C2465" s="54" t="s">
        <v>364</v>
      </c>
      <c r="D2465" s="54" t="s">
        <v>152</v>
      </c>
      <c r="E2465" s="54" t="s">
        <v>365</v>
      </c>
      <c r="F2465" s="54" t="s">
        <v>267</v>
      </c>
      <c r="G2465" s="54" t="s">
        <v>256</v>
      </c>
      <c r="H2465" s="54" t="s">
        <v>798</v>
      </c>
      <c r="I2465" s="54" t="s">
        <v>799</v>
      </c>
      <c r="J2465" s="54" t="s">
        <v>256</v>
      </c>
      <c r="K2465" s="54" t="s">
        <v>798</v>
      </c>
      <c r="L2465" s="89">
        <v>42944</v>
      </c>
      <c r="M2465" s="89"/>
      <c r="N2465" s="54" t="s">
        <v>800</v>
      </c>
      <c r="O2465" s="90">
        <v>2.9770958400000009E-2</v>
      </c>
      <c r="P2465" s="54">
        <v>4</v>
      </c>
    </row>
    <row r="2466" spans="1:16" ht="24">
      <c r="A2466" s="54" t="s">
        <v>225</v>
      </c>
      <c r="B2466" s="54" t="s">
        <v>185</v>
      </c>
      <c r="C2466" s="54" t="s">
        <v>364</v>
      </c>
      <c r="D2466" s="54" t="s">
        <v>152</v>
      </c>
      <c r="E2466" s="54" t="s">
        <v>365</v>
      </c>
      <c r="F2466" s="54" t="s">
        <v>267</v>
      </c>
      <c r="G2466" s="54" t="s">
        <v>302</v>
      </c>
      <c r="H2466" s="54" t="s">
        <v>820</v>
      </c>
      <c r="I2466" s="54" t="s">
        <v>821</v>
      </c>
      <c r="J2466" s="54" t="s">
        <v>302</v>
      </c>
      <c r="K2466" s="54" t="s">
        <v>822</v>
      </c>
      <c r="L2466" s="89">
        <v>42594</v>
      </c>
      <c r="M2466" s="89"/>
      <c r="N2466" s="54" t="s">
        <v>823</v>
      </c>
      <c r="O2466" s="90">
        <v>-0.30198941210000002</v>
      </c>
      <c r="P2466" s="54">
        <v>-56</v>
      </c>
    </row>
    <row r="2467" spans="1:16" ht="24">
      <c r="A2467" s="54" t="s">
        <v>225</v>
      </c>
      <c r="B2467" s="54" t="s">
        <v>185</v>
      </c>
      <c r="C2467" s="54" t="s">
        <v>364</v>
      </c>
      <c r="D2467" s="54" t="s">
        <v>152</v>
      </c>
      <c r="E2467" s="54" t="s">
        <v>365</v>
      </c>
      <c r="F2467" s="54" t="s">
        <v>267</v>
      </c>
      <c r="G2467" s="54" t="s">
        <v>302</v>
      </c>
      <c r="H2467" s="54" t="s">
        <v>820</v>
      </c>
      <c r="I2467" s="54" t="s">
        <v>821</v>
      </c>
      <c r="J2467" s="54" t="s">
        <v>302</v>
      </c>
      <c r="K2467" s="54" t="s">
        <v>824</v>
      </c>
      <c r="L2467" s="89">
        <v>42594</v>
      </c>
      <c r="M2467" s="89"/>
      <c r="N2467" s="54" t="s">
        <v>825</v>
      </c>
      <c r="O2467" s="90">
        <v>-0.39749983820000001</v>
      </c>
      <c r="P2467" s="54">
        <v>-78</v>
      </c>
    </row>
    <row r="2468" spans="1:16" ht="24">
      <c r="A2468" s="54" t="s">
        <v>225</v>
      </c>
      <c r="B2468" s="54" t="s">
        <v>185</v>
      </c>
      <c r="C2468" s="54" t="s">
        <v>364</v>
      </c>
      <c r="D2468" s="54" t="s">
        <v>152</v>
      </c>
      <c r="E2468" s="54" t="s">
        <v>365</v>
      </c>
      <c r="F2468" s="54" t="s">
        <v>267</v>
      </c>
      <c r="G2468" s="54" t="s">
        <v>302</v>
      </c>
      <c r="H2468" s="54" t="s">
        <v>820</v>
      </c>
      <c r="I2468" s="54" t="s">
        <v>821</v>
      </c>
      <c r="J2468" s="54" t="s">
        <v>302</v>
      </c>
      <c r="K2468" s="54" t="s">
        <v>826</v>
      </c>
      <c r="L2468" s="89">
        <v>42594</v>
      </c>
      <c r="M2468" s="89"/>
      <c r="N2468" s="54" t="s">
        <v>827</v>
      </c>
      <c r="O2468" s="90">
        <v>-0.27410694020000009</v>
      </c>
      <c r="P2468" s="54">
        <v>-53</v>
      </c>
    </row>
    <row r="2469" spans="1:16" ht="24">
      <c r="A2469" s="54" t="s">
        <v>225</v>
      </c>
      <c r="B2469" s="54" t="s">
        <v>185</v>
      </c>
      <c r="C2469" s="54" t="s">
        <v>364</v>
      </c>
      <c r="D2469" s="54" t="s">
        <v>152</v>
      </c>
      <c r="E2469" s="54" t="s">
        <v>365</v>
      </c>
      <c r="F2469" s="54" t="s">
        <v>267</v>
      </c>
      <c r="G2469" s="54" t="s">
        <v>302</v>
      </c>
      <c r="H2469" s="54" t="s">
        <v>820</v>
      </c>
      <c r="I2469" s="54" t="s">
        <v>821</v>
      </c>
      <c r="J2469" s="54" t="s">
        <v>302</v>
      </c>
      <c r="K2469" s="54" t="s">
        <v>828</v>
      </c>
      <c r="L2469" s="89">
        <v>42594</v>
      </c>
      <c r="M2469" s="89"/>
      <c r="N2469" s="54" t="s">
        <v>829</v>
      </c>
      <c r="O2469" s="90">
        <v>-0.53380340910000001</v>
      </c>
      <c r="P2469" s="54">
        <v>-100</v>
      </c>
    </row>
    <row r="2470" spans="1:16" ht="24">
      <c r="A2470" s="54" t="s">
        <v>225</v>
      </c>
      <c r="B2470" s="54" t="s">
        <v>185</v>
      </c>
      <c r="C2470" s="54" t="s">
        <v>364</v>
      </c>
      <c r="D2470" s="54" t="s">
        <v>152</v>
      </c>
      <c r="E2470" s="54" t="s">
        <v>365</v>
      </c>
      <c r="F2470" s="54" t="s">
        <v>267</v>
      </c>
      <c r="G2470" s="54" t="s">
        <v>302</v>
      </c>
      <c r="H2470" s="54" t="s">
        <v>830</v>
      </c>
      <c r="I2470" s="54" t="s">
        <v>831</v>
      </c>
      <c r="J2470" s="54" t="s">
        <v>302</v>
      </c>
      <c r="K2470" s="54" t="s">
        <v>832</v>
      </c>
      <c r="L2470" s="89">
        <v>41695</v>
      </c>
      <c r="M2470" s="89"/>
      <c r="N2470" s="54" t="s">
        <v>833</v>
      </c>
      <c r="O2470" s="90">
        <v>-0.51755556590000018</v>
      </c>
      <c r="P2470" s="54">
        <v>-115</v>
      </c>
    </row>
    <row r="2471" spans="1:16" ht="24">
      <c r="A2471" s="54" t="s">
        <v>225</v>
      </c>
      <c r="B2471" s="54" t="s">
        <v>185</v>
      </c>
      <c r="C2471" s="54" t="s">
        <v>364</v>
      </c>
      <c r="D2471" s="54" t="s">
        <v>152</v>
      </c>
      <c r="E2471" s="54" t="s">
        <v>365</v>
      </c>
      <c r="F2471" s="54" t="s">
        <v>267</v>
      </c>
      <c r="G2471" s="54" t="s">
        <v>302</v>
      </c>
      <c r="H2471" s="54" t="s">
        <v>830</v>
      </c>
      <c r="I2471" s="54" t="s">
        <v>831</v>
      </c>
      <c r="J2471" s="54" t="s">
        <v>302</v>
      </c>
      <c r="K2471" s="54" t="s">
        <v>834</v>
      </c>
      <c r="L2471" s="89">
        <v>41695</v>
      </c>
      <c r="M2471" s="89"/>
      <c r="N2471" s="54" t="s">
        <v>835</v>
      </c>
      <c r="O2471" s="90">
        <v>-0.55576005019999997</v>
      </c>
      <c r="P2471" s="54">
        <v>-125</v>
      </c>
    </row>
    <row r="2472" spans="1:16" ht="24">
      <c r="A2472" s="54" t="s">
        <v>225</v>
      </c>
      <c r="B2472" s="54" t="s">
        <v>185</v>
      </c>
      <c r="C2472" s="54" t="s">
        <v>364</v>
      </c>
      <c r="D2472" s="54" t="s">
        <v>152</v>
      </c>
      <c r="E2472" s="54" t="s">
        <v>365</v>
      </c>
      <c r="F2472" s="54" t="s">
        <v>267</v>
      </c>
      <c r="G2472" s="54" t="s">
        <v>302</v>
      </c>
      <c r="H2472" s="54" t="s">
        <v>830</v>
      </c>
      <c r="I2472" s="54" t="s">
        <v>831</v>
      </c>
      <c r="J2472" s="54" t="s">
        <v>302</v>
      </c>
      <c r="K2472" s="54" t="s">
        <v>836</v>
      </c>
      <c r="L2472" s="89">
        <v>41695</v>
      </c>
      <c r="M2472" s="89"/>
      <c r="N2472" s="54" t="s">
        <v>837</v>
      </c>
      <c r="O2472" s="90">
        <v>-0.3685006193</v>
      </c>
      <c r="P2472" s="54">
        <v>-84</v>
      </c>
    </row>
    <row r="2473" spans="1:16" ht="24">
      <c r="A2473" s="54" t="s">
        <v>225</v>
      </c>
      <c r="B2473" s="54" t="s">
        <v>185</v>
      </c>
      <c r="C2473" s="54" t="s">
        <v>364</v>
      </c>
      <c r="D2473" s="54" t="s">
        <v>152</v>
      </c>
      <c r="E2473" s="54" t="s">
        <v>365</v>
      </c>
      <c r="F2473" s="54" t="s">
        <v>267</v>
      </c>
      <c r="G2473" s="54" t="s">
        <v>302</v>
      </c>
      <c r="H2473" s="54" t="s">
        <v>830</v>
      </c>
      <c r="I2473" s="54" t="s">
        <v>831</v>
      </c>
      <c r="J2473" s="54" t="s">
        <v>302</v>
      </c>
      <c r="K2473" s="54" t="s">
        <v>838</v>
      </c>
      <c r="L2473" s="89">
        <v>41695</v>
      </c>
      <c r="M2473" s="89"/>
      <c r="N2473" s="54" t="s">
        <v>839</v>
      </c>
      <c r="O2473" s="90">
        <v>-0.66705836740000002</v>
      </c>
      <c r="P2473" s="54">
        <v>-150</v>
      </c>
    </row>
    <row r="2474" spans="1:16" ht="24">
      <c r="A2474" s="54" t="s">
        <v>225</v>
      </c>
      <c r="B2474" s="54" t="s">
        <v>185</v>
      </c>
      <c r="C2474" s="54" t="s">
        <v>364</v>
      </c>
      <c r="D2474" s="54" t="s">
        <v>152</v>
      </c>
      <c r="E2474" s="54" t="s">
        <v>365</v>
      </c>
      <c r="F2474" s="54" t="s">
        <v>267</v>
      </c>
      <c r="G2474" s="54" t="s">
        <v>302</v>
      </c>
      <c r="H2474" s="54" t="s">
        <v>830</v>
      </c>
      <c r="I2474" s="54" t="s">
        <v>831</v>
      </c>
      <c r="J2474" s="54" t="s">
        <v>302</v>
      </c>
      <c r="K2474" s="54" t="s">
        <v>700</v>
      </c>
      <c r="L2474" s="89">
        <v>41695</v>
      </c>
      <c r="M2474" s="89"/>
      <c r="N2474" s="54" t="s">
        <v>840</v>
      </c>
      <c r="O2474" s="90">
        <v>-1.1155903286</v>
      </c>
      <c r="P2474" s="54">
        <v>-243</v>
      </c>
    </row>
    <row r="2475" spans="1:16" ht="24">
      <c r="A2475" s="54" t="s">
        <v>225</v>
      </c>
      <c r="B2475" s="54" t="s">
        <v>185</v>
      </c>
      <c r="C2475" s="54" t="s">
        <v>364</v>
      </c>
      <c r="D2475" s="54" t="s">
        <v>152</v>
      </c>
      <c r="E2475" s="54" t="s">
        <v>365</v>
      </c>
      <c r="F2475" s="54" t="s">
        <v>267</v>
      </c>
      <c r="G2475" s="54" t="s">
        <v>302</v>
      </c>
      <c r="H2475" s="54" t="s">
        <v>830</v>
      </c>
      <c r="I2475" s="54" t="s">
        <v>831</v>
      </c>
      <c r="J2475" s="54" t="s">
        <v>302</v>
      </c>
      <c r="K2475" s="54" t="s">
        <v>841</v>
      </c>
      <c r="L2475" s="89">
        <v>41695</v>
      </c>
      <c r="M2475" s="89"/>
      <c r="N2475" s="54" t="s">
        <v>842</v>
      </c>
      <c r="O2475" s="90">
        <v>-0.52103993579999996</v>
      </c>
      <c r="P2475" s="54">
        <v>-112</v>
      </c>
    </row>
    <row r="2476" spans="1:16" ht="24">
      <c r="A2476" s="54" t="s">
        <v>225</v>
      </c>
      <c r="B2476" s="54" t="s">
        <v>185</v>
      </c>
      <c r="C2476" s="54" t="s">
        <v>364</v>
      </c>
      <c r="D2476" s="54" t="s">
        <v>152</v>
      </c>
      <c r="E2476" s="54" t="s">
        <v>365</v>
      </c>
      <c r="F2476" s="54" t="s">
        <v>267</v>
      </c>
      <c r="G2476" s="54" t="s">
        <v>302</v>
      </c>
      <c r="H2476" s="54" t="s">
        <v>830</v>
      </c>
      <c r="I2476" s="54" t="s">
        <v>831</v>
      </c>
      <c r="J2476" s="54" t="s">
        <v>302</v>
      </c>
      <c r="K2476" s="54" t="s">
        <v>830</v>
      </c>
      <c r="L2476" s="89">
        <v>41695</v>
      </c>
      <c r="M2476" s="89"/>
      <c r="N2476" s="54" t="s">
        <v>843</v>
      </c>
      <c r="O2476" s="90">
        <v>-0.62589675280000001</v>
      </c>
      <c r="P2476" s="54">
        <v>-136</v>
      </c>
    </row>
    <row r="2477" spans="1:16" ht="24">
      <c r="A2477" s="54" t="s">
        <v>225</v>
      </c>
      <c r="B2477" s="54" t="s">
        <v>185</v>
      </c>
      <c r="C2477" s="54" t="s">
        <v>364</v>
      </c>
      <c r="D2477" s="54" t="s">
        <v>152</v>
      </c>
      <c r="E2477" s="54" t="s">
        <v>365</v>
      </c>
      <c r="F2477" s="54" t="s">
        <v>267</v>
      </c>
      <c r="G2477" s="54" t="s">
        <v>302</v>
      </c>
      <c r="H2477" s="54" t="s">
        <v>830</v>
      </c>
      <c r="I2477" s="54" t="s">
        <v>831</v>
      </c>
      <c r="J2477" s="54" t="s">
        <v>302</v>
      </c>
      <c r="K2477" s="54" t="s">
        <v>844</v>
      </c>
      <c r="L2477" s="89">
        <v>41695</v>
      </c>
      <c r="M2477" s="89"/>
      <c r="N2477" s="54" t="s">
        <v>845</v>
      </c>
      <c r="O2477" s="90">
        <v>-1.3844218715000001</v>
      </c>
      <c r="P2477" s="54">
        <v>-287</v>
      </c>
    </row>
    <row r="2478" spans="1:16" ht="24">
      <c r="A2478" s="54" t="s">
        <v>225</v>
      </c>
      <c r="B2478" s="54" t="s">
        <v>185</v>
      </c>
      <c r="C2478" s="54" t="s">
        <v>364</v>
      </c>
      <c r="D2478" s="54" t="s">
        <v>152</v>
      </c>
      <c r="E2478" s="54" t="s">
        <v>365</v>
      </c>
      <c r="F2478" s="54" t="s">
        <v>267</v>
      </c>
      <c r="G2478" s="54" t="s">
        <v>302</v>
      </c>
      <c r="H2478" s="54" t="s">
        <v>830</v>
      </c>
      <c r="I2478" s="54" t="s">
        <v>831</v>
      </c>
      <c r="J2478" s="54" t="s">
        <v>302</v>
      </c>
      <c r="K2478" s="54" t="s">
        <v>846</v>
      </c>
      <c r="L2478" s="89">
        <v>41695</v>
      </c>
      <c r="M2478" s="89"/>
      <c r="N2478" s="54" t="s">
        <v>847</v>
      </c>
      <c r="O2478" s="90">
        <v>-2.9623239564000001</v>
      </c>
      <c r="P2478" s="54">
        <v>-613</v>
      </c>
    </row>
    <row r="2479" spans="1:16" ht="24">
      <c r="A2479" s="54" t="s">
        <v>225</v>
      </c>
      <c r="B2479" s="54" t="s">
        <v>185</v>
      </c>
      <c r="C2479" s="54" t="s">
        <v>364</v>
      </c>
      <c r="D2479" s="54" t="s">
        <v>152</v>
      </c>
      <c r="E2479" s="54" t="s">
        <v>365</v>
      </c>
      <c r="F2479" s="54" t="s">
        <v>267</v>
      </c>
      <c r="G2479" s="54" t="s">
        <v>302</v>
      </c>
      <c r="H2479" s="54" t="s">
        <v>830</v>
      </c>
      <c r="I2479" s="54" t="s">
        <v>831</v>
      </c>
      <c r="J2479" s="54" t="s">
        <v>302</v>
      </c>
      <c r="K2479" s="54" t="s">
        <v>848</v>
      </c>
      <c r="L2479" s="89">
        <v>41695</v>
      </c>
      <c r="M2479" s="89"/>
      <c r="N2479" s="54" t="s">
        <v>849</v>
      </c>
      <c r="O2479" s="90">
        <v>-1.1233084019999999</v>
      </c>
      <c r="P2479" s="54">
        <v>-237</v>
      </c>
    </row>
    <row r="2480" spans="1:16" ht="24">
      <c r="A2480" s="54" t="s">
        <v>225</v>
      </c>
      <c r="B2480" s="54" t="s">
        <v>185</v>
      </c>
      <c r="C2480" s="54" t="s">
        <v>364</v>
      </c>
      <c r="D2480" s="54" t="s">
        <v>152</v>
      </c>
      <c r="E2480" s="54" t="s">
        <v>365</v>
      </c>
      <c r="F2480" s="54" t="s">
        <v>267</v>
      </c>
      <c r="G2480" s="54" t="s">
        <v>302</v>
      </c>
      <c r="H2480" s="54" t="s">
        <v>830</v>
      </c>
      <c r="I2480" s="54" t="s">
        <v>831</v>
      </c>
      <c r="J2480" s="54" t="s">
        <v>302</v>
      </c>
      <c r="K2480" s="54" t="s">
        <v>850</v>
      </c>
      <c r="L2480" s="89">
        <v>41695</v>
      </c>
      <c r="M2480" s="89"/>
      <c r="N2480" s="54" t="s">
        <v>851</v>
      </c>
      <c r="O2480" s="90">
        <v>-0.77186424060000003</v>
      </c>
      <c r="P2480" s="54">
        <v>-172</v>
      </c>
    </row>
    <row r="2481" spans="1:16" ht="24">
      <c r="A2481" s="54" t="s">
        <v>225</v>
      </c>
      <c r="B2481" s="54" t="s">
        <v>185</v>
      </c>
      <c r="C2481" s="54" t="s">
        <v>364</v>
      </c>
      <c r="D2481" s="54" t="s">
        <v>152</v>
      </c>
      <c r="E2481" s="54" t="s">
        <v>365</v>
      </c>
      <c r="F2481" s="54" t="s">
        <v>267</v>
      </c>
      <c r="G2481" s="54" t="s">
        <v>302</v>
      </c>
      <c r="H2481" s="54" t="s">
        <v>830</v>
      </c>
      <c r="I2481" s="54" t="s">
        <v>831</v>
      </c>
      <c r="J2481" s="54" t="s">
        <v>302</v>
      </c>
      <c r="K2481" s="54" t="s">
        <v>852</v>
      </c>
      <c r="L2481" s="89">
        <v>41695</v>
      </c>
      <c r="M2481" s="89"/>
      <c r="N2481" s="54" t="s">
        <v>853</v>
      </c>
      <c r="O2481" s="90">
        <v>-0.54723740750000016</v>
      </c>
      <c r="P2481" s="54">
        <v>-122</v>
      </c>
    </row>
    <row r="2482" spans="1:16" ht="24">
      <c r="A2482" s="54" t="s">
        <v>225</v>
      </c>
      <c r="B2482" s="54" t="s">
        <v>185</v>
      </c>
      <c r="C2482" s="54" t="s">
        <v>364</v>
      </c>
      <c r="D2482" s="54" t="s">
        <v>152</v>
      </c>
      <c r="E2482" s="54" t="s">
        <v>365</v>
      </c>
      <c r="F2482" s="54" t="s">
        <v>267</v>
      </c>
      <c r="G2482" s="54" t="s">
        <v>854</v>
      </c>
      <c r="H2482" s="54" t="s">
        <v>855</v>
      </c>
      <c r="I2482" s="54" t="s">
        <v>856</v>
      </c>
      <c r="J2482" s="54" t="s">
        <v>854</v>
      </c>
      <c r="K2482" s="54" t="s">
        <v>857</v>
      </c>
      <c r="L2482" s="89">
        <v>41688</v>
      </c>
      <c r="M2482" s="89"/>
      <c r="N2482" s="54" t="s">
        <v>858</v>
      </c>
      <c r="O2482" s="90">
        <v>-1.4150534100000001</v>
      </c>
      <c r="P2482" s="54">
        <v>-287</v>
      </c>
    </row>
    <row r="2483" spans="1:16" ht="24">
      <c r="A2483" s="54" t="s">
        <v>225</v>
      </c>
      <c r="B2483" s="54" t="s">
        <v>185</v>
      </c>
      <c r="C2483" s="54" t="s">
        <v>364</v>
      </c>
      <c r="D2483" s="54" t="s">
        <v>152</v>
      </c>
      <c r="E2483" s="54" t="s">
        <v>365</v>
      </c>
      <c r="F2483" s="54" t="s">
        <v>267</v>
      </c>
      <c r="G2483" s="54" t="s">
        <v>854</v>
      </c>
      <c r="H2483" s="54" t="s">
        <v>855</v>
      </c>
      <c r="I2483" s="54" t="s">
        <v>856</v>
      </c>
      <c r="J2483" s="54" t="s">
        <v>854</v>
      </c>
      <c r="K2483" s="54" t="s">
        <v>859</v>
      </c>
      <c r="L2483" s="89">
        <v>41688</v>
      </c>
      <c r="M2483" s="89"/>
      <c r="N2483" s="54" t="s">
        <v>860</v>
      </c>
      <c r="O2483" s="90">
        <v>-0.62269508380000005</v>
      </c>
      <c r="P2483" s="54">
        <v>-123</v>
      </c>
    </row>
    <row r="2484" spans="1:16" ht="24">
      <c r="A2484" s="54" t="s">
        <v>225</v>
      </c>
      <c r="B2484" s="54" t="s">
        <v>185</v>
      </c>
      <c r="C2484" s="54" t="s">
        <v>364</v>
      </c>
      <c r="D2484" s="54" t="s">
        <v>152</v>
      </c>
      <c r="E2484" s="54" t="s">
        <v>365</v>
      </c>
      <c r="F2484" s="54" t="s">
        <v>267</v>
      </c>
      <c r="G2484" s="54" t="s">
        <v>854</v>
      </c>
      <c r="H2484" s="54" t="s">
        <v>855</v>
      </c>
      <c r="I2484" s="54" t="s">
        <v>856</v>
      </c>
      <c r="J2484" s="54" t="s">
        <v>854</v>
      </c>
      <c r="K2484" s="54" t="s">
        <v>855</v>
      </c>
      <c r="L2484" s="89">
        <v>41688</v>
      </c>
      <c r="M2484" s="89"/>
      <c r="N2484" s="54" t="s">
        <v>861</v>
      </c>
      <c r="O2484" s="90">
        <v>-1.6486904919000001</v>
      </c>
      <c r="P2484" s="54">
        <v>-320</v>
      </c>
    </row>
    <row r="2485" spans="1:16" ht="24">
      <c r="A2485" s="54" t="s">
        <v>225</v>
      </c>
      <c r="B2485" s="54" t="s">
        <v>185</v>
      </c>
      <c r="C2485" s="54" t="s">
        <v>364</v>
      </c>
      <c r="D2485" s="54" t="s">
        <v>152</v>
      </c>
      <c r="E2485" s="54" t="s">
        <v>365</v>
      </c>
      <c r="F2485" s="54" t="s">
        <v>267</v>
      </c>
      <c r="G2485" s="54" t="s">
        <v>854</v>
      </c>
      <c r="H2485" s="54" t="s">
        <v>855</v>
      </c>
      <c r="I2485" s="54" t="s">
        <v>856</v>
      </c>
      <c r="J2485" s="54" t="s">
        <v>854</v>
      </c>
      <c r="K2485" s="54" t="s">
        <v>862</v>
      </c>
      <c r="L2485" s="89">
        <v>41688</v>
      </c>
      <c r="M2485" s="89"/>
      <c r="N2485" s="54" t="s">
        <v>863</v>
      </c>
      <c r="O2485" s="90">
        <v>-1.2747854049</v>
      </c>
      <c r="P2485" s="54">
        <v>-247</v>
      </c>
    </row>
    <row r="2486" spans="1:16" ht="24">
      <c r="A2486" s="54" t="s">
        <v>225</v>
      </c>
      <c r="B2486" s="54" t="s">
        <v>185</v>
      </c>
      <c r="C2486" s="54" t="s">
        <v>364</v>
      </c>
      <c r="D2486" s="54" t="s">
        <v>152</v>
      </c>
      <c r="E2486" s="54" t="s">
        <v>365</v>
      </c>
      <c r="F2486" s="54" t="s">
        <v>267</v>
      </c>
      <c r="G2486" s="54" t="s">
        <v>854</v>
      </c>
      <c r="H2486" s="54" t="s">
        <v>855</v>
      </c>
      <c r="I2486" s="54" t="s">
        <v>856</v>
      </c>
      <c r="J2486" s="54" t="s">
        <v>854</v>
      </c>
      <c r="K2486" s="54" t="s">
        <v>864</v>
      </c>
      <c r="L2486" s="89">
        <v>41688</v>
      </c>
      <c r="M2486" s="89"/>
      <c r="N2486" s="54" t="s">
        <v>865</v>
      </c>
      <c r="O2486" s="90">
        <v>-5.1106895864000004</v>
      </c>
      <c r="P2486" s="54">
        <v>-1013</v>
      </c>
    </row>
    <row r="2487" spans="1:16" ht="24">
      <c r="A2487" s="54" t="s">
        <v>225</v>
      </c>
      <c r="B2487" s="54" t="s">
        <v>185</v>
      </c>
      <c r="C2487" s="54" t="s">
        <v>364</v>
      </c>
      <c r="D2487" s="54" t="s">
        <v>152</v>
      </c>
      <c r="E2487" s="54" t="s">
        <v>365</v>
      </c>
      <c r="F2487" s="54" t="s">
        <v>267</v>
      </c>
      <c r="G2487" s="54" t="s">
        <v>854</v>
      </c>
      <c r="H2487" s="54" t="s">
        <v>855</v>
      </c>
      <c r="I2487" s="54" t="s">
        <v>856</v>
      </c>
      <c r="J2487" s="54" t="s">
        <v>854</v>
      </c>
      <c r="K2487" s="54" t="s">
        <v>866</v>
      </c>
      <c r="L2487" s="89">
        <v>41688</v>
      </c>
      <c r="M2487" s="89"/>
      <c r="N2487" s="54" t="s">
        <v>867</v>
      </c>
      <c r="O2487" s="90">
        <v>-2.6055981208999999</v>
      </c>
      <c r="P2487" s="54">
        <v>-499</v>
      </c>
    </row>
    <row r="2488" spans="1:16" ht="24">
      <c r="A2488" s="54" t="s">
        <v>225</v>
      </c>
      <c r="B2488" s="54" t="s">
        <v>185</v>
      </c>
      <c r="C2488" s="54" t="s">
        <v>364</v>
      </c>
      <c r="D2488" s="54" t="s">
        <v>152</v>
      </c>
      <c r="E2488" s="54" t="s">
        <v>365</v>
      </c>
      <c r="F2488" s="54" t="s">
        <v>267</v>
      </c>
      <c r="G2488" s="54" t="s">
        <v>854</v>
      </c>
      <c r="H2488" s="54" t="s">
        <v>855</v>
      </c>
      <c r="I2488" s="54" t="s">
        <v>856</v>
      </c>
      <c r="J2488" s="54" t="s">
        <v>854</v>
      </c>
      <c r="K2488" s="54" t="s">
        <v>868</v>
      </c>
      <c r="L2488" s="89">
        <v>41688</v>
      </c>
      <c r="M2488" s="89"/>
      <c r="N2488" s="54" t="s">
        <v>869</v>
      </c>
      <c r="O2488" s="90">
        <v>-4.0102336794999998</v>
      </c>
      <c r="P2488" s="54">
        <v>-786</v>
      </c>
    </row>
    <row r="2489" spans="1:16" ht="24">
      <c r="A2489" s="54" t="s">
        <v>225</v>
      </c>
      <c r="B2489" s="54" t="s">
        <v>185</v>
      </c>
      <c r="C2489" s="54" t="s">
        <v>364</v>
      </c>
      <c r="D2489" s="54" t="s">
        <v>152</v>
      </c>
      <c r="E2489" s="54" t="s">
        <v>365</v>
      </c>
      <c r="F2489" s="54" t="s">
        <v>267</v>
      </c>
      <c r="G2489" s="54" t="s">
        <v>854</v>
      </c>
      <c r="H2489" s="54" t="s">
        <v>855</v>
      </c>
      <c r="I2489" s="54" t="s">
        <v>856</v>
      </c>
      <c r="J2489" s="54" t="s">
        <v>854</v>
      </c>
      <c r="K2489" s="54" t="s">
        <v>870</v>
      </c>
      <c r="L2489" s="89">
        <v>41688</v>
      </c>
      <c r="M2489" s="89"/>
      <c r="N2489" s="54" t="s">
        <v>871</v>
      </c>
      <c r="O2489" s="90">
        <v>-1.7647542729000001</v>
      </c>
      <c r="P2489" s="54">
        <v>-346</v>
      </c>
    </row>
    <row r="2490" spans="1:16" ht="24">
      <c r="A2490" s="54" t="s">
        <v>225</v>
      </c>
      <c r="B2490" s="54" t="s">
        <v>185</v>
      </c>
      <c r="C2490" s="54" t="s">
        <v>364</v>
      </c>
      <c r="D2490" s="54" t="s">
        <v>152</v>
      </c>
      <c r="E2490" s="54" t="s">
        <v>365</v>
      </c>
      <c r="F2490" s="54" t="s">
        <v>267</v>
      </c>
      <c r="G2490" s="54" t="s">
        <v>854</v>
      </c>
      <c r="H2490" s="54" t="s">
        <v>855</v>
      </c>
      <c r="I2490" s="54" t="s">
        <v>856</v>
      </c>
      <c r="J2490" s="54" t="s">
        <v>854</v>
      </c>
      <c r="K2490" s="54" t="s">
        <v>872</v>
      </c>
      <c r="L2490" s="89">
        <v>41688</v>
      </c>
      <c r="M2490" s="89"/>
      <c r="N2490" s="54" t="s">
        <v>873</v>
      </c>
      <c r="O2490" s="90">
        <v>-80.032146069000007</v>
      </c>
      <c r="P2490" s="54">
        <v>-15864</v>
      </c>
    </row>
    <row r="2491" spans="1:16" ht="24">
      <c r="A2491" s="54" t="s">
        <v>225</v>
      </c>
      <c r="B2491" s="54" t="s">
        <v>185</v>
      </c>
      <c r="C2491" s="54" t="s">
        <v>364</v>
      </c>
      <c r="D2491" s="54" t="s">
        <v>152</v>
      </c>
      <c r="E2491" s="54" t="s">
        <v>365</v>
      </c>
      <c r="F2491" s="54" t="s">
        <v>267</v>
      </c>
      <c r="G2491" s="54" t="s">
        <v>854</v>
      </c>
      <c r="H2491" s="54" t="s">
        <v>855</v>
      </c>
      <c r="I2491" s="54" t="s">
        <v>856</v>
      </c>
      <c r="J2491" s="54" t="s">
        <v>854</v>
      </c>
      <c r="K2491" s="54" t="s">
        <v>874</v>
      </c>
      <c r="L2491" s="89">
        <v>41688</v>
      </c>
      <c r="M2491" s="89"/>
      <c r="N2491" s="54" t="s">
        <v>875</v>
      </c>
      <c r="O2491" s="90">
        <v>-1.3085844595</v>
      </c>
      <c r="P2491" s="54">
        <v>-259</v>
      </c>
    </row>
    <row r="2492" spans="1:16" ht="24">
      <c r="A2492" s="54" t="s">
        <v>225</v>
      </c>
      <c r="B2492" s="54" t="s">
        <v>185</v>
      </c>
      <c r="C2492" s="54" t="s">
        <v>364</v>
      </c>
      <c r="D2492" s="54" t="s">
        <v>152</v>
      </c>
      <c r="E2492" s="54" t="s">
        <v>365</v>
      </c>
      <c r="F2492" s="54" t="s">
        <v>267</v>
      </c>
      <c r="G2492" s="54" t="s">
        <v>349</v>
      </c>
      <c r="H2492" s="54" t="s">
        <v>884</v>
      </c>
      <c r="I2492" s="54" t="s">
        <v>885</v>
      </c>
      <c r="J2492" s="54" t="s">
        <v>349</v>
      </c>
      <c r="K2492" s="54" t="s">
        <v>886</v>
      </c>
      <c r="L2492" s="89">
        <v>42440</v>
      </c>
      <c r="M2492" s="89"/>
      <c r="N2492" s="54" t="s">
        <v>887</v>
      </c>
      <c r="O2492" s="90">
        <v>-0.26423857940000001</v>
      </c>
      <c r="P2492" s="54">
        <v>-55</v>
      </c>
    </row>
    <row r="2493" spans="1:16" ht="24">
      <c r="A2493" s="54" t="s">
        <v>225</v>
      </c>
      <c r="B2493" s="54" t="s">
        <v>185</v>
      </c>
      <c r="C2493" s="54" t="s">
        <v>364</v>
      </c>
      <c r="D2493" s="54" t="s">
        <v>152</v>
      </c>
      <c r="E2493" s="54" t="s">
        <v>365</v>
      </c>
      <c r="F2493" s="54" t="s">
        <v>267</v>
      </c>
      <c r="G2493" s="54" t="s">
        <v>349</v>
      </c>
      <c r="H2493" s="54" t="s">
        <v>884</v>
      </c>
      <c r="I2493" s="54" t="s">
        <v>885</v>
      </c>
      <c r="J2493" s="54" t="s">
        <v>349</v>
      </c>
      <c r="K2493" s="54" t="s">
        <v>888</v>
      </c>
      <c r="L2493" s="89">
        <v>42440</v>
      </c>
      <c r="M2493" s="89"/>
      <c r="N2493" s="54" t="s">
        <v>889</v>
      </c>
      <c r="O2493" s="90">
        <v>-0.38656108380000009</v>
      </c>
      <c r="P2493" s="54">
        <v>-80</v>
      </c>
    </row>
    <row r="2494" spans="1:16" ht="24">
      <c r="A2494" s="54" t="s">
        <v>225</v>
      </c>
      <c r="B2494" s="54" t="s">
        <v>185</v>
      </c>
      <c r="C2494" s="54" t="s">
        <v>364</v>
      </c>
      <c r="D2494" s="54" t="s">
        <v>152</v>
      </c>
      <c r="E2494" s="54" t="s">
        <v>365</v>
      </c>
      <c r="F2494" s="54" t="s">
        <v>267</v>
      </c>
      <c r="G2494" s="54" t="s">
        <v>349</v>
      </c>
      <c r="H2494" s="54" t="s">
        <v>884</v>
      </c>
      <c r="I2494" s="54" t="s">
        <v>885</v>
      </c>
      <c r="J2494" s="54" t="s">
        <v>349</v>
      </c>
      <c r="K2494" s="54" t="s">
        <v>890</v>
      </c>
      <c r="L2494" s="89">
        <v>42440</v>
      </c>
      <c r="M2494" s="89"/>
      <c r="N2494" s="54" t="s">
        <v>891</v>
      </c>
      <c r="O2494" s="90">
        <v>-0.40083611270000002</v>
      </c>
      <c r="P2494" s="54">
        <v>-81</v>
      </c>
    </row>
    <row r="2495" spans="1:16" ht="24">
      <c r="A2495" s="54" t="s">
        <v>225</v>
      </c>
      <c r="B2495" s="54" t="s">
        <v>185</v>
      </c>
      <c r="C2495" s="54" t="s">
        <v>364</v>
      </c>
      <c r="D2495" s="54" t="s">
        <v>152</v>
      </c>
      <c r="E2495" s="54" t="s">
        <v>365</v>
      </c>
      <c r="F2495" s="54" t="s">
        <v>267</v>
      </c>
      <c r="G2495" s="54" t="s">
        <v>349</v>
      </c>
      <c r="H2495" s="54" t="s">
        <v>884</v>
      </c>
      <c r="I2495" s="54" t="s">
        <v>885</v>
      </c>
      <c r="J2495" s="54" t="s">
        <v>349</v>
      </c>
      <c r="K2495" s="54" t="s">
        <v>892</v>
      </c>
      <c r="L2495" s="89">
        <v>42440</v>
      </c>
      <c r="M2495" s="89"/>
      <c r="N2495" s="54" t="s">
        <v>893</v>
      </c>
      <c r="O2495" s="90">
        <v>-0.37812787619999999</v>
      </c>
      <c r="P2495" s="54">
        <v>-86</v>
      </c>
    </row>
    <row r="2496" spans="1:16" ht="24">
      <c r="A2496" s="54" t="s">
        <v>225</v>
      </c>
      <c r="B2496" s="54" t="s">
        <v>185</v>
      </c>
      <c r="C2496" s="54" t="s">
        <v>364</v>
      </c>
      <c r="D2496" s="54" t="s">
        <v>152</v>
      </c>
      <c r="E2496" s="54" t="s">
        <v>365</v>
      </c>
      <c r="F2496" s="54" t="s">
        <v>267</v>
      </c>
      <c r="G2496" s="54" t="s">
        <v>349</v>
      </c>
      <c r="H2496" s="54" t="s">
        <v>884</v>
      </c>
      <c r="I2496" s="54" t="s">
        <v>885</v>
      </c>
      <c r="J2496" s="54" t="s">
        <v>349</v>
      </c>
      <c r="K2496" s="54" t="s">
        <v>894</v>
      </c>
      <c r="L2496" s="89">
        <v>42440</v>
      </c>
      <c r="M2496" s="89"/>
      <c r="N2496" s="54" t="s">
        <v>895</v>
      </c>
      <c r="O2496" s="90">
        <v>-0.23963627009999999</v>
      </c>
      <c r="P2496" s="54">
        <v>-48</v>
      </c>
    </row>
    <row r="2497" spans="1:16" ht="24">
      <c r="A2497" s="54" t="s">
        <v>225</v>
      </c>
      <c r="B2497" s="54" t="s">
        <v>185</v>
      </c>
      <c r="C2497" s="54" t="s">
        <v>364</v>
      </c>
      <c r="D2497" s="54" t="s">
        <v>152</v>
      </c>
      <c r="E2497" s="54" t="s">
        <v>365</v>
      </c>
      <c r="F2497" s="54" t="s">
        <v>267</v>
      </c>
      <c r="G2497" s="54" t="s">
        <v>349</v>
      </c>
      <c r="H2497" s="54" t="s">
        <v>884</v>
      </c>
      <c r="I2497" s="54" t="s">
        <v>885</v>
      </c>
      <c r="J2497" s="54" t="s">
        <v>349</v>
      </c>
      <c r="K2497" s="54" t="s">
        <v>896</v>
      </c>
      <c r="L2497" s="89">
        <v>42440</v>
      </c>
      <c r="M2497" s="89"/>
      <c r="N2497" s="54" t="s">
        <v>897</v>
      </c>
      <c r="O2497" s="90">
        <v>-6.9562543934000001</v>
      </c>
      <c r="P2497" s="54">
        <v>-1455</v>
      </c>
    </row>
    <row r="2498" spans="1:16" ht="24">
      <c r="A2498" s="54" t="s">
        <v>225</v>
      </c>
      <c r="B2498" s="54" t="s">
        <v>185</v>
      </c>
      <c r="C2498" s="54" t="s">
        <v>364</v>
      </c>
      <c r="D2498" s="54" t="s">
        <v>152</v>
      </c>
      <c r="E2498" s="54" t="s">
        <v>365</v>
      </c>
      <c r="F2498" s="54" t="s">
        <v>267</v>
      </c>
      <c r="G2498" s="54" t="s">
        <v>349</v>
      </c>
      <c r="H2498" s="54" t="s">
        <v>884</v>
      </c>
      <c r="I2498" s="54" t="s">
        <v>885</v>
      </c>
      <c r="J2498" s="54" t="s">
        <v>349</v>
      </c>
      <c r="K2498" s="54" t="s">
        <v>898</v>
      </c>
      <c r="L2498" s="89">
        <v>42440</v>
      </c>
      <c r="M2498" s="89"/>
      <c r="N2498" s="54" t="s">
        <v>899</v>
      </c>
      <c r="O2498" s="90">
        <v>-0.9128350086</v>
      </c>
      <c r="P2498" s="54">
        <v>-166</v>
      </c>
    </row>
    <row r="2499" spans="1:16" ht="24">
      <c r="A2499" s="54" t="s">
        <v>225</v>
      </c>
      <c r="B2499" s="54" t="s">
        <v>185</v>
      </c>
      <c r="C2499" s="54" t="s">
        <v>364</v>
      </c>
      <c r="D2499" s="54" t="s">
        <v>152</v>
      </c>
      <c r="E2499" s="54" t="s">
        <v>365</v>
      </c>
      <c r="F2499" s="54" t="s">
        <v>267</v>
      </c>
      <c r="G2499" s="54" t="s">
        <v>349</v>
      </c>
      <c r="H2499" s="54" t="s">
        <v>884</v>
      </c>
      <c r="I2499" s="54" t="s">
        <v>885</v>
      </c>
      <c r="J2499" s="54" t="s">
        <v>349</v>
      </c>
      <c r="K2499" s="54" t="s">
        <v>900</v>
      </c>
      <c r="L2499" s="89">
        <v>42440</v>
      </c>
      <c r="M2499" s="89"/>
      <c r="N2499" s="54" t="s">
        <v>901</v>
      </c>
      <c r="O2499" s="90">
        <v>-0.34446269029999999</v>
      </c>
      <c r="P2499" s="54">
        <v>-73</v>
      </c>
    </row>
    <row r="2500" spans="1:16" ht="24">
      <c r="A2500" s="54" t="s">
        <v>225</v>
      </c>
      <c r="B2500" s="54" t="s">
        <v>185</v>
      </c>
      <c r="C2500" s="54" t="s">
        <v>364</v>
      </c>
      <c r="D2500" s="54" t="s">
        <v>152</v>
      </c>
      <c r="E2500" s="54" t="s">
        <v>365</v>
      </c>
      <c r="F2500" s="54" t="s">
        <v>267</v>
      </c>
      <c r="G2500" s="54" t="s">
        <v>349</v>
      </c>
      <c r="H2500" s="54" t="s">
        <v>884</v>
      </c>
      <c r="I2500" s="54" t="s">
        <v>885</v>
      </c>
      <c r="J2500" s="54" t="s">
        <v>349</v>
      </c>
      <c r="K2500" s="54" t="s">
        <v>902</v>
      </c>
      <c r="L2500" s="89">
        <v>42440</v>
      </c>
      <c r="M2500" s="89"/>
      <c r="N2500" s="54" t="s">
        <v>903</v>
      </c>
      <c r="O2500" s="90">
        <v>-1.0224508368</v>
      </c>
      <c r="P2500" s="54">
        <v>-226</v>
      </c>
    </row>
    <row r="2501" spans="1:16" ht="24">
      <c r="A2501" s="54" t="s">
        <v>225</v>
      </c>
      <c r="B2501" s="54" t="s">
        <v>185</v>
      </c>
      <c r="C2501" s="54" t="s">
        <v>364</v>
      </c>
      <c r="D2501" s="54" t="s">
        <v>152</v>
      </c>
      <c r="E2501" s="54" t="s">
        <v>365</v>
      </c>
      <c r="F2501" s="54" t="s">
        <v>267</v>
      </c>
      <c r="G2501" s="54" t="s">
        <v>349</v>
      </c>
      <c r="H2501" s="54" t="s">
        <v>904</v>
      </c>
      <c r="I2501" s="54" t="s">
        <v>905</v>
      </c>
      <c r="J2501" s="54" t="s">
        <v>349</v>
      </c>
      <c r="K2501" s="54" t="s">
        <v>906</v>
      </c>
      <c r="L2501" s="89">
        <v>42237</v>
      </c>
      <c r="M2501" s="89"/>
      <c r="N2501" s="54" t="s">
        <v>907</v>
      </c>
      <c r="O2501" s="90">
        <v>-0.1835869299</v>
      </c>
      <c r="P2501" s="54">
        <v>-42</v>
      </c>
    </row>
    <row r="2502" spans="1:16" ht="24">
      <c r="A2502" s="54" t="s">
        <v>225</v>
      </c>
      <c r="B2502" s="54" t="s">
        <v>185</v>
      </c>
      <c r="C2502" s="54" t="s">
        <v>364</v>
      </c>
      <c r="D2502" s="54" t="s">
        <v>152</v>
      </c>
      <c r="E2502" s="54" t="s">
        <v>365</v>
      </c>
      <c r="F2502" s="54" t="s">
        <v>267</v>
      </c>
      <c r="G2502" s="54" t="s">
        <v>349</v>
      </c>
      <c r="H2502" s="54" t="s">
        <v>904</v>
      </c>
      <c r="I2502" s="54" t="s">
        <v>908</v>
      </c>
      <c r="J2502" s="54" t="s">
        <v>349</v>
      </c>
      <c r="K2502" s="54" t="s">
        <v>909</v>
      </c>
      <c r="L2502" s="89">
        <v>42209</v>
      </c>
      <c r="M2502" s="89"/>
      <c r="N2502" s="54" t="s">
        <v>910</v>
      </c>
      <c r="O2502" s="90">
        <v>-1.2633646401</v>
      </c>
      <c r="P2502" s="54">
        <v>-279</v>
      </c>
    </row>
    <row r="2503" spans="1:16" ht="24">
      <c r="A2503" s="54" t="s">
        <v>225</v>
      </c>
      <c r="B2503" s="54" t="s">
        <v>185</v>
      </c>
      <c r="C2503" s="54" t="s">
        <v>364</v>
      </c>
      <c r="D2503" s="54" t="s">
        <v>152</v>
      </c>
      <c r="E2503" s="54" t="s">
        <v>365</v>
      </c>
      <c r="F2503" s="54" t="s">
        <v>267</v>
      </c>
      <c r="G2503" s="54" t="s">
        <v>349</v>
      </c>
      <c r="H2503" s="54" t="s">
        <v>904</v>
      </c>
      <c r="I2503" s="54" t="s">
        <v>908</v>
      </c>
      <c r="J2503" s="54" t="s">
        <v>349</v>
      </c>
      <c r="K2503" s="54" t="s">
        <v>911</v>
      </c>
      <c r="L2503" s="89">
        <v>42209</v>
      </c>
      <c r="M2503" s="89"/>
      <c r="N2503" s="54" t="s">
        <v>912</v>
      </c>
      <c r="O2503" s="90">
        <v>-0.77131670720000001</v>
      </c>
      <c r="P2503" s="54">
        <v>-178</v>
      </c>
    </row>
    <row r="2504" spans="1:16" ht="24">
      <c r="A2504" s="54" t="s">
        <v>225</v>
      </c>
      <c r="B2504" s="54" t="s">
        <v>185</v>
      </c>
      <c r="C2504" s="54" t="s">
        <v>364</v>
      </c>
      <c r="D2504" s="54" t="s">
        <v>152</v>
      </c>
      <c r="E2504" s="54" t="s">
        <v>365</v>
      </c>
      <c r="F2504" s="54" t="s">
        <v>267</v>
      </c>
      <c r="G2504" s="54" t="s">
        <v>349</v>
      </c>
      <c r="H2504" s="54" t="s">
        <v>904</v>
      </c>
      <c r="I2504" s="54" t="s">
        <v>908</v>
      </c>
      <c r="J2504" s="54" t="s">
        <v>349</v>
      </c>
      <c r="K2504" s="54" t="s">
        <v>913</v>
      </c>
      <c r="L2504" s="89">
        <v>42209</v>
      </c>
      <c r="M2504" s="89"/>
      <c r="N2504" s="54" t="s">
        <v>914</v>
      </c>
      <c r="O2504" s="90">
        <v>-0.57672887280000018</v>
      </c>
      <c r="P2504" s="54">
        <v>-109</v>
      </c>
    </row>
    <row r="2505" spans="1:16" ht="24">
      <c r="A2505" s="54" t="s">
        <v>225</v>
      </c>
      <c r="B2505" s="54" t="s">
        <v>185</v>
      </c>
      <c r="C2505" s="54" t="s">
        <v>364</v>
      </c>
      <c r="D2505" s="54" t="s">
        <v>152</v>
      </c>
      <c r="E2505" s="54" t="s">
        <v>365</v>
      </c>
      <c r="F2505" s="54" t="s">
        <v>267</v>
      </c>
      <c r="G2505" s="54" t="s">
        <v>349</v>
      </c>
      <c r="H2505" s="54" t="s">
        <v>915</v>
      </c>
      <c r="I2505" s="54" t="s">
        <v>916</v>
      </c>
      <c r="J2505" s="54" t="s">
        <v>349</v>
      </c>
      <c r="K2505" s="54" t="s">
        <v>917</v>
      </c>
      <c r="L2505" s="89">
        <v>42307</v>
      </c>
      <c r="M2505" s="89"/>
      <c r="N2505" s="54" t="s">
        <v>918</v>
      </c>
      <c r="O2505" s="90">
        <v>-0.101625911</v>
      </c>
      <c r="P2505" s="54">
        <v>-19</v>
      </c>
    </row>
    <row r="2506" spans="1:16" ht="24">
      <c r="A2506" s="54" t="s">
        <v>225</v>
      </c>
      <c r="B2506" s="54" t="s">
        <v>185</v>
      </c>
      <c r="C2506" s="54" t="s">
        <v>364</v>
      </c>
      <c r="D2506" s="54" t="s">
        <v>152</v>
      </c>
      <c r="E2506" s="54" t="s">
        <v>365</v>
      </c>
      <c r="F2506" s="54" t="s">
        <v>267</v>
      </c>
      <c r="G2506" s="54" t="s">
        <v>349</v>
      </c>
      <c r="H2506" s="54" t="s">
        <v>915</v>
      </c>
      <c r="I2506" s="54" t="s">
        <v>916</v>
      </c>
      <c r="J2506" s="54" t="s">
        <v>349</v>
      </c>
      <c r="K2506" s="54" t="s">
        <v>919</v>
      </c>
      <c r="L2506" s="89">
        <v>42307</v>
      </c>
      <c r="M2506" s="89"/>
      <c r="N2506" s="54" t="s">
        <v>920</v>
      </c>
      <c r="O2506" s="90">
        <v>-1.8589675287</v>
      </c>
      <c r="P2506" s="54">
        <v>-398</v>
      </c>
    </row>
    <row r="2507" spans="1:16" ht="24">
      <c r="A2507" s="54" t="s">
        <v>225</v>
      </c>
      <c r="B2507" s="54" t="s">
        <v>185</v>
      </c>
      <c r="C2507" s="54" t="s">
        <v>364</v>
      </c>
      <c r="D2507" s="54" t="s">
        <v>152</v>
      </c>
      <c r="E2507" s="54" t="s">
        <v>365</v>
      </c>
      <c r="F2507" s="54" t="s">
        <v>267</v>
      </c>
      <c r="G2507" s="54" t="s">
        <v>349</v>
      </c>
      <c r="H2507" s="54" t="s">
        <v>350</v>
      </c>
      <c r="I2507" s="54" t="s">
        <v>921</v>
      </c>
      <c r="J2507" s="54" t="s">
        <v>349</v>
      </c>
      <c r="K2507" s="54" t="s">
        <v>350</v>
      </c>
      <c r="L2507" s="89">
        <v>42384</v>
      </c>
      <c r="M2507" s="89"/>
      <c r="N2507" s="54" t="s">
        <v>922</v>
      </c>
      <c r="O2507" s="90">
        <v>-3.6068545227</v>
      </c>
      <c r="P2507" s="54">
        <v>-761</v>
      </c>
    </row>
    <row r="2508" spans="1:16" ht="24">
      <c r="A2508" s="54" t="s">
        <v>225</v>
      </c>
      <c r="B2508" s="54" t="s">
        <v>185</v>
      </c>
      <c r="C2508" s="54" t="s">
        <v>364</v>
      </c>
      <c r="D2508" s="54" t="s">
        <v>152</v>
      </c>
      <c r="E2508" s="54" t="s">
        <v>365</v>
      </c>
      <c r="F2508" s="54" t="s">
        <v>267</v>
      </c>
      <c r="G2508" s="54" t="s">
        <v>353</v>
      </c>
      <c r="H2508" s="54" t="s">
        <v>923</v>
      </c>
      <c r="I2508" s="54" t="s">
        <v>924</v>
      </c>
      <c r="J2508" s="54" t="s">
        <v>353</v>
      </c>
      <c r="K2508" s="54" t="s">
        <v>925</v>
      </c>
      <c r="L2508" s="89">
        <v>42622</v>
      </c>
      <c r="M2508" s="89"/>
      <c r="N2508" s="54" t="s">
        <v>926</v>
      </c>
      <c r="O2508" s="90">
        <v>-3.7082821003999999</v>
      </c>
      <c r="P2508" s="54">
        <v>-780</v>
      </c>
    </row>
    <row r="2509" spans="1:16" ht="24">
      <c r="A2509" s="54" t="s">
        <v>225</v>
      </c>
      <c r="B2509" s="54" t="s">
        <v>185</v>
      </c>
      <c r="C2509" s="54" t="s">
        <v>364</v>
      </c>
      <c r="D2509" s="54" t="s">
        <v>152</v>
      </c>
      <c r="E2509" s="54" t="s">
        <v>365</v>
      </c>
      <c r="F2509" s="54" t="s">
        <v>267</v>
      </c>
      <c r="G2509" s="54" t="s">
        <v>353</v>
      </c>
      <c r="H2509" s="54" t="s">
        <v>923</v>
      </c>
      <c r="I2509" s="54" t="s">
        <v>924</v>
      </c>
      <c r="J2509" s="54" t="s">
        <v>353</v>
      </c>
      <c r="K2509" s="54" t="s">
        <v>354</v>
      </c>
      <c r="L2509" s="89">
        <v>42622</v>
      </c>
      <c r="M2509" s="89"/>
      <c r="N2509" s="54" t="s">
        <v>927</v>
      </c>
      <c r="O2509" s="90">
        <v>-12.8966592858</v>
      </c>
      <c r="P2509" s="54">
        <v>-2616</v>
      </c>
    </row>
    <row r="2510" spans="1:16" ht="24">
      <c r="A2510" s="54" t="s">
        <v>225</v>
      </c>
      <c r="B2510" s="54" t="s">
        <v>185</v>
      </c>
      <c r="C2510" s="54" t="s">
        <v>364</v>
      </c>
      <c r="D2510" s="54" t="s">
        <v>152</v>
      </c>
      <c r="E2510" s="54" t="s">
        <v>365</v>
      </c>
      <c r="F2510" s="54" t="s">
        <v>267</v>
      </c>
      <c r="G2510" s="54" t="s">
        <v>353</v>
      </c>
      <c r="H2510" s="54" t="s">
        <v>923</v>
      </c>
      <c r="I2510" s="54" t="s">
        <v>924</v>
      </c>
      <c r="J2510" s="54" t="s">
        <v>353</v>
      </c>
      <c r="K2510" s="54" t="s">
        <v>928</v>
      </c>
      <c r="L2510" s="89">
        <v>42622</v>
      </c>
      <c r="M2510" s="89"/>
      <c r="N2510" s="54" t="s">
        <v>929</v>
      </c>
      <c r="O2510" s="90">
        <v>-5.9191941629000002</v>
      </c>
      <c r="P2510" s="54">
        <v>-1211</v>
      </c>
    </row>
    <row r="2511" spans="1:16" ht="24">
      <c r="A2511" s="54" t="s">
        <v>225</v>
      </c>
      <c r="B2511" s="54" t="s">
        <v>185</v>
      </c>
      <c r="C2511" s="54" t="s">
        <v>364</v>
      </c>
      <c r="D2511" s="54" t="s">
        <v>152</v>
      </c>
      <c r="E2511" s="54" t="s">
        <v>365</v>
      </c>
      <c r="F2511" s="54" t="s">
        <v>267</v>
      </c>
      <c r="G2511" s="54" t="s">
        <v>353</v>
      </c>
      <c r="H2511" s="54" t="s">
        <v>923</v>
      </c>
      <c r="I2511" s="54" t="s">
        <v>924</v>
      </c>
      <c r="J2511" s="54" t="s">
        <v>353</v>
      </c>
      <c r="K2511" s="54" t="s">
        <v>930</v>
      </c>
      <c r="L2511" s="89">
        <v>42622</v>
      </c>
      <c r="M2511" s="89"/>
      <c r="N2511" s="54" t="s">
        <v>931</v>
      </c>
      <c r="O2511" s="90">
        <v>-35.688134812999998</v>
      </c>
      <c r="P2511" s="54">
        <v>-7714</v>
      </c>
    </row>
    <row r="2512" spans="1:16" ht="24">
      <c r="A2512" s="54" t="s">
        <v>225</v>
      </c>
      <c r="B2512" s="54" t="s">
        <v>185</v>
      </c>
      <c r="C2512" s="54" t="s">
        <v>364</v>
      </c>
      <c r="D2512" s="54" t="s">
        <v>152</v>
      </c>
      <c r="E2512" s="54" t="s">
        <v>365</v>
      </c>
      <c r="F2512" s="54" t="s">
        <v>267</v>
      </c>
      <c r="G2512" s="54" t="s">
        <v>353</v>
      </c>
      <c r="H2512" s="54" t="s">
        <v>923</v>
      </c>
      <c r="I2512" s="54" t="s">
        <v>924</v>
      </c>
      <c r="J2512" s="54" t="s">
        <v>353</v>
      </c>
      <c r="K2512" s="54" t="s">
        <v>932</v>
      </c>
      <c r="L2512" s="89">
        <v>42622</v>
      </c>
      <c r="M2512" s="89"/>
      <c r="N2512" s="54" t="s">
        <v>933</v>
      </c>
      <c r="O2512" s="90">
        <v>-18.8285425784</v>
      </c>
      <c r="P2512" s="54">
        <v>-4011</v>
      </c>
    </row>
    <row r="2513" spans="1:16" ht="24">
      <c r="A2513" s="54" t="s">
        <v>225</v>
      </c>
      <c r="B2513" s="54" t="s">
        <v>185</v>
      </c>
      <c r="C2513" s="54" t="s">
        <v>364</v>
      </c>
      <c r="D2513" s="54" t="s">
        <v>152</v>
      </c>
      <c r="E2513" s="54" t="s">
        <v>365</v>
      </c>
      <c r="F2513" s="54" t="s">
        <v>267</v>
      </c>
      <c r="G2513" s="54" t="s">
        <v>353</v>
      </c>
      <c r="H2513" s="54" t="s">
        <v>923</v>
      </c>
      <c r="I2513" s="54" t="s">
        <v>924</v>
      </c>
      <c r="J2513" s="54" t="s">
        <v>353</v>
      </c>
      <c r="K2513" s="54" t="s">
        <v>357</v>
      </c>
      <c r="L2513" s="89">
        <v>42622</v>
      </c>
      <c r="M2513" s="89"/>
      <c r="N2513" s="54" t="s">
        <v>934</v>
      </c>
      <c r="O2513" s="90">
        <v>-23.173830136100001</v>
      </c>
      <c r="P2513" s="54">
        <v>-4717</v>
      </c>
    </row>
    <row r="2514" spans="1:16" ht="24">
      <c r="A2514" s="54" t="s">
        <v>225</v>
      </c>
      <c r="B2514" s="54" t="s">
        <v>185</v>
      </c>
      <c r="C2514" s="54" t="s">
        <v>364</v>
      </c>
      <c r="D2514" s="54" t="s">
        <v>152</v>
      </c>
      <c r="E2514" s="54" t="s">
        <v>365</v>
      </c>
      <c r="F2514" s="54" t="s">
        <v>267</v>
      </c>
      <c r="G2514" s="54" t="s">
        <v>199</v>
      </c>
      <c r="H2514" s="54" t="s">
        <v>200</v>
      </c>
      <c r="I2514" s="54" t="s">
        <v>936</v>
      </c>
      <c r="J2514" s="54" t="s">
        <v>199</v>
      </c>
      <c r="K2514" s="54" t="s">
        <v>937</v>
      </c>
      <c r="L2514" s="89">
        <v>42979</v>
      </c>
      <c r="M2514" s="89"/>
      <c r="N2514" s="54" t="s">
        <v>938</v>
      </c>
      <c r="O2514" s="90">
        <v>7.4427396000000014E-3</v>
      </c>
      <c r="P2514" s="54">
        <v>1</v>
      </c>
    </row>
    <row r="2515" spans="1:16" ht="24">
      <c r="A2515" s="54" t="s">
        <v>225</v>
      </c>
      <c r="B2515" s="54" t="s">
        <v>185</v>
      </c>
      <c r="C2515" s="54" t="s">
        <v>364</v>
      </c>
      <c r="D2515" s="54" t="s">
        <v>152</v>
      </c>
      <c r="E2515" s="54" t="s">
        <v>365</v>
      </c>
      <c r="F2515" s="54" t="s">
        <v>267</v>
      </c>
      <c r="G2515" s="54" t="s">
        <v>199</v>
      </c>
      <c r="H2515" s="54" t="s">
        <v>200</v>
      </c>
      <c r="I2515" s="54" t="s">
        <v>936</v>
      </c>
      <c r="J2515" s="54" t="s">
        <v>199</v>
      </c>
      <c r="K2515" s="54" t="s">
        <v>941</v>
      </c>
      <c r="L2515" s="89">
        <v>42979</v>
      </c>
      <c r="M2515" s="89"/>
      <c r="N2515" s="54" t="s">
        <v>942</v>
      </c>
      <c r="O2515" s="90">
        <v>7.5039993299999996E-2</v>
      </c>
      <c r="P2515" s="54">
        <v>10</v>
      </c>
    </row>
    <row r="2516" spans="1:16" ht="24">
      <c r="A2516" s="54" t="s">
        <v>225</v>
      </c>
      <c r="B2516" s="54" t="s">
        <v>185</v>
      </c>
      <c r="C2516" s="54" t="s">
        <v>364</v>
      </c>
      <c r="D2516" s="54" t="s">
        <v>152</v>
      </c>
      <c r="E2516" s="54" t="s">
        <v>365</v>
      </c>
      <c r="F2516" s="54" t="s">
        <v>267</v>
      </c>
      <c r="G2516" s="54" t="s">
        <v>199</v>
      </c>
      <c r="H2516" s="54" t="s">
        <v>953</v>
      </c>
      <c r="I2516" s="54" t="s">
        <v>954</v>
      </c>
      <c r="J2516" s="54" t="s">
        <v>199</v>
      </c>
      <c r="K2516" s="54" t="s">
        <v>953</v>
      </c>
      <c r="L2516" s="89">
        <v>42867</v>
      </c>
      <c r="M2516" s="89"/>
      <c r="N2516" s="54" t="s">
        <v>955</v>
      </c>
      <c r="O2516" s="90">
        <v>-387.59931594509999</v>
      </c>
      <c r="P2516" s="54">
        <v>-78259</v>
      </c>
    </row>
    <row r="2517" spans="1:16" ht="24">
      <c r="A2517" s="54" t="s">
        <v>225</v>
      </c>
      <c r="B2517" s="54" t="s">
        <v>185</v>
      </c>
      <c r="C2517" s="54" t="s">
        <v>364</v>
      </c>
      <c r="D2517" s="54" t="s">
        <v>152</v>
      </c>
      <c r="E2517" s="54" t="s">
        <v>365</v>
      </c>
      <c r="F2517" s="54" t="s">
        <v>267</v>
      </c>
      <c r="G2517" s="54" t="s">
        <v>199</v>
      </c>
      <c r="H2517" s="54" t="s">
        <v>201</v>
      </c>
      <c r="I2517" s="54" t="s">
        <v>310</v>
      </c>
      <c r="J2517" s="54" t="s">
        <v>199</v>
      </c>
      <c r="K2517" s="54" t="s">
        <v>956</v>
      </c>
      <c r="L2517" s="89">
        <v>41688</v>
      </c>
      <c r="M2517" s="89"/>
      <c r="N2517" s="54" t="s">
        <v>957</v>
      </c>
      <c r="O2517" s="90">
        <v>-4.4182012870000014</v>
      </c>
      <c r="P2517" s="54">
        <v>-863</v>
      </c>
    </row>
    <row r="2518" spans="1:16" ht="24">
      <c r="A2518" s="54" t="s">
        <v>225</v>
      </c>
      <c r="B2518" s="54" t="s">
        <v>185</v>
      </c>
      <c r="C2518" s="54" t="s">
        <v>364</v>
      </c>
      <c r="D2518" s="54" t="s">
        <v>152</v>
      </c>
      <c r="E2518" s="54" t="s">
        <v>365</v>
      </c>
      <c r="F2518" s="54" t="s">
        <v>267</v>
      </c>
      <c r="G2518" s="54" t="s">
        <v>199</v>
      </c>
      <c r="H2518" s="54" t="s">
        <v>201</v>
      </c>
      <c r="I2518" s="54" t="s">
        <v>310</v>
      </c>
      <c r="J2518" s="54" t="s">
        <v>199</v>
      </c>
      <c r="K2518" s="54" t="s">
        <v>958</v>
      </c>
      <c r="L2518" s="89">
        <v>41688</v>
      </c>
      <c r="M2518" s="89"/>
      <c r="N2518" s="54" t="s">
        <v>959</v>
      </c>
      <c r="O2518" s="90">
        <v>-8.3193253113000001</v>
      </c>
      <c r="P2518" s="54">
        <v>-1648</v>
      </c>
    </row>
    <row r="2519" spans="1:16" ht="24">
      <c r="A2519" s="54" t="s">
        <v>225</v>
      </c>
      <c r="B2519" s="54" t="s">
        <v>185</v>
      </c>
      <c r="C2519" s="54" t="s">
        <v>364</v>
      </c>
      <c r="D2519" s="54" t="s">
        <v>152</v>
      </c>
      <c r="E2519" s="54" t="s">
        <v>365</v>
      </c>
      <c r="F2519" s="54" t="s">
        <v>267</v>
      </c>
      <c r="G2519" s="54" t="s">
        <v>199</v>
      </c>
      <c r="H2519" s="54" t="s">
        <v>201</v>
      </c>
      <c r="I2519" s="54" t="s">
        <v>310</v>
      </c>
      <c r="J2519" s="54" t="s">
        <v>199</v>
      </c>
      <c r="K2519" s="54" t="s">
        <v>960</v>
      </c>
      <c r="L2519" s="89">
        <v>41688</v>
      </c>
      <c r="M2519" s="89"/>
      <c r="N2519" s="54" t="s">
        <v>961</v>
      </c>
      <c r="O2519" s="90">
        <v>-6.8936047206</v>
      </c>
      <c r="P2519" s="54">
        <v>-1350</v>
      </c>
    </row>
    <row r="2520" spans="1:16" ht="24">
      <c r="A2520" s="54" t="s">
        <v>225</v>
      </c>
      <c r="B2520" s="54" t="s">
        <v>185</v>
      </c>
      <c r="C2520" s="54" t="s">
        <v>364</v>
      </c>
      <c r="D2520" s="54" t="s">
        <v>152</v>
      </c>
      <c r="E2520" s="54" t="s">
        <v>365</v>
      </c>
      <c r="F2520" s="54" t="s">
        <v>267</v>
      </c>
      <c r="G2520" s="54" t="s">
        <v>199</v>
      </c>
      <c r="H2520" s="54" t="s">
        <v>201</v>
      </c>
      <c r="I2520" s="54" t="s">
        <v>310</v>
      </c>
      <c r="J2520" s="54" t="s">
        <v>199</v>
      </c>
      <c r="K2520" s="54" t="s">
        <v>311</v>
      </c>
      <c r="L2520" s="89">
        <v>41688</v>
      </c>
      <c r="M2520" s="89"/>
      <c r="N2520" s="54" t="s">
        <v>312</v>
      </c>
      <c r="O2520" s="90">
        <v>-26.652086670199999</v>
      </c>
      <c r="P2520" s="54">
        <v>-5251</v>
      </c>
    </row>
    <row r="2521" spans="1:16" ht="24">
      <c r="A2521" s="54" t="s">
        <v>225</v>
      </c>
      <c r="B2521" s="54" t="s">
        <v>185</v>
      </c>
      <c r="C2521" s="54" t="s">
        <v>364</v>
      </c>
      <c r="D2521" s="54" t="s">
        <v>152</v>
      </c>
      <c r="E2521" s="54" t="s">
        <v>365</v>
      </c>
      <c r="F2521" s="54" t="s">
        <v>267</v>
      </c>
      <c r="G2521" s="54" t="s">
        <v>199</v>
      </c>
      <c r="H2521" s="54" t="s">
        <v>201</v>
      </c>
      <c r="I2521" s="54" t="s">
        <v>310</v>
      </c>
      <c r="J2521" s="54" t="s">
        <v>199</v>
      </c>
      <c r="K2521" s="54" t="s">
        <v>962</v>
      </c>
      <c r="L2521" s="89">
        <v>41688</v>
      </c>
      <c r="M2521" s="89"/>
      <c r="N2521" s="54" t="s">
        <v>963</v>
      </c>
      <c r="O2521" s="90">
        <v>-24.177259928800002</v>
      </c>
      <c r="P2521" s="54">
        <v>-4823</v>
      </c>
    </row>
    <row r="2522" spans="1:16" ht="24">
      <c r="A2522" s="54" t="s">
        <v>225</v>
      </c>
      <c r="B2522" s="54" t="s">
        <v>185</v>
      </c>
      <c r="C2522" s="54" t="s">
        <v>364</v>
      </c>
      <c r="D2522" s="54" t="s">
        <v>152</v>
      </c>
      <c r="E2522" s="54" t="s">
        <v>365</v>
      </c>
      <c r="F2522" s="54" t="s">
        <v>267</v>
      </c>
      <c r="G2522" s="54" t="s">
        <v>199</v>
      </c>
      <c r="H2522" s="54" t="s">
        <v>201</v>
      </c>
      <c r="I2522" s="54" t="s">
        <v>310</v>
      </c>
      <c r="J2522" s="54" t="s">
        <v>199</v>
      </c>
      <c r="K2522" s="54" t="s">
        <v>964</v>
      </c>
      <c r="L2522" s="89">
        <v>41688</v>
      </c>
      <c r="M2522" s="89"/>
      <c r="N2522" s="54" t="s">
        <v>965</v>
      </c>
      <c r="O2522" s="90">
        <v>-7.2574278922</v>
      </c>
      <c r="P2522" s="54">
        <v>-1435</v>
      </c>
    </row>
    <row r="2523" spans="1:16" ht="24">
      <c r="A2523" s="54" t="s">
        <v>225</v>
      </c>
      <c r="B2523" s="54" t="s">
        <v>185</v>
      </c>
      <c r="C2523" s="54" t="s">
        <v>364</v>
      </c>
      <c r="D2523" s="54" t="s">
        <v>152</v>
      </c>
      <c r="E2523" s="54" t="s">
        <v>365</v>
      </c>
      <c r="F2523" s="54" t="s">
        <v>267</v>
      </c>
      <c r="G2523" s="54" t="s">
        <v>199</v>
      </c>
      <c r="H2523" s="54" t="s">
        <v>201</v>
      </c>
      <c r="I2523" s="54" t="s">
        <v>310</v>
      </c>
      <c r="J2523" s="54" t="s">
        <v>199</v>
      </c>
      <c r="K2523" s="54" t="s">
        <v>966</v>
      </c>
      <c r="L2523" s="89">
        <v>41688</v>
      </c>
      <c r="M2523" s="89"/>
      <c r="N2523" s="54" t="s">
        <v>967</v>
      </c>
      <c r="O2523" s="90">
        <v>-5.2959052473000003</v>
      </c>
      <c r="P2523" s="54">
        <v>-1045</v>
      </c>
    </row>
    <row r="2524" spans="1:16" ht="24">
      <c r="A2524" s="54" t="s">
        <v>225</v>
      </c>
      <c r="B2524" s="54" t="s">
        <v>185</v>
      </c>
      <c r="C2524" s="54" t="s">
        <v>364</v>
      </c>
      <c r="D2524" s="54" t="s">
        <v>152</v>
      </c>
      <c r="E2524" s="54" t="s">
        <v>365</v>
      </c>
      <c r="F2524" s="54" t="s">
        <v>267</v>
      </c>
      <c r="G2524" s="54" t="s">
        <v>199</v>
      </c>
      <c r="H2524" s="54" t="s">
        <v>201</v>
      </c>
      <c r="I2524" s="54" t="s">
        <v>310</v>
      </c>
      <c r="J2524" s="54" t="s">
        <v>199</v>
      </c>
      <c r="K2524" s="54" t="s">
        <v>313</v>
      </c>
      <c r="L2524" s="89">
        <v>41688</v>
      </c>
      <c r="M2524" s="89"/>
      <c r="N2524" s="54" t="s">
        <v>314</v>
      </c>
      <c r="O2524" s="90">
        <v>-4.7224941905</v>
      </c>
      <c r="P2524" s="54">
        <v>-946</v>
      </c>
    </row>
    <row r="2525" spans="1:16" ht="24">
      <c r="A2525" s="54" t="s">
        <v>225</v>
      </c>
      <c r="B2525" s="54" t="s">
        <v>185</v>
      </c>
      <c r="C2525" s="54" t="s">
        <v>364</v>
      </c>
      <c r="D2525" s="54" t="s">
        <v>152</v>
      </c>
      <c r="E2525" s="54" t="s">
        <v>365</v>
      </c>
      <c r="F2525" s="54" t="s">
        <v>267</v>
      </c>
      <c r="G2525" s="54" t="s">
        <v>199</v>
      </c>
      <c r="H2525" s="54" t="s">
        <v>201</v>
      </c>
      <c r="I2525" s="54" t="s">
        <v>310</v>
      </c>
      <c r="J2525" s="54" t="s">
        <v>199</v>
      </c>
      <c r="K2525" s="54" t="s">
        <v>968</v>
      </c>
      <c r="L2525" s="89">
        <v>41688</v>
      </c>
      <c r="M2525" s="89"/>
      <c r="N2525" s="54" t="s">
        <v>969</v>
      </c>
      <c r="O2525" s="90">
        <v>-8.1130349246000009</v>
      </c>
      <c r="P2525" s="54">
        <v>-1617</v>
      </c>
    </row>
    <row r="2526" spans="1:16" ht="24">
      <c r="A2526" s="54" t="s">
        <v>225</v>
      </c>
      <c r="B2526" s="54" t="s">
        <v>185</v>
      </c>
      <c r="C2526" s="54" t="s">
        <v>364</v>
      </c>
      <c r="D2526" s="54" t="s">
        <v>152</v>
      </c>
      <c r="E2526" s="54" t="s">
        <v>365</v>
      </c>
      <c r="F2526" s="54" t="s">
        <v>267</v>
      </c>
      <c r="G2526" s="54" t="s">
        <v>199</v>
      </c>
      <c r="H2526" s="54" t="s">
        <v>201</v>
      </c>
      <c r="I2526" s="54" t="s">
        <v>310</v>
      </c>
      <c r="J2526" s="54" t="s">
        <v>199</v>
      </c>
      <c r="K2526" s="54" t="s">
        <v>201</v>
      </c>
      <c r="L2526" s="89">
        <v>41688</v>
      </c>
      <c r="M2526" s="89"/>
      <c r="N2526" s="54" t="s">
        <v>970</v>
      </c>
      <c r="O2526" s="90">
        <v>-71.286312130400006</v>
      </c>
      <c r="P2526" s="54">
        <v>-15236</v>
      </c>
    </row>
    <row r="2527" spans="1:16" ht="24">
      <c r="A2527" s="54" t="s">
        <v>225</v>
      </c>
      <c r="B2527" s="54" t="s">
        <v>185</v>
      </c>
      <c r="C2527" s="54" t="s">
        <v>364</v>
      </c>
      <c r="D2527" s="54" t="s">
        <v>152</v>
      </c>
      <c r="E2527" s="54" t="s">
        <v>365</v>
      </c>
      <c r="F2527" s="54" t="s">
        <v>267</v>
      </c>
      <c r="G2527" s="54" t="s">
        <v>199</v>
      </c>
      <c r="H2527" s="54" t="s">
        <v>201</v>
      </c>
      <c r="I2527" s="54" t="s">
        <v>310</v>
      </c>
      <c r="J2527" s="54" t="s">
        <v>199</v>
      </c>
      <c r="K2527" s="54" t="s">
        <v>315</v>
      </c>
      <c r="L2527" s="89">
        <v>41688</v>
      </c>
      <c r="M2527" s="89"/>
      <c r="N2527" s="54" t="s">
        <v>316</v>
      </c>
      <c r="O2527" s="90">
        <v>-103.15059995519999</v>
      </c>
      <c r="P2527" s="54">
        <v>-20262</v>
      </c>
    </row>
    <row r="2528" spans="1:16" ht="24">
      <c r="A2528" s="54" t="s">
        <v>225</v>
      </c>
      <c r="B2528" s="54" t="s">
        <v>185</v>
      </c>
      <c r="C2528" s="54" t="s">
        <v>364</v>
      </c>
      <c r="D2528" s="54" t="s">
        <v>152</v>
      </c>
      <c r="E2528" s="54" t="s">
        <v>365</v>
      </c>
      <c r="F2528" s="54" t="s">
        <v>267</v>
      </c>
      <c r="G2528" s="54" t="s">
        <v>202</v>
      </c>
      <c r="H2528" s="54" t="s">
        <v>993</v>
      </c>
      <c r="I2528" s="54" t="s">
        <v>994</v>
      </c>
      <c r="J2528" s="54" t="s">
        <v>202</v>
      </c>
      <c r="K2528" s="54" t="s">
        <v>993</v>
      </c>
      <c r="L2528" s="89">
        <v>42052</v>
      </c>
      <c r="M2528" s="89"/>
      <c r="N2528" s="54" t="s">
        <v>995</v>
      </c>
      <c r="O2528" s="90">
        <v>-4.1633675310999996</v>
      </c>
      <c r="P2528" s="54">
        <v>-816</v>
      </c>
    </row>
    <row r="2529" spans="1:16" ht="24">
      <c r="A2529" s="54" t="s">
        <v>225</v>
      </c>
      <c r="B2529" s="54" t="s">
        <v>185</v>
      </c>
      <c r="C2529" s="54" t="s">
        <v>364</v>
      </c>
      <c r="D2529" s="54" t="s">
        <v>152</v>
      </c>
      <c r="E2529" s="54" t="s">
        <v>365</v>
      </c>
      <c r="F2529" s="54" t="s">
        <v>267</v>
      </c>
      <c r="G2529" s="54" t="s">
        <v>202</v>
      </c>
      <c r="H2529" s="54" t="s">
        <v>203</v>
      </c>
      <c r="I2529" s="54" t="s">
        <v>996</v>
      </c>
      <c r="J2529" s="54" t="s">
        <v>202</v>
      </c>
      <c r="K2529" s="54" t="s">
        <v>997</v>
      </c>
      <c r="L2529" s="89">
        <v>42136</v>
      </c>
      <c r="M2529" s="89"/>
      <c r="N2529" s="54" t="s">
        <v>998</v>
      </c>
      <c r="O2529" s="90">
        <v>-0.63743114340000018</v>
      </c>
      <c r="P2529" s="54">
        <v>-125</v>
      </c>
    </row>
    <row r="2530" spans="1:16" ht="24">
      <c r="A2530" s="54" t="s">
        <v>225</v>
      </c>
      <c r="B2530" s="54" t="s">
        <v>185</v>
      </c>
      <c r="C2530" s="54" t="s">
        <v>364</v>
      </c>
      <c r="D2530" s="54" t="s">
        <v>152</v>
      </c>
      <c r="E2530" s="54" t="s">
        <v>365</v>
      </c>
      <c r="F2530" s="54" t="s">
        <v>267</v>
      </c>
      <c r="G2530" s="54" t="s">
        <v>202</v>
      </c>
      <c r="H2530" s="54" t="s">
        <v>203</v>
      </c>
      <c r="I2530" s="54" t="s">
        <v>996</v>
      </c>
      <c r="J2530" s="54" t="s">
        <v>202</v>
      </c>
      <c r="K2530" s="54" t="s">
        <v>999</v>
      </c>
      <c r="L2530" s="89">
        <v>42136</v>
      </c>
      <c r="M2530" s="89"/>
      <c r="N2530" s="54" t="s">
        <v>1000</v>
      </c>
      <c r="O2530" s="90">
        <v>-4.9115173080000014</v>
      </c>
      <c r="P2530" s="54">
        <v>-954</v>
      </c>
    </row>
    <row r="2531" spans="1:16" ht="24">
      <c r="A2531" s="54" t="s">
        <v>225</v>
      </c>
      <c r="B2531" s="54" t="s">
        <v>185</v>
      </c>
      <c r="C2531" s="54" t="s">
        <v>364</v>
      </c>
      <c r="D2531" s="54" t="s">
        <v>152</v>
      </c>
      <c r="E2531" s="54" t="s">
        <v>365</v>
      </c>
      <c r="F2531" s="54" t="s">
        <v>267</v>
      </c>
      <c r="G2531" s="54" t="s">
        <v>202</v>
      </c>
      <c r="H2531" s="54" t="s">
        <v>203</v>
      </c>
      <c r="I2531" s="54" t="s">
        <v>996</v>
      </c>
      <c r="J2531" s="54" t="s">
        <v>202</v>
      </c>
      <c r="K2531" s="54" t="s">
        <v>1001</v>
      </c>
      <c r="L2531" s="89">
        <v>42136</v>
      </c>
      <c r="M2531" s="89"/>
      <c r="N2531" s="54" t="s">
        <v>1002</v>
      </c>
      <c r="O2531" s="90">
        <v>-1.0098093853000001</v>
      </c>
      <c r="P2531" s="54">
        <v>-201</v>
      </c>
    </row>
    <row r="2532" spans="1:16" ht="24">
      <c r="A2532" s="54" t="s">
        <v>225</v>
      </c>
      <c r="B2532" s="54" t="s">
        <v>185</v>
      </c>
      <c r="C2532" s="54" t="s">
        <v>364</v>
      </c>
      <c r="D2532" s="54" t="s">
        <v>152</v>
      </c>
      <c r="E2532" s="54" t="s">
        <v>365</v>
      </c>
      <c r="F2532" s="54" t="s">
        <v>267</v>
      </c>
      <c r="G2532" s="54" t="s">
        <v>202</v>
      </c>
      <c r="H2532" s="54" t="s">
        <v>203</v>
      </c>
      <c r="I2532" s="54" t="s">
        <v>996</v>
      </c>
      <c r="J2532" s="54" t="s">
        <v>202</v>
      </c>
      <c r="K2532" s="54" t="s">
        <v>1003</v>
      </c>
      <c r="L2532" s="89">
        <v>42136</v>
      </c>
      <c r="M2532" s="89"/>
      <c r="N2532" s="54" t="s">
        <v>1004</v>
      </c>
      <c r="O2532" s="90">
        <v>-2.6735945870000002</v>
      </c>
      <c r="P2532" s="54">
        <v>-544</v>
      </c>
    </row>
    <row r="2533" spans="1:16" ht="24">
      <c r="A2533" s="54" t="s">
        <v>225</v>
      </c>
      <c r="B2533" s="54" t="s">
        <v>185</v>
      </c>
      <c r="C2533" s="54" t="s">
        <v>364</v>
      </c>
      <c r="D2533" s="54" t="s">
        <v>152</v>
      </c>
      <c r="E2533" s="54" t="s">
        <v>365</v>
      </c>
      <c r="F2533" s="54" t="s">
        <v>267</v>
      </c>
      <c r="G2533" s="54" t="s">
        <v>202</v>
      </c>
      <c r="H2533" s="54" t="s">
        <v>203</v>
      </c>
      <c r="I2533" s="54" t="s">
        <v>996</v>
      </c>
      <c r="J2533" s="54" t="s">
        <v>202</v>
      </c>
      <c r="K2533" s="54" t="s">
        <v>1005</v>
      </c>
      <c r="L2533" s="89">
        <v>42136</v>
      </c>
      <c r="M2533" s="89"/>
      <c r="N2533" s="54" t="s">
        <v>1006</v>
      </c>
      <c r="O2533" s="90">
        <v>-0.91890415469999998</v>
      </c>
      <c r="P2533" s="54">
        <v>-179</v>
      </c>
    </row>
    <row r="2534" spans="1:16" ht="24">
      <c r="A2534" s="54" t="s">
        <v>225</v>
      </c>
      <c r="B2534" s="54" t="s">
        <v>185</v>
      </c>
      <c r="C2534" s="54" t="s">
        <v>364</v>
      </c>
      <c r="D2534" s="54" t="s">
        <v>152</v>
      </c>
      <c r="E2534" s="54" t="s">
        <v>365</v>
      </c>
      <c r="F2534" s="54" t="s">
        <v>267</v>
      </c>
      <c r="G2534" s="54" t="s">
        <v>202</v>
      </c>
      <c r="H2534" s="54" t="s">
        <v>203</v>
      </c>
      <c r="I2534" s="54" t="s">
        <v>996</v>
      </c>
      <c r="J2534" s="54" t="s">
        <v>202</v>
      </c>
      <c r="K2534" s="54" t="s">
        <v>1007</v>
      </c>
      <c r="L2534" s="89">
        <v>42136</v>
      </c>
      <c r="M2534" s="89"/>
      <c r="N2534" s="54" t="s">
        <v>1008</v>
      </c>
      <c r="O2534" s="90">
        <v>-1.5363000156</v>
      </c>
      <c r="P2534" s="54">
        <v>-303</v>
      </c>
    </row>
    <row r="2535" spans="1:16" ht="24">
      <c r="A2535" s="54" t="s">
        <v>225</v>
      </c>
      <c r="B2535" s="54" t="s">
        <v>185</v>
      </c>
      <c r="C2535" s="54" t="s">
        <v>364</v>
      </c>
      <c r="D2535" s="54" t="s">
        <v>152</v>
      </c>
      <c r="E2535" s="54" t="s">
        <v>365</v>
      </c>
      <c r="F2535" s="54" t="s">
        <v>267</v>
      </c>
      <c r="G2535" s="54" t="s">
        <v>202</v>
      </c>
      <c r="H2535" s="54" t="s">
        <v>203</v>
      </c>
      <c r="I2535" s="54" t="s">
        <v>996</v>
      </c>
      <c r="J2535" s="54" t="s">
        <v>202</v>
      </c>
      <c r="K2535" s="54" t="s">
        <v>1009</v>
      </c>
      <c r="L2535" s="89">
        <v>42136</v>
      </c>
      <c r="M2535" s="89"/>
      <c r="N2535" s="54" t="s">
        <v>1010</v>
      </c>
      <c r="O2535" s="90">
        <v>-0.63702765880000001</v>
      </c>
      <c r="P2535" s="54">
        <v>-121</v>
      </c>
    </row>
    <row r="2536" spans="1:16" ht="24">
      <c r="A2536" s="54" t="s">
        <v>225</v>
      </c>
      <c r="B2536" s="54" t="s">
        <v>185</v>
      </c>
      <c r="C2536" s="54" t="s">
        <v>364</v>
      </c>
      <c r="D2536" s="54" t="s">
        <v>152</v>
      </c>
      <c r="E2536" s="54" t="s">
        <v>365</v>
      </c>
      <c r="F2536" s="54" t="s">
        <v>267</v>
      </c>
      <c r="G2536" s="54" t="s">
        <v>202</v>
      </c>
      <c r="H2536" s="54" t="s">
        <v>1403</v>
      </c>
      <c r="I2536" s="54" t="s">
        <v>1404</v>
      </c>
      <c r="J2536" s="54" t="s">
        <v>202</v>
      </c>
      <c r="K2536" s="54" t="s">
        <v>1415</v>
      </c>
      <c r="L2536" s="89">
        <v>43154</v>
      </c>
      <c r="M2536" s="89"/>
      <c r="N2536" s="54" t="s">
        <v>1416</v>
      </c>
      <c r="O2536" s="90">
        <v>7.4427396000000014E-3</v>
      </c>
      <c r="P2536" s="54">
        <v>1</v>
      </c>
    </row>
    <row r="2537" spans="1:16" ht="24">
      <c r="A2537" s="54" t="s">
        <v>225</v>
      </c>
      <c r="B2537" s="54" t="s">
        <v>185</v>
      </c>
      <c r="C2537" s="54" t="s">
        <v>364</v>
      </c>
      <c r="D2537" s="54" t="s">
        <v>152</v>
      </c>
      <c r="E2537" s="54" t="s">
        <v>365</v>
      </c>
      <c r="F2537" s="54" t="s">
        <v>267</v>
      </c>
      <c r="G2537" s="54" t="s">
        <v>202</v>
      </c>
      <c r="H2537" s="54" t="s">
        <v>1011</v>
      </c>
      <c r="I2537" s="54" t="s">
        <v>1012</v>
      </c>
      <c r="J2537" s="54" t="s">
        <v>202</v>
      </c>
      <c r="K2537" s="54" t="s">
        <v>1013</v>
      </c>
      <c r="L2537" s="89">
        <v>41982</v>
      </c>
      <c r="M2537" s="89"/>
      <c r="N2537" s="54" t="s">
        <v>1014</v>
      </c>
      <c r="O2537" s="90">
        <v>-5.8223445947000014</v>
      </c>
      <c r="P2537" s="54">
        <v>-1141</v>
      </c>
    </row>
    <row r="2538" spans="1:16" ht="24">
      <c r="A2538" s="54" t="s">
        <v>225</v>
      </c>
      <c r="B2538" s="54" t="s">
        <v>185</v>
      </c>
      <c r="C2538" s="54" t="s">
        <v>364</v>
      </c>
      <c r="D2538" s="54" t="s">
        <v>152</v>
      </c>
      <c r="E2538" s="54" t="s">
        <v>365</v>
      </c>
      <c r="F2538" s="54" t="s">
        <v>267</v>
      </c>
      <c r="G2538" s="54" t="s">
        <v>202</v>
      </c>
      <c r="H2538" s="54" t="s">
        <v>1011</v>
      </c>
      <c r="I2538" s="54" t="s">
        <v>1012</v>
      </c>
      <c r="J2538" s="54" t="s">
        <v>202</v>
      </c>
      <c r="K2538" s="54" t="s">
        <v>1015</v>
      </c>
      <c r="L2538" s="89">
        <v>41982</v>
      </c>
      <c r="M2538" s="89"/>
      <c r="N2538" s="54" t="s">
        <v>1016</v>
      </c>
      <c r="O2538" s="90">
        <v>-13.149954451599999</v>
      </c>
      <c r="P2538" s="54">
        <v>-2620</v>
      </c>
    </row>
    <row r="2539" spans="1:16" ht="24">
      <c r="A2539" s="54" t="s">
        <v>225</v>
      </c>
      <c r="B2539" s="54" t="s">
        <v>185</v>
      </c>
      <c r="C2539" s="54" t="s">
        <v>364</v>
      </c>
      <c r="D2539" s="54" t="s">
        <v>152</v>
      </c>
      <c r="E2539" s="54" t="s">
        <v>365</v>
      </c>
      <c r="F2539" s="54" t="s">
        <v>267</v>
      </c>
      <c r="G2539" s="54" t="s">
        <v>1018</v>
      </c>
      <c r="H2539" s="54" t="s">
        <v>1019</v>
      </c>
      <c r="I2539" s="54" t="s">
        <v>1020</v>
      </c>
      <c r="J2539" s="54" t="s">
        <v>1018</v>
      </c>
      <c r="K2539" s="54" t="s">
        <v>1021</v>
      </c>
      <c r="L2539" s="89">
        <v>41688</v>
      </c>
      <c r="M2539" s="89"/>
      <c r="N2539" s="54" t="s">
        <v>1022</v>
      </c>
      <c r="O2539" s="90">
        <v>-0.52098910789999997</v>
      </c>
      <c r="P2539" s="54">
        <v>-106</v>
      </c>
    </row>
    <row r="2540" spans="1:16" ht="24">
      <c r="A2540" s="54" t="s">
        <v>225</v>
      </c>
      <c r="B2540" s="54" t="s">
        <v>185</v>
      </c>
      <c r="C2540" s="54" t="s">
        <v>364</v>
      </c>
      <c r="D2540" s="54" t="s">
        <v>152</v>
      </c>
      <c r="E2540" s="54" t="s">
        <v>365</v>
      </c>
      <c r="F2540" s="54" t="s">
        <v>267</v>
      </c>
      <c r="G2540" s="54" t="s">
        <v>1018</v>
      </c>
      <c r="H2540" s="54" t="s">
        <v>1019</v>
      </c>
      <c r="I2540" s="54" t="s">
        <v>1020</v>
      </c>
      <c r="J2540" s="54" t="s">
        <v>1018</v>
      </c>
      <c r="K2540" s="54" t="s">
        <v>1023</v>
      </c>
      <c r="L2540" s="89">
        <v>41688</v>
      </c>
      <c r="M2540" s="89"/>
      <c r="N2540" s="54" t="s">
        <v>1024</v>
      </c>
      <c r="O2540" s="90">
        <v>-5.4073350261000002</v>
      </c>
      <c r="P2540" s="54">
        <v>-1146</v>
      </c>
    </row>
    <row r="2541" spans="1:16" ht="24">
      <c r="A2541" s="54" t="s">
        <v>225</v>
      </c>
      <c r="B2541" s="54" t="s">
        <v>185</v>
      </c>
      <c r="C2541" s="54" t="s">
        <v>364</v>
      </c>
      <c r="D2541" s="54" t="s">
        <v>152</v>
      </c>
      <c r="E2541" s="54" t="s">
        <v>365</v>
      </c>
      <c r="F2541" s="54" t="s">
        <v>267</v>
      </c>
      <c r="G2541" s="54" t="s">
        <v>1018</v>
      </c>
      <c r="H2541" s="54" t="s">
        <v>1019</v>
      </c>
      <c r="I2541" s="54" t="s">
        <v>1020</v>
      </c>
      <c r="J2541" s="54" t="s">
        <v>1018</v>
      </c>
      <c r="K2541" s="54" t="s">
        <v>1025</v>
      </c>
      <c r="L2541" s="89">
        <v>41688</v>
      </c>
      <c r="M2541" s="89"/>
      <c r="N2541" s="54" t="s">
        <v>1026</v>
      </c>
      <c r="O2541" s="90">
        <v>-1.1937852969</v>
      </c>
      <c r="P2541" s="54">
        <v>-240</v>
      </c>
    </row>
    <row r="2542" spans="1:16" ht="24">
      <c r="A2542" s="54" t="s">
        <v>225</v>
      </c>
      <c r="B2542" s="54" t="s">
        <v>185</v>
      </c>
      <c r="C2542" s="54" t="s">
        <v>364</v>
      </c>
      <c r="D2542" s="54" t="s">
        <v>152</v>
      </c>
      <c r="E2542" s="54" t="s">
        <v>365</v>
      </c>
      <c r="F2542" s="54" t="s">
        <v>267</v>
      </c>
      <c r="G2542" s="54" t="s">
        <v>1018</v>
      </c>
      <c r="H2542" s="54" t="s">
        <v>1019</v>
      </c>
      <c r="I2542" s="54" t="s">
        <v>1020</v>
      </c>
      <c r="J2542" s="54" t="s">
        <v>1018</v>
      </c>
      <c r="K2542" s="54" t="s">
        <v>1027</v>
      </c>
      <c r="L2542" s="89">
        <v>41688</v>
      </c>
      <c r="M2542" s="89"/>
      <c r="N2542" s="54" t="s">
        <v>1028</v>
      </c>
      <c r="O2542" s="90">
        <v>-1.5388815575000001</v>
      </c>
      <c r="P2542" s="54">
        <v>-324</v>
      </c>
    </row>
    <row r="2543" spans="1:16" ht="24">
      <c r="A2543" s="54" t="s">
        <v>225</v>
      </c>
      <c r="B2543" s="54" t="s">
        <v>185</v>
      </c>
      <c r="C2543" s="54" t="s">
        <v>364</v>
      </c>
      <c r="D2543" s="54" t="s">
        <v>152</v>
      </c>
      <c r="E2543" s="54" t="s">
        <v>365</v>
      </c>
      <c r="F2543" s="54" t="s">
        <v>267</v>
      </c>
      <c r="G2543" s="54" t="s">
        <v>1018</v>
      </c>
      <c r="H2543" s="54" t="s">
        <v>1019</v>
      </c>
      <c r="I2543" s="54" t="s">
        <v>1020</v>
      </c>
      <c r="J2543" s="54" t="s">
        <v>1018</v>
      </c>
      <c r="K2543" s="54" t="s">
        <v>1029</v>
      </c>
      <c r="L2543" s="89">
        <v>41688</v>
      </c>
      <c r="M2543" s="89"/>
      <c r="N2543" s="54" t="s">
        <v>1030</v>
      </c>
      <c r="O2543" s="90">
        <v>-1.4835325007</v>
      </c>
      <c r="P2543" s="54">
        <v>-300</v>
      </c>
    </row>
    <row r="2544" spans="1:16" ht="24">
      <c r="A2544" s="54" t="s">
        <v>225</v>
      </c>
      <c r="B2544" s="54" t="s">
        <v>185</v>
      </c>
      <c r="C2544" s="54" t="s">
        <v>364</v>
      </c>
      <c r="D2544" s="54" t="s">
        <v>152</v>
      </c>
      <c r="E2544" s="54" t="s">
        <v>365</v>
      </c>
      <c r="F2544" s="54" t="s">
        <v>267</v>
      </c>
      <c r="G2544" s="54" t="s">
        <v>1018</v>
      </c>
      <c r="H2544" s="54" t="s">
        <v>1019</v>
      </c>
      <c r="I2544" s="54" t="s">
        <v>1020</v>
      </c>
      <c r="J2544" s="54" t="s">
        <v>1018</v>
      </c>
      <c r="K2544" s="54" t="s">
        <v>1031</v>
      </c>
      <c r="L2544" s="89">
        <v>41688</v>
      </c>
      <c r="M2544" s="89"/>
      <c r="N2544" s="54" t="s">
        <v>1032</v>
      </c>
      <c r="O2544" s="90">
        <v>-3.4207420825999999</v>
      </c>
      <c r="P2544" s="54">
        <v>-730</v>
      </c>
    </row>
    <row r="2545" spans="1:16" ht="24">
      <c r="A2545" s="54" t="s">
        <v>225</v>
      </c>
      <c r="B2545" s="54" t="s">
        <v>185</v>
      </c>
      <c r="C2545" s="54" t="s">
        <v>364</v>
      </c>
      <c r="D2545" s="54" t="s">
        <v>152</v>
      </c>
      <c r="E2545" s="54" t="s">
        <v>365</v>
      </c>
      <c r="F2545" s="54" t="s">
        <v>267</v>
      </c>
      <c r="G2545" s="54" t="s">
        <v>1018</v>
      </c>
      <c r="H2545" s="54" t="s">
        <v>1019</v>
      </c>
      <c r="I2545" s="54" t="s">
        <v>1020</v>
      </c>
      <c r="J2545" s="54" t="s">
        <v>1018</v>
      </c>
      <c r="K2545" s="54" t="s">
        <v>1033</v>
      </c>
      <c r="L2545" s="89">
        <v>41688</v>
      </c>
      <c r="M2545" s="89"/>
      <c r="N2545" s="54" t="s">
        <v>1034</v>
      </c>
      <c r="O2545" s="90">
        <v>-2.6559149624999998</v>
      </c>
      <c r="P2545" s="54">
        <v>-547</v>
      </c>
    </row>
    <row r="2546" spans="1:16" ht="24">
      <c r="A2546" s="54" t="s">
        <v>225</v>
      </c>
      <c r="B2546" s="54" t="s">
        <v>185</v>
      </c>
      <c r="C2546" s="54" t="s">
        <v>364</v>
      </c>
      <c r="D2546" s="54" t="s">
        <v>152</v>
      </c>
      <c r="E2546" s="54" t="s">
        <v>365</v>
      </c>
      <c r="F2546" s="54" t="s">
        <v>267</v>
      </c>
      <c r="G2546" s="54" t="s">
        <v>1018</v>
      </c>
      <c r="H2546" s="54" t="s">
        <v>1019</v>
      </c>
      <c r="I2546" s="54" t="s">
        <v>1020</v>
      </c>
      <c r="J2546" s="54" t="s">
        <v>1018</v>
      </c>
      <c r="K2546" s="54" t="s">
        <v>1035</v>
      </c>
      <c r="L2546" s="89">
        <v>41688</v>
      </c>
      <c r="M2546" s="89"/>
      <c r="N2546" s="54" t="s">
        <v>1036</v>
      </c>
      <c r="O2546" s="90">
        <v>-1.1750996993</v>
      </c>
      <c r="P2546" s="54">
        <v>-239</v>
      </c>
    </row>
    <row r="2547" spans="1:16" ht="24">
      <c r="A2547" s="54" t="s">
        <v>225</v>
      </c>
      <c r="B2547" s="54" t="s">
        <v>185</v>
      </c>
      <c r="C2547" s="54" t="s">
        <v>364</v>
      </c>
      <c r="D2547" s="54" t="s">
        <v>152</v>
      </c>
      <c r="E2547" s="54" t="s">
        <v>365</v>
      </c>
      <c r="F2547" s="54" t="s">
        <v>267</v>
      </c>
      <c r="G2547" s="54" t="s">
        <v>1018</v>
      </c>
      <c r="H2547" s="54" t="s">
        <v>1019</v>
      </c>
      <c r="I2547" s="54" t="s">
        <v>1020</v>
      </c>
      <c r="J2547" s="54" t="s">
        <v>1018</v>
      </c>
      <c r="K2547" s="54" t="s">
        <v>1037</v>
      </c>
      <c r="L2547" s="89">
        <v>41688</v>
      </c>
      <c r="M2547" s="89"/>
      <c r="N2547" s="54" t="s">
        <v>1038</v>
      </c>
      <c r="O2547" s="90">
        <v>-1.1944001056</v>
      </c>
      <c r="P2547" s="54">
        <v>-248</v>
      </c>
    </row>
    <row r="2548" spans="1:16" ht="24">
      <c r="A2548" s="54" t="s">
        <v>225</v>
      </c>
      <c r="B2548" s="54" t="s">
        <v>185</v>
      </c>
      <c r="C2548" s="54" t="s">
        <v>364</v>
      </c>
      <c r="D2548" s="54" t="s">
        <v>152</v>
      </c>
      <c r="E2548" s="54" t="s">
        <v>365</v>
      </c>
      <c r="F2548" s="54" t="s">
        <v>267</v>
      </c>
      <c r="G2548" s="54" t="s">
        <v>1018</v>
      </c>
      <c r="H2548" s="54" t="s">
        <v>1019</v>
      </c>
      <c r="I2548" s="54" t="s">
        <v>1020</v>
      </c>
      <c r="J2548" s="54" t="s">
        <v>1018</v>
      </c>
      <c r="K2548" s="54" t="s">
        <v>1039</v>
      </c>
      <c r="L2548" s="89">
        <v>41688</v>
      </c>
      <c r="M2548" s="89"/>
      <c r="N2548" s="54" t="s">
        <v>1040</v>
      </c>
      <c r="O2548" s="90">
        <v>-11.2307371826</v>
      </c>
      <c r="P2548" s="54">
        <v>-2323</v>
      </c>
    </row>
    <row r="2549" spans="1:16" ht="24">
      <c r="A2549" s="54" t="s">
        <v>225</v>
      </c>
      <c r="B2549" s="54" t="s">
        <v>185</v>
      </c>
      <c r="C2549" s="54" t="s">
        <v>364</v>
      </c>
      <c r="D2549" s="54" t="s">
        <v>152</v>
      </c>
      <c r="E2549" s="54" t="s">
        <v>365</v>
      </c>
      <c r="F2549" s="54" t="s">
        <v>267</v>
      </c>
      <c r="G2549" s="54" t="s">
        <v>207</v>
      </c>
      <c r="H2549" s="54" t="s">
        <v>207</v>
      </c>
      <c r="I2549" s="54" t="s">
        <v>317</v>
      </c>
      <c r="J2549" s="54" t="s">
        <v>207</v>
      </c>
      <c r="K2549" s="54" t="s">
        <v>337</v>
      </c>
      <c r="L2549" s="89">
        <v>41674</v>
      </c>
      <c r="M2549" s="89"/>
      <c r="N2549" s="54" t="s">
        <v>1041</v>
      </c>
      <c r="O2549" s="90">
        <v>-10.251704516</v>
      </c>
      <c r="P2549" s="54">
        <v>-1986</v>
      </c>
    </row>
    <row r="2550" spans="1:16" ht="24">
      <c r="A2550" s="54" t="s">
        <v>225</v>
      </c>
      <c r="B2550" s="54" t="s">
        <v>185</v>
      </c>
      <c r="C2550" s="54" t="s">
        <v>364</v>
      </c>
      <c r="D2550" s="54" t="s">
        <v>152</v>
      </c>
      <c r="E2550" s="54" t="s">
        <v>365</v>
      </c>
      <c r="F2550" s="54" t="s">
        <v>267</v>
      </c>
      <c r="G2550" s="54" t="s">
        <v>207</v>
      </c>
      <c r="H2550" s="54" t="s">
        <v>207</v>
      </c>
      <c r="I2550" s="54" t="s">
        <v>317</v>
      </c>
      <c r="J2550" s="54" t="s">
        <v>207</v>
      </c>
      <c r="K2550" s="54" t="s">
        <v>1042</v>
      </c>
      <c r="L2550" s="89">
        <v>41674</v>
      </c>
      <c r="M2550" s="89"/>
      <c r="N2550" s="54" t="s">
        <v>1043</v>
      </c>
      <c r="O2550" s="90">
        <v>-43.227759740700002</v>
      </c>
      <c r="P2550" s="54">
        <v>-8717</v>
      </c>
    </row>
    <row r="2551" spans="1:16" ht="24">
      <c r="A2551" s="54" t="s">
        <v>225</v>
      </c>
      <c r="B2551" s="54" t="s">
        <v>185</v>
      </c>
      <c r="C2551" s="54" t="s">
        <v>364</v>
      </c>
      <c r="D2551" s="54" t="s">
        <v>152</v>
      </c>
      <c r="E2551" s="54" t="s">
        <v>365</v>
      </c>
      <c r="F2551" s="54" t="s">
        <v>267</v>
      </c>
      <c r="G2551" s="54" t="s">
        <v>207</v>
      </c>
      <c r="H2551" s="54" t="s">
        <v>207</v>
      </c>
      <c r="I2551" s="54" t="s">
        <v>317</v>
      </c>
      <c r="J2551" s="54" t="s">
        <v>207</v>
      </c>
      <c r="K2551" s="54" t="s">
        <v>1044</v>
      </c>
      <c r="L2551" s="89">
        <v>41674</v>
      </c>
      <c r="M2551" s="89"/>
      <c r="N2551" s="54" t="s">
        <v>1045</v>
      </c>
      <c r="O2551" s="90">
        <v>-5.5806349411000014</v>
      </c>
      <c r="P2551" s="54">
        <v>-1103</v>
      </c>
    </row>
    <row r="2552" spans="1:16" ht="24">
      <c r="A2552" s="54" t="s">
        <v>225</v>
      </c>
      <c r="B2552" s="54" t="s">
        <v>185</v>
      </c>
      <c r="C2552" s="54" t="s">
        <v>364</v>
      </c>
      <c r="D2552" s="54" t="s">
        <v>152</v>
      </c>
      <c r="E2552" s="54" t="s">
        <v>365</v>
      </c>
      <c r="F2552" s="54" t="s">
        <v>267</v>
      </c>
      <c r="G2552" s="54" t="s">
        <v>207</v>
      </c>
      <c r="H2552" s="54" t="s">
        <v>207</v>
      </c>
      <c r="I2552" s="54" t="s">
        <v>317</v>
      </c>
      <c r="J2552" s="54" t="s">
        <v>207</v>
      </c>
      <c r="K2552" s="54" t="s">
        <v>318</v>
      </c>
      <c r="L2552" s="89">
        <v>41674</v>
      </c>
      <c r="M2552" s="89"/>
      <c r="N2552" s="54" t="s">
        <v>319</v>
      </c>
      <c r="O2552" s="90">
        <v>-4.4083247916000001</v>
      </c>
      <c r="P2552" s="54">
        <v>-849</v>
      </c>
    </row>
    <row r="2553" spans="1:16" ht="24">
      <c r="A2553" s="54" t="s">
        <v>225</v>
      </c>
      <c r="B2553" s="54" t="s">
        <v>185</v>
      </c>
      <c r="C2553" s="54" t="s">
        <v>364</v>
      </c>
      <c r="D2553" s="54" t="s">
        <v>152</v>
      </c>
      <c r="E2553" s="54" t="s">
        <v>365</v>
      </c>
      <c r="F2553" s="54" t="s">
        <v>267</v>
      </c>
      <c r="G2553" s="54" t="s">
        <v>207</v>
      </c>
      <c r="H2553" s="54" t="s">
        <v>207</v>
      </c>
      <c r="I2553" s="54" t="s">
        <v>317</v>
      </c>
      <c r="J2553" s="54" t="s">
        <v>207</v>
      </c>
      <c r="K2553" s="54" t="s">
        <v>340</v>
      </c>
      <c r="L2553" s="89">
        <v>41674</v>
      </c>
      <c r="M2553" s="89"/>
      <c r="N2553" s="54" t="s">
        <v>1046</v>
      </c>
      <c r="O2553" s="90">
        <v>-7.3821199303</v>
      </c>
      <c r="P2553" s="54">
        <v>-1410</v>
      </c>
    </row>
    <row r="2554" spans="1:16" ht="24">
      <c r="A2554" s="54" t="s">
        <v>225</v>
      </c>
      <c r="B2554" s="54" t="s">
        <v>185</v>
      </c>
      <c r="C2554" s="54" t="s">
        <v>364</v>
      </c>
      <c r="D2554" s="54" t="s">
        <v>152</v>
      </c>
      <c r="E2554" s="54" t="s">
        <v>365</v>
      </c>
      <c r="F2554" s="54" t="s">
        <v>267</v>
      </c>
      <c r="G2554" s="54" t="s">
        <v>207</v>
      </c>
      <c r="H2554" s="54" t="s">
        <v>207</v>
      </c>
      <c r="I2554" s="54" t="s">
        <v>317</v>
      </c>
      <c r="J2554" s="54" t="s">
        <v>207</v>
      </c>
      <c r="K2554" s="54" t="s">
        <v>320</v>
      </c>
      <c r="L2554" s="89">
        <v>41674</v>
      </c>
      <c r="M2554" s="89"/>
      <c r="N2554" s="54" t="s">
        <v>321</v>
      </c>
      <c r="O2554" s="90">
        <v>-11.6509732509</v>
      </c>
      <c r="P2554" s="54">
        <v>-2271</v>
      </c>
    </row>
    <row r="2555" spans="1:16" ht="24">
      <c r="A2555" s="54" t="s">
        <v>225</v>
      </c>
      <c r="B2555" s="54" t="s">
        <v>185</v>
      </c>
      <c r="C2555" s="54" t="s">
        <v>364</v>
      </c>
      <c r="D2555" s="54" t="s">
        <v>152</v>
      </c>
      <c r="E2555" s="54" t="s">
        <v>365</v>
      </c>
      <c r="F2555" s="54" t="s">
        <v>267</v>
      </c>
      <c r="G2555" s="54" t="s">
        <v>207</v>
      </c>
      <c r="H2555" s="54" t="s">
        <v>207</v>
      </c>
      <c r="I2555" s="54" t="s">
        <v>317</v>
      </c>
      <c r="J2555" s="54" t="s">
        <v>207</v>
      </c>
      <c r="K2555" s="54" t="s">
        <v>1047</v>
      </c>
      <c r="L2555" s="89">
        <v>41674</v>
      </c>
      <c r="M2555" s="89"/>
      <c r="N2555" s="54" t="s">
        <v>1048</v>
      </c>
      <c r="O2555" s="90">
        <v>-5.7774800907000001</v>
      </c>
      <c r="P2555" s="54">
        <v>-1105</v>
      </c>
    </row>
    <row r="2556" spans="1:16" ht="24">
      <c r="A2556" s="54" t="s">
        <v>225</v>
      </c>
      <c r="B2556" s="54" t="s">
        <v>185</v>
      </c>
      <c r="C2556" s="54" t="s">
        <v>364</v>
      </c>
      <c r="D2556" s="54" t="s">
        <v>152</v>
      </c>
      <c r="E2556" s="54" t="s">
        <v>365</v>
      </c>
      <c r="F2556" s="54" t="s">
        <v>267</v>
      </c>
      <c r="G2556" s="54" t="s">
        <v>207</v>
      </c>
      <c r="H2556" s="54" t="s">
        <v>207</v>
      </c>
      <c r="I2556" s="54" t="s">
        <v>317</v>
      </c>
      <c r="J2556" s="54" t="s">
        <v>207</v>
      </c>
      <c r="K2556" s="54" t="s">
        <v>1049</v>
      </c>
      <c r="L2556" s="89">
        <v>41674</v>
      </c>
      <c r="M2556" s="89"/>
      <c r="N2556" s="54" t="s">
        <v>1050</v>
      </c>
      <c r="O2556" s="90">
        <v>-3.6898414584000001</v>
      </c>
      <c r="P2556" s="54">
        <v>-723</v>
      </c>
    </row>
    <row r="2557" spans="1:16" ht="24">
      <c r="A2557" s="54" t="s">
        <v>225</v>
      </c>
      <c r="B2557" s="54" t="s">
        <v>185</v>
      </c>
      <c r="C2557" s="54" t="s">
        <v>364</v>
      </c>
      <c r="D2557" s="54" t="s">
        <v>152</v>
      </c>
      <c r="E2557" s="54" t="s">
        <v>365</v>
      </c>
      <c r="F2557" s="54" t="s">
        <v>267</v>
      </c>
      <c r="G2557" s="54" t="s">
        <v>207</v>
      </c>
      <c r="H2557" s="54" t="s">
        <v>207</v>
      </c>
      <c r="I2557" s="54" t="s">
        <v>317</v>
      </c>
      <c r="J2557" s="54" t="s">
        <v>207</v>
      </c>
      <c r="K2557" s="54" t="s">
        <v>1051</v>
      </c>
      <c r="L2557" s="89">
        <v>41674</v>
      </c>
      <c r="M2557" s="89"/>
      <c r="N2557" s="54" t="s">
        <v>1052</v>
      </c>
      <c r="O2557" s="90">
        <v>-3.3554031132</v>
      </c>
      <c r="P2557" s="54">
        <v>-651</v>
      </c>
    </row>
    <row r="2558" spans="1:16" ht="24">
      <c r="A2558" s="54" t="s">
        <v>225</v>
      </c>
      <c r="B2558" s="54" t="s">
        <v>185</v>
      </c>
      <c r="C2558" s="54" t="s">
        <v>364</v>
      </c>
      <c r="D2558" s="54" t="s">
        <v>152</v>
      </c>
      <c r="E2558" s="54" t="s">
        <v>365</v>
      </c>
      <c r="F2558" s="54" t="s">
        <v>267</v>
      </c>
      <c r="G2558" s="54" t="s">
        <v>207</v>
      </c>
      <c r="H2558" s="54" t="s">
        <v>207</v>
      </c>
      <c r="I2558" s="54" t="s">
        <v>317</v>
      </c>
      <c r="J2558" s="54" t="s">
        <v>207</v>
      </c>
      <c r="K2558" s="54" t="s">
        <v>1053</v>
      </c>
      <c r="L2558" s="89">
        <v>41674</v>
      </c>
      <c r="M2558" s="89"/>
      <c r="N2558" s="54" t="s">
        <v>1054</v>
      </c>
      <c r="O2558" s="90">
        <v>-3.2923195997999999</v>
      </c>
      <c r="P2558" s="54">
        <v>-642</v>
      </c>
    </row>
    <row r="2559" spans="1:16" ht="24">
      <c r="A2559" s="54" t="s">
        <v>225</v>
      </c>
      <c r="B2559" s="54" t="s">
        <v>185</v>
      </c>
      <c r="C2559" s="54" t="s">
        <v>364</v>
      </c>
      <c r="D2559" s="54" t="s">
        <v>152</v>
      </c>
      <c r="E2559" s="54" t="s">
        <v>365</v>
      </c>
      <c r="F2559" s="54" t="s">
        <v>267</v>
      </c>
      <c r="G2559" s="54" t="s">
        <v>207</v>
      </c>
      <c r="H2559" s="54" t="s">
        <v>207</v>
      </c>
      <c r="I2559" s="54" t="s">
        <v>317</v>
      </c>
      <c r="J2559" s="54" t="s">
        <v>207</v>
      </c>
      <c r="K2559" s="54" t="s">
        <v>1055</v>
      </c>
      <c r="L2559" s="89">
        <v>41674</v>
      </c>
      <c r="M2559" s="89"/>
      <c r="N2559" s="54" t="s">
        <v>1056</v>
      </c>
      <c r="O2559" s="90">
        <v>-9.772070899400001</v>
      </c>
      <c r="P2559" s="54">
        <v>-1904</v>
      </c>
    </row>
    <row r="2560" spans="1:16" ht="24">
      <c r="A2560" s="54" t="s">
        <v>225</v>
      </c>
      <c r="B2560" s="54" t="s">
        <v>185</v>
      </c>
      <c r="C2560" s="54" t="s">
        <v>364</v>
      </c>
      <c r="D2560" s="54" t="s">
        <v>152</v>
      </c>
      <c r="E2560" s="54" t="s">
        <v>365</v>
      </c>
      <c r="F2560" s="54" t="s">
        <v>267</v>
      </c>
      <c r="G2560" s="54" t="s">
        <v>207</v>
      </c>
      <c r="H2560" s="54" t="s">
        <v>207</v>
      </c>
      <c r="I2560" s="54" t="s">
        <v>317</v>
      </c>
      <c r="J2560" s="54" t="s">
        <v>207</v>
      </c>
      <c r="K2560" s="54" t="s">
        <v>322</v>
      </c>
      <c r="L2560" s="89">
        <v>41674</v>
      </c>
      <c r="M2560" s="89"/>
      <c r="N2560" s="54" t="s">
        <v>323</v>
      </c>
      <c r="O2560" s="90">
        <v>-57.865888329400001</v>
      </c>
      <c r="P2560" s="54">
        <v>-11509</v>
      </c>
    </row>
    <row r="2561" spans="1:16" ht="24">
      <c r="A2561" s="54" t="s">
        <v>225</v>
      </c>
      <c r="B2561" s="54" t="s">
        <v>185</v>
      </c>
      <c r="C2561" s="54" t="s">
        <v>364</v>
      </c>
      <c r="D2561" s="54" t="s">
        <v>152</v>
      </c>
      <c r="E2561" s="54" t="s">
        <v>365</v>
      </c>
      <c r="F2561" s="54" t="s">
        <v>267</v>
      </c>
      <c r="G2561" s="54" t="s">
        <v>204</v>
      </c>
      <c r="H2561" s="54" t="s">
        <v>205</v>
      </c>
      <c r="I2561" s="54" t="s">
        <v>324</v>
      </c>
      <c r="J2561" s="54" t="s">
        <v>204</v>
      </c>
      <c r="K2561" s="54" t="s">
        <v>325</v>
      </c>
      <c r="L2561" s="89">
        <v>42171</v>
      </c>
      <c r="M2561" s="89"/>
      <c r="N2561" s="54" t="s">
        <v>326</v>
      </c>
      <c r="O2561" s="90">
        <v>-11.903560971799999</v>
      </c>
      <c r="P2561" s="54">
        <v>-2421</v>
      </c>
    </row>
    <row r="2562" spans="1:16" ht="24">
      <c r="A2562" s="54" t="s">
        <v>225</v>
      </c>
      <c r="B2562" s="54" t="s">
        <v>185</v>
      </c>
      <c r="C2562" s="54" t="s">
        <v>364</v>
      </c>
      <c r="D2562" s="54" t="s">
        <v>152</v>
      </c>
      <c r="E2562" s="54" t="s">
        <v>365</v>
      </c>
      <c r="F2562" s="54" t="s">
        <v>267</v>
      </c>
      <c r="G2562" s="54" t="s">
        <v>204</v>
      </c>
      <c r="H2562" s="54" t="s">
        <v>205</v>
      </c>
      <c r="I2562" s="54" t="s">
        <v>324</v>
      </c>
      <c r="J2562" s="54" t="s">
        <v>204</v>
      </c>
      <c r="K2562" s="54" t="s">
        <v>1057</v>
      </c>
      <c r="L2562" s="89">
        <v>42171</v>
      </c>
      <c r="M2562" s="89"/>
      <c r="N2562" s="54" t="s">
        <v>1058</v>
      </c>
      <c r="O2562" s="90">
        <v>-6.1876157934</v>
      </c>
      <c r="P2562" s="54">
        <v>-1275</v>
      </c>
    </row>
    <row r="2563" spans="1:16" ht="24">
      <c r="A2563" s="54" t="s">
        <v>225</v>
      </c>
      <c r="B2563" s="54" t="s">
        <v>185</v>
      </c>
      <c r="C2563" s="54" t="s">
        <v>364</v>
      </c>
      <c r="D2563" s="54" t="s">
        <v>152</v>
      </c>
      <c r="E2563" s="54" t="s">
        <v>365</v>
      </c>
      <c r="F2563" s="54" t="s">
        <v>267</v>
      </c>
      <c r="G2563" s="54" t="s">
        <v>204</v>
      </c>
      <c r="H2563" s="54" t="s">
        <v>205</v>
      </c>
      <c r="I2563" s="54" t="s">
        <v>324</v>
      </c>
      <c r="J2563" s="54" t="s">
        <v>204</v>
      </c>
      <c r="K2563" s="54" t="s">
        <v>1059</v>
      </c>
      <c r="L2563" s="89">
        <v>42171</v>
      </c>
      <c r="M2563" s="89"/>
      <c r="N2563" s="54" t="s">
        <v>1060</v>
      </c>
      <c r="O2563" s="90">
        <v>-14.3719724544</v>
      </c>
      <c r="P2563" s="54">
        <v>-2925</v>
      </c>
    </row>
    <row r="2564" spans="1:16" ht="24">
      <c r="A2564" s="54" t="s">
        <v>225</v>
      </c>
      <c r="B2564" s="54" t="s">
        <v>185</v>
      </c>
      <c r="C2564" s="54" t="s">
        <v>364</v>
      </c>
      <c r="D2564" s="54" t="s">
        <v>152</v>
      </c>
      <c r="E2564" s="54" t="s">
        <v>365</v>
      </c>
      <c r="F2564" s="54" t="s">
        <v>267</v>
      </c>
      <c r="G2564" s="54" t="s">
        <v>204</v>
      </c>
      <c r="H2564" s="54" t="s">
        <v>205</v>
      </c>
      <c r="I2564" s="54" t="s">
        <v>324</v>
      </c>
      <c r="J2564" s="54" t="s">
        <v>204</v>
      </c>
      <c r="K2564" s="54" t="s">
        <v>1061</v>
      </c>
      <c r="L2564" s="89">
        <v>42171</v>
      </c>
      <c r="M2564" s="89"/>
      <c r="N2564" s="54" t="s">
        <v>1062</v>
      </c>
      <c r="O2564" s="90">
        <v>-9.0629358170000014</v>
      </c>
      <c r="P2564" s="54">
        <v>-1877</v>
      </c>
    </row>
    <row r="2565" spans="1:16" ht="24">
      <c r="A2565" s="54" t="s">
        <v>225</v>
      </c>
      <c r="B2565" s="54" t="s">
        <v>185</v>
      </c>
      <c r="C2565" s="54" t="s">
        <v>364</v>
      </c>
      <c r="D2565" s="54" t="s">
        <v>152</v>
      </c>
      <c r="E2565" s="54" t="s">
        <v>365</v>
      </c>
      <c r="F2565" s="54" t="s">
        <v>267</v>
      </c>
      <c r="G2565" s="54" t="s">
        <v>204</v>
      </c>
      <c r="H2565" s="54" t="s">
        <v>205</v>
      </c>
      <c r="I2565" s="54" t="s">
        <v>324</v>
      </c>
      <c r="J2565" s="54" t="s">
        <v>204</v>
      </c>
      <c r="K2565" s="54" t="s">
        <v>1063</v>
      </c>
      <c r="L2565" s="89">
        <v>42171</v>
      </c>
      <c r="M2565" s="89"/>
      <c r="N2565" s="54" t="s">
        <v>1064</v>
      </c>
      <c r="O2565" s="90">
        <v>-8.0009929483000004</v>
      </c>
      <c r="P2565" s="54">
        <v>-1622</v>
      </c>
    </row>
    <row r="2566" spans="1:16" ht="24">
      <c r="A2566" s="54" t="s">
        <v>225</v>
      </c>
      <c r="B2566" s="54" t="s">
        <v>185</v>
      </c>
      <c r="C2566" s="54" t="s">
        <v>364</v>
      </c>
      <c r="D2566" s="54" t="s">
        <v>152</v>
      </c>
      <c r="E2566" s="54" t="s">
        <v>365</v>
      </c>
      <c r="F2566" s="54" t="s">
        <v>267</v>
      </c>
      <c r="G2566" s="54" t="s">
        <v>204</v>
      </c>
      <c r="H2566" s="54" t="s">
        <v>205</v>
      </c>
      <c r="I2566" s="54" t="s">
        <v>324</v>
      </c>
      <c r="J2566" s="54" t="s">
        <v>204</v>
      </c>
      <c r="K2566" s="54" t="s">
        <v>327</v>
      </c>
      <c r="L2566" s="89">
        <v>42171</v>
      </c>
      <c r="M2566" s="89"/>
      <c r="N2566" s="54" t="s">
        <v>328</v>
      </c>
      <c r="O2566" s="90">
        <v>-28.987741921800001</v>
      </c>
      <c r="P2566" s="54">
        <v>-5782</v>
      </c>
    </row>
    <row r="2567" spans="1:16" ht="24">
      <c r="A2567" s="54" t="s">
        <v>225</v>
      </c>
      <c r="B2567" s="54" t="s">
        <v>185</v>
      </c>
      <c r="C2567" s="54" t="s">
        <v>364</v>
      </c>
      <c r="D2567" s="54" t="s">
        <v>152</v>
      </c>
      <c r="E2567" s="54" t="s">
        <v>365</v>
      </c>
      <c r="F2567" s="54" t="s">
        <v>267</v>
      </c>
      <c r="G2567" s="54" t="s">
        <v>204</v>
      </c>
      <c r="H2567" s="54" t="s">
        <v>205</v>
      </c>
      <c r="I2567" s="54" t="s">
        <v>324</v>
      </c>
      <c r="J2567" s="54" t="s">
        <v>204</v>
      </c>
      <c r="K2567" s="54" t="s">
        <v>329</v>
      </c>
      <c r="L2567" s="89">
        <v>42171</v>
      </c>
      <c r="M2567" s="89"/>
      <c r="N2567" s="54" t="s">
        <v>330</v>
      </c>
      <c r="O2567" s="90">
        <v>-28.220491146800001</v>
      </c>
      <c r="P2567" s="54">
        <v>-5771</v>
      </c>
    </row>
    <row r="2568" spans="1:16" ht="24">
      <c r="A2568" s="54" t="s">
        <v>225</v>
      </c>
      <c r="B2568" s="54" t="s">
        <v>185</v>
      </c>
      <c r="C2568" s="54" t="s">
        <v>364</v>
      </c>
      <c r="D2568" s="54" t="s">
        <v>152</v>
      </c>
      <c r="E2568" s="54" t="s">
        <v>365</v>
      </c>
      <c r="F2568" s="54" t="s">
        <v>267</v>
      </c>
      <c r="G2568" s="54" t="s">
        <v>204</v>
      </c>
      <c r="H2568" s="54" t="s">
        <v>205</v>
      </c>
      <c r="I2568" s="54" t="s">
        <v>324</v>
      </c>
      <c r="J2568" s="54" t="s">
        <v>204</v>
      </c>
      <c r="K2568" s="54" t="s">
        <v>1065</v>
      </c>
      <c r="L2568" s="89">
        <v>42171</v>
      </c>
      <c r="M2568" s="89"/>
      <c r="N2568" s="54" t="s">
        <v>1066</v>
      </c>
      <c r="O2568" s="90">
        <v>-17.075999602900001</v>
      </c>
      <c r="P2568" s="54">
        <v>-3447</v>
      </c>
    </row>
    <row r="2569" spans="1:16" ht="24">
      <c r="A2569" s="54" t="s">
        <v>225</v>
      </c>
      <c r="B2569" s="54" t="s">
        <v>185</v>
      </c>
      <c r="C2569" s="54" t="s">
        <v>364</v>
      </c>
      <c r="D2569" s="54" t="s">
        <v>152</v>
      </c>
      <c r="E2569" s="54" t="s">
        <v>365</v>
      </c>
      <c r="F2569" s="54" t="s">
        <v>267</v>
      </c>
      <c r="G2569" s="54" t="s">
        <v>204</v>
      </c>
      <c r="H2569" s="54" t="s">
        <v>205</v>
      </c>
      <c r="I2569" s="54" t="s">
        <v>324</v>
      </c>
      <c r="J2569" s="54" t="s">
        <v>204</v>
      </c>
      <c r="K2569" s="54" t="s">
        <v>1067</v>
      </c>
      <c r="L2569" s="89">
        <v>42171</v>
      </c>
      <c r="M2569" s="89"/>
      <c r="N2569" s="54" t="s">
        <v>1068</v>
      </c>
      <c r="O2569" s="90">
        <v>-8.852579222200001</v>
      </c>
      <c r="P2569" s="54">
        <v>-1779</v>
      </c>
    </row>
    <row r="2570" spans="1:16" ht="24">
      <c r="A2570" s="54" t="s">
        <v>225</v>
      </c>
      <c r="B2570" s="54" t="s">
        <v>185</v>
      </c>
      <c r="C2570" s="54" t="s">
        <v>364</v>
      </c>
      <c r="D2570" s="54" t="s">
        <v>152</v>
      </c>
      <c r="E2570" s="54" t="s">
        <v>365</v>
      </c>
      <c r="F2570" s="54" t="s">
        <v>267</v>
      </c>
      <c r="G2570" s="54" t="s">
        <v>204</v>
      </c>
      <c r="H2570" s="54" t="s">
        <v>331</v>
      </c>
      <c r="I2570" s="54" t="s">
        <v>332</v>
      </c>
      <c r="J2570" s="54" t="s">
        <v>204</v>
      </c>
      <c r="K2570" s="54" t="s">
        <v>331</v>
      </c>
      <c r="L2570" s="89">
        <v>42101</v>
      </c>
      <c r="M2570" s="89"/>
      <c r="N2570" s="54" t="s">
        <v>333</v>
      </c>
      <c r="O2570" s="90">
        <v>-103.83266976580001</v>
      </c>
      <c r="P2570" s="54">
        <v>-20982</v>
      </c>
    </row>
    <row r="2571" spans="1:16" ht="24">
      <c r="A2571" s="54" t="s">
        <v>225</v>
      </c>
      <c r="B2571" s="54" t="s">
        <v>185</v>
      </c>
      <c r="C2571" s="54" t="s">
        <v>364</v>
      </c>
      <c r="D2571" s="54" t="s">
        <v>152</v>
      </c>
      <c r="E2571" s="54" t="s">
        <v>365</v>
      </c>
      <c r="F2571" s="54" t="s">
        <v>267</v>
      </c>
      <c r="G2571" s="54" t="s">
        <v>204</v>
      </c>
      <c r="H2571" s="54" t="s">
        <v>206</v>
      </c>
      <c r="I2571" s="54" t="s">
        <v>1069</v>
      </c>
      <c r="J2571" s="54" t="s">
        <v>204</v>
      </c>
      <c r="K2571" s="54" t="s">
        <v>1070</v>
      </c>
      <c r="L2571" s="89">
        <v>41688</v>
      </c>
      <c r="M2571" s="89"/>
      <c r="N2571" s="54" t="s">
        <v>1071</v>
      </c>
      <c r="O2571" s="90">
        <v>-56.967235907300001</v>
      </c>
      <c r="P2571" s="54">
        <v>-11297</v>
      </c>
    </row>
    <row r="2572" spans="1:16" ht="24">
      <c r="A2572" s="54" t="s">
        <v>225</v>
      </c>
      <c r="B2572" s="54" t="s">
        <v>185</v>
      </c>
      <c r="C2572" s="54" t="s">
        <v>364</v>
      </c>
      <c r="D2572" s="54" t="s">
        <v>152</v>
      </c>
      <c r="E2572" s="54" t="s">
        <v>365</v>
      </c>
      <c r="F2572" s="54" t="s">
        <v>267</v>
      </c>
      <c r="G2572" s="54" t="s">
        <v>204</v>
      </c>
      <c r="H2572" s="54" t="s">
        <v>206</v>
      </c>
      <c r="I2572" s="54" t="s">
        <v>1069</v>
      </c>
      <c r="J2572" s="54" t="s">
        <v>204</v>
      </c>
      <c r="K2572" s="54" t="s">
        <v>1072</v>
      </c>
      <c r="L2572" s="89">
        <v>41688</v>
      </c>
      <c r="M2572" s="89"/>
      <c r="N2572" s="54" t="s">
        <v>1073</v>
      </c>
      <c r="O2572" s="90">
        <v>-12.681001008000001</v>
      </c>
      <c r="P2572" s="54">
        <v>-2573</v>
      </c>
    </row>
    <row r="2573" spans="1:16" ht="24">
      <c r="A2573" s="54" t="s">
        <v>225</v>
      </c>
      <c r="B2573" s="54" t="s">
        <v>185</v>
      </c>
      <c r="C2573" s="54" t="s">
        <v>364</v>
      </c>
      <c r="D2573" s="54" t="s">
        <v>152</v>
      </c>
      <c r="E2573" s="54" t="s">
        <v>365</v>
      </c>
      <c r="F2573" s="54" t="s">
        <v>267</v>
      </c>
      <c r="G2573" s="54" t="s">
        <v>204</v>
      </c>
      <c r="H2573" s="54" t="s">
        <v>206</v>
      </c>
      <c r="I2573" s="54" t="s">
        <v>1069</v>
      </c>
      <c r="J2573" s="54" t="s">
        <v>204</v>
      </c>
      <c r="K2573" s="54" t="s">
        <v>1074</v>
      </c>
      <c r="L2573" s="89">
        <v>41688</v>
      </c>
      <c r="M2573" s="89"/>
      <c r="N2573" s="54" t="s">
        <v>1075</v>
      </c>
      <c r="O2573" s="90">
        <v>-8.287827355100001</v>
      </c>
      <c r="P2573" s="54">
        <v>-1730</v>
      </c>
    </row>
    <row r="2574" spans="1:16" ht="24">
      <c r="A2574" s="54" t="s">
        <v>225</v>
      </c>
      <c r="B2574" s="54" t="s">
        <v>185</v>
      </c>
      <c r="C2574" s="54" t="s">
        <v>364</v>
      </c>
      <c r="D2574" s="54" t="s">
        <v>152</v>
      </c>
      <c r="E2574" s="54" t="s">
        <v>365</v>
      </c>
      <c r="F2574" s="54" t="s">
        <v>267</v>
      </c>
      <c r="G2574" s="54" t="s">
        <v>204</v>
      </c>
      <c r="H2574" s="54" t="s">
        <v>206</v>
      </c>
      <c r="I2574" s="54" t="s">
        <v>1069</v>
      </c>
      <c r="J2574" s="54" t="s">
        <v>204</v>
      </c>
      <c r="K2574" s="54" t="s">
        <v>1076</v>
      </c>
      <c r="L2574" s="89">
        <v>41688</v>
      </c>
      <c r="M2574" s="89"/>
      <c r="N2574" s="54" t="s">
        <v>1077</v>
      </c>
      <c r="O2574" s="90">
        <v>-11.1121141556</v>
      </c>
      <c r="P2574" s="54">
        <v>-2263</v>
      </c>
    </row>
    <row r="2575" spans="1:16" ht="24">
      <c r="A2575" s="54" t="s">
        <v>225</v>
      </c>
      <c r="B2575" s="54" t="s">
        <v>185</v>
      </c>
      <c r="C2575" s="54" t="s">
        <v>364</v>
      </c>
      <c r="D2575" s="54" t="s">
        <v>152</v>
      </c>
      <c r="E2575" s="54" t="s">
        <v>365</v>
      </c>
      <c r="F2575" s="54" t="s">
        <v>267</v>
      </c>
      <c r="G2575" s="54" t="s">
        <v>204</v>
      </c>
      <c r="H2575" s="54" t="s">
        <v>206</v>
      </c>
      <c r="I2575" s="54" t="s">
        <v>1069</v>
      </c>
      <c r="J2575" s="54" t="s">
        <v>204</v>
      </c>
      <c r="K2575" s="54" t="s">
        <v>1078</v>
      </c>
      <c r="L2575" s="89">
        <v>41688</v>
      </c>
      <c r="M2575" s="89"/>
      <c r="N2575" s="54" t="s">
        <v>1079</v>
      </c>
      <c r="O2575" s="90">
        <v>-24.952623131100001</v>
      </c>
      <c r="P2575" s="54">
        <v>-5084</v>
      </c>
    </row>
    <row r="2576" spans="1:16" ht="24">
      <c r="A2576" s="54" t="s">
        <v>225</v>
      </c>
      <c r="B2576" s="54" t="s">
        <v>185</v>
      </c>
      <c r="C2576" s="54" t="s">
        <v>364</v>
      </c>
      <c r="D2576" s="54" t="s">
        <v>152</v>
      </c>
      <c r="E2576" s="54" t="s">
        <v>365</v>
      </c>
      <c r="F2576" s="54" t="s">
        <v>267</v>
      </c>
      <c r="G2576" s="54" t="s">
        <v>204</v>
      </c>
      <c r="H2576" s="54" t="s">
        <v>206</v>
      </c>
      <c r="I2576" s="54" t="s">
        <v>1069</v>
      </c>
      <c r="J2576" s="54" t="s">
        <v>204</v>
      </c>
      <c r="K2576" s="54" t="s">
        <v>1080</v>
      </c>
      <c r="L2576" s="89">
        <v>41688</v>
      </c>
      <c r="M2576" s="89"/>
      <c r="N2576" s="54" t="s">
        <v>1081</v>
      </c>
      <c r="O2576" s="90">
        <v>-9.7899986582</v>
      </c>
      <c r="P2576" s="54">
        <v>-2014</v>
      </c>
    </row>
    <row r="2577" spans="1:16" ht="24">
      <c r="A2577" s="54" t="s">
        <v>225</v>
      </c>
      <c r="B2577" s="54" t="s">
        <v>185</v>
      </c>
      <c r="C2577" s="54" t="s">
        <v>364</v>
      </c>
      <c r="D2577" s="54" t="s">
        <v>152</v>
      </c>
      <c r="E2577" s="54" t="s">
        <v>365</v>
      </c>
      <c r="F2577" s="54" t="s">
        <v>267</v>
      </c>
      <c r="G2577" s="54" t="s">
        <v>204</v>
      </c>
      <c r="H2577" s="54" t="s">
        <v>206</v>
      </c>
      <c r="I2577" s="54" t="s">
        <v>1069</v>
      </c>
      <c r="J2577" s="54" t="s">
        <v>204</v>
      </c>
      <c r="K2577" s="54" t="s">
        <v>1082</v>
      </c>
      <c r="L2577" s="89">
        <v>41688</v>
      </c>
      <c r="M2577" s="89"/>
      <c r="N2577" s="54" t="s">
        <v>1083</v>
      </c>
      <c r="O2577" s="90">
        <v>-20.4605301064</v>
      </c>
      <c r="P2577" s="54">
        <v>-4056</v>
      </c>
    </row>
    <row r="2578" spans="1:16" ht="24">
      <c r="A2578" s="54" t="s">
        <v>225</v>
      </c>
      <c r="B2578" s="54" t="s">
        <v>185</v>
      </c>
      <c r="C2578" s="54" t="s">
        <v>364</v>
      </c>
      <c r="D2578" s="54" t="s">
        <v>152</v>
      </c>
      <c r="E2578" s="54" t="s">
        <v>365</v>
      </c>
      <c r="F2578" s="54" t="s">
        <v>267</v>
      </c>
      <c r="G2578" s="54" t="s">
        <v>204</v>
      </c>
      <c r="H2578" s="54" t="s">
        <v>206</v>
      </c>
      <c r="I2578" s="54" t="s">
        <v>1069</v>
      </c>
      <c r="J2578" s="54" t="s">
        <v>204</v>
      </c>
      <c r="K2578" s="54" t="s">
        <v>1084</v>
      </c>
      <c r="L2578" s="89">
        <v>41688</v>
      </c>
      <c r="M2578" s="89"/>
      <c r="N2578" s="54" t="s">
        <v>1085</v>
      </c>
      <c r="O2578" s="90">
        <v>-11.933853884199999</v>
      </c>
      <c r="P2578" s="54">
        <v>-2433</v>
      </c>
    </row>
    <row r="2579" spans="1:16" ht="24">
      <c r="A2579" s="54" t="s">
        <v>225</v>
      </c>
      <c r="B2579" s="54" t="s">
        <v>185</v>
      </c>
      <c r="C2579" s="54" t="s">
        <v>364</v>
      </c>
      <c r="D2579" s="54" t="s">
        <v>152</v>
      </c>
      <c r="E2579" s="54" t="s">
        <v>365</v>
      </c>
      <c r="F2579" s="54" t="s">
        <v>267</v>
      </c>
      <c r="G2579" s="54" t="s">
        <v>204</v>
      </c>
      <c r="H2579" s="54" t="s">
        <v>206</v>
      </c>
      <c r="I2579" s="54" t="s">
        <v>1069</v>
      </c>
      <c r="J2579" s="54" t="s">
        <v>204</v>
      </c>
      <c r="K2579" s="54" t="s">
        <v>1086</v>
      </c>
      <c r="L2579" s="89">
        <v>41688</v>
      </c>
      <c r="M2579" s="89"/>
      <c r="N2579" s="54" t="s">
        <v>1087</v>
      </c>
      <c r="O2579" s="90">
        <v>-10.7322435723</v>
      </c>
      <c r="P2579" s="54">
        <v>-2224</v>
      </c>
    </row>
    <row r="2580" spans="1:16" ht="24">
      <c r="A2580" s="54" t="s">
        <v>225</v>
      </c>
      <c r="B2580" s="54" t="s">
        <v>185</v>
      </c>
      <c r="C2580" s="54" t="s">
        <v>364</v>
      </c>
      <c r="D2580" s="54" t="s">
        <v>152</v>
      </c>
      <c r="E2580" s="54" t="s">
        <v>365</v>
      </c>
      <c r="F2580" s="54" t="s">
        <v>267</v>
      </c>
      <c r="G2580" s="54" t="s">
        <v>204</v>
      </c>
      <c r="H2580" s="54" t="s">
        <v>206</v>
      </c>
      <c r="I2580" s="54" t="s">
        <v>1069</v>
      </c>
      <c r="J2580" s="54" t="s">
        <v>204</v>
      </c>
      <c r="K2580" s="54" t="s">
        <v>1088</v>
      </c>
      <c r="L2580" s="89">
        <v>41688</v>
      </c>
      <c r="M2580" s="89"/>
      <c r="N2580" s="54" t="s">
        <v>1089</v>
      </c>
      <c r="O2580" s="90">
        <v>-93.831848131599997</v>
      </c>
      <c r="P2580" s="54">
        <v>-18684</v>
      </c>
    </row>
    <row r="2581" spans="1:16" ht="24">
      <c r="A2581" s="54" t="s">
        <v>225</v>
      </c>
      <c r="B2581" s="54" t="s">
        <v>185</v>
      </c>
      <c r="C2581" s="54" t="s">
        <v>364</v>
      </c>
      <c r="D2581" s="54" t="s">
        <v>152</v>
      </c>
      <c r="E2581" s="54" t="s">
        <v>365</v>
      </c>
      <c r="F2581" s="54" t="s">
        <v>267</v>
      </c>
      <c r="G2581" s="54" t="s">
        <v>204</v>
      </c>
      <c r="H2581" s="54" t="s">
        <v>206</v>
      </c>
      <c r="I2581" s="54" t="s">
        <v>1069</v>
      </c>
      <c r="J2581" s="54" t="s">
        <v>204</v>
      </c>
      <c r="K2581" s="54" t="s">
        <v>1090</v>
      </c>
      <c r="L2581" s="89">
        <v>41688</v>
      </c>
      <c r="M2581" s="89"/>
      <c r="N2581" s="54" t="s">
        <v>1091</v>
      </c>
      <c r="O2581" s="90">
        <v>-363.28935313599999</v>
      </c>
      <c r="P2581" s="54">
        <v>-72840</v>
      </c>
    </row>
    <row r="2582" spans="1:16" ht="24">
      <c r="A2582" s="54" t="s">
        <v>225</v>
      </c>
      <c r="B2582" s="54" t="s">
        <v>185</v>
      </c>
      <c r="C2582" s="54" t="s">
        <v>364</v>
      </c>
      <c r="D2582" s="54" t="s">
        <v>152</v>
      </c>
      <c r="E2582" s="54" t="s">
        <v>365</v>
      </c>
      <c r="F2582" s="54" t="s">
        <v>267</v>
      </c>
      <c r="G2582" s="54" t="s">
        <v>204</v>
      </c>
      <c r="H2582" s="54" t="s">
        <v>206</v>
      </c>
      <c r="I2582" s="54" t="s">
        <v>1069</v>
      </c>
      <c r="J2582" s="54" t="s">
        <v>204</v>
      </c>
      <c r="K2582" s="54" t="s">
        <v>1092</v>
      </c>
      <c r="L2582" s="89">
        <v>41688</v>
      </c>
      <c r="M2582" s="89"/>
      <c r="N2582" s="54" t="s">
        <v>1093</v>
      </c>
      <c r="O2582" s="90">
        <v>-11.4925022794</v>
      </c>
      <c r="P2582" s="54">
        <v>-2321</v>
      </c>
    </row>
    <row r="2583" spans="1:16" ht="24">
      <c r="A2583" s="54" t="s">
        <v>225</v>
      </c>
      <c r="B2583" s="54" t="s">
        <v>185</v>
      </c>
      <c r="C2583" s="54" t="s">
        <v>364</v>
      </c>
      <c r="D2583" s="54" t="s">
        <v>152</v>
      </c>
      <c r="E2583" s="54" t="s">
        <v>365</v>
      </c>
      <c r="F2583" s="54" t="s">
        <v>267</v>
      </c>
      <c r="G2583" s="54" t="s">
        <v>360</v>
      </c>
      <c r="H2583" s="54" t="s">
        <v>1094</v>
      </c>
      <c r="I2583" s="54" t="s">
        <v>1095</v>
      </c>
      <c r="J2583" s="54" t="s">
        <v>360</v>
      </c>
      <c r="K2583" s="54" t="s">
        <v>1096</v>
      </c>
      <c r="L2583" s="89">
        <v>42671</v>
      </c>
      <c r="M2583" s="89"/>
      <c r="N2583" s="54" t="s">
        <v>1097</v>
      </c>
      <c r="O2583" s="90">
        <v>-18.1939228311</v>
      </c>
      <c r="P2583" s="54">
        <v>-3725</v>
      </c>
    </row>
    <row r="2584" spans="1:16" ht="24">
      <c r="A2584" s="54" t="s">
        <v>225</v>
      </c>
      <c r="B2584" s="54" t="s">
        <v>185</v>
      </c>
      <c r="C2584" s="54" t="s">
        <v>364</v>
      </c>
      <c r="D2584" s="54" t="s">
        <v>152</v>
      </c>
      <c r="E2584" s="54" t="s">
        <v>365</v>
      </c>
      <c r="F2584" s="54" t="s">
        <v>267</v>
      </c>
      <c r="G2584" s="54" t="s">
        <v>360</v>
      </c>
      <c r="H2584" s="54" t="s">
        <v>1094</v>
      </c>
      <c r="I2584" s="54" t="s">
        <v>1095</v>
      </c>
      <c r="J2584" s="54" t="s">
        <v>360</v>
      </c>
      <c r="K2584" s="54" t="s">
        <v>1098</v>
      </c>
      <c r="L2584" s="89">
        <v>42671</v>
      </c>
      <c r="M2584" s="89"/>
      <c r="N2584" s="54" t="s">
        <v>1099</v>
      </c>
      <c r="O2584" s="90">
        <v>-27.755738161099998</v>
      </c>
      <c r="P2584" s="54">
        <v>-5631</v>
      </c>
    </row>
    <row r="2585" spans="1:16" ht="24">
      <c r="A2585" s="54" t="s">
        <v>225</v>
      </c>
      <c r="B2585" s="54" t="s">
        <v>185</v>
      </c>
      <c r="C2585" s="54" t="s">
        <v>364</v>
      </c>
      <c r="D2585" s="54" t="s">
        <v>152</v>
      </c>
      <c r="E2585" s="54" t="s">
        <v>365</v>
      </c>
      <c r="F2585" s="54" t="s">
        <v>267</v>
      </c>
      <c r="G2585" s="54" t="s">
        <v>360</v>
      </c>
      <c r="H2585" s="54" t="s">
        <v>1094</v>
      </c>
      <c r="I2585" s="54" t="s">
        <v>1095</v>
      </c>
      <c r="J2585" s="54" t="s">
        <v>360</v>
      </c>
      <c r="K2585" s="54" t="s">
        <v>1100</v>
      </c>
      <c r="L2585" s="89">
        <v>42671</v>
      </c>
      <c r="M2585" s="89"/>
      <c r="N2585" s="54" t="s">
        <v>1101</v>
      </c>
      <c r="O2585" s="90">
        <v>-31.209785760599999</v>
      </c>
      <c r="P2585" s="54">
        <v>-6424</v>
      </c>
    </row>
    <row r="2586" spans="1:16" ht="24">
      <c r="A2586" s="54" t="s">
        <v>225</v>
      </c>
      <c r="B2586" s="54" t="s">
        <v>185</v>
      </c>
      <c r="C2586" s="54" t="s">
        <v>364</v>
      </c>
      <c r="D2586" s="54" t="s">
        <v>152</v>
      </c>
      <c r="E2586" s="54" t="s">
        <v>365</v>
      </c>
      <c r="F2586" s="54" t="s">
        <v>267</v>
      </c>
      <c r="G2586" s="54" t="s">
        <v>360</v>
      </c>
      <c r="H2586" s="54" t="s">
        <v>1094</v>
      </c>
      <c r="I2586" s="54" t="s">
        <v>1095</v>
      </c>
      <c r="J2586" s="54" t="s">
        <v>360</v>
      </c>
      <c r="K2586" s="54" t="s">
        <v>1102</v>
      </c>
      <c r="L2586" s="89">
        <v>42671</v>
      </c>
      <c r="M2586" s="89"/>
      <c r="N2586" s="54" t="s">
        <v>1103</v>
      </c>
      <c r="O2586" s="90">
        <v>-2.2793429408999999</v>
      </c>
      <c r="P2586" s="54">
        <v>-478</v>
      </c>
    </row>
    <row r="2587" spans="1:16" ht="24">
      <c r="A2587" s="54" t="s">
        <v>225</v>
      </c>
      <c r="B2587" s="54" t="s">
        <v>185</v>
      </c>
      <c r="C2587" s="54" t="s">
        <v>364</v>
      </c>
      <c r="D2587" s="54" t="s">
        <v>152</v>
      </c>
      <c r="E2587" s="54" t="s">
        <v>365</v>
      </c>
      <c r="F2587" s="54" t="s">
        <v>267</v>
      </c>
      <c r="G2587" s="54" t="s">
        <v>360</v>
      </c>
      <c r="H2587" s="54" t="s">
        <v>1094</v>
      </c>
      <c r="I2587" s="54" t="s">
        <v>1095</v>
      </c>
      <c r="J2587" s="54" t="s">
        <v>360</v>
      </c>
      <c r="K2587" s="54" t="s">
        <v>361</v>
      </c>
      <c r="L2587" s="89">
        <v>42671</v>
      </c>
      <c r="M2587" s="89"/>
      <c r="N2587" s="54" t="s">
        <v>1104</v>
      </c>
      <c r="O2587" s="90">
        <v>-5.1530069749000003</v>
      </c>
      <c r="P2587" s="54">
        <v>-1064</v>
      </c>
    </row>
    <row r="2588" spans="1:16" ht="24">
      <c r="A2588" s="54" t="s">
        <v>225</v>
      </c>
      <c r="B2588" s="54" t="s">
        <v>185</v>
      </c>
      <c r="C2588" s="54" t="s">
        <v>364</v>
      </c>
      <c r="D2588" s="54" t="s">
        <v>152</v>
      </c>
      <c r="E2588" s="54" t="s">
        <v>365</v>
      </c>
      <c r="F2588" s="54" t="s">
        <v>267</v>
      </c>
      <c r="G2588" s="54" t="s">
        <v>360</v>
      </c>
      <c r="H2588" s="54" t="s">
        <v>1094</v>
      </c>
      <c r="I2588" s="54" t="s">
        <v>1095</v>
      </c>
      <c r="J2588" s="54" t="s">
        <v>360</v>
      </c>
      <c r="K2588" s="54" t="s">
        <v>1105</v>
      </c>
      <c r="L2588" s="89">
        <v>42671</v>
      </c>
      <c r="M2588" s="89"/>
      <c r="N2588" s="54" t="s">
        <v>1106</v>
      </c>
      <c r="O2588" s="90">
        <v>-2.5474963773999999</v>
      </c>
      <c r="P2588" s="54">
        <v>-537</v>
      </c>
    </row>
    <row r="2589" spans="1:16" ht="24">
      <c r="A2589" s="54" t="s">
        <v>225</v>
      </c>
      <c r="B2589" s="54" t="s">
        <v>185</v>
      </c>
      <c r="C2589" s="54" t="s">
        <v>364</v>
      </c>
      <c r="D2589" s="54" t="s">
        <v>152</v>
      </c>
      <c r="E2589" s="54" t="s">
        <v>365</v>
      </c>
      <c r="F2589" s="54" t="s">
        <v>267</v>
      </c>
      <c r="G2589" s="54" t="s">
        <v>360</v>
      </c>
      <c r="H2589" s="54" t="s">
        <v>1094</v>
      </c>
      <c r="I2589" s="54" t="s">
        <v>1095</v>
      </c>
      <c r="J2589" s="54" t="s">
        <v>360</v>
      </c>
      <c r="K2589" s="54" t="s">
        <v>1107</v>
      </c>
      <c r="L2589" s="89">
        <v>42671</v>
      </c>
      <c r="M2589" s="89"/>
      <c r="N2589" s="54" t="s">
        <v>1108</v>
      </c>
      <c r="O2589" s="90">
        <v>-6.3904905864000003</v>
      </c>
      <c r="P2589" s="54">
        <v>-1350</v>
      </c>
    </row>
    <row r="2590" spans="1:16" ht="24">
      <c r="A2590" s="54" t="s">
        <v>225</v>
      </c>
      <c r="B2590" s="54" t="s">
        <v>185</v>
      </c>
      <c r="C2590" s="54" t="s">
        <v>364</v>
      </c>
      <c r="D2590" s="54" t="s">
        <v>152</v>
      </c>
      <c r="E2590" s="54" t="s">
        <v>365</v>
      </c>
      <c r="F2590" s="54" t="s">
        <v>267</v>
      </c>
      <c r="G2590" s="54" t="s">
        <v>360</v>
      </c>
      <c r="H2590" s="54" t="s">
        <v>1094</v>
      </c>
      <c r="I2590" s="54" t="s">
        <v>1095</v>
      </c>
      <c r="J2590" s="54" t="s">
        <v>360</v>
      </c>
      <c r="K2590" s="54" t="s">
        <v>1109</v>
      </c>
      <c r="L2590" s="89">
        <v>42671</v>
      </c>
      <c r="M2590" s="89"/>
      <c r="N2590" s="54" t="s">
        <v>1110</v>
      </c>
      <c r="O2590" s="90">
        <v>-2.1678381974000001</v>
      </c>
      <c r="P2590" s="54">
        <v>-456</v>
      </c>
    </row>
    <row r="2591" spans="1:16" ht="24">
      <c r="A2591" s="54" t="s">
        <v>225</v>
      </c>
      <c r="B2591" s="54" t="s">
        <v>185</v>
      </c>
      <c r="C2591" s="54" t="s">
        <v>364</v>
      </c>
      <c r="D2591" s="54" t="s">
        <v>152</v>
      </c>
      <c r="E2591" s="54" t="s">
        <v>365</v>
      </c>
      <c r="F2591" s="54" t="s">
        <v>267</v>
      </c>
      <c r="G2591" s="54" t="s">
        <v>360</v>
      </c>
      <c r="H2591" s="54" t="s">
        <v>1094</v>
      </c>
      <c r="I2591" s="54" t="s">
        <v>1095</v>
      </c>
      <c r="J2591" s="54" t="s">
        <v>360</v>
      </c>
      <c r="K2591" s="54" t="s">
        <v>1111</v>
      </c>
      <c r="L2591" s="89">
        <v>42671</v>
      </c>
      <c r="M2591" s="89"/>
      <c r="N2591" s="54" t="s">
        <v>1112</v>
      </c>
      <c r="O2591" s="90">
        <v>-16.939116840499999</v>
      </c>
      <c r="P2591" s="54">
        <v>-3355</v>
      </c>
    </row>
    <row r="2592" spans="1:16" ht="24">
      <c r="A2592" s="54" t="s">
        <v>225</v>
      </c>
      <c r="B2592" s="54" t="s">
        <v>185</v>
      </c>
      <c r="C2592" s="54" t="s">
        <v>1124</v>
      </c>
      <c r="D2592" s="54" t="s">
        <v>152</v>
      </c>
      <c r="E2592" s="54" t="s">
        <v>1124</v>
      </c>
      <c r="F2592" s="54" t="s">
        <v>267</v>
      </c>
      <c r="G2592" s="54" t="s">
        <v>186</v>
      </c>
      <c r="H2592" s="54" t="s">
        <v>382</v>
      </c>
      <c r="I2592" s="54" t="s">
        <v>383</v>
      </c>
      <c r="J2592" s="54" t="s">
        <v>186</v>
      </c>
      <c r="K2592" s="54" t="s">
        <v>382</v>
      </c>
      <c r="L2592" s="89">
        <v>42230</v>
      </c>
      <c r="M2592" s="89"/>
      <c r="N2592" s="54" t="s">
        <v>384</v>
      </c>
      <c r="O2592" s="90">
        <v>0.86283016690000003</v>
      </c>
      <c r="P2592" s="54">
        <v>443</v>
      </c>
    </row>
    <row r="2593" spans="1:16" ht="24">
      <c r="A2593" s="54" t="s">
        <v>225</v>
      </c>
      <c r="B2593" s="54" t="s">
        <v>185</v>
      </c>
      <c r="C2593" s="54" t="s">
        <v>1124</v>
      </c>
      <c r="D2593" s="54" t="s">
        <v>152</v>
      </c>
      <c r="E2593" s="54" t="s">
        <v>1124</v>
      </c>
      <c r="F2593" s="54" t="s">
        <v>267</v>
      </c>
      <c r="G2593" s="54" t="s">
        <v>186</v>
      </c>
      <c r="H2593" s="54" t="s">
        <v>187</v>
      </c>
      <c r="I2593" s="54" t="s">
        <v>385</v>
      </c>
      <c r="J2593" s="54" t="s">
        <v>186</v>
      </c>
      <c r="K2593" s="54" t="s">
        <v>187</v>
      </c>
      <c r="L2593" s="89">
        <v>42482</v>
      </c>
      <c r="M2593" s="89"/>
      <c r="N2593" s="54" t="s">
        <v>386</v>
      </c>
      <c r="O2593" s="90">
        <v>2.9215684400000001E-2</v>
      </c>
      <c r="P2593" s="54">
        <v>15</v>
      </c>
    </row>
    <row r="2594" spans="1:16" ht="24">
      <c r="A2594" s="54" t="s">
        <v>225</v>
      </c>
      <c r="B2594" s="54" t="s">
        <v>185</v>
      </c>
      <c r="C2594" s="54" t="s">
        <v>1124</v>
      </c>
      <c r="D2594" s="54" t="s">
        <v>152</v>
      </c>
      <c r="E2594" s="54" t="s">
        <v>1124</v>
      </c>
      <c r="F2594" s="54" t="s">
        <v>267</v>
      </c>
      <c r="G2594" s="54" t="s">
        <v>186</v>
      </c>
      <c r="H2594" s="54" t="s">
        <v>187</v>
      </c>
      <c r="I2594" s="54" t="s">
        <v>387</v>
      </c>
      <c r="J2594" s="54" t="s">
        <v>186</v>
      </c>
      <c r="K2594" s="54" t="s">
        <v>187</v>
      </c>
      <c r="L2594" s="89">
        <v>42475</v>
      </c>
      <c r="M2594" s="89"/>
      <c r="N2594" s="54" t="s">
        <v>388</v>
      </c>
      <c r="O2594" s="90">
        <v>7.7907649000000002E-3</v>
      </c>
      <c r="P2594" s="54">
        <v>4</v>
      </c>
    </row>
    <row r="2595" spans="1:16" ht="24">
      <c r="A2595" s="54" t="s">
        <v>225</v>
      </c>
      <c r="B2595" s="54" t="s">
        <v>185</v>
      </c>
      <c r="C2595" s="54" t="s">
        <v>1124</v>
      </c>
      <c r="D2595" s="54" t="s">
        <v>152</v>
      </c>
      <c r="E2595" s="54" t="s">
        <v>1124</v>
      </c>
      <c r="F2595" s="54" t="s">
        <v>267</v>
      </c>
      <c r="G2595" s="54" t="s">
        <v>186</v>
      </c>
      <c r="H2595" s="54" t="s">
        <v>187</v>
      </c>
      <c r="I2595" s="54" t="s">
        <v>389</v>
      </c>
      <c r="J2595" s="54" t="s">
        <v>186</v>
      </c>
      <c r="K2595" s="54" t="s">
        <v>187</v>
      </c>
      <c r="L2595" s="89">
        <v>42489</v>
      </c>
      <c r="M2595" s="89"/>
      <c r="N2595" s="54" t="s">
        <v>390</v>
      </c>
      <c r="O2595" s="90">
        <v>5.8431181999999996E-3</v>
      </c>
      <c r="P2595" s="54">
        <v>3</v>
      </c>
    </row>
    <row r="2596" spans="1:16" ht="24">
      <c r="A2596" s="54" t="s">
        <v>225</v>
      </c>
      <c r="B2596" s="54" t="s">
        <v>185</v>
      </c>
      <c r="C2596" s="54" t="s">
        <v>1124</v>
      </c>
      <c r="D2596" s="54" t="s">
        <v>152</v>
      </c>
      <c r="E2596" s="54" t="s">
        <v>1124</v>
      </c>
      <c r="F2596" s="54" t="s">
        <v>267</v>
      </c>
      <c r="G2596" s="54" t="s">
        <v>186</v>
      </c>
      <c r="H2596" s="54" t="s">
        <v>187</v>
      </c>
      <c r="I2596" s="54" t="s">
        <v>268</v>
      </c>
      <c r="J2596" s="54" t="s">
        <v>186</v>
      </c>
      <c r="K2596" s="54" t="s">
        <v>187</v>
      </c>
      <c r="L2596" s="89">
        <v>42094</v>
      </c>
      <c r="M2596" s="89"/>
      <c r="N2596" s="54" t="s">
        <v>269</v>
      </c>
      <c r="O2596" s="90">
        <v>2.4696809692000001</v>
      </c>
      <c r="P2596" s="54">
        <v>1268</v>
      </c>
    </row>
    <row r="2597" spans="1:16" ht="24">
      <c r="A2597" s="54" t="s">
        <v>225</v>
      </c>
      <c r="B2597" s="54" t="s">
        <v>185</v>
      </c>
      <c r="C2597" s="54" t="s">
        <v>1124</v>
      </c>
      <c r="D2597" s="54" t="s">
        <v>152</v>
      </c>
      <c r="E2597" s="54" t="s">
        <v>1124</v>
      </c>
      <c r="F2597" s="54" t="s">
        <v>267</v>
      </c>
      <c r="G2597" s="54" t="s">
        <v>186</v>
      </c>
      <c r="H2597" s="54" t="s">
        <v>187</v>
      </c>
      <c r="I2597" s="54" t="s">
        <v>270</v>
      </c>
      <c r="J2597" s="54" t="s">
        <v>186</v>
      </c>
      <c r="K2597" s="54" t="s">
        <v>392</v>
      </c>
      <c r="L2597" s="89">
        <v>42251</v>
      </c>
      <c r="M2597" s="89"/>
      <c r="N2597" s="54" t="s">
        <v>393</v>
      </c>
      <c r="O2597" s="90">
        <v>3.5058607399999997E-2</v>
      </c>
      <c r="P2597" s="54">
        <v>18</v>
      </c>
    </row>
    <row r="2598" spans="1:16" ht="24">
      <c r="A2598" s="54" t="s">
        <v>225</v>
      </c>
      <c r="B2598" s="54" t="s">
        <v>185</v>
      </c>
      <c r="C2598" s="54" t="s">
        <v>1124</v>
      </c>
      <c r="D2598" s="54" t="s">
        <v>152</v>
      </c>
      <c r="E2598" s="54" t="s">
        <v>1124</v>
      </c>
      <c r="F2598" s="54" t="s">
        <v>267</v>
      </c>
      <c r="G2598" s="54" t="s">
        <v>186</v>
      </c>
      <c r="H2598" s="54" t="s">
        <v>187</v>
      </c>
      <c r="I2598" s="54" t="s">
        <v>270</v>
      </c>
      <c r="J2598" s="54" t="s">
        <v>186</v>
      </c>
      <c r="K2598" s="54" t="s">
        <v>271</v>
      </c>
      <c r="L2598" s="89">
        <v>42251</v>
      </c>
      <c r="M2598" s="89"/>
      <c r="N2598" s="54" t="s">
        <v>272</v>
      </c>
      <c r="O2598" s="90">
        <v>0.93489665740000005</v>
      </c>
      <c r="P2598" s="54">
        <v>480</v>
      </c>
    </row>
    <row r="2599" spans="1:16" ht="24">
      <c r="A2599" s="54" t="s">
        <v>225</v>
      </c>
      <c r="B2599" s="54" t="s">
        <v>185</v>
      </c>
      <c r="C2599" s="54" t="s">
        <v>1124</v>
      </c>
      <c r="D2599" s="54" t="s">
        <v>152</v>
      </c>
      <c r="E2599" s="54" t="s">
        <v>1124</v>
      </c>
      <c r="F2599" s="54" t="s">
        <v>267</v>
      </c>
      <c r="G2599" s="54" t="s">
        <v>186</v>
      </c>
      <c r="H2599" s="54" t="s">
        <v>187</v>
      </c>
      <c r="I2599" s="54" t="s">
        <v>270</v>
      </c>
      <c r="J2599" s="54" t="s">
        <v>186</v>
      </c>
      <c r="K2599" s="54" t="s">
        <v>394</v>
      </c>
      <c r="L2599" s="89">
        <v>42251</v>
      </c>
      <c r="M2599" s="89"/>
      <c r="N2599" s="54" t="s">
        <v>395</v>
      </c>
      <c r="O2599" s="90">
        <v>2.72678851E-2</v>
      </c>
      <c r="P2599" s="54">
        <v>14</v>
      </c>
    </row>
    <row r="2600" spans="1:16" ht="24">
      <c r="A2600" s="54" t="s">
        <v>225</v>
      </c>
      <c r="B2600" s="54" t="s">
        <v>185</v>
      </c>
      <c r="C2600" s="54" t="s">
        <v>1124</v>
      </c>
      <c r="D2600" s="54" t="s">
        <v>152</v>
      </c>
      <c r="E2600" s="54" t="s">
        <v>1124</v>
      </c>
      <c r="F2600" s="54" t="s">
        <v>267</v>
      </c>
      <c r="G2600" s="54" t="s">
        <v>186</v>
      </c>
      <c r="H2600" s="54" t="s">
        <v>187</v>
      </c>
      <c r="I2600" s="54" t="s">
        <v>270</v>
      </c>
      <c r="J2600" s="54" t="s">
        <v>186</v>
      </c>
      <c r="K2600" s="54" t="s">
        <v>396</v>
      </c>
      <c r="L2600" s="89">
        <v>42251</v>
      </c>
      <c r="M2600" s="89"/>
      <c r="N2600" s="54" t="s">
        <v>397</v>
      </c>
      <c r="O2600" s="90">
        <v>0.16360628769999999</v>
      </c>
      <c r="P2600" s="54">
        <v>84</v>
      </c>
    </row>
    <row r="2601" spans="1:16" ht="24">
      <c r="A2601" s="54" t="s">
        <v>225</v>
      </c>
      <c r="B2601" s="54" t="s">
        <v>185</v>
      </c>
      <c r="C2601" s="54" t="s">
        <v>1124</v>
      </c>
      <c r="D2601" s="54" t="s">
        <v>152</v>
      </c>
      <c r="E2601" s="54" t="s">
        <v>1124</v>
      </c>
      <c r="F2601" s="54" t="s">
        <v>267</v>
      </c>
      <c r="G2601" s="54" t="s">
        <v>186</v>
      </c>
      <c r="H2601" s="54" t="s">
        <v>187</v>
      </c>
      <c r="I2601" s="54" t="s">
        <v>270</v>
      </c>
      <c r="J2601" s="54" t="s">
        <v>186</v>
      </c>
      <c r="K2601" s="54" t="s">
        <v>273</v>
      </c>
      <c r="L2601" s="89">
        <v>42251</v>
      </c>
      <c r="M2601" s="89"/>
      <c r="N2601" s="54" t="s">
        <v>274</v>
      </c>
      <c r="O2601" s="90">
        <v>0.130495997</v>
      </c>
      <c r="P2601" s="54">
        <v>67</v>
      </c>
    </row>
    <row r="2602" spans="1:16" ht="24">
      <c r="A2602" s="54" t="s">
        <v>225</v>
      </c>
      <c r="B2602" s="54" t="s">
        <v>185</v>
      </c>
      <c r="C2602" s="54" t="s">
        <v>1124</v>
      </c>
      <c r="D2602" s="54" t="s">
        <v>152</v>
      </c>
      <c r="E2602" s="54" t="s">
        <v>1124</v>
      </c>
      <c r="F2602" s="54" t="s">
        <v>267</v>
      </c>
      <c r="G2602" s="54" t="s">
        <v>186</v>
      </c>
      <c r="H2602" s="54" t="s">
        <v>187</v>
      </c>
      <c r="I2602" s="54" t="s">
        <v>270</v>
      </c>
      <c r="J2602" s="54" t="s">
        <v>186</v>
      </c>
      <c r="K2602" s="54" t="s">
        <v>398</v>
      </c>
      <c r="L2602" s="89">
        <v>42251</v>
      </c>
      <c r="M2602" s="89"/>
      <c r="N2602" s="54" t="s">
        <v>399</v>
      </c>
      <c r="O2602" s="90">
        <v>0.1071237958</v>
      </c>
      <c r="P2602" s="54">
        <v>55</v>
      </c>
    </row>
    <row r="2603" spans="1:16" ht="24">
      <c r="A2603" s="54" t="s">
        <v>225</v>
      </c>
      <c r="B2603" s="54" t="s">
        <v>185</v>
      </c>
      <c r="C2603" s="54" t="s">
        <v>1124</v>
      </c>
      <c r="D2603" s="54" t="s">
        <v>152</v>
      </c>
      <c r="E2603" s="54" t="s">
        <v>1124</v>
      </c>
      <c r="F2603" s="54" t="s">
        <v>267</v>
      </c>
      <c r="G2603" s="54" t="s">
        <v>186</v>
      </c>
      <c r="H2603" s="54" t="s">
        <v>187</v>
      </c>
      <c r="I2603" s="54" t="s">
        <v>270</v>
      </c>
      <c r="J2603" s="54" t="s">
        <v>186</v>
      </c>
      <c r="K2603" s="54" t="s">
        <v>400</v>
      </c>
      <c r="L2603" s="89">
        <v>42251</v>
      </c>
      <c r="M2603" s="89"/>
      <c r="N2603" s="54" t="s">
        <v>401</v>
      </c>
      <c r="O2603" s="90">
        <v>9.5437024800000006E-2</v>
      </c>
      <c r="P2603" s="54">
        <v>49</v>
      </c>
    </row>
    <row r="2604" spans="1:16" ht="24">
      <c r="A2604" s="54" t="s">
        <v>225</v>
      </c>
      <c r="B2604" s="54" t="s">
        <v>185</v>
      </c>
      <c r="C2604" s="54" t="s">
        <v>1124</v>
      </c>
      <c r="D2604" s="54" t="s">
        <v>152</v>
      </c>
      <c r="E2604" s="54" t="s">
        <v>1124</v>
      </c>
      <c r="F2604" s="54" t="s">
        <v>267</v>
      </c>
      <c r="G2604" s="54" t="s">
        <v>186</v>
      </c>
      <c r="H2604" s="54" t="s">
        <v>271</v>
      </c>
      <c r="I2604" s="54" t="s">
        <v>402</v>
      </c>
      <c r="J2604" s="54" t="s">
        <v>186</v>
      </c>
      <c r="K2604" s="54" t="s">
        <v>271</v>
      </c>
      <c r="L2604" s="89">
        <v>42475</v>
      </c>
      <c r="M2604" s="89"/>
      <c r="N2604" s="54" t="s">
        <v>403</v>
      </c>
      <c r="O2604" s="90">
        <v>3.11631318E-2</v>
      </c>
      <c r="P2604" s="54">
        <v>16</v>
      </c>
    </row>
    <row r="2605" spans="1:16" ht="24">
      <c r="A2605" s="54" t="s">
        <v>225</v>
      </c>
      <c r="B2605" s="54" t="s">
        <v>185</v>
      </c>
      <c r="C2605" s="54" t="s">
        <v>1124</v>
      </c>
      <c r="D2605" s="54" t="s">
        <v>152</v>
      </c>
      <c r="E2605" s="54" t="s">
        <v>1124</v>
      </c>
      <c r="F2605" s="54" t="s">
        <v>267</v>
      </c>
      <c r="G2605" s="54" t="s">
        <v>186</v>
      </c>
      <c r="H2605" s="54" t="s">
        <v>404</v>
      </c>
      <c r="I2605" s="54" t="s">
        <v>405</v>
      </c>
      <c r="J2605" s="54" t="s">
        <v>186</v>
      </c>
      <c r="K2605" s="54" t="s">
        <v>404</v>
      </c>
      <c r="L2605" s="89">
        <v>42059</v>
      </c>
      <c r="M2605" s="89"/>
      <c r="N2605" s="54" t="s">
        <v>406</v>
      </c>
      <c r="O2605" s="90">
        <v>1.0712349242999999</v>
      </c>
      <c r="P2605" s="54">
        <v>550</v>
      </c>
    </row>
    <row r="2606" spans="1:16" ht="24">
      <c r="A2606" s="54" t="s">
        <v>225</v>
      </c>
      <c r="B2606" s="54" t="s">
        <v>185</v>
      </c>
      <c r="C2606" s="54" t="s">
        <v>1124</v>
      </c>
      <c r="D2606" s="54" t="s">
        <v>152</v>
      </c>
      <c r="E2606" s="54" t="s">
        <v>1124</v>
      </c>
      <c r="F2606" s="54" t="s">
        <v>267</v>
      </c>
      <c r="G2606" s="54" t="s">
        <v>186</v>
      </c>
      <c r="H2606" s="54" t="s">
        <v>404</v>
      </c>
      <c r="I2606" s="54" t="s">
        <v>407</v>
      </c>
      <c r="J2606" s="54" t="s">
        <v>186</v>
      </c>
      <c r="K2606" s="54" t="s">
        <v>404</v>
      </c>
      <c r="L2606" s="89">
        <v>42475</v>
      </c>
      <c r="M2606" s="89"/>
      <c r="N2606" s="54" t="s">
        <v>408</v>
      </c>
      <c r="O2606" s="90">
        <v>3.8953909999999998E-3</v>
      </c>
      <c r="P2606" s="54">
        <v>2</v>
      </c>
    </row>
    <row r="2607" spans="1:16" ht="24">
      <c r="A2607" s="54" t="s">
        <v>225</v>
      </c>
      <c r="B2607" s="54" t="s">
        <v>185</v>
      </c>
      <c r="C2607" s="54" t="s">
        <v>1124</v>
      </c>
      <c r="D2607" s="54" t="s">
        <v>152</v>
      </c>
      <c r="E2607" s="54" t="s">
        <v>1124</v>
      </c>
      <c r="F2607" s="54" t="s">
        <v>267</v>
      </c>
      <c r="G2607" s="54" t="s">
        <v>186</v>
      </c>
      <c r="H2607" s="54" t="s">
        <v>404</v>
      </c>
      <c r="I2607" s="54" t="s">
        <v>409</v>
      </c>
      <c r="J2607" s="54" t="s">
        <v>186</v>
      </c>
      <c r="K2607" s="54" t="s">
        <v>404</v>
      </c>
      <c r="L2607" s="89">
        <v>42475</v>
      </c>
      <c r="M2607" s="89"/>
      <c r="N2607" s="54" t="s">
        <v>410</v>
      </c>
      <c r="O2607" s="90">
        <v>5.8430842999999998E-3</v>
      </c>
      <c r="P2607" s="54">
        <v>3</v>
      </c>
    </row>
    <row r="2608" spans="1:16" ht="24">
      <c r="A2608" s="54" t="s">
        <v>225</v>
      </c>
      <c r="B2608" s="54" t="s">
        <v>185</v>
      </c>
      <c r="C2608" s="54" t="s">
        <v>1124</v>
      </c>
      <c r="D2608" s="54" t="s">
        <v>152</v>
      </c>
      <c r="E2608" s="54" t="s">
        <v>1124</v>
      </c>
      <c r="F2608" s="54" t="s">
        <v>267</v>
      </c>
      <c r="G2608" s="54" t="s">
        <v>411</v>
      </c>
      <c r="H2608" s="54" t="s">
        <v>411</v>
      </c>
      <c r="I2608" s="54" t="s">
        <v>412</v>
      </c>
      <c r="J2608" s="54" t="s">
        <v>411</v>
      </c>
      <c r="K2608" s="54" t="s">
        <v>413</v>
      </c>
      <c r="L2608" s="89">
        <v>41695</v>
      </c>
      <c r="M2608" s="89"/>
      <c r="N2608" s="54" t="s">
        <v>414</v>
      </c>
      <c r="O2608" s="90">
        <v>5.2587775400000009E-2</v>
      </c>
      <c r="P2608" s="54">
        <v>27</v>
      </c>
    </row>
    <row r="2609" spans="1:16" ht="24">
      <c r="A2609" s="54" t="s">
        <v>225</v>
      </c>
      <c r="B2609" s="54" t="s">
        <v>185</v>
      </c>
      <c r="C2609" s="54" t="s">
        <v>1124</v>
      </c>
      <c r="D2609" s="54" t="s">
        <v>152</v>
      </c>
      <c r="E2609" s="54" t="s">
        <v>1124</v>
      </c>
      <c r="F2609" s="54" t="s">
        <v>267</v>
      </c>
      <c r="G2609" s="54" t="s">
        <v>411</v>
      </c>
      <c r="H2609" s="54" t="s">
        <v>411</v>
      </c>
      <c r="I2609" s="54" t="s">
        <v>412</v>
      </c>
      <c r="J2609" s="54" t="s">
        <v>411</v>
      </c>
      <c r="K2609" s="54" t="s">
        <v>415</v>
      </c>
      <c r="L2609" s="89">
        <v>41695</v>
      </c>
      <c r="M2609" s="89"/>
      <c r="N2609" s="54" t="s">
        <v>416</v>
      </c>
      <c r="O2609" s="90">
        <v>1.36338365E-2</v>
      </c>
      <c r="P2609" s="54">
        <v>7</v>
      </c>
    </row>
    <row r="2610" spans="1:16" ht="24">
      <c r="A2610" s="54" t="s">
        <v>225</v>
      </c>
      <c r="B2610" s="54" t="s">
        <v>185</v>
      </c>
      <c r="C2610" s="54" t="s">
        <v>1124</v>
      </c>
      <c r="D2610" s="54" t="s">
        <v>152</v>
      </c>
      <c r="E2610" s="54" t="s">
        <v>1124</v>
      </c>
      <c r="F2610" s="54" t="s">
        <v>267</v>
      </c>
      <c r="G2610" s="54" t="s">
        <v>411</v>
      </c>
      <c r="H2610" s="54" t="s">
        <v>411</v>
      </c>
      <c r="I2610" s="54" t="s">
        <v>412</v>
      </c>
      <c r="J2610" s="54" t="s">
        <v>411</v>
      </c>
      <c r="K2610" s="54" t="s">
        <v>417</v>
      </c>
      <c r="L2610" s="89">
        <v>41695</v>
      </c>
      <c r="M2610" s="89"/>
      <c r="N2610" s="54" t="s">
        <v>418</v>
      </c>
      <c r="O2610" s="90">
        <v>7.7907818000000004E-3</v>
      </c>
      <c r="P2610" s="54">
        <v>4</v>
      </c>
    </row>
    <row r="2611" spans="1:16" ht="24">
      <c r="A2611" s="54" t="s">
        <v>225</v>
      </c>
      <c r="B2611" s="54" t="s">
        <v>185</v>
      </c>
      <c r="C2611" s="54" t="s">
        <v>1124</v>
      </c>
      <c r="D2611" s="54" t="s">
        <v>152</v>
      </c>
      <c r="E2611" s="54" t="s">
        <v>1124</v>
      </c>
      <c r="F2611" s="54" t="s">
        <v>267</v>
      </c>
      <c r="G2611" s="54" t="s">
        <v>411</v>
      </c>
      <c r="H2611" s="54" t="s">
        <v>411</v>
      </c>
      <c r="I2611" s="54" t="s">
        <v>412</v>
      </c>
      <c r="J2611" s="54" t="s">
        <v>411</v>
      </c>
      <c r="K2611" s="54" t="s">
        <v>419</v>
      </c>
      <c r="L2611" s="89">
        <v>41695</v>
      </c>
      <c r="M2611" s="89"/>
      <c r="N2611" s="54" t="s">
        <v>420</v>
      </c>
      <c r="O2611" s="90">
        <v>5.8431011999999999E-3</v>
      </c>
      <c r="P2611" s="54">
        <v>3</v>
      </c>
    </row>
    <row r="2612" spans="1:16" ht="24">
      <c r="A2612" s="54" t="s">
        <v>225</v>
      </c>
      <c r="B2612" s="54" t="s">
        <v>185</v>
      </c>
      <c r="C2612" s="54" t="s">
        <v>1124</v>
      </c>
      <c r="D2612" s="54" t="s">
        <v>152</v>
      </c>
      <c r="E2612" s="54" t="s">
        <v>1124</v>
      </c>
      <c r="F2612" s="54" t="s">
        <v>267</v>
      </c>
      <c r="G2612" s="54" t="s">
        <v>411</v>
      </c>
      <c r="H2612" s="54" t="s">
        <v>411</v>
      </c>
      <c r="I2612" s="54" t="s">
        <v>412</v>
      </c>
      <c r="J2612" s="54" t="s">
        <v>411</v>
      </c>
      <c r="K2612" s="54" t="s">
        <v>1122</v>
      </c>
      <c r="L2612" s="89">
        <v>41695</v>
      </c>
      <c r="M2612" s="89"/>
      <c r="N2612" s="54" t="s">
        <v>1123</v>
      </c>
      <c r="O2612" s="90">
        <v>9.7384709000000007E-3</v>
      </c>
      <c r="P2612" s="54">
        <v>5</v>
      </c>
    </row>
    <row r="2613" spans="1:16" ht="24">
      <c r="A2613" s="54" t="s">
        <v>225</v>
      </c>
      <c r="B2613" s="54" t="s">
        <v>185</v>
      </c>
      <c r="C2613" s="54" t="s">
        <v>1124</v>
      </c>
      <c r="D2613" s="54" t="s">
        <v>152</v>
      </c>
      <c r="E2613" s="54" t="s">
        <v>1124</v>
      </c>
      <c r="F2613" s="54" t="s">
        <v>267</v>
      </c>
      <c r="G2613" s="54" t="s">
        <v>411</v>
      </c>
      <c r="H2613" s="54" t="s">
        <v>421</v>
      </c>
      <c r="I2613" s="54" t="s">
        <v>422</v>
      </c>
      <c r="J2613" s="54" t="s">
        <v>411</v>
      </c>
      <c r="K2613" s="54" t="s">
        <v>421</v>
      </c>
      <c r="L2613" s="89">
        <v>41828</v>
      </c>
      <c r="M2613" s="89"/>
      <c r="N2613" s="54" t="s">
        <v>423</v>
      </c>
      <c r="O2613" s="90">
        <v>0.2473570974</v>
      </c>
      <c r="P2613" s="54">
        <v>127</v>
      </c>
    </row>
    <row r="2614" spans="1:16" ht="24">
      <c r="A2614" s="54" t="s">
        <v>225</v>
      </c>
      <c r="B2614" s="54" t="s">
        <v>185</v>
      </c>
      <c r="C2614" s="54" t="s">
        <v>1124</v>
      </c>
      <c r="D2614" s="54" t="s">
        <v>152</v>
      </c>
      <c r="E2614" s="54" t="s">
        <v>1124</v>
      </c>
      <c r="F2614" s="54" t="s">
        <v>267</v>
      </c>
      <c r="G2614" s="54" t="s">
        <v>411</v>
      </c>
      <c r="H2614" s="54" t="s">
        <v>424</v>
      </c>
      <c r="I2614" s="54" t="s">
        <v>425</v>
      </c>
      <c r="J2614" s="54" t="s">
        <v>411</v>
      </c>
      <c r="K2614" s="54" t="s">
        <v>424</v>
      </c>
      <c r="L2614" s="89">
        <v>41933</v>
      </c>
      <c r="M2614" s="89"/>
      <c r="N2614" s="54" t="s">
        <v>426</v>
      </c>
      <c r="O2614" s="90">
        <v>0.1129661166</v>
      </c>
      <c r="P2614" s="54">
        <v>58</v>
      </c>
    </row>
    <row r="2615" spans="1:16" ht="24">
      <c r="A2615" s="54" t="s">
        <v>225</v>
      </c>
      <c r="B2615" s="54" t="s">
        <v>185</v>
      </c>
      <c r="C2615" s="54" t="s">
        <v>1124</v>
      </c>
      <c r="D2615" s="54" t="s">
        <v>152</v>
      </c>
      <c r="E2615" s="54" t="s">
        <v>1124</v>
      </c>
      <c r="F2615" s="54" t="s">
        <v>267</v>
      </c>
      <c r="G2615" s="54" t="s">
        <v>411</v>
      </c>
      <c r="H2615" s="54" t="s">
        <v>427</v>
      </c>
      <c r="I2615" s="54" t="s">
        <v>428</v>
      </c>
      <c r="J2615" s="54" t="s">
        <v>411</v>
      </c>
      <c r="K2615" s="54" t="s">
        <v>429</v>
      </c>
      <c r="L2615" s="89">
        <v>42066</v>
      </c>
      <c r="M2615" s="89"/>
      <c r="N2615" s="54" t="s">
        <v>430</v>
      </c>
      <c r="O2615" s="90">
        <v>1.1686181299999999E-2</v>
      </c>
      <c r="P2615" s="54">
        <v>6</v>
      </c>
    </row>
    <row r="2616" spans="1:16" ht="24">
      <c r="A2616" s="54" t="s">
        <v>225</v>
      </c>
      <c r="B2616" s="54" t="s">
        <v>185</v>
      </c>
      <c r="C2616" s="54" t="s">
        <v>1124</v>
      </c>
      <c r="D2616" s="54" t="s">
        <v>152</v>
      </c>
      <c r="E2616" s="54" t="s">
        <v>1124</v>
      </c>
      <c r="F2616" s="54" t="s">
        <v>267</v>
      </c>
      <c r="G2616" s="54" t="s">
        <v>411</v>
      </c>
      <c r="H2616" s="54" t="s">
        <v>427</v>
      </c>
      <c r="I2616" s="54" t="s">
        <v>428</v>
      </c>
      <c r="J2616" s="54" t="s">
        <v>411</v>
      </c>
      <c r="K2616" s="54" t="s">
        <v>431</v>
      </c>
      <c r="L2616" s="89">
        <v>42066</v>
      </c>
      <c r="M2616" s="89"/>
      <c r="N2616" s="54" t="s">
        <v>432</v>
      </c>
      <c r="O2616" s="90">
        <v>1.9477527999999999E-3</v>
      </c>
      <c r="P2616" s="54">
        <v>1</v>
      </c>
    </row>
    <row r="2617" spans="1:16" ht="24">
      <c r="A2617" s="54" t="s">
        <v>225</v>
      </c>
      <c r="B2617" s="54" t="s">
        <v>185</v>
      </c>
      <c r="C2617" s="54" t="s">
        <v>1124</v>
      </c>
      <c r="D2617" s="54" t="s">
        <v>152</v>
      </c>
      <c r="E2617" s="54" t="s">
        <v>1124</v>
      </c>
      <c r="F2617" s="54" t="s">
        <v>267</v>
      </c>
      <c r="G2617" s="54" t="s">
        <v>411</v>
      </c>
      <c r="H2617" s="54" t="s">
        <v>427</v>
      </c>
      <c r="I2617" s="54" t="s">
        <v>428</v>
      </c>
      <c r="J2617" s="54" t="s">
        <v>411</v>
      </c>
      <c r="K2617" s="54" t="s">
        <v>433</v>
      </c>
      <c r="L2617" s="89">
        <v>42066</v>
      </c>
      <c r="M2617" s="89"/>
      <c r="N2617" s="54" t="s">
        <v>434</v>
      </c>
      <c r="O2617" s="90">
        <v>7.7907861000000014E-3</v>
      </c>
      <c r="P2617" s="54">
        <v>4</v>
      </c>
    </row>
    <row r="2618" spans="1:16" ht="24">
      <c r="A2618" s="54" t="s">
        <v>225</v>
      </c>
      <c r="B2618" s="54" t="s">
        <v>185</v>
      </c>
      <c r="C2618" s="54" t="s">
        <v>1124</v>
      </c>
      <c r="D2618" s="54" t="s">
        <v>152</v>
      </c>
      <c r="E2618" s="54" t="s">
        <v>1124</v>
      </c>
      <c r="F2618" s="54" t="s">
        <v>267</v>
      </c>
      <c r="G2618" s="54" t="s">
        <v>411</v>
      </c>
      <c r="H2618" s="54" t="s">
        <v>427</v>
      </c>
      <c r="I2618" s="54" t="s">
        <v>428</v>
      </c>
      <c r="J2618" s="54" t="s">
        <v>411</v>
      </c>
      <c r="K2618" s="54" t="s">
        <v>435</v>
      </c>
      <c r="L2618" s="89">
        <v>42066</v>
      </c>
      <c r="M2618" s="89"/>
      <c r="N2618" s="54" t="s">
        <v>436</v>
      </c>
      <c r="O2618" s="90">
        <v>6.6221709599999998E-2</v>
      </c>
      <c r="P2618" s="54">
        <v>34</v>
      </c>
    </row>
    <row r="2619" spans="1:16" ht="24">
      <c r="A2619" s="54" t="s">
        <v>225</v>
      </c>
      <c r="B2619" s="54" t="s">
        <v>185</v>
      </c>
      <c r="C2619" s="54" t="s">
        <v>1124</v>
      </c>
      <c r="D2619" s="54" t="s">
        <v>152</v>
      </c>
      <c r="E2619" s="54" t="s">
        <v>1124</v>
      </c>
      <c r="F2619" s="54" t="s">
        <v>267</v>
      </c>
      <c r="G2619" s="54" t="s">
        <v>411</v>
      </c>
      <c r="H2619" s="54" t="s">
        <v>427</v>
      </c>
      <c r="I2619" s="54" t="s">
        <v>428</v>
      </c>
      <c r="J2619" s="54" t="s">
        <v>411</v>
      </c>
      <c r="K2619" s="54" t="s">
        <v>437</v>
      </c>
      <c r="L2619" s="89">
        <v>42066</v>
      </c>
      <c r="M2619" s="89"/>
      <c r="N2619" s="54" t="s">
        <v>438</v>
      </c>
      <c r="O2619" s="90">
        <v>1.3633921300000001E-2</v>
      </c>
      <c r="P2619" s="54">
        <v>7</v>
      </c>
    </row>
    <row r="2620" spans="1:16" ht="24">
      <c r="A2620" s="54" t="s">
        <v>225</v>
      </c>
      <c r="B2620" s="54" t="s">
        <v>185</v>
      </c>
      <c r="C2620" s="54" t="s">
        <v>1124</v>
      </c>
      <c r="D2620" s="54" t="s">
        <v>152</v>
      </c>
      <c r="E2620" s="54" t="s">
        <v>1124</v>
      </c>
      <c r="F2620" s="54" t="s">
        <v>267</v>
      </c>
      <c r="G2620" s="54" t="s">
        <v>411</v>
      </c>
      <c r="H2620" s="54" t="s">
        <v>427</v>
      </c>
      <c r="I2620" s="54" t="s">
        <v>428</v>
      </c>
      <c r="J2620" s="54" t="s">
        <v>411</v>
      </c>
      <c r="K2620" s="54" t="s">
        <v>439</v>
      </c>
      <c r="L2620" s="89">
        <v>42066</v>
      </c>
      <c r="M2620" s="89"/>
      <c r="N2620" s="54" t="s">
        <v>440</v>
      </c>
      <c r="O2620" s="90">
        <v>1.7529329100000001E-2</v>
      </c>
      <c r="P2620" s="54">
        <v>9</v>
      </c>
    </row>
    <row r="2621" spans="1:16" ht="24">
      <c r="A2621" s="54" t="s">
        <v>225</v>
      </c>
      <c r="B2621" s="54" t="s">
        <v>185</v>
      </c>
      <c r="C2621" s="54" t="s">
        <v>1124</v>
      </c>
      <c r="D2621" s="54" t="s">
        <v>152</v>
      </c>
      <c r="E2621" s="54" t="s">
        <v>1124</v>
      </c>
      <c r="F2621" s="54" t="s">
        <v>267</v>
      </c>
      <c r="G2621" s="54" t="s">
        <v>411</v>
      </c>
      <c r="H2621" s="54" t="s">
        <v>427</v>
      </c>
      <c r="I2621" s="54" t="s">
        <v>428</v>
      </c>
      <c r="J2621" s="54" t="s">
        <v>411</v>
      </c>
      <c r="K2621" s="54" t="s">
        <v>441</v>
      </c>
      <c r="L2621" s="89">
        <v>42066</v>
      </c>
      <c r="M2621" s="89"/>
      <c r="N2621" s="54" t="s">
        <v>442</v>
      </c>
      <c r="O2621" s="90">
        <v>1.9477527999999999E-3</v>
      </c>
      <c r="P2621" s="54">
        <v>1</v>
      </c>
    </row>
    <row r="2622" spans="1:16" ht="24">
      <c r="A2622" s="54" t="s">
        <v>225</v>
      </c>
      <c r="B2622" s="54" t="s">
        <v>185</v>
      </c>
      <c r="C2622" s="54" t="s">
        <v>1124</v>
      </c>
      <c r="D2622" s="54" t="s">
        <v>152</v>
      </c>
      <c r="E2622" s="54" t="s">
        <v>1124</v>
      </c>
      <c r="F2622" s="54" t="s">
        <v>267</v>
      </c>
      <c r="G2622" s="54" t="s">
        <v>411</v>
      </c>
      <c r="H2622" s="54" t="s">
        <v>427</v>
      </c>
      <c r="I2622" s="54" t="s">
        <v>428</v>
      </c>
      <c r="J2622" s="54" t="s">
        <v>411</v>
      </c>
      <c r="K2622" s="54" t="s">
        <v>443</v>
      </c>
      <c r="L2622" s="89">
        <v>42066</v>
      </c>
      <c r="M2622" s="89"/>
      <c r="N2622" s="54" t="s">
        <v>444</v>
      </c>
      <c r="O2622" s="90">
        <v>1.9477188E-3</v>
      </c>
      <c r="P2622" s="54">
        <v>1</v>
      </c>
    </row>
    <row r="2623" spans="1:16" ht="24">
      <c r="A2623" s="54" t="s">
        <v>225</v>
      </c>
      <c r="B2623" s="54" t="s">
        <v>185</v>
      </c>
      <c r="C2623" s="54" t="s">
        <v>1124</v>
      </c>
      <c r="D2623" s="54" t="s">
        <v>152</v>
      </c>
      <c r="E2623" s="54" t="s">
        <v>1124</v>
      </c>
      <c r="F2623" s="54" t="s">
        <v>267</v>
      </c>
      <c r="G2623" s="54" t="s">
        <v>411</v>
      </c>
      <c r="H2623" s="54" t="s">
        <v>427</v>
      </c>
      <c r="I2623" s="54" t="s">
        <v>428</v>
      </c>
      <c r="J2623" s="54" t="s">
        <v>411</v>
      </c>
      <c r="K2623" s="54" t="s">
        <v>445</v>
      </c>
      <c r="L2623" s="89">
        <v>42066</v>
      </c>
      <c r="M2623" s="89"/>
      <c r="N2623" s="54" t="s">
        <v>446</v>
      </c>
      <c r="O2623" s="90">
        <v>3.8954291000000002E-3</v>
      </c>
      <c r="P2623" s="54">
        <v>2</v>
      </c>
    </row>
    <row r="2624" spans="1:16" ht="24">
      <c r="A2624" s="54" t="s">
        <v>225</v>
      </c>
      <c r="B2624" s="54" t="s">
        <v>185</v>
      </c>
      <c r="C2624" s="54" t="s">
        <v>1124</v>
      </c>
      <c r="D2624" s="54" t="s">
        <v>152</v>
      </c>
      <c r="E2624" s="54" t="s">
        <v>1124</v>
      </c>
      <c r="F2624" s="54" t="s">
        <v>267</v>
      </c>
      <c r="G2624" s="54" t="s">
        <v>192</v>
      </c>
      <c r="H2624" s="54" t="s">
        <v>447</v>
      </c>
      <c r="I2624" s="54" t="s">
        <v>450</v>
      </c>
      <c r="J2624" s="54" t="s">
        <v>192</v>
      </c>
      <c r="K2624" s="54" t="s">
        <v>447</v>
      </c>
      <c r="L2624" s="89">
        <v>41975</v>
      </c>
      <c r="M2624" s="89"/>
      <c r="N2624" s="54" t="s">
        <v>451</v>
      </c>
      <c r="O2624" s="90">
        <v>1.7529299500000001E-2</v>
      </c>
      <c r="P2624" s="54">
        <v>9</v>
      </c>
    </row>
    <row r="2625" spans="1:16" ht="24">
      <c r="A2625" s="54" t="s">
        <v>225</v>
      </c>
      <c r="B2625" s="54" t="s">
        <v>185</v>
      </c>
      <c r="C2625" s="54" t="s">
        <v>1124</v>
      </c>
      <c r="D2625" s="54" t="s">
        <v>152</v>
      </c>
      <c r="E2625" s="54" t="s">
        <v>1124</v>
      </c>
      <c r="F2625" s="54" t="s">
        <v>267</v>
      </c>
      <c r="G2625" s="54" t="s">
        <v>192</v>
      </c>
      <c r="H2625" s="54" t="s">
        <v>447</v>
      </c>
      <c r="I2625" s="54" t="s">
        <v>450</v>
      </c>
      <c r="J2625" s="54" t="s">
        <v>192</v>
      </c>
      <c r="K2625" s="54" t="s">
        <v>447</v>
      </c>
      <c r="L2625" s="89">
        <v>41975</v>
      </c>
      <c r="M2625" s="89"/>
      <c r="N2625" s="54" t="s">
        <v>452</v>
      </c>
      <c r="O2625" s="90">
        <v>1.7529299500000001E-2</v>
      </c>
      <c r="P2625" s="54">
        <v>9</v>
      </c>
    </row>
    <row r="2626" spans="1:16" ht="24">
      <c r="A2626" s="54" t="s">
        <v>225</v>
      </c>
      <c r="B2626" s="54" t="s">
        <v>185</v>
      </c>
      <c r="C2626" s="54" t="s">
        <v>1124</v>
      </c>
      <c r="D2626" s="54" t="s">
        <v>152</v>
      </c>
      <c r="E2626" s="54" t="s">
        <v>1124</v>
      </c>
      <c r="F2626" s="54" t="s">
        <v>267</v>
      </c>
      <c r="G2626" s="54" t="s">
        <v>192</v>
      </c>
      <c r="H2626" s="54" t="s">
        <v>447</v>
      </c>
      <c r="I2626" s="54" t="s">
        <v>450</v>
      </c>
      <c r="J2626" s="54" t="s">
        <v>192</v>
      </c>
      <c r="K2626" s="54" t="s">
        <v>447</v>
      </c>
      <c r="L2626" s="89">
        <v>41975</v>
      </c>
      <c r="M2626" s="89"/>
      <c r="N2626" s="54" t="s">
        <v>453</v>
      </c>
      <c r="O2626" s="90">
        <v>0.20061235529999999</v>
      </c>
      <c r="P2626" s="54">
        <v>103</v>
      </c>
    </row>
    <row r="2627" spans="1:16" ht="24">
      <c r="A2627" s="54" t="s">
        <v>225</v>
      </c>
      <c r="B2627" s="54" t="s">
        <v>185</v>
      </c>
      <c r="C2627" s="54" t="s">
        <v>1124</v>
      </c>
      <c r="D2627" s="54" t="s">
        <v>152</v>
      </c>
      <c r="E2627" s="54" t="s">
        <v>1124</v>
      </c>
      <c r="F2627" s="54" t="s">
        <v>267</v>
      </c>
      <c r="G2627" s="54" t="s">
        <v>192</v>
      </c>
      <c r="H2627" s="54" t="s">
        <v>447</v>
      </c>
      <c r="I2627" s="54" t="s">
        <v>450</v>
      </c>
      <c r="J2627" s="54" t="s">
        <v>192</v>
      </c>
      <c r="K2627" s="54" t="s">
        <v>447</v>
      </c>
      <c r="L2627" s="89">
        <v>41975</v>
      </c>
      <c r="M2627" s="89"/>
      <c r="N2627" s="54" t="s">
        <v>1128</v>
      </c>
      <c r="O2627" s="90">
        <v>9.7385430999999984E-3</v>
      </c>
      <c r="P2627" s="54">
        <v>5</v>
      </c>
    </row>
    <row r="2628" spans="1:16" ht="24">
      <c r="A2628" s="54" t="s">
        <v>225</v>
      </c>
      <c r="B2628" s="54" t="s">
        <v>185</v>
      </c>
      <c r="C2628" s="54" t="s">
        <v>1124</v>
      </c>
      <c r="D2628" s="54" t="s">
        <v>152</v>
      </c>
      <c r="E2628" s="54" t="s">
        <v>1124</v>
      </c>
      <c r="F2628" s="54" t="s">
        <v>267</v>
      </c>
      <c r="G2628" s="54" t="s">
        <v>192</v>
      </c>
      <c r="H2628" s="54" t="s">
        <v>447</v>
      </c>
      <c r="I2628" s="54" t="s">
        <v>450</v>
      </c>
      <c r="J2628" s="54" t="s">
        <v>192</v>
      </c>
      <c r="K2628" s="54" t="s">
        <v>447</v>
      </c>
      <c r="L2628" s="89">
        <v>41975</v>
      </c>
      <c r="M2628" s="89"/>
      <c r="N2628" s="54" t="s">
        <v>454</v>
      </c>
      <c r="O2628" s="90">
        <v>5.8431478999999998E-3</v>
      </c>
      <c r="P2628" s="54">
        <v>3</v>
      </c>
    </row>
    <row r="2629" spans="1:16" ht="24">
      <c r="A2629" s="54" t="s">
        <v>225</v>
      </c>
      <c r="B2629" s="54" t="s">
        <v>185</v>
      </c>
      <c r="C2629" s="54" t="s">
        <v>1124</v>
      </c>
      <c r="D2629" s="54" t="s">
        <v>152</v>
      </c>
      <c r="E2629" s="54" t="s">
        <v>1124</v>
      </c>
      <c r="F2629" s="54" t="s">
        <v>267</v>
      </c>
      <c r="G2629" s="54" t="s">
        <v>192</v>
      </c>
      <c r="H2629" s="54" t="s">
        <v>447</v>
      </c>
      <c r="I2629" s="54" t="s">
        <v>455</v>
      </c>
      <c r="J2629" s="54" t="s">
        <v>192</v>
      </c>
      <c r="K2629" s="54" t="s">
        <v>447</v>
      </c>
      <c r="L2629" s="89">
        <v>41842</v>
      </c>
      <c r="M2629" s="89"/>
      <c r="N2629" s="54" t="s">
        <v>456</v>
      </c>
      <c r="O2629" s="90">
        <v>0.37590783150000001</v>
      </c>
      <c r="P2629" s="54">
        <v>193</v>
      </c>
    </row>
    <row r="2630" spans="1:16" ht="24">
      <c r="A2630" s="54" t="s">
        <v>225</v>
      </c>
      <c r="B2630" s="54" t="s">
        <v>185</v>
      </c>
      <c r="C2630" s="54" t="s">
        <v>1124</v>
      </c>
      <c r="D2630" s="54" t="s">
        <v>152</v>
      </c>
      <c r="E2630" s="54" t="s">
        <v>1124</v>
      </c>
      <c r="F2630" s="54" t="s">
        <v>267</v>
      </c>
      <c r="G2630" s="54" t="s">
        <v>192</v>
      </c>
      <c r="H2630" s="54" t="s">
        <v>457</v>
      </c>
      <c r="I2630" s="54" t="s">
        <v>458</v>
      </c>
      <c r="J2630" s="54" t="s">
        <v>192</v>
      </c>
      <c r="K2630" s="54" t="s">
        <v>457</v>
      </c>
      <c r="L2630" s="89">
        <v>41800</v>
      </c>
      <c r="M2630" s="89"/>
      <c r="N2630" s="54" t="s">
        <v>459</v>
      </c>
      <c r="O2630" s="90">
        <v>3.5058700800000002E-2</v>
      </c>
      <c r="P2630" s="54">
        <v>18</v>
      </c>
    </row>
    <row r="2631" spans="1:16" ht="24">
      <c r="A2631" s="54" t="s">
        <v>225</v>
      </c>
      <c r="B2631" s="54" t="s">
        <v>185</v>
      </c>
      <c r="C2631" s="54" t="s">
        <v>1124</v>
      </c>
      <c r="D2631" s="54" t="s">
        <v>152</v>
      </c>
      <c r="E2631" s="54" t="s">
        <v>1124</v>
      </c>
      <c r="F2631" s="54" t="s">
        <v>267</v>
      </c>
      <c r="G2631" s="54" t="s">
        <v>192</v>
      </c>
      <c r="H2631" s="54" t="s">
        <v>470</v>
      </c>
      <c r="I2631" s="54" t="s">
        <v>471</v>
      </c>
      <c r="J2631" s="54" t="s">
        <v>192</v>
      </c>
      <c r="K2631" s="54" t="s">
        <v>470</v>
      </c>
      <c r="L2631" s="89">
        <v>41814</v>
      </c>
      <c r="M2631" s="89"/>
      <c r="N2631" s="54" t="s">
        <v>472</v>
      </c>
      <c r="O2631" s="90">
        <v>0.25514964369999998</v>
      </c>
      <c r="P2631" s="54">
        <v>131</v>
      </c>
    </row>
    <row r="2632" spans="1:16" ht="24">
      <c r="A2632" s="54" t="s">
        <v>225</v>
      </c>
      <c r="B2632" s="54" t="s">
        <v>185</v>
      </c>
      <c r="C2632" s="54" t="s">
        <v>1124</v>
      </c>
      <c r="D2632" s="54" t="s">
        <v>152</v>
      </c>
      <c r="E2632" s="54" t="s">
        <v>1124</v>
      </c>
      <c r="F2632" s="54" t="s">
        <v>267</v>
      </c>
      <c r="G2632" s="54" t="s">
        <v>495</v>
      </c>
      <c r="H2632" s="54" t="s">
        <v>496</v>
      </c>
      <c r="I2632" s="54" t="s">
        <v>497</v>
      </c>
      <c r="J2632" s="54" t="s">
        <v>495</v>
      </c>
      <c r="K2632" s="54" t="s">
        <v>498</v>
      </c>
      <c r="L2632" s="89">
        <v>41688</v>
      </c>
      <c r="M2632" s="89"/>
      <c r="N2632" s="54" t="s">
        <v>499</v>
      </c>
      <c r="O2632" s="90">
        <v>6.8169271400000009E-2</v>
      </c>
      <c r="P2632" s="54">
        <v>35</v>
      </c>
    </row>
    <row r="2633" spans="1:16" ht="24">
      <c r="A2633" s="54" t="s">
        <v>225</v>
      </c>
      <c r="B2633" s="54" t="s">
        <v>185</v>
      </c>
      <c r="C2633" s="54" t="s">
        <v>1124</v>
      </c>
      <c r="D2633" s="54" t="s">
        <v>152</v>
      </c>
      <c r="E2633" s="54" t="s">
        <v>1124</v>
      </c>
      <c r="F2633" s="54" t="s">
        <v>267</v>
      </c>
      <c r="G2633" s="54" t="s">
        <v>495</v>
      </c>
      <c r="H2633" s="54" t="s">
        <v>496</v>
      </c>
      <c r="I2633" s="54" t="s">
        <v>497</v>
      </c>
      <c r="J2633" s="54" t="s">
        <v>495</v>
      </c>
      <c r="K2633" s="54" t="s">
        <v>500</v>
      </c>
      <c r="L2633" s="89">
        <v>41688</v>
      </c>
      <c r="M2633" s="89"/>
      <c r="N2633" s="54" t="s">
        <v>501</v>
      </c>
      <c r="O2633" s="90">
        <v>9.9332479299999998E-2</v>
      </c>
      <c r="P2633" s="54">
        <v>51</v>
      </c>
    </row>
    <row r="2634" spans="1:16" ht="36">
      <c r="A2634" s="54" t="s">
        <v>225</v>
      </c>
      <c r="B2634" s="54" t="s">
        <v>185</v>
      </c>
      <c r="C2634" s="54" t="s">
        <v>1124</v>
      </c>
      <c r="D2634" s="54" t="s">
        <v>152</v>
      </c>
      <c r="E2634" s="54" t="s">
        <v>1124</v>
      </c>
      <c r="F2634" s="54" t="s">
        <v>267</v>
      </c>
      <c r="G2634" s="54" t="s">
        <v>495</v>
      </c>
      <c r="H2634" s="54" t="s">
        <v>496</v>
      </c>
      <c r="I2634" s="54" t="s">
        <v>497</v>
      </c>
      <c r="J2634" s="54" t="s">
        <v>495</v>
      </c>
      <c r="K2634" s="54" t="s">
        <v>502</v>
      </c>
      <c r="L2634" s="89">
        <v>41688</v>
      </c>
      <c r="M2634" s="89"/>
      <c r="N2634" s="54" t="s">
        <v>503</v>
      </c>
      <c r="O2634" s="90">
        <v>9.7384790200000002E-2</v>
      </c>
      <c r="P2634" s="54">
        <v>50</v>
      </c>
    </row>
    <row r="2635" spans="1:16" ht="24">
      <c r="A2635" s="54" t="s">
        <v>225</v>
      </c>
      <c r="B2635" s="54" t="s">
        <v>185</v>
      </c>
      <c r="C2635" s="54" t="s">
        <v>1124</v>
      </c>
      <c r="D2635" s="54" t="s">
        <v>152</v>
      </c>
      <c r="E2635" s="54" t="s">
        <v>1124</v>
      </c>
      <c r="F2635" s="54" t="s">
        <v>267</v>
      </c>
      <c r="G2635" s="54" t="s">
        <v>495</v>
      </c>
      <c r="H2635" s="54" t="s">
        <v>496</v>
      </c>
      <c r="I2635" s="54" t="s">
        <v>497</v>
      </c>
      <c r="J2635" s="54" t="s">
        <v>495</v>
      </c>
      <c r="K2635" s="54" t="s">
        <v>504</v>
      </c>
      <c r="L2635" s="89">
        <v>41688</v>
      </c>
      <c r="M2635" s="89"/>
      <c r="N2635" s="54" t="s">
        <v>505</v>
      </c>
      <c r="O2635" s="90">
        <v>6.2326259100000003E-2</v>
      </c>
      <c r="P2635" s="54">
        <v>32</v>
      </c>
    </row>
    <row r="2636" spans="1:16" ht="24">
      <c r="A2636" s="54" t="s">
        <v>225</v>
      </c>
      <c r="B2636" s="54" t="s">
        <v>185</v>
      </c>
      <c r="C2636" s="54" t="s">
        <v>1124</v>
      </c>
      <c r="D2636" s="54" t="s">
        <v>152</v>
      </c>
      <c r="E2636" s="54" t="s">
        <v>1124</v>
      </c>
      <c r="F2636" s="54" t="s">
        <v>267</v>
      </c>
      <c r="G2636" s="54" t="s">
        <v>495</v>
      </c>
      <c r="H2636" s="54" t="s">
        <v>496</v>
      </c>
      <c r="I2636" s="54" t="s">
        <v>497</v>
      </c>
      <c r="J2636" s="54" t="s">
        <v>495</v>
      </c>
      <c r="K2636" s="54" t="s">
        <v>506</v>
      </c>
      <c r="L2636" s="89">
        <v>41688</v>
      </c>
      <c r="M2636" s="89"/>
      <c r="N2636" s="54" t="s">
        <v>507</v>
      </c>
      <c r="O2636" s="90">
        <v>8.5698715000000009E-2</v>
      </c>
      <c r="P2636" s="54">
        <v>44</v>
      </c>
    </row>
    <row r="2637" spans="1:16" ht="24">
      <c r="A2637" s="54" t="s">
        <v>225</v>
      </c>
      <c r="B2637" s="54" t="s">
        <v>185</v>
      </c>
      <c r="C2637" s="54" t="s">
        <v>1124</v>
      </c>
      <c r="D2637" s="54" t="s">
        <v>152</v>
      </c>
      <c r="E2637" s="54" t="s">
        <v>1124</v>
      </c>
      <c r="F2637" s="54" t="s">
        <v>267</v>
      </c>
      <c r="G2637" s="54" t="s">
        <v>495</v>
      </c>
      <c r="H2637" s="54" t="s">
        <v>496</v>
      </c>
      <c r="I2637" s="54" t="s">
        <v>497</v>
      </c>
      <c r="J2637" s="54" t="s">
        <v>495</v>
      </c>
      <c r="K2637" s="54" t="s">
        <v>508</v>
      </c>
      <c r="L2637" s="89">
        <v>41688</v>
      </c>
      <c r="M2637" s="89"/>
      <c r="N2637" s="54" t="s">
        <v>509</v>
      </c>
      <c r="O2637" s="90">
        <v>0.34668953429999999</v>
      </c>
      <c r="P2637" s="54">
        <v>178</v>
      </c>
    </row>
    <row r="2638" spans="1:16" ht="24">
      <c r="A2638" s="54" t="s">
        <v>225</v>
      </c>
      <c r="B2638" s="54" t="s">
        <v>185</v>
      </c>
      <c r="C2638" s="54" t="s">
        <v>1124</v>
      </c>
      <c r="D2638" s="54" t="s">
        <v>152</v>
      </c>
      <c r="E2638" s="54" t="s">
        <v>1124</v>
      </c>
      <c r="F2638" s="54" t="s">
        <v>267</v>
      </c>
      <c r="G2638" s="54" t="s">
        <v>495</v>
      </c>
      <c r="H2638" s="54" t="s">
        <v>496</v>
      </c>
      <c r="I2638" s="54" t="s">
        <v>497</v>
      </c>
      <c r="J2638" s="54" t="s">
        <v>495</v>
      </c>
      <c r="K2638" s="54" t="s">
        <v>510</v>
      </c>
      <c r="L2638" s="89">
        <v>41688</v>
      </c>
      <c r="M2638" s="89"/>
      <c r="N2638" s="54" t="s">
        <v>511</v>
      </c>
      <c r="O2638" s="90">
        <v>0.1791882246</v>
      </c>
      <c r="P2638" s="54">
        <v>92</v>
      </c>
    </row>
    <row r="2639" spans="1:16" ht="24">
      <c r="A2639" s="54" t="s">
        <v>225</v>
      </c>
      <c r="B2639" s="54" t="s">
        <v>185</v>
      </c>
      <c r="C2639" s="54" t="s">
        <v>1124</v>
      </c>
      <c r="D2639" s="54" t="s">
        <v>152</v>
      </c>
      <c r="E2639" s="54" t="s">
        <v>1124</v>
      </c>
      <c r="F2639" s="54" t="s">
        <v>267</v>
      </c>
      <c r="G2639" s="54" t="s">
        <v>495</v>
      </c>
      <c r="H2639" s="54" t="s">
        <v>496</v>
      </c>
      <c r="I2639" s="54" t="s">
        <v>497</v>
      </c>
      <c r="J2639" s="54" t="s">
        <v>495</v>
      </c>
      <c r="K2639" s="54" t="s">
        <v>512</v>
      </c>
      <c r="L2639" s="89">
        <v>41688</v>
      </c>
      <c r="M2639" s="89"/>
      <c r="N2639" s="54" t="s">
        <v>513</v>
      </c>
      <c r="O2639" s="90">
        <v>9.7384735200000017E-2</v>
      </c>
      <c r="P2639" s="54">
        <v>50</v>
      </c>
    </row>
    <row r="2640" spans="1:16" ht="24">
      <c r="A2640" s="54" t="s">
        <v>225</v>
      </c>
      <c r="B2640" s="54" t="s">
        <v>185</v>
      </c>
      <c r="C2640" s="54" t="s">
        <v>1124</v>
      </c>
      <c r="D2640" s="54" t="s">
        <v>152</v>
      </c>
      <c r="E2640" s="54" t="s">
        <v>1124</v>
      </c>
      <c r="F2640" s="54" t="s">
        <v>267</v>
      </c>
      <c r="G2640" s="54" t="s">
        <v>495</v>
      </c>
      <c r="H2640" s="54" t="s">
        <v>496</v>
      </c>
      <c r="I2640" s="54" t="s">
        <v>497</v>
      </c>
      <c r="J2640" s="54" t="s">
        <v>495</v>
      </c>
      <c r="K2640" s="54" t="s">
        <v>514</v>
      </c>
      <c r="L2640" s="89">
        <v>41688</v>
      </c>
      <c r="M2640" s="89"/>
      <c r="N2640" s="54" t="s">
        <v>515</v>
      </c>
      <c r="O2640" s="90">
        <v>4.3569923648</v>
      </c>
      <c r="P2640" s="54">
        <v>2237</v>
      </c>
    </row>
    <row r="2641" spans="1:16" ht="24">
      <c r="A2641" s="54" t="s">
        <v>225</v>
      </c>
      <c r="B2641" s="54" t="s">
        <v>185</v>
      </c>
      <c r="C2641" s="54" t="s">
        <v>1124</v>
      </c>
      <c r="D2641" s="54" t="s">
        <v>152</v>
      </c>
      <c r="E2641" s="54" t="s">
        <v>1124</v>
      </c>
      <c r="F2641" s="54" t="s">
        <v>267</v>
      </c>
      <c r="G2641" s="54" t="s">
        <v>495</v>
      </c>
      <c r="H2641" s="54" t="s">
        <v>496</v>
      </c>
      <c r="I2641" s="54" t="s">
        <v>497</v>
      </c>
      <c r="J2641" s="54" t="s">
        <v>495</v>
      </c>
      <c r="K2641" s="54" t="s">
        <v>516</v>
      </c>
      <c r="L2641" s="89">
        <v>41688</v>
      </c>
      <c r="M2641" s="89"/>
      <c r="N2641" s="54" t="s">
        <v>517</v>
      </c>
      <c r="O2641" s="90">
        <v>0.4245988630000001</v>
      </c>
      <c r="P2641" s="54">
        <v>218</v>
      </c>
    </row>
    <row r="2642" spans="1:16" ht="24">
      <c r="A2642" s="54" t="s">
        <v>225</v>
      </c>
      <c r="B2642" s="54" t="s">
        <v>185</v>
      </c>
      <c r="C2642" s="54" t="s">
        <v>1124</v>
      </c>
      <c r="D2642" s="54" t="s">
        <v>152</v>
      </c>
      <c r="E2642" s="54" t="s">
        <v>1124</v>
      </c>
      <c r="F2642" s="54" t="s">
        <v>267</v>
      </c>
      <c r="G2642" s="54" t="s">
        <v>495</v>
      </c>
      <c r="H2642" s="54" t="s">
        <v>496</v>
      </c>
      <c r="I2642" s="54" t="s">
        <v>497</v>
      </c>
      <c r="J2642" s="54" t="s">
        <v>495</v>
      </c>
      <c r="K2642" s="54" t="s">
        <v>518</v>
      </c>
      <c r="L2642" s="89">
        <v>41688</v>
      </c>
      <c r="M2642" s="89"/>
      <c r="N2642" s="54" t="s">
        <v>519</v>
      </c>
      <c r="O2642" s="90">
        <v>9.9332496300000003E-2</v>
      </c>
      <c r="P2642" s="54">
        <v>51</v>
      </c>
    </row>
    <row r="2643" spans="1:16" ht="24">
      <c r="A2643" s="54" t="s">
        <v>225</v>
      </c>
      <c r="B2643" s="54" t="s">
        <v>185</v>
      </c>
      <c r="C2643" s="54" t="s">
        <v>1124</v>
      </c>
      <c r="D2643" s="54" t="s">
        <v>152</v>
      </c>
      <c r="E2643" s="54" t="s">
        <v>1124</v>
      </c>
      <c r="F2643" s="54" t="s">
        <v>267</v>
      </c>
      <c r="G2643" s="54" t="s">
        <v>495</v>
      </c>
      <c r="H2643" s="54" t="s">
        <v>496</v>
      </c>
      <c r="I2643" s="54" t="s">
        <v>497</v>
      </c>
      <c r="J2643" s="54" t="s">
        <v>495</v>
      </c>
      <c r="K2643" s="54" t="s">
        <v>520</v>
      </c>
      <c r="L2643" s="89">
        <v>41688</v>
      </c>
      <c r="M2643" s="89"/>
      <c r="N2643" s="54" t="s">
        <v>521</v>
      </c>
      <c r="O2643" s="90">
        <v>0.33500338709999999</v>
      </c>
      <c r="P2643" s="54">
        <v>172</v>
      </c>
    </row>
    <row r="2644" spans="1:16" ht="24">
      <c r="A2644" s="54" t="s">
        <v>225</v>
      </c>
      <c r="B2644" s="54" t="s">
        <v>185</v>
      </c>
      <c r="C2644" s="54" t="s">
        <v>1124</v>
      </c>
      <c r="D2644" s="54" t="s">
        <v>152</v>
      </c>
      <c r="E2644" s="54" t="s">
        <v>1124</v>
      </c>
      <c r="F2644" s="54" t="s">
        <v>267</v>
      </c>
      <c r="G2644" s="54" t="s">
        <v>1445</v>
      </c>
      <c r="H2644" s="54" t="s">
        <v>1447</v>
      </c>
      <c r="I2644" s="54" t="s">
        <v>1448</v>
      </c>
      <c r="J2644" s="54" t="s">
        <v>1445</v>
      </c>
      <c r="K2644" s="54" t="s">
        <v>1451</v>
      </c>
      <c r="L2644" s="89">
        <v>43238</v>
      </c>
      <c r="M2644" s="89"/>
      <c r="N2644" s="54" t="s">
        <v>1452</v>
      </c>
      <c r="O2644" s="90">
        <v>7.9855253299999998E-2</v>
      </c>
      <c r="P2644" s="54">
        <v>41</v>
      </c>
    </row>
    <row r="2645" spans="1:16" ht="24">
      <c r="A2645" s="54" t="s">
        <v>225</v>
      </c>
      <c r="B2645" s="54" t="s">
        <v>185</v>
      </c>
      <c r="C2645" s="54" t="s">
        <v>1124</v>
      </c>
      <c r="D2645" s="54" t="s">
        <v>152</v>
      </c>
      <c r="E2645" s="54" t="s">
        <v>1124</v>
      </c>
      <c r="F2645" s="54" t="s">
        <v>267</v>
      </c>
      <c r="G2645" s="54" t="s">
        <v>283</v>
      </c>
      <c r="H2645" s="54" t="s">
        <v>284</v>
      </c>
      <c r="I2645" s="54" t="s">
        <v>285</v>
      </c>
      <c r="J2645" s="54" t="s">
        <v>283</v>
      </c>
      <c r="K2645" s="54" t="s">
        <v>522</v>
      </c>
      <c r="L2645" s="89">
        <v>41653</v>
      </c>
      <c r="M2645" s="89"/>
      <c r="N2645" s="54" t="s">
        <v>523</v>
      </c>
      <c r="O2645" s="90">
        <v>1.75292656E-2</v>
      </c>
      <c r="P2645" s="54">
        <v>9</v>
      </c>
    </row>
    <row r="2646" spans="1:16" ht="24">
      <c r="A2646" s="54" t="s">
        <v>225</v>
      </c>
      <c r="B2646" s="54" t="s">
        <v>185</v>
      </c>
      <c r="C2646" s="54" t="s">
        <v>1124</v>
      </c>
      <c r="D2646" s="54" t="s">
        <v>152</v>
      </c>
      <c r="E2646" s="54" t="s">
        <v>1124</v>
      </c>
      <c r="F2646" s="54" t="s">
        <v>267</v>
      </c>
      <c r="G2646" s="54" t="s">
        <v>283</v>
      </c>
      <c r="H2646" s="54" t="s">
        <v>284</v>
      </c>
      <c r="I2646" s="54" t="s">
        <v>285</v>
      </c>
      <c r="J2646" s="54" t="s">
        <v>283</v>
      </c>
      <c r="K2646" s="54" t="s">
        <v>524</v>
      </c>
      <c r="L2646" s="89">
        <v>41653</v>
      </c>
      <c r="M2646" s="89"/>
      <c r="N2646" s="54" t="s">
        <v>525</v>
      </c>
      <c r="O2646" s="90">
        <v>9.7385855000000007E-3</v>
      </c>
      <c r="P2646" s="54">
        <v>5</v>
      </c>
    </row>
    <row r="2647" spans="1:16" ht="24">
      <c r="A2647" s="54" t="s">
        <v>225</v>
      </c>
      <c r="B2647" s="54" t="s">
        <v>185</v>
      </c>
      <c r="C2647" s="54" t="s">
        <v>1124</v>
      </c>
      <c r="D2647" s="54" t="s">
        <v>152</v>
      </c>
      <c r="E2647" s="54" t="s">
        <v>1124</v>
      </c>
      <c r="F2647" s="54" t="s">
        <v>267</v>
      </c>
      <c r="G2647" s="54" t="s">
        <v>283</v>
      </c>
      <c r="H2647" s="54" t="s">
        <v>284</v>
      </c>
      <c r="I2647" s="54" t="s">
        <v>285</v>
      </c>
      <c r="J2647" s="54" t="s">
        <v>283</v>
      </c>
      <c r="K2647" s="54" t="s">
        <v>286</v>
      </c>
      <c r="L2647" s="89">
        <v>41653</v>
      </c>
      <c r="M2647" s="89"/>
      <c r="N2647" s="54" t="s">
        <v>526</v>
      </c>
      <c r="O2647" s="90">
        <v>5.8430969999999994E-3</v>
      </c>
      <c r="P2647" s="54">
        <v>3</v>
      </c>
    </row>
    <row r="2648" spans="1:16" ht="24">
      <c r="A2648" s="54" t="s">
        <v>225</v>
      </c>
      <c r="B2648" s="54" t="s">
        <v>185</v>
      </c>
      <c r="C2648" s="54" t="s">
        <v>1124</v>
      </c>
      <c r="D2648" s="54" t="s">
        <v>152</v>
      </c>
      <c r="E2648" s="54" t="s">
        <v>1124</v>
      </c>
      <c r="F2648" s="54" t="s">
        <v>267</v>
      </c>
      <c r="G2648" s="54" t="s">
        <v>283</v>
      </c>
      <c r="H2648" s="54" t="s">
        <v>284</v>
      </c>
      <c r="I2648" s="54" t="s">
        <v>285</v>
      </c>
      <c r="J2648" s="54" t="s">
        <v>283</v>
      </c>
      <c r="K2648" s="54" t="s">
        <v>286</v>
      </c>
      <c r="L2648" s="89">
        <v>41653</v>
      </c>
      <c r="M2648" s="89"/>
      <c r="N2648" s="54" t="s">
        <v>287</v>
      </c>
      <c r="O2648" s="90">
        <v>1.9477867E-3</v>
      </c>
      <c r="P2648" s="54">
        <v>1</v>
      </c>
    </row>
    <row r="2649" spans="1:16" ht="24">
      <c r="A2649" s="54" t="s">
        <v>225</v>
      </c>
      <c r="B2649" s="54" t="s">
        <v>185</v>
      </c>
      <c r="C2649" s="54" t="s">
        <v>1124</v>
      </c>
      <c r="D2649" s="54" t="s">
        <v>152</v>
      </c>
      <c r="E2649" s="54" t="s">
        <v>1124</v>
      </c>
      <c r="F2649" s="54" t="s">
        <v>267</v>
      </c>
      <c r="G2649" s="54" t="s">
        <v>283</v>
      </c>
      <c r="H2649" s="54" t="s">
        <v>284</v>
      </c>
      <c r="I2649" s="54" t="s">
        <v>285</v>
      </c>
      <c r="J2649" s="54" t="s">
        <v>283</v>
      </c>
      <c r="K2649" s="54" t="s">
        <v>527</v>
      </c>
      <c r="L2649" s="89">
        <v>41653</v>
      </c>
      <c r="M2649" s="89"/>
      <c r="N2649" s="54" t="s">
        <v>528</v>
      </c>
      <c r="O2649" s="90">
        <v>0.3447422906</v>
      </c>
      <c r="P2649" s="54">
        <v>177</v>
      </c>
    </row>
    <row r="2650" spans="1:16" ht="24">
      <c r="A2650" s="54" t="s">
        <v>225</v>
      </c>
      <c r="B2650" s="54" t="s">
        <v>185</v>
      </c>
      <c r="C2650" s="54" t="s">
        <v>1124</v>
      </c>
      <c r="D2650" s="54" t="s">
        <v>152</v>
      </c>
      <c r="E2650" s="54" t="s">
        <v>1124</v>
      </c>
      <c r="F2650" s="54" t="s">
        <v>267</v>
      </c>
      <c r="G2650" s="54" t="s">
        <v>283</v>
      </c>
      <c r="H2650" s="54" t="s">
        <v>284</v>
      </c>
      <c r="I2650" s="54" t="s">
        <v>285</v>
      </c>
      <c r="J2650" s="54" t="s">
        <v>283</v>
      </c>
      <c r="K2650" s="54" t="s">
        <v>529</v>
      </c>
      <c r="L2650" s="89">
        <v>41653</v>
      </c>
      <c r="M2650" s="89"/>
      <c r="N2650" s="54" t="s">
        <v>530</v>
      </c>
      <c r="O2650" s="90">
        <v>5.8431055000000001E-3</v>
      </c>
      <c r="P2650" s="54">
        <v>3</v>
      </c>
    </row>
    <row r="2651" spans="1:16" ht="24">
      <c r="A2651" s="54" t="s">
        <v>225</v>
      </c>
      <c r="B2651" s="54" t="s">
        <v>185</v>
      </c>
      <c r="C2651" s="54" t="s">
        <v>1124</v>
      </c>
      <c r="D2651" s="54" t="s">
        <v>152</v>
      </c>
      <c r="E2651" s="54" t="s">
        <v>1124</v>
      </c>
      <c r="F2651" s="54" t="s">
        <v>267</v>
      </c>
      <c r="G2651" s="54" t="s">
        <v>283</v>
      </c>
      <c r="H2651" s="54" t="s">
        <v>284</v>
      </c>
      <c r="I2651" s="54" t="s">
        <v>285</v>
      </c>
      <c r="J2651" s="54" t="s">
        <v>283</v>
      </c>
      <c r="K2651" s="54" t="s">
        <v>531</v>
      </c>
      <c r="L2651" s="89">
        <v>41653</v>
      </c>
      <c r="M2651" s="89"/>
      <c r="N2651" s="54" t="s">
        <v>532</v>
      </c>
      <c r="O2651" s="90">
        <v>2.3372320200000001E-2</v>
      </c>
      <c r="P2651" s="54">
        <v>12</v>
      </c>
    </row>
    <row r="2652" spans="1:16" ht="24">
      <c r="A2652" s="54" t="s">
        <v>225</v>
      </c>
      <c r="B2652" s="54" t="s">
        <v>185</v>
      </c>
      <c r="C2652" s="54" t="s">
        <v>1124</v>
      </c>
      <c r="D2652" s="54" t="s">
        <v>152</v>
      </c>
      <c r="E2652" s="54" t="s">
        <v>1124</v>
      </c>
      <c r="F2652" s="54" t="s">
        <v>267</v>
      </c>
      <c r="G2652" s="54" t="s">
        <v>283</v>
      </c>
      <c r="H2652" s="54" t="s">
        <v>284</v>
      </c>
      <c r="I2652" s="54" t="s">
        <v>285</v>
      </c>
      <c r="J2652" s="54" t="s">
        <v>283</v>
      </c>
      <c r="K2652" s="54" t="s">
        <v>533</v>
      </c>
      <c r="L2652" s="89">
        <v>41653</v>
      </c>
      <c r="M2652" s="89"/>
      <c r="N2652" s="54" t="s">
        <v>534</v>
      </c>
      <c r="O2652" s="90">
        <v>1.9477272999999999E-3</v>
      </c>
      <c r="P2652" s="54">
        <v>1</v>
      </c>
    </row>
    <row r="2653" spans="1:16" ht="24">
      <c r="A2653" s="54" t="s">
        <v>225</v>
      </c>
      <c r="B2653" s="54" t="s">
        <v>185</v>
      </c>
      <c r="C2653" s="54" t="s">
        <v>1124</v>
      </c>
      <c r="D2653" s="54" t="s">
        <v>152</v>
      </c>
      <c r="E2653" s="54" t="s">
        <v>1124</v>
      </c>
      <c r="F2653" s="54" t="s">
        <v>267</v>
      </c>
      <c r="G2653" s="54" t="s">
        <v>283</v>
      </c>
      <c r="H2653" s="54" t="s">
        <v>284</v>
      </c>
      <c r="I2653" s="54" t="s">
        <v>285</v>
      </c>
      <c r="J2653" s="54" t="s">
        <v>283</v>
      </c>
      <c r="K2653" s="54" t="s">
        <v>535</v>
      </c>
      <c r="L2653" s="89">
        <v>41653</v>
      </c>
      <c r="M2653" s="89"/>
      <c r="N2653" s="54" t="s">
        <v>536</v>
      </c>
      <c r="O2653" s="90">
        <v>7.7907903000000002E-3</v>
      </c>
      <c r="P2653" s="54">
        <v>4</v>
      </c>
    </row>
    <row r="2654" spans="1:16" ht="24">
      <c r="A2654" s="54" t="s">
        <v>225</v>
      </c>
      <c r="B2654" s="54" t="s">
        <v>185</v>
      </c>
      <c r="C2654" s="54" t="s">
        <v>1124</v>
      </c>
      <c r="D2654" s="54" t="s">
        <v>152</v>
      </c>
      <c r="E2654" s="54" t="s">
        <v>1124</v>
      </c>
      <c r="F2654" s="54" t="s">
        <v>267</v>
      </c>
      <c r="G2654" s="54" t="s">
        <v>283</v>
      </c>
      <c r="H2654" s="54" t="s">
        <v>283</v>
      </c>
      <c r="I2654" s="54" t="s">
        <v>288</v>
      </c>
      <c r="J2654" s="54" t="s">
        <v>283</v>
      </c>
      <c r="K2654" s="54" t="s">
        <v>289</v>
      </c>
      <c r="L2654" s="89">
        <v>41653</v>
      </c>
      <c r="M2654" s="89"/>
      <c r="N2654" s="54" t="s">
        <v>290</v>
      </c>
      <c r="O2654" s="90">
        <v>1.363404E-2</v>
      </c>
      <c r="P2654" s="54">
        <v>7</v>
      </c>
    </row>
    <row r="2655" spans="1:16" ht="24">
      <c r="A2655" s="54" t="s">
        <v>225</v>
      </c>
      <c r="B2655" s="54" t="s">
        <v>185</v>
      </c>
      <c r="C2655" s="54" t="s">
        <v>1124</v>
      </c>
      <c r="D2655" s="54" t="s">
        <v>152</v>
      </c>
      <c r="E2655" s="54" t="s">
        <v>1124</v>
      </c>
      <c r="F2655" s="54" t="s">
        <v>267</v>
      </c>
      <c r="G2655" s="54" t="s">
        <v>283</v>
      </c>
      <c r="H2655" s="54" t="s">
        <v>283</v>
      </c>
      <c r="I2655" s="54" t="s">
        <v>288</v>
      </c>
      <c r="J2655" s="54" t="s">
        <v>283</v>
      </c>
      <c r="K2655" s="54" t="s">
        <v>537</v>
      </c>
      <c r="L2655" s="89">
        <v>41653</v>
      </c>
      <c r="M2655" s="89"/>
      <c r="N2655" s="54" t="s">
        <v>538</v>
      </c>
      <c r="O2655" s="90">
        <v>9.7386151000000004E-3</v>
      </c>
      <c r="P2655" s="54">
        <v>5</v>
      </c>
    </row>
    <row r="2656" spans="1:16" ht="24">
      <c r="A2656" s="54" t="s">
        <v>225</v>
      </c>
      <c r="B2656" s="54" t="s">
        <v>185</v>
      </c>
      <c r="C2656" s="54" t="s">
        <v>1124</v>
      </c>
      <c r="D2656" s="54" t="s">
        <v>152</v>
      </c>
      <c r="E2656" s="54" t="s">
        <v>1124</v>
      </c>
      <c r="F2656" s="54" t="s">
        <v>267</v>
      </c>
      <c r="G2656" s="54" t="s">
        <v>283</v>
      </c>
      <c r="H2656" s="54" t="s">
        <v>283</v>
      </c>
      <c r="I2656" s="54" t="s">
        <v>288</v>
      </c>
      <c r="J2656" s="54" t="s">
        <v>283</v>
      </c>
      <c r="K2656" s="54" t="s">
        <v>539</v>
      </c>
      <c r="L2656" s="89">
        <v>41653</v>
      </c>
      <c r="M2656" s="89"/>
      <c r="N2656" s="54" t="s">
        <v>540</v>
      </c>
      <c r="O2656" s="90">
        <v>3.8955436000000002E-3</v>
      </c>
      <c r="P2656" s="54">
        <v>2</v>
      </c>
    </row>
    <row r="2657" spans="1:16" ht="24">
      <c r="A2657" s="54" t="s">
        <v>225</v>
      </c>
      <c r="B2657" s="54" t="s">
        <v>185</v>
      </c>
      <c r="C2657" s="54" t="s">
        <v>1124</v>
      </c>
      <c r="D2657" s="54" t="s">
        <v>152</v>
      </c>
      <c r="E2657" s="54" t="s">
        <v>1124</v>
      </c>
      <c r="F2657" s="54" t="s">
        <v>267</v>
      </c>
      <c r="G2657" s="54" t="s">
        <v>283</v>
      </c>
      <c r="H2657" s="54" t="s">
        <v>283</v>
      </c>
      <c r="I2657" s="54" t="s">
        <v>288</v>
      </c>
      <c r="J2657" s="54" t="s">
        <v>283</v>
      </c>
      <c r="K2657" s="54" t="s">
        <v>541</v>
      </c>
      <c r="L2657" s="89">
        <v>41653</v>
      </c>
      <c r="M2657" s="89"/>
      <c r="N2657" s="54" t="s">
        <v>542</v>
      </c>
      <c r="O2657" s="90">
        <v>3.8954843000000008E-3</v>
      </c>
      <c r="P2657" s="54">
        <v>2</v>
      </c>
    </row>
    <row r="2658" spans="1:16" ht="24">
      <c r="A2658" s="54" t="s">
        <v>225</v>
      </c>
      <c r="B2658" s="54" t="s">
        <v>185</v>
      </c>
      <c r="C2658" s="54" t="s">
        <v>1124</v>
      </c>
      <c r="D2658" s="54" t="s">
        <v>152</v>
      </c>
      <c r="E2658" s="54" t="s">
        <v>1124</v>
      </c>
      <c r="F2658" s="54" t="s">
        <v>267</v>
      </c>
      <c r="G2658" s="54" t="s">
        <v>283</v>
      </c>
      <c r="H2658" s="54" t="s">
        <v>283</v>
      </c>
      <c r="I2658" s="54" t="s">
        <v>288</v>
      </c>
      <c r="J2658" s="54" t="s">
        <v>283</v>
      </c>
      <c r="K2658" s="54" t="s">
        <v>543</v>
      </c>
      <c r="L2658" s="89">
        <v>41653</v>
      </c>
      <c r="M2658" s="89"/>
      <c r="N2658" s="54" t="s">
        <v>544</v>
      </c>
      <c r="O2658" s="90">
        <v>1.9477908999999999E-3</v>
      </c>
      <c r="P2658" s="54">
        <v>1</v>
      </c>
    </row>
    <row r="2659" spans="1:16" ht="24">
      <c r="A2659" s="54" t="s">
        <v>225</v>
      </c>
      <c r="B2659" s="54" t="s">
        <v>185</v>
      </c>
      <c r="C2659" s="54" t="s">
        <v>1124</v>
      </c>
      <c r="D2659" s="54" t="s">
        <v>152</v>
      </c>
      <c r="E2659" s="54" t="s">
        <v>1124</v>
      </c>
      <c r="F2659" s="54" t="s">
        <v>267</v>
      </c>
      <c r="G2659" s="54" t="s">
        <v>283</v>
      </c>
      <c r="H2659" s="54" t="s">
        <v>283</v>
      </c>
      <c r="I2659" s="54" t="s">
        <v>288</v>
      </c>
      <c r="J2659" s="54" t="s">
        <v>283</v>
      </c>
      <c r="K2659" s="54" t="s">
        <v>291</v>
      </c>
      <c r="L2659" s="89">
        <v>41653</v>
      </c>
      <c r="M2659" s="89"/>
      <c r="N2659" s="54" t="s">
        <v>292</v>
      </c>
      <c r="O2659" s="90">
        <v>2.8670106493</v>
      </c>
      <c r="P2659" s="54">
        <v>1472</v>
      </c>
    </row>
    <row r="2660" spans="1:16" ht="24">
      <c r="A2660" s="54" t="s">
        <v>225</v>
      </c>
      <c r="B2660" s="54" t="s">
        <v>185</v>
      </c>
      <c r="C2660" s="54" t="s">
        <v>1124</v>
      </c>
      <c r="D2660" s="54" t="s">
        <v>152</v>
      </c>
      <c r="E2660" s="54" t="s">
        <v>1124</v>
      </c>
      <c r="F2660" s="54" t="s">
        <v>267</v>
      </c>
      <c r="G2660" s="54" t="s">
        <v>283</v>
      </c>
      <c r="H2660" s="54" t="s">
        <v>283</v>
      </c>
      <c r="I2660" s="54" t="s">
        <v>288</v>
      </c>
      <c r="J2660" s="54" t="s">
        <v>283</v>
      </c>
      <c r="K2660" s="54" t="s">
        <v>545</v>
      </c>
      <c r="L2660" s="89">
        <v>41653</v>
      </c>
      <c r="M2660" s="89"/>
      <c r="N2660" s="54" t="s">
        <v>546</v>
      </c>
      <c r="O2660" s="90">
        <v>7.7908836000000013E-3</v>
      </c>
      <c r="P2660" s="54">
        <v>4</v>
      </c>
    </row>
    <row r="2661" spans="1:16" ht="24">
      <c r="A2661" s="54" t="s">
        <v>225</v>
      </c>
      <c r="B2661" s="54" t="s">
        <v>185</v>
      </c>
      <c r="C2661" s="54" t="s">
        <v>1124</v>
      </c>
      <c r="D2661" s="54" t="s">
        <v>152</v>
      </c>
      <c r="E2661" s="54" t="s">
        <v>1124</v>
      </c>
      <c r="F2661" s="54" t="s">
        <v>267</v>
      </c>
      <c r="G2661" s="54" t="s">
        <v>283</v>
      </c>
      <c r="H2661" s="54" t="s">
        <v>283</v>
      </c>
      <c r="I2661" s="54" t="s">
        <v>288</v>
      </c>
      <c r="J2661" s="54" t="s">
        <v>283</v>
      </c>
      <c r="K2661" s="54" t="s">
        <v>547</v>
      </c>
      <c r="L2661" s="89">
        <v>41653</v>
      </c>
      <c r="M2661" s="89"/>
      <c r="N2661" s="54" t="s">
        <v>548</v>
      </c>
      <c r="O2661" s="90">
        <v>1.1686236399999999E-2</v>
      </c>
      <c r="P2661" s="54">
        <v>6</v>
      </c>
    </row>
    <row r="2662" spans="1:16" ht="24">
      <c r="A2662" s="54" t="s">
        <v>225</v>
      </c>
      <c r="B2662" s="54" t="s">
        <v>185</v>
      </c>
      <c r="C2662" s="54" t="s">
        <v>1124</v>
      </c>
      <c r="D2662" s="54" t="s">
        <v>152</v>
      </c>
      <c r="E2662" s="54" t="s">
        <v>1124</v>
      </c>
      <c r="F2662" s="54" t="s">
        <v>267</v>
      </c>
      <c r="G2662" s="54" t="s">
        <v>283</v>
      </c>
      <c r="H2662" s="54" t="s">
        <v>283</v>
      </c>
      <c r="I2662" s="54" t="s">
        <v>288</v>
      </c>
      <c r="J2662" s="54" t="s">
        <v>283</v>
      </c>
      <c r="K2662" s="54" t="s">
        <v>549</v>
      </c>
      <c r="L2662" s="89">
        <v>41653</v>
      </c>
      <c r="M2662" s="89"/>
      <c r="N2662" s="54" t="s">
        <v>550</v>
      </c>
      <c r="O2662" s="90">
        <v>9.7600000000000014E-8</v>
      </c>
      <c r="P2662" s="54">
        <v>0</v>
      </c>
    </row>
    <row r="2663" spans="1:16" ht="24">
      <c r="A2663" s="54" t="s">
        <v>225</v>
      </c>
      <c r="B2663" s="54" t="s">
        <v>185</v>
      </c>
      <c r="C2663" s="54" t="s">
        <v>1124</v>
      </c>
      <c r="D2663" s="54" t="s">
        <v>152</v>
      </c>
      <c r="E2663" s="54" t="s">
        <v>1124</v>
      </c>
      <c r="F2663" s="54" t="s">
        <v>267</v>
      </c>
      <c r="G2663" s="54" t="s">
        <v>283</v>
      </c>
      <c r="H2663" s="54" t="s">
        <v>283</v>
      </c>
      <c r="I2663" s="54" t="s">
        <v>288</v>
      </c>
      <c r="J2663" s="54" t="s">
        <v>283</v>
      </c>
      <c r="K2663" s="54" t="s">
        <v>551</v>
      </c>
      <c r="L2663" s="89">
        <v>41653</v>
      </c>
      <c r="M2663" s="89"/>
      <c r="N2663" s="54" t="s">
        <v>552</v>
      </c>
      <c r="O2663" s="90">
        <v>1.5581665499999999E-2</v>
      </c>
      <c r="P2663" s="54">
        <v>8</v>
      </c>
    </row>
    <row r="2664" spans="1:16" ht="24">
      <c r="A2664" s="54" t="s">
        <v>225</v>
      </c>
      <c r="B2664" s="54" t="s">
        <v>185</v>
      </c>
      <c r="C2664" s="54" t="s">
        <v>1124</v>
      </c>
      <c r="D2664" s="54" t="s">
        <v>152</v>
      </c>
      <c r="E2664" s="54" t="s">
        <v>1124</v>
      </c>
      <c r="F2664" s="54" t="s">
        <v>267</v>
      </c>
      <c r="G2664" s="54" t="s">
        <v>283</v>
      </c>
      <c r="H2664" s="54" t="s">
        <v>283</v>
      </c>
      <c r="I2664" s="54" t="s">
        <v>288</v>
      </c>
      <c r="J2664" s="54" t="s">
        <v>283</v>
      </c>
      <c r="K2664" s="54" t="s">
        <v>553</v>
      </c>
      <c r="L2664" s="89">
        <v>41653</v>
      </c>
      <c r="M2664" s="89"/>
      <c r="N2664" s="54" t="s">
        <v>554</v>
      </c>
      <c r="O2664" s="90">
        <v>7.7909218000000013E-3</v>
      </c>
      <c r="P2664" s="54">
        <v>4</v>
      </c>
    </row>
    <row r="2665" spans="1:16" ht="24">
      <c r="A2665" s="54" t="s">
        <v>225</v>
      </c>
      <c r="B2665" s="54" t="s">
        <v>185</v>
      </c>
      <c r="C2665" s="54" t="s">
        <v>1124</v>
      </c>
      <c r="D2665" s="54" t="s">
        <v>152</v>
      </c>
      <c r="E2665" s="54" t="s">
        <v>1124</v>
      </c>
      <c r="F2665" s="54" t="s">
        <v>267</v>
      </c>
      <c r="G2665" s="54" t="s">
        <v>283</v>
      </c>
      <c r="H2665" s="54" t="s">
        <v>283</v>
      </c>
      <c r="I2665" s="54" t="s">
        <v>288</v>
      </c>
      <c r="J2665" s="54" t="s">
        <v>283</v>
      </c>
      <c r="K2665" s="54" t="s">
        <v>555</v>
      </c>
      <c r="L2665" s="89">
        <v>41653</v>
      </c>
      <c r="M2665" s="89"/>
      <c r="N2665" s="54" t="s">
        <v>556</v>
      </c>
      <c r="O2665" s="90">
        <v>9.3299999999999995E-8</v>
      </c>
      <c r="P2665" s="54">
        <v>0</v>
      </c>
    </row>
    <row r="2666" spans="1:16" ht="24">
      <c r="A2666" s="54" t="s">
        <v>225</v>
      </c>
      <c r="B2666" s="54" t="s">
        <v>185</v>
      </c>
      <c r="C2666" s="54" t="s">
        <v>1124</v>
      </c>
      <c r="D2666" s="54" t="s">
        <v>152</v>
      </c>
      <c r="E2666" s="54" t="s">
        <v>1124</v>
      </c>
      <c r="F2666" s="54" t="s">
        <v>267</v>
      </c>
      <c r="G2666" s="54" t="s">
        <v>283</v>
      </c>
      <c r="H2666" s="54" t="s">
        <v>283</v>
      </c>
      <c r="I2666" s="54" t="s">
        <v>288</v>
      </c>
      <c r="J2666" s="54" t="s">
        <v>283</v>
      </c>
      <c r="K2666" s="54" t="s">
        <v>557</v>
      </c>
      <c r="L2666" s="89">
        <v>41653</v>
      </c>
      <c r="M2666" s="89"/>
      <c r="N2666" s="54" t="s">
        <v>558</v>
      </c>
      <c r="O2666" s="90">
        <v>2.7267829899999999E-2</v>
      </c>
      <c r="P2666" s="54">
        <v>14</v>
      </c>
    </row>
    <row r="2667" spans="1:16" ht="24">
      <c r="A2667" s="54" t="s">
        <v>225</v>
      </c>
      <c r="B2667" s="54" t="s">
        <v>185</v>
      </c>
      <c r="C2667" s="54" t="s">
        <v>1124</v>
      </c>
      <c r="D2667" s="54" t="s">
        <v>152</v>
      </c>
      <c r="E2667" s="54" t="s">
        <v>1124</v>
      </c>
      <c r="F2667" s="54" t="s">
        <v>267</v>
      </c>
      <c r="G2667" s="54" t="s">
        <v>283</v>
      </c>
      <c r="H2667" s="54" t="s">
        <v>283</v>
      </c>
      <c r="I2667" s="54" t="s">
        <v>288</v>
      </c>
      <c r="J2667" s="54" t="s">
        <v>283</v>
      </c>
      <c r="K2667" s="54" t="s">
        <v>293</v>
      </c>
      <c r="L2667" s="89">
        <v>41653</v>
      </c>
      <c r="M2667" s="89"/>
      <c r="N2667" s="54" t="s">
        <v>294</v>
      </c>
      <c r="O2667" s="90">
        <v>2.7267796E-2</v>
      </c>
      <c r="P2667" s="54">
        <v>14</v>
      </c>
    </row>
    <row r="2668" spans="1:16" ht="24">
      <c r="A2668" s="54" t="s">
        <v>225</v>
      </c>
      <c r="B2668" s="54" t="s">
        <v>185</v>
      </c>
      <c r="C2668" s="54" t="s">
        <v>1124</v>
      </c>
      <c r="D2668" s="54" t="s">
        <v>152</v>
      </c>
      <c r="E2668" s="54" t="s">
        <v>1124</v>
      </c>
      <c r="F2668" s="54" t="s">
        <v>267</v>
      </c>
      <c r="G2668" s="54" t="s">
        <v>283</v>
      </c>
      <c r="H2668" s="54" t="s">
        <v>559</v>
      </c>
      <c r="I2668" s="54" t="s">
        <v>560</v>
      </c>
      <c r="J2668" s="54" t="s">
        <v>283</v>
      </c>
      <c r="K2668" s="54" t="s">
        <v>561</v>
      </c>
      <c r="L2668" s="89">
        <v>41653</v>
      </c>
      <c r="M2668" s="89"/>
      <c r="N2668" s="54" t="s">
        <v>562</v>
      </c>
      <c r="O2668" s="90">
        <v>1.9477272999999999E-3</v>
      </c>
      <c r="P2668" s="54">
        <v>1</v>
      </c>
    </row>
    <row r="2669" spans="1:16" ht="24">
      <c r="A2669" s="54" t="s">
        <v>225</v>
      </c>
      <c r="B2669" s="54" t="s">
        <v>185</v>
      </c>
      <c r="C2669" s="54" t="s">
        <v>1124</v>
      </c>
      <c r="D2669" s="54" t="s">
        <v>152</v>
      </c>
      <c r="E2669" s="54" t="s">
        <v>1124</v>
      </c>
      <c r="F2669" s="54" t="s">
        <v>267</v>
      </c>
      <c r="G2669" s="54" t="s">
        <v>283</v>
      </c>
      <c r="H2669" s="54" t="s">
        <v>559</v>
      </c>
      <c r="I2669" s="54" t="s">
        <v>560</v>
      </c>
      <c r="J2669" s="54" t="s">
        <v>283</v>
      </c>
      <c r="K2669" s="54" t="s">
        <v>563</v>
      </c>
      <c r="L2669" s="89">
        <v>41653</v>
      </c>
      <c r="M2669" s="89"/>
      <c r="N2669" s="54" t="s">
        <v>564</v>
      </c>
      <c r="O2669" s="90">
        <v>1.9476934E-3</v>
      </c>
      <c r="P2669" s="54">
        <v>1</v>
      </c>
    </row>
    <row r="2670" spans="1:16" ht="24">
      <c r="A2670" s="54" t="s">
        <v>225</v>
      </c>
      <c r="B2670" s="54" t="s">
        <v>185</v>
      </c>
      <c r="C2670" s="54" t="s">
        <v>1124</v>
      </c>
      <c r="D2670" s="54" t="s">
        <v>152</v>
      </c>
      <c r="E2670" s="54" t="s">
        <v>1124</v>
      </c>
      <c r="F2670" s="54" t="s">
        <v>267</v>
      </c>
      <c r="G2670" s="54" t="s">
        <v>283</v>
      </c>
      <c r="H2670" s="54" t="s">
        <v>559</v>
      </c>
      <c r="I2670" s="54" t="s">
        <v>560</v>
      </c>
      <c r="J2670" s="54" t="s">
        <v>283</v>
      </c>
      <c r="K2670" s="54" t="s">
        <v>565</v>
      </c>
      <c r="L2670" s="89">
        <v>41653</v>
      </c>
      <c r="M2670" s="89"/>
      <c r="N2670" s="54" t="s">
        <v>566</v>
      </c>
      <c r="O2670" s="90">
        <v>2.5320047500000008E-2</v>
      </c>
      <c r="P2670" s="54">
        <v>13</v>
      </c>
    </row>
    <row r="2671" spans="1:16" ht="24">
      <c r="A2671" s="54" t="s">
        <v>225</v>
      </c>
      <c r="B2671" s="54" t="s">
        <v>185</v>
      </c>
      <c r="C2671" s="54" t="s">
        <v>1124</v>
      </c>
      <c r="D2671" s="54" t="s">
        <v>152</v>
      </c>
      <c r="E2671" s="54" t="s">
        <v>1124</v>
      </c>
      <c r="F2671" s="54" t="s">
        <v>267</v>
      </c>
      <c r="G2671" s="54" t="s">
        <v>283</v>
      </c>
      <c r="H2671" s="54" t="s">
        <v>559</v>
      </c>
      <c r="I2671" s="54" t="s">
        <v>560</v>
      </c>
      <c r="J2671" s="54" t="s">
        <v>283</v>
      </c>
      <c r="K2671" s="54" t="s">
        <v>567</v>
      </c>
      <c r="L2671" s="89">
        <v>41653</v>
      </c>
      <c r="M2671" s="89"/>
      <c r="N2671" s="54" t="s">
        <v>568</v>
      </c>
      <c r="O2671" s="90">
        <v>1.9476976E-3</v>
      </c>
      <c r="P2671" s="54">
        <v>1</v>
      </c>
    </row>
    <row r="2672" spans="1:16" ht="24">
      <c r="A2672" s="54" t="s">
        <v>225</v>
      </c>
      <c r="B2672" s="54" t="s">
        <v>185</v>
      </c>
      <c r="C2672" s="54" t="s">
        <v>1124</v>
      </c>
      <c r="D2672" s="54" t="s">
        <v>152</v>
      </c>
      <c r="E2672" s="54" t="s">
        <v>1124</v>
      </c>
      <c r="F2672" s="54" t="s">
        <v>267</v>
      </c>
      <c r="G2672" s="54" t="s">
        <v>283</v>
      </c>
      <c r="H2672" s="54" t="s">
        <v>559</v>
      </c>
      <c r="I2672" s="54" t="s">
        <v>560</v>
      </c>
      <c r="J2672" s="54" t="s">
        <v>283</v>
      </c>
      <c r="K2672" s="54" t="s">
        <v>569</v>
      </c>
      <c r="L2672" s="89">
        <v>41653</v>
      </c>
      <c r="M2672" s="89"/>
      <c r="N2672" s="54" t="s">
        <v>570</v>
      </c>
      <c r="O2672" s="90">
        <v>1.16861389E-2</v>
      </c>
      <c r="P2672" s="54">
        <v>6</v>
      </c>
    </row>
    <row r="2673" spans="1:16" ht="24">
      <c r="A2673" s="54" t="s">
        <v>225</v>
      </c>
      <c r="B2673" s="54" t="s">
        <v>185</v>
      </c>
      <c r="C2673" s="54" t="s">
        <v>1124</v>
      </c>
      <c r="D2673" s="54" t="s">
        <v>152</v>
      </c>
      <c r="E2673" s="54" t="s">
        <v>1124</v>
      </c>
      <c r="F2673" s="54" t="s">
        <v>267</v>
      </c>
      <c r="G2673" s="54" t="s">
        <v>283</v>
      </c>
      <c r="H2673" s="54" t="s">
        <v>193</v>
      </c>
      <c r="I2673" s="54" t="s">
        <v>571</v>
      </c>
      <c r="J2673" s="54" t="s">
        <v>283</v>
      </c>
      <c r="K2673" s="54" t="s">
        <v>572</v>
      </c>
      <c r="L2673" s="89">
        <v>42510</v>
      </c>
      <c r="M2673" s="89"/>
      <c r="N2673" s="54" t="s">
        <v>573</v>
      </c>
      <c r="O2673" s="90">
        <v>2.7267897700000002E-2</v>
      </c>
      <c r="P2673" s="54">
        <v>14</v>
      </c>
    </row>
    <row r="2674" spans="1:16" ht="24">
      <c r="A2674" s="54" t="s">
        <v>225</v>
      </c>
      <c r="B2674" s="54" t="s">
        <v>185</v>
      </c>
      <c r="C2674" s="54" t="s">
        <v>1124</v>
      </c>
      <c r="D2674" s="54" t="s">
        <v>152</v>
      </c>
      <c r="E2674" s="54" t="s">
        <v>1124</v>
      </c>
      <c r="F2674" s="54" t="s">
        <v>267</v>
      </c>
      <c r="G2674" s="54" t="s">
        <v>283</v>
      </c>
      <c r="H2674" s="54" t="s">
        <v>193</v>
      </c>
      <c r="I2674" s="54" t="s">
        <v>571</v>
      </c>
      <c r="J2674" s="54" t="s">
        <v>283</v>
      </c>
      <c r="K2674" s="54" t="s">
        <v>574</v>
      </c>
      <c r="L2674" s="89">
        <v>42510</v>
      </c>
      <c r="M2674" s="89"/>
      <c r="N2674" s="54" t="s">
        <v>575</v>
      </c>
      <c r="O2674" s="90">
        <v>0.17918879300000001</v>
      </c>
      <c r="P2674" s="54">
        <v>92</v>
      </c>
    </row>
    <row r="2675" spans="1:16" ht="24">
      <c r="A2675" s="54" t="s">
        <v>225</v>
      </c>
      <c r="B2675" s="54" t="s">
        <v>185</v>
      </c>
      <c r="C2675" s="54" t="s">
        <v>1124</v>
      </c>
      <c r="D2675" s="54" t="s">
        <v>152</v>
      </c>
      <c r="E2675" s="54" t="s">
        <v>1124</v>
      </c>
      <c r="F2675" s="54" t="s">
        <v>267</v>
      </c>
      <c r="G2675" s="54" t="s">
        <v>283</v>
      </c>
      <c r="H2675" s="54" t="s">
        <v>193</v>
      </c>
      <c r="I2675" s="54" t="s">
        <v>571</v>
      </c>
      <c r="J2675" s="54" t="s">
        <v>283</v>
      </c>
      <c r="K2675" s="54" t="s">
        <v>576</v>
      </c>
      <c r="L2675" s="89">
        <v>42510</v>
      </c>
      <c r="M2675" s="89"/>
      <c r="N2675" s="54" t="s">
        <v>577</v>
      </c>
      <c r="O2675" s="90">
        <v>1.55817206E-2</v>
      </c>
      <c r="P2675" s="54">
        <v>8</v>
      </c>
    </row>
    <row r="2676" spans="1:16" ht="36">
      <c r="A2676" s="54" t="s">
        <v>225</v>
      </c>
      <c r="B2676" s="54" t="s">
        <v>185</v>
      </c>
      <c r="C2676" s="54" t="s">
        <v>1124</v>
      </c>
      <c r="D2676" s="54" t="s">
        <v>152</v>
      </c>
      <c r="E2676" s="54" t="s">
        <v>1124</v>
      </c>
      <c r="F2676" s="54" t="s">
        <v>267</v>
      </c>
      <c r="G2676" s="54" t="s">
        <v>283</v>
      </c>
      <c r="H2676" s="54" t="s">
        <v>193</v>
      </c>
      <c r="I2676" s="54" t="s">
        <v>571</v>
      </c>
      <c r="J2676" s="54" t="s">
        <v>283</v>
      </c>
      <c r="K2676" s="54" t="s">
        <v>578</v>
      </c>
      <c r="L2676" s="89">
        <v>42510</v>
      </c>
      <c r="M2676" s="89"/>
      <c r="N2676" s="54" t="s">
        <v>579</v>
      </c>
      <c r="O2676" s="90">
        <v>1.75294691E-2</v>
      </c>
      <c r="P2676" s="54">
        <v>9</v>
      </c>
    </row>
    <row r="2677" spans="1:16" ht="24">
      <c r="A2677" s="54" t="s">
        <v>225</v>
      </c>
      <c r="B2677" s="54" t="s">
        <v>185</v>
      </c>
      <c r="C2677" s="54" t="s">
        <v>1124</v>
      </c>
      <c r="D2677" s="54" t="s">
        <v>152</v>
      </c>
      <c r="E2677" s="54" t="s">
        <v>1124</v>
      </c>
      <c r="F2677" s="54" t="s">
        <v>267</v>
      </c>
      <c r="G2677" s="54" t="s">
        <v>283</v>
      </c>
      <c r="H2677" s="54" t="s">
        <v>193</v>
      </c>
      <c r="I2677" s="54" t="s">
        <v>571</v>
      </c>
      <c r="J2677" s="54" t="s">
        <v>283</v>
      </c>
      <c r="K2677" s="54" t="s">
        <v>580</v>
      </c>
      <c r="L2677" s="89">
        <v>42510</v>
      </c>
      <c r="M2677" s="89"/>
      <c r="N2677" s="54" t="s">
        <v>581</v>
      </c>
      <c r="O2677" s="90">
        <v>5.0640099100000002E-2</v>
      </c>
      <c r="P2677" s="54">
        <v>26</v>
      </c>
    </row>
    <row r="2678" spans="1:16" ht="24">
      <c r="A2678" s="54" t="s">
        <v>225</v>
      </c>
      <c r="B2678" s="54" t="s">
        <v>185</v>
      </c>
      <c r="C2678" s="54" t="s">
        <v>1124</v>
      </c>
      <c r="D2678" s="54" t="s">
        <v>152</v>
      </c>
      <c r="E2678" s="54" t="s">
        <v>1124</v>
      </c>
      <c r="F2678" s="54" t="s">
        <v>267</v>
      </c>
      <c r="G2678" s="54" t="s">
        <v>283</v>
      </c>
      <c r="H2678" s="54" t="s">
        <v>193</v>
      </c>
      <c r="I2678" s="54" t="s">
        <v>571</v>
      </c>
      <c r="J2678" s="54" t="s">
        <v>283</v>
      </c>
      <c r="K2678" s="54" t="s">
        <v>582</v>
      </c>
      <c r="L2678" s="89">
        <v>42510</v>
      </c>
      <c r="M2678" s="89"/>
      <c r="N2678" s="54" t="s">
        <v>583</v>
      </c>
      <c r="O2678" s="90">
        <v>5.648320460000001E-2</v>
      </c>
      <c r="P2678" s="54">
        <v>29</v>
      </c>
    </row>
    <row r="2679" spans="1:16" ht="24">
      <c r="A2679" s="54" t="s">
        <v>225</v>
      </c>
      <c r="B2679" s="54" t="s">
        <v>185</v>
      </c>
      <c r="C2679" s="54" t="s">
        <v>1124</v>
      </c>
      <c r="D2679" s="54" t="s">
        <v>152</v>
      </c>
      <c r="E2679" s="54" t="s">
        <v>1124</v>
      </c>
      <c r="F2679" s="54" t="s">
        <v>267</v>
      </c>
      <c r="G2679" s="54" t="s">
        <v>283</v>
      </c>
      <c r="H2679" s="54" t="s">
        <v>193</v>
      </c>
      <c r="I2679" s="54" t="s">
        <v>571</v>
      </c>
      <c r="J2679" s="54" t="s">
        <v>283</v>
      </c>
      <c r="K2679" s="54" t="s">
        <v>584</v>
      </c>
      <c r="L2679" s="89">
        <v>42510</v>
      </c>
      <c r="M2679" s="89"/>
      <c r="N2679" s="54" t="s">
        <v>585</v>
      </c>
      <c r="O2679" s="90">
        <v>7.7909770000000001E-3</v>
      </c>
      <c r="P2679" s="54">
        <v>4</v>
      </c>
    </row>
    <row r="2680" spans="1:16" ht="24">
      <c r="A2680" s="54" t="s">
        <v>225</v>
      </c>
      <c r="B2680" s="54" t="s">
        <v>185</v>
      </c>
      <c r="C2680" s="54" t="s">
        <v>1124</v>
      </c>
      <c r="D2680" s="54" t="s">
        <v>152</v>
      </c>
      <c r="E2680" s="54" t="s">
        <v>1124</v>
      </c>
      <c r="F2680" s="54" t="s">
        <v>267</v>
      </c>
      <c r="G2680" s="54" t="s">
        <v>283</v>
      </c>
      <c r="H2680" s="54" t="s">
        <v>193</v>
      </c>
      <c r="I2680" s="54" t="s">
        <v>571</v>
      </c>
      <c r="J2680" s="54" t="s">
        <v>283</v>
      </c>
      <c r="K2680" s="54" t="s">
        <v>586</v>
      </c>
      <c r="L2680" s="89">
        <v>42510</v>
      </c>
      <c r="M2680" s="89"/>
      <c r="N2680" s="54" t="s">
        <v>587</v>
      </c>
      <c r="O2680" s="90">
        <v>9.7386490000000003E-3</v>
      </c>
      <c r="P2680" s="54">
        <v>5</v>
      </c>
    </row>
    <row r="2681" spans="1:16" ht="24">
      <c r="A2681" s="54" t="s">
        <v>225</v>
      </c>
      <c r="B2681" s="54" t="s">
        <v>185</v>
      </c>
      <c r="C2681" s="54" t="s">
        <v>1124</v>
      </c>
      <c r="D2681" s="54" t="s">
        <v>152</v>
      </c>
      <c r="E2681" s="54" t="s">
        <v>1124</v>
      </c>
      <c r="F2681" s="54" t="s">
        <v>267</v>
      </c>
      <c r="G2681" s="54" t="s">
        <v>283</v>
      </c>
      <c r="H2681" s="54" t="s">
        <v>193</v>
      </c>
      <c r="I2681" s="54" t="s">
        <v>571</v>
      </c>
      <c r="J2681" s="54" t="s">
        <v>283</v>
      </c>
      <c r="K2681" s="54" t="s">
        <v>588</v>
      </c>
      <c r="L2681" s="89">
        <v>42510</v>
      </c>
      <c r="M2681" s="89"/>
      <c r="N2681" s="54" t="s">
        <v>589</v>
      </c>
      <c r="O2681" s="90">
        <v>3.7006572299999999E-2</v>
      </c>
      <c r="P2681" s="54">
        <v>19</v>
      </c>
    </row>
    <row r="2682" spans="1:16" ht="24">
      <c r="A2682" s="54" t="s">
        <v>225</v>
      </c>
      <c r="B2682" s="54" t="s">
        <v>185</v>
      </c>
      <c r="C2682" s="54" t="s">
        <v>1124</v>
      </c>
      <c r="D2682" s="54" t="s">
        <v>152</v>
      </c>
      <c r="E2682" s="54" t="s">
        <v>1124</v>
      </c>
      <c r="F2682" s="54" t="s">
        <v>267</v>
      </c>
      <c r="G2682" s="54" t="s">
        <v>283</v>
      </c>
      <c r="H2682" s="54" t="s">
        <v>193</v>
      </c>
      <c r="I2682" s="54" t="s">
        <v>571</v>
      </c>
      <c r="J2682" s="54" t="s">
        <v>283</v>
      </c>
      <c r="K2682" s="54" t="s">
        <v>590</v>
      </c>
      <c r="L2682" s="89">
        <v>42510</v>
      </c>
      <c r="M2682" s="89"/>
      <c r="N2682" s="54" t="s">
        <v>591</v>
      </c>
      <c r="O2682" s="90">
        <v>9.7386108999999998E-3</v>
      </c>
      <c r="P2682" s="54">
        <v>5</v>
      </c>
    </row>
    <row r="2683" spans="1:16" ht="24">
      <c r="A2683" s="54" t="s">
        <v>225</v>
      </c>
      <c r="B2683" s="54" t="s">
        <v>185</v>
      </c>
      <c r="C2683" s="54" t="s">
        <v>1124</v>
      </c>
      <c r="D2683" s="54" t="s">
        <v>152</v>
      </c>
      <c r="E2683" s="54" t="s">
        <v>1124</v>
      </c>
      <c r="F2683" s="54" t="s">
        <v>267</v>
      </c>
      <c r="G2683" s="54" t="s">
        <v>283</v>
      </c>
      <c r="H2683" s="54" t="s">
        <v>592</v>
      </c>
      <c r="I2683" s="54" t="s">
        <v>593</v>
      </c>
      <c r="J2683" s="54" t="s">
        <v>283</v>
      </c>
      <c r="K2683" s="54" t="s">
        <v>592</v>
      </c>
      <c r="L2683" s="89">
        <v>42440</v>
      </c>
      <c r="M2683" s="89"/>
      <c r="N2683" s="54" t="s">
        <v>594</v>
      </c>
      <c r="O2683" s="90">
        <v>0.103229499</v>
      </c>
      <c r="P2683" s="54">
        <v>53</v>
      </c>
    </row>
    <row r="2684" spans="1:16" ht="24">
      <c r="A2684" s="54" t="s">
        <v>225</v>
      </c>
      <c r="B2684" s="54" t="s">
        <v>185</v>
      </c>
      <c r="C2684" s="54" t="s">
        <v>1124</v>
      </c>
      <c r="D2684" s="54" t="s">
        <v>152</v>
      </c>
      <c r="E2684" s="54" t="s">
        <v>1124</v>
      </c>
      <c r="F2684" s="54" t="s">
        <v>267</v>
      </c>
      <c r="G2684" s="54" t="s">
        <v>283</v>
      </c>
      <c r="H2684" s="54" t="s">
        <v>557</v>
      </c>
      <c r="I2684" s="54" t="s">
        <v>618</v>
      </c>
      <c r="J2684" s="54" t="s">
        <v>283</v>
      </c>
      <c r="K2684" s="54" t="s">
        <v>557</v>
      </c>
      <c r="L2684" s="89">
        <v>42066</v>
      </c>
      <c r="M2684" s="89"/>
      <c r="N2684" s="54" t="s">
        <v>619</v>
      </c>
      <c r="O2684" s="90">
        <v>8.7646421099999997E-2</v>
      </c>
      <c r="P2684" s="54">
        <v>45</v>
      </c>
    </row>
    <row r="2685" spans="1:16" ht="24">
      <c r="A2685" s="54" t="s">
        <v>225</v>
      </c>
      <c r="B2685" s="54" t="s">
        <v>185</v>
      </c>
      <c r="C2685" s="54" t="s">
        <v>1124</v>
      </c>
      <c r="D2685" s="54" t="s">
        <v>152</v>
      </c>
      <c r="E2685" s="54" t="s">
        <v>1124</v>
      </c>
      <c r="F2685" s="54" t="s">
        <v>267</v>
      </c>
      <c r="G2685" s="54" t="s">
        <v>283</v>
      </c>
      <c r="H2685" s="54" t="s">
        <v>295</v>
      </c>
      <c r="I2685" s="54" t="s">
        <v>296</v>
      </c>
      <c r="J2685" s="54" t="s">
        <v>283</v>
      </c>
      <c r="K2685" s="54" t="s">
        <v>295</v>
      </c>
      <c r="L2685" s="89">
        <v>42391</v>
      </c>
      <c r="M2685" s="89"/>
      <c r="N2685" s="54" t="s">
        <v>297</v>
      </c>
      <c r="O2685" s="90">
        <v>0.64273997910000003</v>
      </c>
      <c r="P2685" s="54">
        <v>330</v>
      </c>
    </row>
    <row r="2686" spans="1:16" ht="24">
      <c r="A2686" s="54" t="s">
        <v>225</v>
      </c>
      <c r="B2686" s="54" t="s">
        <v>185</v>
      </c>
      <c r="C2686" s="54" t="s">
        <v>1124</v>
      </c>
      <c r="D2686" s="54" t="s">
        <v>152</v>
      </c>
      <c r="E2686" s="54" t="s">
        <v>1124</v>
      </c>
      <c r="F2686" s="54" t="s">
        <v>267</v>
      </c>
      <c r="G2686" s="54" t="s">
        <v>620</v>
      </c>
      <c r="H2686" s="54" t="s">
        <v>1409</v>
      </c>
      <c r="I2686" s="54" t="s">
        <v>1410</v>
      </c>
      <c r="J2686" s="54" t="s">
        <v>620</v>
      </c>
      <c r="K2686" s="54" t="s">
        <v>1409</v>
      </c>
      <c r="L2686" s="89">
        <v>43130</v>
      </c>
      <c r="M2686" s="89"/>
      <c r="N2686" s="54" t="s">
        <v>1411</v>
      </c>
      <c r="O2686" s="90">
        <v>3.3110714800000003E-2</v>
      </c>
      <c r="P2686" s="54">
        <v>17</v>
      </c>
    </row>
    <row r="2687" spans="1:16" ht="24">
      <c r="A2687" s="54" t="s">
        <v>225</v>
      </c>
      <c r="B2687" s="54" t="s">
        <v>185</v>
      </c>
      <c r="C2687" s="54" t="s">
        <v>1124</v>
      </c>
      <c r="D2687" s="54" t="s">
        <v>152</v>
      </c>
      <c r="E2687" s="54" t="s">
        <v>1124</v>
      </c>
      <c r="F2687" s="54" t="s">
        <v>267</v>
      </c>
      <c r="G2687" s="54" t="s">
        <v>620</v>
      </c>
      <c r="H2687" s="54" t="s">
        <v>621</v>
      </c>
      <c r="I2687" s="54" t="s">
        <v>622</v>
      </c>
      <c r="J2687" s="54" t="s">
        <v>620</v>
      </c>
      <c r="K2687" s="54" t="s">
        <v>623</v>
      </c>
      <c r="L2687" s="89">
        <v>42874</v>
      </c>
      <c r="M2687" s="89"/>
      <c r="N2687" s="54" t="s">
        <v>624</v>
      </c>
      <c r="O2687" s="90">
        <v>1.7E-8</v>
      </c>
      <c r="P2687" s="54">
        <v>0</v>
      </c>
    </row>
    <row r="2688" spans="1:16" ht="24">
      <c r="A2688" s="54" t="s">
        <v>225</v>
      </c>
      <c r="B2688" s="54" t="s">
        <v>185</v>
      </c>
      <c r="C2688" s="54" t="s">
        <v>1124</v>
      </c>
      <c r="D2688" s="54" t="s">
        <v>152</v>
      </c>
      <c r="E2688" s="54" t="s">
        <v>1124</v>
      </c>
      <c r="F2688" s="54" t="s">
        <v>267</v>
      </c>
      <c r="G2688" s="54" t="s">
        <v>620</v>
      </c>
      <c r="H2688" s="54" t="s">
        <v>621</v>
      </c>
      <c r="I2688" s="54" t="s">
        <v>622</v>
      </c>
      <c r="J2688" s="54" t="s">
        <v>620</v>
      </c>
      <c r="K2688" s="54" t="s">
        <v>625</v>
      </c>
      <c r="L2688" s="89">
        <v>42874</v>
      </c>
      <c r="M2688" s="89"/>
      <c r="N2688" s="54" t="s">
        <v>626</v>
      </c>
      <c r="O2688" s="90">
        <v>2.1299999999999999E-8</v>
      </c>
      <c r="P2688" s="54">
        <v>0</v>
      </c>
    </row>
    <row r="2689" spans="1:16" ht="24">
      <c r="A2689" s="54" t="s">
        <v>225</v>
      </c>
      <c r="B2689" s="54" t="s">
        <v>185</v>
      </c>
      <c r="C2689" s="54" t="s">
        <v>1124</v>
      </c>
      <c r="D2689" s="54" t="s">
        <v>152</v>
      </c>
      <c r="E2689" s="54" t="s">
        <v>1124</v>
      </c>
      <c r="F2689" s="54" t="s">
        <v>267</v>
      </c>
      <c r="G2689" s="54" t="s">
        <v>620</v>
      </c>
      <c r="H2689" s="54" t="s">
        <v>621</v>
      </c>
      <c r="I2689" s="54" t="s">
        <v>622</v>
      </c>
      <c r="J2689" s="54" t="s">
        <v>620</v>
      </c>
      <c r="K2689" s="54" t="s">
        <v>627</v>
      </c>
      <c r="L2689" s="89">
        <v>42874</v>
      </c>
      <c r="M2689" s="89"/>
      <c r="N2689" s="54" t="s">
        <v>628</v>
      </c>
      <c r="O2689" s="90">
        <v>1.9477145000000001E-3</v>
      </c>
      <c r="P2689" s="54">
        <v>1</v>
      </c>
    </row>
    <row r="2690" spans="1:16" ht="24">
      <c r="A2690" s="54" t="s">
        <v>225</v>
      </c>
      <c r="B2690" s="54" t="s">
        <v>185</v>
      </c>
      <c r="C2690" s="54" t="s">
        <v>1124</v>
      </c>
      <c r="D2690" s="54" t="s">
        <v>152</v>
      </c>
      <c r="E2690" s="54" t="s">
        <v>1124</v>
      </c>
      <c r="F2690" s="54" t="s">
        <v>267</v>
      </c>
      <c r="G2690" s="54" t="s">
        <v>620</v>
      </c>
      <c r="H2690" s="54" t="s">
        <v>621</v>
      </c>
      <c r="I2690" s="54" t="s">
        <v>622</v>
      </c>
      <c r="J2690" s="54" t="s">
        <v>620</v>
      </c>
      <c r="K2690" s="54" t="s">
        <v>629</v>
      </c>
      <c r="L2690" s="89">
        <v>42874</v>
      </c>
      <c r="M2690" s="89"/>
      <c r="N2690" s="54" t="s">
        <v>630</v>
      </c>
      <c r="O2690" s="90">
        <v>8.5000000000000017E-9</v>
      </c>
      <c r="P2690" s="54">
        <v>0</v>
      </c>
    </row>
    <row r="2691" spans="1:16" ht="24">
      <c r="A2691" s="54" t="s">
        <v>225</v>
      </c>
      <c r="B2691" s="54" t="s">
        <v>185</v>
      </c>
      <c r="C2691" s="54" t="s">
        <v>1124</v>
      </c>
      <c r="D2691" s="54" t="s">
        <v>152</v>
      </c>
      <c r="E2691" s="54" t="s">
        <v>1124</v>
      </c>
      <c r="F2691" s="54" t="s">
        <v>267</v>
      </c>
      <c r="G2691" s="54" t="s">
        <v>620</v>
      </c>
      <c r="H2691" s="54" t="s">
        <v>621</v>
      </c>
      <c r="I2691" s="54" t="s">
        <v>622</v>
      </c>
      <c r="J2691" s="54" t="s">
        <v>620</v>
      </c>
      <c r="K2691" s="54" t="s">
        <v>631</v>
      </c>
      <c r="L2691" s="89">
        <v>42874</v>
      </c>
      <c r="M2691" s="89"/>
      <c r="N2691" s="54" t="s">
        <v>632</v>
      </c>
      <c r="O2691" s="90">
        <v>4.0901920799999998E-2</v>
      </c>
      <c r="P2691" s="54">
        <v>21</v>
      </c>
    </row>
    <row r="2692" spans="1:16" ht="24">
      <c r="A2692" s="54" t="s">
        <v>225</v>
      </c>
      <c r="B2692" s="54" t="s">
        <v>185</v>
      </c>
      <c r="C2692" s="54" t="s">
        <v>1124</v>
      </c>
      <c r="D2692" s="54" t="s">
        <v>152</v>
      </c>
      <c r="E2692" s="54" t="s">
        <v>1124</v>
      </c>
      <c r="F2692" s="54" t="s">
        <v>267</v>
      </c>
      <c r="G2692" s="54" t="s">
        <v>620</v>
      </c>
      <c r="H2692" s="54" t="s">
        <v>621</v>
      </c>
      <c r="I2692" s="54" t="s">
        <v>622</v>
      </c>
      <c r="J2692" s="54" t="s">
        <v>620</v>
      </c>
      <c r="K2692" s="54" t="s">
        <v>633</v>
      </c>
      <c r="L2692" s="89">
        <v>42874</v>
      </c>
      <c r="M2692" s="89"/>
      <c r="N2692" s="54" t="s">
        <v>634</v>
      </c>
      <c r="O2692" s="90">
        <v>1.9477145000000001E-3</v>
      </c>
      <c r="P2692" s="54">
        <v>1</v>
      </c>
    </row>
    <row r="2693" spans="1:16" ht="24">
      <c r="A2693" s="54" t="s">
        <v>225</v>
      </c>
      <c r="B2693" s="54" t="s">
        <v>185</v>
      </c>
      <c r="C2693" s="54" t="s">
        <v>1124</v>
      </c>
      <c r="D2693" s="54" t="s">
        <v>152</v>
      </c>
      <c r="E2693" s="54" t="s">
        <v>1124</v>
      </c>
      <c r="F2693" s="54" t="s">
        <v>267</v>
      </c>
      <c r="G2693" s="54" t="s">
        <v>620</v>
      </c>
      <c r="H2693" s="54" t="s">
        <v>621</v>
      </c>
      <c r="I2693" s="54" t="s">
        <v>622</v>
      </c>
      <c r="J2693" s="54" t="s">
        <v>620</v>
      </c>
      <c r="K2693" s="54" t="s">
        <v>635</v>
      </c>
      <c r="L2693" s="89">
        <v>42874</v>
      </c>
      <c r="M2693" s="89"/>
      <c r="N2693" s="54" t="s">
        <v>636</v>
      </c>
      <c r="O2693" s="90">
        <v>1.9477272999999999E-3</v>
      </c>
      <c r="P2693" s="54">
        <v>1</v>
      </c>
    </row>
    <row r="2694" spans="1:16" ht="24">
      <c r="A2694" s="54" t="s">
        <v>225</v>
      </c>
      <c r="B2694" s="54" t="s">
        <v>185</v>
      </c>
      <c r="C2694" s="54" t="s">
        <v>1124</v>
      </c>
      <c r="D2694" s="54" t="s">
        <v>152</v>
      </c>
      <c r="E2694" s="54" t="s">
        <v>1124</v>
      </c>
      <c r="F2694" s="54" t="s">
        <v>267</v>
      </c>
      <c r="G2694" s="54" t="s">
        <v>620</v>
      </c>
      <c r="H2694" s="54" t="s">
        <v>621</v>
      </c>
      <c r="I2694" s="54" t="s">
        <v>622</v>
      </c>
      <c r="J2694" s="54" t="s">
        <v>620</v>
      </c>
      <c r="K2694" s="54" t="s">
        <v>637</v>
      </c>
      <c r="L2694" s="89">
        <v>42874</v>
      </c>
      <c r="M2694" s="89"/>
      <c r="N2694" s="54" t="s">
        <v>638</v>
      </c>
      <c r="O2694" s="90">
        <v>1.9477229999999999E-3</v>
      </c>
      <c r="P2694" s="54">
        <v>1</v>
      </c>
    </row>
    <row r="2695" spans="1:16" ht="24">
      <c r="A2695" s="54" t="s">
        <v>225</v>
      </c>
      <c r="B2695" s="54" t="s">
        <v>185</v>
      </c>
      <c r="C2695" s="54" t="s">
        <v>1124</v>
      </c>
      <c r="D2695" s="54" t="s">
        <v>152</v>
      </c>
      <c r="E2695" s="54" t="s">
        <v>1124</v>
      </c>
      <c r="F2695" s="54" t="s">
        <v>267</v>
      </c>
      <c r="G2695" s="54" t="s">
        <v>620</v>
      </c>
      <c r="H2695" s="54" t="s">
        <v>621</v>
      </c>
      <c r="I2695" s="54" t="s">
        <v>622</v>
      </c>
      <c r="J2695" s="54" t="s">
        <v>620</v>
      </c>
      <c r="K2695" s="54" t="s">
        <v>639</v>
      </c>
      <c r="L2695" s="89">
        <v>42874</v>
      </c>
      <c r="M2695" s="89"/>
      <c r="N2695" s="54" t="s">
        <v>640</v>
      </c>
      <c r="O2695" s="90">
        <v>5.8431520999999986E-3</v>
      </c>
      <c r="P2695" s="54">
        <v>3</v>
      </c>
    </row>
    <row r="2696" spans="1:16" ht="24">
      <c r="A2696" s="54" t="s">
        <v>225</v>
      </c>
      <c r="B2696" s="54" t="s">
        <v>185</v>
      </c>
      <c r="C2696" s="54" t="s">
        <v>1124</v>
      </c>
      <c r="D2696" s="54" t="s">
        <v>152</v>
      </c>
      <c r="E2696" s="54" t="s">
        <v>1124</v>
      </c>
      <c r="F2696" s="54" t="s">
        <v>267</v>
      </c>
      <c r="G2696" s="54" t="s">
        <v>620</v>
      </c>
      <c r="H2696" s="54" t="s">
        <v>621</v>
      </c>
      <c r="I2696" s="54" t="s">
        <v>622</v>
      </c>
      <c r="J2696" s="54" t="s">
        <v>620</v>
      </c>
      <c r="K2696" s="54" t="s">
        <v>621</v>
      </c>
      <c r="L2696" s="89">
        <v>42874</v>
      </c>
      <c r="M2696" s="89"/>
      <c r="N2696" s="54" t="s">
        <v>641</v>
      </c>
      <c r="O2696" s="90">
        <v>2.1299999999999999E-8</v>
      </c>
      <c r="P2696" s="54">
        <v>0</v>
      </c>
    </row>
    <row r="2697" spans="1:16" ht="24">
      <c r="A2697" s="54" t="s">
        <v>225</v>
      </c>
      <c r="B2697" s="54" t="s">
        <v>185</v>
      </c>
      <c r="C2697" s="54" t="s">
        <v>1124</v>
      </c>
      <c r="D2697" s="54" t="s">
        <v>152</v>
      </c>
      <c r="E2697" s="54" t="s">
        <v>1124</v>
      </c>
      <c r="F2697" s="54" t="s">
        <v>267</v>
      </c>
      <c r="G2697" s="54" t="s">
        <v>642</v>
      </c>
      <c r="H2697" s="54" t="s">
        <v>643</v>
      </c>
      <c r="I2697" s="54" t="s">
        <v>644</v>
      </c>
      <c r="J2697" s="54" t="s">
        <v>642</v>
      </c>
      <c r="K2697" s="54" t="s">
        <v>645</v>
      </c>
      <c r="L2697" s="89">
        <v>42790</v>
      </c>
      <c r="M2697" s="89"/>
      <c r="N2697" s="54" t="s">
        <v>646</v>
      </c>
      <c r="O2697" s="90">
        <v>0.1538678295</v>
      </c>
      <c r="P2697" s="54">
        <v>79</v>
      </c>
    </row>
    <row r="2698" spans="1:16" ht="24">
      <c r="A2698" s="54" t="s">
        <v>225</v>
      </c>
      <c r="B2698" s="54" t="s">
        <v>185</v>
      </c>
      <c r="C2698" s="54" t="s">
        <v>1124</v>
      </c>
      <c r="D2698" s="54" t="s">
        <v>152</v>
      </c>
      <c r="E2698" s="54" t="s">
        <v>1124</v>
      </c>
      <c r="F2698" s="54" t="s">
        <v>267</v>
      </c>
      <c r="G2698" s="54" t="s">
        <v>642</v>
      </c>
      <c r="H2698" s="54" t="s">
        <v>643</v>
      </c>
      <c r="I2698" s="54" t="s">
        <v>644</v>
      </c>
      <c r="J2698" s="54" t="s">
        <v>642</v>
      </c>
      <c r="K2698" s="54" t="s">
        <v>645</v>
      </c>
      <c r="L2698" s="89">
        <v>42790</v>
      </c>
      <c r="M2698" s="89"/>
      <c r="N2698" s="54" t="s">
        <v>647</v>
      </c>
      <c r="O2698" s="90">
        <v>1.9476916399999999E-2</v>
      </c>
      <c r="P2698" s="54">
        <v>10</v>
      </c>
    </row>
    <row r="2699" spans="1:16" ht="24">
      <c r="A2699" s="54" t="s">
        <v>225</v>
      </c>
      <c r="B2699" s="54" t="s">
        <v>185</v>
      </c>
      <c r="C2699" s="54" t="s">
        <v>1124</v>
      </c>
      <c r="D2699" s="54" t="s">
        <v>152</v>
      </c>
      <c r="E2699" s="54" t="s">
        <v>1124</v>
      </c>
      <c r="F2699" s="54" t="s">
        <v>267</v>
      </c>
      <c r="G2699" s="54" t="s">
        <v>642</v>
      </c>
      <c r="H2699" s="54" t="s">
        <v>643</v>
      </c>
      <c r="I2699" s="54" t="s">
        <v>644</v>
      </c>
      <c r="J2699" s="54" t="s">
        <v>642</v>
      </c>
      <c r="K2699" s="54" t="s">
        <v>648</v>
      </c>
      <c r="L2699" s="89">
        <v>42790</v>
      </c>
      <c r="M2699" s="89"/>
      <c r="N2699" s="54" t="s">
        <v>649</v>
      </c>
      <c r="O2699" s="90">
        <v>0.1090707934</v>
      </c>
      <c r="P2699" s="54">
        <v>56</v>
      </c>
    </row>
    <row r="2700" spans="1:16" ht="24">
      <c r="A2700" s="54" t="s">
        <v>225</v>
      </c>
      <c r="B2700" s="54" t="s">
        <v>185</v>
      </c>
      <c r="C2700" s="54" t="s">
        <v>1124</v>
      </c>
      <c r="D2700" s="54" t="s">
        <v>152</v>
      </c>
      <c r="E2700" s="54" t="s">
        <v>1124</v>
      </c>
      <c r="F2700" s="54" t="s">
        <v>267</v>
      </c>
      <c r="G2700" s="54" t="s">
        <v>642</v>
      </c>
      <c r="H2700" s="54" t="s">
        <v>643</v>
      </c>
      <c r="I2700" s="54" t="s">
        <v>644</v>
      </c>
      <c r="J2700" s="54" t="s">
        <v>642</v>
      </c>
      <c r="K2700" s="54" t="s">
        <v>650</v>
      </c>
      <c r="L2700" s="89">
        <v>42790</v>
      </c>
      <c r="M2700" s="89"/>
      <c r="N2700" s="54" t="s">
        <v>651</v>
      </c>
      <c r="O2700" s="90">
        <v>1.9477018999999999E-3</v>
      </c>
      <c r="P2700" s="54">
        <v>1</v>
      </c>
    </row>
    <row r="2701" spans="1:16" ht="24">
      <c r="A2701" s="54" t="s">
        <v>225</v>
      </c>
      <c r="B2701" s="54" t="s">
        <v>185</v>
      </c>
      <c r="C2701" s="54" t="s">
        <v>1124</v>
      </c>
      <c r="D2701" s="54" t="s">
        <v>152</v>
      </c>
      <c r="E2701" s="54" t="s">
        <v>1124</v>
      </c>
      <c r="F2701" s="54" t="s">
        <v>267</v>
      </c>
      <c r="G2701" s="54" t="s">
        <v>642</v>
      </c>
      <c r="H2701" s="54" t="s">
        <v>643</v>
      </c>
      <c r="I2701" s="54" t="s">
        <v>644</v>
      </c>
      <c r="J2701" s="54" t="s">
        <v>642</v>
      </c>
      <c r="K2701" s="54" t="s">
        <v>652</v>
      </c>
      <c r="L2701" s="89">
        <v>42790</v>
      </c>
      <c r="M2701" s="89"/>
      <c r="N2701" s="54" t="s">
        <v>653</v>
      </c>
      <c r="O2701" s="90">
        <v>5.8430927000000001E-3</v>
      </c>
      <c r="P2701" s="54">
        <v>3</v>
      </c>
    </row>
    <row r="2702" spans="1:16" ht="24">
      <c r="A2702" s="54" t="s">
        <v>225</v>
      </c>
      <c r="B2702" s="54" t="s">
        <v>185</v>
      </c>
      <c r="C2702" s="54" t="s">
        <v>1124</v>
      </c>
      <c r="D2702" s="54" t="s">
        <v>152</v>
      </c>
      <c r="E2702" s="54" t="s">
        <v>1124</v>
      </c>
      <c r="F2702" s="54" t="s">
        <v>267</v>
      </c>
      <c r="G2702" s="54" t="s">
        <v>642</v>
      </c>
      <c r="H2702" s="54" t="s">
        <v>643</v>
      </c>
      <c r="I2702" s="54" t="s">
        <v>644</v>
      </c>
      <c r="J2702" s="54" t="s">
        <v>642</v>
      </c>
      <c r="K2702" s="54" t="s">
        <v>654</v>
      </c>
      <c r="L2702" s="89">
        <v>42790</v>
      </c>
      <c r="M2702" s="89"/>
      <c r="N2702" s="54" t="s">
        <v>655</v>
      </c>
      <c r="O2702" s="90">
        <v>1.9477018999999999E-3</v>
      </c>
      <c r="P2702" s="54">
        <v>1</v>
      </c>
    </row>
    <row r="2703" spans="1:16" ht="24">
      <c r="A2703" s="54" t="s">
        <v>225</v>
      </c>
      <c r="B2703" s="54" t="s">
        <v>185</v>
      </c>
      <c r="C2703" s="54" t="s">
        <v>1124</v>
      </c>
      <c r="D2703" s="54" t="s">
        <v>152</v>
      </c>
      <c r="E2703" s="54" t="s">
        <v>1124</v>
      </c>
      <c r="F2703" s="54" t="s">
        <v>267</v>
      </c>
      <c r="G2703" s="54" t="s">
        <v>642</v>
      </c>
      <c r="H2703" s="54" t="s">
        <v>643</v>
      </c>
      <c r="I2703" s="54" t="s">
        <v>644</v>
      </c>
      <c r="J2703" s="54" t="s">
        <v>642</v>
      </c>
      <c r="K2703" s="54" t="s">
        <v>656</v>
      </c>
      <c r="L2703" s="89">
        <v>42790</v>
      </c>
      <c r="M2703" s="89"/>
      <c r="N2703" s="54" t="s">
        <v>657</v>
      </c>
      <c r="O2703" s="90">
        <v>3.8953867000000001E-3</v>
      </c>
      <c r="P2703" s="54">
        <v>2</v>
      </c>
    </row>
    <row r="2704" spans="1:16" ht="24">
      <c r="A2704" s="54" t="s">
        <v>225</v>
      </c>
      <c r="B2704" s="54" t="s">
        <v>185</v>
      </c>
      <c r="C2704" s="54" t="s">
        <v>1124</v>
      </c>
      <c r="D2704" s="54" t="s">
        <v>152</v>
      </c>
      <c r="E2704" s="54" t="s">
        <v>1124</v>
      </c>
      <c r="F2704" s="54" t="s">
        <v>267</v>
      </c>
      <c r="G2704" s="54" t="s">
        <v>642</v>
      </c>
      <c r="H2704" s="54" t="s">
        <v>643</v>
      </c>
      <c r="I2704" s="54" t="s">
        <v>644</v>
      </c>
      <c r="J2704" s="54" t="s">
        <v>642</v>
      </c>
      <c r="K2704" s="54" t="s">
        <v>656</v>
      </c>
      <c r="L2704" s="89">
        <v>42790</v>
      </c>
      <c r="M2704" s="89"/>
      <c r="N2704" s="54" t="s">
        <v>658</v>
      </c>
      <c r="O2704" s="90">
        <v>0.4129113499</v>
      </c>
      <c r="P2704" s="54">
        <v>212</v>
      </c>
    </row>
    <row r="2705" spans="1:16" ht="24">
      <c r="A2705" s="54" t="s">
        <v>225</v>
      </c>
      <c r="B2705" s="54" t="s">
        <v>185</v>
      </c>
      <c r="C2705" s="54" t="s">
        <v>1124</v>
      </c>
      <c r="D2705" s="54" t="s">
        <v>152</v>
      </c>
      <c r="E2705" s="54" t="s">
        <v>1124</v>
      </c>
      <c r="F2705" s="54" t="s">
        <v>267</v>
      </c>
      <c r="G2705" s="54" t="s">
        <v>642</v>
      </c>
      <c r="H2705" s="54" t="s">
        <v>643</v>
      </c>
      <c r="I2705" s="54" t="s">
        <v>644</v>
      </c>
      <c r="J2705" s="54" t="s">
        <v>642</v>
      </c>
      <c r="K2705" s="54" t="s">
        <v>659</v>
      </c>
      <c r="L2705" s="89">
        <v>42790</v>
      </c>
      <c r="M2705" s="89"/>
      <c r="N2705" s="54" t="s">
        <v>660</v>
      </c>
      <c r="O2705" s="90">
        <v>2.1299999999999999E-8</v>
      </c>
      <c r="P2705" s="54">
        <v>0</v>
      </c>
    </row>
    <row r="2706" spans="1:16" ht="24">
      <c r="A2706" s="54" t="s">
        <v>225</v>
      </c>
      <c r="B2706" s="54" t="s">
        <v>185</v>
      </c>
      <c r="C2706" s="54" t="s">
        <v>1124</v>
      </c>
      <c r="D2706" s="54" t="s">
        <v>152</v>
      </c>
      <c r="E2706" s="54" t="s">
        <v>1124</v>
      </c>
      <c r="F2706" s="54" t="s">
        <v>267</v>
      </c>
      <c r="G2706" s="54" t="s">
        <v>642</v>
      </c>
      <c r="H2706" s="54" t="s">
        <v>643</v>
      </c>
      <c r="I2706" s="54" t="s">
        <v>644</v>
      </c>
      <c r="J2706" s="54" t="s">
        <v>642</v>
      </c>
      <c r="K2706" s="54" t="s">
        <v>659</v>
      </c>
      <c r="L2706" s="89">
        <v>42790</v>
      </c>
      <c r="M2706" s="89"/>
      <c r="N2706" s="54" t="s">
        <v>661</v>
      </c>
      <c r="O2706" s="90">
        <v>7.7907818000000004E-3</v>
      </c>
      <c r="P2706" s="54">
        <v>4</v>
      </c>
    </row>
    <row r="2707" spans="1:16" ht="24">
      <c r="A2707" s="54" t="s">
        <v>225</v>
      </c>
      <c r="B2707" s="54" t="s">
        <v>185</v>
      </c>
      <c r="C2707" s="54" t="s">
        <v>1124</v>
      </c>
      <c r="D2707" s="54" t="s">
        <v>152</v>
      </c>
      <c r="E2707" s="54" t="s">
        <v>1124</v>
      </c>
      <c r="F2707" s="54" t="s">
        <v>267</v>
      </c>
      <c r="G2707" s="54" t="s">
        <v>642</v>
      </c>
      <c r="H2707" s="54" t="s">
        <v>643</v>
      </c>
      <c r="I2707" s="54" t="s">
        <v>644</v>
      </c>
      <c r="J2707" s="54" t="s">
        <v>642</v>
      </c>
      <c r="K2707" s="54" t="s">
        <v>659</v>
      </c>
      <c r="L2707" s="89">
        <v>42790</v>
      </c>
      <c r="M2707" s="89"/>
      <c r="N2707" s="54" t="s">
        <v>662</v>
      </c>
      <c r="O2707" s="90">
        <v>1.9477061E-3</v>
      </c>
      <c r="P2707" s="54">
        <v>1</v>
      </c>
    </row>
    <row r="2708" spans="1:16" ht="24">
      <c r="A2708" s="54" t="s">
        <v>225</v>
      </c>
      <c r="B2708" s="54" t="s">
        <v>185</v>
      </c>
      <c r="C2708" s="54" t="s">
        <v>1124</v>
      </c>
      <c r="D2708" s="54" t="s">
        <v>152</v>
      </c>
      <c r="E2708" s="54" t="s">
        <v>1124</v>
      </c>
      <c r="F2708" s="54" t="s">
        <v>267</v>
      </c>
      <c r="G2708" s="54" t="s">
        <v>642</v>
      </c>
      <c r="H2708" s="54" t="s">
        <v>643</v>
      </c>
      <c r="I2708" s="54" t="s">
        <v>644</v>
      </c>
      <c r="J2708" s="54" t="s">
        <v>642</v>
      </c>
      <c r="K2708" s="54" t="s">
        <v>643</v>
      </c>
      <c r="L2708" s="89">
        <v>42790</v>
      </c>
      <c r="M2708" s="89"/>
      <c r="N2708" s="54" t="s">
        <v>663</v>
      </c>
      <c r="O2708" s="90">
        <v>1.94769292E-2</v>
      </c>
      <c r="P2708" s="54">
        <v>10</v>
      </c>
    </row>
    <row r="2709" spans="1:16" ht="24">
      <c r="A2709" s="54" t="s">
        <v>225</v>
      </c>
      <c r="B2709" s="54" t="s">
        <v>185</v>
      </c>
      <c r="C2709" s="54" t="s">
        <v>1124</v>
      </c>
      <c r="D2709" s="54" t="s">
        <v>152</v>
      </c>
      <c r="E2709" s="54" t="s">
        <v>1124</v>
      </c>
      <c r="F2709" s="54" t="s">
        <v>267</v>
      </c>
      <c r="G2709" s="54" t="s">
        <v>642</v>
      </c>
      <c r="H2709" s="54" t="s">
        <v>643</v>
      </c>
      <c r="I2709" s="54" t="s">
        <v>644</v>
      </c>
      <c r="J2709" s="54" t="s">
        <v>642</v>
      </c>
      <c r="K2709" s="54" t="s">
        <v>664</v>
      </c>
      <c r="L2709" s="89">
        <v>42790</v>
      </c>
      <c r="M2709" s="89"/>
      <c r="N2709" s="54" t="s">
        <v>665</v>
      </c>
      <c r="O2709" s="90">
        <v>5.8430927000000001E-3</v>
      </c>
      <c r="P2709" s="54">
        <v>3</v>
      </c>
    </row>
    <row r="2710" spans="1:16" ht="24">
      <c r="A2710" s="54" t="s">
        <v>225</v>
      </c>
      <c r="B2710" s="54" t="s">
        <v>185</v>
      </c>
      <c r="C2710" s="54" t="s">
        <v>1124</v>
      </c>
      <c r="D2710" s="54" t="s">
        <v>152</v>
      </c>
      <c r="E2710" s="54" t="s">
        <v>1124</v>
      </c>
      <c r="F2710" s="54" t="s">
        <v>267</v>
      </c>
      <c r="G2710" s="54" t="s">
        <v>642</v>
      </c>
      <c r="H2710" s="54" t="s">
        <v>643</v>
      </c>
      <c r="I2710" s="54" t="s">
        <v>644</v>
      </c>
      <c r="J2710" s="54" t="s">
        <v>642</v>
      </c>
      <c r="K2710" s="54" t="s">
        <v>664</v>
      </c>
      <c r="L2710" s="89">
        <v>42790</v>
      </c>
      <c r="M2710" s="89"/>
      <c r="N2710" s="54" t="s">
        <v>666</v>
      </c>
      <c r="O2710" s="90">
        <v>3.8954078999999999E-3</v>
      </c>
      <c r="P2710" s="54">
        <v>2</v>
      </c>
    </row>
    <row r="2711" spans="1:16" ht="24">
      <c r="A2711" s="54" t="s">
        <v>225</v>
      </c>
      <c r="B2711" s="54" t="s">
        <v>185</v>
      </c>
      <c r="C2711" s="54" t="s">
        <v>1124</v>
      </c>
      <c r="D2711" s="54" t="s">
        <v>152</v>
      </c>
      <c r="E2711" s="54" t="s">
        <v>1124</v>
      </c>
      <c r="F2711" s="54" t="s">
        <v>267</v>
      </c>
      <c r="G2711" s="54" t="s">
        <v>642</v>
      </c>
      <c r="H2711" s="54" t="s">
        <v>643</v>
      </c>
      <c r="I2711" s="54" t="s">
        <v>644</v>
      </c>
      <c r="J2711" s="54" t="s">
        <v>667</v>
      </c>
      <c r="K2711" s="54" t="s">
        <v>668</v>
      </c>
      <c r="L2711" s="89">
        <v>42790</v>
      </c>
      <c r="M2711" s="89"/>
      <c r="N2711" s="54" t="s">
        <v>669</v>
      </c>
      <c r="O2711" s="90">
        <v>2.7267672900000001E-2</v>
      </c>
      <c r="P2711" s="54">
        <v>14</v>
      </c>
    </row>
    <row r="2712" spans="1:16" ht="24">
      <c r="A2712" s="54" t="s">
        <v>225</v>
      </c>
      <c r="B2712" s="54" t="s">
        <v>185</v>
      </c>
      <c r="C2712" s="54" t="s">
        <v>1124</v>
      </c>
      <c r="D2712" s="54" t="s">
        <v>152</v>
      </c>
      <c r="E2712" s="54" t="s">
        <v>1124</v>
      </c>
      <c r="F2712" s="54" t="s">
        <v>267</v>
      </c>
      <c r="G2712" s="54" t="s">
        <v>642</v>
      </c>
      <c r="H2712" s="54" t="s">
        <v>643</v>
      </c>
      <c r="I2712" s="54" t="s">
        <v>644</v>
      </c>
      <c r="J2712" s="54" t="s">
        <v>670</v>
      </c>
      <c r="K2712" s="54" t="s">
        <v>671</v>
      </c>
      <c r="L2712" s="89">
        <v>42790</v>
      </c>
      <c r="M2712" s="89"/>
      <c r="N2712" s="54" t="s">
        <v>672</v>
      </c>
      <c r="O2712" s="90">
        <v>3.8116341392000002</v>
      </c>
      <c r="P2712" s="54">
        <v>1957</v>
      </c>
    </row>
    <row r="2713" spans="1:16" ht="24">
      <c r="A2713" s="54" t="s">
        <v>225</v>
      </c>
      <c r="B2713" s="54" t="s">
        <v>185</v>
      </c>
      <c r="C2713" s="54" t="s">
        <v>1124</v>
      </c>
      <c r="D2713" s="54" t="s">
        <v>152</v>
      </c>
      <c r="E2713" s="54" t="s">
        <v>1124</v>
      </c>
      <c r="F2713" s="54" t="s">
        <v>267</v>
      </c>
      <c r="G2713" s="54" t="s">
        <v>194</v>
      </c>
      <c r="H2713" s="54" t="s">
        <v>197</v>
      </c>
      <c r="I2713" s="54" t="s">
        <v>1460</v>
      </c>
      <c r="J2713" s="54" t="s">
        <v>194</v>
      </c>
      <c r="K2713" s="54" t="s">
        <v>197</v>
      </c>
      <c r="L2713" s="89">
        <v>42888</v>
      </c>
      <c r="M2713" s="89"/>
      <c r="N2713" s="54" t="s">
        <v>702</v>
      </c>
      <c r="O2713" s="90">
        <v>4.6745242499999999E-2</v>
      </c>
      <c r="P2713" s="54">
        <v>24</v>
      </c>
    </row>
    <row r="2714" spans="1:16" ht="24">
      <c r="A2714" s="54" t="s">
        <v>225</v>
      </c>
      <c r="B2714" s="54" t="s">
        <v>185</v>
      </c>
      <c r="C2714" s="54" t="s">
        <v>1124</v>
      </c>
      <c r="D2714" s="54" t="s">
        <v>152</v>
      </c>
      <c r="E2714" s="54" t="s">
        <v>1124</v>
      </c>
      <c r="F2714" s="54" t="s">
        <v>267</v>
      </c>
      <c r="G2714" s="54" t="s">
        <v>194</v>
      </c>
      <c r="H2714" s="54" t="s">
        <v>197</v>
      </c>
      <c r="I2714" s="54" t="s">
        <v>695</v>
      </c>
      <c r="J2714" s="54" t="s">
        <v>194</v>
      </c>
      <c r="K2714" s="54" t="s">
        <v>696</v>
      </c>
      <c r="L2714" s="89">
        <v>42888</v>
      </c>
      <c r="M2714" s="89"/>
      <c r="N2714" s="54" t="s">
        <v>697</v>
      </c>
      <c r="O2714" s="90">
        <v>1.1686546000000001E-2</v>
      </c>
      <c r="P2714" s="54">
        <v>6</v>
      </c>
    </row>
    <row r="2715" spans="1:16" ht="24">
      <c r="A2715" s="54" t="s">
        <v>225</v>
      </c>
      <c r="B2715" s="54" t="s">
        <v>185</v>
      </c>
      <c r="C2715" s="54" t="s">
        <v>1124</v>
      </c>
      <c r="D2715" s="54" t="s">
        <v>152</v>
      </c>
      <c r="E2715" s="54" t="s">
        <v>1124</v>
      </c>
      <c r="F2715" s="54" t="s">
        <v>267</v>
      </c>
      <c r="G2715" s="54" t="s">
        <v>194</v>
      </c>
      <c r="H2715" s="54" t="s">
        <v>197</v>
      </c>
      <c r="I2715" s="54" t="s">
        <v>695</v>
      </c>
      <c r="J2715" s="54" t="s">
        <v>194</v>
      </c>
      <c r="K2715" s="54" t="s">
        <v>698</v>
      </c>
      <c r="L2715" s="89">
        <v>42888</v>
      </c>
      <c r="M2715" s="89"/>
      <c r="N2715" s="54" t="s">
        <v>699</v>
      </c>
      <c r="O2715" s="90">
        <v>1.36342224E-2</v>
      </c>
      <c r="P2715" s="54">
        <v>7</v>
      </c>
    </row>
    <row r="2716" spans="1:16" ht="24">
      <c r="A2716" s="54" t="s">
        <v>225</v>
      </c>
      <c r="B2716" s="54" t="s">
        <v>185</v>
      </c>
      <c r="C2716" s="54" t="s">
        <v>1124</v>
      </c>
      <c r="D2716" s="54" t="s">
        <v>152</v>
      </c>
      <c r="E2716" s="54" t="s">
        <v>1124</v>
      </c>
      <c r="F2716" s="54" t="s">
        <v>267</v>
      </c>
      <c r="G2716" s="54" t="s">
        <v>194</v>
      </c>
      <c r="H2716" s="54" t="s">
        <v>197</v>
      </c>
      <c r="I2716" s="54" t="s">
        <v>695</v>
      </c>
      <c r="J2716" s="54" t="s">
        <v>194</v>
      </c>
      <c r="K2716" s="54" t="s">
        <v>700</v>
      </c>
      <c r="L2716" s="89">
        <v>42888</v>
      </c>
      <c r="M2716" s="89"/>
      <c r="N2716" s="54" t="s">
        <v>701</v>
      </c>
      <c r="O2716" s="90">
        <v>3.7008540299999997E-2</v>
      </c>
      <c r="P2716" s="54">
        <v>19</v>
      </c>
    </row>
    <row r="2717" spans="1:16" ht="24">
      <c r="A2717" s="54" t="s">
        <v>225</v>
      </c>
      <c r="B2717" s="54" t="s">
        <v>185</v>
      </c>
      <c r="C2717" s="54" t="s">
        <v>1124</v>
      </c>
      <c r="D2717" s="54" t="s">
        <v>152</v>
      </c>
      <c r="E2717" s="54" t="s">
        <v>1124</v>
      </c>
      <c r="F2717" s="54" t="s">
        <v>267</v>
      </c>
      <c r="G2717" s="54" t="s">
        <v>194</v>
      </c>
      <c r="H2717" s="54" t="s">
        <v>197</v>
      </c>
      <c r="I2717" s="54" t="s">
        <v>695</v>
      </c>
      <c r="J2717" s="54" t="s">
        <v>194</v>
      </c>
      <c r="K2717" s="54" t="s">
        <v>703</v>
      </c>
      <c r="L2717" s="89">
        <v>42888</v>
      </c>
      <c r="M2717" s="89"/>
      <c r="N2717" s="54" t="s">
        <v>704</v>
      </c>
      <c r="O2717" s="90">
        <v>7.7913205000000006E-3</v>
      </c>
      <c r="P2717" s="54">
        <v>4</v>
      </c>
    </row>
    <row r="2718" spans="1:16" ht="24">
      <c r="A2718" s="54" t="s">
        <v>225</v>
      </c>
      <c r="B2718" s="54" t="s">
        <v>185</v>
      </c>
      <c r="C2718" s="54" t="s">
        <v>1124</v>
      </c>
      <c r="D2718" s="54" t="s">
        <v>152</v>
      </c>
      <c r="E2718" s="54" t="s">
        <v>1124</v>
      </c>
      <c r="F2718" s="54" t="s">
        <v>267</v>
      </c>
      <c r="G2718" s="54" t="s">
        <v>194</v>
      </c>
      <c r="H2718" s="54" t="s">
        <v>197</v>
      </c>
      <c r="I2718" s="54" t="s">
        <v>695</v>
      </c>
      <c r="J2718" s="54" t="s">
        <v>194</v>
      </c>
      <c r="K2718" s="54" t="s">
        <v>705</v>
      </c>
      <c r="L2718" s="89">
        <v>42888</v>
      </c>
      <c r="M2718" s="89"/>
      <c r="N2718" s="54" t="s">
        <v>706</v>
      </c>
      <c r="O2718" s="90">
        <v>9.7395228999999986E-3</v>
      </c>
      <c r="P2718" s="54">
        <v>5</v>
      </c>
    </row>
    <row r="2719" spans="1:16" ht="24">
      <c r="A2719" s="54" t="s">
        <v>225</v>
      </c>
      <c r="B2719" s="54" t="s">
        <v>185</v>
      </c>
      <c r="C2719" s="54" t="s">
        <v>1124</v>
      </c>
      <c r="D2719" s="54" t="s">
        <v>152</v>
      </c>
      <c r="E2719" s="54" t="s">
        <v>1124</v>
      </c>
      <c r="F2719" s="54" t="s">
        <v>267</v>
      </c>
      <c r="G2719" s="54" t="s">
        <v>194</v>
      </c>
      <c r="H2719" s="54" t="s">
        <v>197</v>
      </c>
      <c r="I2719" s="54" t="s">
        <v>695</v>
      </c>
      <c r="J2719" s="54" t="s">
        <v>194</v>
      </c>
      <c r="K2719" s="54" t="s">
        <v>707</v>
      </c>
      <c r="L2719" s="89">
        <v>42888</v>
      </c>
      <c r="M2719" s="89"/>
      <c r="N2719" s="54" t="s">
        <v>708</v>
      </c>
      <c r="O2719" s="90">
        <v>7.7924827000000014E-3</v>
      </c>
      <c r="P2719" s="54">
        <v>4</v>
      </c>
    </row>
    <row r="2720" spans="1:16" ht="24">
      <c r="A2720" s="54" t="s">
        <v>225</v>
      </c>
      <c r="B2720" s="54" t="s">
        <v>185</v>
      </c>
      <c r="C2720" s="54" t="s">
        <v>1124</v>
      </c>
      <c r="D2720" s="54" t="s">
        <v>152</v>
      </c>
      <c r="E2720" s="54" t="s">
        <v>1124</v>
      </c>
      <c r="F2720" s="54" t="s">
        <v>267</v>
      </c>
      <c r="G2720" s="54" t="s">
        <v>194</v>
      </c>
      <c r="H2720" s="54" t="s">
        <v>197</v>
      </c>
      <c r="I2720" s="54" t="s">
        <v>695</v>
      </c>
      <c r="J2720" s="54" t="s">
        <v>194</v>
      </c>
      <c r="K2720" s="54" t="s">
        <v>709</v>
      </c>
      <c r="L2720" s="89">
        <v>42888</v>
      </c>
      <c r="M2720" s="89"/>
      <c r="N2720" s="54" t="s">
        <v>710</v>
      </c>
      <c r="O2720" s="90">
        <v>4.67451916E-2</v>
      </c>
      <c r="P2720" s="54">
        <v>24</v>
      </c>
    </row>
    <row r="2721" spans="1:16" ht="24">
      <c r="A2721" s="54" t="s">
        <v>225</v>
      </c>
      <c r="B2721" s="54" t="s">
        <v>185</v>
      </c>
      <c r="C2721" s="54" t="s">
        <v>1124</v>
      </c>
      <c r="D2721" s="54" t="s">
        <v>152</v>
      </c>
      <c r="E2721" s="54" t="s">
        <v>1124</v>
      </c>
      <c r="F2721" s="54" t="s">
        <v>267</v>
      </c>
      <c r="G2721" s="54" t="s">
        <v>194</v>
      </c>
      <c r="H2721" s="54" t="s">
        <v>197</v>
      </c>
      <c r="I2721" s="54" t="s">
        <v>695</v>
      </c>
      <c r="J2721" s="54" t="s">
        <v>194</v>
      </c>
      <c r="K2721" s="54" t="s">
        <v>711</v>
      </c>
      <c r="L2721" s="89">
        <v>42888</v>
      </c>
      <c r="M2721" s="89"/>
      <c r="N2721" s="54" t="s">
        <v>712</v>
      </c>
      <c r="O2721" s="90">
        <v>0.1110192758</v>
      </c>
      <c r="P2721" s="54">
        <v>57</v>
      </c>
    </row>
    <row r="2722" spans="1:16" ht="24">
      <c r="A2722" s="54" t="s">
        <v>225</v>
      </c>
      <c r="B2722" s="54" t="s">
        <v>185</v>
      </c>
      <c r="C2722" s="54" t="s">
        <v>1124</v>
      </c>
      <c r="D2722" s="54" t="s">
        <v>152</v>
      </c>
      <c r="E2722" s="54" t="s">
        <v>1124</v>
      </c>
      <c r="F2722" s="54" t="s">
        <v>267</v>
      </c>
      <c r="G2722" s="54" t="s">
        <v>194</v>
      </c>
      <c r="H2722" s="54" t="s">
        <v>197</v>
      </c>
      <c r="I2722" s="54" t="s">
        <v>695</v>
      </c>
      <c r="J2722" s="54" t="s">
        <v>194</v>
      </c>
      <c r="K2722" s="54" t="s">
        <v>713</v>
      </c>
      <c r="L2722" s="89">
        <v>42888</v>
      </c>
      <c r="M2722" s="89"/>
      <c r="N2722" s="54" t="s">
        <v>714</v>
      </c>
      <c r="O2722" s="90">
        <v>7.7911339000000003E-3</v>
      </c>
      <c r="P2722" s="54">
        <v>4</v>
      </c>
    </row>
    <row r="2723" spans="1:16" ht="24">
      <c r="A2723" s="54" t="s">
        <v>225</v>
      </c>
      <c r="B2723" s="54" t="s">
        <v>185</v>
      </c>
      <c r="C2723" s="54" t="s">
        <v>1124</v>
      </c>
      <c r="D2723" s="54" t="s">
        <v>152</v>
      </c>
      <c r="E2723" s="54" t="s">
        <v>1124</v>
      </c>
      <c r="F2723" s="54" t="s">
        <v>267</v>
      </c>
      <c r="G2723" s="54" t="s">
        <v>194</v>
      </c>
      <c r="H2723" s="54" t="s">
        <v>715</v>
      </c>
      <c r="I2723" s="54" t="s">
        <v>716</v>
      </c>
      <c r="J2723" s="54" t="s">
        <v>194</v>
      </c>
      <c r="K2723" s="54" t="s">
        <v>715</v>
      </c>
      <c r="L2723" s="89">
        <v>42627</v>
      </c>
      <c r="M2723" s="89"/>
      <c r="N2723" s="54" t="s">
        <v>717</v>
      </c>
      <c r="O2723" s="90">
        <v>0.1733505058</v>
      </c>
      <c r="P2723" s="54">
        <v>89</v>
      </c>
    </row>
    <row r="2724" spans="1:16" ht="24">
      <c r="A2724" s="54" t="s">
        <v>225</v>
      </c>
      <c r="B2724" s="54" t="s">
        <v>185</v>
      </c>
      <c r="C2724" s="54" t="s">
        <v>1124</v>
      </c>
      <c r="D2724" s="54" t="s">
        <v>152</v>
      </c>
      <c r="E2724" s="54" t="s">
        <v>1124</v>
      </c>
      <c r="F2724" s="54" t="s">
        <v>267</v>
      </c>
      <c r="G2724" s="54" t="s">
        <v>194</v>
      </c>
      <c r="H2724" s="54" t="s">
        <v>715</v>
      </c>
      <c r="I2724" s="54" t="s">
        <v>718</v>
      </c>
      <c r="J2724" s="54" t="s">
        <v>194</v>
      </c>
      <c r="K2724" s="54" t="s">
        <v>719</v>
      </c>
      <c r="L2724" s="89">
        <v>42678</v>
      </c>
      <c r="M2724" s="89"/>
      <c r="N2724" s="54" t="s">
        <v>720</v>
      </c>
      <c r="O2724" s="90">
        <v>1.36339679E-2</v>
      </c>
      <c r="P2724" s="54">
        <v>7</v>
      </c>
    </row>
    <row r="2725" spans="1:16" ht="24">
      <c r="A2725" s="54" t="s">
        <v>225</v>
      </c>
      <c r="B2725" s="54" t="s">
        <v>185</v>
      </c>
      <c r="C2725" s="54" t="s">
        <v>1124</v>
      </c>
      <c r="D2725" s="54" t="s">
        <v>152</v>
      </c>
      <c r="E2725" s="54" t="s">
        <v>1124</v>
      </c>
      <c r="F2725" s="54" t="s">
        <v>267</v>
      </c>
      <c r="G2725" s="54" t="s">
        <v>194</v>
      </c>
      <c r="H2725" s="54" t="s">
        <v>715</v>
      </c>
      <c r="I2725" s="54" t="s">
        <v>718</v>
      </c>
      <c r="J2725" s="54" t="s">
        <v>194</v>
      </c>
      <c r="K2725" s="54" t="s">
        <v>721</v>
      </c>
      <c r="L2725" s="89">
        <v>42678</v>
      </c>
      <c r="M2725" s="89"/>
      <c r="N2725" s="54" t="s">
        <v>722</v>
      </c>
      <c r="O2725" s="90">
        <v>2.7267694200000001E-2</v>
      </c>
      <c r="P2725" s="54">
        <v>14</v>
      </c>
    </row>
    <row r="2726" spans="1:16" ht="24">
      <c r="A2726" s="54" t="s">
        <v>225</v>
      </c>
      <c r="B2726" s="54" t="s">
        <v>185</v>
      </c>
      <c r="C2726" s="54" t="s">
        <v>1124</v>
      </c>
      <c r="D2726" s="54" t="s">
        <v>152</v>
      </c>
      <c r="E2726" s="54" t="s">
        <v>1124</v>
      </c>
      <c r="F2726" s="54" t="s">
        <v>267</v>
      </c>
      <c r="G2726" s="54" t="s">
        <v>194</v>
      </c>
      <c r="H2726" s="54" t="s">
        <v>346</v>
      </c>
      <c r="I2726" s="54" t="s">
        <v>723</v>
      </c>
      <c r="J2726" s="54" t="s">
        <v>194</v>
      </c>
      <c r="K2726" s="54" t="s">
        <v>346</v>
      </c>
      <c r="L2726" s="89">
        <v>41744</v>
      </c>
      <c r="M2726" s="89"/>
      <c r="N2726" s="54" t="s">
        <v>724</v>
      </c>
      <c r="O2726" s="90">
        <v>0.44407606790000009</v>
      </c>
      <c r="P2726" s="54">
        <v>228</v>
      </c>
    </row>
    <row r="2727" spans="1:16" ht="24">
      <c r="A2727" s="54" t="s">
        <v>225</v>
      </c>
      <c r="B2727" s="54" t="s">
        <v>185</v>
      </c>
      <c r="C2727" s="54" t="s">
        <v>1124</v>
      </c>
      <c r="D2727" s="54" t="s">
        <v>152</v>
      </c>
      <c r="E2727" s="54" t="s">
        <v>1124</v>
      </c>
      <c r="F2727" s="54" t="s">
        <v>267</v>
      </c>
      <c r="G2727" s="54" t="s">
        <v>194</v>
      </c>
      <c r="H2727" s="54" t="s">
        <v>725</v>
      </c>
      <c r="I2727" s="54" t="s">
        <v>726</v>
      </c>
      <c r="J2727" s="54" t="s">
        <v>194</v>
      </c>
      <c r="K2727" s="54" t="s">
        <v>725</v>
      </c>
      <c r="L2727" s="89">
        <v>41660</v>
      </c>
      <c r="M2727" s="89"/>
      <c r="N2727" s="54" t="s">
        <v>727</v>
      </c>
      <c r="O2727" s="90">
        <v>6.6221896200000005E-2</v>
      </c>
      <c r="P2727" s="54">
        <v>34</v>
      </c>
    </row>
    <row r="2728" spans="1:16" ht="24">
      <c r="A2728" s="54" t="s">
        <v>225</v>
      </c>
      <c r="B2728" s="54" t="s">
        <v>185</v>
      </c>
      <c r="C2728" s="54" t="s">
        <v>1124</v>
      </c>
      <c r="D2728" s="54" t="s">
        <v>152</v>
      </c>
      <c r="E2728" s="54" t="s">
        <v>1124</v>
      </c>
      <c r="F2728" s="54" t="s">
        <v>267</v>
      </c>
      <c r="G2728" s="54" t="s">
        <v>198</v>
      </c>
      <c r="H2728" s="54" t="s">
        <v>728</v>
      </c>
      <c r="I2728" s="54" t="s">
        <v>729</v>
      </c>
      <c r="J2728" s="54" t="s">
        <v>198</v>
      </c>
      <c r="K2728" s="54" t="s">
        <v>730</v>
      </c>
      <c r="L2728" s="89">
        <v>42657</v>
      </c>
      <c r="M2728" s="89"/>
      <c r="N2728" s="54" t="s">
        <v>731</v>
      </c>
      <c r="O2728" s="90">
        <v>3.8953951999999999E-3</v>
      </c>
      <c r="P2728" s="54">
        <v>2</v>
      </c>
    </row>
    <row r="2729" spans="1:16" ht="24">
      <c r="A2729" s="54" t="s">
        <v>225</v>
      </c>
      <c r="B2729" s="54" t="s">
        <v>185</v>
      </c>
      <c r="C2729" s="54" t="s">
        <v>1124</v>
      </c>
      <c r="D2729" s="54" t="s">
        <v>152</v>
      </c>
      <c r="E2729" s="54" t="s">
        <v>1124</v>
      </c>
      <c r="F2729" s="54" t="s">
        <v>267</v>
      </c>
      <c r="G2729" s="54" t="s">
        <v>198</v>
      </c>
      <c r="H2729" s="54" t="s">
        <v>728</v>
      </c>
      <c r="I2729" s="54" t="s">
        <v>729</v>
      </c>
      <c r="J2729" s="54" t="s">
        <v>198</v>
      </c>
      <c r="K2729" s="54" t="s">
        <v>732</v>
      </c>
      <c r="L2729" s="89">
        <v>42657</v>
      </c>
      <c r="M2729" s="89"/>
      <c r="N2729" s="54" t="s">
        <v>733</v>
      </c>
      <c r="O2729" s="90">
        <v>3.8953867000000001E-3</v>
      </c>
      <c r="P2729" s="54">
        <v>2</v>
      </c>
    </row>
    <row r="2730" spans="1:16" ht="24">
      <c r="A2730" s="54" t="s">
        <v>225</v>
      </c>
      <c r="B2730" s="54" t="s">
        <v>185</v>
      </c>
      <c r="C2730" s="54" t="s">
        <v>1124</v>
      </c>
      <c r="D2730" s="54" t="s">
        <v>152</v>
      </c>
      <c r="E2730" s="54" t="s">
        <v>1124</v>
      </c>
      <c r="F2730" s="54" t="s">
        <v>267</v>
      </c>
      <c r="G2730" s="54" t="s">
        <v>198</v>
      </c>
      <c r="H2730" s="54" t="s">
        <v>728</v>
      </c>
      <c r="I2730" s="54" t="s">
        <v>729</v>
      </c>
      <c r="J2730" s="54" t="s">
        <v>198</v>
      </c>
      <c r="K2730" s="54" t="s">
        <v>734</v>
      </c>
      <c r="L2730" s="89">
        <v>42657</v>
      </c>
      <c r="M2730" s="89"/>
      <c r="N2730" s="54" t="s">
        <v>735</v>
      </c>
      <c r="O2730" s="90">
        <v>5.8430801000000001E-3</v>
      </c>
      <c r="P2730" s="54">
        <v>3</v>
      </c>
    </row>
    <row r="2731" spans="1:16" ht="24">
      <c r="A2731" s="54" t="s">
        <v>225</v>
      </c>
      <c r="B2731" s="54" t="s">
        <v>185</v>
      </c>
      <c r="C2731" s="54" t="s">
        <v>1124</v>
      </c>
      <c r="D2731" s="54" t="s">
        <v>152</v>
      </c>
      <c r="E2731" s="54" t="s">
        <v>1124</v>
      </c>
      <c r="F2731" s="54" t="s">
        <v>267</v>
      </c>
      <c r="G2731" s="54" t="s">
        <v>198</v>
      </c>
      <c r="H2731" s="54" t="s">
        <v>728</v>
      </c>
      <c r="I2731" s="54" t="s">
        <v>729</v>
      </c>
      <c r="J2731" s="54" t="s">
        <v>198</v>
      </c>
      <c r="K2731" s="54" t="s">
        <v>736</v>
      </c>
      <c r="L2731" s="89">
        <v>42657</v>
      </c>
      <c r="M2731" s="89"/>
      <c r="N2731" s="54" t="s">
        <v>737</v>
      </c>
      <c r="O2731" s="90">
        <v>3.8953867000000001E-3</v>
      </c>
      <c r="P2731" s="54">
        <v>2</v>
      </c>
    </row>
    <row r="2732" spans="1:16" ht="24">
      <c r="A2732" s="54" t="s">
        <v>225</v>
      </c>
      <c r="B2732" s="54" t="s">
        <v>185</v>
      </c>
      <c r="C2732" s="54" t="s">
        <v>1124</v>
      </c>
      <c r="D2732" s="54" t="s">
        <v>152</v>
      </c>
      <c r="E2732" s="54" t="s">
        <v>1124</v>
      </c>
      <c r="F2732" s="54" t="s">
        <v>267</v>
      </c>
      <c r="G2732" s="54" t="s">
        <v>198</v>
      </c>
      <c r="H2732" s="54" t="s">
        <v>728</v>
      </c>
      <c r="I2732" s="54" t="s">
        <v>729</v>
      </c>
      <c r="J2732" s="54" t="s">
        <v>198</v>
      </c>
      <c r="K2732" s="54" t="s">
        <v>738</v>
      </c>
      <c r="L2732" s="89">
        <v>42657</v>
      </c>
      <c r="M2732" s="89"/>
      <c r="N2732" s="54" t="s">
        <v>739</v>
      </c>
      <c r="O2732" s="90">
        <v>5.8430929000000001E-3</v>
      </c>
      <c r="P2732" s="54">
        <v>3</v>
      </c>
    </row>
    <row r="2733" spans="1:16" ht="24">
      <c r="A2733" s="54" t="s">
        <v>225</v>
      </c>
      <c r="B2733" s="54" t="s">
        <v>185</v>
      </c>
      <c r="C2733" s="54" t="s">
        <v>1124</v>
      </c>
      <c r="D2733" s="54" t="s">
        <v>152</v>
      </c>
      <c r="E2733" s="54" t="s">
        <v>1124</v>
      </c>
      <c r="F2733" s="54" t="s">
        <v>267</v>
      </c>
      <c r="G2733" s="54" t="s">
        <v>198</v>
      </c>
      <c r="H2733" s="54" t="s">
        <v>728</v>
      </c>
      <c r="I2733" s="54" t="s">
        <v>729</v>
      </c>
      <c r="J2733" s="54" t="s">
        <v>198</v>
      </c>
      <c r="K2733" s="54" t="s">
        <v>740</v>
      </c>
      <c r="L2733" s="89">
        <v>42657</v>
      </c>
      <c r="M2733" s="89"/>
      <c r="N2733" s="54" t="s">
        <v>741</v>
      </c>
      <c r="O2733" s="90">
        <v>3.8954078999999999E-3</v>
      </c>
      <c r="P2733" s="54">
        <v>2</v>
      </c>
    </row>
    <row r="2734" spans="1:16" ht="24">
      <c r="A2734" s="54" t="s">
        <v>225</v>
      </c>
      <c r="B2734" s="54" t="s">
        <v>185</v>
      </c>
      <c r="C2734" s="54" t="s">
        <v>1124</v>
      </c>
      <c r="D2734" s="54" t="s">
        <v>152</v>
      </c>
      <c r="E2734" s="54" t="s">
        <v>1124</v>
      </c>
      <c r="F2734" s="54" t="s">
        <v>267</v>
      </c>
      <c r="G2734" s="54" t="s">
        <v>198</v>
      </c>
      <c r="H2734" s="54" t="s">
        <v>728</v>
      </c>
      <c r="I2734" s="54" t="s">
        <v>729</v>
      </c>
      <c r="J2734" s="54" t="s">
        <v>198</v>
      </c>
      <c r="K2734" s="54" t="s">
        <v>742</v>
      </c>
      <c r="L2734" s="89">
        <v>42657</v>
      </c>
      <c r="M2734" s="89"/>
      <c r="N2734" s="54" t="s">
        <v>743</v>
      </c>
      <c r="O2734" s="90">
        <v>3.8954036000000002E-3</v>
      </c>
      <c r="P2734" s="54">
        <v>2</v>
      </c>
    </row>
    <row r="2735" spans="1:16" ht="24">
      <c r="A2735" s="54" t="s">
        <v>225</v>
      </c>
      <c r="B2735" s="54" t="s">
        <v>185</v>
      </c>
      <c r="C2735" s="54" t="s">
        <v>1124</v>
      </c>
      <c r="D2735" s="54" t="s">
        <v>152</v>
      </c>
      <c r="E2735" s="54" t="s">
        <v>1124</v>
      </c>
      <c r="F2735" s="54" t="s">
        <v>267</v>
      </c>
      <c r="G2735" s="54" t="s">
        <v>198</v>
      </c>
      <c r="H2735" s="54" t="s">
        <v>728</v>
      </c>
      <c r="I2735" s="54" t="s">
        <v>729</v>
      </c>
      <c r="J2735" s="54" t="s">
        <v>198</v>
      </c>
      <c r="K2735" s="54" t="s">
        <v>744</v>
      </c>
      <c r="L2735" s="89">
        <v>42657</v>
      </c>
      <c r="M2735" s="89"/>
      <c r="N2735" s="54" t="s">
        <v>745</v>
      </c>
      <c r="O2735" s="90">
        <v>3.8954121E-3</v>
      </c>
      <c r="P2735" s="54">
        <v>2</v>
      </c>
    </row>
    <row r="2736" spans="1:16" ht="24">
      <c r="A2736" s="54" t="s">
        <v>225</v>
      </c>
      <c r="B2736" s="54" t="s">
        <v>185</v>
      </c>
      <c r="C2736" s="54" t="s">
        <v>1124</v>
      </c>
      <c r="D2736" s="54" t="s">
        <v>152</v>
      </c>
      <c r="E2736" s="54" t="s">
        <v>1124</v>
      </c>
      <c r="F2736" s="54" t="s">
        <v>267</v>
      </c>
      <c r="G2736" s="54" t="s">
        <v>198</v>
      </c>
      <c r="H2736" s="54" t="s">
        <v>728</v>
      </c>
      <c r="I2736" s="54" t="s">
        <v>729</v>
      </c>
      <c r="J2736" s="54" t="s">
        <v>198</v>
      </c>
      <c r="K2736" s="54" t="s">
        <v>746</v>
      </c>
      <c r="L2736" s="89">
        <v>42657</v>
      </c>
      <c r="M2736" s="89"/>
      <c r="N2736" s="54" t="s">
        <v>747</v>
      </c>
      <c r="O2736" s="90">
        <v>3.8953909999999998E-3</v>
      </c>
      <c r="P2736" s="54">
        <v>2</v>
      </c>
    </row>
    <row r="2737" spans="1:16" ht="24">
      <c r="A2737" s="54" t="s">
        <v>225</v>
      </c>
      <c r="B2737" s="54" t="s">
        <v>185</v>
      </c>
      <c r="C2737" s="54" t="s">
        <v>1124</v>
      </c>
      <c r="D2737" s="54" t="s">
        <v>152</v>
      </c>
      <c r="E2737" s="54" t="s">
        <v>1124</v>
      </c>
      <c r="F2737" s="54" t="s">
        <v>267</v>
      </c>
      <c r="G2737" s="54" t="s">
        <v>198</v>
      </c>
      <c r="H2737" s="54" t="s">
        <v>728</v>
      </c>
      <c r="I2737" s="54" t="s">
        <v>729</v>
      </c>
      <c r="J2737" s="54" t="s">
        <v>198</v>
      </c>
      <c r="K2737" s="54" t="s">
        <v>748</v>
      </c>
      <c r="L2737" s="89">
        <v>42657</v>
      </c>
      <c r="M2737" s="89"/>
      <c r="N2737" s="54" t="s">
        <v>749</v>
      </c>
      <c r="O2737" s="90">
        <v>3.8953909999999998E-3</v>
      </c>
      <c r="P2737" s="54">
        <v>2</v>
      </c>
    </row>
    <row r="2738" spans="1:16" ht="24">
      <c r="A2738" s="54" t="s">
        <v>225</v>
      </c>
      <c r="B2738" s="54" t="s">
        <v>185</v>
      </c>
      <c r="C2738" s="54" t="s">
        <v>1124</v>
      </c>
      <c r="D2738" s="54" t="s">
        <v>152</v>
      </c>
      <c r="E2738" s="54" t="s">
        <v>1124</v>
      </c>
      <c r="F2738" s="54" t="s">
        <v>267</v>
      </c>
      <c r="G2738" s="54" t="s">
        <v>198</v>
      </c>
      <c r="H2738" s="54" t="s">
        <v>728</v>
      </c>
      <c r="I2738" s="54" t="s">
        <v>729</v>
      </c>
      <c r="J2738" s="54" t="s">
        <v>198</v>
      </c>
      <c r="K2738" s="54" t="s">
        <v>750</v>
      </c>
      <c r="L2738" s="89">
        <v>42657</v>
      </c>
      <c r="M2738" s="89"/>
      <c r="N2738" s="54" t="s">
        <v>751</v>
      </c>
      <c r="O2738" s="90">
        <v>1.16861685E-2</v>
      </c>
      <c r="P2738" s="54">
        <v>6</v>
      </c>
    </row>
    <row r="2739" spans="1:16" ht="24">
      <c r="A2739" s="54" t="s">
        <v>225</v>
      </c>
      <c r="B2739" s="54" t="s">
        <v>185</v>
      </c>
      <c r="C2739" s="54" t="s">
        <v>1124</v>
      </c>
      <c r="D2739" s="54" t="s">
        <v>152</v>
      </c>
      <c r="E2739" s="54" t="s">
        <v>1124</v>
      </c>
      <c r="F2739" s="54" t="s">
        <v>267</v>
      </c>
      <c r="G2739" s="54" t="s">
        <v>198</v>
      </c>
      <c r="H2739" s="54" t="s">
        <v>752</v>
      </c>
      <c r="I2739" s="54" t="s">
        <v>753</v>
      </c>
      <c r="J2739" s="54" t="s">
        <v>198</v>
      </c>
      <c r="K2739" s="54" t="s">
        <v>752</v>
      </c>
      <c r="L2739" s="89">
        <v>42031</v>
      </c>
      <c r="M2739" s="89"/>
      <c r="N2739" s="54" t="s">
        <v>754</v>
      </c>
      <c r="O2739" s="90">
        <v>1.16862704E-2</v>
      </c>
      <c r="P2739" s="54">
        <v>6</v>
      </c>
    </row>
    <row r="2740" spans="1:16" ht="24">
      <c r="A2740" s="54" t="s">
        <v>225</v>
      </c>
      <c r="B2740" s="54" t="s">
        <v>185</v>
      </c>
      <c r="C2740" s="54" t="s">
        <v>1124</v>
      </c>
      <c r="D2740" s="54" t="s">
        <v>152</v>
      </c>
      <c r="E2740" s="54" t="s">
        <v>1124</v>
      </c>
      <c r="F2740" s="54" t="s">
        <v>267</v>
      </c>
      <c r="G2740" s="54" t="s">
        <v>198</v>
      </c>
      <c r="H2740" s="54" t="s">
        <v>755</v>
      </c>
      <c r="I2740" s="54" t="s">
        <v>756</v>
      </c>
      <c r="J2740" s="54" t="s">
        <v>198</v>
      </c>
      <c r="K2740" s="54" t="s">
        <v>757</v>
      </c>
      <c r="L2740" s="89">
        <v>42101</v>
      </c>
      <c r="M2740" s="89"/>
      <c r="N2740" s="54" t="s">
        <v>758</v>
      </c>
      <c r="O2740" s="90">
        <v>1.9476976E-3</v>
      </c>
      <c r="P2740" s="54">
        <v>1</v>
      </c>
    </row>
    <row r="2741" spans="1:16" ht="24">
      <c r="A2741" s="54" t="s">
        <v>225</v>
      </c>
      <c r="B2741" s="54" t="s">
        <v>185</v>
      </c>
      <c r="C2741" s="54" t="s">
        <v>1124</v>
      </c>
      <c r="D2741" s="54" t="s">
        <v>152</v>
      </c>
      <c r="E2741" s="54" t="s">
        <v>1124</v>
      </c>
      <c r="F2741" s="54" t="s">
        <v>267</v>
      </c>
      <c r="G2741" s="54" t="s">
        <v>198</v>
      </c>
      <c r="H2741" s="54" t="s">
        <v>755</v>
      </c>
      <c r="I2741" s="54" t="s">
        <v>756</v>
      </c>
      <c r="J2741" s="54" t="s">
        <v>198</v>
      </c>
      <c r="K2741" s="54" t="s">
        <v>759</v>
      </c>
      <c r="L2741" s="89">
        <v>42101</v>
      </c>
      <c r="M2741" s="89"/>
      <c r="N2741" s="54" t="s">
        <v>760</v>
      </c>
      <c r="O2741" s="90">
        <v>3.8953951999999999E-3</v>
      </c>
      <c r="P2741" s="54">
        <v>2</v>
      </c>
    </row>
    <row r="2742" spans="1:16" ht="24">
      <c r="A2742" s="54" t="s">
        <v>225</v>
      </c>
      <c r="B2742" s="54" t="s">
        <v>185</v>
      </c>
      <c r="C2742" s="54" t="s">
        <v>1124</v>
      </c>
      <c r="D2742" s="54" t="s">
        <v>152</v>
      </c>
      <c r="E2742" s="54" t="s">
        <v>1124</v>
      </c>
      <c r="F2742" s="54" t="s">
        <v>267</v>
      </c>
      <c r="G2742" s="54" t="s">
        <v>198</v>
      </c>
      <c r="H2742" s="54" t="s">
        <v>755</v>
      </c>
      <c r="I2742" s="54" t="s">
        <v>756</v>
      </c>
      <c r="J2742" s="54" t="s">
        <v>198</v>
      </c>
      <c r="K2742" s="54" t="s">
        <v>761</v>
      </c>
      <c r="L2742" s="89">
        <v>42101</v>
      </c>
      <c r="M2742" s="89"/>
      <c r="N2742" s="54" t="s">
        <v>762</v>
      </c>
      <c r="O2742" s="90">
        <v>5.2587656699999999E-2</v>
      </c>
      <c r="P2742" s="54">
        <v>27</v>
      </c>
    </row>
    <row r="2743" spans="1:16" ht="24">
      <c r="A2743" s="54" t="s">
        <v>225</v>
      </c>
      <c r="B2743" s="54" t="s">
        <v>185</v>
      </c>
      <c r="C2743" s="54" t="s">
        <v>1124</v>
      </c>
      <c r="D2743" s="54" t="s">
        <v>152</v>
      </c>
      <c r="E2743" s="54" t="s">
        <v>1124</v>
      </c>
      <c r="F2743" s="54" t="s">
        <v>267</v>
      </c>
      <c r="G2743" s="54" t="s">
        <v>198</v>
      </c>
      <c r="H2743" s="54" t="s">
        <v>755</v>
      </c>
      <c r="I2743" s="54" t="s">
        <v>756</v>
      </c>
      <c r="J2743" s="54" t="s">
        <v>198</v>
      </c>
      <c r="K2743" s="54" t="s">
        <v>763</v>
      </c>
      <c r="L2743" s="89">
        <v>42101</v>
      </c>
      <c r="M2743" s="89"/>
      <c r="N2743" s="54" t="s">
        <v>764</v>
      </c>
      <c r="O2743" s="90">
        <v>5.8431139999999999E-3</v>
      </c>
      <c r="P2743" s="54">
        <v>3</v>
      </c>
    </row>
    <row r="2744" spans="1:16" ht="24">
      <c r="A2744" s="54" t="s">
        <v>225</v>
      </c>
      <c r="B2744" s="54" t="s">
        <v>185</v>
      </c>
      <c r="C2744" s="54" t="s">
        <v>1124</v>
      </c>
      <c r="D2744" s="54" t="s">
        <v>152</v>
      </c>
      <c r="E2744" s="54" t="s">
        <v>1124</v>
      </c>
      <c r="F2744" s="54" t="s">
        <v>267</v>
      </c>
      <c r="G2744" s="54" t="s">
        <v>198</v>
      </c>
      <c r="H2744" s="54" t="s">
        <v>755</v>
      </c>
      <c r="I2744" s="54" t="s">
        <v>756</v>
      </c>
      <c r="J2744" s="54" t="s">
        <v>198</v>
      </c>
      <c r="K2744" s="54" t="s">
        <v>765</v>
      </c>
      <c r="L2744" s="89">
        <v>42101</v>
      </c>
      <c r="M2744" s="89"/>
      <c r="N2744" s="54" t="s">
        <v>766</v>
      </c>
      <c r="O2744" s="90">
        <v>1.55815382E-2</v>
      </c>
      <c r="P2744" s="54">
        <v>8</v>
      </c>
    </row>
    <row r="2745" spans="1:16" ht="24">
      <c r="A2745" s="54" t="s">
        <v>225</v>
      </c>
      <c r="B2745" s="54" t="s">
        <v>185</v>
      </c>
      <c r="C2745" s="54" t="s">
        <v>1124</v>
      </c>
      <c r="D2745" s="54" t="s">
        <v>152</v>
      </c>
      <c r="E2745" s="54" t="s">
        <v>1124</v>
      </c>
      <c r="F2745" s="54" t="s">
        <v>267</v>
      </c>
      <c r="G2745" s="54" t="s">
        <v>198</v>
      </c>
      <c r="H2745" s="54" t="s">
        <v>755</v>
      </c>
      <c r="I2745" s="54" t="s">
        <v>756</v>
      </c>
      <c r="J2745" s="54" t="s">
        <v>198</v>
      </c>
      <c r="K2745" s="54" t="s">
        <v>767</v>
      </c>
      <c r="L2745" s="89">
        <v>42101</v>
      </c>
      <c r="M2745" s="89"/>
      <c r="N2745" s="54" t="s">
        <v>768</v>
      </c>
      <c r="O2745" s="90">
        <v>7.7907818000000004E-3</v>
      </c>
      <c r="P2745" s="54">
        <v>4</v>
      </c>
    </row>
    <row r="2746" spans="1:16" ht="24">
      <c r="A2746" s="54" t="s">
        <v>225</v>
      </c>
      <c r="B2746" s="54" t="s">
        <v>185</v>
      </c>
      <c r="C2746" s="54" t="s">
        <v>1124</v>
      </c>
      <c r="D2746" s="54" t="s">
        <v>152</v>
      </c>
      <c r="E2746" s="54" t="s">
        <v>1124</v>
      </c>
      <c r="F2746" s="54" t="s">
        <v>267</v>
      </c>
      <c r="G2746" s="54" t="s">
        <v>198</v>
      </c>
      <c r="H2746" s="54" t="s">
        <v>755</v>
      </c>
      <c r="I2746" s="54" t="s">
        <v>756</v>
      </c>
      <c r="J2746" s="54" t="s">
        <v>198</v>
      </c>
      <c r="K2746" s="54" t="s">
        <v>769</v>
      </c>
      <c r="L2746" s="89">
        <v>42101</v>
      </c>
      <c r="M2746" s="89"/>
      <c r="N2746" s="54" t="s">
        <v>770</v>
      </c>
      <c r="O2746" s="90">
        <v>1.3633870399999999E-2</v>
      </c>
      <c r="P2746" s="54">
        <v>7</v>
      </c>
    </row>
    <row r="2747" spans="1:16" ht="24">
      <c r="A2747" s="54" t="s">
        <v>225</v>
      </c>
      <c r="B2747" s="54" t="s">
        <v>185</v>
      </c>
      <c r="C2747" s="54" t="s">
        <v>1124</v>
      </c>
      <c r="D2747" s="54" t="s">
        <v>152</v>
      </c>
      <c r="E2747" s="54" t="s">
        <v>1124</v>
      </c>
      <c r="F2747" s="54" t="s">
        <v>267</v>
      </c>
      <c r="G2747" s="54" t="s">
        <v>198</v>
      </c>
      <c r="H2747" s="54" t="s">
        <v>755</v>
      </c>
      <c r="I2747" s="54" t="s">
        <v>756</v>
      </c>
      <c r="J2747" s="54" t="s">
        <v>198</v>
      </c>
      <c r="K2747" s="54" t="s">
        <v>771</v>
      </c>
      <c r="L2747" s="89">
        <v>42101</v>
      </c>
      <c r="M2747" s="89"/>
      <c r="N2747" s="54" t="s">
        <v>772</v>
      </c>
      <c r="O2747" s="90">
        <v>3.8953951999999999E-3</v>
      </c>
      <c r="P2747" s="54">
        <v>2</v>
      </c>
    </row>
    <row r="2748" spans="1:16" ht="24">
      <c r="A2748" s="54" t="s">
        <v>225</v>
      </c>
      <c r="B2748" s="54" t="s">
        <v>185</v>
      </c>
      <c r="C2748" s="54" t="s">
        <v>1124</v>
      </c>
      <c r="D2748" s="54" t="s">
        <v>152</v>
      </c>
      <c r="E2748" s="54" t="s">
        <v>1124</v>
      </c>
      <c r="F2748" s="54" t="s">
        <v>267</v>
      </c>
      <c r="G2748" s="54" t="s">
        <v>198</v>
      </c>
      <c r="H2748" s="54" t="s">
        <v>773</v>
      </c>
      <c r="I2748" s="54" t="s">
        <v>774</v>
      </c>
      <c r="J2748" s="54" t="s">
        <v>198</v>
      </c>
      <c r="K2748" s="54" t="s">
        <v>773</v>
      </c>
      <c r="L2748" s="89">
        <v>42578</v>
      </c>
      <c r="M2748" s="89"/>
      <c r="N2748" s="54" t="s">
        <v>775</v>
      </c>
      <c r="O2748" s="90">
        <v>1.75292825E-2</v>
      </c>
      <c r="P2748" s="54">
        <v>9</v>
      </c>
    </row>
    <row r="2749" spans="1:16" ht="24">
      <c r="A2749" s="54" t="s">
        <v>225</v>
      </c>
      <c r="B2749" s="54" t="s">
        <v>185</v>
      </c>
      <c r="C2749" s="54" t="s">
        <v>1124</v>
      </c>
      <c r="D2749" s="54" t="s">
        <v>152</v>
      </c>
      <c r="E2749" s="54" t="s">
        <v>1124</v>
      </c>
      <c r="F2749" s="54" t="s">
        <v>267</v>
      </c>
      <c r="G2749" s="54" t="s">
        <v>198</v>
      </c>
      <c r="H2749" s="54" t="s">
        <v>776</v>
      </c>
      <c r="I2749" s="54" t="s">
        <v>777</v>
      </c>
      <c r="J2749" s="54" t="s">
        <v>198</v>
      </c>
      <c r="K2749" s="54" t="s">
        <v>776</v>
      </c>
      <c r="L2749" s="89">
        <v>41988</v>
      </c>
      <c r="M2749" s="89"/>
      <c r="N2749" s="54" t="s">
        <v>778</v>
      </c>
      <c r="O2749" s="90">
        <v>0.19476935149999999</v>
      </c>
      <c r="P2749" s="54">
        <v>100</v>
      </c>
    </row>
    <row r="2750" spans="1:16" ht="24">
      <c r="A2750" s="54" t="s">
        <v>225</v>
      </c>
      <c r="B2750" s="54" t="s">
        <v>185</v>
      </c>
      <c r="C2750" s="54" t="s">
        <v>1124</v>
      </c>
      <c r="D2750" s="54" t="s">
        <v>152</v>
      </c>
      <c r="E2750" s="54" t="s">
        <v>1124</v>
      </c>
      <c r="F2750" s="54" t="s">
        <v>267</v>
      </c>
      <c r="G2750" s="54" t="s">
        <v>198</v>
      </c>
      <c r="H2750" s="54" t="s">
        <v>776</v>
      </c>
      <c r="I2750" s="54" t="s">
        <v>779</v>
      </c>
      <c r="J2750" s="54" t="s">
        <v>198</v>
      </c>
      <c r="K2750" s="54" t="s">
        <v>780</v>
      </c>
      <c r="L2750" s="89">
        <v>42307</v>
      </c>
      <c r="M2750" s="89"/>
      <c r="N2750" s="54" t="s">
        <v>781</v>
      </c>
      <c r="O2750" s="90">
        <v>1.9476891000000001E-3</v>
      </c>
      <c r="P2750" s="54">
        <v>1</v>
      </c>
    </row>
    <row r="2751" spans="1:16" ht="24">
      <c r="A2751" s="54" t="s">
        <v>225</v>
      </c>
      <c r="B2751" s="54" t="s">
        <v>185</v>
      </c>
      <c r="C2751" s="54" t="s">
        <v>1124</v>
      </c>
      <c r="D2751" s="54" t="s">
        <v>152</v>
      </c>
      <c r="E2751" s="54" t="s">
        <v>1124</v>
      </c>
      <c r="F2751" s="54" t="s">
        <v>267</v>
      </c>
      <c r="G2751" s="54" t="s">
        <v>198</v>
      </c>
      <c r="H2751" s="54" t="s">
        <v>776</v>
      </c>
      <c r="I2751" s="54" t="s">
        <v>779</v>
      </c>
      <c r="J2751" s="54" t="s">
        <v>198</v>
      </c>
      <c r="K2751" s="54" t="s">
        <v>782</v>
      </c>
      <c r="L2751" s="89">
        <v>42307</v>
      </c>
      <c r="M2751" s="89"/>
      <c r="N2751" s="54" t="s">
        <v>783</v>
      </c>
      <c r="O2751" s="90">
        <v>3.8953867000000001E-3</v>
      </c>
      <c r="P2751" s="54">
        <v>2</v>
      </c>
    </row>
    <row r="2752" spans="1:16" ht="24">
      <c r="A2752" s="54" t="s">
        <v>225</v>
      </c>
      <c r="B2752" s="54" t="s">
        <v>185</v>
      </c>
      <c r="C2752" s="54" t="s">
        <v>1124</v>
      </c>
      <c r="D2752" s="54" t="s">
        <v>152</v>
      </c>
      <c r="E2752" s="54" t="s">
        <v>1124</v>
      </c>
      <c r="F2752" s="54" t="s">
        <v>267</v>
      </c>
      <c r="G2752" s="54" t="s">
        <v>198</v>
      </c>
      <c r="H2752" s="54" t="s">
        <v>776</v>
      </c>
      <c r="I2752" s="54" t="s">
        <v>779</v>
      </c>
      <c r="J2752" s="54" t="s">
        <v>198</v>
      </c>
      <c r="K2752" s="54" t="s">
        <v>784</v>
      </c>
      <c r="L2752" s="89">
        <v>42307</v>
      </c>
      <c r="M2752" s="89"/>
      <c r="N2752" s="54" t="s">
        <v>785</v>
      </c>
      <c r="O2752" s="90">
        <v>9.7384454999999998E-3</v>
      </c>
      <c r="P2752" s="54">
        <v>5</v>
      </c>
    </row>
    <row r="2753" spans="1:16" ht="24">
      <c r="A2753" s="54" t="s">
        <v>225</v>
      </c>
      <c r="B2753" s="54" t="s">
        <v>185</v>
      </c>
      <c r="C2753" s="54" t="s">
        <v>1124</v>
      </c>
      <c r="D2753" s="54" t="s">
        <v>152</v>
      </c>
      <c r="E2753" s="54" t="s">
        <v>1124</v>
      </c>
      <c r="F2753" s="54" t="s">
        <v>267</v>
      </c>
      <c r="G2753" s="54" t="s">
        <v>198</v>
      </c>
      <c r="H2753" s="54" t="s">
        <v>776</v>
      </c>
      <c r="I2753" s="54" t="s">
        <v>779</v>
      </c>
      <c r="J2753" s="54" t="s">
        <v>198</v>
      </c>
      <c r="K2753" s="54" t="s">
        <v>786</v>
      </c>
      <c r="L2753" s="89">
        <v>42307</v>
      </c>
      <c r="M2753" s="89"/>
      <c r="N2753" s="54" t="s">
        <v>787</v>
      </c>
      <c r="O2753" s="90">
        <v>1.16861346E-2</v>
      </c>
      <c r="P2753" s="54">
        <v>6</v>
      </c>
    </row>
    <row r="2754" spans="1:16" ht="24">
      <c r="A2754" s="54" t="s">
        <v>225</v>
      </c>
      <c r="B2754" s="54" t="s">
        <v>185</v>
      </c>
      <c r="C2754" s="54" t="s">
        <v>1124</v>
      </c>
      <c r="D2754" s="54" t="s">
        <v>152</v>
      </c>
      <c r="E2754" s="54" t="s">
        <v>1124</v>
      </c>
      <c r="F2754" s="54" t="s">
        <v>267</v>
      </c>
      <c r="G2754" s="54" t="s">
        <v>256</v>
      </c>
      <c r="H2754" s="54" t="s">
        <v>788</v>
      </c>
      <c r="I2754" s="54" t="s">
        <v>789</v>
      </c>
      <c r="J2754" s="54" t="s">
        <v>256</v>
      </c>
      <c r="K2754" s="54" t="s">
        <v>788</v>
      </c>
      <c r="L2754" s="89">
        <v>1</v>
      </c>
      <c r="M2754" s="89"/>
      <c r="N2754" s="54" t="s">
        <v>790</v>
      </c>
      <c r="O2754" s="90">
        <v>2.33723456E-2</v>
      </c>
      <c r="P2754" s="54">
        <v>12</v>
      </c>
    </row>
    <row r="2755" spans="1:16" ht="24">
      <c r="A2755" s="54" t="s">
        <v>225</v>
      </c>
      <c r="B2755" s="54" t="s">
        <v>185</v>
      </c>
      <c r="C2755" s="54" t="s">
        <v>1124</v>
      </c>
      <c r="D2755" s="54" t="s">
        <v>152</v>
      </c>
      <c r="E2755" s="54" t="s">
        <v>1124</v>
      </c>
      <c r="F2755" s="54" t="s">
        <v>267</v>
      </c>
      <c r="G2755" s="54" t="s">
        <v>256</v>
      </c>
      <c r="H2755" s="54" t="s">
        <v>298</v>
      </c>
      <c r="I2755" s="54" t="s">
        <v>299</v>
      </c>
      <c r="J2755" s="54" t="s">
        <v>256</v>
      </c>
      <c r="K2755" s="54" t="s">
        <v>300</v>
      </c>
      <c r="L2755" s="89">
        <v>42601</v>
      </c>
      <c r="M2755" s="89"/>
      <c r="N2755" s="54" t="s">
        <v>301</v>
      </c>
      <c r="O2755" s="90">
        <v>0.18503090599999999</v>
      </c>
      <c r="P2755" s="54">
        <v>95</v>
      </c>
    </row>
    <row r="2756" spans="1:16" ht="24">
      <c r="A2756" s="54" t="s">
        <v>225</v>
      </c>
      <c r="B2756" s="54" t="s">
        <v>185</v>
      </c>
      <c r="C2756" s="54" t="s">
        <v>1124</v>
      </c>
      <c r="D2756" s="54" t="s">
        <v>152</v>
      </c>
      <c r="E2756" s="54" t="s">
        <v>1124</v>
      </c>
      <c r="F2756" s="54" t="s">
        <v>267</v>
      </c>
      <c r="G2756" s="54" t="s">
        <v>256</v>
      </c>
      <c r="H2756" s="54" t="s">
        <v>298</v>
      </c>
      <c r="I2756" s="54" t="s">
        <v>299</v>
      </c>
      <c r="J2756" s="54" t="s">
        <v>256</v>
      </c>
      <c r="K2756" s="54" t="s">
        <v>791</v>
      </c>
      <c r="L2756" s="89">
        <v>42601</v>
      </c>
      <c r="M2756" s="89"/>
      <c r="N2756" s="54" t="s">
        <v>792</v>
      </c>
      <c r="O2756" s="90">
        <v>1.94770521E-2</v>
      </c>
      <c r="P2756" s="54">
        <v>10</v>
      </c>
    </row>
    <row r="2757" spans="1:16" ht="24">
      <c r="A2757" s="54" t="s">
        <v>225</v>
      </c>
      <c r="B2757" s="54" t="s">
        <v>185</v>
      </c>
      <c r="C2757" s="54" t="s">
        <v>1124</v>
      </c>
      <c r="D2757" s="54" t="s">
        <v>152</v>
      </c>
      <c r="E2757" s="54" t="s">
        <v>1124</v>
      </c>
      <c r="F2757" s="54" t="s">
        <v>267</v>
      </c>
      <c r="G2757" s="54" t="s">
        <v>256</v>
      </c>
      <c r="H2757" s="54" t="s">
        <v>298</v>
      </c>
      <c r="I2757" s="54" t="s">
        <v>299</v>
      </c>
      <c r="J2757" s="54" t="s">
        <v>256</v>
      </c>
      <c r="K2757" s="54" t="s">
        <v>298</v>
      </c>
      <c r="L2757" s="89">
        <v>42601</v>
      </c>
      <c r="M2757" s="89"/>
      <c r="N2757" s="54" t="s">
        <v>793</v>
      </c>
      <c r="O2757" s="90">
        <v>0.73233493329999999</v>
      </c>
      <c r="P2757" s="54">
        <v>376</v>
      </c>
    </row>
    <row r="2758" spans="1:16" ht="24">
      <c r="A2758" s="54" t="s">
        <v>225</v>
      </c>
      <c r="B2758" s="54" t="s">
        <v>185</v>
      </c>
      <c r="C2758" s="54" t="s">
        <v>1124</v>
      </c>
      <c r="D2758" s="54" t="s">
        <v>152</v>
      </c>
      <c r="E2758" s="54" t="s">
        <v>1124</v>
      </c>
      <c r="F2758" s="54" t="s">
        <v>267</v>
      </c>
      <c r="G2758" s="54" t="s">
        <v>256</v>
      </c>
      <c r="H2758" s="54" t="s">
        <v>298</v>
      </c>
      <c r="I2758" s="54" t="s">
        <v>299</v>
      </c>
      <c r="J2758" s="54" t="s">
        <v>256</v>
      </c>
      <c r="K2758" s="54" t="s">
        <v>794</v>
      </c>
      <c r="L2758" s="89">
        <v>42601</v>
      </c>
      <c r="M2758" s="89"/>
      <c r="N2758" s="54" t="s">
        <v>795</v>
      </c>
      <c r="O2758" s="90">
        <v>3.1163394699999999E-2</v>
      </c>
      <c r="P2758" s="54">
        <v>16</v>
      </c>
    </row>
    <row r="2759" spans="1:16" ht="24">
      <c r="A2759" s="54" t="s">
        <v>225</v>
      </c>
      <c r="B2759" s="54" t="s">
        <v>185</v>
      </c>
      <c r="C2759" s="54" t="s">
        <v>1124</v>
      </c>
      <c r="D2759" s="54" t="s">
        <v>152</v>
      </c>
      <c r="E2759" s="54" t="s">
        <v>1124</v>
      </c>
      <c r="F2759" s="54" t="s">
        <v>267</v>
      </c>
      <c r="G2759" s="54" t="s">
        <v>256</v>
      </c>
      <c r="H2759" s="54" t="s">
        <v>298</v>
      </c>
      <c r="I2759" s="54" t="s">
        <v>299</v>
      </c>
      <c r="J2759" s="54" t="s">
        <v>256</v>
      </c>
      <c r="K2759" s="54" t="s">
        <v>796</v>
      </c>
      <c r="L2759" s="89">
        <v>42601</v>
      </c>
      <c r="M2759" s="89"/>
      <c r="N2759" s="54" t="s">
        <v>797</v>
      </c>
      <c r="O2759" s="90">
        <v>9.738505330000001E-2</v>
      </c>
      <c r="P2759" s="54">
        <v>50</v>
      </c>
    </row>
    <row r="2760" spans="1:16" ht="24">
      <c r="A2760" s="54" t="s">
        <v>225</v>
      </c>
      <c r="B2760" s="54" t="s">
        <v>185</v>
      </c>
      <c r="C2760" s="54" t="s">
        <v>1124</v>
      </c>
      <c r="D2760" s="54" t="s">
        <v>152</v>
      </c>
      <c r="E2760" s="54" t="s">
        <v>1124</v>
      </c>
      <c r="F2760" s="54" t="s">
        <v>267</v>
      </c>
      <c r="G2760" s="54" t="s">
        <v>256</v>
      </c>
      <c r="H2760" s="54" t="s">
        <v>798</v>
      </c>
      <c r="I2760" s="54" t="s">
        <v>799</v>
      </c>
      <c r="J2760" s="54" t="s">
        <v>256</v>
      </c>
      <c r="K2760" s="54" t="s">
        <v>798</v>
      </c>
      <c r="L2760" s="89">
        <v>42944</v>
      </c>
      <c r="M2760" s="89"/>
      <c r="N2760" s="54" t="s">
        <v>800</v>
      </c>
      <c r="O2760" s="90">
        <v>0.24540882720000001</v>
      </c>
      <c r="P2760" s="54">
        <v>126</v>
      </c>
    </row>
    <row r="2761" spans="1:16" ht="24">
      <c r="A2761" s="54" t="s">
        <v>225</v>
      </c>
      <c r="B2761" s="54" t="s">
        <v>185</v>
      </c>
      <c r="C2761" s="54" t="s">
        <v>1124</v>
      </c>
      <c r="D2761" s="54" t="s">
        <v>152</v>
      </c>
      <c r="E2761" s="54" t="s">
        <v>1124</v>
      </c>
      <c r="F2761" s="54" t="s">
        <v>267</v>
      </c>
      <c r="G2761" s="54" t="s">
        <v>256</v>
      </c>
      <c r="H2761" s="54" t="s">
        <v>1393</v>
      </c>
      <c r="I2761" s="54" t="s">
        <v>1394</v>
      </c>
      <c r="J2761" s="54" t="s">
        <v>256</v>
      </c>
      <c r="K2761" s="54" t="s">
        <v>1393</v>
      </c>
      <c r="L2761" s="89">
        <v>42998</v>
      </c>
      <c r="M2761" s="89"/>
      <c r="N2761" s="54" t="s">
        <v>1395</v>
      </c>
      <c r="O2761" s="90">
        <v>8.7646009699999999E-2</v>
      </c>
      <c r="P2761" s="54">
        <v>45</v>
      </c>
    </row>
    <row r="2762" spans="1:16" ht="24">
      <c r="A2762" s="54" t="s">
        <v>225</v>
      </c>
      <c r="B2762" s="54" t="s">
        <v>185</v>
      </c>
      <c r="C2762" s="54" t="s">
        <v>1124</v>
      </c>
      <c r="D2762" s="54" t="s">
        <v>152</v>
      </c>
      <c r="E2762" s="54" t="s">
        <v>1124</v>
      </c>
      <c r="F2762" s="54" t="s">
        <v>267</v>
      </c>
      <c r="G2762" s="54" t="s">
        <v>302</v>
      </c>
      <c r="H2762" s="54" t="s">
        <v>820</v>
      </c>
      <c r="I2762" s="54" t="s">
        <v>821</v>
      </c>
      <c r="J2762" s="54" t="s">
        <v>302</v>
      </c>
      <c r="K2762" s="54" t="s">
        <v>822</v>
      </c>
      <c r="L2762" s="89">
        <v>42594</v>
      </c>
      <c r="M2762" s="89"/>
      <c r="N2762" s="54" t="s">
        <v>823</v>
      </c>
      <c r="O2762" s="90">
        <v>1.9477229999999999E-3</v>
      </c>
      <c r="P2762" s="54">
        <v>1</v>
      </c>
    </row>
    <row r="2763" spans="1:16" ht="24">
      <c r="A2763" s="54" t="s">
        <v>225</v>
      </c>
      <c r="B2763" s="54" t="s">
        <v>185</v>
      </c>
      <c r="C2763" s="54" t="s">
        <v>1124</v>
      </c>
      <c r="D2763" s="54" t="s">
        <v>152</v>
      </c>
      <c r="E2763" s="54" t="s">
        <v>1124</v>
      </c>
      <c r="F2763" s="54" t="s">
        <v>267</v>
      </c>
      <c r="G2763" s="54" t="s">
        <v>302</v>
      </c>
      <c r="H2763" s="54" t="s">
        <v>820</v>
      </c>
      <c r="I2763" s="54" t="s">
        <v>821</v>
      </c>
      <c r="J2763" s="54" t="s">
        <v>302</v>
      </c>
      <c r="K2763" s="54" t="s">
        <v>824</v>
      </c>
      <c r="L2763" s="89">
        <v>42594</v>
      </c>
      <c r="M2763" s="89"/>
      <c r="N2763" s="54" t="s">
        <v>825</v>
      </c>
      <c r="O2763" s="90">
        <v>3.8954206000000012E-3</v>
      </c>
      <c r="P2763" s="54">
        <v>2</v>
      </c>
    </row>
    <row r="2764" spans="1:16" ht="24">
      <c r="A2764" s="54" t="s">
        <v>225</v>
      </c>
      <c r="B2764" s="54" t="s">
        <v>185</v>
      </c>
      <c r="C2764" s="54" t="s">
        <v>1124</v>
      </c>
      <c r="D2764" s="54" t="s">
        <v>152</v>
      </c>
      <c r="E2764" s="54" t="s">
        <v>1124</v>
      </c>
      <c r="F2764" s="54" t="s">
        <v>267</v>
      </c>
      <c r="G2764" s="54" t="s">
        <v>302</v>
      </c>
      <c r="H2764" s="54" t="s">
        <v>820</v>
      </c>
      <c r="I2764" s="54" t="s">
        <v>821</v>
      </c>
      <c r="J2764" s="54" t="s">
        <v>302</v>
      </c>
      <c r="K2764" s="54" t="s">
        <v>826</v>
      </c>
      <c r="L2764" s="89">
        <v>42594</v>
      </c>
      <c r="M2764" s="89"/>
      <c r="N2764" s="54" t="s">
        <v>827</v>
      </c>
      <c r="O2764" s="90">
        <v>5.8430969999999994E-3</v>
      </c>
      <c r="P2764" s="54">
        <v>3</v>
      </c>
    </row>
    <row r="2765" spans="1:16" ht="24">
      <c r="A2765" s="54" t="s">
        <v>225</v>
      </c>
      <c r="B2765" s="54" t="s">
        <v>185</v>
      </c>
      <c r="C2765" s="54" t="s">
        <v>1124</v>
      </c>
      <c r="D2765" s="54" t="s">
        <v>152</v>
      </c>
      <c r="E2765" s="54" t="s">
        <v>1124</v>
      </c>
      <c r="F2765" s="54" t="s">
        <v>267</v>
      </c>
      <c r="G2765" s="54" t="s">
        <v>302</v>
      </c>
      <c r="H2765" s="54" t="s">
        <v>820</v>
      </c>
      <c r="I2765" s="54" t="s">
        <v>821</v>
      </c>
      <c r="J2765" s="54" t="s">
        <v>302</v>
      </c>
      <c r="K2765" s="54" t="s">
        <v>828</v>
      </c>
      <c r="L2765" s="89">
        <v>42594</v>
      </c>
      <c r="M2765" s="89"/>
      <c r="N2765" s="54" t="s">
        <v>829</v>
      </c>
      <c r="O2765" s="90">
        <v>9.7385048000000005E-3</v>
      </c>
      <c r="P2765" s="54">
        <v>5</v>
      </c>
    </row>
    <row r="2766" spans="1:16" ht="24">
      <c r="A2766" s="54" t="s">
        <v>225</v>
      </c>
      <c r="B2766" s="54" t="s">
        <v>185</v>
      </c>
      <c r="C2766" s="54" t="s">
        <v>1124</v>
      </c>
      <c r="D2766" s="54" t="s">
        <v>152</v>
      </c>
      <c r="E2766" s="54" t="s">
        <v>1124</v>
      </c>
      <c r="F2766" s="54" t="s">
        <v>267</v>
      </c>
      <c r="G2766" s="54" t="s">
        <v>302</v>
      </c>
      <c r="H2766" s="54" t="s">
        <v>830</v>
      </c>
      <c r="I2766" s="54" t="s">
        <v>831</v>
      </c>
      <c r="J2766" s="54" t="s">
        <v>302</v>
      </c>
      <c r="K2766" s="54" t="s">
        <v>832</v>
      </c>
      <c r="L2766" s="89">
        <v>41695</v>
      </c>
      <c r="M2766" s="89"/>
      <c r="N2766" s="54" t="s">
        <v>833</v>
      </c>
      <c r="O2766" s="90">
        <v>7.7908242000000001E-3</v>
      </c>
      <c r="P2766" s="54">
        <v>4</v>
      </c>
    </row>
    <row r="2767" spans="1:16" ht="24">
      <c r="A2767" s="54" t="s">
        <v>225</v>
      </c>
      <c r="B2767" s="54" t="s">
        <v>185</v>
      </c>
      <c r="C2767" s="54" t="s">
        <v>1124</v>
      </c>
      <c r="D2767" s="54" t="s">
        <v>152</v>
      </c>
      <c r="E2767" s="54" t="s">
        <v>1124</v>
      </c>
      <c r="F2767" s="54" t="s">
        <v>267</v>
      </c>
      <c r="G2767" s="54" t="s">
        <v>302</v>
      </c>
      <c r="H2767" s="54" t="s">
        <v>830</v>
      </c>
      <c r="I2767" s="54" t="s">
        <v>831</v>
      </c>
      <c r="J2767" s="54" t="s">
        <v>302</v>
      </c>
      <c r="K2767" s="54" t="s">
        <v>834</v>
      </c>
      <c r="L2767" s="89">
        <v>41695</v>
      </c>
      <c r="M2767" s="89"/>
      <c r="N2767" s="54" t="s">
        <v>835</v>
      </c>
      <c r="O2767" s="90">
        <v>1.55815934E-2</v>
      </c>
      <c r="P2767" s="54">
        <v>8</v>
      </c>
    </row>
    <row r="2768" spans="1:16" ht="24">
      <c r="A2768" s="54" t="s">
        <v>225</v>
      </c>
      <c r="B2768" s="54" t="s">
        <v>185</v>
      </c>
      <c r="C2768" s="54" t="s">
        <v>1124</v>
      </c>
      <c r="D2768" s="54" t="s">
        <v>152</v>
      </c>
      <c r="E2768" s="54" t="s">
        <v>1124</v>
      </c>
      <c r="F2768" s="54" t="s">
        <v>267</v>
      </c>
      <c r="G2768" s="54" t="s">
        <v>302</v>
      </c>
      <c r="H2768" s="54" t="s">
        <v>830</v>
      </c>
      <c r="I2768" s="54" t="s">
        <v>831</v>
      </c>
      <c r="J2768" s="54" t="s">
        <v>302</v>
      </c>
      <c r="K2768" s="54" t="s">
        <v>836</v>
      </c>
      <c r="L2768" s="89">
        <v>41695</v>
      </c>
      <c r="M2768" s="89"/>
      <c r="N2768" s="54" t="s">
        <v>837</v>
      </c>
      <c r="O2768" s="90">
        <v>5.8431310000000014E-3</v>
      </c>
      <c r="P2768" s="54">
        <v>3</v>
      </c>
    </row>
    <row r="2769" spans="1:16" ht="24">
      <c r="A2769" s="54" t="s">
        <v>225</v>
      </c>
      <c r="B2769" s="54" t="s">
        <v>185</v>
      </c>
      <c r="C2769" s="54" t="s">
        <v>1124</v>
      </c>
      <c r="D2769" s="54" t="s">
        <v>152</v>
      </c>
      <c r="E2769" s="54" t="s">
        <v>1124</v>
      </c>
      <c r="F2769" s="54" t="s">
        <v>267</v>
      </c>
      <c r="G2769" s="54" t="s">
        <v>302</v>
      </c>
      <c r="H2769" s="54" t="s">
        <v>830</v>
      </c>
      <c r="I2769" s="54" t="s">
        <v>831</v>
      </c>
      <c r="J2769" s="54" t="s">
        <v>302</v>
      </c>
      <c r="K2769" s="54" t="s">
        <v>838</v>
      </c>
      <c r="L2769" s="89">
        <v>41695</v>
      </c>
      <c r="M2769" s="89"/>
      <c r="N2769" s="54" t="s">
        <v>839</v>
      </c>
      <c r="O2769" s="90">
        <v>7.7908242000000001E-3</v>
      </c>
      <c r="P2769" s="54">
        <v>4</v>
      </c>
    </row>
    <row r="2770" spans="1:16" ht="24">
      <c r="A2770" s="54" t="s">
        <v>225</v>
      </c>
      <c r="B2770" s="54" t="s">
        <v>185</v>
      </c>
      <c r="C2770" s="54" t="s">
        <v>1124</v>
      </c>
      <c r="D2770" s="54" t="s">
        <v>152</v>
      </c>
      <c r="E2770" s="54" t="s">
        <v>1124</v>
      </c>
      <c r="F2770" s="54" t="s">
        <v>267</v>
      </c>
      <c r="G2770" s="54" t="s">
        <v>302</v>
      </c>
      <c r="H2770" s="54" t="s">
        <v>830</v>
      </c>
      <c r="I2770" s="54" t="s">
        <v>831</v>
      </c>
      <c r="J2770" s="54" t="s">
        <v>302</v>
      </c>
      <c r="K2770" s="54" t="s">
        <v>700</v>
      </c>
      <c r="L2770" s="89">
        <v>41695</v>
      </c>
      <c r="M2770" s="89"/>
      <c r="N2770" s="54" t="s">
        <v>840</v>
      </c>
      <c r="O2770" s="90">
        <v>2.5320060200000001E-2</v>
      </c>
      <c r="P2770" s="54">
        <v>13</v>
      </c>
    </row>
    <row r="2771" spans="1:16" ht="24">
      <c r="A2771" s="54" t="s">
        <v>225</v>
      </c>
      <c r="B2771" s="54" t="s">
        <v>185</v>
      </c>
      <c r="C2771" s="54" t="s">
        <v>1124</v>
      </c>
      <c r="D2771" s="54" t="s">
        <v>152</v>
      </c>
      <c r="E2771" s="54" t="s">
        <v>1124</v>
      </c>
      <c r="F2771" s="54" t="s">
        <v>267</v>
      </c>
      <c r="G2771" s="54" t="s">
        <v>302</v>
      </c>
      <c r="H2771" s="54" t="s">
        <v>830</v>
      </c>
      <c r="I2771" s="54" t="s">
        <v>831</v>
      </c>
      <c r="J2771" s="54" t="s">
        <v>302</v>
      </c>
      <c r="K2771" s="54" t="s">
        <v>841</v>
      </c>
      <c r="L2771" s="89">
        <v>41695</v>
      </c>
      <c r="M2771" s="89"/>
      <c r="N2771" s="54" t="s">
        <v>842</v>
      </c>
      <c r="O2771" s="90">
        <v>5.8431096999999989E-3</v>
      </c>
      <c r="P2771" s="54">
        <v>3</v>
      </c>
    </row>
    <row r="2772" spans="1:16" ht="24">
      <c r="A2772" s="54" t="s">
        <v>225</v>
      </c>
      <c r="B2772" s="54" t="s">
        <v>185</v>
      </c>
      <c r="C2772" s="54" t="s">
        <v>1124</v>
      </c>
      <c r="D2772" s="54" t="s">
        <v>152</v>
      </c>
      <c r="E2772" s="54" t="s">
        <v>1124</v>
      </c>
      <c r="F2772" s="54" t="s">
        <v>267</v>
      </c>
      <c r="G2772" s="54" t="s">
        <v>302</v>
      </c>
      <c r="H2772" s="54" t="s">
        <v>830</v>
      </c>
      <c r="I2772" s="54" t="s">
        <v>831</v>
      </c>
      <c r="J2772" s="54" t="s">
        <v>302</v>
      </c>
      <c r="K2772" s="54" t="s">
        <v>830</v>
      </c>
      <c r="L2772" s="89">
        <v>41695</v>
      </c>
      <c r="M2772" s="89"/>
      <c r="N2772" s="54" t="s">
        <v>843</v>
      </c>
      <c r="O2772" s="90">
        <v>2.1424648000000001E-2</v>
      </c>
      <c r="P2772" s="54">
        <v>11</v>
      </c>
    </row>
    <row r="2773" spans="1:16" ht="24">
      <c r="A2773" s="54" t="s">
        <v>225</v>
      </c>
      <c r="B2773" s="54" t="s">
        <v>185</v>
      </c>
      <c r="C2773" s="54" t="s">
        <v>1124</v>
      </c>
      <c r="D2773" s="54" t="s">
        <v>152</v>
      </c>
      <c r="E2773" s="54" t="s">
        <v>1124</v>
      </c>
      <c r="F2773" s="54" t="s">
        <v>267</v>
      </c>
      <c r="G2773" s="54" t="s">
        <v>302</v>
      </c>
      <c r="H2773" s="54" t="s">
        <v>830</v>
      </c>
      <c r="I2773" s="54" t="s">
        <v>831</v>
      </c>
      <c r="J2773" s="54" t="s">
        <v>302</v>
      </c>
      <c r="K2773" s="54" t="s">
        <v>844</v>
      </c>
      <c r="L2773" s="89">
        <v>41695</v>
      </c>
      <c r="M2773" s="89"/>
      <c r="N2773" s="54" t="s">
        <v>845</v>
      </c>
      <c r="O2773" s="90">
        <v>3.8953951700000003E-2</v>
      </c>
      <c r="P2773" s="54">
        <v>20</v>
      </c>
    </row>
    <row r="2774" spans="1:16" ht="24">
      <c r="A2774" s="54" t="s">
        <v>225</v>
      </c>
      <c r="B2774" s="54" t="s">
        <v>185</v>
      </c>
      <c r="C2774" s="54" t="s">
        <v>1124</v>
      </c>
      <c r="D2774" s="54" t="s">
        <v>152</v>
      </c>
      <c r="E2774" s="54" t="s">
        <v>1124</v>
      </c>
      <c r="F2774" s="54" t="s">
        <v>267</v>
      </c>
      <c r="G2774" s="54" t="s">
        <v>302</v>
      </c>
      <c r="H2774" s="54" t="s">
        <v>830</v>
      </c>
      <c r="I2774" s="54" t="s">
        <v>831</v>
      </c>
      <c r="J2774" s="54" t="s">
        <v>302</v>
      </c>
      <c r="K2774" s="54" t="s">
        <v>846</v>
      </c>
      <c r="L2774" s="89">
        <v>41695</v>
      </c>
      <c r="M2774" s="89"/>
      <c r="N2774" s="54" t="s">
        <v>847</v>
      </c>
      <c r="O2774" s="90">
        <v>0.1149140007</v>
      </c>
      <c r="P2774" s="54">
        <v>59</v>
      </c>
    </row>
    <row r="2775" spans="1:16" ht="24">
      <c r="A2775" s="54" t="s">
        <v>225</v>
      </c>
      <c r="B2775" s="54" t="s">
        <v>185</v>
      </c>
      <c r="C2775" s="54" t="s">
        <v>1124</v>
      </c>
      <c r="D2775" s="54" t="s">
        <v>152</v>
      </c>
      <c r="E2775" s="54" t="s">
        <v>1124</v>
      </c>
      <c r="F2775" s="54" t="s">
        <v>267</v>
      </c>
      <c r="G2775" s="54" t="s">
        <v>302</v>
      </c>
      <c r="H2775" s="54" t="s">
        <v>830</v>
      </c>
      <c r="I2775" s="54" t="s">
        <v>831</v>
      </c>
      <c r="J2775" s="54" t="s">
        <v>302</v>
      </c>
      <c r="K2775" s="54" t="s">
        <v>848</v>
      </c>
      <c r="L2775" s="89">
        <v>41695</v>
      </c>
      <c r="M2775" s="89"/>
      <c r="N2775" s="54" t="s">
        <v>849</v>
      </c>
      <c r="O2775" s="90">
        <v>2.1424686299999999E-2</v>
      </c>
      <c r="P2775" s="54">
        <v>11</v>
      </c>
    </row>
    <row r="2776" spans="1:16" ht="24">
      <c r="A2776" s="54" t="s">
        <v>225</v>
      </c>
      <c r="B2776" s="54" t="s">
        <v>185</v>
      </c>
      <c r="C2776" s="54" t="s">
        <v>1124</v>
      </c>
      <c r="D2776" s="54" t="s">
        <v>152</v>
      </c>
      <c r="E2776" s="54" t="s">
        <v>1124</v>
      </c>
      <c r="F2776" s="54" t="s">
        <v>267</v>
      </c>
      <c r="G2776" s="54" t="s">
        <v>302</v>
      </c>
      <c r="H2776" s="54" t="s">
        <v>830</v>
      </c>
      <c r="I2776" s="54" t="s">
        <v>831</v>
      </c>
      <c r="J2776" s="54" t="s">
        <v>302</v>
      </c>
      <c r="K2776" s="54" t="s">
        <v>850</v>
      </c>
      <c r="L2776" s="89">
        <v>41695</v>
      </c>
      <c r="M2776" s="89"/>
      <c r="N2776" s="54" t="s">
        <v>851</v>
      </c>
      <c r="O2776" s="90">
        <v>5.8431181999999996E-3</v>
      </c>
      <c r="P2776" s="54">
        <v>3</v>
      </c>
    </row>
    <row r="2777" spans="1:16" ht="24">
      <c r="A2777" s="54" t="s">
        <v>225</v>
      </c>
      <c r="B2777" s="54" t="s">
        <v>185</v>
      </c>
      <c r="C2777" s="54" t="s">
        <v>1124</v>
      </c>
      <c r="D2777" s="54" t="s">
        <v>152</v>
      </c>
      <c r="E2777" s="54" t="s">
        <v>1124</v>
      </c>
      <c r="F2777" s="54" t="s">
        <v>267</v>
      </c>
      <c r="G2777" s="54" t="s">
        <v>302</v>
      </c>
      <c r="H2777" s="54" t="s">
        <v>830</v>
      </c>
      <c r="I2777" s="54" t="s">
        <v>831</v>
      </c>
      <c r="J2777" s="54" t="s">
        <v>302</v>
      </c>
      <c r="K2777" s="54" t="s">
        <v>852</v>
      </c>
      <c r="L2777" s="89">
        <v>41695</v>
      </c>
      <c r="M2777" s="89"/>
      <c r="N2777" s="54" t="s">
        <v>853</v>
      </c>
      <c r="O2777" s="90">
        <v>2.3372404999999999E-2</v>
      </c>
      <c r="P2777" s="54">
        <v>12</v>
      </c>
    </row>
    <row r="2778" spans="1:16" ht="24">
      <c r="A2778" s="54" t="s">
        <v>225</v>
      </c>
      <c r="B2778" s="54" t="s">
        <v>185</v>
      </c>
      <c r="C2778" s="54" t="s">
        <v>1124</v>
      </c>
      <c r="D2778" s="54" t="s">
        <v>152</v>
      </c>
      <c r="E2778" s="54" t="s">
        <v>1124</v>
      </c>
      <c r="F2778" s="54" t="s">
        <v>267</v>
      </c>
      <c r="G2778" s="54" t="s">
        <v>854</v>
      </c>
      <c r="H2778" s="54" t="s">
        <v>855</v>
      </c>
      <c r="I2778" s="54" t="s">
        <v>856</v>
      </c>
      <c r="J2778" s="54" t="s">
        <v>854</v>
      </c>
      <c r="K2778" s="54" t="s">
        <v>857</v>
      </c>
      <c r="L2778" s="89">
        <v>41688</v>
      </c>
      <c r="M2778" s="89"/>
      <c r="N2778" s="54" t="s">
        <v>858</v>
      </c>
      <c r="O2778" s="90">
        <v>4.6744657200000012E-2</v>
      </c>
      <c r="P2778" s="54">
        <v>24</v>
      </c>
    </row>
    <row r="2779" spans="1:16" ht="24">
      <c r="A2779" s="54" t="s">
        <v>225</v>
      </c>
      <c r="B2779" s="54" t="s">
        <v>185</v>
      </c>
      <c r="C2779" s="54" t="s">
        <v>1124</v>
      </c>
      <c r="D2779" s="54" t="s">
        <v>152</v>
      </c>
      <c r="E2779" s="54" t="s">
        <v>1124</v>
      </c>
      <c r="F2779" s="54" t="s">
        <v>267</v>
      </c>
      <c r="G2779" s="54" t="s">
        <v>854</v>
      </c>
      <c r="H2779" s="54" t="s">
        <v>855</v>
      </c>
      <c r="I2779" s="54" t="s">
        <v>856</v>
      </c>
      <c r="J2779" s="54" t="s">
        <v>854</v>
      </c>
      <c r="K2779" s="54" t="s">
        <v>859</v>
      </c>
      <c r="L2779" s="89">
        <v>41688</v>
      </c>
      <c r="M2779" s="89"/>
      <c r="N2779" s="54" t="s">
        <v>860</v>
      </c>
      <c r="O2779" s="90">
        <v>2.9215396000000001E-2</v>
      </c>
      <c r="P2779" s="54">
        <v>15</v>
      </c>
    </row>
    <row r="2780" spans="1:16" ht="24">
      <c r="A2780" s="54" t="s">
        <v>225</v>
      </c>
      <c r="B2780" s="54" t="s">
        <v>185</v>
      </c>
      <c r="C2780" s="54" t="s">
        <v>1124</v>
      </c>
      <c r="D2780" s="54" t="s">
        <v>152</v>
      </c>
      <c r="E2780" s="54" t="s">
        <v>1124</v>
      </c>
      <c r="F2780" s="54" t="s">
        <v>267</v>
      </c>
      <c r="G2780" s="54" t="s">
        <v>854</v>
      </c>
      <c r="H2780" s="54" t="s">
        <v>855</v>
      </c>
      <c r="I2780" s="54" t="s">
        <v>856</v>
      </c>
      <c r="J2780" s="54" t="s">
        <v>854</v>
      </c>
      <c r="K2780" s="54" t="s">
        <v>855</v>
      </c>
      <c r="L2780" s="89">
        <v>41688</v>
      </c>
      <c r="M2780" s="89"/>
      <c r="N2780" s="54" t="s">
        <v>861</v>
      </c>
      <c r="O2780" s="90">
        <v>3.7006199099999998E-2</v>
      </c>
      <c r="P2780" s="54">
        <v>19</v>
      </c>
    </row>
    <row r="2781" spans="1:16" ht="24">
      <c r="A2781" s="54" t="s">
        <v>225</v>
      </c>
      <c r="B2781" s="54" t="s">
        <v>185</v>
      </c>
      <c r="C2781" s="54" t="s">
        <v>1124</v>
      </c>
      <c r="D2781" s="54" t="s">
        <v>152</v>
      </c>
      <c r="E2781" s="54" t="s">
        <v>1124</v>
      </c>
      <c r="F2781" s="54" t="s">
        <v>267</v>
      </c>
      <c r="G2781" s="54" t="s">
        <v>854</v>
      </c>
      <c r="H2781" s="54" t="s">
        <v>855</v>
      </c>
      <c r="I2781" s="54" t="s">
        <v>856</v>
      </c>
      <c r="J2781" s="54" t="s">
        <v>854</v>
      </c>
      <c r="K2781" s="54" t="s">
        <v>862</v>
      </c>
      <c r="L2781" s="89">
        <v>41688</v>
      </c>
      <c r="M2781" s="89"/>
      <c r="N2781" s="54" t="s">
        <v>863</v>
      </c>
      <c r="O2781" s="90">
        <v>5.0639971899999997E-2</v>
      </c>
      <c r="P2781" s="54">
        <v>26</v>
      </c>
    </row>
    <row r="2782" spans="1:16" ht="24">
      <c r="A2782" s="54" t="s">
        <v>225</v>
      </c>
      <c r="B2782" s="54" t="s">
        <v>185</v>
      </c>
      <c r="C2782" s="54" t="s">
        <v>1124</v>
      </c>
      <c r="D2782" s="54" t="s">
        <v>152</v>
      </c>
      <c r="E2782" s="54" t="s">
        <v>1124</v>
      </c>
      <c r="F2782" s="54" t="s">
        <v>267</v>
      </c>
      <c r="G2782" s="54" t="s">
        <v>854</v>
      </c>
      <c r="H2782" s="54" t="s">
        <v>855</v>
      </c>
      <c r="I2782" s="54" t="s">
        <v>856</v>
      </c>
      <c r="J2782" s="54" t="s">
        <v>854</v>
      </c>
      <c r="K2782" s="54" t="s">
        <v>864</v>
      </c>
      <c r="L2782" s="89">
        <v>41688</v>
      </c>
      <c r="M2782" s="89"/>
      <c r="N2782" s="54" t="s">
        <v>865</v>
      </c>
      <c r="O2782" s="90">
        <v>0.1402339464</v>
      </c>
      <c r="P2782" s="54">
        <v>72</v>
      </c>
    </row>
    <row r="2783" spans="1:16" ht="24">
      <c r="A2783" s="54" t="s">
        <v>225</v>
      </c>
      <c r="B2783" s="54" t="s">
        <v>185</v>
      </c>
      <c r="C2783" s="54" t="s">
        <v>1124</v>
      </c>
      <c r="D2783" s="54" t="s">
        <v>152</v>
      </c>
      <c r="E2783" s="54" t="s">
        <v>1124</v>
      </c>
      <c r="F2783" s="54" t="s">
        <v>267</v>
      </c>
      <c r="G2783" s="54" t="s">
        <v>854</v>
      </c>
      <c r="H2783" s="54" t="s">
        <v>855</v>
      </c>
      <c r="I2783" s="54" t="s">
        <v>856</v>
      </c>
      <c r="J2783" s="54" t="s">
        <v>854</v>
      </c>
      <c r="K2783" s="54" t="s">
        <v>866</v>
      </c>
      <c r="L2783" s="89">
        <v>41688</v>
      </c>
      <c r="M2783" s="89"/>
      <c r="N2783" s="54" t="s">
        <v>867</v>
      </c>
      <c r="O2783" s="90">
        <v>4.8692303899999997E-2</v>
      </c>
      <c r="P2783" s="54">
        <v>25</v>
      </c>
    </row>
    <row r="2784" spans="1:16" ht="24">
      <c r="A2784" s="54" t="s">
        <v>225</v>
      </c>
      <c r="B2784" s="54" t="s">
        <v>185</v>
      </c>
      <c r="C2784" s="54" t="s">
        <v>1124</v>
      </c>
      <c r="D2784" s="54" t="s">
        <v>152</v>
      </c>
      <c r="E2784" s="54" t="s">
        <v>1124</v>
      </c>
      <c r="F2784" s="54" t="s">
        <v>267</v>
      </c>
      <c r="G2784" s="54" t="s">
        <v>854</v>
      </c>
      <c r="H2784" s="54" t="s">
        <v>855</v>
      </c>
      <c r="I2784" s="54" t="s">
        <v>856</v>
      </c>
      <c r="J2784" s="54" t="s">
        <v>854</v>
      </c>
      <c r="K2784" s="54" t="s">
        <v>868</v>
      </c>
      <c r="L2784" s="89">
        <v>41688</v>
      </c>
      <c r="M2784" s="89"/>
      <c r="N2784" s="54" t="s">
        <v>869</v>
      </c>
      <c r="O2784" s="90">
        <v>0.1207569154</v>
      </c>
      <c r="P2784" s="54">
        <v>62</v>
      </c>
    </row>
    <row r="2785" spans="1:16" ht="24">
      <c r="A2785" s="54" t="s">
        <v>225</v>
      </c>
      <c r="B2785" s="54" t="s">
        <v>185</v>
      </c>
      <c r="C2785" s="54" t="s">
        <v>1124</v>
      </c>
      <c r="D2785" s="54" t="s">
        <v>152</v>
      </c>
      <c r="E2785" s="54" t="s">
        <v>1124</v>
      </c>
      <c r="F2785" s="54" t="s">
        <v>267</v>
      </c>
      <c r="G2785" s="54" t="s">
        <v>854</v>
      </c>
      <c r="H2785" s="54" t="s">
        <v>855</v>
      </c>
      <c r="I2785" s="54" t="s">
        <v>856</v>
      </c>
      <c r="J2785" s="54" t="s">
        <v>854</v>
      </c>
      <c r="K2785" s="54" t="s">
        <v>870</v>
      </c>
      <c r="L2785" s="89">
        <v>41688</v>
      </c>
      <c r="M2785" s="89"/>
      <c r="N2785" s="54" t="s">
        <v>871</v>
      </c>
      <c r="O2785" s="90">
        <v>3.7006220200000002E-2</v>
      </c>
      <c r="P2785" s="54">
        <v>19</v>
      </c>
    </row>
    <row r="2786" spans="1:16" ht="24">
      <c r="A2786" s="54" t="s">
        <v>225</v>
      </c>
      <c r="B2786" s="54" t="s">
        <v>185</v>
      </c>
      <c r="C2786" s="54" t="s">
        <v>1124</v>
      </c>
      <c r="D2786" s="54" t="s">
        <v>152</v>
      </c>
      <c r="E2786" s="54" t="s">
        <v>1124</v>
      </c>
      <c r="F2786" s="54" t="s">
        <v>267</v>
      </c>
      <c r="G2786" s="54" t="s">
        <v>854</v>
      </c>
      <c r="H2786" s="54" t="s">
        <v>855</v>
      </c>
      <c r="I2786" s="54" t="s">
        <v>856</v>
      </c>
      <c r="J2786" s="54" t="s">
        <v>854</v>
      </c>
      <c r="K2786" s="54" t="s">
        <v>872</v>
      </c>
      <c r="L2786" s="89">
        <v>41688</v>
      </c>
      <c r="M2786" s="89"/>
      <c r="N2786" s="54" t="s">
        <v>873</v>
      </c>
      <c r="O2786" s="90">
        <v>2.2612740318000002</v>
      </c>
      <c r="P2786" s="54">
        <v>1161</v>
      </c>
    </row>
    <row r="2787" spans="1:16" ht="24">
      <c r="A2787" s="54" t="s">
        <v>225</v>
      </c>
      <c r="B2787" s="54" t="s">
        <v>185</v>
      </c>
      <c r="C2787" s="54" t="s">
        <v>1124</v>
      </c>
      <c r="D2787" s="54" t="s">
        <v>152</v>
      </c>
      <c r="E2787" s="54" t="s">
        <v>1124</v>
      </c>
      <c r="F2787" s="54" t="s">
        <v>267</v>
      </c>
      <c r="G2787" s="54" t="s">
        <v>854</v>
      </c>
      <c r="H2787" s="54" t="s">
        <v>855</v>
      </c>
      <c r="I2787" s="54" t="s">
        <v>856</v>
      </c>
      <c r="J2787" s="54" t="s">
        <v>854</v>
      </c>
      <c r="K2787" s="54" t="s">
        <v>874</v>
      </c>
      <c r="L2787" s="89">
        <v>41688</v>
      </c>
      <c r="M2787" s="89"/>
      <c r="N2787" s="54" t="s">
        <v>875</v>
      </c>
      <c r="O2787" s="90">
        <v>4.0901577299999999E-2</v>
      </c>
      <c r="P2787" s="54">
        <v>21</v>
      </c>
    </row>
    <row r="2788" spans="1:16" ht="24">
      <c r="A2788" s="54" t="s">
        <v>225</v>
      </c>
      <c r="B2788" s="54" t="s">
        <v>185</v>
      </c>
      <c r="C2788" s="54" t="s">
        <v>1124</v>
      </c>
      <c r="D2788" s="54" t="s">
        <v>152</v>
      </c>
      <c r="E2788" s="54" t="s">
        <v>1124</v>
      </c>
      <c r="F2788" s="54" t="s">
        <v>267</v>
      </c>
      <c r="G2788" s="54" t="s">
        <v>349</v>
      </c>
      <c r="H2788" s="54" t="s">
        <v>884</v>
      </c>
      <c r="I2788" s="54" t="s">
        <v>885</v>
      </c>
      <c r="J2788" s="54" t="s">
        <v>349</v>
      </c>
      <c r="K2788" s="54" t="s">
        <v>886</v>
      </c>
      <c r="L2788" s="89">
        <v>42440</v>
      </c>
      <c r="M2788" s="89"/>
      <c r="N2788" s="54" t="s">
        <v>887</v>
      </c>
      <c r="O2788" s="90">
        <v>1.9477697E-3</v>
      </c>
      <c r="P2788" s="54">
        <v>1</v>
      </c>
    </row>
    <row r="2789" spans="1:16" ht="24">
      <c r="A2789" s="54" t="s">
        <v>225</v>
      </c>
      <c r="B2789" s="54" t="s">
        <v>185</v>
      </c>
      <c r="C2789" s="54" t="s">
        <v>1124</v>
      </c>
      <c r="D2789" s="54" t="s">
        <v>152</v>
      </c>
      <c r="E2789" s="54" t="s">
        <v>1124</v>
      </c>
      <c r="F2789" s="54" t="s">
        <v>267</v>
      </c>
      <c r="G2789" s="54" t="s">
        <v>349</v>
      </c>
      <c r="H2789" s="54" t="s">
        <v>884</v>
      </c>
      <c r="I2789" s="54" t="s">
        <v>885</v>
      </c>
      <c r="J2789" s="54" t="s">
        <v>349</v>
      </c>
      <c r="K2789" s="54" t="s">
        <v>888</v>
      </c>
      <c r="L2789" s="89">
        <v>42440</v>
      </c>
      <c r="M2789" s="89"/>
      <c r="N2789" s="54" t="s">
        <v>889</v>
      </c>
      <c r="O2789" s="90">
        <v>4.2999999999999988E-9</v>
      </c>
      <c r="P2789" s="54">
        <v>0</v>
      </c>
    </row>
    <row r="2790" spans="1:16" ht="24">
      <c r="A2790" s="54" t="s">
        <v>225</v>
      </c>
      <c r="B2790" s="54" t="s">
        <v>185</v>
      </c>
      <c r="C2790" s="54" t="s">
        <v>1124</v>
      </c>
      <c r="D2790" s="54" t="s">
        <v>152</v>
      </c>
      <c r="E2790" s="54" t="s">
        <v>1124</v>
      </c>
      <c r="F2790" s="54" t="s">
        <v>267</v>
      </c>
      <c r="G2790" s="54" t="s">
        <v>349</v>
      </c>
      <c r="H2790" s="54" t="s">
        <v>884</v>
      </c>
      <c r="I2790" s="54" t="s">
        <v>885</v>
      </c>
      <c r="J2790" s="54" t="s">
        <v>349</v>
      </c>
      <c r="K2790" s="54" t="s">
        <v>890</v>
      </c>
      <c r="L2790" s="89">
        <v>42440</v>
      </c>
      <c r="M2790" s="89"/>
      <c r="N2790" s="54" t="s">
        <v>891</v>
      </c>
      <c r="O2790" s="90">
        <v>1.36338746E-2</v>
      </c>
      <c r="P2790" s="54">
        <v>7</v>
      </c>
    </row>
    <row r="2791" spans="1:16" ht="24">
      <c r="A2791" s="54" t="s">
        <v>225</v>
      </c>
      <c r="B2791" s="54" t="s">
        <v>185</v>
      </c>
      <c r="C2791" s="54" t="s">
        <v>1124</v>
      </c>
      <c r="D2791" s="54" t="s">
        <v>152</v>
      </c>
      <c r="E2791" s="54" t="s">
        <v>1124</v>
      </c>
      <c r="F2791" s="54" t="s">
        <v>267</v>
      </c>
      <c r="G2791" s="54" t="s">
        <v>349</v>
      </c>
      <c r="H2791" s="54" t="s">
        <v>884</v>
      </c>
      <c r="I2791" s="54" t="s">
        <v>885</v>
      </c>
      <c r="J2791" s="54" t="s">
        <v>349</v>
      </c>
      <c r="K2791" s="54" t="s">
        <v>892</v>
      </c>
      <c r="L2791" s="89">
        <v>42440</v>
      </c>
      <c r="M2791" s="89"/>
      <c r="N2791" s="54" t="s">
        <v>893</v>
      </c>
      <c r="O2791" s="90">
        <v>1.7529235800000001E-2</v>
      </c>
      <c r="P2791" s="54">
        <v>9</v>
      </c>
    </row>
    <row r="2792" spans="1:16" ht="24">
      <c r="A2792" s="54" t="s">
        <v>225</v>
      </c>
      <c r="B2792" s="54" t="s">
        <v>185</v>
      </c>
      <c r="C2792" s="54" t="s">
        <v>1124</v>
      </c>
      <c r="D2792" s="54" t="s">
        <v>152</v>
      </c>
      <c r="E2792" s="54" t="s">
        <v>1124</v>
      </c>
      <c r="F2792" s="54" t="s">
        <v>267</v>
      </c>
      <c r="G2792" s="54" t="s">
        <v>349</v>
      </c>
      <c r="H2792" s="54" t="s">
        <v>884</v>
      </c>
      <c r="I2792" s="54" t="s">
        <v>885</v>
      </c>
      <c r="J2792" s="54" t="s">
        <v>349</v>
      </c>
      <c r="K2792" s="54" t="s">
        <v>894</v>
      </c>
      <c r="L2792" s="89">
        <v>42440</v>
      </c>
      <c r="M2792" s="89"/>
      <c r="N2792" s="54" t="s">
        <v>895</v>
      </c>
      <c r="O2792" s="90">
        <v>5.8430801000000001E-3</v>
      </c>
      <c r="P2792" s="54">
        <v>3</v>
      </c>
    </row>
    <row r="2793" spans="1:16" ht="24">
      <c r="A2793" s="54" t="s">
        <v>225</v>
      </c>
      <c r="B2793" s="54" t="s">
        <v>185</v>
      </c>
      <c r="C2793" s="54" t="s">
        <v>1124</v>
      </c>
      <c r="D2793" s="54" t="s">
        <v>152</v>
      </c>
      <c r="E2793" s="54" t="s">
        <v>1124</v>
      </c>
      <c r="F2793" s="54" t="s">
        <v>267</v>
      </c>
      <c r="G2793" s="54" t="s">
        <v>349</v>
      </c>
      <c r="H2793" s="54" t="s">
        <v>884</v>
      </c>
      <c r="I2793" s="54" t="s">
        <v>885</v>
      </c>
      <c r="J2793" s="54" t="s">
        <v>349</v>
      </c>
      <c r="K2793" s="54" t="s">
        <v>896</v>
      </c>
      <c r="L2793" s="89">
        <v>42440</v>
      </c>
      <c r="M2793" s="89"/>
      <c r="N2793" s="54" t="s">
        <v>897</v>
      </c>
      <c r="O2793" s="90">
        <v>9.9332848500000001E-2</v>
      </c>
      <c r="P2793" s="54">
        <v>51</v>
      </c>
    </row>
    <row r="2794" spans="1:16" ht="24">
      <c r="A2794" s="54" t="s">
        <v>225</v>
      </c>
      <c r="B2794" s="54" t="s">
        <v>185</v>
      </c>
      <c r="C2794" s="54" t="s">
        <v>1124</v>
      </c>
      <c r="D2794" s="54" t="s">
        <v>152</v>
      </c>
      <c r="E2794" s="54" t="s">
        <v>1124</v>
      </c>
      <c r="F2794" s="54" t="s">
        <v>267</v>
      </c>
      <c r="G2794" s="54" t="s">
        <v>349</v>
      </c>
      <c r="H2794" s="54" t="s">
        <v>884</v>
      </c>
      <c r="I2794" s="54" t="s">
        <v>885</v>
      </c>
      <c r="J2794" s="54" t="s">
        <v>349</v>
      </c>
      <c r="K2794" s="54" t="s">
        <v>898</v>
      </c>
      <c r="L2794" s="89">
        <v>42440</v>
      </c>
      <c r="M2794" s="89"/>
      <c r="N2794" s="54" t="s">
        <v>899</v>
      </c>
      <c r="O2794" s="90">
        <v>1.9477018999999999E-3</v>
      </c>
      <c r="P2794" s="54">
        <v>1</v>
      </c>
    </row>
    <row r="2795" spans="1:16" ht="24">
      <c r="A2795" s="54" t="s">
        <v>225</v>
      </c>
      <c r="B2795" s="54" t="s">
        <v>185</v>
      </c>
      <c r="C2795" s="54" t="s">
        <v>1124</v>
      </c>
      <c r="D2795" s="54" t="s">
        <v>152</v>
      </c>
      <c r="E2795" s="54" t="s">
        <v>1124</v>
      </c>
      <c r="F2795" s="54" t="s">
        <v>267</v>
      </c>
      <c r="G2795" s="54" t="s">
        <v>349</v>
      </c>
      <c r="H2795" s="54" t="s">
        <v>884</v>
      </c>
      <c r="I2795" s="54" t="s">
        <v>885</v>
      </c>
      <c r="J2795" s="54" t="s">
        <v>349</v>
      </c>
      <c r="K2795" s="54" t="s">
        <v>900</v>
      </c>
      <c r="L2795" s="89">
        <v>42440</v>
      </c>
      <c r="M2795" s="89"/>
      <c r="N2795" s="54" t="s">
        <v>901</v>
      </c>
      <c r="O2795" s="90">
        <v>3.8953909999999998E-3</v>
      </c>
      <c r="P2795" s="54">
        <v>2</v>
      </c>
    </row>
    <row r="2796" spans="1:16" ht="24">
      <c r="A2796" s="54" t="s">
        <v>225</v>
      </c>
      <c r="B2796" s="54" t="s">
        <v>185</v>
      </c>
      <c r="C2796" s="54" t="s">
        <v>1124</v>
      </c>
      <c r="D2796" s="54" t="s">
        <v>152</v>
      </c>
      <c r="E2796" s="54" t="s">
        <v>1124</v>
      </c>
      <c r="F2796" s="54" t="s">
        <v>267</v>
      </c>
      <c r="G2796" s="54" t="s">
        <v>349</v>
      </c>
      <c r="H2796" s="54" t="s">
        <v>884</v>
      </c>
      <c r="I2796" s="54" t="s">
        <v>885</v>
      </c>
      <c r="J2796" s="54" t="s">
        <v>349</v>
      </c>
      <c r="K2796" s="54" t="s">
        <v>902</v>
      </c>
      <c r="L2796" s="89">
        <v>42440</v>
      </c>
      <c r="M2796" s="89"/>
      <c r="N2796" s="54" t="s">
        <v>903</v>
      </c>
      <c r="O2796" s="90">
        <v>1.94770225E-2</v>
      </c>
      <c r="P2796" s="54">
        <v>10</v>
      </c>
    </row>
    <row r="2797" spans="1:16" ht="24">
      <c r="A2797" s="54" t="s">
        <v>225</v>
      </c>
      <c r="B2797" s="54" t="s">
        <v>185</v>
      </c>
      <c r="C2797" s="54" t="s">
        <v>1124</v>
      </c>
      <c r="D2797" s="54" t="s">
        <v>152</v>
      </c>
      <c r="E2797" s="54" t="s">
        <v>1124</v>
      </c>
      <c r="F2797" s="54" t="s">
        <v>267</v>
      </c>
      <c r="G2797" s="54" t="s">
        <v>349</v>
      </c>
      <c r="H2797" s="54" t="s">
        <v>904</v>
      </c>
      <c r="I2797" s="54" t="s">
        <v>905</v>
      </c>
      <c r="J2797" s="54" t="s">
        <v>349</v>
      </c>
      <c r="K2797" s="54" t="s">
        <v>906</v>
      </c>
      <c r="L2797" s="89">
        <v>42237</v>
      </c>
      <c r="M2797" s="89"/>
      <c r="N2797" s="54" t="s">
        <v>907</v>
      </c>
      <c r="O2797" s="90">
        <v>1.9477272999999999E-3</v>
      </c>
      <c r="P2797" s="54">
        <v>1</v>
      </c>
    </row>
    <row r="2798" spans="1:16" ht="24">
      <c r="A2798" s="54" t="s">
        <v>225</v>
      </c>
      <c r="B2798" s="54" t="s">
        <v>185</v>
      </c>
      <c r="C2798" s="54" t="s">
        <v>1124</v>
      </c>
      <c r="D2798" s="54" t="s">
        <v>152</v>
      </c>
      <c r="E2798" s="54" t="s">
        <v>1124</v>
      </c>
      <c r="F2798" s="54" t="s">
        <v>267</v>
      </c>
      <c r="G2798" s="54" t="s">
        <v>349</v>
      </c>
      <c r="H2798" s="54" t="s">
        <v>904</v>
      </c>
      <c r="I2798" s="54" t="s">
        <v>908</v>
      </c>
      <c r="J2798" s="54" t="s">
        <v>349</v>
      </c>
      <c r="K2798" s="54" t="s">
        <v>909</v>
      </c>
      <c r="L2798" s="89">
        <v>42209</v>
      </c>
      <c r="M2798" s="89"/>
      <c r="N2798" s="54" t="s">
        <v>910</v>
      </c>
      <c r="O2798" s="90">
        <v>2.7267740700000001E-2</v>
      </c>
      <c r="P2798" s="54">
        <v>14</v>
      </c>
    </row>
    <row r="2799" spans="1:16" ht="24">
      <c r="A2799" s="54" t="s">
        <v>225</v>
      </c>
      <c r="B2799" s="54" t="s">
        <v>185</v>
      </c>
      <c r="C2799" s="54" t="s">
        <v>1124</v>
      </c>
      <c r="D2799" s="54" t="s">
        <v>152</v>
      </c>
      <c r="E2799" s="54" t="s">
        <v>1124</v>
      </c>
      <c r="F2799" s="54" t="s">
        <v>267</v>
      </c>
      <c r="G2799" s="54" t="s">
        <v>349</v>
      </c>
      <c r="H2799" s="54" t="s">
        <v>904</v>
      </c>
      <c r="I2799" s="54" t="s">
        <v>908</v>
      </c>
      <c r="J2799" s="54" t="s">
        <v>349</v>
      </c>
      <c r="K2799" s="54" t="s">
        <v>911</v>
      </c>
      <c r="L2799" s="89">
        <v>42209</v>
      </c>
      <c r="M2799" s="89"/>
      <c r="N2799" s="54" t="s">
        <v>912</v>
      </c>
      <c r="O2799" s="90">
        <v>2.72677027E-2</v>
      </c>
      <c r="P2799" s="54">
        <v>14</v>
      </c>
    </row>
    <row r="2800" spans="1:16" ht="24">
      <c r="A2800" s="54" t="s">
        <v>225</v>
      </c>
      <c r="B2800" s="54" t="s">
        <v>185</v>
      </c>
      <c r="C2800" s="54" t="s">
        <v>1124</v>
      </c>
      <c r="D2800" s="54" t="s">
        <v>152</v>
      </c>
      <c r="E2800" s="54" t="s">
        <v>1124</v>
      </c>
      <c r="F2800" s="54" t="s">
        <v>267</v>
      </c>
      <c r="G2800" s="54" t="s">
        <v>349</v>
      </c>
      <c r="H2800" s="54" t="s">
        <v>904</v>
      </c>
      <c r="I2800" s="54" t="s">
        <v>908</v>
      </c>
      <c r="J2800" s="54" t="s">
        <v>349</v>
      </c>
      <c r="K2800" s="54" t="s">
        <v>913</v>
      </c>
      <c r="L2800" s="89">
        <v>42209</v>
      </c>
      <c r="M2800" s="89"/>
      <c r="N2800" s="54" t="s">
        <v>914</v>
      </c>
      <c r="O2800" s="90">
        <v>1.9477654000000001E-3</v>
      </c>
      <c r="P2800" s="54">
        <v>1</v>
      </c>
    </row>
    <row r="2801" spans="1:16" ht="24">
      <c r="A2801" s="54" t="s">
        <v>225</v>
      </c>
      <c r="B2801" s="54" t="s">
        <v>185</v>
      </c>
      <c r="C2801" s="54" t="s">
        <v>1124</v>
      </c>
      <c r="D2801" s="54" t="s">
        <v>152</v>
      </c>
      <c r="E2801" s="54" t="s">
        <v>1124</v>
      </c>
      <c r="F2801" s="54" t="s">
        <v>267</v>
      </c>
      <c r="G2801" s="54" t="s">
        <v>349</v>
      </c>
      <c r="H2801" s="54" t="s">
        <v>915</v>
      </c>
      <c r="I2801" s="54" t="s">
        <v>916</v>
      </c>
      <c r="J2801" s="54" t="s">
        <v>349</v>
      </c>
      <c r="K2801" s="54" t="s">
        <v>917</v>
      </c>
      <c r="L2801" s="89">
        <v>42307</v>
      </c>
      <c r="M2801" s="89"/>
      <c r="N2801" s="54" t="s">
        <v>918</v>
      </c>
      <c r="O2801" s="90">
        <v>1.28E-8</v>
      </c>
      <c r="P2801" s="54">
        <v>0</v>
      </c>
    </row>
    <row r="2802" spans="1:16" ht="24">
      <c r="A2802" s="54" t="s">
        <v>225</v>
      </c>
      <c r="B2802" s="54" t="s">
        <v>185</v>
      </c>
      <c r="C2802" s="54" t="s">
        <v>1124</v>
      </c>
      <c r="D2802" s="54" t="s">
        <v>152</v>
      </c>
      <c r="E2802" s="54" t="s">
        <v>1124</v>
      </c>
      <c r="F2802" s="54" t="s">
        <v>267</v>
      </c>
      <c r="G2802" s="54" t="s">
        <v>349</v>
      </c>
      <c r="H2802" s="54" t="s">
        <v>915</v>
      </c>
      <c r="I2802" s="54" t="s">
        <v>916</v>
      </c>
      <c r="J2802" s="54" t="s">
        <v>349</v>
      </c>
      <c r="K2802" s="54" t="s">
        <v>919</v>
      </c>
      <c r="L2802" s="89">
        <v>42307</v>
      </c>
      <c r="M2802" s="89"/>
      <c r="N2802" s="54" t="s">
        <v>920</v>
      </c>
      <c r="O2802" s="90">
        <v>0.1071230789</v>
      </c>
      <c r="P2802" s="54">
        <v>55</v>
      </c>
    </row>
    <row r="2803" spans="1:16" ht="24">
      <c r="A2803" s="54" t="s">
        <v>225</v>
      </c>
      <c r="B2803" s="54" t="s">
        <v>185</v>
      </c>
      <c r="C2803" s="54" t="s">
        <v>1124</v>
      </c>
      <c r="D2803" s="54" t="s">
        <v>152</v>
      </c>
      <c r="E2803" s="54" t="s">
        <v>1124</v>
      </c>
      <c r="F2803" s="54" t="s">
        <v>267</v>
      </c>
      <c r="G2803" s="54" t="s">
        <v>349</v>
      </c>
      <c r="H2803" s="54" t="s">
        <v>350</v>
      </c>
      <c r="I2803" s="54" t="s">
        <v>921</v>
      </c>
      <c r="J2803" s="54" t="s">
        <v>349</v>
      </c>
      <c r="K2803" s="54" t="s">
        <v>350</v>
      </c>
      <c r="L2803" s="89">
        <v>42384</v>
      </c>
      <c r="M2803" s="89"/>
      <c r="N2803" s="54" t="s">
        <v>922</v>
      </c>
      <c r="O2803" s="90">
        <v>3.7006623199999998E-2</v>
      </c>
      <c r="P2803" s="54">
        <v>19</v>
      </c>
    </row>
    <row r="2804" spans="1:16" ht="24">
      <c r="A2804" s="54" t="s">
        <v>225</v>
      </c>
      <c r="B2804" s="54" t="s">
        <v>185</v>
      </c>
      <c r="C2804" s="54" t="s">
        <v>1124</v>
      </c>
      <c r="D2804" s="54" t="s">
        <v>152</v>
      </c>
      <c r="E2804" s="54" t="s">
        <v>1124</v>
      </c>
      <c r="F2804" s="54" t="s">
        <v>267</v>
      </c>
      <c r="G2804" s="54" t="s">
        <v>353</v>
      </c>
      <c r="H2804" s="54" t="s">
        <v>923</v>
      </c>
      <c r="I2804" s="54" t="s">
        <v>924</v>
      </c>
      <c r="J2804" s="54" t="s">
        <v>353</v>
      </c>
      <c r="K2804" s="54" t="s">
        <v>925</v>
      </c>
      <c r="L2804" s="89">
        <v>42622</v>
      </c>
      <c r="M2804" s="89"/>
      <c r="N2804" s="54" t="s">
        <v>926</v>
      </c>
      <c r="O2804" s="90">
        <v>8.7646383000000008E-2</v>
      </c>
      <c r="P2804" s="54">
        <v>45</v>
      </c>
    </row>
    <row r="2805" spans="1:16" ht="24">
      <c r="A2805" s="54" t="s">
        <v>225</v>
      </c>
      <c r="B2805" s="54" t="s">
        <v>185</v>
      </c>
      <c r="C2805" s="54" t="s">
        <v>1124</v>
      </c>
      <c r="D2805" s="54" t="s">
        <v>152</v>
      </c>
      <c r="E2805" s="54" t="s">
        <v>1124</v>
      </c>
      <c r="F2805" s="54" t="s">
        <v>267</v>
      </c>
      <c r="G2805" s="54" t="s">
        <v>353</v>
      </c>
      <c r="H2805" s="54" t="s">
        <v>923</v>
      </c>
      <c r="I2805" s="54" t="s">
        <v>924</v>
      </c>
      <c r="J2805" s="54" t="s">
        <v>353</v>
      </c>
      <c r="K2805" s="54" t="s">
        <v>354</v>
      </c>
      <c r="L2805" s="89">
        <v>42622</v>
      </c>
      <c r="M2805" s="89"/>
      <c r="N2805" s="54" t="s">
        <v>927</v>
      </c>
      <c r="O2805" s="90">
        <v>0.1558163541</v>
      </c>
      <c r="P2805" s="54">
        <v>80</v>
      </c>
    </row>
    <row r="2806" spans="1:16" ht="24">
      <c r="A2806" s="54" t="s">
        <v>225</v>
      </c>
      <c r="B2806" s="54" t="s">
        <v>185</v>
      </c>
      <c r="C2806" s="54" t="s">
        <v>1124</v>
      </c>
      <c r="D2806" s="54" t="s">
        <v>152</v>
      </c>
      <c r="E2806" s="54" t="s">
        <v>1124</v>
      </c>
      <c r="F2806" s="54" t="s">
        <v>267</v>
      </c>
      <c r="G2806" s="54" t="s">
        <v>353</v>
      </c>
      <c r="H2806" s="54" t="s">
        <v>923</v>
      </c>
      <c r="I2806" s="54" t="s">
        <v>924</v>
      </c>
      <c r="J2806" s="54" t="s">
        <v>353</v>
      </c>
      <c r="K2806" s="54" t="s">
        <v>928</v>
      </c>
      <c r="L2806" s="89">
        <v>42622</v>
      </c>
      <c r="M2806" s="89"/>
      <c r="N2806" s="54" t="s">
        <v>929</v>
      </c>
      <c r="O2806" s="90">
        <v>0.1168618595</v>
      </c>
      <c r="P2806" s="54">
        <v>60</v>
      </c>
    </row>
    <row r="2807" spans="1:16" ht="24">
      <c r="A2807" s="54" t="s">
        <v>225</v>
      </c>
      <c r="B2807" s="54" t="s">
        <v>185</v>
      </c>
      <c r="C2807" s="54" t="s">
        <v>1124</v>
      </c>
      <c r="D2807" s="54" t="s">
        <v>152</v>
      </c>
      <c r="E2807" s="54" t="s">
        <v>1124</v>
      </c>
      <c r="F2807" s="54" t="s">
        <v>267</v>
      </c>
      <c r="G2807" s="54" t="s">
        <v>353</v>
      </c>
      <c r="H2807" s="54" t="s">
        <v>923</v>
      </c>
      <c r="I2807" s="54" t="s">
        <v>924</v>
      </c>
      <c r="J2807" s="54" t="s">
        <v>353</v>
      </c>
      <c r="K2807" s="54" t="s">
        <v>930</v>
      </c>
      <c r="L2807" s="89">
        <v>42622</v>
      </c>
      <c r="M2807" s="89"/>
      <c r="N2807" s="54" t="s">
        <v>931</v>
      </c>
      <c r="O2807" s="90">
        <v>1.5776325687999999</v>
      </c>
      <c r="P2807" s="54">
        <v>810</v>
      </c>
    </row>
    <row r="2808" spans="1:16" ht="24">
      <c r="A2808" s="54" t="s">
        <v>225</v>
      </c>
      <c r="B2808" s="54" t="s">
        <v>185</v>
      </c>
      <c r="C2808" s="54" t="s">
        <v>1124</v>
      </c>
      <c r="D2808" s="54" t="s">
        <v>152</v>
      </c>
      <c r="E2808" s="54" t="s">
        <v>1124</v>
      </c>
      <c r="F2808" s="54" t="s">
        <v>267</v>
      </c>
      <c r="G2808" s="54" t="s">
        <v>353</v>
      </c>
      <c r="H2808" s="54" t="s">
        <v>923</v>
      </c>
      <c r="I2808" s="54" t="s">
        <v>924</v>
      </c>
      <c r="J2808" s="54" t="s">
        <v>353</v>
      </c>
      <c r="K2808" s="54" t="s">
        <v>932</v>
      </c>
      <c r="L2808" s="89">
        <v>42622</v>
      </c>
      <c r="M2808" s="89"/>
      <c r="N2808" s="54" t="s">
        <v>933</v>
      </c>
      <c r="O2808" s="90">
        <v>1.8366728318000001</v>
      </c>
      <c r="P2808" s="54">
        <v>943</v>
      </c>
    </row>
    <row r="2809" spans="1:16" ht="24">
      <c r="A2809" s="54" t="s">
        <v>225</v>
      </c>
      <c r="B2809" s="54" t="s">
        <v>185</v>
      </c>
      <c r="C2809" s="54" t="s">
        <v>1124</v>
      </c>
      <c r="D2809" s="54" t="s">
        <v>152</v>
      </c>
      <c r="E2809" s="54" t="s">
        <v>1124</v>
      </c>
      <c r="F2809" s="54" t="s">
        <v>267</v>
      </c>
      <c r="G2809" s="54" t="s">
        <v>353</v>
      </c>
      <c r="H2809" s="54" t="s">
        <v>923</v>
      </c>
      <c r="I2809" s="54" t="s">
        <v>924</v>
      </c>
      <c r="J2809" s="54" t="s">
        <v>353</v>
      </c>
      <c r="K2809" s="54" t="s">
        <v>357</v>
      </c>
      <c r="L2809" s="89">
        <v>42622</v>
      </c>
      <c r="M2809" s="89"/>
      <c r="N2809" s="54" t="s">
        <v>934</v>
      </c>
      <c r="O2809" s="90">
        <v>0.31552842580000001</v>
      </c>
      <c r="P2809" s="54">
        <v>162</v>
      </c>
    </row>
    <row r="2810" spans="1:16" ht="24">
      <c r="A2810" s="54" t="s">
        <v>225</v>
      </c>
      <c r="B2810" s="54" t="s">
        <v>185</v>
      </c>
      <c r="C2810" s="54" t="s">
        <v>1124</v>
      </c>
      <c r="D2810" s="54" t="s">
        <v>152</v>
      </c>
      <c r="E2810" s="54" t="s">
        <v>1124</v>
      </c>
      <c r="F2810" s="54" t="s">
        <v>267</v>
      </c>
      <c r="G2810" s="54" t="s">
        <v>199</v>
      </c>
      <c r="H2810" s="54" t="s">
        <v>200</v>
      </c>
      <c r="I2810" s="54" t="s">
        <v>936</v>
      </c>
      <c r="J2810" s="54" t="s">
        <v>199</v>
      </c>
      <c r="K2810" s="54" t="s">
        <v>937</v>
      </c>
      <c r="L2810" s="89">
        <v>42979</v>
      </c>
      <c r="M2810" s="89"/>
      <c r="N2810" s="54" t="s">
        <v>938</v>
      </c>
      <c r="O2810" s="90">
        <v>0.76738950719999999</v>
      </c>
      <c r="P2810" s="54">
        <v>394</v>
      </c>
    </row>
    <row r="2811" spans="1:16" ht="24">
      <c r="A2811" s="54" t="s">
        <v>225</v>
      </c>
      <c r="B2811" s="54" t="s">
        <v>185</v>
      </c>
      <c r="C2811" s="54" t="s">
        <v>1124</v>
      </c>
      <c r="D2811" s="54" t="s">
        <v>152</v>
      </c>
      <c r="E2811" s="54" t="s">
        <v>1124</v>
      </c>
      <c r="F2811" s="54" t="s">
        <v>267</v>
      </c>
      <c r="G2811" s="54" t="s">
        <v>199</v>
      </c>
      <c r="H2811" s="54" t="s">
        <v>200</v>
      </c>
      <c r="I2811" s="54" t="s">
        <v>936</v>
      </c>
      <c r="J2811" s="54" t="s">
        <v>199</v>
      </c>
      <c r="K2811" s="54" t="s">
        <v>939</v>
      </c>
      <c r="L2811" s="89">
        <v>42979</v>
      </c>
      <c r="M2811" s="89"/>
      <c r="N2811" s="54" t="s">
        <v>940</v>
      </c>
      <c r="O2811" s="90">
        <v>0.2142458015</v>
      </c>
      <c r="P2811" s="54">
        <v>110</v>
      </c>
    </row>
    <row r="2812" spans="1:16" ht="24">
      <c r="A2812" s="54" t="s">
        <v>225</v>
      </c>
      <c r="B2812" s="54" t="s">
        <v>185</v>
      </c>
      <c r="C2812" s="54" t="s">
        <v>1124</v>
      </c>
      <c r="D2812" s="54" t="s">
        <v>152</v>
      </c>
      <c r="E2812" s="54" t="s">
        <v>1124</v>
      </c>
      <c r="F2812" s="54" t="s">
        <v>267</v>
      </c>
      <c r="G2812" s="54" t="s">
        <v>199</v>
      </c>
      <c r="H2812" s="54" t="s">
        <v>200</v>
      </c>
      <c r="I2812" s="54" t="s">
        <v>936</v>
      </c>
      <c r="J2812" s="54" t="s">
        <v>199</v>
      </c>
      <c r="K2812" s="54" t="s">
        <v>941</v>
      </c>
      <c r="L2812" s="89">
        <v>42979</v>
      </c>
      <c r="M2812" s="89"/>
      <c r="N2812" s="54" t="s">
        <v>942</v>
      </c>
      <c r="O2812" s="90">
        <v>11.035606466500001</v>
      </c>
      <c r="P2812" s="54">
        <v>5666</v>
      </c>
    </row>
    <row r="2813" spans="1:16" ht="24">
      <c r="A2813" s="54" t="s">
        <v>225</v>
      </c>
      <c r="B2813" s="54" t="s">
        <v>185</v>
      </c>
      <c r="C2813" s="54" t="s">
        <v>1124</v>
      </c>
      <c r="D2813" s="54" t="s">
        <v>152</v>
      </c>
      <c r="E2813" s="54" t="s">
        <v>1124</v>
      </c>
      <c r="F2813" s="54" t="s">
        <v>267</v>
      </c>
      <c r="G2813" s="54" t="s">
        <v>199</v>
      </c>
      <c r="H2813" s="54" t="s">
        <v>200</v>
      </c>
      <c r="I2813" s="54" t="s">
        <v>936</v>
      </c>
      <c r="J2813" s="54" t="s">
        <v>199</v>
      </c>
      <c r="K2813" s="54" t="s">
        <v>943</v>
      </c>
      <c r="L2813" s="89">
        <v>42979</v>
      </c>
      <c r="M2813" s="89"/>
      <c r="N2813" s="54" t="s">
        <v>944</v>
      </c>
      <c r="O2813" s="90">
        <v>9.5436766100000001E-2</v>
      </c>
      <c r="P2813" s="54">
        <v>49</v>
      </c>
    </row>
    <row r="2814" spans="1:16" ht="24">
      <c r="A2814" s="54" t="s">
        <v>225</v>
      </c>
      <c r="B2814" s="54" t="s">
        <v>185</v>
      </c>
      <c r="C2814" s="54" t="s">
        <v>1124</v>
      </c>
      <c r="D2814" s="54" t="s">
        <v>152</v>
      </c>
      <c r="E2814" s="54" t="s">
        <v>1124</v>
      </c>
      <c r="F2814" s="54" t="s">
        <v>267</v>
      </c>
      <c r="G2814" s="54" t="s">
        <v>199</v>
      </c>
      <c r="H2814" s="54" t="s">
        <v>200</v>
      </c>
      <c r="I2814" s="54" t="s">
        <v>936</v>
      </c>
      <c r="J2814" s="54" t="s">
        <v>199</v>
      </c>
      <c r="K2814" s="54" t="s">
        <v>945</v>
      </c>
      <c r="L2814" s="89">
        <v>42979</v>
      </c>
      <c r="M2814" s="89"/>
      <c r="N2814" s="54" t="s">
        <v>946</v>
      </c>
      <c r="O2814" s="90">
        <v>0.1188090354</v>
      </c>
      <c r="P2814" s="54">
        <v>61</v>
      </c>
    </row>
    <row r="2815" spans="1:16" ht="24">
      <c r="A2815" s="54" t="s">
        <v>225</v>
      </c>
      <c r="B2815" s="54" t="s">
        <v>185</v>
      </c>
      <c r="C2815" s="54" t="s">
        <v>1124</v>
      </c>
      <c r="D2815" s="54" t="s">
        <v>152</v>
      </c>
      <c r="E2815" s="54" t="s">
        <v>1124</v>
      </c>
      <c r="F2815" s="54" t="s">
        <v>267</v>
      </c>
      <c r="G2815" s="54" t="s">
        <v>199</v>
      </c>
      <c r="H2815" s="54" t="s">
        <v>200</v>
      </c>
      <c r="I2815" s="54" t="s">
        <v>936</v>
      </c>
      <c r="J2815" s="54" t="s">
        <v>199</v>
      </c>
      <c r="K2815" s="54" t="s">
        <v>947</v>
      </c>
      <c r="L2815" s="89">
        <v>42979</v>
      </c>
      <c r="M2815" s="89"/>
      <c r="N2815" s="54" t="s">
        <v>948</v>
      </c>
      <c r="O2815" s="90">
        <v>9.1541387900000007E-2</v>
      </c>
      <c r="P2815" s="54">
        <v>47</v>
      </c>
    </row>
    <row r="2816" spans="1:16" ht="24">
      <c r="A2816" s="54" t="s">
        <v>225</v>
      </c>
      <c r="B2816" s="54" t="s">
        <v>185</v>
      </c>
      <c r="C2816" s="54" t="s">
        <v>1124</v>
      </c>
      <c r="D2816" s="54" t="s">
        <v>152</v>
      </c>
      <c r="E2816" s="54" t="s">
        <v>1124</v>
      </c>
      <c r="F2816" s="54" t="s">
        <v>267</v>
      </c>
      <c r="G2816" s="54" t="s">
        <v>199</v>
      </c>
      <c r="H2816" s="54" t="s">
        <v>200</v>
      </c>
      <c r="I2816" s="54" t="s">
        <v>936</v>
      </c>
      <c r="J2816" s="54" t="s">
        <v>199</v>
      </c>
      <c r="K2816" s="54" t="s">
        <v>949</v>
      </c>
      <c r="L2816" s="89">
        <v>42979</v>
      </c>
      <c r="M2816" s="89"/>
      <c r="N2816" s="54" t="s">
        <v>950</v>
      </c>
      <c r="O2816" s="90">
        <v>0.1188090354</v>
      </c>
      <c r="P2816" s="54">
        <v>61</v>
      </c>
    </row>
    <row r="2817" spans="1:16" ht="24">
      <c r="A2817" s="54" t="s">
        <v>225</v>
      </c>
      <c r="B2817" s="54" t="s">
        <v>185</v>
      </c>
      <c r="C2817" s="54" t="s">
        <v>1124</v>
      </c>
      <c r="D2817" s="54" t="s">
        <v>152</v>
      </c>
      <c r="E2817" s="54" t="s">
        <v>1124</v>
      </c>
      <c r="F2817" s="54" t="s">
        <v>267</v>
      </c>
      <c r="G2817" s="54" t="s">
        <v>199</v>
      </c>
      <c r="H2817" s="54" t="s">
        <v>200</v>
      </c>
      <c r="I2817" s="54" t="s">
        <v>936</v>
      </c>
      <c r="J2817" s="54" t="s">
        <v>199</v>
      </c>
      <c r="K2817" s="54" t="s">
        <v>951</v>
      </c>
      <c r="L2817" s="89">
        <v>42979</v>
      </c>
      <c r="M2817" s="89"/>
      <c r="N2817" s="54" t="s">
        <v>952</v>
      </c>
      <c r="O2817" s="90">
        <v>0.13828592640000001</v>
      </c>
      <c r="P2817" s="54">
        <v>71</v>
      </c>
    </row>
    <row r="2818" spans="1:16" ht="24">
      <c r="A2818" s="54" t="s">
        <v>225</v>
      </c>
      <c r="B2818" s="54" t="s">
        <v>185</v>
      </c>
      <c r="C2818" s="54" t="s">
        <v>1124</v>
      </c>
      <c r="D2818" s="54" t="s">
        <v>152</v>
      </c>
      <c r="E2818" s="54" t="s">
        <v>1124</v>
      </c>
      <c r="F2818" s="54" t="s">
        <v>267</v>
      </c>
      <c r="G2818" s="54" t="s">
        <v>199</v>
      </c>
      <c r="H2818" s="54" t="s">
        <v>953</v>
      </c>
      <c r="I2818" s="54" t="s">
        <v>954</v>
      </c>
      <c r="J2818" s="54" t="s">
        <v>199</v>
      </c>
      <c r="K2818" s="54" t="s">
        <v>953</v>
      </c>
      <c r="L2818" s="89">
        <v>42867</v>
      </c>
      <c r="M2818" s="89"/>
      <c r="N2818" s="54" t="s">
        <v>955</v>
      </c>
      <c r="O2818" s="90">
        <v>0.61938351339999997</v>
      </c>
      <c r="P2818" s="54">
        <v>318</v>
      </c>
    </row>
    <row r="2819" spans="1:16" ht="24">
      <c r="A2819" s="54" t="s">
        <v>225</v>
      </c>
      <c r="B2819" s="54" t="s">
        <v>185</v>
      </c>
      <c r="C2819" s="54" t="s">
        <v>1124</v>
      </c>
      <c r="D2819" s="54" t="s">
        <v>152</v>
      </c>
      <c r="E2819" s="54" t="s">
        <v>1124</v>
      </c>
      <c r="F2819" s="54" t="s">
        <v>267</v>
      </c>
      <c r="G2819" s="54" t="s">
        <v>199</v>
      </c>
      <c r="H2819" s="54" t="s">
        <v>941</v>
      </c>
      <c r="I2819" s="54" t="s">
        <v>1441</v>
      </c>
      <c r="J2819" s="54" t="s">
        <v>199</v>
      </c>
      <c r="K2819" s="54" t="s">
        <v>941</v>
      </c>
      <c r="L2819" s="89">
        <v>43210</v>
      </c>
      <c r="M2819" s="89"/>
      <c r="N2819" s="54" t="s">
        <v>1442</v>
      </c>
      <c r="O2819" s="90">
        <v>0.3642178626</v>
      </c>
      <c r="P2819" s="54">
        <v>187</v>
      </c>
    </row>
    <row r="2820" spans="1:16" ht="24">
      <c r="A2820" s="54" t="s">
        <v>225</v>
      </c>
      <c r="B2820" s="54" t="s">
        <v>185</v>
      </c>
      <c r="C2820" s="54" t="s">
        <v>1124</v>
      </c>
      <c r="D2820" s="54" t="s">
        <v>152</v>
      </c>
      <c r="E2820" s="54" t="s">
        <v>1124</v>
      </c>
      <c r="F2820" s="54" t="s">
        <v>267</v>
      </c>
      <c r="G2820" s="54" t="s">
        <v>199</v>
      </c>
      <c r="H2820" s="54" t="s">
        <v>201</v>
      </c>
      <c r="I2820" s="54" t="s">
        <v>310</v>
      </c>
      <c r="J2820" s="54" t="s">
        <v>199</v>
      </c>
      <c r="K2820" s="54" t="s">
        <v>956</v>
      </c>
      <c r="L2820" s="89">
        <v>41688</v>
      </c>
      <c r="M2820" s="89"/>
      <c r="N2820" s="54" t="s">
        <v>957</v>
      </c>
      <c r="O2820" s="90">
        <v>0.32915980649999999</v>
      </c>
      <c r="P2820" s="54">
        <v>169</v>
      </c>
    </row>
    <row r="2821" spans="1:16" ht="24">
      <c r="A2821" s="54" t="s">
        <v>225</v>
      </c>
      <c r="B2821" s="54" t="s">
        <v>185</v>
      </c>
      <c r="C2821" s="54" t="s">
        <v>1124</v>
      </c>
      <c r="D2821" s="54" t="s">
        <v>152</v>
      </c>
      <c r="E2821" s="54" t="s">
        <v>1124</v>
      </c>
      <c r="F2821" s="54" t="s">
        <v>267</v>
      </c>
      <c r="G2821" s="54" t="s">
        <v>199</v>
      </c>
      <c r="H2821" s="54" t="s">
        <v>201</v>
      </c>
      <c r="I2821" s="54" t="s">
        <v>310</v>
      </c>
      <c r="J2821" s="54" t="s">
        <v>199</v>
      </c>
      <c r="K2821" s="54" t="s">
        <v>958</v>
      </c>
      <c r="L2821" s="89">
        <v>41688</v>
      </c>
      <c r="M2821" s="89"/>
      <c r="N2821" s="54" t="s">
        <v>959</v>
      </c>
      <c r="O2821" s="90">
        <v>0.18113561689999999</v>
      </c>
      <c r="P2821" s="54">
        <v>93</v>
      </c>
    </row>
    <row r="2822" spans="1:16" ht="24">
      <c r="A2822" s="54" t="s">
        <v>225</v>
      </c>
      <c r="B2822" s="54" t="s">
        <v>185</v>
      </c>
      <c r="C2822" s="54" t="s">
        <v>1124</v>
      </c>
      <c r="D2822" s="54" t="s">
        <v>152</v>
      </c>
      <c r="E2822" s="54" t="s">
        <v>1124</v>
      </c>
      <c r="F2822" s="54" t="s">
        <v>267</v>
      </c>
      <c r="G2822" s="54" t="s">
        <v>199</v>
      </c>
      <c r="H2822" s="54" t="s">
        <v>201</v>
      </c>
      <c r="I2822" s="54" t="s">
        <v>310</v>
      </c>
      <c r="J2822" s="54" t="s">
        <v>199</v>
      </c>
      <c r="K2822" s="54" t="s">
        <v>960</v>
      </c>
      <c r="L2822" s="89">
        <v>41688</v>
      </c>
      <c r="M2822" s="89"/>
      <c r="N2822" s="54" t="s">
        <v>961</v>
      </c>
      <c r="O2822" s="90">
        <v>7.2065039800000008E-2</v>
      </c>
      <c r="P2822" s="54">
        <v>37</v>
      </c>
    </row>
    <row r="2823" spans="1:16" ht="24">
      <c r="A2823" s="54" t="s">
        <v>225</v>
      </c>
      <c r="B2823" s="54" t="s">
        <v>185</v>
      </c>
      <c r="C2823" s="54" t="s">
        <v>1124</v>
      </c>
      <c r="D2823" s="54" t="s">
        <v>152</v>
      </c>
      <c r="E2823" s="54" t="s">
        <v>1124</v>
      </c>
      <c r="F2823" s="54" t="s">
        <v>267</v>
      </c>
      <c r="G2823" s="54" t="s">
        <v>199</v>
      </c>
      <c r="H2823" s="54" t="s">
        <v>201</v>
      </c>
      <c r="I2823" s="54" t="s">
        <v>310</v>
      </c>
      <c r="J2823" s="54" t="s">
        <v>199</v>
      </c>
      <c r="K2823" s="54" t="s">
        <v>311</v>
      </c>
      <c r="L2823" s="89">
        <v>41688</v>
      </c>
      <c r="M2823" s="89"/>
      <c r="N2823" s="54" t="s">
        <v>312</v>
      </c>
      <c r="O2823" s="90">
        <v>0.50834863350000004</v>
      </c>
      <c r="P2823" s="54">
        <v>261</v>
      </c>
    </row>
    <row r="2824" spans="1:16" ht="24">
      <c r="A2824" s="54" t="s">
        <v>225</v>
      </c>
      <c r="B2824" s="54" t="s">
        <v>185</v>
      </c>
      <c r="C2824" s="54" t="s">
        <v>1124</v>
      </c>
      <c r="D2824" s="54" t="s">
        <v>152</v>
      </c>
      <c r="E2824" s="54" t="s">
        <v>1124</v>
      </c>
      <c r="F2824" s="54" t="s">
        <v>267</v>
      </c>
      <c r="G2824" s="54" t="s">
        <v>199</v>
      </c>
      <c r="H2824" s="54" t="s">
        <v>201</v>
      </c>
      <c r="I2824" s="54" t="s">
        <v>310</v>
      </c>
      <c r="J2824" s="54" t="s">
        <v>199</v>
      </c>
      <c r="K2824" s="54" t="s">
        <v>962</v>
      </c>
      <c r="L2824" s="89">
        <v>41688</v>
      </c>
      <c r="M2824" s="89"/>
      <c r="N2824" s="54" t="s">
        <v>963</v>
      </c>
      <c r="O2824" s="90">
        <v>0.73428037870000018</v>
      </c>
      <c r="P2824" s="54">
        <v>377</v>
      </c>
    </row>
    <row r="2825" spans="1:16" ht="24">
      <c r="A2825" s="54" t="s">
        <v>225</v>
      </c>
      <c r="B2825" s="54" t="s">
        <v>185</v>
      </c>
      <c r="C2825" s="54" t="s">
        <v>1124</v>
      </c>
      <c r="D2825" s="54" t="s">
        <v>152</v>
      </c>
      <c r="E2825" s="54" t="s">
        <v>1124</v>
      </c>
      <c r="F2825" s="54" t="s">
        <v>267</v>
      </c>
      <c r="G2825" s="54" t="s">
        <v>199</v>
      </c>
      <c r="H2825" s="54" t="s">
        <v>201</v>
      </c>
      <c r="I2825" s="54" t="s">
        <v>310</v>
      </c>
      <c r="J2825" s="54" t="s">
        <v>199</v>
      </c>
      <c r="K2825" s="54" t="s">
        <v>964</v>
      </c>
      <c r="L2825" s="89">
        <v>41688</v>
      </c>
      <c r="M2825" s="89"/>
      <c r="N2825" s="54" t="s">
        <v>965</v>
      </c>
      <c r="O2825" s="90">
        <v>0.1149142383</v>
      </c>
      <c r="P2825" s="54">
        <v>59</v>
      </c>
    </row>
    <row r="2826" spans="1:16" ht="24">
      <c r="A2826" s="54" t="s">
        <v>225</v>
      </c>
      <c r="B2826" s="54" t="s">
        <v>185</v>
      </c>
      <c r="C2826" s="54" t="s">
        <v>1124</v>
      </c>
      <c r="D2826" s="54" t="s">
        <v>152</v>
      </c>
      <c r="E2826" s="54" t="s">
        <v>1124</v>
      </c>
      <c r="F2826" s="54" t="s">
        <v>267</v>
      </c>
      <c r="G2826" s="54" t="s">
        <v>199</v>
      </c>
      <c r="H2826" s="54" t="s">
        <v>201</v>
      </c>
      <c r="I2826" s="54" t="s">
        <v>310</v>
      </c>
      <c r="J2826" s="54" t="s">
        <v>199</v>
      </c>
      <c r="K2826" s="54" t="s">
        <v>966</v>
      </c>
      <c r="L2826" s="89">
        <v>41688</v>
      </c>
      <c r="M2826" s="89"/>
      <c r="N2826" s="54" t="s">
        <v>967</v>
      </c>
      <c r="O2826" s="90">
        <v>9.3489458700000014E-2</v>
      </c>
      <c r="P2826" s="54">
        <v>48</v>
      </c>
    </row>
    <row r="2827" spans="1:16" ht="24">
      <c r="A2827" s="54" t="s">
        <v>225</v>
      </c>
      <c r="B2827" s="54" t="s">
        <v>185</v>
      </c>
      <c r="C2827" s="54" t="s">
        <v>1124</v>
      </c>
      <c r="D2827" s="54" t="s">
        <v>152</v>
      </c>
      <c r="E2827" s="54" t="s">
        <v>1124</v>
      </c>
      <c r="F2827" s="54" t="s">
        <v>267</v>
      </c>
      <c r="G2827" s="54" t="s">
        <v>199</v>
      </c>
      <c r="H2827" s="54" t="s">
        <v>201</v>
      </c>
      <c r="I2827" s="54" t="s">
        <v>310</v>
      </c>
      <c r="J2827" s="54" t="s">
        <v>199</v>
      </c>
      <c r="K2827" s="54" t="s">
        <v>313</v>
      </c>
      <c r="L2827" s="89">
        <v>41688</v>
      </c>
      <c r="M2827" s="89"/>
      <c r="N2827" s="54" t="s">
        <v>314</v>
      </c>
      <c r="O2827" s="90">
        <v>0.1227047995</v>
      </c>
      <c r="P2827" s="54">
        <v>63</v>
      </c>
    </row>
    <row r="2828" spans="1:16" ht="24">
      <c r="A2828" s="54" t="s">
        <v>225</v>
      </c>
      <c r="B2828" s="54" t="s">
        <v>185</v>
      </c>
      <c r="C2828" s="54" t="s">
        <v>1124</v>
      </c>
      <c r="D2828" s="54" t="s">
        <v>152</v>
      </c>
      <c r="E2828" s="54" t="s">
        <v>1124</v>
      </c>
      <c r="F2828" s="54" t="s">
        <v>267</v>
      </c>
      <c r="G2828" s="54" t="s">
        <v>199</v>
      </c>
      <c r="H2828" s="54" t="s">
        <v>201</v>
      </c>
      <c r="I2828" s="54" t="s">
        <v>310</v>
      </c>
      <c r="J2828" s="54" t="s">
        <v>199</v>
      </c>
      <c r="K2828" s="54" t="s">
        <v>968</v>
      </c>
      <c r="L2828" s="89">
        <v>41688</v>
      </c>
      <c r="M2828" s="89"/>
      <c r="N2828" s="54" t="s">
        <v>969</v>
      </c>
      <c r="O2828" s="90">
        <v>0.11491422549999999</v>
      </c>
      <c r="P2828" s="54">
        <v>59</v>
      </c>
    </row>
    <row r="2829" spans="1:16" ht="24">
      <c r="A2829" s="54" t="s">
        <v>225</v>
      </c>
      <c r="B2829" s="54" t="s">
        <v>185</v>
      </c>
      <c r="C2829" s="54" t="s">
        <v>1124</v>
      </c>
      <c r="D2829" s="54" t="s">
        <v>152</v>
      </c>
      <c r="E2829" s="54" t="s">
        <v>1124</v>
      </c>
      <c r="F2829" s="54" t="s">
        <v>267</v>
      </c>
      <c r="G2829" s="54" t="s">
        <v>199</v>
      </c>
      <c r="H2829" s="54" t="s">
        <v>201</v>
      </c>
      <c r="I2829" s="54" t="s">
        <v>310</v>
      </c>
      <c r="J2829" s="54" t="s">
        <v>199</v>
      </c>
      <c r="K2829" s="54" t="s">
        <v>201</v>
      </c>
      <c r="L2829" s="89">
        <v>41688</v>
      </c>
      <c r="M2829" s="89"/>
      <c r="N2829" s="54" t="s">
        <v>970</v>
      </c>
      <c r="O2829" s="90">
        <v>8.889257755900001</v>
      </c>
      <c r="P2829" s="54">
        <v>4564</v>
      </c>
    </row>
    <row r="2830" spans="1:16" ht="24">
      <c r="A2830" s="54" t="s">
        <v>225</v>
      </c>
      <c r="B2830" s="54" t="s">
        <v>185</v>
      </c>
      <c r="C2830" s="54" t="s">
        <v>1124</v>
      </c>
      <c r="D2830" s="54" t="s">
        <v>152</v>
      </c>
      <c r="E2830" s="54" t="s">
        <v>1124</v>
      </c>
      <c r="F2830" s="54" t="s">
        <v>267</v>
      </c>
      <c r="G2830" s="54" t="s">
        <v>199</v>
      </c>
      <c r="H2830" s="54" t="s">
        <v>201</v>
      </c>
      <c r="I2830" s="54" t="s">
        <v>310</v>
      </c>
      <c r="J2830" s="54" t="s">
        <v>199</v>
      </c>
      <c r="K2830" s="54" t="s">
        <v>315</v>
      </c>
      <c r="L2830" s="89">
        <v>41688</v>
      </c>
      <c r="M2830" s="89"/>
      <c r="N2830" s="54" t="s">
        <v>316</v>
      </c>
      <c r="O2830" s="90">
        <v>1.3166441545000001</v>
      </c>
      <c r="P2830" s="54">
        <v>676</v>
      </c>
    </row>
    <row r="2831" spans="1:16" ht="24">
      <c r="A2831" s="54" t="s">
        <v>225</v>
      </c>
      <c r="B2831" s="54" t="s">
        <v>185</v>
      </c>
      <c r="C2831" s="54" t="s">
        <v>1124</v>
      </c>
      <c r="D2831" s="54" t="s">
        <v>152</v>
      </c>
      <c r="E2831" s="54" t="s">
        <v>1124</v>
      </c>
      <c r="F2831" s="54" t="s">
        <v>267</v>
      </c>
      <c r="G2831" s="54" t="s">
        <v>1467</v>
      </c>
      <c r="H2831" s="54" t="s">
        <v>1468</v>
      </c>
      <c r="I2831" s="54" t="s">
        <v>1469</v>
      </c>
      <c r="J2831" s="54" t="s">
        <v>1467</v>
      </c>
      <c r="K2831" s="54" t="s">
        <v>1470</v>
      </c>
      <c r="L2831" s="89">
        <v>43308</v>
      </c>
      <c r="M2831" s="89"/>
      <c r="N2831" s="54" t="s">
        <v>1471</v>
      </c>
      <c r="O2831" s="90">
        <v>4.6744538500000002E-2</v>
      </c>
      <c r="P2831" s="54">
        <v>24</v>
      </c>
    </row>
    <row r="2832" spans="1:16" ht="24">
      <c r="A2832" s="54" t="s">
        <v>225</v>
      </c>
      <c r="B2832" s="54" t="s">
        <v>185</v>
      </c>
      <c r="C2832" s="54" t="s">
        <v>1124</v>
      </c>
      <c r="D2832" s="54" t="s">
        <v>152</v>
      </c>
      <c r="E2832" s="54" t="s">
        <v>1124</v>
      </c>
      <c r="F2832" s="54" t="s">
        <v>267</v>
      </c>
      <c r="G2832" s="54" t="s">
        <v>1467</v>
      </c>
      <c r="H2832" s="54" t="s">
        <v>1468</v>
      </c>
      <c r="I2832" s="54" t="s">
        <v>1469</v>
      </c>
      <c r="J2832" s="54" t="s">
        <v>1467</v>
      </c>
      <c r="K2832" s="54" t="s">
        <v>1472</v>
      </c>
      <c r="L2832" s="89">
        <v>43308</v>
      </c>
      <c r="M2832" s="89"/>
      <c r="N2832" s="54" t="s">
        <v>1473</v>
      </c>
      <c r="O2832" s="90">
        <v>8.1802942400000023E-2</v>
      </c>
      <c r="P2832" s="54">
        <v>42</v>
      </c>
    </row>
    <row r="2833" spans="1:16" ht="24">
      <c r="A2833" s="54" t="s">
        <v>225</v>
      </c>
      <c r="B2833" s="54" t="s">
        <v>185</v>
      </c>
      <c r="C2833" s="54" t="s">
        <v>1124</v>
      </c>
      <c r="D2833" s="54" t="s">
        <v>152</v>
      </c>
      <c r="E2833" s="54" t="s">
        <v>1124</v>
      </c>
      <c r="F2833" s="54" t="s">
        <v>267</v>
      </c>
      <c r="G2833" s="54" t="s">
        <v>1467</v>
      </c>
      <c r="H2833" s="54" t="s">
        <v>1468</v>
      </c>
      <c r="I2833" s="54" t="s">
        <v>1469</v>
      </c>
      <c r="J2833" s="54" t="s">
        <v>1467</v>
      </c>
      <c r="K2833" s="54" t="s">
        <v>1474</v>
      </c>
      <c r="L2833" s="89">
        <v>43308</v>
      </c>
      <c r="M2833" s="89"/>
      <c r="N2833" s="54" t="s">
        <v>1475</v>
      </c>
      <c r="O2833" s="90">
        <v>0.14412899370000001</v>
      </c>
      <c r="P2833" s="54">
        <v>74</v>
      </c>
    </row>
    <row r="2834" spans="1:16" ht="24">
      <c r="A2834" s="54" t="s">
        <v>225</v>
      </c>
      <c r="B2834" s="54" t="s">
        <v>185</v>
      </c>
      <c r="C2834" s="54" t="s">
        <v>1124</v>
      </c>
      <c r="D2834" s="54" t="s">
        <v>152</v>
      </c>
      <c r="E2834" s="54" t="s">
        <v>1124</v>
      </c>
      <c r="F2834" s="54" t="s">
        <v>267</v>
      </c>
      <c r="G2834" s="54" t="s">
        <v>1467</v>
      </c>
      <c r="H2834" s="54" t="s">
        <v>1468</v>
      </c>
      <c r="I2834" s="54" t="s">
        <v>1469</v>
      </c>
      <c r="J2834" s="54" t="s">
        <v>1467</v>
      </c>
      <c r="K2834" s="54" t="s">
        <v>1476</v>
      </c>
      <c r="L2834" s="89">
        <v>43308</v>
      </c>
      <c r="M2834" s="89"/>
      <c r="N2834" s="54" t="s">
        <v>1477</v>
      </c>
      <c r="O2834" s="90">
        <v>7.7907564200000001E-2</v>
      </c>
      <c r="P2834" s="54">
        <v>40</v>
      </c>
    </row>
    <row r="2835" spans="1:16" ht="24">
      <c r="A2835" s="54" t="s">
        <v>225</v>
      </c>
      <c r="B2835" s="54" t="s">
        <v>185</v>
      </c>
      <c r="C2835" s="54" t="s">
        <v>1124</v>
      </c>
      <c r="D2835" s="54" t="s">
        <v>152</v>
      </c>
      <c r="E2835" s="54" t="s">
        <v>1124</v>
      </c>
      <c r="F2835" s="54" t="s">
        <v>267</v>
      </c>
      <c r="G2835" s="54" t="s">
        <v>1467</v>
      </c>
      <c r="H2835" s="54" t="s">
        <v>1468</v>
      </c>
      <c r="I2835" s="54" t="s">
        <v>1469</v>
      </c>
      <c r="J2835" s="54" t="s">
        <v>1467</v>
      </c>
      <c r="K2835" s="54" t="s">
        <v>1478</v>
      </c>
      <c r="L2835" s="89">
        <v>43308</v>
      </c>
      <c r="M2835" s="89"/>
      <c r="N2835" s="54" t="s">
        <v>1479</v>
      </c>
      <c r="O2835" s="90">
        <v>7.7907564200000001E-2</v>
      </c>
      <c r="P2835" s="54">
        <v>40</v>
      </c>
    </row>
    <row r="2836" spans="1:16" ht="24">
      <c r="A2836" s="54" t="s">
        <v>225</v>
      </c>
      <c r="B2836" s="54" t="s">
        <v>185</v>
      </c>
      <c r="C2836" s="54" t="s">
        <v>1124</v>
      </c>
      <c r="D2836" s="54" t="s">
        <v>152</v>
      </c>
      <c r="E2836" s="54" t="s">
        <v>1124</v>
      </c>
      <c r="F2836" s="54" t="s">
        <v>267</v>
      </c>
      <c r="G2836" s="54" t="s">
        <v>1467</v>
      </c>
      <c r="H2836" s="54" t="s">
        <v>1468</v>
      </c>
      <c r="I2836" s="54" t="s">
        <v>1469</v>
      </c>
      <c r="J2836" s="54" t="s">
        <v>1467</v>
      </c>
      <c r="K2836" s="54" t="s">
        <v>1480</v>
      </c>
      <c r="L2836" s="89">
        <v>43308</v>
      </c>
      <c r="M2836" s="89"/>
      <c r="N2836" s="54" t="s">
        <v>1481</v>
      </c>
      <c r="O2836" s="90">
        <v>6.4273740499999996E-2</v>
      </c>
      <c r="P2836" s="54">
        <v>33</v>
      </c>
    </row>
    <row r="2837" spans="1:16" ht="24">
      <c r="A2837" s="54" t="s">
        <v>225</v>
      </c>
      <c r="B2837" s="54" t="s">
        <v>185</v>
      </c>
      <c r="C2837" s="54" t="s">
        <v>1124</v>
      </c>
      <c r="D2837" s="54" t="s">
        <v>152</v>
      </c>
      <c r="E2837" s="54" t="s">
        <v>1124</v>
      </c>
      <c r="F2837" s="54" t="s">
        <v>267</v>
      </c>
      <c r="G2837" s="54" t="s">
        <v>1467</v>
      </c>
      <c r="H2837" s="54" t="s">
        <v>1468</v>
      </c>
      <c r="I2837" s="54" t="s">
        <v>1469</v>
      </c>
      <c r="J2837" s="54" t="s">
        <v>1467</v>
      </c>
      <c r="K2837" s="54" t="s">
        <v>1482</v>
      </c>
      <c r="L2837" s="89">
        <v>43308</v>
      </c>
      <c r="M2837" s="89"/>
      <c r="N2837" s="54" t="s">
        <v>1483</v>
      </c>
      <c r="O2837" s="90">
        <v>7.0116807800000014E-2</v>
      </c>
      <c r="P2837" s="54">
        <v>36</v>
      </c>
    </row>
    <row r="2838" spans="1:16" ht="24">
      <c r="A2838" s="54" t="s">
        <v>225</v>
      </c>
      <c r="B2838" s="54" t="s">
        <v>185</v>
      </c>
      <c r="C2838" s="54" t="s">
        <v>1124</v>
      </c>
      <c r="D2838" s="54" t="s">
        <v>152</v>
      </c>
      <c r="E2838" s="54" t="s">
        <v>1124</v>
      </c>
      <c r="F2838" s="54" t="s">
        <v>267</v>
      </c>
      <c r="G2838" s="54" t="s">
        <v>202</v>
      </c>
      <c r="H2838" s="54" t="s">
        <v>1412</v>
      </c>
      <c r="I2838" s="54" t="s">
        <v>1413</v>
      </c>
      <c r="J2838" s="54" t="s">
        <v>202</v>
      </c>
      <c r="K2838" s="54" t="s">
        <v>1412</v>
      </c>
      <c r="L2838" s="89">
        <v>43042</v>
      </c>
      <c r="M2838" s="89"/>
      <c r="N2838" s="54" t="s">
        <v>1414</v>
      </c>
      <c r="O2838" s="90">
        <v>8.959369880000001E-2</v>
      </c>
      <c r="P2838" s="54">
        <v>46</v>
      </c>
    </row>
    <row r="2839" spans="1:16" ht="24">
      <c r="A2839" s="54" t="s">
        <v>225</v>
      </c>
      <c r="B2839" s="54" t="s">
        <v>185</v>
      </c>
      <c r="C2839" s="54" t="s">
        <v>1124</v>
      </c>
      <c r="D2839" s="54" t="s">
        <v>152</v>
      </c>
      <c r="E2839" s="54" t="s">
        <v>1124</v>
      </c>
      <c r="F2839" s="54" t="s">
        <v>267</v>
      </c>
      <c r="G2839" s="54" t="s">
        <v>202</v>
      </c>
      <c r="H2839" s="54" t="s">
        <v>993</v>
      </c>
      <c r="I2839" s="54" t="s">
        <v>994</v>
      </c>
      <c r="J2839" s="54" t="s">
        <v>202</v>
      </c>
      <c r="K2839" s="54" t="s">
        <v>993</v>
      </c>
      <c r="L2839" s="89">
        <v>42052</v>
      </c>
      <c r="M2839" s="89"/>
      <c r="N2839" s="54" t="s">
        <v>995</v>
      </c>
      <c r="O2839" s="90">
        <v>6.0378616700000012E-2</v>
      </c>
      <c r="P2839" s="54">
        <v>31</v>
      </c>
    </row>
    <row r="2840" spans="1:16" ht="24">
      <c r="A2840" s="54" t="s">
        <v>225</v>
      </c>
      <c r="B2840" s="54" t="s">
        <v>185</v>
      </c>
      <c r="C2840" s="54" t="s">
        <v>1124</v>
      </c>
      <c r="D2840" s="54" t="s">
        <v>152</v>
      </c>
      <c r="E2840" s="54" t="s">
        <v>1124</v>
      </c>
      <c r="F2840" s="54" t="s">
        <v>267</v>
      </c>
      <c r="G2840" s="54" t="s">
        <v>202</v>
      </c>
      <c r="H2840" s="54" t="s">
        <v>203</v>
      </c>
      <c r="I2840" s="54" t="s">
        <v>996</v>
      </c>
      <c r="J2840" s="54" t="s">
        <v>202</v>
      </c>
      <c r="K2840" s="54" t="s">
        <v>997</v>
      </c>
      <c r="L2840" s="89">
        <v>42136</v>
      </c>
      <c r="M2840" s="89"/>
      <c r="N2840" s="54" t="s">
        <v>998</v>
      </c>
      <c r="O2840" s="90">
        <v>5.8431181999999996E-3</v>
      </c>
      <c r="P2840" s="54">
        <v>3</v>
      </c>
    </row>
    <row r="2841" spans="1:16" ht="24">
      <c r="A2841" s="54" t="s">
        <v>225</v>
      </c>
      <c r="B2841" s="54" t="s">
        <v>185</v>
      </c>
      <c r="C2841" s="54" t="s">
        <v>1124</v>
      </c>
      <c r="D2841" s="54" t="s">
        <v>152</v>
      </c>
      <c r="E2841" s="54" t="s">
        <v>1124</v>
      </c>
      <c r="F2841" s="54" t="s">
        <v>267</v>
      </c>
      <c r="G2841" s="54" t="s">
        <v>202</v>
      </c>
      <c r="H2841" s="54" t="s">
        <v>203</v>
      </c>
      <c r="I2841" s="54" t="s">
        <v>996</v>
      </c>
      <c r="J2841" s="54" t="s">
        <v>202</v>
      </c>
      <c r="K2841" s="54" t="s">
        <v>999</v>
      </c>
      <c r="L2841" s="89">
        <v>42136</v>
      </c>
      <c r="M2841" s="89"/>
      <c r="N2841" s="54" t="s">
        <v>1000</v>
      </c>
      <c r="O2841" s="90">
        <v>3.3110994800000002E-2</v>
      </c>
      <c r="P2841" s="54">
        <v>17</v>
      </c>
    </row>
    <row r="2842" spans="1:16" ht="24">
      <c r="A2842" s="54" t="s">
        <v>225</v>
      </c>
      <c r="B2842" s="54" t="s">
        <v>185</v>
      </c>
      <c r="C2842" s="54" t="s">
        <v>1124</v>
      </c>
      <c r="D2842" s="54" t="s">
        <v>152</v>
      </c>
      <c r="E2842" s="54" t="s">
        <v>1124</v>
      </c>
      <c r="F2842" s="54" t="s">
        <v>267</v>
      </c>
      <c r="G2842" s="54" t="s">
        <v>202</v>
      </c>
      <c r="H2842" s="54" t="s">
        <v>203</v>
      </c>
      <c r="I2842" s="54" t="s">
        <v>996</v>
      </c>
      <c r="J2842" s="54" t="s">
        <v>202</v>
      </c>
      <c r="K2842" s="54" t="s">
        <v>1001</v>
      </c>
      <c r="L2842" s="89">
        <v>42136</v>
      </c>
      <c r="M2842" s="89"/>
      <c r="N2842" s="54" t="s">
        <v>1002</v>
      </c>
      <c r="O2842" s="90">
        <v>1.55815552E-2</v>
      </c>
      <c r="P2842" s="54">
        <v>8</v>
      </c>
    </row>
    <row r="2843" spans="1:16" ht="24">
      <c r="A2843" s="54" t="s">
        <v>225</v>
      </c>
      <c r="B2843" s="54" t="s">
        <v>185</v>
      </c>
      <c r="C2843" s="54" t="s">
        <v>1124</v>
      </c>
      <c r="D2843" s="54" t="s">
        <v>152</v>
      </c>
      <c r="E2843" s="54" t="s">
        <v>1124</v>
      </c>
      <c r="F2843" s="54" t="s">
        <v>267</v>
      </c>
      <c r="G2843" s="54" t="s">
        <v>202</v>
      </c>
      <c r="H2843" s="54" t="s">
        <v>203</v>
      </c>
      <c r="I2843" s="54" t="s">
        <v>996</v>
      </c>
      <c r="J2843" s="54" t="s">
        <v>202</v>
      </c>
      <c r="K2843" s="54" t="s">
        <v>1003</v>
      </c>
      <c r="L2843" s="89">
        <v>42136</v>
      </c>
      <c r="M2843" s="89"/>
      <c r="N2843" s="54" t="s">
        <v>1004</v>
      </c>
      <c r="O2843" s="90">
        <v>1.9477060599999999E-2</v>
      </c>
      <c r="P2843" s="54">
        <v>10</v>
      </c>
    </row>
    <row r="2844" spans="1:16" ht="24">
      <c r="A2844" s="54" t="s">
        <v>225</v>
      </c>
      <c r="B2844" s="54" t="s">
        <v>185</v>
      </c>
      <c r="C2844" s="54" t="s">
        <v>1124</v>
      </c>
      <c r="D2844" s="54" t="s">
        <v>152</v>
      </c>
      <c r="E2844" s="54" t="s">
        <v>1124</v>
      </c>
      <c r="F2844" s="54" t="s">
        <v>267</v>
      </c>
      <c r="G2844" s="54" t="s">
        <v>202</v>
      </c>
      <c r="H2844" s="54" t="s">
        <v>203</v>
      </c>
      <c r="I2844" s="54" t="s">
        <v>996</v>
      </c>
      <c r="J2844" s="54" t="s">
        <v>202</v>
      </c>
      <c r="K2844" s="54" t="s">
        <v>1005</v>
      </c>
      <c r="L2844" s="89">
        <v>42136</v>
      </c>
      <c r="M2844" s="89"/>
      <c r="N2844" s="54" t="s">
        <v>1006</v>
      </c>
      <c r="O2844" s="90">
        <v>1.55815637E-2</v>
      </c>
      <c r="P2844" s="54">
        <v>8</v>
      </c>
    </row>
    <row r="2845" spans="1:16" ht="24">
      <c r="A2845" s="54" t="s">
        <v>225</v>
      </c>
      <c r="B2845" s="54" t="s">
        <v>185</v>
      </c>
      <c r="C2845" s="54" t="s">
        <v>1124</v>
      </c>
      <c r="D2845" s="54" t="s">
        <v>152</v>
      </c>
      <c r="E2845" s="54" t="s">
        <v>1124</v>
      </c>
      <c r="F2845" s="54" t="s">
        <v>267</v>
      </c>
      <c r="G2845" s="54" t="s">
        <v>202</v>
      </c>
      <c r="H2845" s="54" t="s">
        <v>203</v>
      </c>
      <c r="I2845" s="54" t="s">
        <v>996</v>
      </c>
      <c r="J2845" s="54" t="s">
        <v>202</v>
      </c>
      <c r="K2845" s="54" t="s">
        <v>1007</v>
      </c>
      <c r="L2845" s="89">
        <v>42136</v>
      </c>
      <c r="M2845" s="89"/>
      <c r="N2845" s="54" t="s">
        <v>1008</v>
      </c>
      <c r="O2845" s="90">
        <v>5.8432158E-3</v>
      </c>
      <c r="P2845" s="54">
        <v>3</v>
      </c>
    </row>
    <row r="2846" spans="1:16" ht="24">
      <c r="A2846" s="54" t="s">
        <v>225</v>
      </c>
      <c r="B2846" s="54" t="s">
        <v>185</v>
      </c>
      <c r="C2846" s="54" t="s">
        <v>1124</v>
      </c>
      <c r="D2846" s="54" t="s">
        <v>152</v>
      </c>
      <c r="E2846" s="54" t="s">
        <v>1124</v>
      </c>
      <c r="F2846" s="54" t="s">
        <v>267</v>
      </c>
      <c r="G2846" s="54" t="s">
        <v>202</v>
      </c>
      <c r="H2846" s="54" t="s">
        <v>203</v>
      </c>
      <c r="I2846" s="54" t="s">
        <v>996</v>
      </c>
      <c r="J2846" s="54" t="s">
        <v>202</v>
      </c>
      <c r="K2846" s="54" t="s">
        <v>1009</v>
      </c>
      <c r="L2846" s="89">
        <v>42136</v>
      </c>
      <c r="M2846" s="89"/>
      <c r="N2846" s="54" t="s">
        <v>1010</v>
      </c>
      <c r="O2846" s="90">
        <v>1.16861898E-2</v>
      </c>
      <c r="P2846" s="54">
        <v>6</v>
      </c>
    </row>
    <row r="2847" spans="1:16" ht="24">
      <c r="A2847" s="54" t="s">
        <v>225</v>
      </c>
      <c r="B2847" s="54" t="s">
        <v>185</v>
      </c>
      <c r="C2847" s="54" t="s">
        <v>1124</v>
      </c>
      <c r="D2847" s="54" t="s">
        <v>152</v>
      </c>
      <c r="E2847" s="54" t="s">
        <v>1124</v>
      </c>
      <c r="F2847" s="54" t="s">
        <v>267</v>
      </c>
      <c r="G2847" s="54" t="s">
        <v>202</v>
      </c>
      <c r="H2847" s="54" t="s">
        <v>1403</v>
      </c>
      <c r="I2847" s="54" t="s">
        <v>1404</v>
      </c>
      <c r="J2847" s="54" t="s">
        <v>202</v>
      </c>
      <c r="K2847" s="54" t="s">
        <v>1420</v>
      </c>
      <c r="L2847" s="89">
        <v>43154</v>
      </c>
      <c r="M2847" s="89"/>
      <c r="N2847" s="54" t="s">
        <v>1421</v>
      </c>
      <c r="O2847" s="90">
        <v>5.6482984E-2</v>
      </c>
      <c r="P2847" s="54">
        <v>29</v>
      </c>
    </row>
    <row r="2848" spans="1:16" ht="24">
      <c r="A2848" s="54" t="s">
        <v>225</v>
      </c>
      <c r="B2848" s="54" t="s">
        <v>185</v>
      </c>
      <c r="C2848" s="54" t="s">
        <v>1124</v>
      </c>
      <c r="D2848" s="54" t="s">
        <v>152</v>
      </c>
      <c r="E2848" s="54" t="s">
        <v>1124</v>
      </c>
      <c r="F2848" s="54" t="s">
        <v>267</v>
      </c>
      <c r="G2848" s="54" t="s">
        <v>202</v>
      </c>
      <c r="H2848" s="54" t="s">
        <v>1403</v>
      </c>
      <c r="I2848" s="54" t="s">
        <v>1404</v>
      </c>
      <c r="J2848" s="54" t="s">
        <v>202</v>
      </c>
      <c r="K2848" s="54" t="s">
        <v>1422</v>
      </c>
      <c r="L2848" s="89">
        <v>43154</v>
      </c>
      <c r="M2848" s="89"/>
      <c r="N2848" s="54" t="s">
        <v>1423</v>
      </c>
      <c r="O2848" s="90">
        <v>2.1424580200000001E-2</v>
      </c>
      <c r="P2848" s="54">
        <v>11</v>
      </c>
    </row>
    <row r="2849" spans="1:16" ht="24">
      <c r="A2849" s="54" t="s">
        <v>225</v>
      </c>
      <c r="B2849" s="54" t="s">
        <v>185</v>
      </c>
      <c r="C2849" s="54" t="s">
        <v>1124</v>
      </c>
      <c r="D2849" s="54" t="s">
        <v>152</v>
      </c>
      <c r="E2849" s="54" t="s">
        <v>1124</v>
      </c>
      <c r="F2849" s="54" t="s">
        <v>267</v>
      </c>
      <c r="G2849" s="54" t="s">
        <v>202</v>
      </c>
      <c r="H2849" s="54" t="s">
        <v>1403</v>
      </c>
      <c r="I2849" s="54" t="s">
        <v>1404</v>
      </c>
      <c r="J2849" s="54" t="s">
        <v>202</v>
      </c>
      <c r="K2849" s="54" t="s">
        <v>1424</v>
      </c>
      <c r="L2849" s="89">
        <v>43154</v>
      </c>
      <c r="M2849" s="89"/>
      <c r="N2849" s="54" t="s">
        <v>1425</v>
      </c>
      <c r="O2849" s="90">
        <v>1.5581512800000001E-2</v>
      </c>
      <c r="P2849" s="54">
        <v>8</v>
      </c>
    </row>
    <row r="2850" spans="1:16" ht="24">
      <c r="A2850" s="54" t="s">
        <v>225</v>
      </c>
      <c r="B2850" s="54" t="s">
        <v>185</v>
      </c>
      <c r="C2850" s="54" t="s">
        <v>1124</v>
      </c>
      <c r="D2850" s="54" t="s">
        <v>152</v>
      </c>
      <c r="E2850" s="54" t="s">
        <v>1124</v>
      </c>
      <c r="F2850" s="54" t="s">
        <v>267</v>
      </c>
      <c r="G2850" s="54" t="s">
        <v>202</v>
      </c>
      <c r="H2850" s="54" t="s">
        <v>1403</v>
      </c>
      <c r="I2850" s="54" t="s">
        <v>1404</v>
      </c>
      <c r="J2850" s="54" t="s">
        <v>202</v>
      </c>
      <c r="K2850" s="54" t="s">
        <v>1426</v>
      </c>
      <c r="L2850" s="89">
        <v>43154</v>
      </c>
      <c r="M2850" s="89"/>
      <c r="N2850" s="54" t="s">
        <v>1427</v>
      </c>
      <c r="O2850" s="90">
        <v>2.3372269300000002E-2</v>
      </c>
      <c r="P2850" s="54">
        <v>12</v>
      </c>
    </row>
    <row r="2851" spans="1:16" ht="24">
      <c r="A2851" s="54" t="s">
        <v>225</v>
      </c>
      <c r="B2851" s="54" t="s">
        <v>185</v>
      </c>
      <c r="C2851" s="54" t="s">
        <v>1124</v>
      </c>
      <c r="D2851" s="54" t="s">
        <v>152</v>
      </c>
      <c r="E2851" s="54" t="s">
        <v>1124</v>
      </c>
      <c r="F2851" s="54" t="s">
        <v>267</v>
      </c>
      <c r="G2851" s="54" t="s">
        <v>202</v>
      </c>
      <c r="H2851" s="54" t="s">
        <v>1403</v>
      </c>
      <c r="I2851" s="54" t="s">
        <v>1404</v>
      </c>
      <c r="J2851" s="54" t="s">
        <v>202</v>
      </c>
      <c r="K2851" s="54" t="s">
        <v>1428</v>
      </c>
      <c r="L2851" s="89">
        <v>43154</v>
      </c>
      <c r="M2851" s="89"/>
      <c r="N2851" s="54" t="s">
        <v>1429</v>
      </c>
      <c r="O2851" s="90">
        <v>0.1986642887</v>
      </c>
      <c r="P2851" s="54">
        <v>102</v>
      </c>
    </row>
    <row r="2852" spans="1:16" ht="24">
      <c r="A2852" s="54" t="s">
        <v>225</v>
      </c>
      <c r="B2852" s="54" t="s">
        <v>185</v>
      </c>
      <c r="C2852" s="54" t="s">
        <v>1124</v>
      </c>
      <c r="D2852" s="54" t="s">
        <v>152</v>
      </c>
      <c r="E2852" s="54" t="s">
        <v>1124</v>
      </c>
      <c r="F2852" s="54" t="s">
        <v>267</v>
      </c>
      <c r="G2852" s="54" t="s">
        <v>202</v>
      </c>
      <c r="H2852" s="54" t="s">
        <v>1403</v>
      </c>
      <c r="I2852" s="54" t="s">
        <v>1404</v>
      </c>
      <c r="J2852" s="54" t="s">
        <v>202</v>
      </c>
      <c r="K2852" s="54" t="s">
        <v>1430</v>
      </c>
      <c r="L2852" s="89">
        <v>43154</v>
      </c>
      <c r="M2852" s="89"/>
      <c r="N2852" s="54" t="s">
        <v>1431</v>
      </c>
      <c r="O2852" s="90">
        <v>1.5581512800000001E-2</v>
      </c>
      <c r="P2852" s="54">
        <v>8</v>
      </c>
    </row>
    <row r="2853" spans="1:16" ht="24">
      <c r="A2853" s="54" t="s">
        <v>225</v>
      </c>
      <c r="B2853" s="54" t="s">
        <v>185</v>
      </c>
      <c r="C2853" s="54" t="s">
        <v>1124</v>
      </c>
      <c r="D2853" s="54" t="s">
        <v>152</v>
      </c>
      <c r="E2853" s="54" t="s">
        <v>1124</v>
      </c>
      <c r="F2853" s="54" t="s">
        <v>267</v>
      </c>
      <c r="G2853" s="54" t="s">
        <v>202</v>
      </c>
      <c r="H2853" s="54" t="s">
        <v>1403</v>
      </c>
      <c r="I2853" s="54" t="s">
        <v>1404</v>
      </c>
      <c r="J2853" s="54" t="s">
        <v>202</v>
      </c>
      <c r="K2853" s="54" t="s">
        <v>1415</v>
      </c>
      <c r="L2853" s="89">
        <v>43154</v>
      </c>
      <c r="M2853" s="89"/>
      <c r="N2853" s="54" t="s">
        <v>1416</v>
      </c>
      <c r="O2853" s="90">
        <v>6.8091211096000004</v>
      </c>
      <c r="P2853" s="54">
        <v>3496</v>
      </c>
    </row>
    <row r="2854" spans="1:16" ht="24">
      <c r="A2854" s="54" t="s">
        <v>225</v>
      </c>
      <c r="B2854" s="54" t="s">
        <v>185</v>
      </c>
      <c r="C2854" s="54" t="s">
        <v>1124</v>
      </c>
      <c r="D2854" s="54" t="s">
        <v>152</v>
      </c>
      <c r="E2854" s="54" t="s">
        <v>1124</v>
      </c>
      <c r="F2854" s="54" t="s">
        <v>267</v>
      </c>
      <c r="G2854" s="54" t="s">
        <v>202</v>
      </c>
      <c r="H2854" s="54" t="s">
        <v>1403</v>
      </c>
      <c r="I2854" s="54" t="s">
        <v>1404</v>
      </c>
      <c r="J2854" s="54" t="s">
        <v>202</v>
      </c>
      <c r="K2854" s="54" t="s">
        <v>1432</v>
      </c>
      <c r="L2854" s="89">
        <v>43154</v>
      </c>
      <c r="M2854" s="89"/>
      <c r="N2854" s="54" t="s">
        <v>1433</v>
      </c>
      <c r="O2854" s="90">
        <v>9.7384454999999998E-3</v>
      </c>
      <c r="P2854" s="54">
        <v>5</v>
      </c>
    </row>
    <row r="2855" spans="1:16" ht="24">
      <c r="A2855" s="54" t="s">
        <v>225</v>
      </c>
      <c r="B2855" s="54" t="s">
        <v>185</v>
      </c>
      <c r="C2855" s="54" t="s">
        <v>1124</v>
      </c>
      <c r="D2855" s="54" t="s">
        <v>152</v>
      </c>
      <c r="E2855" s="54" t="s">
        <v>1124</v>
      </c>
      <c r="F2855" s="54" t="s">
        <v>267</v>
      </c>
      <c r="G2855" s="54" t="s">
        <v>202</v>
      </c>
      <c r="H2855" s="54" t="s">
        <v>1403</v>
      </c>
      <c r="I2855" s="54" t="s">
        <v>1404</v>
      </c>
      <c r="J2855" s="54" t="s">
        <v>202</v>
      </c>
      <c r="K2855" s="54" t="s">
        <v>1418</v>
      </c>
      <c r="L2855" s="89">
        <v>43154</v>
      </c>
      <c r="M2855" s="89"/>
      <c r="N2855" s="54" t="s">
        <v>1419</v>
      </c>
      <c r="O2855" s="90">
        <v>6.0378362200000001E-2</v>
      </c>
      <c r="P2855" s="54">
        <v>31</v>
      </c>
    </row>
    <row r="2856" spans="1:16" ht="24">
      <c r="A2856" s="54" t="s">
        <v>225</v>
      </c>
      <c r="B2856" s="54" t="s">
        <v>185</v>
      </c>
      <c r="C2856" s="54" t="s">
        <v>1124</v>
      </c>
      <c r="D2856" s="54" t="s">
        <v>152</v>
      </c>
      <c r="E2856" s="54" t="s">
        <v>1124</v>
      </c>
      <c r="F2856" s="54" t="s">
        <v>267</v>
      </c>
      <c r="G2856" s="54" t="s">
        <v>202</v>
      </c>
      <c r="H2856" s="54" t="s">
        <v>1011</v>
      </c>
      <c r="I2856" s="54" t="s">
        <v>1012</v>
      </c>
      <c r="J2856" s="54" t="s">
        <v>202</v>
      </c>
      <c r="K2856" s="54" t="s">
        <v>1405</v>
      </c>
      <c r="L2856" s="89">
        <v>41982</v>
      </c>
      <c r="M2856" s="89"/>
      <c r="N2856" s="54" t="s">
        <v>1406</v>
      </c>
      <c r="O2856" s="90">
        <v>5.8430673000000001E-3</v>
      </c>
      <c r="P2856" s="54">
        <v>3</v>
      </c>
    </row>
    <row r="2857" spans="1:16" ht="24">
      <c r="A2857" s="54" t="s">
        <v>225</v>
      </c>
      <c r="B2857" s="54" t="s">
        <v>185</v>
      </c>
      <c r="C2857" s="54" t="s">
        <v>1124</v>
      </c>
      <c r="D2857" s="54" t="s">
        <v>152</v>
      </c>
      <c r="E2857" s="54" t="s">
        <v>1124</v>
      </c>
      <c r="F2857" s="54" t="s">
        <v>267</v>
      </c>
      <c r="G2857" s="54" t="s">
        <v>202</v>
      </c>
      <c r="H2857" s="54" t="s">
        <v>1011</v>
      </c>
      <c r="I2857" s="54" t="s">
        <v>1012</v>
      </c>
      <c r="J2857" s="54" t="s">
        <v>202</v>
      </c>
      <c r="K2857" s="54" t="s">
        <v>1013</v>
      </c>
      <c r="L2857" s="89">
        <v>41982</v>
      </c>
      <c r="M2857" s="89"/>
      <c r="N2857" s="54" t="s">
        <v>1014</v>
      </c>
      <c r="O2857" s="90">
        <v>7.9855758099999993E-2</v>
      </c>
      <c r="P2857" s="54">
        <v>41</v>
      </c>
    </row>
    <row r="2858" spans="1:16" ht="24">
      <c r="A2858" s="54" t="s">
        <v>225</v>
      </c>
      <c r="B2858" s="54" t="s">
        <v>185</v>
      </c>
      <c r="C2858" s="54" t="s">
        <v>1124</v>
      </c>
      <c r="D2858" s="54" t="s">
        <v>152</v>
      </c>
      <c r="E2858" s="54" t="s">
        <v>1124</v>
      </c>
      <c r="F2858" s="54" t="s">
        <v>267</v>
      </c>
      <c r="G2858" s="54" t="s">
        <v>202</v>
      </c>
      <c r="H2858" s="54" t="s">
        <v>1011</v>
      </c>
      <c r="I2858" s="54" t="s">
        <v>1012</v>
      </c>
      <c r="J2858" s="54" t="s">
        <v>202</v>
      </c>
      <c r="K2858" s="54" t="s">
        <v>1015</v>
      </c>
      <c r="L2858" s="89">
        <v>41982</v>
      </c>
      <c r="M2858" s="89"/>
      <c r="N2858" s="54" t="s">
        <v>1016</v>
      </c>
      <c r="O2858" s="90">
        <v>0.1051764629</v>
      </c>
      <c r="P2858" s="54">
        <v>54</v>
      </c>
    </row>
    <row r="2859" spans="1:16" ht="24">
      <c r="A2859" s="54" t="s">
        <v>225</v>
      </c>
      <c r="B2859" s="54" t="s">
        <v>185</v>
      </c>
      <c r="C2859" s="54" t="s">
        <v>1124</v>
      </c>
      <c r="D2859" s="54" t="s">
        <v>152</v>
      </c>
      <c r="E2859" s="54" t="s">
        <v>1124</v>
      </c>
      <c r="F2859" s="54" t="s">
        <v>267</v>
      </c>
      <c r="G2859" s="54" t="s">
        <v>202</v>
      </c>
      <c r="H2859" s="54" t="s">
        <v>1011</v>
      </c>
      <c r="I2859" s="54" t="s">
        <v>1012</v>
      </c>
      <c r="J2859" s="54" t="s">
        <v>202</v>
      </c>
      <c r="K2859" s="54" t="s">
        <v>1011</v>
      </c>
      <c r="L2859" s="89">
        <v>41982</v>
      </c>
      <c r="M2859" s="89"/>
      <c r="N2859" s="54" t="s">
        <v>1017</v>
      </c>
      <c r="O2859" s="90">
        <v>7.7907563999999986E-3</v>
      </c>
      <c r="P2859" s="54">
        <v>4</v>
      </c>
    </row>
    <row r="2860" spans="1:16" ht="24">
      <c r="A2860" s="54" t="s">
        <v>225</v>
      </c>
      <c r="B2860" s="54" t="s">
        <v>185</v>
      </c>
      <c r="C2860" s="54" t="s">
        <v>1124</v>
      </c>
      <c r="D2860" s="54" t="s">
        <v>152</v>
      </c>
      <c r="E2860" s="54" t="s">
        <v>1124</v>
      </c>
      <c r="F2860" s="54" t="s">
        <v>267</v>
      </c>
      <c r="G2860" s="54" t="s">
        <v>1018</v>
      </c>
      <c r="H2860" s="54" t="s">
        <v>1019</v>
      </c>
      <c r="I2860" s="54" t="s">
        <v>1020</v>
      </c>
      <c r="J2860" s="54" t="s">
        <v>1018</v>
      </c>
      <c r="K2860" s="54" t="s">
        <v>1021</v>
      </c>
      <c r="L2860" s="89">
        <v>41688</v>
      </c>
      <c r="M2860" s="89"/>
      <c r="N2860" s="54" t="s">
        <v>1022</v>
      </c>
      <c r="O2860" s="90">
        <v>3.8953909999999998E-3</v>
      </c>
      <c r="P2860" s="54">
        <v>2</v>
      </c>
    </row>
    <row r="2861" spans="1:16" ht="24">
      <c r="A2861" s="54" t="s">
        <v>225</v>
      </c>
      <c r="B2861" s="54" t="s">
        <v>185</v>
      </c>
      <c r="C2861" s="54" t="s">
        <v>1124</v>
      </c>
      <c r="D2861" s="54" t="s">
        <v>152</v>
      </c>
      <c r="E2861" s="54" t="s">
        <v>1124</v>
      </c>
      <c r="F2861" s="54" t="s">
        <v>267</v>
      </c>
      <c r="G2861" s="54" t="s">
        <v>1018</v>
      </c>
      <c r="H2861" s="54" t="s">
        <v>1019</v>
      </c>
      <c r="I2861" s="54" t="s">
        <v>1020</v>
      </c>
      <c r="J2861" s="54" t="s">
        <v>1018</v>
      </c>
      <c r="K2861" s="54" t="s">
        <v>1023</v>
      </c>
      <c r="L2861" s="89">
        <v>41688</v>
      </c>
      <c r="M2861" s="89"/>
      <c r="N2861" s="54" t="s">
        <v>1024</v>
      </c>
      <c r="O2861" s="90">
        <v>8.1803638000000026E-2</v>
      </c>
      <c r="P2861" s="54">
        <v>42</v>
      </c>
    </row>
    <row r="2862" spans="1:16" ht="24">
      <c r="A2862" s="54" t="s">
        <v>225</v>
      </c>
      <c r="B2862" s="54" t="s">
        <v>185</v>
      </c>
      <c r="C2862" s="54" t="s">
        <v>1124</v>
      </c>
      <c r="D2862" s="54" t="s">
        <v>152</v>
      </c>
      <c r="E2862" s="54" t="s">
        <v>1124</v>
      </c>
      <c r="F2862" s="54" t="s">
        <v>267</v>
      </c>
      <c r="G2862" s="54" t="s">
        <v>1018</v>
      </c>
      <c r="H2862" s="54" t="s">
        <v>1019</v>
      </c>
      <c r="I2862" s="54" t="s">
        <v>1020</v>
      </c>
      <c r="J2862" s="54" t="s">
        <v>1018</v>
      </c>
      <c r="K2862" s="54" t="s">
        <v>1025</v>
      </c>
      <c r="L2862" s="89">
        <v>41688</v>
      </c>
      <c r="M2862" s="89"/>
      <c r="N2862" s="54" t="s">
        <v>1026</v>
      </c>
      <c r="O2862" s="90">
        <v>2.1424652299999999E-2</v>
      </c>
      <c r="P2862" s="54">
        <v>11</v>
      </c>
    </row>
    <row r="2863" spans="1:16" ht="24">
      <c r="A2863" s="54" t="s">
        <v>225</v>
      </c>
      <c r="B2863" s="54" t="s">
        <v>185</v>
      </c>
      <c r="C2863" s="54" t="s">
        <v>1124</v>
      </c>
      <c r="D2863" s="54" t="s">
        <v>152</v>
      </c>
      <c r="E2863" s="54" t="s">
        <v>1124</v>
      </c>
      <c r="F2863" s="54" t="s">
        <v>267</v>
      </c>
      <c r="G2863" s="54" t="s">
        <v>1018</v>
      </c>
      <c r="H2863" s="54" t="s">
        <v>1019</v>
      </c>
      <c r="I2863" s="54" t="s">
        <v>1020</v>
      </c>
      <c r="J2863" s="54" t="s">
        <v>1018</v>
      </c>
      <c r="K2863" s="54" t="s">
        <v>1027</v>
      </c>
      <c r="L2863" s="89">
        <v>41688</v>
      </c>
      <c r="M2863" s="89"/>
      <c r="N2863" s="54" t="s">
        <v>1028</v>
      </c>
      <c r="O2863" s="90">
        <v>2.9215455299999998E-2</v>
      </c>
      <c r="P2863" s="54">
        <v>15</v>
      </c>
    </row>
    <row r="2864" spans="1:16" ht="24">
      <c r="A2864" s="54" t="s">
        <v>225</v>
      </c>
      <c r="B2864" s="54" t="s">
        <v>185</v>
      </c>
      <c r="C2864" s="54" t="s">
        <v>1124</v>
      </c>
      <c r="D2864" s="54" t="s">
        <v>152</v>
      </c>
      <c r="E2864" s="54" t="s">
        <v>1124</v>
      </c>
      <c r="F2864" s="54" t="s">
        <v>267</v>
      </c>
      <c r="G2864" s="54" t="s">
        <v>1018</v>
      </c>
      <c r="H2864" s="54" t="s">
        <v>1019</v>
      </c>
      <c r="I2864" s="54" t="s">
        <v>1020</v>
      </c>
      <c r="J2864" s="54" t="s">
        <v>1018</v>
      </c>
      <c r="K2864" s="54" t="s">
        <v>1029</v>
      </c>
      <c r="L2864" s="89">
        <v>41688</v>
      </c>
      <c r="M2864" s="89"/>
      <c r="N2864" s="54" t="s">
        <v>1030</v>
      </c>
      <c r="O2864" s="90">
        <v>1.94770225E-2</v>
      </c>
      <c r="P2864" s="54">
        <v>10</v>
      </c>
    </row>
    <row r="2865" spans="1:16" ht="24">
      <c r="A2865" s="54" t="s">
        <v>225</v>
      </c>
      <c r="B2865" s="54" t="s">
        <v>185</v>
      </c>
      <c r="C2865" s="54" t="s">
        <v>1124</v>
      </c>
      <c r="D2865" s="54" t="s">
        <v>152</v>
      </c>
      <c r="E2865" s="54" t="s">
        <v>1124</v>
      </c>
      <c r="F2865" s="54" t="s">
        <v>267</v>
      </c>
      <c r="G2865" s="54" t="s">
        <v>1018</v>
      </c>
      <c r="H2865" s="54" t="s">
        <v>1019</v>
      </c>
      <c r="I2865" s="54" t="s">
        <v>1020</v>
      </c>
      <c r="J2865" s="54" t="s">
        <v>1018</v>
      </c>
      <c r="K2865" s="54" t="s">
        <v>1031</v>
      </c>
      <c r="L2865" s="89">
        <v>41688</v>
      </c>
      <c r="M2865" s="89"/>
      <c r="N2865" s="54" t="s">
        <v>1032</v>
      </c>
      <c r="O2865" s="90">
        <v>0.1402341711</v>
      </c>
      <c r="P2865" s="54">
        <v>72</v>
      </c>
    </row>
    <row r="2866" spans="1:16" ht="24">
      <c r="A2866" s="54" t="s">
        <v>225</v>
      </c>
      <c r="B2866" s="54" t="s">
        <v>185</v>
      </c>
      <c r="C2866" s="54" t="s">
        <v>1124</v>
      </c>
      <c r="D2866" s="54" t="s">
        <v>152</v>
      </c>
      <c r="E2866" s="54" t="s">
        <v>1124</v>
      </c>
      <c r="F2866" s="54" t="s">
        <v>267</v>
      </c>
      <c r="G2866" s="54" t="s">
        <v>1018</v>
      </c>
      <c r="H2866" s="54" t="s">
        <v>1019</v>
      </c>
      <c r="I2866" s="54" t="s">
        <v>1020</v>
      </c>
      <c r="J2866" s="54" t="s">
        <v>1018</v>
      </c>
      <c r="K2866" s="54" t="s">
        <v>1033</v>
      </c>
      <c r="L2866" s="89">
        <v>41688</v>
      </c>
      <c r="M2866" s="89"/>
      <c r="N2866" s="54" t="s">
        <v>1034</v>
      </c>
      <c r="O2866" s="90">
        <v>5.258796210000001E-2</v>
      </c>
      <c r="P2866" s="54">
        <v>27</v>
      </c>
    </row>
    <row r="2867" spans="1:16" ht="24">
      <c r="A2867" s="54" t="s">
        <v>225</v>
      </c>
      <c r="B2867" s="54" t="s">
        <v>185</v>
      </c>
      <c r="C2867" s="54" t="s">
        <v>1124</v>
      </c>
      <c r="D2867" s="54" t="s">
        <v>152</v>
      </c>
      <c r="E2867" s="54" t="s">
        <v>1124</v>
      </c>
      <c r="F2867" s="54" t="s">
        <v>267</v>
      </c>
      <c r="G2867" s="54" t="s">
        <v>1018</v>
      </c>
      <c r="H2867" s="54" t="s">
        <v>1019</v>
      </c>
      <c r="I2867" s="54" t="s">
        <v>1020</v>
      </c>
      <c r="J2867" s="54" t="s">
        <v>1018</v>
      </c>
      <c r="K2867" s="54" t="s">
        <v>1035</v>
      </c>
      <c r="L2867" s="89">
        <v>41688</v>
      </c>
      <c r="M2867" s="89"/>
      <c r="N2867" s="54" t="s">
        <v>1036</v>
      </c>
      <c r="O2867" s="90">
        <v>5.8431224999999998E-3</v>
      </c>
      <c r="P2867" s="54">
        <v>3</v>
      </c>
    </row>
    <row r="2868" spans="1:16" ht="24">
      <c r="A2868" s="54" t="s">
        <v>225</v>
      </c>
      <c r="B2868" s="54" t="s">
        <v>185</v>
      </c>
      <c r="C2868" s="54" t="s">
        <v>1124</v>
      </c>
      <c r="D2868" s="54" t="s">
        <v>152</v>
      </c>
      <c r="E2868" s="54" t="s">
        <v>1124</v>
      </c>
      <c r="F2868" s="54" t="s">
        <v>267</v>
      </c>
      <c r="G2868" s="54" t="s">
        <v>1018</v>
      </c>
      <c r="H2868" s="54" t="s">
        <v>1019</v>
      </c>
      <c r="I2868" s="54" t="s">
        <v>1020</v>
      </c>
      <c r="J2868" s="54" t="s">
        <v>1018</v>
      </c>
      <c r="K2868" s="54" t="s">
        <v>1037</v>
      </c>
      <c r="L2868" s="89">
        <v>41688</v>
      </c>
      <c r="M2868" s="89"/>
      <c r="N2868" s="54" t="s">
        <v>1038</v>
      </c>
      <c r="O2868" s="90">
        <v>2.14246396E-2</v>
      </c>
      <c r="P2868" s="54">
        <v>11</v>
      </c>
    </row>
    <row r="2869" spans="1:16" ht="24">
      <c r="A2869" s="54" t="s">
        <v>225</v>
      </c>
      <c r="B2869" s="54" t="s">
        <v>185</v>
      </c>
      <c r="C2869" s="54" t="s">
        <v>1124</v>
      </c>
      <c r="D2869" s="54" t="s">
        <v>152</v>
      </c>
      <c r="E2869" s="54" t="s">
        <v>1124</v>
      </c>
      <c r="F2869" s="54" t="s">
        <v>267</v>
      </c>
      <c r="G2869" s="54" t="s">
        <v>1018</v>
      </c>
      <c r="H2869" s="54" t="s">
        <v>1019</v>
      </c>
      <c r="I2869" s="54" t="s">
        <v>1020</v>
      </c>
      <c r="J2869" s="54" t="s">
        <v>1018</v>
      </c>
      <c r="K2869" s="54" t="s">
        <v>1039</v>
      </c>
      <c r="L2869" s="89">
        <v>41688</v>
      </c>
      <c r="M2869" s="89"/>
      <c r="N2869" s="54" t="s">
        <v>1040</v>
      </c>
      <c r="O2869" s="90">
        <v>0.25125356980000002</v>
      </c>
      <c r="P2869" s="54">
        <v>129</v>
      </c>
    </row>
    <row r="2870" spans="1:16" ht="24">
      <c r="A2870" s="54" t="s">
        <v>225</v>
      </c>
      <c r="B2870" s="54" t="s">
        <v>185</v>
      </c>
      <c r="C2870" s="54" t="s">
        <v>1124</v>
      </c>
      <c r="D2870" s="54" t="s">
        <v>152</v>
      </c>
      <c r="E2870" s="54" t="s">
        <v>1124</v>
      </c>
      <c r="F2870" s="54" t="s">
        <v>267</v>
      </c>
      <c r="G2870" s="54" t="s">
        <v>207</v>
      </c>
      <c r="H2870" s="54" t="s">
        <v>207</v>
      </c>
      <c r="I2870" s="54" t="s">
        <v>317</v>
      </c>
      <c r="J2870" s="54" t="s">
        <v>207</v>
      </c>
      <c r="K2870" s="54" t="s">
        <v>337</v>
      </c>
      <c r="L2870" s="89">
        <v>41674</v>
      </c>
      <c r="M2870" s="89"/>
      <c r="N2870" s="54" t="s">
        <v>1041</v>
      </c>
      <c r="O2870" s="90">
        <v>0.1967173673</v>
      </c>
      <c r="P2870" s="54">
        <v>101</v>
      </c>
    </row>
    <row r="2871" spans="1:16" ht="24">
      <c r="A2871" s="54" t="s">
        <v>225</v>
      </c>
      <c r="B2871" s="54" t="s">
        <v>185</v>
      </c>
      <c r="C2871" s="54" t="s">
        <v>1124</v>
      </c>
      <c r="D2871" s="54" t="s">
        <v>152</v>
      </c>
      <c r="E2871" s="54" t="s">
        <v>1124</v>
      </c>
      <c r="F2871" s="54" t="s">
        <v>267</v>
      </c>
      <c r="G2871" s="54" t="s">
        <v>207</v>
      </c>
      <c r="H2871" s="54" t="s">
        <v>207</v>
      </c>
      <c r="I2871" s="54" t="s">
        <v>317</v>
      </c>
      <c r="J2871" s="54" t="s">
        <v>207</v>
      </c>
      <c r="K2871" s="54" t="s">
        <v>1042</v>
      </c>
      <c r="L2871" s="89">
        <v>41674</v>
      </c>
      <c r="M2871" s="89"/>
      <c r="N2871" s="54" t="s">
        <v>1043</v>
      </c>
      <c r="O2871" s="90">
        <v>1.6360644678</v>
      </c>
      <c r="P2871" s="54">
        <v>840</v>
      </c>
    </row>
    <row r="2872" spans="1:16" ht="24">
      <c r="A2872" s="54" t="s">
        <v>225</v>
      </c>
      <c r="B2872" s="54" t="s">
        <v>185</v>
      </c>
      <c r="C2872" s="54" t="s">
        <v>1124</v>
      </c>
      <c r="D2872" s="54" t="s">
        <v>152</v>
      </c>
      <c r="E2872" s="54" t="s">
        <v>1124</v>
      </c>
      <c r="F2872" s="54" t="s">
        <v>267</v>
      </c>
      <c r="G2872" s="54" t="s">
        <v>207</v>
      </c>
      <c r="H2872" s="54" t="s">
        <v>207</v>
      </c>
      <c r="I2872" s="54" t="s">
        <v>317</v>
      </c>
      <c r="J2872" s="54" t="s">
        <v>207</v>
      </c>
      <c r="K2872" s="54" t="s">
        <v>1044</v>
      </c>
      <c r="L2872" s="89">
        <v>41674</v>
      </c>
      <c r="M2872" s="89"/>
      <c r="N2872" s="54" t="s">
        <v>1045</v>
      </c>
      <c r="O2872" s="90">
        <v>0.1207570045</v>
      </c>
      <c r="P2872" s="54">
        <v>62</v>
      </c>
    </row>
    <row r="2873" spans="1:16" ht="24">
      <c r="A2873" s="54" t="s">
        <v>225</v>
      </c>
      <c r="B2873" s="54" t="s">
        <v>185</v>
      </c>
      <c r="C2873" s="54" t="s">
        <v>1124</v>
      </c>
      <c r="D2873" s="54" t="s">
        <v>152</v>
      </c>
      <c r="E2873" s="54" t="s">
        <v>1124</v>
      </c>
      <c r="F2873" s="54" t="s">
        <v>267</v>
      </c>
      <c r="G2873" s="54" t="s">
        <v>207</v>
      </c>
      <c r="H2873" s="54" t="s">
        <v>207</v>
      </c>
      <c r="I2873" s="54" t="s">
        <v>317</v>
      </c>
      <c r="J2873" s="54" t="s">
        <v>207</v>
      </c>
      <c r="K2873" s="54" t="s">
        <v>318</v>
      </c>
      <c r="L2873" s="89">
        <v>41674</v>
      </c>
      <c r="M2873" s="89"/>
      <c r="N2873" s="54" t="s">
        <v>319</v>
      </c>
      <c r="O2873" s="90">
        <v>0.14997230710000001</v>
      </c>
      <c r="P2873" s="54">
        <v>77</v>
      </c>
    </row>
    <row r="2874" spans="1:16" ht="24">
      <c r="A2874" s="54" t="s">
        <v>225</v>
      </c>
      <c r="B2874" s="54" t="s">
        <v>185</v>
      </c>
      <c r="C2874" s="54" t="s">
        <v>1124</v>
      </c>
      <c r="D2874" s="54" t="s">
        <v>152</v>
      </c>
      <c r="E2874" s="54" t="s">
        <v>1124</v>
      </c>
      <c r="F2874" s="54" t="s">
        <v>267</v>
      </c>
      <c r="G2874" s="54" t="s">
        <v>207</v>
      </c>
      <c r="H2874" s="54" t="s">
        <v>207</v>
      </c>
      <c r="I2874" s="54" t="s">
        <v>317</v>
      </c>
      <c r="J2874" s="54" t="s">
        <v>207</v>
      </c>
      <c r="K2874" s="54" t="s">
        <v>340</v>
      </c>
      <c r="L2874" s="89">
        <v>41674</v>
      </c>
      <c r="M2874" s="89"/>
      <c r="N2874" s="54" t="s">
        <v>1046</v>
      </c>
      <c r="O2874" s="90">
        <v>0.18113543870000001</v>
      </c>
      <c r="P2874" s="54">
        <v>93</v>
      </c>
    </row>
    <row r="2875" spans="1:16" ht="24">
      <c r="A2875" s="54" t="s">
        <v>225</v>
      </c>
      <c r="B2875" s="54" t="s">
        <v>185</v>
      </c>
      <c r="C2875" s="54" t="s">
        <v>1124</v>
      </c>
      <c r="D2875" s="54" t="s">
        <v>152</v>
      </c>
      <c r="E2875" s="54" t="s">
        <v>1124</v>
      </c>
      <c r="F2875" s="54" t="s">
        <v>267</v>
      </c>
      <c r="G2875" s="54" t="s">
        <v>207</v>
      </c>
      <c r="H2875" s="54" t="s">
        <v>207</v>
      </c>
      <c r="I2875" s="54" t="s">
        <v>317</v>
      </c>
      <c r="J2875" s="54" t="s">
        <v>207</v>
      </c>
      <c r="K2875" s="54" t="s">
        <v>320</v>
      </c>
      <c r="L2875" s="89">
        <v>41674</v>
      </c>
      <c r="M2875" s="89"/>
      <c r="N2875" s="54" t="s">
        <v>321</v>
      </c>
      <c r="O2875" s="90">
        <v>0.4304401404</v>
      </c>
      <c r="P2875" s="54">
        <v>221</v>
      </c>
    </row>
    <row r="2876" spans="1:16" ht="24">
      <c r="A2876" s="54" t="s">
        <v>225</v>
      </c>
      <c r="B2876" s="54" t="s">
        <v>185</v>
      </c>
      <c r="C2876" s="54" t="s">
        <v>1124</v>
      </c>
      <c r="D2876" s="54" t="s">
        <v>152</v>
      </c>
      <c r="E2876" s="54" t="s">
        <v>1124</v>
      </c>
      <c r="F2876" s="54" t="s">
        <v>267</v>
      </c>
      <c r="G2876" s="54" t="s">
        <v>207</v>
      </c>
      <c r="H2876" s="54" t="s">
        <v>207</v>
      </c>
      <c r="I2876" s="54" t="s">
        <v>317</v>
      </c>
      <c r="J2876" s="54" t="s">
        <v>207</v>
      </c>
      <c r="K2876" s="54" t="s">
        <v>1047</v>
      </c>
      <c r="L2876" s="89">
        <v>41674</v>
      </c>
      <c r="M2876" s="89"/>
      <c r="N2876" s="54" t="s">
        <v>1048</v>
      </c>
      <c r="O2876" s="90">
        <v>9.3489322999999999E-2</v>
      </c>
      <c r="P2876" s="54">
        <v>48</v>
      </c>
    </row>
    <row r="2877" spans="1:16" ht="24">
      <c r="A2877" s="54" t="s">
        <v>225</v>
      </c>
      <c r="B2877" s="54" t="s">
        <v>185</v>
      </c>
      <c r="C2877" s="54" t="s">
        <v>1124</v>
      </c>
      <c r="D2877" s="54" t="s">
        <v>152</v>
      </c>
      <c r="E2877" s="54" t="s">
        <v>1124</v>
      </c>
      <c r="F2877" s="54" t="s">
        <v>267</v>
      </c>
      <c r="G2877" s="54" t="s">
        <v>207</v>
      </c>
      <c r="H2877" s="54" t="s">
        <v>207</v>
      </c>
      <c r="I2877" s="54" t="s">
        <v>317</v>
      </c>
      <c r="J2877" s="54" t="s">
        <v>207</v>
      </c>
      <c r="K2877" s="54" t="s">
        <v>1049</v>
      </c>
      <c r="L2877" s="89">
        <v>41674</v>
      </c>
      <c r="M2877" s="89"/>
      <c r="N2877" s="54" t="s">
        <v>1050</v>
      </c>
      <c r="O2877" s="90">
        <v>7.7907746599999994E-2</v>
      </c>
      <c r="P2877" s="54">
        <v>40</v>
      </c>
    </row>
    <row r="2878" spans="1:16" ht="24">
      <c r="A2878" s="54" t="s">
        <v>225</v>
      </c>
      <c r="B2878" s="54" t="s">
        <v>185</v>
      </c>
      <c r="C2878" s="54" t="s">
        <v>1124</v>
      </c>
      <c r="D2878" s="54" t="s">
        <v>152</v>
      </c>
      <c r="E2878" s="54" t="s">
        <v>1124</v>
      </c>
      <c r="F2878" s="54" t="s">
        <v>267</v>
      </c>
      <c r="G2878" s="54" t="s">
        <v>207</v>
      </c>
      <c r="H2878" s="54" t="s">
        <v>207</v>
      </c>
      <c r="I2878" s="54" t="s">
        <v>317</v>
      </c>
      <c r="J2878" s="54" t="s">
        <v>207</v>
      </c>
      <c r="K2878" s="54" t="s">
        <v>1051</v>
      </c>
      <c r="L2878" s="89">
        <v>41674</v>
      </c>
      <c r="M2878" s="89"/>
      <c r="N2878" s="54" t="s">
        <v>1052</v>
      </c>
      <c r="O2878" s="90">
        <v>9.543691460000002E-2</v>
      </c>
      <c r="P2878" s="54">
        <v>49</v>
      </c>
    </row>
    <row r="2879" spans="1:16" ht="24">
      <c r="A2879" s="54" t="s">
        <v>225</v>
      </c>
      <c r="B2879" s="54" t="s">
        <v>185</v>
      </c>
      <c r="C2879" s="54" t="s">
        <v>1124</v>
      </c>
      <c r="D2879" s="54" t="s">
        <v>152</v>
      </c>
      <c r="E2879" s="54" t="s">
        <v>1124</v>
      </c>
      <c r="F2879" s="54" t="s">
        <v>267</v>
      </c>
      <c r="G2879" s="54" t="s">
        <v>207</v>
      </c>
      <c r="H2879" s="54" t="s">
        <v>207</v>
      </c>
      <c r="I2879" s="54" t="s">
        <v>317</v>
      </c>
      <c r="J2879" s="54" t="s">
        <v>207</v>
      </c>
      <c r="K2879" s="54" t="s">
        <v>1053</v>
      </c>
      <c r="L2879" s="89">
        <v>41674</v>
      </c>
      <c r="M2879" s="89"/>
      <c r="N2879" s="54" t="s">
        <v>1054</v>
      </c>
      <c r="O2879" s="90">
        <v>0.1129661292</v>
      </c>
      <c r="P2879" s="54">
        <v>58</v>
      </c>
    </row>
    <row r="2880" spans="1:16" ht="24">
      <c r="A2880" s="54" t="s">
        <v>225</v>
      </c>
      <c r="B2880" s="54" t="s">
        <v>185</v>
      </c>
      <c r="C2880" s="54" t="s">
        <v>1124</v>
      </c>
      <c r="D2880" s="54" t="s">
        <v>152</v>
      </c>
      <c r="E2880" s="54" t="s">
        <v>1124</v>
      </c>
      <c r="F2880" s="54" t="s">
        <v>267</v>
      </c>
      <c r="G2880" s="54" t="s">
        <v>207</v>
      </c>
      <c r="H2880" s="54" t="s">
        <v>207</v>
      </c>
      <c r="I2880" s="54" t="s">
        <v>317</v>
      </c>
      <c r="J2880" s="54" t="s">
        <v>207</v>
      </c>
      <c r="K2880" s="54" t="s">
        <v>1055</v>
      </c>
      <c r="L2880" s="89">
        <v>41674</v>
      </c>
      <c r="M2880" s="89"/>
      <c r="N2880" s="54" t="s">
        <v>1056</v>
      </c>
      <c r="O2880" s="90">
        <v>0.2532001774</v>
      </c>
      <c r="P2880" s="54">
        <v>130</v>
      </c>
    </row>
    <row r="2881" spans="1:16" ht="24">
      <c r="A2881" s="54" t="s">
        <v>225</v>
      </c>
      <c r="B2881" s="54" t="s">
        <v>185</v>
      </c>
      <c r="C2881" s="54" t="s">
        <v>1124</v>
      </c>
      <c r="D2881" s="54" t="s">
        <v>152</v>
      </c>
      <c r="E2881" s="54" t="s">
        <v>1124</v>
      </c>
      <c r="F2881" s="54" t="s">
        <v>267</v>
      </c>
      <c r="G2881" s="54" t="s">
        <v>207</v>
      </c>
      <c r="H2881" s="54" t="s">
        <v>207</v>
      </c>
      <c r="I2881" s="54" t="s">
        <v>317</v>
      </c>
      <c r="J2881" s="54" t="s">
        <v>207</v>
      </c>
      <c r="K2881" s="54" t="s">
        <v>322</v>
      </c>
      <c r="L2881" s="89">
        <v>41674</v>
      </c>
      <c r="M2881" s="89"/>
      <c r="N2881" s="54" t="s">
        <v>323</v>
      </c>
      <c r="O2881" s="90">
        <v>0.8472492479</v>
      </c>
      <c r="P2881" s="54">
        <v>435</v>
      </c>
    </row>
    <row r="2882" spans="1:16" ht="24">
      <c r="A2882" s="54" t="s">
        <v>225</v>
      </c>
      <c r="B2882" s="54" t="s">
        <v>185</v>
      </c>
      <c r="C2882" s="54" t="s">
        <v>1124</v>
      </c>
      <c r="D2882" s="54" t="s">
        <v>152</v>
      </c>
      <c r="E2882" s="54" t="s">
        <v>1124</v>
      </c>
      <c r="F2882" s="54" t="s">
        <v>267</v>
      </c>
      <c r="G2882" s="54" t="s">
        <v>204</v>
      </c>
      <c r="H2882" s="54" t="s">
        <v>205</v>
      </c>
      <c r="I2882" s="54" t="s">
        <v>324</v>
      </c>
      <c r="J2882" s="54" t="s">
        <v>204</v>
      </c>
      <c r="K2882" s="54" t="s">
        <v>325</v>
      </c>
      <c r="L2882" s="89">
        <v>42171</v>
      </c>
      <c r="M2882" s="89"/>
      <c r="N2882" s="54" t="s">
        <v>326</v>
      </c>
      <c r="O2882" s="90">
        <v>0.2084037564</v>
      </c>
      <c r="P2882" s="54">
        <v>107</v>
      </c>
    </row>
    <row r="2883" spans="1:16" ht="24">
      <c r="A2883" s="54" t="s">
        <v>225</v>
      </c>
      <c r="B2883" s="54" t="s">
        <v>185</v>
      </c>
      <c r="C2883" s="54" t="s">
        <v>1124</v>
      </c>
      <c r="D2883" s="54" t="s">
        <v>152</v>
      </c>
      <c r="E2883" s="54" t="s">
        <v>1124</v>
      </c>
      <c r="F2883" s="54" t="s">
        <v>267</v>
      </c>
      <c r="G2883" s="54" t="s">
        <v>204</v>
      </c>
      <c r="H2883" s="54" t="s">
        <v>205</v>
      </c>
      <c r="I2883" s="54" t="s">
        <v>324</v>
      </c>
      <c r="J2883" s="54" t="s">
        <v>204</v>
      </c>
      <c r="K2883" s="54" t="s">
        <v>1057</v>
      </c>
      <c r="L2883" s="89">
        <v>42171</v>
      </c>
      <c r="M2883" s="89"/>
      <c r="N2883" s="54" t="s">
        <v>1058</v>
      </c>
      <c r="O2883" s="90">
        <v>0.17139725189999999</v>
      </c>
      <c r="P2883" s="54">
        <v>88</v>
      </c>
    </row>
    <row r="2884" spans="1:16" ht="24">
      <c r="A2884" s="54" t="s">
        <v>225</v>
      </c>
      <c r="B2884" s="54" t="s">
        <v>185</v>
      </c>
      <c r="C2884" s="54" t="s">
        <v>1124</v>
      </c>
      <c r="D2884" s="54" t="s">
        <v>152</v>
      </c>
      <c r="E2884" s="54" t="s">
        <v>1124</v>
      </c>
      <c r="F2884" s="54" t="s">
        <v>267</v>
      </c>
      <c r="G2884" s="54" t="s">
        <v>204</v>
      </c>
      <c r="H2884" s="54" t="s">
        <v>205</v>
      </c>
      <c r="I2884" s="54" t="s">
        <v>324</v>
      </c>
      <c r="J2884" s="54" t="s">
        <v>204</v>
      </c>
      <c r="K2884" s="54" t="s">
        <v>1059</v>
      </c>
      <c r="L2884" s="89">
        <v>42171</v>
      </c>
      <c r="M2884" s="89"/>
      <c r="N2884" s="54" t="s">
        <v>1060</v>
      </c>
      <c r="O2884" s="90">
        <v>0.25514878690000009</v>
      </c>
      <c r="P2884" s="54">
        <v>131</v>
      </c>
    </row>
    <row r="2885" spans="1:16" ht="24">
      <c r="A2885" s="54" t="s">
        <v>225</v>
      </c>
      <c r="B2885" s="54" t="s">
        <v>185</v>
      </c>
      <c r="C2885" s="54" t="s">
        <v>1124</v>
      </c>
      <c r="D2885" s="54" t="s">
        <v>152</v>
      </c>
      <c r="E2885" s="54" t="s">
        <v>1124</v>
      </c>
      <c r="F2885" s="54" t="s">
        <v>267</v>
      </c>
      <c r="G2885" s="54" t="s">
        <v>204</v>
      </c>
      <c r="H2885" s="54" t="s">
        <v>205</v>
      </c>
      <c r="I2885" s="54" t="s">
        <v>324</v>
      </c>
      <c r="J2885" s="54" t="s">
        <v>204</v>
      </c>
      <c r="K2885" s="54" t="s">
        <v>1061</v>
      </c>
      <c r="L2885" s="89">
        <v>42171</v>
      </c>
      <c r="M2885" s="89"/>
      <c r="N2885" s="54" t="s">
        <v>1062</v>
      </c>
      <c r="O2885" s="90">
        <v>0.12854832490000001</v>
      </c>
      <c r="P2885" s="54">
        <v>66</v>
      </c>
    </row>
    <row r="2886" spans="1:16" ht="24">
      <c r="A2886" s="54" t="s">
        <v>225</v>
      </c>
      <c r="B2886" s="54" t="s">
        <v>185</v>
      </c>
      <c r="C2886" s="54" t="s">
        <v>1124</v>
      </c>
      <c r="D2886" s="54" t="s">
        <v>152</v>
      </c>
      <c r="E2886" s="54" t="s">
        <v>1124</v>
      </c>
      <c r="F2886" s="54" t="s">
        <v>267</v>
      </c>
      <c r="G2886" s="54" t="s">
        <v>204</v>
      </c>
      <c r="H2886" s="54" t="s">
        <v>205</v>
      </c>
      <c r="I2886" s="54" t="s">
        <v>324</v>
      </c>
      <c r="J2886" s="54" t="s">
        <v>204</v>
      </c>
      <c r="K2886" s="54" t="s">
        <v>1063</v>
      </c>
      <c r="L2886" s="89">
        <v>42171</v>
      </c>
      <c r="M2886" s="89"/>
      <c r="N2886" s="54" t="s">
        <v>1064</v>
      </c>
      <c r="O2886" s="90">
        <v>0.1538681391</v>
      </c>
      <c r="P2886" s="54">
        <v>79</v>
      </c>
    </row>
    <row r="2887" spans="1:16" ht="24">
      <c r="A2887" s="54" t="s">
        <v>225</v>
      </c>
      <c r="B2887" s="54" t="s">
        <v>185</v>
      </c>
      <c r="C2887" s="54" t="s">
        <v>1124</v>
      </c>
      <c r="D2887" s="54" t="s">
        <v>152</v>
      </c>
      <c r="E2887" s="54" t="s">
        <v>1124</v>
      </c>
      <c r="F2887" s="54" t="s">
        <v>267</v>
      </c>
      <c r="G2887" s="54" t="s">
        <v>204</v>
      </c>
      <c r="H2887" s="54" t="s">
        <v>205</v>
      </c>
      <c r="I2887" s="54" t="s">
        <v>324</v>
      </c>
      <c r="J2887" s="54" t="s">
        <v>204</v>
      </c>
      <c r="K2887" s="54" t="s">
        <v>327</v>
      </c>
      <c r="L2887" s="89">
        <v>42171</v>
      </c>
      <c r="M2887" s="89"/>
      <c r="N2887" s="54" t="s">
        <v>328</v>
      </c>
      <c r="O2887" s="90">
        <v>0.37785480380000008</v>
      </c>
      <c r="P2887" s="54">
        <v>194</v>
      </c>
    </row>
    <row r="2888" spans="1:16" ht="24">
      <c r="A2888" s="54" t="s">
        <v>225</v>
      </c>
      <c r="B2888" s="54" t="s">
        <v>185</v>
      </c>
      <c r="C2888" s="54" t="s">
        <v>1124</v>
      </c>
      <c r="D2888" s="54" t="s">
        <v>152</v>
      </c>
      <c r="E2888" s="54" t="s">
        <v>1124</v>
      </c>
      <c r="F2888" s="54" t="s">
        <v>267</v>
      </c>
      <c r="G2888" s="54" t="s">
        <v>204</v>
      </c>
      <c r="H2888" s="54" t="s">
        <v>205</v>
      </c>
      <c r="I2888" s="54" t="s">
        <v>324</v>
      </c>
      <c r="J2888" s="54" t="s">
        <v>204</v>
      </c>
      <c r="K2888" s="54" t="s">
        <v>329</v>
      </c>
      <c r="L2888" s="89">
        <v>42171</v>
      </c>
      <c r="M2888" s="89"/>
      <c r="N2888" s="54" t="s">
        <v>330</v>
      </c>
      <c r="O2888" s="90">
        <v>0.5336696098</v>
      </c>
      <c r="P2888" s="54">
        <v>274</v>
      </c>
    </row>
    <row r="2889" spans="1:16" ht="24">
      <c r="A2889" s="54" t="s">
        <v>225</v>
      </c>
      <c r="B2889" s="54" t="s">
        <v>185</v>
      </c>
      <c r="C2889" s="54" t="s">
        <v>1124</v>
      </c>
      <c r="D2889" s="54" t="s">
        <v>152</v>
      </c>
      <c r="E2889" s="54" t="s">
        <v>1124</v>
      </c>
      <c r="F2889" s="54" t="s">
        <v>267</v>
      </c>
      <c r="G2889" s="54" t="s">
        <v>204</v>
      </c>
      <c r="H2889" s="54" t="s">
        <v>205</v>
      </c>
      <c r="I2889" s="54" t="s">
        <v>324</v>
      </c>
      <c r="J2889" s="54" t="s">
        <v>204</v>
      </c>
      <c r="K2889" s="54" t="s">
        <v>1065</v>
      </c>
      <c r="L2889" s="89">
        <v>42171</v>
      </c>
      <c r="M2889" s="89"/>
      <c r="N2889" s="54" t="s">
        <v>1066</v>
      </c>
      <c r="O2889" s="90">
        <v>0.27657341800000002</v>
      </c>
      <c r="P2889" s="54">
        <v>142</v>
      </c>
    </row>
    <row r="2890" spans="1:16" ht="24">
      <c r="A2890" s="54" t="s">
        <v>225</v>
      </c>
      <c r="B2890" s="54" t="s">
        <v>185</v>
      </c>
      <c r="C2890" s="54" t="s">
        <v>1124</v>
      </c>
      <c r="D2890" s="54" t="s">
        <v>152</v>
      </c>
      <c r="E2890" s="54" t="s">
        <v>1124</v>
      </c>
      <c r="F2890" s="54" t="s">
        <v>267</v>
      </c>
      <c r="G2890" s="54" t="s">
        <v>204</v>
      </c>
      <c r="H2890" s="54" t="s">
        <v>205</v>
      </c>
      <c r="I2890" s="54" t="s">
        <v>324</v>
      </c>
      <c r="J2890" s="54" t="s">
        <v>204</v>
      </c>
      <c r="K2890" s="54" t="s">
        <v>1067</v>
      </c>
      <c r="L2890" s="89">
        <v>42171</v>
      </c>
      <c r="M2890" s="89"/>
      <c r="N2890" s="54" t="s">
        <v>1068</v>
      </c>
      <c r="O2890" s="90">
        <v>0.1246528873</v>
      </c>
      <c r="P2890" s="54">
        <v>64</v>
      </c>
    </row>
    <row r="2891" spans="1:16" ht="24">
      <c r="A2891" s="54" t="s">
        <v>225</v>
      </c>
      <c r="B2891" s="54" t="s">
        <v>185</v>
      </c>
      <c r="C2891" s="54" t="s">
        <v>1124</v>
      </c>
      <c r="D2891" s="54" t="s">
        <v>152</v>
      </c>
      <c r="E2891" s="54" t="s">
        <v>1124</v>
      </c>
      <c r="F2891" s="54" t="s">
        <v>267</v>
      </c>
      <c r="G2891" s="54" t="s">
        <v>204</v>
      </c>
      <c r="H2891" s="54" t="s">
        <v>331</v>
      </c>
      <c r="I2891" s="54" t="s">
        <v>332</v>
      </c>
      <c r="J2891" s="54" t="s">
        <v>204</v>
      </c>
      <c r="K2891" s="54" t="s">
        <v>331</v>
      </c>
      <c r="L2891" s="89">
        <v>42101</v>
      </c>
      <c r="M2891" s="89"/>
      <c r="N2891" s="54" t="s">
        <v>333</v>
      </c>
      <c r="O2891" s="90">
        <v>1.4977804541999999</v>
      </c>
      <c r="P2891" s="54">
        <v>769</v>
      </c>
    </row>
    <row r="2892" spans="1:16" ht="24">
      <c r="A2892" s="54" t="s">
        <v>225</v>
      </c>
      <c r="B2892" s="54" t="s">
        <v>185</v>
      </c>
      <c r="C2892" s="54" t="s">
        <v>1124</v>
      </c>
      <c r="D2892" s="54" t="s">
        <v>152</v>
      </c>
      <c r="E2892" s="54" t="s">
        <v>1124</v>
      </c>
      <c r="F2892" s="54" t="s">
        <v>267</v>
      </c>
      <c r="G2892" s="54" t="s">
        <v>204</v>
      </c>
      <c r="H2892" s="54" t="s">
        <v>206</v>
      </c>
      <c r="I2892" s="54" t="s">
        <v>1069</v>
      </c>
      <c r="J2892" s="54" t="s">
        <v>204</v>
      </c>
      <c r="K2892" s="54" t="s">
        <v>1070</v>
      </c>
      <c r="L2892" s="89">
        <v>41688</v>
      </c>
      <c r="M2892" s="89"/>
      <c r="N2892" s="54" t="s">
        <v>1071</v>
      </c>
      <c r="O2892" s="90">
        <v>1.1199254382999999</v>
      </c>
      <c r="P2892" s="54">
        <v>575</v>
      </c>
    </row>
    <row r="2893" spans="1:16" ht="24">
      <c r="A2893" s="54" t="s">
        <v>225</v>
      </c>
      <c r="B2893" s="54" t="s">
        <v>185</v>
      </c>
      <c r="C2893" s="54" t="s">
        <v>1124</v>
      </c>
      <c r="D2893" s="54" t="s">
        <v>152</v>
      </c>
      <c r="E2893" s="54" t="s">
        <v>1124</v>
      </c>
      <c r="F2893" s="54" t="s">
        <v>267</v>
      </c>
      <c r="G2893" s="54" t="s">
        <v>204</v>
      </c>
      <c r="H2893" s="54" t="s">
        <v>206</v>
      </c>
      <c r="I2893" s="54" t="s">
        <v>1069</v>
      </c>
      <c r="J2893" s="54" t="s">
        <v>204</v>
      </c>
      <c r="K2893" s="54" t="s">
        <v>1072</v>
      </c>
      <c r="L2893" s="89">
        <v>41688</v>
      </c>
      <c r="M2893" s="89"/>
      <c r="N2893" s="54" t="s">
        <v>1073</v>
      </c>
      <c r="O2893" s="90">
        <v>0.16360694940000001</v>
      </c>
      <c r="P2893" s="54">
        <v>84</v>
      </c>
    </row>
    <row r="2894" spans="1:16" ht="24">
      <c r="A2894" s="54" t="s">
        <v>225</v>
      </c>
      <c r="B2894" s="54" t="s">
        <v>185</v>
      </c>
      <c r="C2894" s="54" t="s">
        <v>1124</v>
      </c>
      <c r="D2894" s="54" t="s">
        <v>152</v>
      </c>
      <c r="E2894" s="54" t="s">
        <v>1124</v>
      </c>
      <c r="F2894" s="54" t="s">
        <v>267</v>
      </c>
      <c r="G2894" s="54" t="s">
        <v>204</v>
      </c>
      <c r="H2894" s="54" t="s">
        <v>206</v>
      </c>
      <c r="I2894" s="54" t="s">
        <v>1069</v>
      </c>
      <c r="J2894" s="54" t="s">
        <v>204</v>
      </c>
      <c r="K2894" s="54" t="s">
        <v>1074</v>
      </c>
      <c r="L2894" s="89">
        <v>41688</v>
      </c>
      <c r="M2894" s="89"/>
      <c r="N2894" s="54" t="s">
        <v>1075</v>
      </c>
      <c r="O2894" s="90">
        <v>0.13244351230000001</v>
      </c>
      <c r="P2894" s="54">
        <v>68</v>
      </c>
    </row>
    <row r="2895" spans="1:16" ht="24">
      <c r="A2895" s="54" t="s">
        <v>225</v>
      </c>
      <c r="B2895" s="54" t="s">
        <v>185</v>
      </c>
      <c r="C2895" s="54" t="s">
        <v>1124</v>
      </c>
      <c r="D2895" s="54" t="s">
        <v>152</v>
      </c>
      <c r="E2895" s="54" t="s">
        <v>1124</v>
      </c>
      <c r="F2895" s="54" t="s">
        <v>267</v>
      </c>
      <c r="G2895" s="54" t="s">
        <v>204</v>
      </c>
      <c r="H2895" s="54" t="s">
        <v>206</v>
      </c>
      <c r="I2895" s="54" t="s">
        <v>1069</v>
      </c>
      <c r="J2895" s="54" t="s">
        <v>204</v>
      </c>
      <c r="K2895" s="54" t="s">
        <v>1076</v>
      </c>
      <c r="L2895" s="89">
        <v>41688</v>
      </c>
      <c r="M2895" s="89"/>
      <c r="N2895" s="54" t="s">
        <v>1077</v>
      </c>
      <c r="O2895" s="90">
        <v>0.1597114567</v>
      </c>
      <c r="P2895" s="54">
        <v>82</v>
      </c>
    </row>
    <row r="2896" spans="1:16" ht="24">
      <c r="A2896" s="54" t="s">
        <v>225</v>
      </c>
      <c r="B2896" s="54" t="s">
        <v>185</v>
      </c>
      <c r="C2896" s="54" t="s">
        <v>1124</v>
      </c>
      <c r="D2896" s="54" t="s">
        <v>152</v>
      </c>
      <c r="E2896" s="54" t="s">
        <v>1124</v>
      </c>
      <c r="F2896" s="54" t="s">
        <v>267</v>
      </c>
      <c r="G2896" s="54" t="s">
        <v>204</v>
      </c>
      <c r="H2896" s="54" t="s">
        <v>206</v>
      </c>
      <c r="I2896" s="54" t="s">
        <v>1069</v>
      </c>
      <c r="J2896" s="54" t="s">
        <v>204</v>
      </c>
      <c r="K2896" s="54" t="s">
        <v>1078</v>
      </c>
      <c r="L2896" s="89">
        <v>41688</v>
      </c>
      <c r="M2896" s="89"/>
      <c r="N2896" s="54" t="s">
        <v>1079</v>
      </c>
      <c r="O2896" s="90">
        <v>0.31163220780000001</v>
      </c>
      <c r="P2896" s="54">
        <v>160</v>
      </c>
    </row>
    <row r="2897" spans="1:16" ht="24">
      <c r="A2897" s="54" t="s">
        <v>225</v>
      </c>
      <c r="B2897" s="54" t="s">
        <v>185</v>
      </c>
      <c r="C2897" s="54" t="s">
        <v>1124</v>
      </c>
      <c r="D2897" s="54" t="s">
        <v>152</v>
      </c>
      <c r="E2897" s="54" t="s">
        <v>1124</v>
      </c>
      <c r="F2897" s="54" t="s">
        <v>267</v>
      </c>
      <c r="G2897" s="54" t="s">
        <v>204</v>
      </c>
      <c r="H2897" s="54" t="s">
        <v>206</v>
      </c>
      <c r="I2897" s="54" t="s">
        <v>1069</v>
      </c>
      <c r="J2897" s="54" t="s">
        <v>204</v>
      </c>
      <c r="K2897" s="54" t="s">
        <v>1080</v>
      </c>
      <c r="L2897" s="89">
        <v>41688</v>
      </c>
      <c r="M2897" s="89"/>
      <c r="N2897" s="54" t="s">
        <v>1081</v>
      </c>
      <c r="O2897" s="90">
        <v>0.14607726809999999</v>
      </c>
      <c r="P2897" s="54">
        <v>75</v>
      </c>
    </row>
    <row r="2898" spans="1:16" ht="24">
      <c r="A2898" s="54" t="s">
        <v>225</v>
      </c>
      <c r="B2898" s="54" t="s">
        <v>185</v>
      </c>
      <c r="C2898" s="54" t="s">
        <v>1124</v>
      </c>
      <c r="D2898" s="54" t="s">
        <v>152</v>
      </c>
      <c r="E2898" s="54" t="s">
        <v>1124</v>
      </c>
      <c r="F2898" s="54" t="s">
        <v>267</v>
      </c>
      <c r="G2898" s="54" t="s">
        <v>204</v>
      </c>
      <c r="H2898" s="54" t="s">
        <v>206</v>
      </c>
      <c r="I2898" s="54" t="s">
        <v>1069</v>
      </c>
      <c r="J2898" s="54" t="s">
        <v>204</v>
      </c>
      <c r="K2898" s="54" t="s">
        <v>1082</v>
      </c>
      <c r="L2898" s="89">
        <v>41688</v>
      </c>
      <c r="M2898" s="89"/>
      <c r="N2898" s="54" t="s">
        <v>1083</v>
      </c>
      <c r="O2898" s="90">
        <v>0.3544807955</v>
      </c>
      <c r="P2898" s="54">
        <v>182</v>
      </c>
    </row>
    <row r="2899" spans="1:16" ht="24">
      <c r="A2899" s="54" t="s">
        <v>225</v>
      </c>
      <c r="B2899" s="54" t="s">
        <v>185</v>
      </c>
      <c r="C2899" s="54" t="s">
        <v>1124</v>
      </c>
      <c r="D2899" s="54" t="s">
        <v>152</v>
      </c>
      <c r="E2899" s="54" t="s">
        <v>1124</v>
      </c>
      <c r="F2899" s="54" t="s">
        <v>267</v>
      </c>
      <c r="G2899" s="54" t="s">
        <v>204</v>
      </c>
      <c r="H2899" s="54" t="s">
        <v>206</v>
      </c>
      <c r="I2899" s="54" t="s">
        <v>1069</v>
      </c>
      <c r="J2899" s="54" t="s">
        <v>204</v>
      </c>
      <c r="K2899" s="54" t="s">
        <v>1084</v>
      </c>
      <c r="L2899" s="89">
        <v>41688</v>
      </c>
      <c r="M2899" s="89"/>
      <c r="N2899" s="54" t="s">
        <v>1085</v>
      </c>
      <c r="O2899" s="90">
        <v>0.2084036292</v>
      </c>
      <c r="P2899" s="54">
        <v>107</v>
      </c>
    </row>
    <row r="2900" spans="1:16" ht="24">
      <c r="A2900" s="54" t="s">
        <v>225</v>
      </c>
      <c r="B2900" s="54" t="s">
        <v>185</v>
      </c>
      <c r="C2900" s="54" t="s">
        <v>1124</v>
      </c>
      <c r="D2900" s="54" t="s">
        <v>152</v>
      </c>
      <c r="E2900" s="54" t="s">
        <v>1124</v>
      </c>
      <c r="F2900" s="54" t="s">
        <v>267</v>
      </c>
      <c r="G2900" s="54" t="s">
        <v>204</v>
      </c>
      <c r="H2900" s="54" t="s">
        <v>206</v>
      </c>
      <c r="I2900" s="54" t="s">
        <v>1069</v>
      </c>
      <c r="J2900" s="54" t="s">
        <v>204</v>
      </c>
      <c r="K2900" s="54" t="s">
        <v>1086</v>
      </c>
      <c r="L2900" s="89">
        <v>41688</v>
      </c>
      <c r="M2900" s="89"/>
      <c r="N2900" s="54" t="s">
        <v>1087</v>
      </c>
      <c r="O2900" s="90">
        <v>0.17529279140000001</v>
      </c>
      <c r="P2900" s="54">
        <v>90</v>
      </c>
    </row>
    <row r="2901" spans="1:16" ht="24">
      <c r="A2901" s="54" t="s">
        <v>225</v>
      </c>
      <c r="B2901" s="54" t="s">
        <v>185</v>
      </c>
      <c r="C2901" s="54" t="s">
        <v>1124</v>
      </c>
      <c r="D2901" s="54" t="s">
        <v>152</v>
      </c>
      <c r="E2901" s="54" t="s">
        <v>1124</v>
      </c>
      <c r="F2901" s="54" t="s">
        <v>267</v>
      </c>
      <c r="G2901" s="54" t="s">
        <v>204</v>
      </c>
      <c r="H2901" s="54" t="s">
        <v>206</v>
      </c>
      <c r="I2901" s="54" t="s">
        <v>1069</v>
      </c>
      <c r="J2901" s="54" t="s">
        <v>204</v>
      </c>
      <c r="K2901" s="54" t="s">
        <v>1088</v>
      </c>
      <c r="L2901" s="89">
        <v>41688</v>
      </c>
      <c r="M2901" s="89"/>
      <c r="N2901" s="54" t="s">
        <v>1089</v>
      </c>
      <c r="O2901" s="90">
        <v>1.3789703415000001</v>
      </c>
      <c r="P2901" s="54">
        <v>708</v>
      </c>
    </row>
    <row r="2902" spans="1:16" ht="24">
      <c r="A2902" s="54" t="s">
        <v>225</v>
      </c>
      <c r="B2902" s="54" t="s">
        <v>185</v>
      </c>
      <c r="C2902" s="54" t="s">
        <v>1124</v>
      </c>
      <c r="D2902" s="54" t="s">
        <v>152</v>
      </c>
      <c r="E2902" s="54" t="s">
        <v>1124</v>
      </c>
      <c r="F2902" s="54" t="s">
        <v>267</v>
      </c>
      <c r="G2902" s="54" t="s">
        <v>204</v>
      </c>
      <c r="H2902" s="54" t="s">
        <v>206</v>
      </c>
      <c r="I2902" s="54" t="s">
        <v>1069</v>
      </c>
      <c r="J2902" s="54" t="s">
        <v>204</v>
      </c>
      <c r="K2902" s="54" t="s">
        <v>1090</v>
      </c>
      <c r="L2902" s="89">
        <v>41688</v>
      </c>
      <c r="M2902" s="89"/>
      <c r="N2902" s="54" t="s">
        <v>1091</v>
      </c>
      <c r="O2902" s="90">
        <v>4.0317393037000002</v>
      </c>
      <c r="P2902" s="54">
        <v>2070</v>
      </c>
    </row>
    <row r="2903" spans="1:16" ht="24">
      <c r="A2903" s="54" t="s">
        <v>225</v>
      </c>
      <c r="B2903" s="54" t="s">
        <v>185</v>
      </c>
      <c r="C2903" s="54" t="s">
        <v>1124</v>
      </c>
      <c r="D2903" s="54" t="s">
        <v>152</v>
      </c>
      <c r="E2903" s="54" t="s">
        <v>1124</v>
      </c>
      <c r="F2903" s="54" t="s">
        <v>267</v>
      </c>
      <c r="G2903" s="54" t="s">
        <v>204</v>
      </c>
      <c r="H2903" s="54" t="s">
        <v>206</v>
      </c>
      <c r="I2903" s="54" t="s">
        <v>1069</v>
      </c>
      <c r="J2903" s="54" t="s">
        <v>204</v>
      </c>
      <c r="K2903" s="54" t="s">
        <v>1092</v>
      </c>
      <c r="L2903" s="89">
        <v>41688</v>
      </c>
      <c r="M2903" s="89"/>
      <c r="N2903" s="54" t="s">
        <v>1093</v>
      </c>
      <c r="O2903" s="90">
        <v>0.21619425410000001</v>
      </c>
      <c r="P2903" s="54">
        <v>111</v>
      </c>
    </row>
    <row r="2904" spans="1:16" ht="24">
      <c r="A2904" s="54" t="s">
        <v>225</v>
      </c>
      <c r="B2904" s="54" t="s">
        <v>185</v>
      </c>
      <c r="C2904" s="54" t="s">
        <v>1124</v>
      </c>
      <c r="D2904" s="54" t="s">
        <v>152</v>
      </c>
      <c r="E2904" s="54" t="s">
        <v>1124</v>
      </c>
      <c r="F2904" s="54" t="s">
        <v>267</v>
      </c>
      <c r="G2904" s="54" t="s">
        <v>360</v>
      </c>
      <c r="H2904" s="54" t="s">
        <v>1094</v>
      </c>
      <c r="I2904" s="54" t="s">
        <v>1095</v>
      </c>
      <c r="J2904" s="54" t="s">
        <v>360</v>
      </c>
      <c r="K2904" s="54" t="s">
        <v>1096</v>
      </c>
      <c r="L2904" s="89">
        <v>42671</v>
      </c>
      <c r="M2904" s="89"/>
      <c r="N2904" s="54" t="s">
        <v>1097</v>
      </c>
      <c r="O2904" s="90">
        <v>0.1110191952</v>
      </c>
      <c r="P2904" s="54">
        <v>57</v>
      </c>
    </row>
    <row r="2905" spans="1:16" ht="24">
      <c r="A2905" s="54" t="s">
        <v>225</v>
      </c>
      <c r="B2905" s="54" t="s">
        <v>185</v>
      </c>
      <c r="C2905" s="54" t="s">
        <v>1124</v>
      </c>
      <c r="D2905" s="54" t="s">
        <v>152</v>
      </c>
      <c r="E2905" s="54" t="s">
        <v>1124</v>
      </c>
      <c r="F2905" s="54" t="s">
        <v>267</v>
      </c>
      <c r="G2905" s="54" t="s">
        <v>360</v>
      </c>
      <c r="H2905" s="54" t="s">
        <v>1094</v>
      </c>
      <c r="I2905" s="54" t="s">
        <v>1095</v>
      </c>
      <c r="J2905" s="54" t="s">
        <v>360</v>
      </c>
      <c r="K2905" s="54" t="s">
        <v>1098</v>
      </c>
      <c r="L2905" s="89">
        <v>42671</v>
      </c>
      <c r="M2905" s="89"/>
      <c r="N2905" s="54" t="s">
        <v>1099</v>
      </c>
      <c r="O2905" s="90">
        <v>0.1655560043</v>
      </c>
      <c r="P2905" s="54">
        <v>85</v>
      </c>
    </row>
    <row r="2906" spans="1:16" ht="24">
      <c r="A2906" s="54" t="s">
        <v>225</v>
      </c>
      <c r="B2906" s="54" t="s">
        <v>185</v>
      </c>
      <c r="C2906" s="54" t="s">
        <v>1124</v>
      </c>
      <c r="D2906" s="54" t="s">
        <v>152</v>
      </c>
      <c r="E2906" s="54" t="s">
        <v>1124</v>
      </c>
      <c r="F2906" s="54" t="s">
        <v>267</v>
      </c>
      <c r="G2906" s="54" t="s">
        <v>360</v>
      </c>
      <c r="H2906" s="54" t="s">
        <v>1094</v>
      </c>
      <c r="I2906" s="54" t="s">
        <v>1095</v>
      </c>
      <c r="J2906" s="54" t="s">
        <v>360</v>
      </c>
      <c r="K2906" s="54" t="s">
        <v>1100</v>
      </c>
      <c r="L2906" s="89">
        <v>42671</v>
      </c>
      <c r="M2906" s="89"/>
      <c r="N2906" s="54" t="s">
        <v>1101</v>
      </c>
      <c r="O2906" s="90">
        <v>5.4537250200000012E-2</v>
      </c>
      <c r="P2906" s="54">
        <v>28</v>
      </c>
    </row>
    <row r="2907" spans="1:16" ht="24">
      <c r="A2907" s="54" t="s">
        <v>225</v>
      </c>
      <c r="B2907" s="54" t="s">
        <v>185</v>
      </c>
      <c r="C2907" s="54" t="s">
        <v>1124</v>
      </c>
      <c r="D2907" s="54" t="s">
        <v>152</v>
      </c>
      <c r="E2907" s="54" t="s">
        <v>1124</v>
      </c>
      <c r="F2907" s="54" t="s">
        <v>267</v>
      </c>
      <c r="G2907" s="54" t="s">
        <v>360</v>
      </c>
      <c r="H2907" s="54" t="s">
        <v>1094</v>
      </c>
      <c r="I2907" s="54" t="s">
        <v>1095</v>
      </c>
      <c r="J2907" s="54" t="s">
        <v>360</v>
      </c>
      <c r="K2907" s="54" t="s">
        <v>1102</v>
      </c>
      <c r="L2907" s="89">
        <v>42671</v>
      </c>
      <c r="M2907" s="89"/>
      <c r="N2907" s="54" t="s">
        <v>1103</v>
      </c>
      <c r="O2907" s="90">
        <v>2.3372337100000001E-2</v>
      </c>
      <c r="P2907" s="54">
        <v>12</v>
      </c>
    </row>
    <row r="2908" spans="1:16" ht="24">
      <c r="A2908" s="54" t="s">
        <v>225</v>
      </c>
      <c r="B2908" s="54" t="s">
        <v>185</v>
      </c>
      <c r="C2908" s="54" t="s">
        <v>1124</v>
      </c>
      <c r="D2908" s="54" t="s">
        <v>152</v>
      </c>
      <c r="E2908" s="54" t="s">
        <v>1124</v>
      </c>
      <c r="F2908" s="54" t="s">
        <v>267</v>
      </c>
      <c r="G2908" s="54" t="s">
        <v>360</v>
      </c>
      <c r="H2908" s="54" t="s">
        <v>1094</v>
      </c>
      <c r="I2908" s="54" t="s">
        <v>1095</v>
      </c>
      <c r="J2908" s="54" t="s">
        <v>360</v>
      </c>
      <c r="K2908" s="54" t="s">
        <v>361</v>
      </c>
      <c r="L2908" s="89">
        <v>42671</v>
      </c>
      <c r="M2908" s="89"/>
      <c r="N2908" s="54" t="s">
        <v>1104</v>
      </c>
      <c r="O2908" s="90">
        <v>5.0640192399999992E-2</v>
      </c>
      <c r="P2908" s="54">
        <v>26</v>
      </c>
    </row>
    <row r="2909" spans="1:16" ht="24">
      <c r="A2909" s="54" t="s">
        <v>225</v>
      </c>
      <c r="B2909" s="54" t="s">
        <v>185</v>
      </c>
      <c r="C2909" s="54" t="s">
        <v>1124</v>
      </c>
      <c r="D2909" s="54" t="s">
        <v>152</v>
      </c>
      <c r="E2909" s="54" t="s">
        <v>1124</v>
      </c>
      <c r="F2909" s="54" t="s">
        <v>267</v>
      </c>
      <c r="G2909" s="54" t="s">
        <v>360</v>
      </c>
      <c r="H2909" s="54" t="s">
        <v>1094</v>
      </c>
      <c r="I2909" s="54" t="s">
        <v>1095</v>
      </c>
      <c r="J2909" s="54" t="s">
        <v>360</v>
      </c>
      <c r="K2909" s="54" t="s">
        <v>1105</v>
      </c>
      <c r="L2909" s="89">
        <v>42671</v>
      </c>
      <c r="M2909" s="89"/>
      <c r="N2909" s="54" t="s">
        <v>1106</v>
      </c>
      <c r="O2909" s="90">
        <v>3.7006228700000011E-2</v>
      </c>
      <c r="P2909" s="54">
        <v>19</v>
      </c>
    </row>
    <row r="2910" spans="1:16" ht="24">
      <c r="A2910" s="54" t="s">
        <v>225</v>
      </c>
      <c r="B2910" s="54" t="s">
        <v>185</v>
      </c>
      <c r="C2910" s="54" t="s">
        <v>1124</v>
      </c>
      <c r="D2910" s="54" t="s">
        <v>152</v>
      </c>
      <c r="E2910" s="54" t="s">
        <v>1124</v>
      </c>
      <c r="F2910" s="54" t="s">
        <v>267</v>
      </c>
      <c r="G2910" s="54" t="s">
        <v>360</v>
      </c>
      <c r="H2910" s="54" t="s">
        <v>1094</v>
      </c>
      <c r="I2910" s="54" t="s">
        <v>1095</v>
      </c>
      <c r="J2910" s="54" t="s">
        <v>360</v>
      </c>
      <c r="K2910" s="54" t="s">
        <v>1107</v>
      </c>
      <c r="L2910" s="89">
        <v>42671</v>
      </c>
      <c r="M2910" s="89"/>
      <c r="N2910" s="54" t="s">
        <v>1108</v>
      </c>
      <c r="O2910" s="90">
        <v>5.6483246899999992E-2</v>
      </c>
      <c r="P2910" s="54">
        <v>29</v>
      </c>
    </row>
    <row r="2911" spans="1:16" ht="24">
      <c r="A2911" s="54" t="s">
        <v>225</v>
      </c>
      <c r="B2911" s="54" t="s">
        <v>185</v>
      </c>
      <c r="C2911" s="54" t="s">
        <v>1124</v>
      </c>
      <c r="D2911" s="54" t="s">
        <v>152</v>
      </c>
      <c r="E2911" s="54" t="s">
        <v>1124</v>
      </c>
      <c r="F2911" s="54" t="s">
        <v>267</v>
      </c>
      <c r="G2911" s="54" t="s">
        <v>360</v>
      </c>
      <c r="H2911" s="54" t="s">
        <v>1094</v>
      </c>
      <c r="I2911" s="54" t="s">
        <v>1095</v>
      </c>
      <c r="J2911" s="54" t="s">
        <v>360</v>
      </c>
      <c r="K2911" s="54" t="s">
        <v>1109</v>
      </c>
      <c r="L2911" s="89">
        <v>42671</v>
      </c>
      <c r="M2911" s="89"/>
      <c r="N2911" s="54" t="s">
        <v>1110</v>
      </c>
      <c r="O2911" s="90">
        <v>2.5320047500000008E-2</v>
      </c>
      <c r="P2911" s="54">
        <v>13</v>
      </c>
    </row>
    <row r="2912" spans="1:16" ht="24">
      <c r="A2912" s="54" t="s">
        <v>225</v>
      </c>
      <c r="B2912" s="54" t="s">
        <v>185</v>
      </c>
      <c r="C2912" s="54" t="s">
        <v>1124</v>
      </c>
      <c r="D2912" s="54" t="s">
        <v>152</v>
      </c>
      <c r="E2912" s="54" t="s">
        <v>1124</v>
      </c>
      <c r="F2912" s="54" t="s">
        <v>267</v>
      </c>
      <c r="G2912" s="54" t="s">
        <v>360</v>
      </c>
      <c r="H2912" s="54" t="s">
        <v>1094</v>
      </c>
      <c r="I2912" s="54" t="s">
        <v>1095</v>
      </c>
      <c r="J2912" s="54" t="s">
        <v>360</v>
      </c>
      <c r="K2912" s="54" t="s">
        <v>1111</v>
      </c>
      <c r="L2912" s="89">
        <v>42671</v>
      </c>
      <c r="M2912" s="89"/>
      <c r="N2912" s="54" t="s">
        <v>1112</v>
      </c>
      <c r="O2912" s="90">
        <v>6.6222897100000011E-2</v>
      </c>
      <c r="P2912" s="54">
        <v>34</v>
      </c>
    </row>
    <row r="2913" spans="1:16" ht="24">
      <c r="A2913" s="54" t="s">
        <v>225</v>
      </c>
      <c r="B2913" s="54" t="s">
        <v>185</v>
      </c>
      <c r="C2913" s="54" t="s">
        <v>1124</v>
      </c>
      <c r="D2913" s="54" t="s">
        <v>152</v>
      </c>
      <c r="E2913" s="54" t="s">
        <v>1124</v>
      </c>
      <c r="F2913" s="54" t="s">
        <v>267</v>
      </c>
      <c r="G2913" s="54" t="s">
        <v>360</v>
      </c>
      <c r="H2913" s="54" t="s">
        <v>1113</v>
      </c>
      <c r="I2913" s="54" t="s">
        <v>1114</v>
      </c>
      <c r="J2913" s="54" t="s">
        <v>360</v>
      </c>
      <c r="K2913" s="54" t="s">
        <v>1113</v>
      </c>
      <c r="L2913" s="89">
        <v>42965</v>
      </c>
      <c r="M2913" s="89"/>
      <c r="N2913" s="54" t="s">
        <v>1115</v>
      </c>
      <c r="O2913" s="90">
        <v>9.5436766100000001E-2</v>
      </c>
      <c r="P2913" s="54">
        <v>49</v>
      </c>
    </row>
    <row r="2914" spans="1:16" ht="24">
      <c r="A2914" s="54" t="s">
        <v>225</v>
      </c>
      <c r="B2914" s="54" t="s">
        <v>185</v>
      </c>
      <c r="C2914" s="54" t="s">
        <v>1126</v>
      </c>
      <c r="D2914" s="54" t="s">
        <v>152</v>
      </c>
      <c r="E2914" s="54" t="s">
        <v>365</v>
      </c>
      <c r="F2914" s="54" t="s">
        <v>267</v>
      </c>
      <c r="G2914" s="54" t="s">
        <v>186</v>
      </c>
      <c r="H2914" s="54" t="s">
        <v>366</v>
      </c>
      <c r="I2914" s="54" t="s">
        <v>367</v>
      </c>
      <c r="J2914" s="54" t="s">
        <v>186</v>
      </c>
      <c r="K2914" s="54" t="s">
        <v>376</v>
      </c>
      <c r="L2914" s="89">
        <v>41695</v>
      </c>
      <c r="M2914" s="89"/>
      <c r="N2914" s="54" t="s">
        <v>377</v>
      </c>
      <c r="O2914" s="90">
        <v>0</v>
      </c>
      <c r="P2914" s="54">
        <v>0</v>
      </c>
    </row>
    <row r="2915" spans="1:16" ht="24">
      <c r="A2915" s="54" t="s">
        <v>225</v>
      </c>
      <c r="B2915" s="54" t="s">
        <v>185</v>
      </c>
      <c r="C2915" s="54" t="s">
        <v>1126</v>
      </c>
      <c r="D2915" s="54" t="s">
        <v>152</v>
      </c>
      <c r="E2915" s="54" t="s">
        <v>365</v>
      </c>
      <c r="F2915" s="54" t="s">
        <v>267</v>
      </c>
      <c r="G2915" s="54" t="s">
        <v>186</v>
      </c>
      <c r="H2915" s="54" t="s">
        <v>366</v>
      </c>
      <c r="I2915" s="54" t="s">
        <v>367</v>
      </c>
      <c r="J2915" s="54" t="s">
        <v>186</v>
      </c>
      <c r="K2915" s="54" t="s">
        <v>378</v>
      </c>
      <c r="L2915" s="89">
        <v>41695</v>
      </c>
      <c r="M2915" s="89"/>
      <c r="N2915" s="54" t="s">
        <v>379</v>
      </c>
      <c r="O2915" s="90">
        <v>0</v>
      </c>
      <c r="P2915" s="54">
        <v>0</v>
      </c>
    </row>
    <row r="2916" spans="1:16" ht="24">
      <c r="A2916" s="54" t="s">
        <v>225</v>
      </c>
      <c r="B2916" s="54" t="s">
        <v>185</v>
      </c>
      <c r="C2916" s="54" t="s">
        <v>1126</v>
      </c>
      <c r="D2916" s="54" t="s">
        <v>152</v>
      </c>
      <c r="E2916" s="54" t="s">
        <v>365</v>
      </c>
      <c r="F2916" s="54" t="s">
        <v>267</v>
      </c>
      <c r="G2916" s="54" t="s">
        <v>192</v>
      </c>
      <c r="H2916" s="54" t="s">
        <v>275</v>
      </c>
      <c r="I2916" s="54" t="s">
        <v>276</v>
      </c>
      <c r="J2916" s="54" t="s">
        <v>192</v>
      </c>
      <c r="K2916" s="54" t="s">
        <v>279</v>
      </c>
      <c r="L2916" s="89">
        <v>41898</v>
      </c>
      <c r="M2916" s="89"/>
      <c r="N2916" s="54" t="s">
        <v>280</v>
      </c>
      <c r="O2916" s="90">
        <v>0</v>
      </c>
      <c r="P2916" s="54">
        <v>0</v>
      </c>
    </row>
    <row r="2917" spans="1:16" ht="24">
      <c r="A2917" s="54" t="s">
        <v>225</v>
      </c>
      <c r="B2917" s="54" t="s">
        <v>185</v>
      </c>
      <c r="C2917" s="54" t="s">
        <v>1126</v>
      </c>
      <c r="D2917" s="54" t="s">
        <v>152</v>
      </c>
      <c r="E2917" s="54" t="s">
        <v>365</v>
      </c>
      <c r="F2917" s="54" t="s">
        <v>267</v>
      </c>
      <c r="G2917" s="54" t="s">
        <v>192</v>
      </c>
      <c r="H2917" s="54" t="s">
        <v>275</v>
      </c>
      <c r="I2917" s="54" t="s">
        <v>276</v>
      </c>
      <c r="J2917" s="54" t="s">
        <v>192</v>
      </c>
      <c r="K2917" s="54" t="s">
        <v>281</v>
      </c>
      <c r="L2917" s="89">
        <v>41898</v>
      </c>
      <c r="M2917" s="89"/>
      <c r="N2917" s="54" t="s">
        <v>282</v>
      </c>
      <c r="O2917" s="90">
        <v>0</v>
      </c>
      <c r="P2917" s="54">
        <v>0</v>
      </c>
    </row>
    <row r="2918" spans="1:16" ht="24">
      <c r="A2918" s="54" t="s">
        <v>225</v>
      </c>
      <c r="B2918" s="54" t="s">
        <v>185</v>
      </c>
      <c r="C2918" s="54" t="s">
        <v>1126</v>
      </c>
      <c r="D2918" s="54" t="s">
        <v>152</v>
      </c>
      <c r="E2918" s="54" t="s">
        <v>365</v>
      </c>
      <c r="F2918" s="54" t="s">
        <v>267</v>
      </c>
      <c r="G2918" s="54" t="s">
        <v>192</v>
      </c>
      <c r="H2918" s="54" t="s">
        <v>275</v>
      </c>
      <c r="I2918" s="54" t="s">
        <v>276</v>
      </c>
      <c r="J2918" s="54" t="s">
        <v>192</v>
      </c>
      <c r="K2918" s="54" t="s">
        <v>468</v>
      </c>
      <c r="L2918" s="89">
        <v>41898</v>
      </c>
      <c r="M2918" s="89"/>
      <c r="N2918" s="54" t="s">
        <v>469</v>
      </c>
      <c r="O2918" s="90">
        <v>0</v>
      </c>
      <c r="P2918" s="54">
        <v>0</v>
      </c>
    </row>
    <row r="2919" spans="1:16" ht="24">
      <c r="A2919" s="54" t="s">
        <v>225</v>
      </c>
      <c r="B2919" s="54" t="s">
        <v>185</v>
      </c>
      <c r="C2919" s="54" t="s">
        <v>1126</v>
      </c>
      <c r="D2919" s="54" t="s">
        <v>152</v>
      </c>
      <c r="E2919" s="54" t="s">
        <v>365</v>
      </c>
      <c r="F2919" s="54" t="s">
        <v>267</v>
      </c>
      <c r="G2919" s="54" t="s">
        <v>192</v>
      </c>
      <c r="H2919" s="54" t="s">
        <v>473</v>
      </c>
      <c r="I2919" s="54" t="s">
        <v>474</v>
      </c>
      <c r="J2919" s="54" t="s">
        <v>192</v>
      </c>
      <c r="K2919" s="54" t="s">
        <v>489</v>
      </c>
      <c r="L2919" s="89">
        <v>41695</v>
      </c>
      <c r="M2919" s="89"/>
      <c r="N2919" s="54" t="s">
        <v>490</v>
      </c>
      <c r="O2919" s="90">
        <v>8.1210375000000008E-3</v>
      </c>
      <c r="P2919" s="54">
        <v>2</v>
      </c>
    </row>
    <row r="2920" spans="1:16" ht="24">
      <c r="A2920" s="54" t="s">
        <v>225</v>
      </c>
      <c r="B2920" s="54" t="s">
        <v>185</v>
      </c>
      <c r="C2920" s="54" t="s">
        <v>1126</v>
      </c>
      <c r="D2920" s="54" t="s">
        <v>152</v>
      </c>
      <c r="E2920" s="54" t="s">
        <v>365</v>
      </c>
      <c r="F2920" s="54" t="s">
        <v>267</v>
      </c>
      <c r="G2920" s="54" t="s">
        <v>192</v>
      </c>
      <c r="H2920" s="54" t="s">
        <v>473</v>
      </c>
      <c r="I2920" s="54" t="s">
        <v>474</v>
      </c>
      <c r="J2920" s="54" t="s">
        <v>192</v>
      </c>
      <c r="K2920" s="54" t="s">
        <v>493</v>
      </c>
      <c r="L2920" s="89">
        <v>41695</v>
      </c>
      <c r="M2920" s="89"/>
      <c r="N2920" s="54" t="s">
        <v>494</v>
      </c>
      <c r="O2920" s="90">
        <v>0</v>
      </c>
      <c r="P2920" s="54">
        <v>0</v>
      </c>
    </row>
    <row r="2921" spans="1:16" ht="24">
      <c r="A2921" s="54" t="s">
        <v>225</v>
      </c>
      <c r="B2921" s="54" t="s">
        <v>185</v>
      </c>
      <c r="C2921" s="54" t="s">
        <v>1126</v>
      </c>
      <c r="D2921" s="54" t="s">
        <v>152</v>
      </c>
      <c r="E2921" s="54" t="s">
        <v>365</v>
      </c>
      <c r="F2921" s="54" t="s">
        <v>267</v>
      </c>
      <c r="G2921" s="54" t="s">
        <v>283</v>
      </c>
      <c r="H2921" s="54" t="s">
        <v>595</v>
      </c>
      <c r="I2921" s="54" t="s">
        <v>596</v>
      </c>
      <c r="J2921" s="54" t="s">
        <v>283</v>
      </c>
      <c r="K2921" s="54" t="s">
        <v>601</v>
      </c>
      <c r="L2921" s="89">
        <v>41695</v>
      </c>
      <c r="M2921" s="89"/>
      <c r="N2921" s="54" t="s">
        <v>602</v>
      </c>
      <c r="O2921" s="90">
        <v>0</v>
      </c>
      <c r="P2921" s="54">
        <v>0</v>
      </c>
    </row>
    <row r="2922" spans="1:16" ht="24">
      <c r="A2922" s="54" t="s">
        <v>225</v>
      </c>
      <c r="B2922" s="54" t="s">
        <v>185</v>
      </c>
      <c r="C2922" s="54" t="s">
        <v>1126</v>
      </c>
      <c r="D2922" s="54" t="s">
        <v>152</v>
      </c>
      <c r="E2922" s="54" t="s">
        <v>365</v>
      </c>
      <c r="F2922" s="54" t="s">
        <v>267</v>
      </c>
      <c r="G2922" s="54" t="s">
        <v>283</v>
      </c>
      <c r="H2922" s="54" t="s">
        <v>595</v>
      </c>
      <c r="I2922" s="54" t="s">
        <v>596</v>
      </c>
      <c r="J2922" s="54" t="s">
        <v>283</v>
      </c>
      <c r="K2922" s="54" t="s">
        <v>603</v>
      </c>
      <c r="L2922" s="89">
        <v>41695</v>
      </c>
      <c r="M2922" s="89"/>
      <c r="N2922" s="54" t="s">
        <v>604</v>
      </c>
      <c r="O2922" s="90">
        <v>0</v>
      </c>
      <c r="P2922" s="54">
        <v>0</v>
      </c>
    </row>
    <row r="2923" spans="1:16" ht="24">
      <c r="A2923" s="54" t="s">
        <v>225</v>
      </c>
      <c r="B2923" s="54" t="s">
        <v>185</v>
      </c>
      <c r="C2923" s="54" t="s">
        <v>1126</v>
      </c>
      <c r="D2923" s="54" t="s">
        <v>152</v>
      </c>
      <c r="E2923" s="54" t="s">
        <v>365</v>
      </c>
      <c r="F2923" s="54" t="s">
        <v>267</v>
      </c>
      <c r="G2923" s="54" t="s">
        <v>283</v>
      </c>
      <c r="H2923" s="54" t="s">
        <v>595</v>
      </c>
      <c r="I2923" s="54" t="s">
        <v>596</v>
      </c>
      <c r="J2923" s="54" t="s">
        <v>283</v>
      </c>
      <c r="K2923" s="54" t="s">
        <v>605</v>
      </c>
      <c r="L2923" s="89">
        <v>41695</v>
      </c>
      <c r="M2923" s="89"/>
      <c r="N2923" s="54" t="s">
        <v>606</v>
      </c>
      <c r="O2923" s="90">
        <v>0</v>
      </c>
      <c r="P2923" s="54">
        <v>0</v>
      </c>
    </row>
    <row r="2924" spans="1:16" ht="24">
      <c r="A2924" s="54" t="s">
        <v>225</v>
      </c>
      <c r="B2924" s="54" t="s">
        <v>185</v>
      </c>
      <c r="C2924" s="54" t="s">
        <v>1126</v>
      </c>
      <c r="D2924" s="54" t="s">
        <v>152</v>
      </c>
      <c r="E2924" s="54" t="s">
        <v>365</v>
      </c>
      <c r="F2924" s="54" t="s">
        <v>267</v>
      </c>
      <c r="G2924" s="54" t="s">
        <v>283</v>
      </c>
      <c r="H2924" s="54" t="s">
        <v>595</v>
      </c>
      <c r="I2924" s="54" t="s">
        <v>596</v>
      </c>
      <c r="J2924" s="54" t="s">
        <v>283</v>
      </c>
      <c r="K2924" s="54" t="s">
        <v>609</v>
      </c>
      <c r="L2924" s="89">
        <v>41695</v>
      </c>
      <c r="M2924" s="89"/>
      <c r="N2924" s="54" t="s">
        <v>610</v>
      </c>
      <c r="O2924" s="90">
        <v>0</v>
      </c>
      <c r="P2924" s="54">
        <v>0</v>
      </c>
    </row>
    <row r="2925" spans="1:16" ht="24">
      <c r="A2925" s="54" t="s">
        <v>225</v>
      </c>
      <c r="B2925" s="54" t="s">
        <v>185</v>
      </c>
      <c r="C2925" s="54" t="s">
        <v>1126</v>
      </c>
      <c r="D2925" s="54" t="s">
        <v>152</v>
      </c>
      <c r="E2925" s="54" t="s">
        <v>365</v>
      </c>
      <c r="F2925" s="54" t="s">
        <v>267</v>
      </c>
      <c r="G2925" s="54" t="s">
        <v>302</v>
      </c>
      <c r="H2925" s="54" t="s">
        <v>303</v>
      </c>
      <c r="I2925" s="54" t="s">
        <v>304</v>
      </c>
      <c r="J2925" s="54" t="s">
        <v>302</v>
      </c>
      <c r="K2925" s="54" t="s">
        <v>801</v>
      </c>
      <c r="L2925" s="89">
        <v>41695</v>
      </c>
      <c r="M2925" s="89"/>
      <c r="N2925" s="54" t="s">
        <v>802</v>
      </c>
      <c r="O2925" s="90">
        <v>4.0605186999999989E-3</v>
      </c>
      <c r="P2925" s="54">
        <v>1</v>
      </c>
    </row>
    <row r="2926" spans="1:16" ht="24">
      <c r="A2926" s="54" t="s">
        <v>225</v>
      </c>
      <c r="B2926" s="54" t="s">
        <v>185</v>
      </c>
      <c r="C2926" s="54" t="s">
        <v>1126</v>
      </c>
      <c r="D2926" s="54" t="s">
        <v>152</v>
      </c>
      <c r="E2926" s="54" t="s">
        <v>365</v>
      </c>
      <c r="F2926" s="54" t="s">
        <v>267</v>
      </c>
      <c r="G2926" s="54" t="s">
        <v>302</v>
      </c>
      <c r="H2926" s="54" t="s">
        <v>303</v>
      </c>
      <c r="I2926" s="54" t="s">
        <v>304</v>
      </c>
      <c r="J2926" s="54" t="s">
        <v>302</v>
      </c>
      <c r="K2926" s="54" t="s">
        <v>803</v>
      </c>
      <c r="L2926" s="89">
        <v>41695</v>
      </c>
      <c r="M2926" s="89"/>
      <c r="N2926" s="54" t="s">
        <v>804</v>
      </c>
      <c r="O2926" s="90">
        <v>4.0605186999999989E-3</v>
      </c>
      <c r="P2926" s="54">
        <v>1</v>
      </c>
    </row>
    <row r="2927" spans="1:16" ht="24">
      <c r="A2927" s="54" t="s">
        <v>225</v>
      </c>
      <c r="B2927" s="54" t="s">
        <v>185</v>
      </c>
      <c r="C2927" s="54" t="s">
        <v>1126</v>
      </c>
      <c r="D2927" s="54" t="s">
        <v>152</v>
      </c>
      <c r="E2927" s="54" t="s">
        <v>365</v>
      </c>
      <c r="F2927" s="54" t="s">
        <v>267</v>
      </c>
      <c r="G2927" s="54" t="s">
        <v>302</v>
      </c>
      <c r="H2927" s="54" t="s">
        <v>303</v>
      </c>
      <c r="I2927" s="54" t="s">
        <v>304</v>
      </c>
      <c r="J2927" s="54" t="s">
        <v>302</v>
      </c>
      <c r="K2927" s="54" t="s">
        <v>303</v>
      </c>
      <c r="L2927" s="89">
        <v>41695</v>
      </c>
      <c r="M2927" s="89"/>
      <c r="N2927" s="54" t="s">
        <v>805</v>
      </c>
      <c r="O2927" s="90">
        <v>4.0605186999999989E-3</v>
      </c>
      <c r="P2927" s="54">
        <v>1</v>
      </c>
    </row>
    <row r="2928" spans="1:16" ht="24">
      <c r="A2928" s="54" t="s">
        <v>225</v>
      </c>
      <c r="B2928" s="54" t="s">
        <v>185</v>
      </c>
      <c r="C2928" s="54" t="s">
        <v>1126</v>
      </c>
      <c r="D2928" s="54" t="s">
        <v>152</v>
      </c>
      <c r="E2928" s="54" t="s">
        <v>365</v>
      </c>
      <c r="F2928" s="54" t="s">
        <v>267</v>
      </c>
      <c r="G2928" s="54" t="s">
        <v>302</v>
      </c>
      <c r="H2928" s="54" t="s">
        <v>303</v>
      </c>
      <c r="I2928" s="54" t="s">
        <v>304</v>
      </c>
      <c r="J2928" s="54" t="s">
        <v>302</v>
      </c>
      <c r="K2928" s="54" t="s">
        <v>303</v>
      </c>
      <c r="L2928" s="89">
        <v>41695</v>
      </c>
      <c r="M2928" s="89"/>
      <c r="N2928" s="54" t="s">
        <v>305</v>
      </c>
      <c r="O2928" s="90">
        <v>4.0605186999999989E-3</v>
      </c>
      <c r="P2928" s="54">
        <v>1</v>
      </c>
    </row>
    <row r="2929" spans="1:16" ht="24">
      <c r="A2929" s="54" t="s">
        <v>225</v>
      </c>
      <c r="B2929" s="54" t="s">
        <v>185</v>
      </c>
      <c r="C2929" s="54" t="s">
        <v>1126</v>
      </c>
      <c r="D2929" s="54" t="s">
        <v>152</v>
      </c>
      <c r="E2929" s="54" t="s">
        <v>365</v>
      </c>
      <c r="F2929" s="54" t="s">
        <v>267</v>
      </c>
      <c r="G2929" s="54" t="s">
        <v>302</v>
      </c>
      <c r="H2929" s="54" t="s">
        <v>303</v>
      </c>
      <c r="I2929" s="54" t="s">
        <v>304</v>
      </c>
      <c r="J2929" s="54" t="s">
        <v>302</v>
      </c>
      <c r="K2929" s="54" t="s">
        <v>306</v>
      </c>
      <c r="L2929" s="89">
        <v>41695</v>
      </c>
      <c r="M2929" s="89"/>
      <c r="N2929" s="54" t="s">
        <v>307</v>
      </c>
      <c r="O2929" s="90">
        <v>4.0605186999999989E-3</v>
      </c>
      <c r="P2929" s="54">
        <v>1</v>
      </c>
    </row>
    <row r="2930" spans="1:16" ht="24">
      <c r="A2930" s="54" t="s">
        <v>225</v>
      </c>
      <c r="B2930" s="54" t="s">
        <v>185</v>
      </c>
      <c r="C2930" s="54" t="s">
        <v>1126</v>
      </c>
      <c r="D2930" s="54" t="s">
        <v>152</v>
      </c>
      <c r="E2930" s="54" t="s">
        <v>365</v>
      </c>
      <c r="F2930" s="54" t="s">
        <v>267</v>
      </c>
      <c r="G2930" s="54" t="s">
        <v>302</v>
      </c>
      <c r="H2930" s="54" t="s">
        <v>303</v>
      </c>
      <c r="I2930" s="54" t="s">
        <v>304</v>
      </c>
      <c r="J2930" s="54" t="s">
        <v>302</v>
      </c>
      <c r="K2930" s="54" t="s">
        <v>308</v>
      </c>
      <c r="L2930" s="89">
        <v>41695</v>
      </c>
      <c r="M2930" s="89"/>
      <c r="N2930" s="54" t="s">
        <v>309</v>
      </c>
      <c r="O2930" s="90">
        <v>1.2181556200000001E-2</v>
      </c>
      <c r="P2930" s="54">
        <v>3</v>
      </c>
    </row>
    <row r="2931" spans="1:16" ht="24">
      <c r="A2931" s="54" t="s">
        <v>225</v>
      </c>
      <c r="B2931" s="54" t="s">
        <v>185</v>
      </c>
      <c r="C2931" s="54" t="s">
        <v>1126</v>
      </c>
      <c r="D2931" s="54" t="s">
        <v>152</v>
      </c>
      <c r="E2931" s="54" t="s">
        <v>365</v>
      </c>
      <c r="F2931" s="54" t="s">
        <v>267</v>
      </c>
      <c r="G2931" s="54" t="s">
        <v>302</v>
      </c>
      <c r="H2931" s="54" t="s">
        <v>303</v>
      </c>
      <c r="I2931" s="54" t="s">
        <v>304</v>
      </c>
      <c r="J2931" s="54" t="s">
        <v>302</v>
      </c>
      <c r="K2931" s="54" t="s">
        <v>806</v>
      </c>
      <c r="L2931" s="89">
        <v>41695</v>
      </c>
      <c r="M2931" s="89"/>
      <c r="N2931" s="54" t="s">
        <v>807</v>
      </c>
      <c r="O2931" s="90">
        <v>4.0605186999999989E-3</v>
      </c>
      <c r="P2931" s="54">
        <v>1</v>
      </c>
    </row>
    <row r="2932" spans="1:16" ht="24">
      <c r="A2932" s="54" t="s">
        <v>225</v>
      </c>
      <c r="B2932" s="54" t="s">
        <v>185</v>
      </c>
      <c r="C2932" s="54" t="s">
        <v>1126</v>
      </c>
      <c r="D2932" s="54" t="s">
        <v>152</v>
      </c>
      <c r="E2932" s="54" t="s">
        <v>365</v>
      </c>
      <c r="F2932" s="54" t="s">
        <v>267</v>
      </c>
      <c r="G2932" s="54" t="s">
        <v>302</v>
      </c>
      <c r="H2932" s="54" t="s">
        <v>303</v>
      </c>
      <c r="I2932" s="54" t="s">
        <v>304</v>
      </c>
      <c r="J2932" s="54" t="s">
        <v>302</v>
      </c>
      <c r="K2932" s="54" t="s">
        <v>808</v>
      </c>
      <c r="L2932" s="89">
        <v>41695</v>
      </c>
      <c r="M2932" s="89"/>
      <c r="N2932" s="54" t="s">
        <v>809</v>
      </c>
      <c r="O2932" s="90">
        <v>8.1210375000000008E-3</v>
      </c>
      <c r="P2932" s="54">
        <v>2</v>
      </c>
    </row>
    <row r="2933" spans="1:16" ht="24">
      <c r="A2933" s="54" t="s">
        <v>225</v>
      </c>
      <c r="B2933" s="54" t="s">
        <v>185</v>
      </c>
      <c r="C2933" s="54" t="s">
        <v>1126</v>
      </c>
      <c r="D2933" s="54" t="s">
        <v>152</v>
      </c>
      <c r="E2933" s="54" t="s">
        <v>365</v>
      </c>
      <c r="F2933" s="54" t="s">
        <v>267</v>
      </c>
      <c r="G2933" s="54" t="s">
        <v>302</v>
      </c>
      <c r="H2933" s="54" t="s">
        <v>303</v>
      </c>
      <c r="I2933" s="54" t="s">
        <v>304</v>
      </c>
      <c r="J2933" s="54" t="s">
        <v>302</v>
      </c>
      <c r="K2933" s="54" t="s">
        <v>810</v>
      </c>
      <c r="L2933" s="89">
        <v>41695</v>
      </c>
      <c r="M2933" s="89"/>
      <c r="N2933" s="54" t="s">
        <v>811</v>
      </c>
      <c r="O2933" s="90">
        <v>4.0605186999999989E-3</v>
      </c>
      <c r="P2933" s="54">
        <v>1</v>
      </c>
    </row>
    <row r="2934" spans="1:16" ht="24">
      <c r="A2934" s="54" t="s">
        <v>225</v>
      </c>
      <c r="B2934" s="54" t="s">
        <v>185</v>
      </c>
      <c r="C2934" s="54" t="s">
        <v>1126</v>
      </c>
      <c r="D2934" s="54" t="s">
        <v>152</v>
      </c>
      <c r="E2934" s="54" t="s">
        <v>365</v>
      </c>
      <c r="F2934" s="54" t="s">
        <v>267</v>
      </c>
      <c r="G2934" s="54" t="s">
        <v>302</v>
      </c>
      <c r="H2934" s="54" t="s">
        <v>303</v>
      </c>
      <c r="I2934" s="54" t="s">
        <v>304</v>
      </c>
      <c r="J2934" s="54" t="s">
        <v>302</v>
      </c>
      <c r="K2934" s="54" t="s">
        <v>812</v>
      </c>
      <c r="L2934" s="89">
        <v>41695</v>
      </c>
      <c r="M2934" s="89"/>
      <c r="N2934" s="54" t="s">
        <v>813</v>
      </c>
      <c r="O2934" s="90">
        <v>8.1210375000000008E-3</v>
      </c>
      <c r="P2934" s="54">
        <v>2</v>
      </c>
    </row>
    <row r="2935" spans="1:16" ht="24">
      <c r="A2935" s="54" t="s">
        <v>225</v>
      </c>
      <c r="B2935" s="54" t="s">
        <v>185</v>
      </c>
      <c r="C2935" s="54" t="s">
        <v>1126</v>
      </c>
      <c r="D2935" s="54" t="s">
        <v>152</v>
      </c>
      <c r="E2935" s="54" t="s">
        <v>365</v>
      </c>
      <c r="F2935" s="54" t="s">
        <v>267</v>
      </c>
      <c r="G2935" s="54" t="s">
        <v>302</v>
      </c>
      <c r="H2935" s="54" t="s">
        <v>303</v>
      </c>
      <c r="I2935" s="54" t="s">
        <v>304</v>
      </c>
      <c r="J2935" s="54" t="s">
        <v>302</v>
      </c>
      <c r="K2935" s="54" t="s">
        <v>814</v>
      </c>
      <c r="L2935" s="89">
        <v>41695</v>
      </c>
      <c r="M2935" s="89"/>
      <c r="N2935" s="54" t="s">
        <v>815</v>
      </c>
      <c r="O2935" s="90">
        <v>4.0605186999999989E-3</v>
      </c>
      <c r="P2935" s="54">
        <v>1</v>
      </c>
    </row>
    <row r="2936" spans="1:16" ht="24">
      <c r="A2936" s="54" t="s">
        <v>225</v>
      </c>
      <c r="B2936" s="54" t="s">
        <v>185</v>
      </c>
      <c r="C2936" s="54" t="s">
        <v>1126</v>
      </c>
      <c r="D2936" s="54" t="s">
        <v>152</v>
      </c>
      <c r="E2936" s="54" t="s">
        <v>365</v>
      </c>
      <c r="F2936" s="54" t="s">
        <v>267</v>
      </c>
      <c r="G2936" s="54" t="s">
        <v>302</v>
      </c>
      <c r="H2936" s="54" t="s">
        <v>303</v>
      </c>
      <c r="I2936" s="54" t="s">
        <v>304</v>
      </c>
      <c r="J2936" s="54" t="s">
        <v>302</v>
      </c>
      <c r="K2936" s="54" t="s">
        <v>816</v>
      </c>
      <c r="L2936" s="89">
        <v>41695</v>
      </c>
      <c r="M2936" s="89"/>
      <c r="N2936" s="54" t="s">
        <v>817</v>
      </c>
      <c r="O2936" s="90">
        <v>4.0605186999999989E-3</v>
      </c>
      <c r="P2936" s="54">
        <v>1</v>
      </c>
    </row>
    <row r="2937" spans="1:16" ht="24">
      <c r="A2937" s="54" t="s">
        <v>225</v>
      </c>
      <c r="B2937" s="54" t="s">
        <v>185</v>
      </c>
      <c r="C2937" s="54" t="s">
        <v>1126</v>
      </c>
      <c r="D2937" s="54" t="s">
        <v>152</v>
      </c>
      <c r="E2937" s="54" t="s">
        <v>365</v>
      </c>
      <c r="F2937" s="54" t="s">
        <v>267</v>
      </c>
      <c r="G2937" s="54" t="s">
        <v>302</v>
      </c>
      <c r="H2937" s="54" t="s">
        <v>303</v>
      </c>
      <c r="I2937" s="54" t="s">
        <v>304</v>
      </c>
      <c r="J2937" s="54" t="s">
        <v>302</v>
      </c>
      <c r="K2937" s="54" t="s">
        <v>818</v>
      </c>
      <c r="L2937" s="89">
        <v>41695</v>
      </c>
      <c r="M2937" s="89"/>
      <c r="N2937" s="54" t="s">
        <v>819</v>
      </c>
      <c r="O2937" s="90">
        <v>4.0605186999999989E-3</v>
      </c>
      <c r="P2937" s="54">
        <v>1</v>
      </c>
    </row>
    <row r="2938" spans="1:16" ht="24">
      <c r="A2938" s="54" t="s">
        <v>225</v>
      </c>
      <c r="B2938" s="54" t="s">
        <v>185</v>
      </c>
      <c r="C2938" s="54" t="s">
        <v>1126</v>
      </c>
      <c r="D2938" s="54" t="s">
        <v>152</v>
      </c>
      <c r="E2938" s="54" t="s">
        <v>365</v>
      </c>
      <c r="F2938" s="54" t="s">
        <v>267</v>
      </c>
      <c r="G2938" s="54" t="s">
        <v>854</v>
      </c>
      <c r="H2938" s="54" t="s">
        <v>876</v>
      </c>
      <c r="I2938" s="54" t="s">
        <v>877</v>
      </c>
      <c r="J2938" s="54" t="s">
        <v>854</v>
      </c>
      <c r="K2938" s="54" t="s">
        <v>880</v>
      </c>
      <c r="L2938" s="89">
        <v>41695</v>
      </c>
      <c r="M2938" s="89"/>
      <c r="N2938" s="54" t="s">
        <v>881</v>
      </c>
      <c r="O2938" s="90">
        <v>6.0907781199999997E-2</v>
      </c>
      <c r="P2938" s="54">
        <v>15</v>
      </c>
    </row>
    <row r="2939" spans="1:16" ht="24">
      <c r="A2939" s="54" t="s">
        <v>225</v>
      </c>
      <c r="B2939" s="54" t="s">
        <v>185</v>
      </c>
      <c r="C2939" s="54" t="s">
        <v>1126</v>
      </c>
      <c r="D2939" s="54" t="s">
        <v>152</v>
      </c>
      <c r="E2939" s="54" t="s">
        <v>365</v>
      </c>
      <c r="F2939" s="54" t="s">
        <v>267</v>
      </c>
      <c r="G2939" s="54" t="s">
        <v>854</v>
      </c>
      <c r="H2939" s="54" t="s">
        <v>876</v>
      </c>
      <c r="I2939" s="54" t="s">
        <v>877</v>
      </c>
      <c r="J2939" s="54" t="s">
        <v>854</v>
      </c>
      <c r="K2939" s="54" t="s">
        <v>872</v>
      </c>
      <c r="L2939" s="89">
        <v>41695</v>
      </c>
      <c r="M2939" s="89"/>
      <c r="N2939" s="54" t="s">
        <v>882</v>
      </c>
      <c r="O2939" s="90">
        <v>4.0605186999999989E-3</v>
      </c>
      <c r="P2939" s="54">
        <v>1</v>
      </c>
    </row>
    <row r="2940" spans="1:16" ht="24">
      <c r="A2940" s="54" t="s">
        <v>225</v>
      </c>
      <c r="B2940" s="54" t="s">
        <v>185</v>
      </c>
      <c r="C2940" s="54" t="s">
        <v>1126</v>
      </c>
      <c r="D2940" s="54" t="s">
        <v>152</v>
      </c>
      <c r="E2940" s="54" t="s">
        <v>365</v>
      </c>
      <c r="F2940" s="54" t="s">
        <v>267</v>
      </c>
      <c r="G2940" s="54" t="s">
        <v>854</v>
      </c>
      <c r="H2940" s="54" t="s">
        <v>876</v>
      </c>
      <c r="I2940" s="54" t="s">
        <v>877</v>
      </c>
      <c r="J2940" s="54" t="s">
        <v>854</v>
      </c>
      <c r="K2940" s="54" t="s">
        <v>876</v>
      </c>
      <c r="L2940" s="89">
        <v>41695</v>
      </c>
      <c r="M2940" s="89"/>
      <c r="N2940" s="54" t="s">
        <v>883</v>
      </c>
      <c r="O2940" s="90">
        <v>0</v>
      </c>
      <c r="P2940" s="54">
        <v>0</v>
      </c>
    </row>
    <row r="2941" spans="1:16" ht="24">
      <c r="A2941" s="54" t="s">
        <v>225</v>
      </c>
      <c r="B2941" s="54" t="s">
        <v>185</v>
      </c>
      <c r="C2941" s="54" t="s">
        <v>1126</v>
      </c>
      <c r="D2941" s="54" t="s">
        <v>152</v>
      </c>
      <c r="E2941" s="54" t="s">
        <v>365</v>
      </c>
      <c r="F2941" s="54" t="s">
        <v>267</v>
      </c>
      <c r="G2941" s="54" t="s">
        <v>199</v>
      </c>
      <c r="H2941" s="54" t="s">
        <v>1129</v>
      </c>
      <c r="I2941" s="54" t="s">
        <v>1130</v>
      </c>
      <c r="J2941" s="54" t="s">
        <v>199</v>
      </c>
      <c r="K2941" s="54" t="s">
        <v>311</v>
      </c>
      <c r="L2941" s="89">
        <v>41778</v>
      </c>
      <c r="M2941" s="89"/>
      <c r="N2941" s="54" t="s">
        <v>1131</v>
      </c>
      <c r="O2941" s="90">
        <v>0</v>
      </c>
      <c r="P2941" s="54">
        <v>0</v>
      </c>
    </row>
    <row r="2942" spans="1:16" ht="36">
      <c r="A2942" s="54" t="s">
        <v>225</v>
      </c>
      <c r="B2942" s="54" t="s">
        <v>185</v>
      </c>
      <c r="C2942" s="54" t="s">
        <v>1126</v>
      </c>
      <c r="D2942" s="54" t="s">
        <v>152</v>
      </c>
      <c r="E2942" s="54" t="s">
        <v>365</v>
      </c>
      <c r="F2942" s="54" t="s">
        <v>267</v>
      </c>
      <c r="G2942" s="54" t="s">
        <v>199</v>
      </c>
      <c r="H2942" s="54" t="s">
        <v>971</v>
      </c>
      <c r="I2942" s="54" t="s">
        <v>972</v>
      </c>
      <c r="J2942" s="54" t="s">
        <v>199</v>
      </c>
      <c r="K2942" s="54" t="s">
        <v>975</v>
      </c>
      <c r="L2942" s="89">
        <v>41695</v>
      </c>
      <c r="M2942" s="89"/>
      <c r="N2942" s="54" t="s">
        <v>976</v>
      </c>
      <c r="O2942" s="90">
        <v>2.4363112499999999E-2</v>
      </c>
      <c r="P2942" s="54">
        <v>6</v>
      </c>
    </row>
    <row r="2943" spans="1:16" ht="24">
      <c r="A2943" s="54" t="s">
        <v>225</v>
      </c>
      <c r="B2943" s="54" t="s">
        <v>185</v>
      </c>
      <c r="C2943" s="54" t="s">
        <v>1126</v>
      </c>
      <c r="D2943" s="54" t="s">
        <v>152</v>
      </c>
      <c r="E2943" s="54" t="s">
        <v>365</v>
      </c>
      <c r="F2943" s="54" t="s">
        <v>267</v>
      </c>
      <c r="G2943" s="54" t="s">
        <v>199</v>
      </c>
      <c r="H2943" s="54" t="s">
        <v>971</v>
      </c>
      <c r="I2943" s="54" t="s">
        <v>972</v>
      </c>
      <c r="J2943" s="54" t="s">
        <v>199</v>
      </c>
      <c r="K2943" s="54" t="s">
        <v>977</v>
      </c>
      <c r="L2943" s="89">
        <v>41695</v>
      </c>
      <c r="M2943" s="89"/>
      <c r="N2943" s="54" t="s">
        <v>978</v>
      </c>
      <c r="O2943" s="90">
        <v>0</v>
      </c>
      <c r="P2943" s="54">
        <v>0</v>
      </c>
    </row>
    <row r="2944" spans="1:16" ht="24">
      <c r="A2944" s="54" t="s">
        <v>225</v>
      </c>
      <c r="B2944" s="54" t="s">
        <v>185</v>
      </c>
      <c r="C2944" s="54" t="s">
        <v>1126</v>
      </c>
      <c r="D2944" s="54" t="s">
        <v>152</v>
      </c>
      <c r="E2944" s="54" t="s">
        <v>365</v>
      </c>
      <c r="F2944" s="54" t="s">
        <v>267</v>
      </c>
      <c r="G2944" s="54" t="s">
        <v>199</v>
      </c>
      <c r="H2944" s="54" t="s">
        <v>971</v>
      </c>
      <c r="I2944" s="54" t="s">
        <v>972</v>
      </c>
      <c r="J2944" s="54" t="s">
        <v>199</v>
      </c>
      <c r="K2944" s="54" t="s">
        <v>979</v>
      </c>
      <c r="L2944" s="89">
        <v>41695</v>
      </c>
      <c r="M2944" s="89"/>
      <c r="N2944" s="54" t="s">
        <v>980</v>
      </c>
      <c r="O2944" s="90">
        <v>0</v>
      </c>
      <c r="P2944" s="54">
        <v>0</v>
      </c>
    </row>
    <row r="2945" spans="1:16" ht="24">
      <c r="A2945" s="54" t="s">
        <v>225</v>
      </c>
      <c r="B2945" s="54" t="s">
        <v>185</v>
      </c>
      <c r="C2945" s="54" t="s">
        <v>1126</v>
      </c>
      <c r="D2945" s="54" t="s">
        <v>152</v>
      </c>
      <c r="E2945" s="54" t="s">
        <v>365</v>
      </c>
      <c r="F2945" s="54" t="s">
        <v>267</v>
      </c>
      <c r="G2945" s="54" t="s">
        <v>199</v>
      </c>
      <c r="H2945" s="54" t="s">
        <v>971</v>
      </c>
      <c r="I2945" s="54" t="s">
        <v>972</v>
      </c>
      <c r="J2945" s="54" t="s">
        <v>199</v>
      </c>
      <c r="K2945" s="54" t="s">
        <v>983</v>
      </c>
      <c r="L2945" s="89">
        <v>41695</v>
      </c>
      <c r="M2945" s="89"/>
      <c r="N2945" s="54" t="s">
        <v>984</v>
      </c>
      <c r="O2945" s="90">
        <v>4.0605186999999989E-3</v>
      </c>
      <c r="P2945" s="54">
        <v>1</v>
      </c>
    </row>
    <row r="2946" spans="1:16" ht="24">
      <c r="A2946" s="54" t="s">
        <v>225</v>
      </c>
      <c r="B2946" s="54" t="s">
        <v>185</v>
      </c>
      <c r="C2946" s="54" t="s">
        <v>1126</v>
      </c>
      <c r="D2946" s="54" t="s">
        <v>152</v>
      </c>
      <c r="E2946" s="54" t="s">
        <v>365</v>
      </c>
      <c r="F2946" s="54" t="s">
        <v>267</v>
      </c>
      <c r="G2946" s="54" t="s">
        <v>199</v>
      </c>
      <c r="H2946" s="54" t="s">
        <v>971</v>
      </c>
      <c r="I2946" s="54" t="s">
        <v>972</v>
      </c>
      <c r="J2946" s="54" t="s">
        <v>199</v>
      </c>
      <c r="K2946" s="54" t="s">
        <v>987</v>
      </c>
      <c r="L2946" s="89">
        <v>41695</v>
      </c>
      <c r="M2946" s="89"/>
      <c r="N2946" s="54" t="s">
        <v>988</v>
      </c>
      <c r="O2946" s="90">
        <v>4.0605186999999989E-3</v>
      </c>
      <c r="P2946" s="54">
        <v>1</v>
      </c>
    </row>
    <row r="2947" spans="1:16" ht="24">
      <c r="A2947" s="54" t="s">
        <v>225</v>
      </c>
      <c r="B2947" s="54" t="s">
        <v>185</v>
      </c>
      <c r="C2947" s="54" t="s">
        <v>1125</v>
      </c>
      <c r="D2947" s="54" t="s">
        <v>152</v>
      </c>
      <c r="E2947" s="54" t="s">
        <v>365</v>
      </c>
      <c r="F2947" s="54" t="s">
        <v>267</v>
      </c>
      <c r="G2947" s="54" t="s">
        <v>186</v>
      </c>
      <c r="H2947" s="54" t="s">
        <v>366</v>
      </c>
      <c r="I2947" s="54" t="s">
        <v>367</v>
      </c>
      <c r="J2947" s="54" t="s">
        <v>186</v>
      </c>
      <c r="K2947" s="54" t="s">
        <v>368</v>
      </c>
      <c r="L2947" s="89">
        <v>41695</v>
      </c>
      <c r="M2947" s="89"/>
      <c r="N2947" s="54" t="s">
        <v>369</v>
      </c>
      <c r="O2947" s="90">
        <v>2.6473213891</v>
      </c>
      <c r="P2947" s="54">
        <v>574</v>
      </c>
    </row>
    <row r="2948" spans="1:16" ht="24">
      <c r="A2948" s="54" t="s">
        <v>225</v>
      </c>
      <c r="B2948" s="54" t="s">
        <v>185</v>
      </c>
      <c r="C2948" s="54" t="s">
        <v>1125</v>
      </c>
      <c r="D2948" s="54" t="s">
        <v>152</v>
      </c>
      <c r="E2948" s="54" t="s">
        <v>365</v>
      </c>
      <c r="F2948" s="54" t="s">
        <v>267</v>
      </c>
      <c r="G2948" s="54" t="s">
        <v>186</v>
      </c>
      <c r="H2948" s="54" t="s">
        <v>366</v>
      </c>
      <c r="I2948" s="54" t="s">
        <v>367</v>
      </c>
      <c r="J2948" s="54" t="s">
        <v>186</v>
      </c>
      <c r="K2948" s="54" t="s">
        <v>368</v>
      </c>
      <c r="L2948" s="89">
        <v>41695</v>
      </c>
      <c r="M2948" s="89"/>
      <c r="N2948" s="54" t="s">
        <v>370</v>
      </c>
      <c r="O2948" s="90">
        <v>41.355847477300003</v>
      </c>
      <c r="P2948" s="54">
        <v>8309</v>
      </c>
    </row>
    <row r="2949" spans="1:16" ht="24">
      <c r="A2949" s="54" t="s">
        <v>225</v>
      </c>
      <c r="B2949" s="54" t="s">
        <v>185</v>
      </c>
      <c r="C2949" s="54" t="s">
        <v>1125</v>
      </c>
      <c r="D2949" s="54" t="s">
        <v>152</v>
      </c>
      <c r="E2949" s="54" t="s">
        <v>365</v>
      </c>
      <c r="F2949" s="54" t="s">
        <v>267</v>
      </c>
      <c r="G2949" s="54" t="s">
        <v>186</v>
      </c>
      <c r="H2949" s="54" t="s">
        <v>366</v>
      </c>
      <c r="I2949" s="54" t="s">
        <v>367</v>
      </c>
      <c r="J2949" s="54" t="s">
        <v>186</v>
      </c>
      <c r="K2949" s="54" t="s">
        <v>371</v>
      </c>
      <c r="L2949" s="89">
        <v>41695</v>
      </c>
      <c r="M2949" s="89"/>
      <c r="N2949" s="54" t="s">
        <v>372</v>
      </c>
      <c r="O2949" s="90">
        <v>3.2560405392999998</v>
      </c>
      <c r="P2949" s="54">
        <v>630</v>
      </c>
    </row>
    <row r="2950" spans="1:16" ht="24">
      <c r="A2950" s="54" t="s">
        <v>225</v>
      </c>
      <c r="B2950" s="54" t="s">
        <v>185</v>
      </c>
      <c r="C2950" s="54" t="s">
        <v>1125</v>
      </c>
      <c r="D2950" s="54" t="s">
        <v>152</v>
      </c>
      <c r="E2950" s="54" t="s">
        <v>365</v>
      </c>
      <c r="F2950" s="54" t="s">
        <v>267</v>
      </c>
      <c r="G2950" s="54" t="s">
        <v>186</v>
      </c>
      <c r="H2950" s="54" t="s">
        <v>366</v>
      </c>
      <c r="I2950" s="54" t="s">
        <v>367</v>
      </c>
      <c r="J2950" s="54" t="s">
        <v>186</v>
      </c>
      <c r="K2950" s="54" t="s">
        <v>371</v>
      </c>
      <c r="L2950" s="89">
        <v>41695</v>
      </c>
      <c r="M2950" s="89"/>
      <c r="N2950" s="54" t="s">
        <v>373</v>
      </c>
      <c r="O2950" s="90">
        <v>11.8067031864</v>
      </c>
      <c r="P2950" s="54">
        <v>2540</v>
      </c>
    </row>
    <row r="2951" spans="1:16" ht="24">
      <c r="A2951" s="54" t="s">
        <v>225</v>
      </c>
      <c r="B2951" s="54" t="s">
        <v>185</v>
      </c>
      <c r="C2951" s="54" t="s">
        <v>1125</v>
      </c>
      <c r="D2951" s="54" t="s">
        <v>152</v>
      </c>
      <c r="E2951" s="54" t="s">
        <v>365</v>
      </c>
      <c r="F2951" s="54" t="s">
        <v>267</v>
      </c>
      <c r="G2951" s="54" t="s">
        <v>186</v>
      </c>
      <c r="H2951" s="54" t="s">
        <v>366</v>
      </c>
      <c r="I2951" s="54" t="s">
        <v>367</v>
      </c>
      <c r="J2951" s="54" t="s">
        <v>186</v>
      </c>
      <c r="K2951" s="54" t="s">
        <v>374</v>
      </c>
      <c r="L2951" s="89">
        <v>41695</v>
      </c>
      <c r="M2951" s="89"/>
      <c r="N2951" s="54" t="s">
        <v>375</v>
      </c>
      <c r="O2951" s="90">
        <v>88.228215002200002</v>
      </c>
      <c r="P2951" s="54">
        <v>18730</v>
      </c>
    </row>
    <row r="2952" spans="1:16" ht="24">
      <c r="A2952" s="54" t="s">
        <v>225</v>
      </c>
      <c r="B2952" s="54" t="s">
        <v>185</v>
      </c>
      <c r="C2952" s="54" t="s">
        <v>1125</v>
      </c>
      <c r="D2952" s="54" t="s">
        <v>152</v>
      </c>
      <c r="E2952" s="54" t="s">
        <v>365</v>
      </c>
      <c r="F2952" s="54" t="s">
        <v>267</v>
      </c>
      <c r="G2952" s="54" t="s">
        <v>186</v>
      </c>
      <c r="H2952" s="54" t="s">
        <v>366</v>
      </c>
      <c r="I2952" s="54" t="s">
        <v>367</v>
      </c>
      <c r="J2952" s="54" t="s">
        <v>186</v>
      </c>
      <c r="K2952" s="54" t="s">
        <v>376</v>
      </c>
      <c r="L2952" s="89">
        <v>41695</v>
      </c>
      <c r="M2952" s="89"/>
      <c r="N2952" s="54" t="s">
        <v>377</v>
      </c>
      <c r="O2952" s="90">
        <v>21.7041147015</v>
      </c>
      <c r="P2952" s="54">
        <v>4472</v>
      </c>
    </row>
    <row r="2953" spans="1:16" ht="24">
      <c r="A2953" s="54" t="s">
        <v>225</v>
      </c>
      <c r="B2953" s="54" t="s">
        <v>185</v>
      </c>
      <c r="C2953" s="54" t="s">
        <v>1125</v>
      </c>
      <c r="D2953" s="54" t="s">
        <v>152</v>
      </c>
      <c r="E2953" s="54" t="s">
        <v>365</v>
      </c>
      <c r="F2953" s="54" t="s">
        <v>267</v>
      </c>
      <c r="G2953" s="54" t="s">
        <v>186</v>
      </c>
      <c r="H2953" s="54" t="s">
        <v>366</v>
      </c>
      <c r="I2953" s="54" t="s">
        <v>367</v>
      </c>
      <c r="J2953" s="54" t="s">
        <v>186</v>
      </c>
      <c r="K2953" s="54" t="s">
        <v>378</v>
      </c>
      <c r="L2953" s="89">
        <v>41695</v>
      </c>
      <c r="M2953" s="89"/>
      <c r="N2953" s="54" t="s">
        <v>379</v>
      </c>
      <c r="O2953" s="90">
        <v>5.8903583092999998</v>
      </c>
      <c r="P2953" s="54">
        <v>1150</v>
      </c>
    </row>
    <row r="2954" spans="1:16" ht="24">
      <c r="A2954" s="54" t="s">
        <v>225</v>
      </c>
      <c r="B2954" s="54" t="s">
        <v>185</v>
      </c>
      <c r="C2954" s="54" t="s">
        <v>1125</v>
      </c>
      <c r="D2954" s="54" t="s">
        <v>152</v>
      </c>
      <c r="E2954" s="54" t="s">
        <v>365</v>
      </c>
      <c r="F2954" s="54" t="s">
        <v>267</v>
      </c>
      <c r="G2954" s="54" t="s">
        <v>186</v>
      </c>
      <c r="H2954" s="54" t="s">
        <v>366</v>
      </c>
      <c r="I2954" s="54" t="s">
        <v>367</v>
      </c>
      <c r="J2954" s="54" t="s">
        <v>186</v>
      </c>
      <c r="K2954" s="54" t="s">
        <v>380</v>
      </c>
      <c r="L2954" s="89">
        <v>41695</v>
      </c>
      <c r="M2954" s="89"/>
      <c r="N2954" s="54" t="s">
        <v>381</v>
      </c>
      <c r="O2954" s="90">
        <v>3.2889432239</v>
      </c>
      <c r="P2954" s="54">
        <v>665</v>
      </c>
    </row>
    <row r="2955" spans="1:16" ht="24">
      <c r="A2955" s="54" t="s">
        <v>225</v>
      </c>
      <c r="B2955" s="54" t="s">
        <v>185</v>
      </c>
      <c r="C2955" s="54" t="s">
        <v>1125</v>
      </c>
      <c r="D2955" s="54" t="s">
        <v>152</v>
      </c>
      <c r="E2955" s="54" t="s">
        <v>365</v>
      </c>
      <c r="F2955" s="54" t="s">
        <v>267</v>
      </c>
      <c r="G2955" s="54" t="s">
        <v>192</v>
      </c>
      <c r="H2955" s="54" t="s">
        <v>275</v>
      </c>
      <c r="I2955" s="54" t="s">
        <v>276</v>
      </c>
      <c r="J2955" s="54" t="s">
        <v>192</v>
      </c>
      <c r="K2955" s="54" t="s">
        <v>460</v>
      </c>
      <c r="L2955" s="89">
        <v>41898</v>
      </c>
      <c r="M2955" s="89"/>
      <c r="N2955" s="54" t="s">
        <v>461</v>
      </c>
      <c r="O2955" s="90">
        <v>9.2710067628000008</v>
      </c>
      <c r="P2955" s="54">
        <v>1909</v>
      </c>
    </row>
    <row r="2956" spans="1:16" ht="24">
      <c r="A2956" s="54" t="s">
        <v>225</v>
      </c>
      <c r="B2956" s="54" t="s">
        <v>185</v>
      </c>
      <c r="C2956" s="54" t="s">
        <v>1125</v>
      </c>
      <c r="D2956" s="54" t="s">
        <v>152</v>
      </c>
      <c r="E2956" s="54" t="s">
        <v>365</v>
      </c>
      <c r="F2956" s="54" t="s">
        <v>267</v>
      </c>
      <c r="G2956" s="54" t="s">
        <v>192</v>
      </c>
      <c r="H2956" s="54" t="s">
        <v>275</v>
      </c>
      <c r="I2956" s="54" t="s">
        <v>276</v>
      </c>
      <c r="J2956" s="54" t="s">
        <v>192</v>
      </c>
      <c r="K2956" s="54" t="s">
        <v>277</v>
      </c>
      <c r="L2956" s="89">
        <v>41898</v>
      </c>
      <c r="M2956" s="89"/>
      <c r="N2956" s="54" t="s">
        <v>278</v>
      </c>
      <c r="O2956" s="90">
        <v>31.142760614699998</v>
      </c>
      <c r="P2956" s="54">
        <v>6318</v>
      </c>
    </row>
    <row r="2957" spans="1:16" ht="24">
      <c r="A2957" s="54" t="s">
        <v>225</v>
      </c>
      <c r="B2957" s="54" t="s">
        <v>185</v>
      </c>
      <c r="C2957" s="54" t="s">
        <v>1125</v>
      </c>
      <c r="D2957" s="54" t="s">
        <v>152</v>
      </c>
      <c r="E2957" s="54" t="s">
        <v>365</v>
      </c>
      <c r="F2957" s="54" t="s">
        <v>267</v>
      </c>
      <c r="G2957" s="54" t="s">
        <v>192</v>
      </c>
      <c r="H2957" s="54" t="s">
        <v>275</v>
      </c>
      <c r="I2957" s="54" t="s">
        <v>276</v>
      </c>
      <c r="J2957" s="54" t="s">
        <v>192</v>
      </c>
      <c r="K2957" s="54" t="s">
        <v>279</v>
      </c>
      <c r="L2957" s="89">
        <v>41898</v>
      </c>
      <c r="M2957" s="89"/>
      <c r="N2957" s="54" t="s">
        <v>280</v>
      </c>
      <c r="O2957" s="90">
        <v>7.7364895754000003</v>
      </c>
      <c r="P2957" s="54">
        <v>1478</v>
      </c>
    </row>
    <row r="2958" spans="1:16" ht="24">
      <c r="A2958" s="54" t="s">
        <v>225</v>
      </c>
      <c r="B2958" s="54" t="s">
        <v>185</v>
      </c>
      <c r="C2958" s="54" t="s">
        <v>1125</v>
      </c>
      <c r="D2958" s="54" t="s">
        <v>152</v>
      </c>
      <c r="E2958" s="54" t="s">
        <v>365</v>
      </c>
      <c r="F2958" s="54" t="s">
        <v>267</v>
      </c>
      <c r="G2958" s="54" t="s">
        <v>192</v>
      </c>
      <c r="H2958" s="54" t="s">
        <v>275</v>
      </c>
      <c r="I2958" s="54" t="s">
        <v>276</v>
      </c>
      <c r="J2958" s="54" t="s">
        <v>192</v>
      </c>
      <c r="K2958" s="54" t="s">
        <v>281</v>
      </c>
      <c r="L2958" s="89">
        <v>41898</v>
      </c>
      <c r="M2958" s="89"/>
      <c r="N2958" s="54" t="s">
        <v>282</v>
      </c>
      <c r="O2958" s="90">
        <v>3.8567654024000002</v>
      </c>
      <c r="P2958" s="54">
        <v>760</v>
      </c>
    </row>
    <row r="2959" spans="1:16" ht="24">
      <c r="A2959" s="54" t="s">
        <v>225</v>
      </c>
      <c r="B2959" s="54" t="s">
        <v>185</v>
      </c>
      <c r="C2959" s="54" t="s">
        <v>1125</v>
      </c>
      <c r="D2959" s="54" t="s">
        <v>152</v>
      </c>
      <c r="E2959" s="54" t="s">
        <v>365</v>
      </c>
      <c r="F2959" s="54" t="s">
        <v>267</v>
      </c>
      <c r="G2959" s="54" t="s">
        <v>192</v>
      </c>
      <c r="H2959" s="54" t="s">
        <v>275</v>
      </c>
      <c r="I2959" s="54" t="s">
        <v>276</v>
      </c>
      <c r="J2959" s="54" t="s">
        <v>192</v>
      </c>
      <c r="K2959" s="54" t="s">
        <v>462</v>
      </c>
      <c r="L2959" s="89">
        <v>41898</v>
      </c>
      <c r="M2959" s="89"/>
      <c r="N2959" s="54" t="s">
        <v>463</v>
      </c>
      <c r="O2959" s="90">
        <v>3.1698987184999998</v>
      </c>
      <c r="P2959" s="54">
        <v>639</v>
      </c>
    </row>
    <row r="2960" spans="1:16" ht="24">
      <c r="A2960" s="54" t="s">
        <v>225</v>
      </c>
      <c r="B2960" s="54" t="s">
        <v>185</v>
      </c>
      <c r="C2960" s="54" t="s">
        <v>1125</v>
      </c>
      <c r="D2960" s="54" t="s">
        <v>152</v>
      </c>
      <c r="E2960" s="54" t="s">
        <v>365</v>
      </c>
      <c r="F2960" s="54" t="s">
        <v>267</v>
      </c>
      <c r="G2960" s="54" t="s">
        <v>192</v>
      </c>
      <c r="H2960" s="54" t="s">
        <v>275</v>
      </c>
      <c r="I2960" s="54" t="s">
        <v>276</v>
      </c>
      <c r="J2960" s="54" t="s">
        <v>192</v>
      </c>
      <c r="K2960" s="54" t="s">
        <v>464</v>
      </c>
      <c r="L2960" s="89">
        <v>41898</v>
      </c>
      <c r="M2960" s="89"/>
      <c r="N2960" s="54" t="s">
        <v>465</v>
      </c>
      <c r="O2960" s="90">
        <v>2.7988061165999998</v>
      </c>
      <c r="P2960" s="54">
        <v>564</v>
      </c>
    </row>
    <row r="2961" spans="1:16" ht="24">
      <c r="A2961" s="54" t="s">
        <v>225</v>
      </c>
      <c r="B2961" s="54" t="s">
        <v>185</v>
      </c>
      <c r="C2961" s="54" t="s">
        <v>1125</v>
      </c>
      <c r="D2961" s="54" t="s">
        <v>152</v>
      </c>
      <c r="E2961" s="54" t="s">
        <v>365</v>
      </c>
      <c r="F2961" s="54" t="s">
        <v>267</v>
      </c>
      <c r="G2961" s="54" t="s">
        <v>192</v>
      </c>
      <c r="H2961" s="54" t="s">
        <v>275</v>
      </c>
      <c r="I2961" s="54" t="s">
        <v>276</v>
      </c>
      <c r="J2961" s="54" t="s">
        <v>192</v>
      </c>
      <c r="K2961" s="54" t="s">
        <v>466</v>
      </c>
      <c r="L2961" s="89">
        <v>41898</v>
      </c>
      <c r="M2961" s="89"/>
      <c r="N2961" s="54" t="s">
        <v>467</v>
      </c>
      <c r="O2961" s="90">
        <v>4.8587182826999999</v>
      </c>
      <c r="P2961" s="54">
        <v>977</v>
      </c>
    </row>
    <row r="2962" spans="1:16" ht="24">
      <c r="A2962" s="54" t="s">
        <v>225</v>
      </c>
      <c r="B2962" s="54" t="s">
        <v>185</v>
      </c>
      <c r="C2962" s="54" t="s">
        <v>1125</v>
      </c>
      <c r="D2962" s="54" t="s">
        <v>152</v>
      </c>
      <c r="E2962" s="54" t="s">
        <v>365</v>
      </c>
      <c r="F2962" s="54" t="s">
        <v>267</v>
      </c>
      <c r="G2962" s="54" t="s">
        <v>192</v>
      </c>
      <c r="H2962" s="54" t="s">
        <v>275</v>
      </c>
      <c r="I2962" s="54" t="s">
        <v>276</v>
      </c>
      <c r="J2962" s="54" t="s">
        <v>192</v>
      </c>
      <c r="K2962" s="54" t="s">
        <v>468</v>
      </c>
      <c r="L2962" s="89">
        <v>41898</v>
      </c>
      <c r="M2962" s="89"/>
      <c r="N2962" s="54" t="s">
        <v>469</v>
      </c>
      <c r="O2962" s="90">
        <v>117.9434099784</v>
      </c>
      <c r="P2962" s="54">
        <v>24139</v>
      </c>
    </row>
    <row r="2963" spans="1:16" ht="24">
      <c r="A2963" s="54" t="s">
        <v>225</v>
      </c>
      <c r="B2963" s="54" t="s">
        <v>185</v>
      </c>
      <c r="C2963" s="54" t="s">
        <v>1125</v>
      </c>
      <c r="D2963" s="54" t="s">
        <v>152</v>
      </c>
      <c r="E2963" s="54" t="s">
        <v>365</v>
      </c>
      <c r="F2963" s="54" t="s">
        <v>267</v>
      </c>
      <c r="G2963" s="54" t="s">
        <v>192</v>
      </c>
      <c r="H2963" s="54" t="s">
        <v>473</v>
      </c>
      <c r="I2963" s="54" t="s">
        <v>474</v>
      </c>
      <c r="J2963" s="54" t="s">
        <v>192</v>
      </c>
      <c r="K2963" s="54" t="s">
        <v>475</v>
      </c>
      <c r="L2963" s="89">
        <v>41695</v>
      </c>
      <c r="M2963" s="89"/>
      <c r="N2963" s="54" t="s">
        <v>476</v>
      </c>
      <c r="O2963" s="90">
        <v>2.3053243824999998</v>
      </c>
      <c r="P2963" s="54">
        <v>465</v>
      </c>
    </row>
    <row r="2964" spans="1:16" ht="24">
      <c r="A2964" s="54" t="s">
        <v>225</v>
      </c>
      <c r="B2964" s="54" t="s">
        <v>185</v>
      </c>
      <c r="C2964" s="54" t="s">
        <v>1125</v>
      </c>
      <c r="D2964" s="54" t="s">
        <v>152</v>
      </c>
      <c r="E2964" s="54" t="s">
        <v>365</v>
      </c>
      <c r="F2964" s="54" t="s">
        <v>267</v>
      </c>
      <c r="G2964" s="54" t="s">
        <v>192</v>
      </c>
      <c r="H2964" s="54" t="s">
        <v>473</v>
      </c>
      <c r="I2964" s="54" t="s">
        <v>474</v>
      </c>
      <c r="J2964" s="54" t="s">
        <v>192</v>
      </c>
      <c r="K2964" s="54" t="s">
        <v>477</v>
      </c>
      <c r="L2964" s="89">
        <v>41695</v>
      </c>
      <c r="M2964" s="89"/>
      <c r="N2964" s="54" t="s">
        <v>478</v>
      </c>
      <c r="O2964" s="90">
        <v>1.7290317230000001</v>
      </c>
      <c r="P2964" s="54">
        <v>357</v>
      </c>
    </row>
    <row r="2965" spans="1:16" ht="24">
      <c r="A2965" s="54" t="s">
        <v>225</v>
      </c>
      <c r="B2965" s="54" t="s">
        <v>185</v>
      </c>
      <c r="C2965" s="54" t="s">
        <v>1125</v>
      </c>
      <c r="D2965" s="54" t="s">
        <v>152</v>
      </c>
      <c r="E2965" s="54" t="s">
        <v>365</v>
      </c>
      <c r="F2965" s="54" t="s">
        <v>267</v>
      </c>
      <c r="G2965" s="54" t="s">
        <v>192</v>
      </c>
      <c r="H2965" s="54" t="s">
        <v>473</v>
      </c>
      <c r="I2965" s="54" t="s">
        <v>474</v>
      </c>
      <c r="J2965" s="54" t="s">
        <v>192</v>
      </c>
      <c r="K2965" s="54" t="s">
        <v>479</v>
      </c>
      <c r="L2965" s="89">
        <v>41695</v>
      </c>
      <c r="M2965" s="89"/>
      <c r="N2965" s="54" t="s">
        <v>480</v>
      </c>
      <c r="O2965" s="90">
        <v>2.7446444368999998</v>
      </c>
      <c r="P2965" s="54">
        <v>569</v>
      </c>
    </row>
    <row r="2966" spans="1:16" ht="24">
      <c r="A2966" s="54" t="s">
        <v>225</v>
      </c>
      <c r="B2966" s="54" t="s">
        <v>185</v>
      </c>
      <c r="C2966" s="54" t="s">
        <v>1125</v>
      </c>
      <c r="D2966" s="54" t="s">
        <v>152</v>
      </c>
      <c r="E2966" s="54" t="s">
        <v>365</v>
      </c>
      <c r="F2966" s="54" t="s">
        <v>267</v>
      </c>
      <c r="G2966" s="54" t="s">
        <v>192</v>
      </c>
      <c r="H2966" s="54" t="s">
        <v>473</v>
      </c>
      <c r="I2966" s="54" t="s">
        <v>474</v>
      </c>
      <c r="J2966" s="54" t="s">
        <v>192</v>
      </c>
      <c r="K2966" s="54" t="s">
        <v>481</v>
      </c>
      <c r="L2966" s="89">
        <v>41695</v>
      </c>
      <c r="M2966" s="89"/>
      <c r="N2966" s="54" t="s">
        <v>482</v>
      </c>
      <c r="O2966" s="90">
        <v>1.9703484249000001</v>
      </c>
      <c r="P2966" s="54">
        <v>407</v>
      </c>
    </row>
    <row r="2967" spans="1:16" ht="24">
      <c r="A2967" s="54" t="s">
        <v>225</v>
      </c>
      <c r="B2967" s="54" t="s">
        <v>185</v>
      </c>
      <c r="C2967" s="54" t="s">
        <v>1125</v>
      </c>
      <c r="D2967" s="54" t="s">
        <v>152</v>
      </c>
      <c r="E2967" s="54" t="s">
        <v>365</v>
      </c>
      <c r="F2967" s="54" t="s">
        <v>267</v>
      </c>
      <c r="G2967" s="54" t="s">
        <v>192</v>
      </c>
      <c r="H2967" s="54" t="s">
        <v>473</v>
      </c>
      <c r="I2967" s="54" t="s">
        <v>474</v>
      </c>
      <c r="J2967" s="54" t="s">
        <v>192</v>
      </c>
      <c r="K2967" s="54" t="s">
        <v>483</v>
      </c>
      <c r="L2967" s="89">
        <v>41695</v>
      </c>
      <c r="M2967" s="89"/>
      <c r="N2967" s="54" t="s">
        <v>484</v>
      </c>
      <c r="O2967" s="90">
        <v>7.5513592165999999</v>
      </c>
      <c r="P2967" s="54">
        <v>1575</v>
      </c>
    </row>
    <row r="2968" spans="1:16" ht="24">
      <c r="A2968" s="54" t="s">
        <v>225</v>
      </c>
      <c r="B2968" s="54" t="s">
        <v>185</v>
      </c>
      <c r="C2968" s="54" t="s">
        <v>1125</v>
      </c>
      <c r="D2968" s="54" t="s">
        <v>152</v>
      </c>
      <c r="E2968" s="54" t="s">
        <v>365</v>
      </c>
      <c r="F2968" s="54" t="s">
        <v>267</v>
      </c>
      <c r="G2968" s="54" t="s">
        <v>192</v>
      </c>
      <c r="H2968" s="54" t="s">
        <v>473</v>
      </c>
      <c r="I2968" s="54" t="s">
        <v>474</v>
      </c>
      <c r="J2968" s="54" t="s">
        <v>192</v>
      </c>
      <c r="K2968" s="54" t="s">
        <v>485</v>
      </c>
      <c r="L2968" s="89">
        <v>41695</v>
      </c>
      <c r="M2968" s="89"/>
      <c r="N2968" s="54" t="s">
        <v>486</v>
      </c>
      <c r="O2968" s="90">
        <v>1.4182772373000001</v>
      </c>
      <c r="P2968" s="54">
        <v>296</v>
      </c>
    </row>
    <row r="2969" spans="1:16" ht="24">
      <c r="A2969" s="54" t="s">
        <v>225</v>
      </c>
      <c r="B2969" s="54" t="s">
        <v>185</v>
      </c>
      <c r="C2969" s="54" t="s">
        <v>1125</v>
      </c>
      <c r="D2969" s="54" t="s">
        <v>152</v>
      </c>
      <c r="E2969" s="54" t="s">
        <v>365</v>
      </c>
      <c r="F2969" s="54" t="s">
        <v>267</v>
      </c>
      <c r="G2969" s="54" t="s">
        <v>192</v>
      </c>
      <c r="H2969" s="54" t="s">
        <v>473</v>
      </c>
      <c r="I2969" s="54" t="s">
        <v>474</v>
      </c>
      <c r="J2969" s="54" t="s">
        <v>192</v>
      </c>
      <c r="K2969" s="54" t="s">
        <v>487</v>
      </c>
      <c r="L2969" s="89">
        <v>41695</v>
      </c>
      <c r="M2969" s="89"/>
      <c r="N2969" s="54" t="s">
        <v>488</v>
      </c>
      <c r="O2969" s="90">
        <v>1.3932163075999999</v>
      </c>
      <c r="P2969" s="54">
        <v>285</v>
      </c>
    </row>
    <row r="2970" spans="1:16" ht="24">
      <c r="A2970" s="54" t="s">
        <v>225</v>
      </c>
      <c r="B2970" s="54" t="s">
        <v>185</v>
      </c>
      <c r="C2970" s="54" t="s">
        <v>1125</v>
      </c>
      <c r="D2970" s="54" t="s">
        <v>152</v>
      </c>
      <c r="E2970" s="54" t="s">
        <v>365</v>
      </c>
      <c r="F2970" s="54" t="s">
        <v>267</v>
      </c>
      <c r="G2970" s="54" t="s">
        <v>192</v>
      </c>
      <c r="H2970" s="54" t="s">
        <v>473</v>
      </c>
      <c r="I2970" s="54" t="s">
        <v>474</v>
      </c>
      <c r="J2970" s="54" t="s">
        <v>192</v>
      </c>
      <c r="K2970" s="54" t="s">
        <v>489</v>
      </c>
      <c r="L2970" s="89">
        <v>41695</v>
      </c>
      <c r="M2970" s="89"/>
      <c r="N2970" s="54" t="s">
        <v>490</v>
      </c>
      <c r="O2970" s="90">
        <v>17.991247552099999</v>
      </c>
      <c r="P2970" s="54">
        <v>3712</v>
      </c>
    </row>
    <row r="2971" spans="1:16" ht="24">
      <c r="A2971" s="54" t="s">
        <v>225</v>
      </c>
      <c r="B2971" s="54" t="s">
        <v>185</v>
      </c>
      <c r="C2971" s="54" t="s">
        <v>1125</v>
      </c>
      <c r="D2971" s="54" t="s">
        <v>152</v>
      </c>
      <c r="E2971" s="54" t="s">
        <v>365</v>
      </c>
      <c r="F2971" s="54" t="s">
        <v>267</v>
      </c>
      <c r="G2971" s="54" t="s">
        <v>192</v>
      </c>
      <c r="H2971" s="54" t="s">
        <v>473</v>
      </c>
      <c r="I2971" s="54" t="s">
        <v>474</v>
      </c>
      <c r="J2971" s="54" t="s">
        <v>192</v>
      </c>
      <c r="K2971" s="54" t="s">
        <v>491</v>
      </c>
      <c r="L2971" s="89">
        <v>41695</v>
      </c>
      <c r="M2971" s="89"/>
      <c r="N2971" s="54" t="s">
        <v>492</v>
      </c>
      <c r="O2971" s="90">
        <v>3.1134546617000001</v>
      </c>
      <c r="P2971" s="54">
        <v>632</v>
      </c>
    </row>
    <row r="2972" spans="1:16" ht="24">
      <c r="A2972" s="54" t="s">
        <v>225</v>
      </c>
      <c r="B2972" s="54" t="s">
        <v>185</v>
      </c>
      <c r="C2972" s="54" t="s">
        <v>1125</v>
      </c>
      <c r="D2972" s="54" t="s">
        <v>152</v>
      </c>
      <c r="E2972" s="54" t="s">
        <v>365</v>
      </c>
      <c r="F2972" s="54" t="s">
        <v>267</v>
      </c>
      <c r="G2972" s="54" t="s">
        <v>192</v>
      </c>
      <c r="H2972" s="54" t="s">
        <v>473</v>
      </c>
      <c r="I2972" s="54" t="s">
        <v>474</v>
      </c>
      <c r="J2972" s="54" t="s">
        <v>192</v>
      </c>
      <c r="K2972" s="54" t="s">
        <v>493</v>
      </c>
      <c r="L2972" s="89">
        <v>41695</v>
      </c>
      <c r="M2972" s="89"/>
      <c r="N2972" s="54" t="s">
        <v>494</v>
      </c>
      <c r="O2972" s="90">
        <v>100.02014914510001</v>
      </c>
      <c r="P2972" s="54">
        <v>20021</v>
      </c>
    </row>
    <row r="2973" spans="1:16" ht="24">
      <c r="A2973" s="54" t="s">
        <v>225</v>
      </c>
      <c r="B2973" s="54" t="s">
        <v>185</v>
      </c>
      <c r="C2973" s="54" t="s">
        <v>1125</v>
      </c>
      <c r="D2973" s="54" t="s">
        <v>152</v>
      </c>
      <c r="E2973" s="54" t="s">
        <v>365</v>
      </c>
      <c r="F2973" s="54" t="s">
        <v>267</v>
      </c>
      <c r="G2973" s="54" t="s">
        <v>283</v>
      </c>
      <c r="H2973" s="54" t="s">
        <v>595</v>
      </c>
      <c r="I2973" s="54" t="s">
        <v>596</v>
      </c>
      <c r="J2973" s="54" t="s">
        <v>283</v>
      </c>
      <c r="K2973" s="54" t="s">
        <v>597</v>
      </c>
      <c r="L2973" s="89">
        <v>41695</v>
      </c>
      <c r="M2973" s="89"/>
      <c r="N2973" s="54" t="s">
        <v>598</v>
      </c>
      <c r="O2973" s="90">
        <v>3.8889157018999998</v>
      </c>
      <c r="P2973" s="54">
        <v>765</v>
      </c>
    </row>
    <row r="2974" spans="1:16" ht="24">
      <c r="A2974" s="54" t="s">
        <v>225</v>
      </c>
      <c r="B2974" s="54" t="s">
        <v>185</v>
      </c>
      <c r="C2974" s="54" t="s">
        <v>1125</v>
      </c>
      <c r="D2974" s="54" t="s">
        <v>152</v>
      </c>
      <c r="E2974" s="54" t="s">
        <v>365</v>
      </c>
      <c r="F2974" s="54" t="s">
        <v>267</v>
      </c>
      <c r="G2974" s="54" t="s">
        <v>283</v>
      </c>
      <c r="H2974" s="54" t="s">
        <v>595</v>
      </c>
      <c r="I2974" s="54" t="s">
        <v>596</v>
      </c>
      <c r="J2974" s="54" t="s">
        <v>283</v>
      </c>
      <c r="K2974" s="54" t="s">
        <v>599</v>
      </c>
      <c r="L2974" s="89">
        <v>41695</v>
      </c>
      <c r="M2974" s="89"/>
      <c r="N2974" s="54" t="s">
        <v>600</v>
      </c>
      <c r="O2974" s="90">
        <v>5.0208530899000001</v>
      </c>
      <c r="P2974" s="54">
        <v>975</v>
      </c>
    </row>
    <row r="2975" spans="1:16" ht="24">
      <c r="A2975" s="54" t="s">
        <v>225</v>
      </c>
      <c r="B2975" s="54" t="s">
        <v>185</v>
      </c>
      <c r="C2975" s="54" t="s">
        <v>1125</v>
      </c>
      <c r="D2975" s="54" t="s">
        <v>152</v>
      </c>
      <c r="E2975" s="54" t="s">
        <v>365</v>
      </c>
      <c r="F2975" s="54" t="s">
        <v>267</v>
      </c>
      <c r="G2975" s="54" t="s">
        <v>283</v>
      </c>
      <c r="H2975" s="54" t="s">
        <v>595</v>
      </c>
      <c r="I2975" s="54" t="s">
        <v>596</v>
      </c>
      <c r="J2975" s="54" t="s">
        <v>283</v>
      </c>
      <c r="K2975" s="54" t="s">
        <v>601</v>
      </c>
      <c r="L2975" s="89">
        <v>41695</v>
      </c>
      <c r="M2975" s="89"/>
      <c r="N2975" s="54" t="s">
        <v>602</v>
      </c>
      <c r="O2975" s="90">
        <v>15.652498226900001</v>
      </c>
      <c r="P2975" s="54">
        <v>3097</v>
      </c>
    </row>
    <row r="2976" spans="1:16" ht="24">
      <c r="A2976" s="54" t="s">
        <v>225</v>
      </c>
      <c r="B2976" s="54" t="s">
        <v>185</v>
      </c>
      <c r="C2976" s="54" t="s">
        <v>1125</v>
      </c>
      <c r="D2976" s="54" t="s">
        <v>152</v>
      </c>
      <c r="E2976" s="54" t="s">
        <v>365</v>
      </c>
      <c r="F2976" s="54" t="s">
        <v>267</v>
      </c>
      <c r="G2976" s="54" t="s">
        <v>283</v>
      </c>
      <c r="H2976" s="54" t="s">
        <v>595</v>
      </c>
      <c r="I2976" s="54" t="s">
        <v>596</v>
      </c>
      <c r="J2976" s="54" t="s">
        <v>283</v>
      </c>
      <c r="K2976" s="54" t="s">
        <v>603</v>
      </c>
      <c r="L2976" s="89">
        <v>41695</v>
      </c>
      <c r="M2976" s="89"/>
      <c r="N2976" s="54" t="s">
        <v>604</v>
      </c>
      <c r="O2976" s="90">
        <v>221.65692445740001</v>
      </c>
      <c r="P2976" s="54">
        <v>44669</v>
      </c>
    </row>
    <row r="2977" spans="1:16" ht="24">
      <c r="A2977" s="54" t="s">
        <v>225</v>
      </c>
      <c r="B2977" s="54" t="s">
        <v>185</v>
      </c>
      <c r="C2977" s="54" t="s">
        <v>1125</v>
      </c>
      <c r="D2977" s="54" t="s">
        <v>152</v>
      </c>
      <c r="E2977" s="54" t="s">
        <v>365</v>
      </c>
      <c r="F2977" s="54" t="s">
        <v>267</v>
      </c>
      <c r="G2977" s="54" t="s">
        <v>283</v>
      </c>
      <c r="H2977" s="54" t="s">
        <v>595</v>
      </c>
      <c r="I2977" s="54" t="s">
        <v>596</v>
      </c>
      <c r="J2977" s="54" t="s">
        <v>283</v>
      </c>
      <c r="K2977" s="54" t="s">
        <v>605</v>
      </c>
      <c r="L2977" s="89">
        <v>41695</v>
      </c>
      <c r="M2977" s="89"/>
      <c r="N2977" s="54" t="s">
        <v>606</v>
      </c>
      <c r="O2977" s="90">
        <v>3.4297309773000002</v>
      </c>
      <c r="P2977" s="54">
        <v>677</v>
      </c>
    </row>
    <row r="2978" spans="1:16" ht="24">
      <c r="A2978" s="54" t="s">
        <v>225</v>
      </c>
      <c r="B2978" s="54" t="s">
        <v>185</v>
      </c>
      <c r="C2978" s="54" t="s">
        <v>1125</v>
      </c>
      <c r="D2978" s="54" t="s">
        <v>152</v>
      </c>
      <c r="E2978" s="54" t="s">
        <v>365</v>
      </c>
      <c r="F2978" s="54" t="s">
        <v>267</v>
      </c>
      <c r="G2978" s="54" t="s">
        <v>283</v>
      </c>
      <c r="H2978" s="54" t="s">
        <v>595</v>
      </c>
      <c r="I2978" s="54" t="s">
        <v>596</v>
      </c>
      <c r="J2978" s="54" t="s">
        <v>283</v>
      </c>
      <c r="K2978" s="54" t="s">
        <v>607</v>
      </c>
      <c r="L2978" s="89">
        <v>41695</v>
      </c>
      <c r="M2978" s="89"/>
      <c r="N2978" s="54" t="s">
        <v>608</v>
      </c>
      <c r="O2978" s="90">
        <v>4.0729613729</v>
      </c>
      <c r="P2978" s="54">
        <v>794</v>
      </c>
    </row>
    <row r="2979" spans="1:16" ht="24">
      <c r="A2979" s="54" t="s">
        <v>225</v>
      </c>
      <c r="B2979" s="54" t="s">
        <v>185</v>
      </c>
      <c r="C2979" s="54" t="s">
        <v>1125</v>
      </c>
      <c r="D2979" s="54" t="s">
        <v>152</v>
      </c>
      <c r="E2979" s="54" t="s">
        <v>365</v>
      </c>
      <c r="F2979" s="54" t="s">
        <v>267</v>
      </c>
      <c r="G2979" s="54" t="s">
        <v>283</v>
      </c>
      <c r="H2979" s="54" t="s">
        <v>595</v>
      </c>
      <c r="I2979" s="54" t="s">
        <v>596</v>
      </c>
      <c r="J2979" s="54" t="s">
        <v>283</v>
      </c>
      <c r="K2979" s="54" t="s">
        <v>609</v>
      </c>
      <c r="L2979" s="89">
        <v>41695</v>
      </c>
      <c r="M2979" s="89"/>
      <c r="N2979" s="54" t="s">
        <v>610</v>
      </c>
      <c r="O2979" s="90">
        <v>2.9338820331000002</v>
      </c>
      <c r="P2979" s="54">
        <v>565</v>
      </c>
    </row>
    <row r="2980" spans="1:16" ht="24">
      <c r="A2980" s="54" t="s">
        <v>225</v>
      </c>
      <c r="B2980" s="54" t="s">
        <v>185</v>
      </c>
      <c r="C2980" s="54" t="s">
        <v>1125</v>
      </c>
      <c r="D2980" s="54" t="s">
        <v>152</v>
      </c>
      <c r="E2980" s="54" t="s">
        <v>365</v>
      </c>
      <c r="F2980" s="54" t="s">
        <v>267</v>
      </c>
      <c r="G2980" s="54" t="s">
        <v>283</v>
      </c>
      <c r="H2980" s="54" t="s">
        <v>595</v>
      </c>
      <c r="I2980" s="54" t="s">
        <v>596</v>
      </c>
      <c r="J2980" s="54" t="s">
        <v>283</v>
      </c>
      <c r="K2980" s="54" t="s">
        <v>611</v>
      </c>
      <c r="L2980" s="89">
        <v>41695</v>
      </c>
      <c r="M2980" s="89"/>
      <c r="N2980" s="54" t="s">
        <v>612</v>
      </c>
      <c r="O2980" s="90">
        <v>2.5788330221</v>
      </c>
      <c r="P2980" s="54">
        <v>508</v>
      </c>
    </row>
    <row r="2981" spans="1:16" ht="24">
      <c r="A2981" s="54" t="s">
        <v>225</v>
      </c>
      <c r="B2981" s="54" t="s">
        <v>185</v>
      </c>
      <c r="C2981" s="54" t="s">
        <v>1125</v>
      </c>
      <c r="D2981" s="54" t="s">
        <v>152</v>
      </c>
      <c r="E2981" s="54" t="s">
        <v>365</v>
      </c>
      <c r="F2981" s="54" t="s">
        <v>267</v>
      </c>
      <c r="G2981" s="54" t="s">
        <v>283</v>
      </c>
      <c r="H2981" s="54" t="s">
        <v>595</v>
      </c>
      <c r="I2981" s="54" t="s">
        <v>596</v>
      </c>
      <c r="J2981" s="54" t="s">
        <v>283</v>
      </c>
      <c r="K2981" s="54" t="s">
        <v>613</v>
      </c>
      <c r="L2981" s="89">
        <v>41695</v>
      </c>
      <c r="M2981" s="89"/>
      <c r="N2981" s="54" t="s">
        <v>614</v>
      </c>
      <c r="O2981" s="90">
        <v>9.0205085557000011</v>
      </c>
      <c r="P2981" s="54">
        <v>1770</v>
      </c>
    </row>
    <row r="2982" spans="1:16" ht="24">
      <c r="A2982" s="54" t="s">
        <v>225</v>
      </c>
      <c r="B2982" s="54" t="s">
        <v>185</v>
      </c>
      <c r="C2982" s="54" t="s">
        <v>1125</v>
      </c>
      <c r="D2982" s="54" t="s">
        <v>152</v>
      </c>
      <c r="E2982" s="54" t="s">
        <v>365</v>
      </c>
      <c r="F2982" s="54" t="s">
        <v>267</v>
      </c>
      <c r="G2982" s="54" t="s">
        <v>283</v>
      </c>
      <c r="H2982" s="54" t="s">
        <v>595</v>
      </c>
      <c r="I2982" s="54" t="s">
        <v>596</v>
      </c>
      <c r="J2982" s="54" t="s">
        <v>283</v>
      </c>
      <c r="K2982" s="54" t="s">
        <v>595</v>
      </c>
      <c r="L2982" s="89">
        <v>41695</v>
      </c>
      <c r="M2982" s="89"/>
      <c r="N2982" s="54" t="s">
        <v>615</v>
      </c>
      <c r="O2982" s="90">
        <v>3.8659919857</v>
      </c>
      <c r="P2982" s="54">
        <v>775</v>
      </c>
    </row>
    <row r="2983" spans="1:16" ht="24">
      <c r="A2983" s="54" t="s">
        <v>225</v>
      </c>
      <c r="B2983" s="54" t="s">
        <v>185</v>
      </c>
      <c r="C2983" s="54" t="s">
        <v>1125</v>
      </c>
      <c r="D2983" s="54" t="s">
        <v>152</v>
      </c>
      <c r="E2983" s="54" t="s">
        <v>365</v>
      </c>
      <c r="F2983" s="54" t="s">
        <v>267</v>
      </c>
      <c r="G2983" s="54" t="s">
        <v>283</v>
      </c>
      <c r="H2983" s="54" t="s">
        <v>595</v>
      </c>
      <c r="I2983" s="54" t="s">
        <v>596</v>
      </c>
      <c r="J2983" s="54" t="s">
        <v>283</v>
      </c>
      <c r="K2983" s="54" t="s">
        <v>616</v>
      </c>
      <c r="L2983" s="89">
        <v>41695</v>
      </c>
      <c r="M2983" s="89"/>
      <c r="N2983" s="54" t="s">
        <v>617</v>
      </c>
      <c r="O2983" s="90">
        <v>2.9879481324000001</v>
      </c>
      <c r="P2983" s="54">
        <v>609</v>
      </c>
    </row>
    <row r="2984" spans="1:16" ht="24">
      <c r="A2984" s="54" t="s">
        <v>225</v>
      </c>
      <c r="B2984" s="54" t="s">
        <v>185</v>
      </c>
      <c r="C2984" s="54" t="s">
        <v>1125</v>
      </c>
      <c r="D2984" s="54" t="s">
        <v>152</v>
      </c>
      <c r="E2984" s="54" t="s">
        <v>365</v>
      </c>
      <c r="F2984" s="54" t="s">
        <v>267</v>
      </c>
      <c r="G2984" s="54" t="s">
        <v>194</v>
      </c>
      <c r="H2984" s="54" t="s">
        <v>195</v>
      </c>
      <c r="I2984" s="54" t="s">
        <v>673</v>
      </c>
      <c r="J2984" s="54" t="s">
        <v>194</v>
      </c>
      <c r="K2984" s="54" t="s">
        <v>674</v>
      </c>
      <c r="L2984" s="89">
        <v>41814</v>
      </c>
      <c r="M2984" s="89"/>
      <c r="N2984" s="54" t="s">
        <v>675</v>
      </c>
      <c r="O2984" s="90">
        <v>3.4587013544</v>
      </c>
      <c r="P2984" s="54">
        <v>661</v>
      </c>
    </row>
    <row r="2985" spans="1:16" ht="24">
      <c r="A2985" s="54" t="s">
        <v>225</v>
      </c>
      <c r="B2985" s="54" t="s">
        <v>185</v>
      </c>
      <c r="C2985" s="54" t="s">
        <v>1125</v>
      </c>
      <c r="D2985" s="54" t="s">
        <v>152</v>
      </c>
      <c r="E2985" s="54" t="s">
        <v>365</v>
      </c>
      <c r="F2985" s="54" t="s">
        <v>267</v>
      </c>
      <c r="G2985" s="54" t="s">
        <v>194</v>
      </c>
      <c r="H2985" s="54" t="s">
        <v>195</v>
      </c>
      <c r="I2985" s="54" t="s">
        <v>673</v>
      </c>
      <c r="J2985" s="54" t="s">
        <v>194</v>
      </c>
      <c r="K2985" s="54" t="s">
        <v>195</v>
      </c>
      <c r="L2985" s="89">
        <v>41814</v>
      </c>
      <c r="M2985" s="89"/>
      <c r="N2985" s="54" t="s">
        <v>676</v>
      </c>
      <c r="O2985" s="90">
        <v>5.5899843592999998</v>
      </c>
      <c r="P2985" s="54">
        <v>1056</v>
      </c>
    </row>
    <row r="2986" spans="1:16" ht="24">
      <c r="A2986" s="54" t="s">
        <v>225</v>
      </c>
      <c r="B2986" s="54" t="s">
        <v>185</v>
      </c>
      <c r="C2986" s="54" t="s">
        <v>1125</v>
      </c>
      <c r="D2986" s="54" t="s">
        <v>152</v>
      </c>
      <c r="E2986" s="54" t="s">
        <v>365</v>
      </c>
      <c r="F2986" s="54" t="s">
        <v>267</v>
      </c>
      <c r="G2986" s="54" t="s">
        <v>194</v>
      </c>
      <c r="H2986" s="54" t="s">
        <v>195</v>
      </c>
      <c r="I2986" s="54" t="s">
        <v>673</v>
      </c>
      <c r="J2986" s="54" t="s">
        <v>194</v>
      </c>
      <c r="K2986" s="54" t="s">
        <v>677</v>
      </c>
      <c r="L2986" s="89">
        <v>41814</v>
      </c>
      <c r="M2986" s="89"/>
      <c r="N2986" s="54" t="s">
        <v>678</v>
      </c>
      <c r="O2986" s="90">
        <v>1.6470000121999999</v>
      </c>
      <c r="P2986" s="54">
        <v>312</v>
      </c>
    </row>
    <row r="2987" spans="1:16" ht="24">
      <c r="A2987" s="54" t="s">
        <v>225</v>
      </c>
      <c r="B2987" s="54" t="s">
        <v>185</v>
      </c>
      <c r="C2987" s="54" t="s">
        <v>1125</v>
      </c>
      <c r="D2987" s="54" t="s">
        <v>152</v>
      </c>
      <c r="E2987" s="54" t="s">
        <v>365</v>
      </c>
      <c r="F2987" s="54" t="s">
        <v>267</v>
      </c>
      <c r="G2987" s="54" t="s">
        <v>194</v>
      </c>
      <c r="H2987" s="54" t="s">
        <v>195</v>
      </c>
      <c r="I2987" s="54" t="s">
        <v>673</v>
      </c>
      <c r="J2987" s="54" t="s">
        <v>194</v>
      </c>
      <c r="K2987" s="54" t="s">
        <v>679</v>
      </c>
      <c r="L2987" s="89">
        <v>41814</v>
      </c>
      <c r="M2987" s="89"/>
      <c r="N2987" s="54" t="s">
        <v>680</v>
      </c>
      <c r="O2987" s="90">
        <v>3.6161026905</v>
      </c>
      <c r="P2987" s="54">
        <v>689</v>
      </c>
    </row>
    <row r="2988" spans="1:16" ht="24">
      <c r="A2988" s="54" t="s">
        <v>225</v>
      </c>
      <c r="B2988" s="54" t="s">
        <v>185</v>
      </c>
      <c r="C2988" s="54" t="s">
        <v>1125</v>
      </c>
      <c r="D2988" s="54" t="s">
        <v>152</v>
      </c>
      <c r="E2988" s="54" t="s">
        <v>365</v>
      </c>
      <c r="F2988" s="54" t="s">
        <v>267</v>
      </c>
      <c r="G2988" s="54" t="s">
        <v>194</v>
      </c>
      <c r="H2988" s="54" t="s">
        <v>195</v>
      </c>
      <c r="I2988" s="54" t="s">
        <v>673</v>
      </c>
      <c r="J2988" s="54" t="s">
        <v>194</v>
      </c>
      <c r="K2988" s="54" t="s">
        <v>681</v>
      </c>
      <c r="L2988" s="89">
        <v>41814</v>
      </c>
      <c r="M2988" s="89"/>
      <c r="N2988" s="54" t="s">
        <v>682</v>
      </c>
      <c r="O2988" s="90">
        <v>2.1447041473000001</v>
      </c>
      <c r="P2988" s="54">
        <v>420</v>
      </c>
    </row>
    <row r="2989" spans="1:16" ht="24">
      <c r="A2989" s="54" t="s">
        <v>225</v>
      </c>
      <c r="B2989" s="54" t="s">
        <v>185</v>
      </c>
      <c r="C2989" s="54" t="s">
        <v>1125</v>
      </c>
      <c r="D2989" s="54" t="s">
        <v>152</v>
      </c>
      <c r="E2989" s="54" t="s">
        <v>365</v>
      </c>
      <c r="F2989" s="54" t="s">
        <v>267</v>
      </c>
      <c r="G2989" s="54" t="s">
        <v>194</v>
      </c>
      <c r="H2989" s="54" t="s">
        <v>195</v>
      </c>
      <c r="I2989" s="54" t="s">
        <v>673</v>
      </c>
      <c r="J2989" s="54" t="s">
        <v>194</v>
      </c>
      <c r="K2989" s="54" t="s">
        <v>683</v>
      </c>
      <c r="L2989" s="89">
        <v>41814</v>
      </c>
      <c r="M2989" s="89"/>
      <c r="N2989" s="54" t="s">
        <v>684</v>
      </c>
      <c r="O2989" s="90">
        <v>1.8374823477</v>
      </c>
      <c r="P2989" s="54">
        <v>352</v>
      </c>
    </row>
    <row r="2990" spans="1:16" ht="24">
      <c r="A2990" s="54" t="s">
        <v>225</v>
      </c>
      <c r="B2990" s="54" t="s">
        <v>185</v>
      </c>
      <c r="C2990" s="54" t="s">
        <v>1125</v>
      </c>
      <c r="D2990" s="54" t="s">
        <v>152</v>
      </c>
      <c r="E2990" s="54" t="s">
        <v>365</v>
      </c>
      <c r="F2990" s="54" t="s">
        <v>267</v>
      </c>
      <c r="G2990" s="54" t="s">
        <v>194</v>
      </c>
      <c r="H2990" s="54" t="s">
        <v>195</v>
      </c>
      <c r="I2990" s="54" t="s">
        <v>673</v>
      </c>
      <c r="J2990" s="54" t="s">
        <v>194</v>
      </c>
      <c r="K2990" s="54" t="s">
        <v>685</v>
      </c>
      <c r="L2990" s="89">
        <v>41814</v>
      </c>
      <c r="M2990" s="89"/>
      <c r="N2990" s="54" t="s">
        <v>686</v>
      </c>
      <c r="O2990" s="90">
        <v>2.0086304448000001</v>
      </c>
      <c r="P2990" s="54">
        <v>376</v>
      </c>
    </row>
    <row r="2991" spans="1:16" ht="24">
      <c r="A2991" s="54" t="s">
        <v>225</v>
      </c>
      <c r="B2991" s="54" t="s">
        <v>185</v>
      </c>
      <c r="C2991" s="54" t="s">
        <v>1125</v>
      </c>
      <c r="D2991" s="54" t="s">
        <v>152</v>
      </c>
      <c r="E2991" s="54" t="s">
        <v>365</v>
      </c>
      <c r="F2991" s="54" t="s">
        <v>267</v>
      </c>
      <c r="G2991" s="54" t="s">
        <v>194</v>
      </c>
      <c r="H2991" s="54" t="s">
        <v>195</v>
      </c>
      <c r="I2991" s="54" t="s">
        <v>673</v>
      </c>
      <c r="J2991" s="54" t="s">
        <v>194</v>
      </c>
      <c r="K2991" s="54" t="s">
        <v>687</v>
      </c>
      <c r="L2991" s="89">
        <v>41814</v>
      </c>
      <c r="M2991" s="89"/>
      <c r="N2991" s="54" t="s">
        <v>688</v>
      </c>
      <c r="O2991" s="90">
        <v>4.2780094927999999</v>
      </c>
      <c r="P2991" s="54">
        <v>811</v>
      </c>
    </row>
    <row r="2992" spans="1:16" ht="24">
      <c r="A2992" s="54" t="s">
        <v>225</v>
      </c>
      <c r="B2992" s="54" t="s">
        <v>185</v>
      </c>
      <c r="C2992" s="54" t="s">
        <v>1125</v>
      </c>
      <c r="D2992" s="54" t="s">
        <v>152</v>
      </c>
      <c r="E2992" s="54" t="s">
        <v>365</v>
      </c>
      <c r="F2992" s="54" t="s">
        <v>267</v>
      </c>
      <c r="G2992" s="54" t="s">
        <v>194</v>
      </c>
      <c r="H2992" s="54" t="s">
        <v>195</v>
      </c>
      <c r="I2992" s="54" t="s">
        <v>673</v>
      </c>
      <c r="J2992" s="54" t="s">
        <v>194</v>
      </c>
      <c r="K2992" s="54" t="s">
        <v>689</v>
      </c>
      <c r="L2992" s="89">
        <v>41814</v>
      </c>
      <c r="M2992" s="89"/>
      <c r="N2992" s="54" t="s">
        <v>690</v>
      </c>
      <c r="O2992" s="90">
        <v>2.8900524130999998</v>
      </c>
      <c r="P2992" s="54">
        <v>553</v>
      </c>
    </row>
    <row r="2993" spans="1:16" ht="24">
      <c r="A2993" s="54" t="s">
        <v>225</v>
      </c>
      <c r="B2993" s="54" t="s">
        <v>185</v>
      </c>
      <c r="C2993" s="54" t="s">
        <v>1125</v>
      </c>
      <c r="D2993" s="54" t="s">
        <v>152</v>
      </c>
      <c r="E2993" s="54" t="s">
        <v>365</v>
      </c>
      <c r="F2993" s="54" t="s">
        <v>267</v>
      </c>
      <c r="G2993" s="54" t="s">
        <v>194</v>
      </c>
      <c r="H2993" s="54" t="s">
        <v>195</v>
      </c>
      <c r="I2993" s="54" t="s">
        <v>673</v>
      </c>
      <c r="J2993" s="54" t="s">
        <v>194</v>
      </c>
      <c r="K2993" s="54" t="s">
        <v>691</v>
      </c>
      <c r="L2993" s="89">
        <v>41814</v>
      </c>
      <c r="M2993" s="89"/>
      <c r="N2993" s="54" t="s">
        <v>692</v>
      </c>
      <c r="O2993" s="90">
        <v>2.9093842132000001</v>
      </c>
      <c r="P2993" s="54">
        <v>557</v>
      </c>
    </row>
    <row r="2994" spans="1:16" ht="24">
      <c r="A2994" s="54" t="s">
        <v>225</v>
      </c>
      <c r="B2994" s="54" t="s">
        <v>185</v>
      </c>
      <c r="C2994" s="54" t="s">
        <v>1125</v>
      </c>
      <c r="D2994" s="54" t="s">
        <v>152</v>
      </c>
      <c r="E2994" s="54" t="s">
        <v>365</v>
      </c>
      <c r="F2994" s="54" t="s">
        <v>267</v>
      </c>
      <c r="G2994" s="54" t="s">
        <v>194</v>
      </c>
      <c r="H2994" s="54" t="s">
        <v>195</v>
      </c>
      <c r="I2994" s="54" t="s">
        <v>673</v>
      </c>
      <c r="J2994" s="54" t="s">
        <v>194</v>
      </c>
      <c r="K2994" s="54" t="s">
        <v>693</v>
      </c>
      <c r="L2994" s="89">
        <v>41814</v>
      </c>
      <c r="M2994" s="89"/>
      <c r="N2994" s="54" t="s">
        <v>694</v>
      </c>
      <c r="O2994" s="90">
        <v>2.0114237113</v>
      </c>
      <c r="P2994" s="54">
        <v>381</v>
      </c>
    </row>
    <row r="2995" spans="1:16" ht="24">
      <c r="A2995" s="54" t="s">
        <v>225</v>
      </c>
      <c r="B2995" s="54" t="s">
        <v>185</v>
      </c>
      <c r="C2995" s="54" t="s">
        <v>1125</v>
      </c>
      <c r="D2995" s="54" t="s">
        <v>152</v>
      </c>
      <c r="E2995" s="54" t="s">
        <v>365</v>
      </c>
      <c r="F2995" s="54" t="s">
        <v>267</v>
      </c>
      <c r="G2995" s="54" t="s">
        <v>302</v>
      </c>
      <c r="H2995" s="54" t="s">
        <v>303</v>
      </c>
      <c r="I2995" s="54" t="s">
        <v>304</v>
      </c>
      <c r="J2995" s="54" t="s">
        <v>302</v>
      </c>
      <c r="K2995" s="54" t="s">
        <v>801</v>
      </c>
      <c r="L2995" s="89">
        <v>41695</v>
      </c>
      <c r="M2995" s="89"/>
      <c r="N2995" s="54" t="s">
        <v>802</v>
      </c>
      <c r="O2995" s="90">
        <v>14.702315027499999</v>
      </c>
      <c r="P2995" s="54">
        <v>3029</v>
      </c>
    </row>
    <row r="2996" spans="1:16" ht="24">
      <c r="A2996" s="54" t="s">
        <v>225</v>
      </c>
      <c r="B2996" s="54" t="s">
        <v>185</v>
      </c>
      <c r="C2996" s="54" t="s">
        <v>1125</v>
      </c>
      <c r="D2996" s="54" t="s">
        <v>152</v>
      </c>
      <c r="E2996" s="54" t="s">
        <v>365</v>
      </c>
      <c r="F2996" s="54" t="s">
        <v>267</v>
      </c>
      <c r="G2996" s="54" t="s">
        <v>302</v>
      </c>
      <c r="H2996" s="54" t="s">
        <v>303</v>
      </c>
      <c r="I2996" s="54" t="s">
        <v>304</v>
      </c>
      <c r="J2996" s="54" t="s">
        <v>302</v>
      </c>
      <c r="K2996" s="54" t="s">
        <v>803</v>
      </c>
      <c r="L2996" s="89">
        <v>41695</v>
      </c>
      <c r="M2996" s="89"/>
      <c r="N2996" s="54" t="s">
        <v>804</v>
      </c>
      <c r="O2996" s="90">
        <v>1.4360905429999999</v>
      </c>
      <c r="P2996" s="54">
        <v>289</v>
      </c>
    </row>
    <row r="2997" spans="1:16" ht="24">
      <c r="A2997" s="54" t="s">
        <v>225</v>
      </c>
      <c r="B2997" s="54" t="s">
        <v>185</v>
      </c>
      <c r="C2997" s="54" t="s">
        <v>1125</v>
      </c>
      <c r="D2997" s="54" t="s">
        <v>152</v>
      </c>
      <c r="E2997" s="54" t="s">
        <v>365</v>
      </c>
      <c r="F2997" s="54" t="s">
        <v>267</v>
      </c>
      <c r="G2997" s="54" t="s">
        <v>302</v>
      </c>
      <c r="H2997" s="54" t="s">
        <v>303</v>
      </c>
      <c r="I2997" s="54" t="s">
        <v>304</v>
      </c>
      <c r="J2997" s="54" t="s">
        <v>302</v>
      </c>
      <c r="K2997" s="54" t="s">
        <v>303</v>
      </c>
      <c r="L2997" s="89">
        <v>41695</v>
      </c>
      <c r="M2997" s="89"/>
      <c r="N2997" s="54" t="s">
        <v>805</v>
      </c>
      <c r="O2997" s="90">
        <v>1.5935235169999999</v>
      </c>
      <c r="P2997" s="54">
        <v>314</v>
      </c>
    </row>
    <row r="2998" spans="1:16" ht="24">
      <c r="A2998" s="54" t="s">
        <v>225</v>
      </c>
      <c r="B2998" s="54" t="s">
        <v>185</v>
      </c>
      <c r="C2998" s="54" t="s">
        <v>1125</v>
      </c>
      <c r="D2998" s="54" t="s">
        <v>152</v>
      </c>
      <c r="E2998" s="54" t="s">
        <v>365</v>
      </c>
      <c r="F2998" s="54" t="s">
        <v>267</v>
      </c>
      <c r="G2998" s="54" t="s">
        <v>302</v>
      </c>
      <c r="H2998" s="54" t="s">
        <v>303</v>
      </c>
      <c r="I2998" s="54" t="s">
        <v>304</v>
      </c>
      <c r="J2998" s="54" t="s">
        <v>302</v>
      </c>
      <c r="K2998" s="54" t="s">
        <v>303</v>
      </c>
      <c r="L2998" s="89">
        <v>41695</v>
      </c>
      <c r="M2998" s="89"/>
      <c r="N2998" s="54" t="s">
        <v>305</v>
      </c>
      <c r="O2998" s="90">
        <v>2.9242477780999998</v>
      </c>
      <c r="P2998" s="54">
        <v>606</v>
      </c>
    </row>
    <row r="2999" spans="1:16" ht="24">
      <c r="A2999" s="54" t="s">
        <v>225</v>
      </c>
      <c r="B2999" s="54" t="s">
        <v>185</v>
      </c>
      <c r="C2999" s="54" t="s">
        <v>1125</v>
      </c>
      <c r="D2999" s="54" t="s">
        <v>152</v>
      </c>
      <c r="E2999" s="54" t="s">
        <v>365</v>
      </c>
      <c r="F2999" s="54" t="s">
        <v>267</v>
      </c>
      <c r="G2999" s="54" t="s">
        <v>302</v>
      </c>
      <c r="H2999" s="54" t="s">
        <v>303</v>
      </c>
      <c r="I2999" s="54" t="s">
        <v>304</v>
      </c>
      <c r="J2999" s="54" t="s">
        <v>302</v>
      </c>
      <c r="K2999" s="54" t="s">
        <v>306</v>
      </c>
      <c r="L2999" s="89">
        <v>41695</v>
      </c>
      <c r="M2999" s="89"/>
      <c r="N2999" s="54" t="s">
        <v>307</v>
      </c>
      <c r="O2999" s="90">
        <v>5.1317452096</v>
      </c>
      <c r="P2999" s="54">
        <v>1026</v>
      </c>
    </row>
    <row r="3000" spans="1:16" ht="24">
      <c r="A3000" s="54" t="s">
        <v>225</v>
      </c>
      <c r="B3000" s="54" t="s">
        <v>185</v>
      </c>
      <c r="C3000" s="54" t="s">
        <v>1125</v>
      </c>
      <c r="D3000" s="54" t="s">
        <v>152</v>
      </c>
      <c r="E3000" s="54" t="s">
        <v>365</v>
      </c>
      <c r="F3000" s="54" t="s">
        <v>267</v>
      </c>
      <c r="G3000" s="54" t="s">
        <v>302</v>
      </c>
      <c r="H3000" s="54" t="s">
        <v>303</v>
      </c>
      <c r="I3000" s="54" t="s">
        <v>304</v>
      </c>
      <c r="J3000" s="54" t="s">
        <v>302</v>
      </c>
      <c r="K3000" s="54" t="s">
        <v>308</v>
      </c>
      <c r="L3000" s="89">
        <v>41695</v>
      </c>
      <c r="M3000" s="89"/>
      <c r="N3000" s="54" t="s">
        <v>309</v>
      </c>
      <c r="O3000" s="90">
        <v>186.66538009230001</v>
      </c>
      <c r="P3000" s="54">
        <v>37293</v>
      </c>
    </row>
    <row r="3001" spans="1:16" ht="24">
      <c r="A3001" s="54" t="s">
        <v>225</v>
      </c>
      <c r="B3001" s="54" t="s">
        <v>185</v>
      </c>
      <c r="C3001" s="54" t="s">
        <v>1125</v>
      </c>
      <c r="D3001" s="54" t="s">
        <v>152</v>
      </c>
      <c r="E3001" s="54" t="s">
        <v>365</v>
      </c>
      <c r="F3001" s="54" t="s">
        <v>267</v>
      </c>
      <c r="G3001" s="54" t="s">
        <v>302</v>
      </c>
      <c r="H3001" s="54" t="s">
        <v>303</v>
      </c>
      <c r="I3001" s="54" t="s">
        <v>304</v>
      </c>
      <c r="J3001" s="54" t="s">
        <v>302</v>
      </c>
      <c r="K3001" s="54" t="s">
        <v>806</v>
      </c>
      <c r="L3001" s="89">
        <v>41695</v>
      </c>
      <c r="M3001" s="89"/>
      <c r="N3001" s="54" t="s">
        <v>807</v>
      </c>
      <c r="O3001" s="90">
        <v>1.1270768416000001</v>
      </c>
      <c r="P3001" s="54">
        <v>241</v>
      </c>
    </row>
    <row r="3002" spans="1:16" ht="24">
      <c r="A3002" s="54" t="s">
        <v>225</v>
      </c>
      <c r="B3002" s="54" t="s">
        <v>185</v>
      </c>
      <c r="C3002" s="54" t="s">
        <v>1125</v>
      </c>
      <c r="D3002" s="54" t="s">
        <v>152</v>
      </c>
      <c r="E3002" s="54" t="s">
        <v>365</v>
      </c>
      <c r="F3002" s="54" t="s">
        <v>267</v>
      </c>
      <c r="G3002" s="54" t="s">
        <v>302</v>
      </c>
      <c r="H3002" s="54" t="s">
        <v>303</v>
      </c>
      <c r="I3002" s="54" t="s">
        <v>304</v>
      </c>
      <c r="J3002" s="54" t="s">
        <v>302</v>
      </c>
      <c r="K3002" s="54" t="s">
        <v>808</v>
      </c>
      <c r="L3002" s="89">
        <v>41695</v>
      </c>
      <c r="M3002" s="89"/>
      <c r="N3002" s="54" t="s">
        <v>809</v>
      </c>
      <c r="O3002" s="90">
        <v>5.0266704048999999</v>
      </c>
      <c r="P3002" s="54">
        <v>1009</v>
      </c>
    </row>
    <row r="3003" spans="1:16" ht="24">
      <c r="A3003" s="54" t="s">
        <v>225</v>
      </c>
      <c r="B3003" s="54" t="s">
        <v>185</v>
      </c>
      <c r="C3003" s="54" t="s">
        <v>1125</v>
      </c>
      <c r="D3003" s="54" t="s">
        <v>152</v>
      </c>
      <c r="E3003" s="54" t="s">
        <v>365</v>
      </c>
      <c r="F3003" s="54" t="s">
        <v>267</v>
      </c>
      <c r="G3003" s="54" t="s">
        <v>302</v>
      </c>
      <c r="H3003" s="54" t="s">
        <v>303</v>
      </c>
      <c r="I3003" s="54" t="s">
        <v>304</v>
      </c>
      <c r="J3003" s="54" t="s">
        <v>302</v>
      </c>
      <c r="K3003" s="54" t="s">
        <v>810</v>
      </c>
      <c r="L3003" s="89">
        <v>41695</v>
      </c>
      <c r="M3003" s="89"/>
      <c r="N3003" s="54" t="s">
        <v>811</v>
      </c>
      <c r="O3003" s="90">
        <v>1.3616528439</v>
      </c>
      <c r="P3003" s="54">
        <v>287</v>
      </c>
    </row>
    <row r="3004" spans="1:16" ht="24">
      <c r="A3004" s="54" t="s">
        <v>225</v>
      </c>
      <c r="B3004" s="54" t="s">
        <v>185</v>
      </c>
      <c r="C3004" s="54" t="s">
        <v>1125</v>
      </c>
      <c r="D3004" s="54" t="s">
        <v>152</v>
      </c>
      <c r="E3004" s="54" t="s">
        <v>365</v>
      </c>
      <c r="F3004" s="54" t="s">
        <v>267</v>
      </c>
      <c r="G3004" s="54" t="s">
        <v>302</v>
      </c>
      <c r="H3004" s="54" t="s">
        <v>303</v>
      </c>
      <c r="I3004" s="54" t="s">
        <v>304</v>
      </c>
      <c r="J3004" s="54" t="s">
        <v>302</v>
      </c>
      <c r="K3004" s="54" t="s">
        <v>812</v>
      </c>
      <c r="L3004" s="89">
        <v>41695</v>
      </c>
      <c r="M3004" s="89"/>
      <c r="N3004" s="54" t="s">
        <v>813</v>
      </c>
      <c r="O3004" s="90">
        <v>6.6965703521000002</v>
      </c>
      <c r="P3004" s="54">
        <v>1344</v>
      </c>
    </row>
    <row r="3005" spans="1:16" ht="24">
      <c r="A3005" s="54" t="s">
        <v>225</v>
      </c>
      <c r="B3005" s="54" t="s">
        <v>185</v>
      </c>
      <c r="C3005" s="54" t="s">
        <v>1125</v>
      </c>
      <c r="D3005" s="54" t="s">
        <v>152</v>
      </c>
      <c r="E3005" s="54" t="s">
        <v>365</v>
      </c>
      <c r="F3005" s="54" t="s">
        <v>267</v>
      </c>
      <c r="G3005" s="54" t="s">
        <v>302</v>
      </c>
      <c r="H3005" s="54" t="s">
        <v>303</v>
      </c>
      <c r="I3005" s="54" t="s">
        <v>304</v>
      </c>
      <c r="J3005" s="54" t="s">
        <v>302</v>
      </c>
      <c r="K3005" s="54" t="s">
        <v>814</v>
      </c>
      <c r="L3005" s="89">
        <v>41695</v>
      </c>
      <c r="M3005" s="89"/>
      <c r="N3005" s="54" t="s">
        <v>815</v>
      </c>
      <c r="O3005" s="90">
        <v>1.5251308758</v>
      </c>
      <c r="P3005" s="54">
        <v>311</v>
      </c>
    </row>
    <row r="3006" spans="1:16" ht="24">
      <c r="A3006" s="54" t="s">
        <v>225</v>
      </c>
      <c r="B3006" s="54" t="s">
        <v>185</v>
      </c>
      <c r="C3006" s="54" t="s">
        <v>1125</v>
      </c>
      <c r="D3006" s="54" t="s">
        <v>152</v>
      </c>
      <c r="E3006" s="54" t="s">
        <v>365</v>
      </c>
      <c r="F3006" s="54" t="s">
        <v>267</v>
      </c>
      <c r="G3006" s="54" t="s">
        <v>302</v>
      </c>
      <c r="H3006" s="54" t="s">
        <v>303</v>
      </c>
      <c r="I3006" s="54" t="s">
        <v>304</v>
      </c>
      <c r="J3006" s="54" t="s">
        <v>302</v>
      </c>
      <c r="K3006" s="54" t="s">
        <v>816</v>
      </c>
      <c r="L3006" s="89">
        <v>41695</v>
      </c>
      <c r="M3006" s="89"/>
      <c r="N3006" s="54" t="s">
        <v>817</v>
      </c>
      <c r="O3006" s="90">
        <v>1.5590104655999999</v>
      </c>
      <c r="P3006" s="54">
        <v>318</v>
      </c>
    </row>
    <row r="3007" spans="1:16" ht="24">
      <c r="A3007" s="54" t="s">
        <v>225</v>
      </c>
      <c r="B3007" s="54" t="s">
        <v>185</v>
      </c>
      <c r="C3007" s="54" t="s">
        <v>1125</v>
      </c>
      <c r="D3007" s="54" t="s">
        <v>152</v>
      </c>
      <c r="E3007" s="54" t="s">
        <v>365</v>
      </c>
      <c r="F3007" s="54" t="s">
        <v>267</v>
      </c>
      <c r="G3007" s="54" t="s">
        <v>302</v>
      </c>
      <c r="H3007" s="54" t="s">
        <v>303</v>
      </c>
      <c r="I3007" s="54" t="s">
        <v>304</v>
      </c>
      <c r="J3007" s="54" t="s">
        <v>302</v>
      </c>
      <c r="K3007" s="54" t="s">
        <v>818</v>
      </c>
      <c r="L3007" s="89">
        <v>41695</v>
      </c>
      <c r="M3007" s="89"/>
      <c r="N3007" s="54" t="s">
        <v>819</v>
      </c>
      <c r="O3007" s="90">
        <v>3.7459806766999999</v>
      </c>
      <c r="P3007" s="54">
        <v>721</v>
      </c>
    </row>
    <row r="3008" spans="1:16" ht="24">
      <c r="A3008" s="54" t="s">
        <v>225</v>
      </c>
      <c r="B3008" s="54" t="s">
        <v>185</v>
      </c>
      <c r="C3008" s="54" t="s">
        <v>1125</v>
      </c>
      <c r="D3008" s="54" t="s">
        <v>152</v>
      </c>
      <c r="E3008" s="54" t="s">
        <v>365</v>
      </c>
      <c r="F3008" s="54" t="s">
        <v>267</v>
      </c>
      <c r="G3008" s="54" t="s">
        <v>854</v>
      </c>
      <c r="H3008" s="54" t="s">
        <v>876</v>
      </c>
      <c r="I3008" s="54" t="s">
        <v>877</v>
      </c>
      <c r="J3008" s="54" t="s">
        <v>854</v>
      </c>
      <c r="K3008" s="54" t="s">
        <v>878</v>
      </c>
      <c r="L3008" s="89">
        <v>41695</v>
      </c>
      <c r="M3008" s="89"/>
      <c r="N3008" s="54" t="s">
        <v>879</v>
      </c>
      <c r="O3008" s="90">
        <v>1.0490163761</v>
      </c>
      <c r="P3008" s="54">
        <v>211</v>
      </c>
    </row>
    <row r="3009" spans="1:16" ht="24">
      <c r="A3009" s="54" t="s">
        <v>225</v>
      </c>
      <c r="B3009" s="54" t="s">
        <v>185</v>
      </c>
      <c r="C3009" s="54" t="s">
        <v>1125</v>
      </c>
      <c r="D3009" s="54" t="s">
        <v>152</v>
      </c>
      <c r="E3009" s="54" t="s">
        <v>365</v>
      </c>
      <c r="F3009" s="54" t="s">
        <v>267</v>
      </c>
      <c r="G3009" s="54" t="s">
        <v>854</v>
      </c>
      <c r="H3009" s="54" t="s">
        <v>876</v>
      </c>
      <c r="I3009" s="54" t="s">
        <v>877</v>
      </c>
      <c r="J3009" s="54" t="s">
        <v>854</v>
      </c>
      <c r="K3009" s="54" t="s">
        <v>880</v>
      </c>
      <c r="L3009" s="89">
        <v>41695</v>
      </c>
      <c r="M3009" s="89"/>
      <c r="N3009" s="54" t="s">
        <v>881</v>
      </c>
      <c r="O3009" s="90">
        <v>71.940614881300007</v>
      </c>
      <c r="P3009" s="54">
        <v>14126</v>
      </c>
    </row>
    <row r="3010" spans="1:16" ht="24">
      <c r="A3010" s="54" t="s">
        <v>225</v>
      </c>
      <c r="B3010" s="54" t="s">
        <v>185</v>
      </c>
      <c r="C3010" s="54" t="s">
        <v>1125</v>
      </c>
      <c r="D3010" s="54" t="s">
        <v>152</v>
      </c>
      <c r="E3010" s="54" t="s">
        <v>365</v>
      </c>
      <c r="F3010" s="54" t="s">
        <v>267</v>
      </c>
      <c r="G3010" s="54" t="s">
        <v>854</v>
      </c>
      <c r="H3010" s="54" t="s">
        <v>876</v>
      </c>
      <c r="I3010" s="54" t="s">
        <v>877</v>
      </c>
      <c r="J3010" s="54" t="s">
        <v>854</v>
      </c>
      <c r="K3010" s="54" t="s">
        <v>872</v>
      </c>
      <c r="L3010" s="89">
        <v>41695</v>
      </c>
      <c r="M3010" s="89"/>
      <c r="N3010" s="54" t="s">
        <v>882</v>
      </c>
      <c r="O3010" s="90">
        <v>20.931698877900001</v>
      </c>
      <c r="P3010" s="54">
        <v>4173</v>
      </c>
    </row>
    <row r="3011" spans="1:16" ht="24">
      <c r="A3011" s="54" t="s">
        <v>225</v>
      </c>
      <c r="B3011" s="54" t="s">
        <v>185</v>
      </c>
      <c r="C3011" s="54" t="s">
        <v>1125</v>
      </c>
      <c r="D3011" s="54" t="s">
        <v>152</v>
      </c>
      <c r="E3011" s="54" t="s">
        <v>365</v>
      </c>
      <c r="F3011" s="54" t="s">
        <v>267</v>
      </c>
      <c r="G3011" s="54" t="s">
        <v>854</v>
      </c>
      <c r="H3011" s="54" t="s">
        <v>876</v>
      </c>
      <c r="I3011" s="54" t="s">
        <v>877</v>
      </c>
      <c r="J3011" s="54" t="s">
        <v>854</v>
      </c>
      <c r="K3011" s="54" t="s">
        <v>876</v>
      </c>
      <c r="L3011" s="89">
        <v>41695</v>
      </c>
      <c r="M3011" s="89"/>
      <c r="N3011" s="54" t="s">
        <v>883</v>
      </c>
      <c r="O3011" s="90">
        <v>4.0687765108000002</v>
      </c>
      <c r="P3011" s="54">
        <v>799</v>
      </c>
    </row>
    <row r="3012" spans="1:16" ht="24">
      <c r="A3012" s="54" t="s">
        <v>225</v>
      </c>
      <c r="B3012" s="54" t="s">
        <v>185</v>
      </c>
      <c r="C3012" s="54" t="s">
        <v>1125</v>
      </c>
      <c r="D3012" s="54" t="s">
        <v>152</v>
      </c>
      <c r="E3012" s="54" t="s">
        <v>365</v>
      </c>
      <c r="F3012" s="54" t="s">
        <v>267</v>
      </c>
      <c r="G3012" s="54" t="s">
        <v>199</v>
      </c>
      <c r="H3012" s="54" t="s">
        <v>200</v>
      </c>
      <c r="I3012" s="54" t="s">
        <v>936</v>
      </c>
      <c r="J3012" s="54" t="s">
        <v>199</v>
      </c>
      <c r="K3012" s="54" t="s">
        <v>1513</v>
      </c>
      <c r="L3012" s="89">
        <v>1</v>
      </c>
      <c r="M3012" s="89"/>
      <c r="N3012" s="54" t="s">
        <v>935</v>
      </c>
      <c r="O3012" s="90">
        <v>5.4540710473000003</v>
      </c>
      <c r="P3012" s="54">
        <v>1187</v>
      </c>
    </row>
    <row r="3013" spans="1:16" ht="24">
      <c r="A3013" s="54" t="s">
        <v>225</v>
      </c>
      <c r="B3013" s="54" t="s">
        <v>185</v>
      </c>
      <c r="C3013" s="54" t="s">
        <v>1125</v>
      </c>
      <c r="D3013" s="54" t="s">
        <v>152</v>
      </c>
      <c r="E3013" s="54" t="s">
        <v>365</v>
      </c>
      <c r="F3013" s="54" t="s">
        <v>267</v>
      </c>
      <c r="G3013" s="54" t="s">
        <v>199</v>
      </c>
      <c r="H3013" s="54" t="s">
        <v>1129</v>
      </c>
      <c r="I3013" s="54" t="s">
        <v>1130</v>
      </c>
      <c r="J3013" s="54" t="s">
        <v>199</v>
      </c>
      <c r="K3013" s="54" t="s">
        <v>311</v>
      </c>
      <c r="L3013" s="89">
        <v>41778</v>
      </c>
      <c r="M3013" s="89"/>
      <c r="N3013" s="54" t="s">
        <v>1131</v>
      </c>
      <c r="O3013" s="90">
        <v>4.1500195849999999</v>
      </c>
      <c r="P3013" s="54">
        <v>841</v>
      </c>
    </row>
    <row r="3014" spans="1:16" ht="24">
      <c r="A3014" s="54" t="s">
        <v>225</v>
      </c>
      <c r="B3014" s="54" t="s">
        <v>185</v>
      </c>
      <c r="C3014" s="54" t="s">
        <v>1125</v>
      </c>
      <c r="D3014" s="54" t="s">
        <v>152</v>
      </c>
      <c r="E3014" s="54" t="s">
        <v>365</v>
      </c>
      <c r="F3014" s="54" t="s">
        <v>267</v>
      </c>
      <c r="G3014" s="54" t="s">
        <v>199</v>
      </c>
      <c r="H3014" s="54" t="s">
        <v>1129</v>
      </c>
      <c r="I3014" s="54" t="s">
        <v>1130</v>
      </c>
      <c r="J3014" s="54" t="s">
        <v>199</v>
      </c>
      <c r="K3014" s="54" t="s">
        <v>962</v>
      </c>
      <c r="L3014" s="89">
        <v>41778</v>
      </c>
      <c r="M3014" s="89"/>
      <c r="N3014" s="54" t="s">
        <v>1132</v>
      </c>
      <c r="O3014" s="90">
        <v>1.3393863214999999</v>
      </c>
      <c r="P3014" s="54">
        <v>261</v>
      </c>
    </row>
    <row r="3015" spans="1:16" ht="24">
      <c r="A3015" s="54" t="s">
        <v>225</v>
      </c>
      <c r="B3015" s="54" t="s">
        <v>185</v>
      </c>
      <c r="C3015" s="54" t="s">
        <v>1125</v>
      </c>
      <c r="D3015" s="54" t="s">
        <v>152</v>
      </c>
      <c r="E3015" s="54" t="s">
        <v>365</v>
      </c>
      <c r="F3015" s="54" t="s">
        <v>267</v>
      </c>
      <c r="G3015" s="54" t="s">
        <v>199</v>
      </c>
      <c r="H3015" s="54" t="s">
        <v>1129</v>
      </c>
      <c r="I3015" s="54" t="s">
        <v>1130</v>
      </c>
      <c r="J3015" s="54" t="s">
        <v>199</v>
      </c>
      <c r="K3015" s="54" t="s">
        <v>968</v>
      </c>
      <c r="L3015" s="89">
        <v>41778</v>
      </c>
      <c r="M3015" s="89"/>
      <c r="N3015" s="54" t="s">
        <v>1133</v>
      </c>
      <c r="O3015" s="90">
        <v>1.0465542504000001</v>
      </c>
      <c r="P3015" s="54">
        <v>211</v>
      </c>
    </row>
    <row r="3016" spans="1:16" ht="24">
      <c r="A3016" s="54" t="s">
        <v>225</v>
      </c>
      <c r="B3016" s="54" t="s">
        <v>185</v>
      </c>
      <c r="C3016" s="54" t="s">
        <v>1125</v>
      </c>
      <c r="D3016" s="54" t="s">
        <v>152</v>
      </c>
      <c r="E3016" s="54" t="s">
        <v>365</v>
      </c>
      <c r="F3016" s="54" t="s">
        <v>267</v>
      </c>
      <c r="G3016" s="54" t="s">
        <v>199</v>
      </c>
      <c r="H3016" s="54" t="s">
        <v>1129</v>
      </c>
      <c r="I3016" s="54" t="s">
        <v>1130</v>
      </c>
      <c r="J3016" s="54" t="s">
        <v>199</v>
      </c>
      <c r="K3016" s="54" t="s">
        <v>987</v>
      </c>
      <c r="L3016" s="89">
        <v>41778</v>
      </c>
      <c r="M3016" s="89"/>
      <c r="N3016" s="54" t="s">
        <v>1134</v>
      </c>
      <c r="O3016" s="90">
        <v>0.92336343480000005</v>
      </c>
      <c r="P3016" s="54">
        <v>204</v>
      </c>
    </row>
    <row r="3017" spans="1:16" ht="24">
      <c r="A3017" s="54" t="s">
        <v>225</v>
      </c>
      <c r="B3017" s="54" t="s">
        <v>185</v>
      </c>
      <c r="C3017" s="54" t="s">
        <v>1125</v>
      </c>
      <c r="D3017" s="54" t="s">
        <v>152</v>
      </c>
      <c r="E3017" s="54" t="s">
        <v>365</v>
      </c>
      <c r="F3017" s="54" t="s">
        <v>267</v>
      </c>
      <c r="G3017" s="54" t="s">
        <v>199</v>
      </c>
      <c r="H3017" s="54" t="s">
        <v>1129</v>
      </c>
      <c r="I3017" s="54" t="s">
        <v>1130</v>
      </c>
      <c r="J3017" s="54" t="s">
        <v>199</v>
      </c>
      <c r="K3017" s="54" t="s">
        <v>201</v>
      </c>
      <c r="L3017" s="89">
        <v>41778</v>
      </c>
      <c r="M3017" s="89"/>
      <c r="N3017" s="54" t="s">
        <v>1135</v>
      </c>
      <c r="O3017" s="90">
        <v>1.8637579527000001</v>
      </c>
      <c r="P3017" s="54">
        <v>414</v>
      </c>
    </row>
    <row r="3018" spans="1:16" ht="24">
      <c r="A3018" s="54" t="s">
        <v>225</v>
      </c>
      <c r="B3018" s="54" t="s">
        <v>185</v>
      </c>
      <c r="C3018" s="54" t="s">
        <v>1125</v>
      </c>
      <c r="D3018" s="54" t="s">
        <v>152</v>
      </c>
      <c r="E3018" s="54" t="s">
        <v>365</v>
      </c>
      <c r="F3018" s="54" t="s">
        <v>267</v>
      </c>
      <c r="G3018" s="54" t="s">
        <v>199</v>
      </c>
      <c r="H3018" s="54" t="s">
        <v>1129</v>
      </c>
      <c r="I3018" s="54" t="s">
        <v>1130</v>
      </c>
      <c r="J3018" s="54" t="s">
        <v>199</v>
      </c>
      <c r="K3018" s="54" t="s">
        <v>315</v>
      </c>
      <c r="L3018" s="89">
        <v>41778</v>
      </c>
      <c r="M3018" s="89"/>
      <c r="N3018" s="54" t="s">
        <v>1136</v>
      </c>
      <c r="O3018" s="90">
        <v>2.0943016618999999</v>
      </c>
      <c r="P3018" s="54">
        <v>414</v>
      </c>
    </row>
    <row r="3019" spans="1:16" ht="24">
      <c r="A3019" s="54" t="s">
        <v>225</v>
      </c>
      <c r="B3019" s="54" t="s">
        <v>185</v>
      </c>
      <c r="C3019" s="54" t="s">
        <v>1125</v>
      </c>
      <c r="D3019" s="54" t="s">
        <v>152</v>
      </c>
      <c r="E3019" s="54" t="s">
        <v>365</v>
      </c>
      <c r="F3019" s="54" t="s">
        <v>267</v>
      </c>
      <c r="G3019" s="54" t="s">
        <v>199</v>
      </c>
      <c r="H3019" s="54" t="s">
        <v>971</v>
      </c>
      <c r="I3019" s="54" t="s">
        <v>972</v>
      </c>
      <c r="J3019" s="54" t="s">
        <v>199</v>
      </c>
      <c r="K3019" s="54" t="s">
        <v>973</v>
      </c>
      <c r="L3019" s="89">
        <v>41695</v>
      </c>
      <c r="M3019" s="89"/>
      <c r="N3019" s="54" t="s">
        <v>974</v>
      </c>
      <c r="O3019" s="90">
        <v>5.9435653983000014</v>
      </c>
      <c r="P3019" s="54">
        <v>1164</v>
      </c>
    </row>
    <row r="3020" spans="1:16" ht="36">
      <c r="A3020" s="54" t="s">
        <v>225</v>
      </c>
      <c r="B3020" s="54" t="s">
        <v>185</v>
      </c>
      <c r="C3020" s="54" t="s">
        <v>1125</v>
      </c>
      <c r="D3020" s="54" t="s">
        <v>152</v>
      </c>
      <c r="E3020" s="54" t="s">
        <v>365</v>
      </c>
      <c r="F3020" s="54" t="s">
        <v>267</v>
      </c>
      <c r="G3020" s="54" t="s">
        <v>199</v>
      </c>
      <c r="H3020" s="54" t="s">
        <v>971</v>
      </c>
      <c r="I3020" s="54" t="s">
        <v>972</v>
      </c>
      <c r="J3020" s="54" t="s">
        <v>199</v>
      </c>
      <c r="K3020" s="54" t="s">
        <v>975</v>
      </c>
      <c r="L3020" s="89">
        <v>41695</v>
      </c>
      <c r="M3020" s="89"/>
      <c r="N3020" s="54" t="s">
        <v>976</v>
      </c>
      <c r="O3020" s="90">
        <v>27.572750996900002</v>
      </c>
      <c r="P3020" s="54">
        <v>5593</v>
      </c>
    </row>
    <row r="3021" spans="1:16" ht="24">
      <c r="A3021" s="54" t="s">
        <v>225</v>
      </c>
      <c r="B3021" s="54" t="s">
        <v>185</v>
      </c>
      <c r="C3021" s="54" t="s">
        <v>1125</v>
      </c>
      <c r="D3021" s="54" t="s">
        <v>152</v>
      </c>
      <c r="E3021" s="54" t="s">
        <v>365</v>
      </c>
      <c r="F3021" s="54" t="s">
        <v>267</v>
      </c>
      <c r="G3021" s="54" t="s">
        <v>199</v>
      </c>
      <c r="H3021" s="54" t="s">
        <v>971</v>
      </c>
      <c r="I3021" s="54" t="s">
        <v>972</v>
      </c>
      <c r="J3021" s="54" t="s">
        <v>199</v>
      </c>
      <c r="K3021" s="54" t="s">
        <v>977</v>
      </c>
      <c r="L3021" s="89">
        <v>41695</v>
      </c>
      <c r="M3021" s="89"/>
      <c r="N3021" s="54" t="s">
        <v>978</v>
      </c>
      <c r="O3021" s="90">
        <v>5.5041468424</v>
      </c>
      <c r="P3021" s="54">
        <v>1075</v>
      </c>
    </row>
    <row r="3022" spans="1:16" ht="24">
      <c r="A3022" s="54" t="s">
        <v>225</v>
      </c>
      <c r="B3022" s="54" t="s">
        <v>185</v>
      </c>
      <c r="C3022" s="54" t="s">
        <v>1125</v>
      </c>
      <c r="D3022" s="54" t="s">
        <v>152</v>
      </c>
      <c r="E3022" s="54" t="s">
        <v>365</v>
      </c>
      <c r="F3022" s="54" t="s">
        <v>267</v>
      </c>
      <c r="G3022" s="54" t="s">
        <v>199</v>
      </c>
      <c r="H3022" s="54" t="s">
        <v>971</v>
      </c>
      <c r="I3022" s="54" t="s">
        <v>972</v>
      </c>
      <c r="J3022" s="54" t="s">
        <v>199</v>
      </c>
      <c r="K3022" s="54" t="s">
        <v>979</v>
      </c>
      <c r="L3022" s="89">
        <v>41695</v>
      </c>
      <c r="M3022" s="89"/>
      <c r="N3022" s="54" t="s">
        <v>980</v>
      </c>
      <c r="O3022" s="90">
        <v>9.7420087906999999</v>
      </c>
      <c r="P3022" s="54">
        <v>1942</v>
      </c>
    </row>
    <row r="3023" spans="1:16" ht="24">
      <c r="A3023" s="54" t="s">
        <v>225</v>
      </c>
      <c r="B3023" s="54" t="s">
        <v>185</v>
      </c>
      <c r="C3023" s="54" t="s">
        <v>1125</v>
      </c>
      <c r="D3023" s="54" t="s">
        <v>152</v>
      </c>
      <c r="E3023" s="54" t="s">
        <v>365</v>
      </c>
      <c r="F3023" s="54" t="s">
        <v>267</v>
      </c>
      <c r="G3023" s="54" t="s">
        <v>199</v>
      </c>
      <c r="H3023" s="54" t="s">
        <v>971</v>
      </c>
      <c r="I3023" s="54" t="s">
        <v>972</v>
      </c>
      <c r="J3023" s="54" t="s">
        <v>199</v>
      </c>
      <c r="K3023" s="54" t="s">
        <v>981</v>
      </c>
      <c r="L3023" s="89">
        <v>41695</v>
      </c>
      <c r="M3023" s="89"/>
      <c r="N3023" s="54" t="s">
        <v>982</v>
      </c>
      <c r="O3023" s="90">
        <v>6.5478935197000014</v>
      </c>
      <c r="P3023" s="54">
        <v>1282</v>
      </c>
    </row>
    <row r="3024" spans="1:16" ht="24">
      <c r="A3024" s="54" t="s">
        <v>225</v>
      </c>
      <c r="B3024" s="54" t="s">
        <v>185</v>
      </c>
      <c r="C3024" s="54" t="s">
        <v>1125</v>
      </c>
      <c r="D3024" s="54" t="s">
        <v>152</v>
      </c>
      <c r="E3024" s="54" t="s">
        <v>365</v>
      </c>
      <c r="F3024" s="54" t="s">
        <v>267</v>
      </c>
      <c r="G3024" s="54" t="s">
        <v>199</v>
      </c>
      <c r="H3024" s="54" t="s">
        <v>971</v>
      </c>
      <c r="I3024" s="54" t="s">
        <v>972</v>
      </c>
      <c r="J3024" s="54" t="s">
        <v>199</v>
      </c>
      <c r="K3024" s="54" t="s">
        <v>983</v>
      </c>
      <c r="L3024" s="89">
        <v>41695</v>
      </c>
      <c r="M3024" s="89"/>
      <c r="N3024" s="54" t="s">
        <v>984</v>
      </c>
      <c r="O3024" s="90">
        <v>61.819374008499999</v>
      </c>
      <c r="P3024" s="54">
        <v>12724</v>
      </c>
    </row>
    <row r="3025" spans="1:16" ht="24">
      <c r="A3025" s="54" t="s">
        <v>225</v>
      </c>
      <c r="B3025" s="54" t="s">
        <v>185</v>
      </c>
      <c r="C3025" s="54" t="s">
        <v>1125</v>
      </c>
      <c r="D3025" s="54" t="s">
        <v>152</v>
      </c>
      <c r="E3025" s="54" t="s">
        <v>365</v>
      </c>
      <c r="F3025" s="54" t="s">
        <v>267</v>
      </c>
      <c r="G3025" s="54" t="s">
        <v>199</v>
      </c>
      <c r="H3025" s="54" t="s">
        <v>971</v>
      </c>
      <c r="I3025" s="54" t="s">
        <v>972</v>
      </c>
      <c r="J3025" s="54" t="s">
        <v>199</v>
      </c>
      <c r="K3025" s="54" t="s">
        <v>985</v>
      </c>
      <c r="L3025" s="89">
        <v>41695</v>
      </c>
      <c r="M3025" s="89"/>
      <c r="N3025" s="54" t="s">
        <v>986</v>
      </c>
      <c r="O3025" s="90">
        <v>3.0789666561</v>
      </c>
      <c r="P3025" s="54">
        <v>592</v>
      </c>
    </row>
    <row r="3026" spans="1:16" ht="24">
      <c r="A3026" s="54" t="s">
        <v>225</v>
      </c>
      <c r="B3026" s="54" t="s">
        <v>185</v>
      </c>
      <c r="C3026" s="54" t="s">
        <v>1125</v>
      </c>
      <c r="D3026" s="54" t="s">
        <v>152</v>
      </c>
      <c r="E3026" s="54" t="s">
        <v>365</v>
      </c>
      <c r="F3026" s="54" t="s">
        <v>267</v>
      </c>
      <c r="G3026" s="54" t="s">
        <v>199</v>
      </c>
      <c r="H3026" s="54" t="s">
        <v>971</v>
      </c>
      <c r="I3026" s="54" t="s">
        <v>972</v>
      </c>
      <c r="J3026" s="54" t="s">
        <v>199</v>
      </c>
      <c r="K3026" s="54" t="s">
        <v>987</v>
      </c>
      <c r="L3026" s="89">
        <v>41695</v>
      </c>
      <c r="M3026" s="89"/>
      <c r="N3026" s="54" t="s">
        <v>988</v>
      </c>
      <c r="O3026" s="90">
        <v>27.266446288899999</v>
      </c>
      <c r="P3026" s="54">
        <v>5428</v>
      </c>
    </row>
    <row r="3027" spans="1:16" ht="24">
      <c r="A3027" s="54" t="s">
        <v>225</v>
      </c>
      <c r="B3027" s="54" t="s">
        <v>185</v>
      </c>
      <c r="C3027" s="54" t="s">
        <v>1125</v>
      </c>
      <c r="D3027" s="54" t="s">
        <v>152</v>
      </c>
      <c r="E3027" s="54" t="s">
        <v>365</v>
      </c>
      <c r="F3027" s="54" t="s">
        <v>267</v>
      </c>
      <c r="G3027" s="54" t="s">
        <v>199</v>
      </c>
      <c r="H3027" s="54" t="s">
        <v>971</v>
      </c>
      <c r="I3027" s="54" t="s">
        <v>972</v>
      </c>
      <c r="J3027" s="54" t="s">
        <v>199</v>
      </c>
      <c r="K3027" s="54" t="s">
        <v>989</v>
      </c>
      <c r="L3027" s="89">
        <v>41695</v>
      </c>
      <c r="M3027" s="89"/>
      <c r="N3027" s="54" t="s">
        <v>990</v>
      </c>
      <c r="O3027" s="90">
        <v>6.1065738224000006</v>
      </c>
      <c r="P3027" s="54">
        <v>1202</v>
      </c>
    </row>
    <row r="3028" spans="1:16" ht="24">
      <c r="A3028" s="54" t="s">
        <v>225</v>
      </c>
      <c r="B3028" s="54" t="s">
        <v>185</v>
      </c>
      <c r="C3028" s="54" t="s">
        <v>1125</v>
      </c>
      <c r="D3028" s="54" t="s">
        <v>152</v>
      </c>
      <c r="E3028" s="54" t="s">
        <v>365</v>
      </c>
      <c r="F3028" s="54" t="s">
        <v>267</v>
      </c>
      <c r="G3028" s="54" t="s">
        <v>199</v>
      </c>
      <c r="H3028" s="54" t="s">
        <v>971</v>
      </c>
      <c r="I3028" s="54" t="s">
        <v>972</v>
      </c>
      <c r="J3028" s="54" t="s">
        <v>199</v>
      </c>
      <c r="K3028" s="54" t="s">
        <v>991</v>
      </c>
      <c r="L3028" s="89">
        <v>41695</v>
      </c>
      <c r="M3028" s="89"/>
      <c r="N3028" s="54" t="s">
        <v>992</v>
      </c>
      <c r="O3028" s="90">
        <v>4.9555067277000013</v>
      </c>
      <c r="P3028" s="54">
        <v>971</v>
      </c>
    </row>
    <row r="3029" spans="1:16" ht="24">
      <c r="A3029" s="54" t="s">
        <v>225</v>
      </c>
      <c r="B3029" s="54" t="s">
        <v>185</v>
      </c>
      <c r="C3029" s="54" t="s">
        <v>364</v>
      </c>
      <c r="D3029" s="54" t="s">
        <v>152</v>
      </c>
      <c r="E3029" s="54" t="s">
        <v>365</v>
      </c>
      <c r="F3029" s="54" t="s">
        <v>267</v>
      </c>
      <c r="G3029" s="54" t="s">
        <v>186</v>
      </c>
      <c r="H3029" s="54" t="s">
        <v>366</v>
      </c>
      <c r="I3029" s="54" t="s">
        <v>367</v>
      </c>
      <c r="J3029" s="54" t="s">
        <v>186</v>
      </c>
      <c r="K3029" s="54" t="s">
        <v>368</v>
      </c>
      <c r="L3029" s="89">
        <v>41695</v>
      </c>
      <c r="M3029" s="89"/>
      <c r="N3029" s="54" t="s">
        <v>369</v>
      </c>
      <c r="O3029" s="90">
        <v>-2.1720671892999999</v>
      </c>
      <c r="P3029" s="54">
        <v>-479</v>
      </c>
    </row>
    <row r="3030" spans="1:16" ht="24">
      <c r="A3030" s="54" t="s">
        <v>225</v>
      </c>
      <c r="B3030" s="54" t="s">
        <v>185</v>
      </c>
      <c r="C3030" s="54" t="s">
        <v>364</v>
      </c>
      <c r="D3030" s="54" t="s">
        <v>152</v>
      </c>
      <c r="E3030" s="54" t="s">
        <v>365</v>
      </c>
      <c r="F3030" s="54" t="s">
        <v>267</v>
      </c>
      <c r="G3030" s="54" t="s">
        <v>186</v>
      </c>
      <c r="H3030" s="54" t="s">
        <v>366</v>
      </c>
      <c r="I3030" s="54" t="s">
        <v>367</v>
      </c>
      <c r="J3030" s="54" t="s">
        <v>186</v>
      </c>
      <c r="K3030" s="54" t="s">
        <v>368</v>
      </c>
      <c r="L3030" s="89">
        <v>41695</v>
      </c>
      <c r="M3030" s="89"/>
      <c r="N3030" s="54" t="s">
        <v>370</v>
      </c>
      <c r="O3030" s="90">
        <v>-33.694200698099998</v>
      </c>
      <c r="P3030" s="54">
        <v>-6722</v>
      </c>
    </row>
    <row r="3031" spans="1:16" ht="24">
      <c r="A3031" s="54" t="s">
        <v>225</v>
      </c>
      <c r="B3031" s="54" t="s">
        <v>185</v>
      </c>
      <c r="C3031" s="54" t="s">
        <v>364</v>
      </c>
      <c r="D3031" s="54" t="s">
        <v>152</v>
      </c>
      <c r="E3031" s="54" t="s">
        <v>365</v>
      </c>
      <c r="F3031" s="54" t="s">
        <v>267</v>
      </c>
      <c r="G3031" s="54" t="s">
        <v>186</v>
      </c>
      <c r="H3031" s="54" t="s">
        <v>366</v>
      </c>
      <c r="I3031" s="54" t="s">
        <v>367</v>
      </c>
      <c r="J3031" s="54" t="s">
        <v>186</v>
      </c>
      <c r="K3031" s="54" t="s">
        <v>371</v>
      </c>
      <c r="L3031" s="89">
        <v>41695</v>
      </c>
      <c r="M3031" s="89"/>
      <c r="N3031" s="54" t="s">
        <v>372</v>
      </c>
      <c r="O3031" s="90">
        <v>-2.596677744</v>
      </c>
      <c r="P3031" s="54">
        <v>-488</v>
      </c>
    </row>
    <row r="3032" spans="1:16" ht="24">
      <c r="A3032" s="54" t="s">
        <v>225</v>
      </c>
      <c r="B3032" s="54" t="s">
        <v>185</v>
      </c>
      <c r="C3032" s="54" t="s">
        <v>364</v>
      </c>
      <c r="D3032" s="54" t="s">
        <v>152</v>
      </c>
      <c r="E3032" s="54" t="s">
        <v>365</v>
      </c>
      <c r="F3032" s="54" t="s">
        <v>267</v>
      </c>
      <c r="G3032" s="54" t="s">
        <v>186</v>
      </c>
      <c r="H3032" s="54" t="s">
        <v>366</v>
      </c>
      <c r="I3032" s="54" t="s">
        <v>367</v>
      </c>
      <c r="J3032" s="54" t="s">
        <v>186</v>
      </c>
      <c r="K3032" s="54" t="s">
        <v>371</v>
      </c>
      <c r="L3032" s="89">
        <v>41695</v>
      </c>
      <c r="M3032" s="89"/>
      <c r="N3032" s="54" t="s">
        <v>373</v>
      </c>
      <c r="O3032" s="90">
        <v>-8.6330204978000005</v>
      </c>
      <c r="P3032" s="54">
        <v>-1839</v>
      </c>
    </row>
    <row r="3033" spans="1:16" ht="24">
      <c r="A3033" s="54" t="s">
        <v>225</v>
      </c>
      <c r="B3033" s="54" t="s">
        <v>185</v>
      </c>
      <c r="C3033" s="54" t="s">
        <v>364</v>
      </c>
      <c r="D3033" s="54" t="s">
        <v>152</v>
      </c>
      <c r="E3033" s="54" t="s">
        <v>365</v>
      </c>
      <c r="F3033" s="54" t="s">
        <v>267</v>
      </c>
      <c r="G3033" s="54" t="s">
        <v>186</v>
      </c>
      <c r="H3033" s="54" t="s">
        <v>366</v>
      </c>
      <c r="I3033" s="54" t="s">
        <v>367</v>
      </c>
      <c r="J3033" s="54" t="s">
        <v>186</v>
      </c>
      <c r="K3033" s="54" t="s">
        <v>374</v>
      </c>
      <c r="L3033" s="89">
        <v>41695</v>
      </c>
      <c r="M3033" s="89"/>
      <c r="N3033" s="54" t="s">
        <v>375</v>
      </c>
      <c r="O3033" s="90">
        <v>-64.821858809800005</v>
      </c>
      <c r="P3033" s="54">
        <v>-13625</v>
      </c>
    </row>
    <row r="3034" spans="1:16" ht="24">
      <c r="A3034" s="54" t="s">
        <v>225</v>
      </c>
      <c r="B3034" s="54" t="s">
        <v>185</v>
      </c>
      <c r="C3034" s="54" t="s">
        <v>364</v>
      </c>
      <c r="D3034" s="54" t="s">
        <v>152</v>
      </c>
      <c r="E3034" s="54" t="s">
        <v>365</v>
      </c>
      <c r="F3034" s="54" t="s">
        <v>267</v>
      </c>
      <c r="G3034" s="54" t="s">
        <v>186</v>
      </c>
      <c r="H3034" s="54" t="s">
        <v>366</v>
      </c>
      <c r="I3034" s="54" t="s">
        <v>367</v>
      </c>
      <c r="J3034" s="54" t="s">
        <v>186</v>
      </c>
      <c r="K3034" s="54" t="s">
        <v>376</v>
      </c>
      <c r="L3034" s="89">
        <v>41695</v>
      </c>
      <c r="M3034" s="89"/>
      <c r="N3034" s="54" t="s">
        <v>377</v>
      </c>
      <c r="O3034" s="90">
        <v>-16.472116651899999</v>
      </c>
      <c r="P3034" s="54">
        <v>-3397</v>
      </c>
    </row>
    <row r="3035" spans="1:16" ht="24">
      <c r="A3035" s="54" t="s">
        <v>225</v>
      </c>
      <c r="B3035" s="54" t="s">
        <v>185</v>
      </c>
      <c r="C3035" s="54" t="s">
        <v>364</v>
      </c>
      <c r="D3035" s="54" t="s">
        <v>152</v>
      </c>
      <c r="E3035" s="54" t="s">
        <v>365</v>
      </c>
      <c r="F3035" s="54" t="s">
        <v>267</v>
      </c>
      <c r="G3035" s="54" t="s">
        <v>186</v>
      </c>
      <c r="H3035" s="54" t="s">
        <v>366</v>
      </c>
      <c r="I3035" s="54" t="s">
        <v>367</v>
      </c>
      <c r="J3035" s="54" t="s">
        <v>186</v>
      </c>
      <c r="K3035" s="54" t="s">
        <v>378</v>
      </c>
      <c r="L3035" s="89">
        <v>41695</v>
      </c>
      <c r="M3035" s="89"/>
      <c r="N3035" s="54" t="s">
        <v>379</v>
      </c>
      <c r="O3035" s="90">
        <v>-4.2383946794999998</v>
      </c>
      <c r="P3035" s="54">
        <v>-818</v>
      </c>
    </row>
    <row r="3036" spans="1:16" ht="24">
      <c r="A3036" s="54" t="s">
        <v>225</v>
      </c>
      <c r="B3036" s="54" t="s">
        <v>185</v>
      </c>
      <c r="C3036" s="54" t="s">
        <v>364</v>
      </c>
      <c r="D3036" s="54" t="s">
        <v>152</v>
      </c>
      <c r="E3036" s="54" t="s">
        <v>365</v>
      </c>
      <c r="F3036" s="54" t="s">
        <v>267</v>
      </c>
      <c r="G3036" s="54" t="s">
        <v>186</v>
      </c>
      <c r="H3036" s="54" t="s">
        <v>366</v>
      </c>
      <c r="I3036" s="54" t="s">
        <v>367</v>
      </c>
      <c r="J3036" s="54" t="s">
        <v>186</v>
      </c>
      <c r="K3036" s="54" t="s">
        <v>380</v>
      </c>
      <c r="L3036" s="89">
        <v>41695</v>
      </c>
      <c r="M3036" s="89"/>
      <c r="N3036" s="54" t="s">
        <v>381</v>
      </c>
      <c r="O3036" s="90">
        <v>-2.5676815670000002</v>
      </c>
      <c r="P3036" s="54">
        <v>-524</v>
      </c>
    </row>
    <row r="3037" spans="1:16" ht="24">
      <c r="A3037" s="54" t="s">
        <v>225</v>
      </c>
      <c r="B3037" s="54" t="s">
        <v>185</v>
      </c>
      <c r="C3037" s="54" t="s">
        <v>364</v>
      </c>
      <c r="D3037" s="54" t="s">
        <v>152</v>
      </c>
      <c r="E3037" s="54" t="s">
        <v>365</v>
      </c>
      <c r="F3037" s="54" t="s">
        <v>267</v>
      </c>
      <c r="G3037" s="54" t="s">
        <v>192</v>
      </c>
      <c r="H3037" s="54" t="s">
        <v>275</v>
      </c>
      <c r="I3037" s="54" t="s">
        <v>276</v>
      </c>
      <c r="J3037" s="54" t="s">
        <v>192</v>
      </c>
      <c r="K3037" s="54" t="s">
        <v>460</v>
      </c>
      <c r="L3037" s="89">
        <v>41898</v>
      </c>
      <c r="M3037" s="89"/>
      <c r="N3037" s="54" t="s">
        <v>461</v>
      </c>
      <c r="O3037" s="90">
        <v>-7.5313532069000004</v>
      </c>
      <c r="P3037" s="54">
        <v>-1554</v>
      </c>
    </row>
    <row r="3038" spans="1:16" ht="24">
      <c r="A3038" s="54" t="s">
        <v>225</v>
      </c>
      <c r="B3038" s="54" t="s">
        <v>185</v>
      </c>
      <c r="C3038" s="54" t="s">
        <v>364</v>
      </c>
      <c r="D3038" s="54" t="s">
        <v>152</v>
      </c>
      <c r="E3038" s="54" t="s">
        <v>365</v>
      </c>
      <c r="F3038" s="54" t="s">
        <v>267</v>
      </c>
      <c r="G3038" s="54" t="s">
        <v>192</v>
      </c>
      <c r="H3038" s="54" t="s">
        <v>275</v>
      </c>
      <c r="I3038" s="54" t="s">
        <v>276</v>
      </c>
      <c r="J3038" s="54" t="s">
        <v>192</v>
      </c>
      <c r="K3038" s="54" t="s">
        <v>277</v>
      </c>
      <c r="L3038" s="89">
        <v>41898</v>
      </c>
      <c r="M3038" s="89"/>
      <c r="N3038" s="54" t="s">
        <v>278</v>
      </c>
      <c r="O3038" s="90">
        <v>-25.022033254499998</v>
      </c>
      <c r="P3038" s="54">
        <v>-5068</v>
      </c>
    </row>
    <row r="3039" spans="1:16" ht="24">
      <c r="A3039" s="54" t="s">
        <v>225</v>
      </c>
      <c r="B3039" s="54" t="s">
        <v>185</v>
      </c>
      <c r="C3039" s="54" t="s">
        <v>364</v>
      </c>
      <c r="D3039" s="54" t="s">
        <v>152</v>
      </c>
      <c r="E3039" s="54" t="s">
        <v>365</v>
      </c>
      <c r="F3039" s="54" t="s">
        <v>267</v>
      </c>
      <c r="G3039" s="54" t="s">
        <v>192</v>
      </c>
      <c r="H3039" s="54" t="s">
        <v>275</v>
      </c>
      <c r="I3039" s="54" t="s">
        <v>276</v>
      </c>
      <c r="J3039" s="54" t="s">
        <v>192</v>
      </c>
      <c r="K3039" s="54" t="s">
        <v>279</v>
      </c>
      <c r="L3039" s="89">
        <v>41898</v>
      </c>
      <c r="M3039" s="89"/>
      <c r="N3039" s="54" t="s">
        <v>280</v>
      </c>
      <c r="O3039" s="90">
        <v>-6.0858690222999998</v>
      </c>
      <c r="P3039" s="54">
        <v>-1153</v>
      </c>
    </row>
    <row r="3040" spans="1:16" ht="24">
      <c r="A3040" s="54" t="s">
        <v>225</v>
      </c>
      <c r="B3040" s="54" t="s">
        <v>185</v>
      </c>
      <c r="C3040" s="54" t="s">
        <v>364</v>
      </c>
      <c r="D3040" s="54" t="s">
        <v>152</v>
      </c>
      <c r="E3040" s="54" t="s">
        <v>365</v>
      </c>
      <c r="F3040" s="54" t="s">
        <v>267</v>
      </c>
      <c r="G3040" s="54" t="s">
        <v>192</v>
      </c>
      <c r="H3040" s="54" t="s">
        <v>275</v>
      </c>
      <c r="I3040" s="54" t="s">
        <v>276</v>
      </c>
      <c r="J3040" s="54" t="s">
        <v>192</v>
      </c>
      <c r="K3040" s="54" t="s">
        <v>281</v>
      </c>
      <c r="L3040" s="89">
        <v>41898</v>
      </c>
      <c r="M3040" s="89"/>
      <c r="N3040" s="54" t="s">
        <v>282</v>
      </c>
      <c r="O3040" s="90">
        <v>-3.1711472059000001</v>
      </c>
      <c r="P3040" s="54">
        <v>-619</v>
      </c>
    </row>
    <row r="3041" spans="1:16" ht="24">
      <c r="A3041" s="54" t="s">
        <v>225</v>
      </c>
      <c r="B3041" s="54" t="s">
        <v>185</v>
      </c>
      <c r="C3041" s="54" t="s">
        <v>364</v>
      </c>
      <c r="D3041" s="54" t="s">
        <v>152</v>
      </c>
      <c r="E3041" s="54" t="s">
        <v>365</v>
      </c>
      <c r="F3041" s="54" t="s">
        <v>267</v>
      </c>
      <c r="G3041" s="54" t="s">
        <v>192</v>
      </c>
      <c r="H3041" s="54" t="s">
        <v>275</v>
      </c>
      <c r="I3041" s="54" t="s">
        <v>276</v>
      </c>
      <c r="J3041" s="54" t="s">
        <v>192</v>
      </c>
      <c r="K3041" s="54" t="s">
        <v>462</v>
      </c>
      <c r="L3041" s="89">
        <v>41898</v>
      </c>
      <c r="M3041" s="89"/>
      <c r="N3041" s="54" t="s">
        <v>463</v>
      </c>
      <c r="O3041" s="90">
        <v>-2.6491994517999999</v>
      </c>
      <c r="P3041" s="54">
        <v>-526</v>
      </c>
    </row>
    <row r="3042" spans="1:16" ht="24">
      <c r="A3042" s="54" t="s">
        <v>225</v>
      </c>
      <c r="B3042" s="54" t="s">
        <v>185</v>
      </c>
      <c r="C3042" s="54" t="s">
        <v>364</v>
      </c>
      <c r="D3042" s="54" t="s">
        <v>152</v>
      </c>
      <c r="E3042" s="54" t="s">
        <v>365</v>
      </c>
      <c r="F3042" s="54" t="s">
        <v>267</v>
      </c>
      <c r="G3042" s="54" t="s">
        <v>192</v>
      </c>
      <c r="H3042" s="54" t="s">
        <v>275</v>
      </c>
      <c r="I3042" s="54" t="s">
        <v>276</v>
      </c>
      <c r="J3042" s="54" t="s">
        <v>192</v>
      </c>
      <c r="K3042" s="54" t="s">
        <v>464</v>
      </c>
      <c r="L3042" s="89">
        <v>41898</v>
      </c>
      <c r="M3042" s="89"/>
      <c r="N3042" s="54" t="s">
        <v>465</v>
      </c>
      <c r="O3042" s="90">
        <v>-2.3066565903999998</v>
      </c>
      <c r="P3042" s="54">
        <v>-463</v>
      </c>
    </row>
    <row r="3043" spans="1:16" ht="24">
      <c r="A3043" s="54" t="s">
        <v>225</v>
      </c>
      <c r="B3043" s="54" t="s">
        <v>185</v>
      </c>
      <c r="C3043" s="54" t="s">
        <v>364</v>
      </c>
      <c r="D3043" s="54" t="s">
        <v>152</v>
      </c>
      <c r="E3043" s="54" t="s">
        <v>365</v>
      </c>
      <c r="F3043" s="54" t="s">
        <v>267</v>
      </c>
      <c r="G3043" s="54" t="s">
        <v>192</v>
      </c>
      <c r="H3043" s="54" t="s">
        <v>275</v>
      </c>
      <c r="I3043" s="54" t="s">
        <v>276</v>
      </c>
      <c r="J3043" s="54" t="s">
        <v>192</v>
      </c>
      <c r="K3043" s="54" t="s">
        <v>466</v>
      </c>
      <c r="L3043" s="89">
        <v>41898</v>
      </c>
      <c r="M3043" s="89"/>
      <c r="N3043" s="54" t="s">
        <v>467</v>
      </c>
      <c r="O3043" s="90">
        <v>-3.8351613726</v>
      </c>
      <c r="P3043" s="54">
        <v>-780</v>
      </c>
    </row>
    <row r="3044" spans="1:16" ht="24">
      <c r="A3044" s="54" t="s">
        <v>225</v>
      </c>
      <c r="B3044" s="54" t="s">
        <v>185</v>
      </c>
      <c r="C3044" s="54" t="s">
        <v>364</v>
      </c>
      <c r="D3044" s="54" t="s">
        <v>152</v>
      </c>
      <c r="E3044" s="54" t="s">
        <v>365</v>
      </c>
      <c r="F3044" s="54" t="s">
        <v>267</v>
      </c>
      <c r="G3044" s="54" t="s">
        <v>192</v>
      </c>
      <c r="H3044" s="54" t="s">
        <v>275</v>
      </c>
      <c r="I3044" s="54" t="s">
        <v>276</v>
      </c>
      <c r="J3044" s="54" t="s">
        <v>192</v>
      </c>
      <c r="K3044" s="54" t="s">
        <v>468</v>
      </c>
      <c r="L3044" s="89">
        <v>41898</v>
      </c>
      <c r="M3044" s="89"/>
      <c r="N3044" s="54" t="s">
        <v>469</v>
      </c>
      <c r="O3044" s="90">
        <v>-102.58871629470001</v>
      </c>
      <c r="P3044" s="54">
        <v>-20967</v>
      </c>
    </row>
    <row r="3045" spans="1:16" ht="24">
      <c r="A3045" s="54" t="s">
        <v>225</v>
      </c>
      <c r="B3045" s="54" t="s">
        <v>185</v>
      </c>
      <c r="C3045" s="54" t="s">
        <v>364</v>
      </c>
      <c r="D3045" s="54" t="s">
        <v>152</v>
      </c>
      <c r="E3045" s="54" t="s">
        <v>365</v>
      </c>
      <c r="F3045" s="54" t="s">
        <v>267</v>
      </c>
      <c r="G3045" s="54" t="s">
        <v>192</v>
      </c>
      <c r="H3045" s="54" t="s">
        <v>473</v>
      </c>
      <c r="I3045" s="54" t="s">
        <v>474</v>
      </c>
      <c r="J3045" s="54" t="s">
        <v>192</v>
      </c>
      <c r="K3045" s="54" t="s">
        <v>475</v>
      </c>
      <c r="L3045" s="89">
        <v>41695</v>
      </c>
      <c r="M3045" s="89"/>
      <c r="N3045" s="54" t="s">
        <v>476</v>
      </c>
      <c r="O3045" s="90">
        <v>-1.4013732702999999</v>
      </c>
      <c r="P3045" s="54">
        <v>-291</v>
      </c>
    </row>
    <row r="3046" spans="1:16" ht="24">
      <c r="A3046" s="54" t="s">
        <v>225</v>
      </c>
      <c r="B3046" s="54" t="s">
        <v>185</v>
      </c>
      <c r="C3046" s="54" t="s">
        <v>364</v>
      </c>
      <c r="D3046" s="54" t="s">
        <v>152</v>
      </c>
      <c r="E3046" s="54" t="s">
        <v>365</v>
      </c>
      <c r="F3046" s="54" t="s">
        <v>267</v>
      </c>
      <c r="G3046" s="54" t="s">
        <v>192</v>
      </c>
      <c r="H3046" s="54" t="s">
        <v>473</v>
      </c>
      <c r="I3046" s="54" t="s">
        <v>474</v>
      </c>
      <c r="J3046" s="54" t="s">
        <v>192</v>
      </c>
      <c r="K3046" s="54" t="s">
        <v>477</v>
      </c>
      <c r="L3046" s="89">
        <v>41695</v>
      </c>
      <c r="M3046" s="89"/>
      <c r="N3046" s="54" t="s">
        <v>478</v>
      </c>
      <c r="O3046" s="90">
        <v>-1.0668943677</v>
      </c>
      <c r="P3046" s="54">
        <v>-222</v>
      </c>
    </row>
    <row r="3047" spans="1:16" ht="24">
      <c r="A3047" s="54" t="s">
        <v>225</v>
      </c>
      <c r="B3047" s="54" t="s">
        <v>185</v>
      </c>
      <c r="C3047" s="54" t="s">
        <v>364</v>
      </c>
      <c r="D3047" s="54" t="s">
        <v>152</v>
      </c>
      <c r="E3047" s="54" t="s">
        <v>365</v>
      </c>
      <c r="F3047" s="54" t="s">
        <v>267</v>
      </c>
      <c r="G3047" s="54" t="s">
        <v>192</v>
      </c>
      <c r="H3047" s="54" t="s">
        <v>473</v>
      </c>
      <c r="I3047" s="54" t="s">
        <v>474</v>
      </c>
      <c r="J3047" s="54" t="s">
        <v>192</v>
      </c>
      <c r="K3047" s="54" t="s">
        <v>479</v>
      </c>
      <c r="L3047" s="89">
        <v>41695</v>
      </c>
      <c r="M3047" s="89"/>
      <c r="N3047" s="54" t="s">
        <v>480</v>
      </c>
      <c r="O3047" s="90">
        <v>-1.6262016375999999</v>
      </c>
      <c r="P3047" s="54">
        <v>-340</v>
      </c>
    </row>
    <row r="3048" spans="1:16" ht="24">
      <c r="A3048" s="54" t="s">
        <v>225</v>
      </c>
      <c r="B3048" s="54" t="s">
        <v>185</v>
      </c>
      <c r="C3048" s="54" t="s">
        <v>364</v>
      </c>
      <c r="D3048" s="54" t="s">
        <v>152</v>
      </c>
      <c r="E3048" s="54" t="s">
        <v>365</v>
      </c>
      <c r="F3048" s="54" t="s">
        <v>267</v>
      </c>
      <c r="G3048" s="54" t="s">
        <v>192</v>
      </c>
      <c r="H3048" s="54" t="s">
        <v>473</v>
      </c>
      <c r="I3048" s="54" t="s">
        <v>474</v>
      </c>
      <c r="J3048" s="54" t="s">
        <v>192</v>
      </c>
      <c r="K3048" s="54" t="s">
        <v>481</v>
      </c>
      <c r="L3048" s="89">
        <v>41695</v>
      </c>
      <c r="M3048" s="89"/>
      <c r="N3048" s="54" t="s">
        <v>482</v>
      </c>
      <c r="O3048" s="90">
        <v>-1.0109165470999999</v>
      </c>
      <c r="P3048" s="54">
        <v>-211</v>
      </c>
    </row>
    <row r="3049" spans="1:16" ht="24">
      <c r="A3049" s="54" t="s">
        <v>225</v>
      </c>
      <c r="B3049" s="54" t="s">
        <v>185</v>
      </c>
      <c r="C3049" s="54" t="s">
        <v>364</v>
      </c>
      <c r="D3049" s="54" t="s">
        <v>152</v>
      </c>
      <c r="E3049" s="54" t="s">
        <v>365</v>
      </c>
      <c r="F3049" s="54" t="s">
        <v>267</v>
      </c>
      <c r="G3049" s="54" t="s">
        <v>192</v>
      </c>
      <c r="H3049" s="54" t="s">
        <v>473</v>
      </c>
      <c r="I3049" s="54" t="s">
        <v>474</v>
      </c>
      <c r="J3049" s="54" t="s">
        <v>192</v>
      </c>
      <c r="K3049" s="54" t="s">
        <v>483</v>
      </c>
      <c r="L3049" s="89">
        <v>41695</v>
      </c>
      <c r="M3049" s="89"/>
      <c r="N3049" s="54" t="s">
        <v>484</v>
      </c>
      <c r="O3049" s="90">
        <v>-3.6490197083</v>
      </c>
      <c r="P3049" s="54">
        <v>-772</v>
      </c>
    </row>
    <row r="3050" spans="1:16" ht="24">
      <c r="A3050" s="54" t="s">
        <v>225</v>
      </c>
      <c r="B3050" s="54" t="s">
        <v>185</v>
      </c>
      <c r="C3050" s="54" t="s">
        <v>364</v>
      </c>
      <c r="D3050" s="54" t="s">
        <v>152</v>
      </c>
      <c r="E3050" s="54" t="s">
        <v>365</v>
      </c>
      <c r="F3050" s="54" t="s">
        <v>267</v>
      </c>
      <c r="G3050" s="54" t="s">
        <v>192</v>
      </c>
      <c r="H3050" s="54" t="s">
        <v>473</v>
      </c>
      <c r="I3050" s="54" t="s">
        <v>474</v>
      </c>
      <c r="J3050" s="54" t="s">
        <v>192</v>
      </c>
      <c r="K3050" s="54" t="s">
        <v>485</v>
      </c>
      <c r="L3050" s="89">
        <v>41695</v>
      </c>
      <c r="M3050" s="89"/>
      <c r="N3050" s="54" t="s">
        <v>486</v>
      </c>
      <c r="O3050" s="90">
        <v>-1.0347599649999999</v>
      </c>
      <c r="P3050" s="54">
        <v>-221</v>
      </c>
    </row>
    <row r="3051" spans="1:16" ht="24">
      <c r="A3051" s="54" t="s">
        <v>225</v>
      </c>
      <c r="B3051" s="54" t="s">
        <v>185</v>
      </c>
      <c r="C3051" s="54" t="s">
        <v>364</v>
      </c>
      <c r="D3051" s="54" t="s">
        <v>152</v>
      </c>
      <c r="E3051" s="54" t="s">
        <v>365</v>
      </c>
      <c r="F3051" s="54" t="s">
        <v>267</v>
      </c>
      <c r="G3051" s="54" t="s">
        <v>192</v>
      </c>
      <c r="H3051" s="54" t="s">
        <v>473</v>
      </c>
      <c r="I3051" s="54" t="s">
        <v>474</v>
      </c>
      <c r="J3051" s="54" t="s">
        <v>192</v>
      </c>
      <c r="K3051" s="54" t="s">
        <v>487</v>
      </c>
      <c r="L3051" s="89">
        <v>41695</v>
      </c>
      <c r="M3051" s="89"/>
      <c r="N3051" s="54" t="s">
        <v>488</v>
      </c>
      <c r="O3051" s="90">
        <v>-0.86826329820000003</v>
      </c>
      <c r="P3051" s="54">
        <v>-187</v>
      </c>
    </row>
    <row r="3052" spans="1:16" ht="24">
      <c r="A3052" s="54" t="s">
        <v>225</v>
      </c>
      <c r="B3052" s="54" t="s">
        <v>185</v>
      </c>
      <c r="C3052" s="54" t="s">
        <v>364</v>
      </c>
      <c r="D3052" s="54" t="s">
        <v>152</v>
      </c>
      <c r="E3052" s="54" t="s">
        <v>365</v>
      </c>
      <c r="F3052" s="54" t="s">
        <v>267</v>
      </c>
      <c r="G3052" s="54" t="s">
        <v>192</v>
      </c>
      <c r="H3052" s="54" t="s">
        <v>473</v>
      </c>
      <c r="I3052" s="54" t="s">
        <v>474</v>
      </c>
      <c r="J3052" s="54" t="s">
        <v>192</v>
      </c>
      <c r="K3052" s="54" t="s">
        <v>489</v>
      </c>
      <c r="L3052" s="89">
        <v>41695</v>
      </c>
      <c r="M3052" s="89"/>
      <c r="N3052" s="54" t="s">
        <v>490</v>
      </c>
      <c r="O3052" s="90">
        <v>-7.6114280335000002</v>
      </c>
      <c r="P3052" s="54">
        <v>-1547</v>
      </c>
    </row>
    <row r="3053" spans="1:16" ht="24">
      <c r="A3053" s="54" t="s">
        <v>225</v>
      </c>
      <c r="B3053" s="54" t="s">
        <v>185</v>
      </c>
      <c r="C3053" s="54" t="s">
        <v>364</v>
      </c>
      <c r="D3053" s="54" t="s">
        <v>152</v>
      </c>
      <c r="E3053" s="54" t="s">
        <v>365</v>
      </c>
      <c r="F3053" s="54" t="s">
        <v>267</v>
      </c>
      <c r="G3053" s="54" t="s">
        <v>192</v>
      </c>
      <c r="H3053" s="54" t="s">
        <v>473</v>
      </c>
      <c r="I3053" s="54" t="s">
        <v>474</v>
      </c>
      <c r="J3053" s="54" t="s">
        <v>192</v>
      </c>
      <c r="K3053" s="54" t="s">
        <v>491</v>
      </c>
      <c r="L3053" s="89">
        <v>41695</v>
      </c>
      <c r="M3053" s="89"/>
      <c r="N3053" s="54" t="s">
        <v>492</v>
      </c>
      <c r="O3053" s="90">
        <v>-1.9267166690999999</v>
      </c>
      <c r="P3053" s="54">
        <v>-393</v>
      </c>
    </row>
    <row r="3054" spans="1:16" ht="24">
      <c r="A3054" s="54" t="s">
        <v>225</v>
      </c>
      <c r="B3054" s="54" t="s">
        <v>185</v>
      </c>
      <c r="C3054" s="54" t="s">
        <v>364</v>
      </c>
      <c r="D3054" s="54" t="s">
        <v>152</v>
      </c>
      <c r="E3054" s="54" t="s">
        <v>365</v>
      </c>
      <c r="F3054" s="54" t="s">
        <v>267</v>
      </c>
      <c r="G3054" s="54" t="s">
        <v>192</v>
      </c>
      <c r="H3054" s="54" t="s">
        <v>473</v>
      </c>
      <c r="I3054" s="54" t="s">
        <v>474</v>
      </c>
      <c r="J3054" s="54" t="s">
        <v>192</v>
      </c>
      <c r="K3054" s="54" t="s">
        <v>493</v>
      </c>
      <c r="L3054" s="89">
        <v>41695</v>
      </c>
      <c r="M3054" s="89"/>
      <c r="N3054" s="54" t="s">
        <v>494</v>
      </c>
      <c r="O3054" s="90">
        <v>-68.4167355461</v>
      </c>
      <c r="P3054" s="54">
        <v>-13607</v>
      </c>
    </row>
    <row r="3055" spans="1:16" ht="24">
      <c r="A3055" s="54" t="s">
        <v>225</v>
      </c>
      <c r="B3055" s="54" t="s">
        <v>185</v>
      </c>
      <c r="C3055" s="54" t="s">
        <v>364</v>
      </c>
      <c r="D3055" s="54" t="s">
        <v>152</v>
      </c>
      <c r="E3055" s="54" t="s">
        <v>365</v>
      </c>
      <c r="F3055" s="54" t="s">
        <v>267</v>
      </c>
      <c r="G3055" s="54" t="s">
        <v>283</v>
      </c>
      <c r="H3055" s="54" t="s">
        <v>595</v>
      </c>
      <c r="I3055" s="54" t="s">
        <v>596</v>
      </c>
      <c r="J3055" s="54" t="s">
        <v>283</v>
      </c>
      <c r="K3055" s="54" t="s">
        <v>597</v>
      </c>
      <c r="L3055" s="89">
        <v>41695</v>
      </c>
      <c r="M3055" s="89"/>
      <c r="N3055" s="54" t="s">
        <v>598</v>
      </c>
      <c r="O3055" s="90">
        <v>-3.0857117083999999</v>
      </c>
      <c r="P3055" s="54">
        <v>-611</v>
      </c>
    </row>
    <row r="3056" spans="1:16" ht="24">
      <c r="A3056" s="54" t="s">
        <v>225</v>
      </c>
      <c r="B3056" s="54" t="s">
        <v>185</v>
      </c>
      <c r="C3056" s="54" t="s">
        <v>364</v>
      </c>
      <c r="D3056" s="54" t="s">
        <v>152</v>
      </c>
      <c r="E3056" s="54" t="s">
        <v>365</v>
      </c>
      <c r="F3056" s="54" t="s">
        <v>267</v>
      </c>
      <c r="G3056" s="54" t="s">
        <v>283</v>
      </c>
      <c r="H3056" s="54" t="s">
        <v>595</v>
      </c>
      <c r="I3056" s="54" t="s">
        <v>596</v>
      </c>
      <c r="J3056" s="54" t="s">
        <v>283</v>
      </c>
      <c r="K3056" s="54" t="s">
        <v>599</v>
      </c>
      <c r="L3056" s="89">
        <v>41695</v>
      </c>
      <c r="M3056" s="89"/>
      <c r="N3056" s="54" t="s">
        <v>600</v>
      </c>
      <c r="O3056" s="90">
        <v>-3.7665423697999998</v>
      </c>
      <c r="P3056" s="54">
        <v>-734</v>
      </c>
    </row>
    <row r="3057" spans="1:16" ht="24">
      <c r="A3057" s="54" t="s">
        <v>225</v>
      </c>
      <c r="B3057" s="54" t="s">
        <v>185</v>
      </c>
      <c r="C3057" s="54" t="s">
        <v>364</v>
      </c>
      <c r="D3057" s="54" t="s">
        <v>152</v>
      </c>
      <c r="E3057" s="54" t="s">
        <v>365</v>
      </c>
      <c r="F3057" s="54" t="s">
        <v>267</v>
      </c>
      <c r="G3057" s="54" t="s">
        <v>283</v>
      </c>
      <c r="H3057" s="54" t="s">
        <v>595</v>
      </c>
      <c r="I3057" s="54" t="s">
        <v>596</v>
      </c>
      <c r="J3057" s="54" t="s">
        <v>283</v>
      </c>
      <c r="K3057" s="54" t="s">
        <v>601</v>
      </c>
      <c r="L3057" s="89">
        <v>41695</v>
      </c>
      <c r="M3057" s="89"/>
      <c r="N3057" s="54" t="s">
        <v>602</v>
      </c>
      <c r="O3057" s="90">
        <v>-12.3376411329</v>
      </c>
      <c r="P3057" s="54">
        <v>-2417</v>
      </c>
    </row>
    <row r="3058" spans="1:16" ht="24">
      <c r="A3058" s="54" t="s">
        <v>225</v>
      </c>
      <c r="B3058" s="54" t="s">
        <v>185</v>
      </c>
      <c r="C3058" s="54" t="s">
        <v>364</v>
      </c>
      <c r="D3058" s="54" t="s">
        <v>152</v>
      </c>
      <c r="E3058" s="54" t="s">
        <v>365</v>
      </c>
      <c r="F3058" s="54" t="s">
        <v>267</v>
      </c>
      <c r="G3058" s="54" t="s">
        <v>283</v>
      </c>
      <c r="H3058" s="54" t="s">
        <v>595</v>
      </c>
      <c r="I3058" s="54" t="s">
        <v>596</v>
      </c>
      <c r="J3058" s="54" t="s">
        <v>283</v>
      </c>
      <c r="K3058" s="54" t="s">
        <v>603</v>
      </c>
      <c r="L3058" s="89">
        <v>41695</v>
      </c>
      <c r="M3058" s="89"/>
      <c r="N3058" s="54" t="s">
        <v>604</v>
      </c>
      <c r="O3058" s="90">
        <v>-174.51076691599999</v>
      </c>
      <c r="P3058" s="54">
        <v>-34912</v>
      </c>
    </row>
    <row r="3059" spans="1:16" ht="24">
      <c r="A3059" s="54" t="s">
        <v>225</v>
      </c>
      <c r="B3059" s="54" t="s">
        <v>185</v>
      </c>
      <c r="C3059" s="54" t="s">
        <v>364</v>
      </c>
      <c r="D3059" s="54" t="s">
        <v>152</v>
      </c>
      <c r="E3059" s="54" t="s">
        <v>365</v>
      </c>
      <c r="F3059" s="54" t="s">
        <v>267</v>
      </c>
      <c r="G3059" s="54" t="s">
        <v>283</v>
      </c>
      <c r="H3059" s="54" t="s">
        <v>595</v>
      </c>
      <c r="I3059" s="54" t="s">
        <v>596</v>
      </c>
      <c r="J3059" s="54" t="s">
        <v>283</v>
      </c>
      <c r="K3059" s="54" t="s">
        <v>605</v>
      </c>
      <c r="L3059" s="89">
        <v>41695</v>
      </c>
      <c r="M3059" s="89"/>
      <c r="N3059" s="54" t="s">
        <v>606</v>
      </c>
      <c r="O3059" s="90">
        <v>-2.6870769155000001</v>
      </c>
      <c r="P3059" s="54">
        <v>-533</v>
      </c>
    </row>
    <row r="3060" spans="1:16" ht="24">
      <c r="A3060" s="54" t="s">
        <v>225</v>
      </c>
      <c r="B3060" s="54" t="s">
        <v>185</v>
      </c>
      <c r="C3060" s="54" t="s">
        <v>364</v>
      </c>
      <c r="D3060" s="54" t="s">
        <v>152</v>
      </c>
      <c r="E3060" s="54" t="s">
        <v>365</v>
      </c>
      <c r="F3060" s="54" t="s">
        <v>267</v>
      </c>
      <c r="G3060" s="54" t="s">
        <v>283</v>
      </c>
      <c r="H3060" s="54" t="s">
        <v>595</v>
      </c>
      <c r="I3060" s="54" t="s">
        <v>596</v>
      </c>
      <c r="J3060" s="54" t="s">
        <v>283</v>
      </c>
      <c r="K3060" s="54" t="s">
        <v>607</v>
      </c>
      <c r="L3060" s="89">
        <v>41695</v>
      </c>
      <c r="M3060" s="89"/>
      <c r="N3060" s="54" t="s">
        <v>608</v>
      </c>
      <c r="O3060" s="90">
        <v>-3.2871283192999998</v>
      </c>
      <c r="P3060" s="54">
        <v>-639</v>
      </c>
    </row>
    <row r="3061" spans="1:16" ht="24">
      <c r="A3061" s="54" t="s">
        <v>225</v>
      </c>
      <c r="B3061" s="54" t="s">
        <v>185</v>
      </c>
      <c r="C3061" s="54" t="s">
        <v>364</v>
      </c>
      <c r="D3061" s="54" t="s">
        <v>152</v>
      </c>
      <c r="E3061" s="54" t="s">
        <v>365</v>
      </c>
      <c r="F3061" s="54" t="s">
        <v>267</v>
      </c>
      <c r="G3061" s="54" t="s">
        <v>283</v>
      </c>
      <c r="H3061" s="54" t="s">
        <v>595</v>
      </c>
      <c r="I3061" s="54" t="s">
        <v>596</v>
      </c>
      <c r="J3061" s="54" t="s">
        <v>283</v>
      </c>
      <c r="K3061" s="54" t="s">
        <v>609</v>
      </c>
      <c r="L3061" s="89">
        <v>41695</v>
      </c>
      <c r="M3061" s="89"/>
      <c r="N3061" s="54" t="s">
        <v>610</v>
      </c>
      <c r="O3061" s="90">
        <v>-2.4361115123000001</v>
      </c>
      <c r="P3061" s="54">
        <v>-465</v>
      </c>
    </row>
    <row r="3062" spans="1:16" ht="24">
      <c r="A3062" s="54" t="s">
        <v>225</v>
      </c>
      <c r="B3062" s="54" t="s">
        <v>185</v>
      </c>
      <c r="C3062" s="54" t="s">
        <v>364</v>
      </c>
      <c r="D3062" s="54" t="s">
        <v>152</v>
      </c>
      <c r="E3062" s="54" t="s">
        <v>365</v>
      </c>
      <c r="F3062" s="54" t="s">
        <v>267</v>
      </c>
      <c r="G3062" s="54" t="s">
        <v>283</v>
      </c>
      <c r="H3062" s="54" t="s">
        <v>595</v>
      </c>
      <c r="I3062" s="54" t="s">
        <v>596</v>
      </c>
      <c r="J3062" s="54" t="s">
        <v>283</v>
      </c>
      <c r="K3062" s="54" t="s">
        <v>611</v>
      </c>
      <c r="L3062" s="89">
        <v>41695</v>
      </c>
      <c r="M3062" s="89"/>
      <c r="N3062" s="54" t="s">
        <v>612</v>
      </c>
      <c r="O3062" s="90">
        <v>-2.0920190056000001</v>
      </c>
      <c r="P3062" s="54">
        <v>-412</v>
      </c>
    </row>
    <row r="3063" spans="1:16" ht="24">
      <c r="A3063" s="54" t="s">
        <v>225</v>
      </c>
      <c r="B3063" s="54" t="s">
        <v>185</v>
      </c>
      <c r="C3063" s="54" t="s">
        <v>364</v>
      </c>
      <c r="D3063" s="54" t="s">
        <v>152</v>
      </c>
      <c r="E3063" s="54" t="s">
        <v>365</v>
      </c>
      <c r="F3063" s="54" t="s">
        <v>267</v>
      </c>
      <c r="G3063" s="54" t="s">
        <v>283</v>
      </c>
      <c r="H3063" s="54" t="s">
        <v>595</v>
      </c>
      <c r="I3063" s="54" t="s">
        <v>596</v>
      </c>
      <c r="J3063" s="54" t="s">
        <v>283</v>
      </c>
      <c r="K3063" s="54" t="s">
        <v>613</v>
      </c>
      <c r="L3063" s="89">
        <v>41695</v>
      </c>
      <c r="M3063" s="89"/>
      <c r="N3063" s="54" t="s">
        <v>614</v>
      </c>
      <c r="O3063" s="90">
        <v>-7.0561355155000003</v>
      </c>
      <c r="P3063" s="54">
        <v>-1362</v>
      </c>
    </row>
    <row r="3064" spans="1:16" ht="24">
      <c r="A3064" s="54" t="s">
        <v>225</v>
      </c>
      <c r="B3064" s="54" t="s">
        <v>185</v>
      </c>
      <c r="C3064" s="54" t="s">
        <v>364</v>
      </c>
      <c r="D3064" s="54" t="s">
        <v>152</v>
      </c>
      <c r="E3064" s="54" t="s">
        <v>365</v>
      </c>
      <c r="F3064" s="54" t="s">
        <v>267</v>
      </c>
      <c r="G3064" s="54" t="s">
        <v>283</v>
      </c>
      <c r="H3064" s="54" t="s">
        <v>595</v>
      </c>
      <c r="I3064" s="54" t="s">
        <v>596</v>
      </c>
      <c r="J3064" s="54" t="s">
        <v>283</v>
      </c>
      <c r="K3064" s="54" t="s">
        <v>595</v>
      </c>
      <c r="L3064" s="89">
        <v>41695</v>
      </c>
      <c r="M3064" s="89"/>
      <c r="N3064" s="54" t="s">
        <v>615</v>
      </c>
      <c r="O3064" s="90">
        <v>-3.1964979184</v>
      </c>
      <c r="P3064" s="54">
        <v>-640</v>
      </c>
    </row>
    <row r="3065" spans="1:16" ht="24">
      <c r="A3065" s="54" t="s">
        <v>225</v>
      </c>
      <c r="B3065" s="54" t="s">
        <v>185</v>
      </c>
      <c r="C3065" s="54" t="s">
        <v>364</v>
      </c>
      <c r="D3065" s="54" t="s">
        <v>152</v>
      </c>
      <c r="E3065" s="54" t="s">
        <v>365</v>
      </c>
      <c r="F3065" s="54" t="s">
        <v>267</v>
      </c>
      <c r="G3065" s="54" t="s">
        <v>283</v>
      </c>
      <c r="H3065" s="54" t="s">
        <v>595</v>
      </c>
      <c r="I3065" s="54" t="s">
        <v>596</v>
      </c>
      <c r="J3065" s="54" t="s">
        <v>283</v>
      </c>
      <c r="K3065" s="54" t="s">
        <v>616</v>
      </c>
      <c r="L3065" s="89">
        <v>41695</v>
      </c>
      <c r="M3065" s="89"/>
      <c r="N3065" s="54" t="s">
        <v>617</v>
      </c>
      <c r="O3065" s="90">
        <v>-2.3613219984999998</v>
      </c>
      <c r="P3065" s="54">
        <v>-481</v>
      </c>
    </row>
    <row r="3066" spans="1:16" ht="24">
      <c r="A3066" s="54" t="s">
        <v>225</v>
      </c>
      <c r="B3066" s="54" t="s">
        <v>185</v>
      </c>
      <c r="C3066" s="54" t="s">
        <v>364</v>
      </c>
      <c r="D3066" s="54" t="s">
        <v>152</v>
      </c>
      <c r="E3066" s="54" t="s">
        <v>365</v>
      </c>
      <c r="F3066" s="54" t="s">
        <v>267</v>
      </c>
      <c r="G3066" s="54" t="s">
        <v>194</v>
      </c>
      <c r="H3066" s="54" t="s">
        <v>195</v>
      </c>
      <c r="I3066" s="54" t="s">
        <v>673</v>
      </c>
      <c r="J3066" s="54" t="s">
        <v>194</v>
      </c>
      <c r="K3066" s="54" t="s">
        <v>674</v>
      </c>
      <c r="L3066" s="89">
        <v>41814</v>
      </c>
      <c r="M3066" s="89"/>
      <c r="N3066" s="54" t="s">
        <v>675</v>
      </c>
      <c r="O3066" s="90">
        <v>-3.0218840324</v>
      </c>
      <c r="P3066" s="54">
        <v>-571</v>
      </c>
    </row>
    <row r="3067" spans="1:16" ht="24">
      <c r="A3067" s="54" t="s">
        <v>225</v>
      </c>
      <c r="B3067" s="54" t="s">
        <v>185</v>
      </c>
      <c r="C3067" s="54" t="s">
        <v>364</v>
      </c>
      <c r="D3067" s="54" t="s">
        <v>152</v>
      </c>
      <c r="E3067" s="54" t="s">
        <v>365</v>
      </c>
      <c r="F3067" s="54" t="s">
        <v>267</v>
      </c>
      <c r="G3067" s="54" t="s">
        <v>194</v>
      </c>
      <c r="H3067" s="54" t="s">
        <v>195</v>
      </c>
      <c r="I3067" s="54" t="s">
        <v>673</v>
      </c>
      <c r="J3067" s="54" t="s">
        <v>194</v>
      </c>
      <c r="K3067" s="54" t="s">
        <v>195</v>
      </c>
      <c r="L3067" s="89">
        <v>41814</v>
      </c>
      <c r="M3067" s="89"/>
      <c r="N3067" s="54" t="s">
        <v>676</v>
      </c>
      <c r="O3067" s="90">
        <v>-4.9168581183000004</v>
      </c>
      <c r="P3067" s="54">
        <v>-921</v>
      </c>
    </row>
    <row r="3068" spans="1:16" ht="24">
      <c r="A3068" s="54" t="s">
        <v>225</v>
      </c>
      <c r="B3068" s="54" t="s">
        <v>185</v>
      </c>
      <c r="C3068" s="54" t="s">
        <v>364</v>
      </c>
      <c r="D3068" s="54" t="s">
        <v>152</v>
      </c>
      <c r="E3068" s="54" t="s">
        <v>365</v>
      </c>
      <c r="F3068" s="54" t="s">
        <v>267</v>
      </c>
      <c r="G3068" s="54" t="s">
        <v>194</v>
      </c>
      <c r="H3068" s="54" t="s">
        <v>195</v>
      </c>
      <c r="I3068" s="54" t="s">
        <v>673</v>
      </c>
      <c r="J3068" s="54" t="s">
        <v>194</v>
      </c>
      <c r="K3068" s="54" t="s">
        <v>677</v>
      </c>
      <c r="L3068" s="89">
        <v>41814</v>
      </c>
      <c r="M3068" s="89"/>
      <c r="N3068" s="54" t="s">
        <v>678</v>
      </c>
      <c r="O3068" s="90">
        <v>-1.4585444469</v>
      </c>
      <c r="P3068" s="54">
        <v>-274</v>
      </c>
    </row>
    <row r="3069" spans="1:16" ht="24">
      <c r="A3069" s="54" t="s">
        <v>225</v>
      </c>
      <c r="B3069" s="54" t="s">
        <v>185</v>
      </c>
      <c r="C3069" s="54" t="s">
        <v>364</v>
      </c>
      <c r="D3069" s="54" t="s">
        <v>152</v>
      </c>
      <c r="E3069" s="54" t="s">
        <v>365</v>
      </c>
      <c r="F3069" s="54" t="s">
        <v>267</v>
      </c>
      <c r="G3069" s="54" t="s">
        <v>194</v>
      </c>
      <c r="H3069" s="54" t="s">
        <v>195</v>
      </c>
      <c r="I3069" s="54" t="s">
        <v>673</v>
      </c>
      <c r="J3069" s="54" t="s">
        <v>194</v>
      </c>
      <c r="K3069" s="54" t="s">
        <v>679</v>
      </c>
      <c r="L3069" s="89">
        <v>41814</v>
      </c>
      <c r="M3069" s="89"/>
      <c r="N3069" s="54" t="s">
        <v>680</v>
      </c>
      <c r="O3069" s="90">
        <v>-3.1027195277000001</v>
      </c>
      <c r="P3069" s="54">
        <v>-585</v>
      </c>
    </row>
    <row r="3070" spans="1:16" ht="24">
      <c r="A3070" s="54" t="s">
        <v>225</v>
      </c>
      <c r="B3070" s="54" t="s">
        <v>185</v>
      </c>
      <c r="C3070" s="54" t="s">
        <v>364</v>
      </c>
      <c r="D3070" s="54" t="s">
        <v>152</v>
      </c>
      <c r="E3070" s="54" t="s">
        <v>365</v>
      </c>
      <c r="F3070" s="54" t="s">
        <v>267</v>
      </c>
      <c r="G3070" s="54" t="s">
        <v>194</v>
      </c>
      <c r="H3070" s="54" t="s">
        <v>195</v>
      </c>
      <c r="I3070" s="54" t="s">
        <v>673</v>
      </c>
      <c r="J3070" s="54" t="s">
        <v>194</v>
      </c>
      <c r="K3070" s="54" t="s">
        <v>681</v>
      </c>
      <c r="L3070" s="89">
        <v>41814</v>
      </c>
      <c r="M3070" s="89"/>
      <c r="N3070" s="54" t="s">
        <v>682</v>
      </c>
      <c r="O3070" s="90">
        <v>-1.877637161</v>
      </c>
      <c r="P3070" s="54">
        <v>-366</v>
      </c>
    </row>
    <row r="3071" spans="1:16" ht="24">
      <c r="A3071" s="54" t="s">
        <v>225</v>
      </c>
      <c r="B3071" s="54" t="s">
        <v>185</v>
      </c>
      <c r="C3071" s="54" t="s">
        <v>364</v>
      </c>
      <c r="D3071" s="54" t="s">
        <v>152</v>
      </c>
      <c r="E3071" s="54" t="s">
        <v>365</v>
      </c>
      <c r="F3071" s="54" t="s">
        <v>267</v>
      </c>
      <c r="G3071" s="54" t="s">
        <v>194</v>
      </c>
      <c r="H3071" s="54" t="s">
        <v>195</v>
      </c>
      <c r="I3071" s="54" t="s">
        <v>673</v>
      </c>
      <c r="J3071" s="54" t="s">
        <v>194</v>
      </c>
      <c r="K3071" s="54" t="s">
        <v>683</v>
      </c>
      <c r="L3071" s="89">
        <v>41814</v>
      </c>
      <c r="M3071" s="89"/>
      <c r="N3071" s="54" t="s">
        <v>684</v>
      </c>
      <c r="O3071" s="90">
        <v>-1.6184307137</v>
      </c>
      <c r="P3071" s="54">
        <v>-311</v>
      </c>
    </row>
    <row r="3072" spans="1:16" ht="24">
      <c r="A3072" s="54" t="s">
        <v>225</v>
      </c>
      <c r="B3072" s="54" t="s">
        <v>185</v>
      </c>
      <c r="C3072" s="54" t="s">
        <v>364</v>
      </c>
      <c r="D3072" s="54" t="s">
        <v>152</v>
      </c>
      <c r="E3072" s="54" t="s">
        <v>365</v>
      </c>
      <c r="F3072" s="54" t="s">
        <v>267</v>
      </c>
      <c r="G3072" s="54" t="s">
        <v>194</v>
      </c>
      <c r="H3072" s="54" t="s">
        <v>195</v>
      </c>
      <c r="I3072" s="54" t="s">
        <v>673</v>
      </c>
      <c r="J3072" s="54" t="s">
        <v>194</v>
      </c>
      <c r="K3072" s="54" t="s">
        <v>685</v>
      </c>
      <c r="L3072" s="89">
        <v>41814</v>
      </c>
      <c r="M3072" s="89"/>
      <c r="N3072" s="54" t="s">
        <v>686</v>
      </c>
      <c r="O3072" s="90">
        <v>-1.7115017093</v>
      </c>
      <c r="P3072" s="54">
        <v>-318</v>
      </c>
    </row>
    <row r="3073" spans="1:16" ht="24">
      <c r="A3073" s="54" t="s">
        <v>225</v>
      </c>
      <c r="B3073" s="54" t="s">
        <v>185</v>
      </c>
      <c r="C3073" s="54" t="s">
        <v>364</v>
      </c>
      <c r="D3073" s="54" t="s">
        <v>152</v>
      </c>
      <c r="E3073" s="54" t="s">
        <v>365</v>
      </c>
      <c r="F3073" s="54" t="s">
        <v>267</v>
      </c>
      <c r="G3073" s="54" t="s">
        <v>194</v>
      </c>
      <c r="H3073" s="54" t="s">
        <v>195</v>
      </c>
      <c r="I3073" s="54" t="s">
        <v>673</v>
      </c>
      <c r="J3073" s="54" t="s">
        <v>194</v>
      </c>
      <c r="K3073" s="54" t="s">
        <v>687</v>
      </c>
      <c r="L3073" s="89">
        <v>41814</v>
      </c>
      <c r="M3073" s="89"/>
      <c r="N3073" s="54" t="s">
        <v>688</v>
      </c>
      <c r="O3073" s="90">
        <v>-4.0071046050000003</v>
      </c>
      <c r="P3073" s="54">
        <v>-756</v>
      </c>
    </row>
    <row r="3074" spans="1:16" ht="24">
      <c r="A3074" s="54" t="s">
        <v>225</v>
      </c>
      <c r="B3074" s="54" t="s">
        <v>185</v>
      </c>
      <c r="C3074" s="54" t="s">
        <v>364</v>
      </c>
      <c r="D3074" s="54" t="s">
        <v>152</v>
      </c>
      <c r="E3074" s="54" t="s">
        <v>365</v>
      </c>
      <c r="F3074" s="54" t="s">
        <v>267</v>
      </c>
      <c r="G3074" s="54" t="s">
        <v>194</v>
      </c>
      <c r="H3074" s="54" t="s">
        <v>195</v>
      </c>
      <c r="I3074" s="54" t="s">
        <v>673</v>
      </c>
      <c r="J3074" s="54" t="s">
        <v>194</v>
      </c>
      <c r="K3074" s="54" t="s">
        <v>689</v>
      </c>
      <c r="L3074" s="89">
        <v>41814</v>
      </c>
      <c r="M3074" s="89"/>
      <c r="N3074" s="54" t="s">
        <v>690</v>
      </c>
      <c r="O3074" s="90">
        <v>-2.4186689700000001</v>
      </c>
      <c r="P3074" s="54">
        <v>-461</v>
      </c>
    </row>
    <row r="3075" spans="1:16" ht="24">
      <c r="A3075" s="54" t="s">
        <v>225</v>
      </c>
      <c r="B3075" s="54" t="s">
        <v>185</v>
      </c>
      <c r="C3075" s="54" t="s">
        <v>364</v>
      </c>
      <c r="D3075" s="54" t="s">
        <v>152</v>
      </c>
      <c r="E3075" s="54" t="s">
        <v>365</v>
      </c>
      <c r="F3075" s="54" t="s">
        <v>267</v>
      </c>
      <c r="G3075" s="54" t="s">
        <v>194</v>
      </c>
      <c r="H3075" s="54" t="s">
        <v>195</v>
      </c>
      <c r="I3075" s="54" t="s">
        <v>673</v>
      </c>
      <c r="J3075" s="54" t="s">
        <v>194</v>
      </c>
      <c r="K3075" s="54" t="s">
        <v>691</v>
      </c>
      <c r="L3075" s="89">
        <v>41814</v>
      </c>
      <c r="M3075" s="89"/>
      <c r="N3075" s="54" t="s">
        <v>692</v>
      </c>
      <c r="O3075" s="90">
        <v>-2.4645651874999999</v>
      </c>
      <c r="P3075" s="54">
        <v>-467</v>
      </c>
    </row>
    <row r="3076" spans="1:16" ht="24">
      <c r="A3076" s="54" t="s">
        <v>225</v>
      </c>
      <c r="B3076" s="54" t="s">
        <v>185</v>
      </c>
      <c r="C3076" s="54" t="s">
        <v>364</v>
      </c>
      <c r="D3076" s="54" t="s">
        <v>152</v>
      </c>
      <c r="E3076" s="54" t="s">
        <v>365</v>
      </c>
      <c r="F3076" s="54" t="s">
        <v>267</v>
      </c>
      <c r="G3076" s="54" t="s">
        <v>194</v>
      </c>
      <c r="H3076" s="54" t="s">
        <v>195</v>
      </c>
      <c r="I3076" s="54" t="s">
        <v>673</v>
      </c>
      <c r="J3076" s="54" t="s">
        <v>194</v>
      </c>
      <c r="K3076" s="54" t="s">
        <v>693</v>
      </c>
      <c r="L3076" s="89">
        <v>41814</v>
      </c>
      <c r="M3076" s="89"/>
      <c r="N3076" s="54" t="s">
        <v>694</v>
      </c>
      <c r="O3076" s="90">
        <v>-1.8191448536999999</v>
      </c>
      <c r="P3076" s="54">
        <v>-343</v>
      </c>
    </row>
    <row r="3077" spans="1:16" ht="24">
      <c r="A3077" s="54" t="s">
        <v>225</v>
      </c>
      <c r="B3077" s="54" t="s">
        <v>185</v>
      </c>
      <c r="C3077" s="54" t="s">
        <v>364</v>
      </c>
      <c r="D3077" s="54" t="s">
        <v>152</v>
      </c>
      <c r="E3077" s="54" t="s">
        <v>365</v>
      </c>
      <c r="F3077" s="54" t="s">
        <v>267</v>
      </c>
      <c r="G3077" s="54" t="s">
        <v>302</v>
      </c>
      <c r="H3077" s="54" t="s">
        <v>303</v>
      </c>
      <c r="I3077" s="54" t="s">
        <v>304</v>
      </c>
      <c r="J3077" s="54" t="s">
        <v>302</v>
      </c>
      <c r="K3077" s="54" t="s">
        <v>801</v>
      </c>
      <c r="L3077" s="89">
        <v>41695</v>
      </c>
      <c r="M3077" s="89"/>
      <c r="N3077" s="54" t="s">
        <v>802</v>
      </c>
      <c r="O3077" s="90">
        <v>-10.411836956</v>
      </c>
      <c r="P3077" s="54">
        <v>-2115</v>
      </c>
    </row>
    <row r="3078" spans="1:16" ht="24">
      <c r="A3078" s="54" t="s">
        <v>225</v>
      </c>
      <c r="B3078" s="54" t="s">
        <v>185</v>
      </c>
      <c r="C3078" s="54" t="s">
        <v>364</v>
      </c>
      <c r="D3078" s="54" t="s">
        <v>152</v>
      </c>
      <c r="E3078" s="54" t="s">
        <v>365</v>
      </c>
      <c r="F3078" s="54" t="s">
        <v>267</v>
      </c>
      <c r="G3078" s="54" t="s">
        <v>302</v>
      </c>
      <c r="H3078" s="54" t="s">
        <v>303</v>
      </c>
      <c r="I3078" s="54" t="s">
        <v>304</v>
      </c>
      <c r="J3078" s="54" t="s">
        <v>302</v>
      </c>
      <c r="K3078" s="54" t="s">
        <v>803</v>
      </c>
      <c r="L3078" s="89">
        <v>41695</v>
      </c>
      <c r="M3078" s="89"/>
      <c r="N3078" s="54" t="s">
        <v>804</v>
      </c>
      <c r="O3078" s="90">
        <v>-1.1432553048</v>
      </c>
      <c r="P3078" s="54">
        <v>-229</v>
      </c>
    </row>
    <row r="3079" spans="1:16" ht="24">
      <c r="A3079" s="54" t="s">
        <v>225</v>
      </c>
      <c r="B3079" s="54" t="s">
        <v>185</v>
      </c>
      <c r="C3079" s="54" t="s">
        <v>364</v>
      </c>
      <c r="D3079" s="54" t="s">
        <v>152</v>
      </c>
      <c r="E3079" s="54" t="s">
        <v>365</v>
      </c>
      <c r="F3079" s="54" t="s">
        <v>267</v>
      </c>
      <c r="G3079" s="54" t="s">
        <v>302</v>
      </c>
      <c r="H3079" s="54" t="s">
        <v>303</v>
      </c>
      <c r="I3079" s="54" t="s">
        <v>304</v>
      </c>
      <c r="J3079" s="54" t="s">
        <v>302</v>
      </c>
      <c r="K3079" s="54" t="s">
        <v>303</v>
      </c>
      <c r="L3079" s="89">
        <v>41695</v>
      </c>
      <c r="M3079" s="89"/>
      <c r="N3079" s="54" t="s">
        <v>805</v>
      </c>
      <c r="O3079" s="90">
        <v>-1.2518589854</v>
      </c>
      <c r="P3079" s="54">
        <v>-245</v>
      </c>
    </row>
    <row r="3080" spans="1:16" ht="24">
      <c r="A3080" s="54" t="s">
        <v>225</v>
      </c>
      <c r="B3080" s="54" t="s">
        <v>185</v>
      </c>
      <c r="C3080" s="54" t="s">
        <v>364</v>
      </c>
      <c r="D3080" s="54" t="s">
        <v>152</v>
      </c>
      <c r="E3080" s="54" t="s">
        <v>365</v>
      </c>
      <c r="F3080" s="54" t="s">
        <v>267</v>
      </c>
      <c r="G3080" s="54" t="s">
        <v>302</v>
      </c>
      <c r="H3080" s="54" t="s">
        <v>303</v>
      </c>
      <c r="I3080" s="54" t="s">
        <v>304</v>
      </c>
      <c r="J3080" s="54" t="s">
        <v>302</v>
      </c>
      <c r="K3080" s="54" t="s">
        <v>303</v>
      </c>
      <c r="L3080" s="89">
        <v>41695</v>
      </c>
      <c r="M3080" s="89"/>
      <c r="N3080" s="54" t="s">
        <v>305</v>
      </c>
      <c r="O3080" s="90">
        <v>-2.2711845415999998</v>
      </c>
      <c r="P3080" s="54">
        <v>-465</v>
      </c>
    </row>
    <row r="3081" spans="1:16" ht="24">
      <c r="A3081" s="54" t="s">
        <v>225</v>
      </c>
      <c r="B3081" s="54" t="s">
        <v>185</v>
      </c>
      <c r="C3081" s="54" t="s">
        <v>364</v>
      </c>
      <c r="D3081" s="54" t="s">
        <v>152</v>
      </c>
      <c r="E3081" s="54" t="s">
        <v>365</v>
      </c>
      <c r="F3081" s="54" t="s">
        <v>267</v>
      </c>
      <c r="G3081" s="54" t="s">
        <v>302</v>
      </c>
      <c r="H3081" s="54" t="s">
        <v>303</v>
      </c>
      <c r="I3081" s="54" t="s">
        <v>304</v>
      </c>
      <c r="J3081" s="54" t="s">
        <v>302</v>
      </c>
      <c r="K3081" s="54" t="s">
        <v>306</v>
      </c>
      <c r="L3081" s="89">
        <v>41695</v>
      </c>
      <c r="M3081" s="89"/>
      <c r="N3081" s="54" t="s">
        <v>307</v>
      </c>
      <c r="O3081" s="90">
        <v>-4.1260225453000006</v>
      </c>
      <c r="P3081" s="54">
        <v>-815</v>
      </c>
    </row>
    <row r="3082" spans="1:16" ht="24">
      <c r="A3082" s="54" t="s">
        <v>225</v>
      </c>
      <c r="B3082" s="54" t="s">
        <v>185</v>
      </c>
      <c r="C3082" s="54" t="s">
        <v>364</v>
      </c>
      <c r="D3082" s="54" t="s">
        <v>152</v>
      </c>
      <c r="E3082" s="54" t="s">
        <v>365</v>
      </c>
      <c r="F3082" s="54" t="s">
        <v>267</v>
      </c>
      <c r="G3082" s="54" t="s">
        <v>302</v>
      </c>
      <c r="H3082" s="54" t="s">
        <v>303</v>
      </c>
      <c r="I3082" s="54" t="s">
        <v>304</v>
      </c>
      <c r="J3082" s="54" t="s">
        <v>302</v>
      </c>
      <c r="K3082" s="54" t="s">
        <v>308</v>
      </c>
      <c r="L3082" s="89">
        <v>41695</v>
      </c>
      <c r="M3082" s="89"/>
      <c r="N3082" s="54" t="s">
        <v>309</v>
      </c>
      <c r="O3082" s="90">
        <v>-150.40063126179999</v>
      </c>
      <c r="P3082" s="54">
        <v>-29920</v>
      </c>
    </row>
    <row r="3083" spans="1:16" ht="24">
      <c r="A3083" s="54" t="s">
        <v>225</v>
      </c>
      <c r="B3083" s="54" t="s">
        <v>185</v>
      </c>
      <c r="C3083" s="54" t="s">
        <v>364</v>
      </c>
      <c r="D3083" s="54" t="s">
        <v>152</v>
      </c>
      <c r="E3083" s="54" t="s">
        <v>365</v>
      </c>
      <c r="F3083" s="54" t="s">
        <v>267</v>
      </c>
      <c r="G3083" s="54" t="s">
        <v>302</v>
      </c>
      <c r="H3083" s="54" t="s">
        <v>303</v>
      </c>
      <c r="I3083" s="54" t="s">
        <v>304</v>
      </c>
      <c r="J3083" s="54" t="s">
        <v>302</v>
      </c>
      <c r="K3083" s="54" t="s">
        <v>806</v>
      </c>
      <c r="L3083" s="89">
        <v>41695</v>
      </c>
      <c r="M3083" s="89"/>
      <c r="N3083" s="54" t="s">
        <v>807</v>
      </c>
      <c r="O3083" s="90">
        <v>-0.91209389890000003</v>
      </c>
      <c r="P3083" s="54">
        <v>-195</v>
      </c>
    </row>
    <row r="3084" spans="1:16" ht="24">
      <c r="A3084" s="54" t="s">
        <v>225</v>
      </c>
      <c r="B3084" s="54" t="s">
        <v>185</v>
      </c>
      <c r="C3084" s="54" t="s">
        <v>364</v>
      </c>
      <c r="D3084" s="54" t="s">
        <v>152</v>
      </c>
      <c r="E3084" s="54" t="s">
        <v>365</v>
      </c>
      <c r="F3084" s="54" t="s">
        <v>267</v>
      </c>
      <c r="G3084" s="54" t="s">
        <v>302</v>
      </c>
      <c r="H3084" s="54" t="s">
        <v>303</v>
      </c>
      <c r="I3084" s="54" t="s">
        <v>304</v>
      </c>
      <c r="J3084" s="54" t="s">
        <v>302</v>
      </c>
      <c r="K3084" s="54" t="s">
        <v>808</v>
      </c>
      <c r="L3084" s="89">
        <v>41695</v>
      </c>
      <c r="M3084" s="89"/>
      <c r="N3084" s="54" t="s">
        <v>809</v>
      </c>
      <c r="O3084" s="90">
        <v>-4.0169725517000003</v>
      </c>
      <c r="P3084" s="54">
        <v>-785</v>
      </c>
    </row>
    <row r="3085" spans="1:16" ht="24">
      <c r="A3085" s="54" t="s">
        <v>225</v>
      </c>
      <c r="B3085" s="54" t="s">
        <v>185</v>
      </c>
      <c r="C3085" s="54" t="s">
        <v>364</v>
      </c>
      <c r="D3085" s="54" t="s">
        <v>152</v>
      </c>
      <c r="E3085" s="54" t="s">
        <v>365</v>
      </c>
      <c r="F3085" s="54" t="s">
        <v>267</v>
      </c>
      <c r="G3085" s="54" t="s">
        <v>302</v>
      </c>
      <c r="H3085" s="54" t="s">
        <v>303</v>
      </c>
      <c r="I3085" s="54" t="s">
        <v>304</v>
      </c>
      <c r="J3085" s="54" t="s">
        <v>302</v>
      </c>
      <c r="K3085" s="54" t="s">
        <v>810</v>
      </c>
      <c r="L3085" s="89">
        <v>41695</v>
      </c>
      <c r="M3085" s="89"/>
      <c r="N3085" s="54" t="s">
        <v>811</v>
      </c>
      <c r="O3085" s="90">
        <v>-1.1231383587999999</v>
      </c>
      <c r="P3085" s="54">
        <v>-231</v>
      </c>
    </row>
    <row r="3086" spans="1:16" ht="24">
      <c r="A3086" s="54" t="s">
        <v>225</v>
      </c>
      <c r="B3086" s="54" t="s">
        <v>185</v>
      </c>
      <c r="C3086" s="54" t="s">
        <v>364</v>
      </c>
      <c r="D3086" s="54" t="s">
        <v>152</v>
      </c>
      <c r="E3086" s="54" t="s">
        <v>365</v>
      </c>
      <c r="F3086" s="54" t="s">
        <v>267</v>
      </c>
      <c r="G3086" s="54" t="s">
        <v>302</v>
      </c>
      <c r="H3086" s="54" t="s">
        <v>303</v>
      </c>
      <c r="I3086" s="54" t="s">
        <v>304</v>
      </c>
      <c r="J3086" s="54" t="s">
        <v>302</v>
      </c>
      <c r="K3086" s="54" t="s">
        <v>812</v>
      </c>
      <c r="L3086" s="89">
        <v>41695</v>
      </c>
      <c r="M3086" s="89"/>
      <c r="N3086" s="54" t="s">
        <v>813</v>
      </c>
      <c r="O3086" s="90">
        <v>-5.0185698591000003</v>
      </c>
      <c r="P3086" s="54">
        <v>-1000</v>
      </c>
    </row>
    <row r="3087" spans="1:16" ht="24">
      <c r="A3087" s="54" t="s">
        <v>225</v>
      </c>
      <c r="B3087" s="54" t="s">
        <v>185</v>
      </c>
      <c r="C3087" s="54" t="s">
        <v>364</v>
      </c>
      <c r="D3087" s="54" t="s">
        <v>152</v>
      </c>
      <c r="E3087" s="54" t="s">
        <v>365</v>
      </c>
      <c r="F3087" s="54" t="s">
        <v>267</v>
      </c>
      <c r="G3087" s="54" t="s">
        <v>302</v>
      </c>
      <c r="H3087" s="54" t="s">
        <v>303</v>
      </c>
      <c r="I3087" s="54" t="s">
        <v>304</v>
      </c>
      <c r="J3087" s="54" t="s">
        <v>302</v>
      </c>
      <c r="K3087" s="54" t="s">
        <v>814</v>
      </c>
      <c r="L3087" s="89">
        <v>41695</v>
      </c>
      <c r="M3087" s="89"/>
      <c r="N3087" s="54" t="s">
        <v>815</v>
      </c>
      <c r="O3087" s="90">
        <v>-1.3181296744</v>
      </c>
      <c r="P3087" s="54">
        <v>-265</v>
      </c>
    </row>
    <row r="3088" spans="1:16" ht="24">
      <c r="A3088" s="54" t="s">
        <v>225</v>
      </c>
      <c r="B3088" s="54" t="s">
        <v>185</v>
      </c>
      <c r="C3088" s="54" t="s">
        <v>364</v>
      </c>
      <c r="D3088" s="54" t="s">
        <v>152</v>
      </c>
      <c r="E3088" s="54" t="s">
        <v>365</v>
      </c>
      <c r="F3088" s="54" t="s">
        <v>267</v>
      </c>
      <c r="G3088" s="54" t="s">
        <v>302</v>
      </c>
      <c r="H3088" s="54" t="s">
        <v>303</v>
      </c>
      <c r="I3088" s="54" t="s">
        <v>304</v>
      </c>
      <c r="J3088" s="54" t="s">
        <v>302</v>
      </c>
      <c r="K3088" s="54" t="s">
        <v>816</v>
      </c>
      <c r="L3088" s="89">
        <v>41695</v>
      </c>
      <c r="M3088" s="89"/>
      <c r="N3088" s="54" t="s">
        <v>817</v>
      </c>
      <c r="O3088" s="90">
        <v>-1.2431937293999999</v>
      </c>
      <c r="P3088" s="54">
        <v>-248</v>
      </c>
    </row>
    <row r="3089" spans="1:16" ht="24">
      <c r="A3089" s="54" t="s">
        <v>225</v>
      </c>
      <c r="B3089" s="54" t="s">
        <v>185</v>
      </c>
      <c r="C3089" s="54" t="s">
        <v>364</v>
      </c>
      <c r="D3089" s="54" t="s">
        <v>152</v>
      </c>
      <c r="E3089" s="54" t="s">
        <v>365</v>
      </c>
      <c r="F3089" s="54" t="s">
        <v>267</v>
      </c>
      <c r="G3089" s="54" t="s">
        <v>302</v>
      </c>
      <c r="H3089" s="54" t="s">
        <v>303</v>
      </c>
      <c r="I3089" s="54" t="s">
        <v>304</v>
      </c>
      <c r="J3089" s="54" t="s">
        <v>302</v>
      </c>
      <c r="K3089" s="54" t="s">
        <v>818</v>
      </c>
      <c r="L3089" s="89">
        <v>41695</v>
      </c>
      <c r="M3089" s="89"/>
      <c r="N3089" s="54" t="s">
        <v>819</v>
      </c>
      <c r="O3089" s="90">
        <v>-3.0299930739000001</v>
      </c>
      <c r="P3089" s="54">
        <v>-577</v>
      </c>
    </row>
    <row r="3090" spans="1:16" ht="24">
      <c r="A3090" s="54" t="s">
        <v>225</v>
      </c>
      <c r="B3090" s="54" t="s">
        <v>185</v>
      </c>
      <c r="C3090" s="54" t="s">
        <v>364</v>
      </c>
      <c r="D3090" s="54" t="s">
        <v>152</v>
      </c>
      <c r="E3090" s="54" t="s">
        <v>365</v>
      </c>
      <c r="F3090" s="54" t="s">
        <v>267</v>
      </c>
      <c r="G3090" s="54" t="s">
        <v>854</v>
      </c>
      <c r="H3090" s="54" t="s">
        <v>876</v>
      </c>
      <c r="I3090" s="54" t="s">
        <v>877</v>
      </c>
      <c r="J3090" s="54" t="s">
        <v>854</v>
      </c>
      <c r="K3090" s="54" t="s">
        <v>878</v>
      </c>
      <c r="L3090" s="89">
        <v>41695</v>
      </c>
      <c r="M3090" s="89"/>
      <c r="N3090" s="54" t="s">
        <v>879</v>
      </c>
      <c r="O3090" s="90">
        <v>-0.68633041169999998</v>
      </c>
      <c r="P3090" s="54">
        <v>-139</v>
      </c>
    </row>
    <row r="3091" spans="1:16" ht="24">
      <c r="A3091" s="54" t="s">
        <v>225</v>
      </c>
      <c r="B3091" s="54" t="s">
        <v>185</v>
      </c>
      <c r="C3091" s="54" t="s">
        <v>364</v>
      </c>
      <c r="D3091" s="54" t="s">
        <v>152</v>
      </c>
      <c r="E3091" s="54" t="s">
        <v>365</v>
      </c>
      <c r="F3091" s="54" t="s">
        <v>267</v>
      </c>
      <c r="G3091" s="54" t="s">
        <v>854</v>
      </c>
      <c r="H3091" s="54" t="s">
        <v>876</v>
      </c>
      <c r="I3091" s="54" t="s">
        <v>877</v>
      </c>
      <c r="J3091" s="54" t="s">
        <v>854</v>
      </c>
      <c r="K3091" s="54" t="s">
        <v>880</v>
      </c>
      <c r="L3091" s="89">
        <v>41695</v>
      </c>
      <c r="M3091" s="89"/>
      <c r="N3091" s="54" t="s">
        <v>881</v>
      </c>
      <c r="O3091" s="90">
        <v>-45.872499467300003</v>
      </c>
      <c r="P3091" s="54">
        <v>-8886</v>
      </c>
    </row>
    <row r="3092" spans="1:16" ht="24">
      <c r="A3092" s="54" t="s">
        <v>225</v>
      </c>
      <c r="B3092" s="54" t="s">
        <v>185</v>
      </c>
      <c r="C3092" s="54" t="s">
        <v>364</v>
      </c>
      <c r="D3092" s="54" t="s">
        <v>152</v>
      </c>
      <c r="E3092" s="54" t="s">
        <v>365</v>
      </c>
      <c r="F3092" s="54" t="s">
        <v>267</v>
      </c>
      <c r="G3092" s="54" t="s">
        <v>854</v>
      </c>
      <c r="H3092" s="54" t="s">
        <v>876</v>
      </c>
      <c r="I3092" s="54" t="s">
        <v>877</v>
      </c>
      <c r="J3092" s="54" t="s">
        <v>854</v>
      </c>
      <c r="K3092" s="54" t="s">
        <v>872</v>
      </c>
      <c r="L3092" s="89">
        <v>41695</v>
      </c>
      <c r="M3092" s="89"/>
      <c r="N3092" s="54" t="s">
        <v>882</v>
      </c>
      <c r="O3092" s="90">
        <v>-15.7902495416</v>
      </c>
      <c r="P3092" s="54">
        <v>-3143</v>
      </c>
    </row>
    <row r="3093" spans="1:16" ht="24">
      <c r="A3093" s="54" t="s">
        <v>225</v>
      </c>
      <c r="B3093" s="54" t="s">
        <v>185</v>
      </c>
      <c r="C3093" s="54" t="s">
        <v>364</v>
      </c>
      <c r="D3093" s="54" t="s">
        <v>152</v>
      </c>
      <c r="E3093" s="54" t="s">
        <v>365</v>
      </c>
      <c r="F3093" s="54" t="s">
        <v>267</v>
      </c>
      <c r="G3093" s="54" t="s">
        <v>854</v>
      </c>
      <c r="H3093" s="54" t="s">
        <v>876</v>
      </c>
      <c r="I3093" s="54" t="s">
        <v>877</v>
      </c>
      <c r="J3093" s="54" t="s">
        <v>854</v>
      </c>
      <c r="K3093" s="54" t="s">
        <v>876</v>
      </c>
      <c r="L3093" s="89">
        <v>41695</v>
      </c>
      <c r="M3093" s="89"/>
      <c r="N3093" s="54" t="s">
        <v>883</v>
      </c>
      <c r="O3093" s="90">
        <v>-3.0343584939000001</v>
      </c>
      <c r="P3093" s="54">
        <v>-592</v>
      </c>
    </row>
    <row r="3094" spans="1:16" ht="24">
      <c r="A3094" s="54" t="s">
        <v>225</v>
      </c>
      <c r="B3094" s="54" t="s">
        <v>185</v>
      </c>
      <c r="C3094" s="54" t="s">
        <v>364</v>
      </c>
      <c r="D3094" s="54" t="s">
        <v>152</v>
      </c>
      <c r="E3094" s="54" t="s">
        <v>365</v>
      </c>
      <c r="F3094" s="54" t="s">
        <v>267</v>
      </c>
      <c r="G3094" s="54" t="s">
        <v>199</v>
      </c>
      <c r="H3094" s="54" t="s">
        <v>1129</v>
      </c>
      <c r="I3094" s="54" t="s">
        <v>1130</v>
      </c>
      <c r="J3094" s="54" t="s">
        <v>199</v>
      </c>
      <c r="K3094" s="54" t="s">
        <v>311</v>
      </c>
      <c r="L3094" s="89">
        <v>41778</v>
      </c>
      <c r="M3094" s="89"/>
      <c r="N3094" s="54" t="s">
        <v>1131</v>
      </c>
      <c r="O3094" s="90">
        <v>-3.2479803775999998</v>
      </c>
      <c r="P3094" s="54">
        <v>-656</v>
      </c>
    </row>
    <row r="3095" spans="1:16" ht="24">
      <c r="A3095" s="54" t="s">
        <v>225</v>
      </c>
      <c r="B3095" s="54" t="s">
        <v>185</v>
      </c>
      <c r="C3095" s="54" t="s">
        <v>364</v>
      </c>
      <c r="D3095" s="54" t="s">
        <v>152</v>
      </c>
      <c r="E3095" s="54" t="s">
        <v>365</v>
      </c>
      <c r="F3095" s="54" t="s">
        <v>267</v>
      </c>
      <c r="G3095" s="54" t="s">
        <v>199</v>
      </c>
      <c r="H3095" s="54" t="s">
        <v>1129</v>
      </c>
      <c r="I3095" s="54" t="s">
        <v>1130</v>
      </c>
      <c r="J3095" s="54" t="s">
        <v>199</v>
      </c>
      <c r="K3095" s="54" t="s">
        <v>962</v>
      </c>
      <c r="L3095" s="89">
        <v>41778</v>
      </c>
      <c r="M3095" s="89"/>
      <c r="N3095" s="54" t="s">
        <v>1132</v>
      </c>
      <c r="O3095" s="90">
        <v>-0.84727408280000016</v>
      </c>
      <c r="P3095" s="54">
        <v>-169</v>
      </c>
    </row>
    <row r="3096" spans="1:16" ht="24">
      <c r="A3096" s="54" t="s">
        <v>225</v>
      </c>
      <c r="B3096" s="54" t="s">
        <v>185</v>
      </c>
      <c r="C3096" s="54" t="s">
        <v>364</v>
      </c>
      <c r="D3096" s="54" t="s">
        <v>152</v>
      </c>
      <c r="E3096" s="54" t="s">
        <v>365</v>
      </c>
      <c r="F3096" s="54" t="s">
        <v>267</v>
      </c>
      <c r="G3096" s="54" t="s">
        <v>199</v>
      </c>
      <c r="H3096" s="54" t="s">
        <v>1129</v>
      </c>
      <c r="I3096" s="54" t="s">
        <v>1130</v>
      </c>
      <c r="J3096" s="54" t="s">
        <v>199</v>
      </c>
      <c r="K3096" s="54" t="s">
        <v>968</v>
      </c>
      <c r="L3096" s="89">
        <v>41778</v>
      </c>
      <c r="M3096" s="89"/>
      <c r="N3096" s="54" t="s">
        <v>1133</v>
      </c>
      <c r="O3096" s="90">
        <v>-0.79720802889999998</v>
      </c>
      <c r="P3096" s="54">
        <v>-157</v>
      </c>
    </row>
    <row r="3097" spans="1:16" ht="24">
      <c r="A3097" s="54" t="s">
        <v>225</v>
      </c>
      <c r="B3097" s="54" t="s">
        <v>185</v>
      </c>
      <c r="C3097" s="54" t="s">
        <v>364</v>
      </c>
      <c r="D3097" s="54" t="s">
        <v>152</v>
      </c>
      <c r="E3097" s="54" t="s">
        <v>365</v>
      </c>
      <c r="F3097" s="54" t="s">
        <v>267</v>
      </c>
      <c r="G3097" s="54" t="s">
        <v>199</v>
      </c>
      <c r="H3097" s="54" t="s">
        <v>1129</v>
      </c>
      <c r="I3097" s="54" t="s">
        <v>1130</v>
      </c>
      <c r="J3097" s="54" t="s">
        <v>199</v>
      </c>
      <c r="K3097" s="54" t="s">
        <v>987</v>
      </c>
      <c r="L3097" s="89">
        <v>41778</v>
      </c>
      <c r="M3097" s="89"/>
      <c r="N3097" s="54" t="s">
        <v>1134</v>
      </c>
      <c r="O3097" s="90">
        <v>-0.773227106</v>
      </c>
      <c r="P3097" s="54">
        <v>-167</v>
      </c>
    </row>
    <row r="3098" spans="1:16" ht="24">
      <c r="A3098" s="54" t="s">
        <v>225</v>
      </c>
      <c r="B3098" s="54" t="s">
        <v>185</v>
      </c>
      <c r="C3098" s="54" t="s">
        <v>364</v>
      </c>
      <c r="D3098" s="54" t="s">
        <v>152</v>
      </c>
      <c r="E3098" s="54" t="s">
        <v>365</v>
      </c>
      <c r="F3098" s="54" t="s">
        <v>267</v>
      </c>
      <c r="G3098" s="54" t="s">
        <v>199</v>
      </c>
      <c r="H3098" s="54" t="s">
        <v>1129</v>
      </c>
      <c r="I3098" s="54" t="s">
        <v>1130</v>
      </c>
      <c r="J3098" s="54" t="s">
        <v>199</v>
      </c>
      <c r="K3098" s="54" t="s">
        <v>201</v>
      </c>
      <c r="L3098" s="89">
        <v>41778</v>
      </c>
      <c r="M3098" s="89"/>
      <c r="N3098" s="54" t="s">
        <v>1135</v>
      </c>
      <c r="O3098" s="90">
        <v>-0.70154943810000003</v>
      </c>
      <c r="P3098" s="54">
        <v>-147</v>
      </c>
    </row>
    <row r="3099" spans="1:16" ht="24">
      <c r="A3099" s="54" t="s">
        <v>225</v>
      </c>
      <c r="B3099" s="54" t="s">
        <v>185</v>
      </c>
      <c r="C3099" s="54" t="s">
        <v>364</v>
      </c>
      <c r="D3099" s="54" t="s">
        <v>152</v>
      </c>
      <c r="E3099" s="54" t="s">
        <v>365</v>
      </c>
      <c r="F3099" s="54" t="s">
        <v>267</v>
      </c>
      <c r="G3099" s="54" t="s">
        <v>199</v>
      </c>
      <c r="H3099" s="54" t="s">
        <v>1129</v>
      </c>
      <c r="I3099" s="54" t="s">
        <v>1130</v>
      </c>
      <c r="J3099" s="54" t="s">
        <v>199</v>
      </c>
      <c r="K3099" s="54" t="s">
        <v>315</v>
      </c>
      <c r="L3099" s="89">
        <v>41778</v>
      </c>
      <c r="M3099" s="89"/>
      <c r="N3099" s="54" t="s">
        <v>1136</v>
      </c>
      <c r="O3099" s="90">
        <v>-1.7120156516</v>
      </c>
      <c r="P3099" s="54">
        <v>-333</v>
      </c>
    </row>
    <row r="3100" spans="1:16" ht="24">
      <c r="A3100" s="54" t="s">
        <v>225</v>
      </c>
      <c r="B3100" s="54" t="s">
        <v>185</v>
      </c>
      <c r="C3100" s="54" t="s">
        <v>364</v>
      </c>
      <c r="D3100" s="54" t="s">
        <v>152</v>
      </c>
      <c r="E3100" s="54" t="s">
        <v>365</v>
      </c>
      <c r="F3100" s="54" t="s">
        <v>267</v>
      </c>
      <c r="G3100" s="54" t="s">
        <v>199</v>
      </c>
      <c r="H3100" s="54" t="s">
        <v>971</v>
      </c>
      <c r="I3100" s="54" t="s">
        <v>972</v>
      </c>
      <c r="J3100" s="54" t="s">
        <v>199</v>
      </c>
      <c r="K3100" s="54" t="s">
        <v>973</v>
      </c>
      <c r="L3100" s="89">
        <v>41695</v>
      </c>
      <c r="M3100" s="89"/>
      <c r="N3100" s="54" t="s">
        <v>974</v>
      </c>
      <c r="O3100" s="90">
        <v>-4.2609847691000002</v>
      </c>
      <c r="P3100" s="54">
        <v>-835</v>
      </c>
    </row>
    <row r="3101" spans="1:16" ht="36">
      <c r="A3101" s="54" t="s">
        <v>225</v>
      </c>
      <c r="B3101" s="54" t="s">
        <v>185</v>
      </c>
      <c r="C3101" s="54" t="s">
        <v>364</v>
      </c>
      <c r="D3101" s="54" t="s">
        <v>152</v>
      </c>
      <c r="E3101" s="54" t="s">
        <v>365</v>
      </c>
      <c r="F3101" s="54" t="s">
        <v>267</v>
      </c>
      <c r="G3101" s="54" t="s">
        <v>199</v>
      </c>
      <c r="H3101" s="54" t="s">
        <v>971</v>
      </c>
      <c r="I3101" s="54" t="s">
        <v>972</v>
      </c>
      <c r="J3101" s="54" t="s">
        <v>199</v>
      </c>
      <c r="K3101" s="54" t="s">
        <v>975</v>
      </c>
      <c r="L3101" s="89">
        <v>41695</v>
      </c>
      <c r="M3101" s="89"/>
      <c r="N3101" s="54" t="s">
        <v>976</v>
      </c>
      <c r="O3101" s="90">
        <v>-20.313867683000002</v>
      </c>
      <c r="P3101" s="54">
        <v>-4116</v>
      </c>
    </row>
    <row r="3102" spans="1:16" ht="24">
      <c r="A3102" s="54" t="s">
        <v>225</v>
      </c>
      <c r="B3102" s="54" t="s">
        <v>185</v>
      </c>
      <c r="C3102" s="54" t="s">
        <v>364</v>
      </c>
      <c r="D3102" s="54" t="s">
        <v>152</v>
      </c>
      <c r="E3102" s="54" t="s">
        <v>365</v>
      </c>
      <c r="F3102" s="54" t="s">
        <v>267</v>
      </c>
      <c r="G3102" s="54" t="s">
        <v>199</v>
      </c>
      <c r="H3102" s="54" t="s">
        <v>971</v>
      </c>
      <c r="I3102" s="54" t="s">
        <v>972</v>
      </c>
      <c r="J3102" s="54" t="s">
        <v>199</v>
      </c>
      <c r="K3102" s="54" t="s">
        <v>977</v>
      </c>
      <c r="L3102" s="89">
        <v>41695</v>
      </c>
      <c r="M3102" s="89"/>
      <c r="N3102" s="54" t="s">
        <v>978</v>
      </c>
      <c r="O3102" s="90">
        <v>-3.867153015</v>
      </c>
      <c r="P3102" s="54">
        <v>-743</v>
      </c>
    </row>
    <row r="3103" spans="1:16" ht="24">
      <c r="A3103" s="54" t="s">
        <v>225</v>
      </c>
      <c r="B3103" s="54" t="s">
        <v>185</v>
      </c>
      <c r="C3103" s="54" t="s">
        <v>364</v>
      </c>
      <c r="D3103" s="54" t="s">
        <v>152</v>
      </c>
      <c r="E3103" s="54" t="s">
        <v>365</v>
      </c>
      <c r="F3103" s="54" t="s">
        <v>267</v>
      </c>
      <c r="G3103" s="54" t="s">
        <v>199</v>
      </c>
      <c r="H3103" s="54" t="s">
        <v>971</v>
      </c>
      <c r="I3103" s="54" t="s">
        <v>972</v>
      </c>
      <c r="J3103" s="54" t="s">
        <v>199</v>
      </c>
      <c r="K3103" s="54" t="s">
        <v>979</v>
      </c>
      <c r="L3103" s="89">
        <v>41695</v>
      </c>
      <c r="M3103" s="89"/>
      <c r="N3103" s="54" t="s">
        <v>980</v>
      </c>
      <c r="O3103" s="90">
        <v>-6.7849709215000003</v>
      </c>
      <c r="P3103" s="54">
        <v>-1329</v>
      </c>
    </row>
    <row r="3104" spans="1:16" ht="24">
      <c r="A3104" s="54" t="s">
        <v>225</v>
      </c>
      <c r="B3104" s="54" t="s">
        <v>185</v>
      </c>
      <c r="C3104" s="54" t="s">
        <v>364</v>
      </c>
      <c r="D3104" s="54" t="s">
        <v>152</v>
      </c>
      <c r="E3104" s="54" t="s">
        <v>365</v>
      </c>
      <c r="F3104" s="54" t="s">
        <v>267</v>
      </c>
      <c r="G3104" s="54" t="s">
        <v>199</v>
      </c>
      <c r="H3104" s="54" t="s">
        <v>971</v>
      </c>
      <c r="I3104" s="54" t="s">
        <v>972</v>
      </c>
      <c r="J3104" s="54" t="s">
        <v>199</v>
      </c>
      <c r="K3104" s="54" t="s">
        <v>981</v>
      </c>
      <c r="L3104" s="89">
        <v>41695</v>
      </c>
      <c r="M3104" s="89"/>
      <c r="N3104" s="54" t="s">
        <v>982</v>
      </c>
      <c r="O3104" s="90">
        <v>-4.7205816112000001</v>
      </c>
      <c r="P3104" s="54">
        <v>-912</v>
      </c>
    </row>
    <row r="3105" spans="1:16" ht="24">
      <c r="A3105" s="54" t="s">
        <v>225</v>
      </c>
      <c r="B3105" s="54" t="s">
        <v>185</v>
      </c>
      <c r="C3105" s="54" t="s">
        <v>364</v>
      </c>
      <c r="D3105" s="54" t="s">
        <v>152</v>
      </c>
      <c r="E3105" s="54" t="s">
        <v>365</v>
      </c>
      <c r="F3105" s="54" t="s">
        <v>267</v>
      </c>
      <c r="G3105" s="54" t="s">
        <v>199</v>
      </c>
      <c r="H3105" s="54" t="s">
        <v>971</v>
      </c>
      <c r="I3105" s="54" t="s">
        <v>972</v>
      </c>
      <c r="J3105" s="54" t="s">
        <v>199</v>
      </c>
      <c r="K3105" s="54" t="s">
        <v>983</v>
      </c>
      <c r="L3105" s="89">
        <v>41695</v>
      </c>
      <c r="M3105" s="89"/>
      <c r="N3105" s="54" t="s">
        <v>984</v>
      </c>
      <c r="O3105" s="90">
        <v>-45.097312185600003</v>
      </c>
      <c r="P3105" s="54">
        <v>-9260</v>
      </c>
    </row>
    <row r="3106" spans="1:16" ht="24">
      <c r="A3106" s="54" t="s">
        <v>225</v>
      </c>
      <c r="B3106" s="54" t="s">
        <v>185</v>
      </c>
      <c r="C3106" s="54" t="s">
        <v>364</v>
      </c>
      <c r="D3106" s="54" t="s">
        <v>152</v>
      </c>
      <c r="E3106" s="54" t="s">
        <v>365</v>
      </c>
      <c r="F3106" s="54" t="s">
        <v>267</v>
      </c>
      <c r="G3106" s="54" t="s">
        <v>199</v>
      </c>
      <c r="H3106" s="54" t="s">
        <v>971</v>
      </c>
      <c r="I3106" s="54" t="s">
        <v>972</v>
      </c>
      <c r="J3106" s="54" t="s">
        <v>199</v>
      </c>
      <c r="K3106" s="54" t="s">
        <v>985</v>
      </c>
      <c r="L3106" s="89">
        <v>41695</v>
      </c>
      <c r="M3106" s="89"/>
      <c r="N3106" s="54" t="s">
        <v>986</v>
      </c>
      <c r="O3106" s="90">
        <v>-2.3036212934</v>
      </c>
      <c r="P3106" s="54">
        <v>-438</v>
      </c>
    </row>
    <row r="3107" spans="1:16" ht="24">
      <c r="A3107" s="54" t="s">
        <v>225</v>
      </c>
      <c r="B3107" s="54" t="s">
        <v>185</v>
      </c>
      <c r="C3107" s="54" t="s">
        <v>364</v>
      </c>
      <c r="D3107" s="54" t="s">
        <v>152</v>
      </c>
      <c r="E3107" s="54" t="s">
        <v>365</v>
      </c>
      <c r="F3107" s="54" t="s">
        <v>267</v>
      </c>
      <c r="G3107" s="54" t="s">
        <v>199</v>
      </c>
      <c r="H3107" s="54" t="s">
        <v>971</v>
      </c>
      <c r="I3107" s="54" t="s">
        <v>972</v>
      </c>
      <c r="J3107" s="54" t="s">
        <v>199</v>
      </c>
      <c r="K3107" s="54" t="s">
        <v>987</v>
      </c>
      <c r="L3107" s="89">
        <v>41695</v>
      </c>
      <c r="M3107" s="89"/>
      <c r="N3107" s="54" t="s">
        <v>988</v>
      </c>
      <c r="O3107" s="90">
        <v>-17.227594704000001</v>
      </c>
      <c r="P3107" s="54">
        <v>-3381</v>
      </c>
    </row>
    <row r="3108" spans="1:16" ht="24">
      <c r="A3108" s="54" t="s">
        <v>225</v>
      </c>
      <c r="B3108" s="54" t="s">
        <v>185</v>
      </c>
      <c r="C3108" s="54" t="s">
        <v>364</v>
      </c>
      <c r="D3108" s="54" t="s">
        <v>152</v>
      </c>
      <c r="E3108" s="54" t="s">
        <v>365</v>
      </c>
      <c r="F3108" s="54" t="s">
        <v>267</v>
      </c>
      <c r="G3108" s="54" t="s">
        <v>199</v>
      </c>
      <c r="H3108" s="54" t="s">
        <v>971</v>
      </c>
      <c r="I3108" s="54" t="s">
        <v>972</v>
      </c>
      <c r="J3108" s="54" t="s">
        <v>199</v>
      </c>
      <c r="K3108" s="54" t="s">
        <v>989</v>
      </c>
      <c r="L3108" s="89">
        <v>41695</v>
      </c>
      <c r="M3108" s="89"/>
      <c r="N3108" s="54" t="s">
        <v>990</v>
      </c>
      <c r="O3108" s="90">
        <v>-4.5381704601999999</v>
      </c>
      <c r="P3108" s="54">
        <v>-893</v>
      </c>
    </row>
    <row r="3109" spans="1:16" ht="24">
      <c r="A3109" s="54" t="s">
        <v>225</v>
      </c>
      <c r="B3109" s="54" t="s">
        <v>185</v>
      </c>
      <c r="C3109" s="54" t="s">
        <v>364</v>
      </c>
      <c r="D3109" s="54" t="s">
        <v>152</v>
      </c>
      <c r="E3109" s="54" t="s">
        <v>365</v>
      </c>
      <c r="F3109" s="54" t="s">
        <v>267</v>
      </c>
      <c r="G3109" s="54" t="s">
        <v>199</v>
      </c>
      <c r="H3109" s="54" t="s">
        <v>971</v>
      </c>
      <c r="I3109" s="54" t="s">
        <v>972</v>
      </c>
      <c r="J3109" s="54" t="s">
        <v>199</v>
      </c>
      <c r="K3109" s="54" t="s">
        <v>991</v>
      </c>
      <c r="L3109" s="89">
        <v>41695</v>
      </c>
      <c r="M3109" s="89"/>
      <c r="N3109" s="54" t="s">
        <v>992</v>
      </c>
      <c r="O3109" s="90">
        <v>-3.7896129126</v>
      </c>
      <c r="P3109" s="54">
        <v>-732</v>
      </c>
    </row>
    <row r="3110" spans="1:16" ht="24">
      <c r="A3110" s="54" t="s">
        <v>225</v>
      </c>
      <c r="B3110" s="54" t="s">
        <v>185</v>
      </c>
      <c r="C3110" s="54" t="s">
        <v>1124</v>
      </c>
      <c r="D3110" s="54" t="s">
        <v>152</v>
      </c>
      <c r="E3110" s="54" t="s">
        <v>1124</v>
      </c>
      <c r="F3110" s="54" t="s">
        <v>267</v>
      </c>
      <c r="G3110" s="54" t="s">
        <v>186</v>
      </c>
      <c r="H3110" s="54" t="s">
        <v>366</v>
      </c>
      <c r="I3110" s="54" t="s">
        <v>367</v>
      </c>
      <c r="J3110" s="54" t="s">
        <v>186</v>
      </c>
      <c r="K3110" s="54" t="s">
        <v>368</v>
      </c>
      <c r="L3110" s="89">
        <v>41695</v>
      </c>
      <c r="M3110" s="89"/>
      <c r="N3110" s="54" t="s">
        <v>369</v>
      </c>
      <c r="O3110" s="90">
        <v>4.2849249400000011E-2</v>
      </c>
      <c r="P3110" s="54">
        <v>22</v>
      </c>
    </row>
    <row r="3111" spans="1:16" ht="24">
      <c r="A3111" s="54" t="s">
        <v>225</v>
      </c>
      <c r="B3111" s="54" t="s">
        <v>185</v>
      </c>
      <c r="C3111" s="54" t="s">
        <v>1124</v>
      </c>
      <c r="D3111" s="54" t="s">
        <v>152</v>
      </c>
      <c r="E3111" s="54" t="s">
        <v>1124</v>
      </c>
      <c r="F3111" s="54" t="s">
        <v>267</v>
      </c>
      <c r="G3111" s="54" t="s">
        <v>186</v>
      </c>
      <c r="H3111" s="54" t="s">
        <v>366</v>
      </c>
      <c r="I3111" s="54" t="s">
        <v>367</v>
      </c>
      <c r="J3111" s="54" t="s">
        <v>186</v>
      </c>
      <c r="K3111" s="54" t="s">
        <v>368</v>
      </c>
      <c r="L3111" s="89">
        <v>41695</v>
      </c>
      <c r="M3111" s="89"/>
      <c r="N3111" s="54" t="s">
        <v>370</v>
      </c>
      <c r="O3111" s="90">
        <v>0.73817803450000019</v>
      </c>
      <c r="P3111" s="54">
        <v>379</v>
      </c>
    </row>
    <row r="3112" spans="1:16" ht="24">
      <c r="A3112" s="54" t="s">
        <v>225</v>
      </c>
      <c r="B3112" s="54" t="s">
        <v>185</v>
      </c>
      <c r="C3112" s="54" t="s">
        <v>1124</v>
      </c>
      <c r="D3112" s="54" t="s">
        <v>152</v>
      </c>
      <c r="E3112" s="54" t="s">
        <v>1124</v>
      </c>
      <c r="F3112" s="54" t="s">
        <v>267</v>
      </c>
      <c r="G3112" s="54" t="s">
        <v>186</v>
      </c>
      <c r="H3112" s="54" t="s">
        <v>366</v>
      </c>
      <c r="I3112" s="54" t="s">
        <v>367</v>
      </c>
      <c r="J3112" s="54" t="s">
        <v>186</v>
      </c>
      <c r="K3112" s="54" t="s">
        <v>371</v>
      </c>
      <c r="L3112" s="89">
        <v>41695</v>
      </c>
      <c r="M3112" s="89"/>
      <c r="N3112" s="54" t="s">
        <v>372</v>
      </c>
      <c r="O3112" s="90">
        <v>3.3111028700000003E-2</v>
      </c>
      <c r="P3112" s="54">
        <v>17</v>
      </c>
    </row>
    <row r="3113" spans="1:16" ht="24">
      <c r="A3113" s="54" t="s">
        <v>225</v>
      </c>
      <c r="B3113" s="54" t="s">
        <v>185</v>
      </c>
      <c r="C3113" s="54" t="s">
        <v>1124</v>
      </c>
      <c r="D3113" s="54" t="s">
        <v>152</v>
      </c>
      <c r="E3113" s="54" t="s">
        <v>1124</v>
      </c>
      <c r="F3113" s="54" t="s">
        <v>267</v>
      </c>
      <c r="G3113" s="54" t="s">
        <v>186</v>
      </c>
      <c r="H3113" s="54" t="s">
        <v>366</v>
      </c>
      <c r="I3113" s="54" t="s">
        <v>367</v>
      </c>
      <c r="J3113" s="54" t="s">
        <v>186</v>
      </c>
      <c r="K3113" s="54" t="s">
        <v>371</v>
      </c>
      <c r="L3113" s="89">
        <v>41695</v>
      </c>
      <c r="M3113" s="89"/>
      <c r="N3113" s="54" t="s">
        <v>373</v>
      </c>
      <c r="O3113" s="90">
        <v>0.30968331830000001</v>
      </c>
      <c r="P3113" s="54">
        <v>159</v>
      </c>
    </row>
    <row r="3114" spans="1:16" ht="24">
      <c r="A3114" s="54" t="s">
        <v>225</v>
      </c>
      <c r="B3114" s="54" t="s">
        <v>185</v>
      </c>
      <c r="C3114" s="54" t="s">
        <v>1124</v>
      </c>
      <c r="D3114" s="54" t="s">
        <v>152</v>
      </c>
      <c r="E3114" s="54" t="s">
        <v>1124</v>
      </c>
      <c r="F3114" s="54" t="s">
        <v>267</v>
      </c>
      <c r="G3114" s="54" t="s">
        <v>186</v>
      </c>
      <c r="H3114" s="54" t="s">
        <v>366</v>
      </c>
      <c r="I3114" s="54" t="s">
        <v>367</v>
      </c>
      <c r="J3114" s="54" t="s">
        <v>186</v>
      </c>
      <c r="K3114" s="54" t="s">
        <v>374</v>
      </c>
      <c r="L3114" s="89">
        <v>41695</v>
      </c>
      <c r="M3114" s="89"/>
      <c r="N3114" s="54" t="s">
        <v>375</v>
      </c>
      <c r="O3114" s="90">
        <v>2.8611670179000002</v>
      </c>
      <c r="P3114" s="54">
        <v>1469</v>
      </c>
    </row>
    <row r="3115" spans="1:16" ht="24">
      <c r="A3115" s="54" t="s">
        <v>225</v>
      </c>
      <c r="B3115" s="54" t="s">
        <v>185</v>
      </c>
      <c r="C3115" s="54" t="s">
        <v>1124</v>
      </c>
      <c r="D3115" s="54" t="s">
        <v>152</v>
      </c>
      <c r="E3115" s="54" t="s">
        <v>1124</v>
      </c>
      <c r="F3115" s="54" t="s">
        <v>267</v>
      </c>
      <c r="G3115" s="54" t="s">
        <v>186</v>
      </c>
      <c r="H3115" s="54" t="s">
        <v>366</v>
      </c>
      <c r="I3115" s="54" t="s">
        <v>367</v>
      </c>
      <c r="J3115" s="54" t="s">
        <v>186</v>
      </c>
      <c r="K3115" s="54" t="s">
        <v>376</v>
      </c>
      <c r="L3115" s="89">
        <v>41695</v>
      </c>
      <c r="M3115" s="89"/>
      <c r="N3115" s="54" t="s">
        <v>377</v>
      </c>
      <c r="O3115" s="90">
        <v>0.4596561938</v>
      </c>
      <c r="P3115" s="54">
        <v>236</v>
      </c>
    </row>
    <row r="3116" spans="1:16" ht="24">
      <c r="A3116" s="54" t="s">
        <v>225</v>
      </c>
      <c r="B3116" s="54" t="s">
        <v>185</v>
      </c>
      <c r="C3116" s="54" t="s">
        <v>1124</v>
      </c>
      <c r="D3116" s="54" t="s">
        <v>152</v>
      </c>
      <c r="E3116" s="54" t="s">
        <v>1124</v>
      </c>
      <c r="F3116" s="54" t="s">
        <v>267</v>
      </c>
      <c r="G3116" s="54" t="s">
        <v>186</v>
      </c>
      <c r="H3116" s="54" t="s">
        <v>366</v>
      </c>
      <c r="I3116" s="54" t="s">
        <v>367</v>
      </c>
      <c r="J3116" s="54" t="s">
        <v>186</v>
      </c>
      <c r="K3116" s="54" t="s">
        <v>378</v>
      </c>
      <c r="L3116" s="89">
        <v>41695</v>
      </c>
      <c r="M3116" s="89"/>
      <c r="N3116" s="54" t="s">
        <v>379</v>
      </c>
      <c r="O3116" s="90">
        <v>0.17334462719999999</v>
      </c>
      <c r="P3116" s="54">
        <v>89</v>
      </c>
    </row>
    <row r="3117" spans="1:16" ht="24">
      <c r="A3117" s="54" t="s">
        <v>225</v>
      </c>
      <c r="B3117" s="54" t="s">
        <v>185</v>
      </c>
      <c r="C3117" s="54" t="s">
        <v>1124</v>
      </c>
      <c r="D3117" s="54" t="s">
        <v>152</v>
      </c>
      <c r="E3117" s="54" t="s">
        <v>1124</v>
      </c>
      <c r="F3117" s="54" t="s">
        <v>267</v>
      </c>
      <c r="G3117" s="54" t="s">
        <v>186</v>
      </c>
      <c r="H3117" s="54" t="s">
        <v>366</v>
      </c>
      <c r="I3117" s="54" t="s">
        <v>367</v>
      </c>
      <c r="J3117" s="54" t="s">
        <v>186</v>
      </c>
      <c r="K3117" s="54" t="s">
        <v>380</v>
      </c>
      <c r="L3117" s="89">
        <v>41695</v>
      </c>
      <c r="M3117" s="89"/>
      <c r="N3117" s="54" t="s">
        <v>381</v>
      </c>
      <c r="O3117" s="90">
        <v>6.4274037399999984E-2</v>
      </c>
      <c r="P3117" s="54">
        <v>33</v>
      </c>
    </row>
    <row r="3118" spans="1:16" ht="24">
      <c r="A3118" s="54" t="s">
        <v>225</v>
      </c>
      <c r="B3118" s="54" t="s">
        <v>185</v>
      </c>
      <c r="C3118" s="54" t="s">
        <v>1124</v>
      </c>
      <c r="D3118" s="54" t="s">
        <v>152</v>
      </c>
      <c r="E3118" s="54" t="s">
        <v>1124</v>
      </c>
      <c r="F3118" s="54" t="s">
        <v>267</v>
      </c>
      <c r="G3118" s="54" t="s">
        <v>192</v>
      </c>
      <c r="H3118" s="54" t="s">
        <v>275</v>
      </c>
      <c r="I3118" s="54" t="s">
        <v>276</v>
      </c>
      <c r="J3118" s="54" t="s">
        <v>192</v>
      </c>
      <c r="K3118" s="54" t="s">
        <v>460</v>
      </c>
      <c r="L3118" s="89">
        <v>41898</v>
      </c>
      <c r="M3118" s="89"/>
      <c r="N3118" s="54" t="s">
        <v>461</v>
      </c>
      <c r="O3118" s="90">
        <v>4.67453444E-2</v>
      </c>
      <c r="P3118" s="54">
        <v>24</v>
      </c>
    </row>
    <row r="3119" spans="1:16" ht="24">
      <c r="A3119" s="54" t="s">
        <v>225</v>
      </c>
      <c r="B3119" s="54" t="s">
        <v>185</v>
      </c>
      <c r="C3119" s="54" t="s">
        <v>1124</v>
      </c>
      <c r="D3119" s="54" t="s">
        <v>152</v>
      </c>
      <c r="E3119" s="54" t="s">
        <v>1124</v>
      </c>
      <c r="F3119" s="54" t="s">
        <v>267</v>
      </c>
      <c r="G3119" s="54" t="s">
        <v>192</v>
      </c>
      <c r="H3119" s="54" t="s">
        <v>275</v>
      </c>
      <c r="I3119" s="54" t="s">
        <v>276</v>
      </c>
      <c r="J3119" s="54" t="s">
        <v>192</v>
      </c>
      <c r="K3119" s="54" t="s">
        <v>277</v>
      </c>
      <c r="L3119" s="89">
        <v>41898</v>
      </c>
      <c r="M3119" s="89"/>
      <c r="N3119" s="54" t="s">
        <v>278</v>
      </c>
      <c r="O3119" s="90">
        <v>0.37395867910000002</v>
      </c>
      <c r="P3119" s="54">
        <v>192</v>
      </c>
    </row>
    <row r="3120" spans="1:16" ht="24">
      <c r="A3120" s="54" t="s">
        <v>225</v>
      </c>
      <c r="B3120" s="54" t="s">
        <v>185</v>
      </c>
      <c r="C3120" s="54" t="s">
        <v>1124</v>
      </c>
      <c r="D3120" s="54" t="s">
        <v>152</v>
      </c>
      <c r="E3120" s="54" t="s">
        <v>1124</v>
      </c>
      <c r="F3120" s="54" t="s">
        <v>267</v>
      </c>
      <c r="G3120" s="54" t="s">
        <v>192</v>
      </c>
      <c r="H3120" s="54" t="s">
        <v>275</v>
      </c>
      <c r="I3120" s="54" t="s">
        <v>276</v>
      </c>
      <c r="J3120" s="54" t="s">
        <v>192</v>
      </c>
      <c r="K3120" s="54" t="s">
        <v>279</v>
      </c>
      <c r="L3120" s="89">
        <v>41898</v>
      </c>
      <c r="M3120" s="89"/>
      <c r="N3120" s="54" t="s">
        <v>280</v>
      </c>
      <c r="O3120" s="90">
        <v>8.3750966500000024E-2</v>
      </c>
      <c r="P3120" s="54">
        <v>43</v>
      </c>
    </row>
    <row r="3121" spans="1:16" ht="24">
      <c r="A3121" s="54" t="s">
        <v>225</v>
      </c>
      <c r="B3121" s="54" t="s">
        <v>185</v>
      </c>
      <c r="C3121" s="54" t="s">
        <v>1124</v>
      </c>
      <c r="D3121" s="54" t="s">
        <v>152</v>
      </c>
      <c r="E3121" s="54" t="s">
        <v>1124</v>
      </c>
      <c r="F3121" s="54" t="s">
        <v>267</v>
      </c>
      <c r="G3121" s="54" t="s">
        <v>192</v>
      </c>
      <c r="H3121" s="54" t="s">
        <v>275</v>
      </c>
      <c r="I3121" s="54" t="s">
        <v>276</v>
      </c>
      <c r="J3121" s="54" t="s">
        <v>192</v>
      </c>
      <c r="K3121" s="54" t="s">
        <v>281</v>
      </c>
      <c r="L3121" s="89">
        <v>41898</v>
      </c>
      <c r="M3121" s="89"/>
      <c r="N3121" s="54" t="s">
        <v>282</v>
      </c>
      <c r="O3121" s="90">
        <v>4.8692482099999997E-2</v>
      </c>
      <c r="P3121" s="54">
        <v>25</v>
      </c>
    </row>
    <row r="3122" spans="1:16" ht="24">
      <c r="A3122" s="54" t="s">
        <v>225</v>
      </c>
      <c r="B3122" s="54" t="s">
        <v>185</v>
      </c>
      <c r="C3122" s="54" t="s">
        <v>1124</v>
      </c>
      <c r="D3122" s="54" t="s">
        <v>152</v>
      </c>
      <c r="E3122" s="54" t="s">
        <v>1124</v>
      </c>
      <c r="F3122" s="54" t="s">
        <v>267</v>
      </c>
      <c r="G3122" s="54" t="s">
        <v>192</v>
      </c>
      <c r="H3122" s="54" t="s">
        <v>275</v>
      </c>
      <c r="I3122" s="54" t="s">
        <v>276</v>
      </c>
      <c r="J3122" s="54" t="s">
        <v>192</v>
      </c>
      <c r="K3122" s="54" t="s">
        <v>462</v>
      </c>
      <c r="L3122" s="89">
        <v>41898</v>
      </c>
      <c r="M3122" s="89"/>
      <c r="N3122" s="54" t="s">
        <v>463</v>
      </c>
      <c r="O3122" s="90">
        <v>3.50585905E-2</v>
      </c>
      <c r="P3122" s="54">
        <v>18</v>
      </c>
    </row>
    <row r="3123" spans="1:16" ht="24">
      <c r="A3123" s="54" t="s">
        <v>225</v>
      </c>
      <c r="B3123" s="54" t="s">
        <v>185</v>
      </c>
      <c r="C3123" s="54" t="s">
        <v>1124</v>
      </c>
      <c r="D3123" s="54" t="s">
        <v>152</v>
      </c>
      <c r="E3123" s="54" t="s">
        <v>1124</v>
      </c>
      <c r="F3123" s="54" t="s">
        <v>267</v>
      </c>
      <c r="G3123" s="54" t="s">
        <v>192</v>
      </c>
      <c r="H3123" s="54" t="s">
        <v>275</v>
      </c>
      <c r="I3123" s="54" t="s">
        <v>276</v>
      </c>
      <c r="J3123" s="54" t="s">
        <v>192</v>
      </c>
      <c r="K3123" s="54" t="s">
        <v>464</v>
      </c>
      <c r="L3123" s="89">
        <v>41898</v>
      </c>
      <c r="M3123" s="89"/>
      <c r="N3123" s="54" t="s">
        <v>465</v>
      </c>
      <c r="O3123" s="90">
        <v>1.3634057E-2</v>
      </c>
      <c r="P3123" s="54">
        <v>7</v>
      </c>
    </row>
    <row r="3124" spans="1:16" ht="24">
      <c r="A3124" s="54" t="s">
        <v>225</v>
      </c>
      <c r="B3124" s="54" t="s">
        <v>185</v>
      </c>
      <c r="C3124" s="54" t="s">
        <v>1124</v>
      </c>
      <c r="D3124" s="54" t="s">
        <v>152</v>
      </c>
      <c r="E3124" s="54" t="s">
        <v>1124</v>
      </c>
      <c r="F3124" s="54" t="s">
        <v>267</v>
      </c>
      <c r="G3124" s="54" t="s">
        <v>192</v>
      </c>
      <c r="H3124" s="54" t="s">
        <v>275</v>
      </c>
      <c r="I3124" s="54" t="s">
        <v>276</v>
      </c>
      <c r="J3124" s="54" t="s">
        <v>192</v>
      </c>
      <c r="K3124" s="54" t="s">
        <v>466</v>
      </c>
      <c r="L3124" s="89">
        <v>41898</v>
      </c>
      <c r="M3124" s="89"/>
      <c r="N3124" s="54" t="s">
        <v>467</v>
      </c>
      <c r="O3124" s="90">
        <v>2.9215629199999999E-2</v>
      </c>
      <c r="P3124" s="54">
        <v>15</v>
      </c>
    </row>
    <row r="3125" spans="1:16" ht="24">
      <c r="A3125" s="54" t="s">
        <v>225</v>
      </c>
      <c r="B3125" s="54" t="s">
        <v>185</v>
      </c>
      <c r="C3125" s="54" t="s">
        <v>1124</v>
      </c>
      <c r="D3125" s="54" t="s">
        <v>152</v>
      </c>
      <c r="E3125" s="54" t="s">
        <v>1124</v>
      </c>
      <c r="F3125" s="54" t="s">
        <v>267</v>
      </c>
      <c r="G3125" s="54" t="s">
        <v>192</v>
      </c>
      <c r="H3125" s="54" t="s">
        <v>275</v>
      </c>
      <c r="I3125" s="54" t="s">
        <v>276</v>
      </c>
      <c r="J3125" s="54" t="s">
        <v>192</v>
      </c>
      <c r="K3125" s="54" t="s">
        <v>468</v>
      </c>
      <c r="L3125" s="89">
        <v>41898</v>
      </c>
      <c r="M3125" s="89"/>
      <c r="N3125" s="54" t="s">
        <v>469</v>
      </c>
      <c r="O3125" s="90">
        <v>1.4997292249</v>
      </c>
      <c r="P3125" s="54">
        <v>770</v>
      </c>
    </row>
    <row r="3126" spans="1:16" ht="24">
      <c r="A3126" s="54" t="s">
        <v>225</v>
      </c>
      <c r="B3126" s="54" t="s">
        <v>185</v>
      </c>
      <c r="C3126" s="54" t="s">
        <v>1124</v>
      </c>
      <c r="D3126" s="54" t="s">
        <v>152</v>
      </c>
      <c r="E3126" s="54" t="s">
        <v>1124</v>
      </c>
      <c r="F3126" s="54" t="s">
        <v>267</v>
      </c>
      <c r="G3126" s="54" t="s">
        <v>192</v>
      </c>
      <c r="H3126" s="54" t="s">
        <v>473</v>
      </c>
      <c r="I3126" s="54" t="s">
        <v>474</v>
      </c>
      <c r="J3126" s="54" t="s">
        <v>192</v>
      </c>
      <c r="K3126" s="54" t="s">
        <v>475</v>
      </c>
      <c r="L3126" s="89">
        <v>41695</v>
      </c>
      <c r="M3126" s="89"/>
      <c r="N3126" s="54" t="s">
        <v>476</v>
      </c>
      <c r="O3126" s="90">
        <v>3.7006262599999999E-2</v>
      </c>
      <c r="P3126" s="54">
        <v>19</v>
      </c>
    </row>
    <row r="3127" spans="1:16" ht="24">
      <c r="A3127" s="54" t="s">
        <v>225</v>
      </c>
      <c r="B3127" s="54" t="s">
        <v>185</v>
      </c>
      <c r="C3127" s="54" t="s">
        <v>1124</v>
      </c>
      <c r="D3127" s="54" t="s">
        <v>152</v>
      </c>
      <c r="E3127" s="54" t="s">
        <v>1124</v>
      </c>
      <c r="F3127" s="54" t="s">
        <v>267</v>
      </c>
      <c r="G3127" s="54" t="s">
        <v>192</v>
      </c>
      <c r="H3127" s="54" t="s">
        <v>473</v>
      </c>
      <c r="I3127" s="54" t="s">
        <v>474</v>
      </c>
      <c r="J3127" s="54" t="s">
        <v>192</v>
      </c>
      <c r="K3127" s="54" t="s">
        <v>477</v>
      </c>
      <c r="L3127" s="89">
        <v>41695</v>
      </c>
      <c r="M3127" s="89"/>
      <c r="N3127" s="54" t="s">
        <v>478</v>
      </c>
      <c r="O3127" s="90">
        <v>4.4797019E-2</v>
      </c>
      <c r="P3127" s="54">
        <v>23</v>
      </c>
    </row>
    <row r="3128" spans="1:16" ht="24">
      <c r="A3128" s="54" t="s">
        <v>225</v>
      </c>
      <c r="B3128" s="54" t="s">
        <v>185</v>
      </c>
      <c r="C3128" s="54" t="s">
        <v>1124</v>
      </c>
      <c r="D3128" s="54" t="s">
        <v>152</v>
      </c>
      <c r="E3128" s="54" t="s">
        <v>1124</v>
      </c>
      <c r="F3128" s="54" t="s">
        <v>267</v>
      </c>
      <c r="G3128" s="54" t="s">
        <v>192</v>
      </c>
      <c r="H3128" s="54" t="s">
        <v>473</v>
      </c>
      <c r="I3128" s="54" t="s">
        <v>474</v>
      </c>
      <c r="J3128" s="54" t="s">
        <v>192</v>
      </c>
      <c r="K3128" s="54" t="s">
        <v>479</v>
      </c>
      <c r="L3128" s="89">
        <v>41695</v>
      </c>
      <c r="M3128" s="89"/>
      <c r="N3128" s="54" t="s">
        <v>480</v>
      </c>
      <c r="O3128" s="90">
        <v>7.5960066000000007E-2</v>
      </c>
      <c r="P3128" s="54">
        <v>39</v>
      </c>
    </row>
    <row r="3129" spans="1:16" ht="24">
      <c r="A3129" s="54" t="s">
        <v>225</v>
      </c>
      <c r="B3129" s="54" t="s">
        <v>185</v>
      </c>
      <c r="C3129" s="54" t="s">
        <v>1124</v>
      </c>
      <c r="D3129" s="54" t="s">
        <v>152</v>
      </c>
      <c r="E3129" s="54" t="s">
        <v>1124</v>
      </c>
      <c r="F3129" s="54" t="s">
        <v>267</v>
      </c>
      <c r="G3129" s="54" t="s">
        <v>192</v>
      </c>
      <c r="H3129" s="54" t="s">
        <v>473</v>
      </c>
      <c r="I3129" s="54" t="s">
        <v>474</v>
      </c>
      <c r="J3129" s="54" t="s">
        <v>192</v>
      </c>
      <c r="K3129" s="54" t="s">
        <v>481</v>
      </c>
      <c r="L3129" s="89">
        <v>41695</v>
      </c>
      <c r="M3129" s="89"/>
      <c r="N3129" s="54" t="s">
        <v>482</v>
      </c>
      <c r="O3129" s="90">
        <v>2.9215493499999998E-2</v>
      </c>
      <c r="P3129" s="54">
        <v>15</v>
      </c>
    </row>
    <row r="3130" spans="1:16" ht="24">
      <c r="A3130" s="54" t="s">
        <v>225</v>
      </c>
      <c r="B3130" s="54" t="s">
        <v>185</v>
      </c>
      <c r="C3130" s="54" t="s">
        <v>1124</v>
      </c>
      <c r="D3130" s="54" t="s">
        <v>152</v>
      </c>
      <c r="E3130" s="54" t="s">
        <v>1124</v>
      </c>
      <c r="F3130" s="54" t="s">
        <v>267</v>
      </c>
      <c r="G3130" s="54" t="s">
        <v>192</v>
      </c>
      <c r="H3130" s="54" t="s">
        <v>473</v>
      </c>
      <c r="I3130" s="54" t="s">
        <v>474</v>
      </c>
      <c r="J3130" s="54" t="s">
        <v>192</v>
      </c>
      <c r="K3130" s="54" t="s">
        <v>483</v>
      </c>
      <c r="L3130" s="89">
        <v>41695</v>
      </c>
      <c r="M3130" s="89"/>
      <c r="N3130" s="54" t="s">
        <v>484</v>
      </c>
      <c r="O3130" s="90">
        <v>0.31357872619999999</v>
      </c>
      <c r="P3130" s="54">
        <v>161</v>
      </c>
    </row>
    <row r="3131" spans="1:16" ht="24">
      <c r="A3131" s="54" t="s">
        <v>225</v>
      </c>
      <c r="B3131" s="54" t="s">
        <v>185</v>
      </c>
      <c r="C3131" s="54" t="s">
        <v>1124</v>
      </c>
      <c r="D3131" s="54" t="s">
        <v>152</v>
      </c>
      <c r="E3131" s="54" t="s">
        <v>1124</v>
      </c>
      <c r="F3131" s="54" t="s">
        <v>267</v>
      </c>
      <c r="G3131" s="54" t="s">
        <v>192</v>
      </c>
      <c r="H3131" s="54" t="s">
        <v>473</v>
      </c>
      <c r="I3131" s="54" t="s">
        <v>474</v>
      </c>
      <c r="J3131" s="54" t="s">
        <v>192</v>
      </c>
      <c r="K3131" s="54" t="s">
        <v>485</v>
      </c>
      <c r="L3131" s="89">
        <v>41695</v>
      </c>
      <c r="M3131" s="89"/>
      <c r="N3131" s="54" t="s">
        <v>486</v>
      </c>
      <c r="O3131" s="90">
        <v>1.36339637E-2</v>
      </c>
      <c r="P3131" s="54">
        <v>7</v>
      </c>
    </row>
    <row r="3132" spans="1:16" ht="24">
      <c r="A3132" s="54" t="s">
        <v>225</v>
      </c>
      <c r="B3132" s="54" t="s">
        <v>185</v>
      </c>
      <c r="C3132" s="54" t="s">
        <v>1124</v>
      </c>
      <c r="D3132" s="54" t="s">
        <v>152</v>
      </c>
      <c r="E3132" s="54" t="s">
        <v>1124</v>
      </c>
      <c r="F3132" s="54" t="s">
        <v>267</v>
      </c>
      <c r="G3132" s="54" t="s">
        <v>192</v>
      </c>
      <c r="H3132" s="54" t="s">
        <v>473</v>
      </c>
      <c r="I3132" s="54" t="s">
        <v>474</v>
      </c>
      <c r="J3132" s="54" t="s">
        <v>192</v>
      </c>
      <c r="K3132" s="54" t="s">
        <v>487</v>
      </c>
      <c r="L3132" s="89">
        <v>41695</v>
      </c>
      <c r="M3132" s="89"/>
      <c r="N3132" s="54" t="s">
        <v>488</v>
      </c>
      <c r="O3132" s="90">
        <v>1.94770225E-2</v>
      </c>
      <c r="P3132" s="54">
        <v>10</v>
      </c>
    </row>
    <row r="3133" spans="1:16" ht="24">
      <c r="A3133" s="54" t="s">
        <v>225</v>
      </c>
      <c r="B3133" s="54" t="s">
        <v>185</v>
      </c>
      <c r="C3133" s="54" t="s">
        <v>1124</v>
      </c>
      <c r="D3133" s="54" t="s">
        <v>152</v>
      </c>
      <c r="E3133" s="54" t="s">
        <v>1124</v>
      </c>
      <c r="F3133" s="54" t="s">
        <v>267</v>
      </c>
      <c r="G3133" s="54" t="s">
        <v>192</v>
      </c>
      <c r="H3133" s="54" t="s">
        <v>473</v>
      </c>
      <c r="I3133" s="54" t="s">
        <v>474</v>
      </c>
      <c r="J3133" s="54" t="s">
        <v>192</v>
      </c>
      <c r="K3133" s="54" t="s">
        <v>489</v>
      </c>
      <c r="L3133" s="89">
        <v>41695</v>
      </c>
      <c r="M3133" s="89"/>
      <c r="N3133" s="54" t="s">
        <v>490</v>
      </c>
      <c r="O3133" s="90">
        <v>0.52782435800000005</v>
      </c>
      <c r="P3133" s="54">
        <v>271</v>
      </c>
    </row>
    <row r="3134" spans="1:16" ht="24">
      <c r="A3134" s="54" t="s">
        <v>225</v>
      </c>
      <c r="B3134" s="54" t="s">
        <v>185</v>
      </c>
      <c r="C3134" s="54" t="s">
        <v>1124</v>
      </c>
      <c r="D3134" s="54" t="s">
        <v>152</v>
      </c>
      <c r="E3134" s="54" t="s">
        <v>1124</v>
      </c>
      <c r="F3134" s="54" t="s">
        <v>267</v>
      </c>
      <c r="G3134" s="54" t="s">
        <v>192</v>
      </c>
      <c r="H3134" s="54" t="s">
        <v>473</v>
      </c>
      <c r="I3134" s="54" t="s">
        <v>474</v>
      </c>
      <c r="J3134" s="54" t="s">
        <v>192</v>
      </c>
      <c r="K3134" s="54" t="s">
        <v>491</v>
      </c>
      <c r="L3134" s="89">
        <v>41695</v>
      </c>
      <c r="M3134" s="89"/>
      <c r="N3134" s="54" t="s">
        <v>492</v>
      </c>
      <c r="O3134" s="90">
        <v>7.4012376899999996E-2</v>
      </c>
      <c r="P3134" s="54">
        <v>38</v>
      </c>
    </row>
    <row r="3135" spans="1:16" ht="24">
      <c r="A3135" s="54" t="s">
        <v>225</v>
      </c>
      <c r="B3135" s="54" t="s">
        <v>185</v>
      </c>
      <c r="C3135" s="54" t="s">
        <v>1124</v>
      </c>
      <c r="D3135" s="54" t="s">
        <v>152</v>
      </c>
      <c r="E3135" s="54" t="s">
        <v>1124</v>
      </c>
      <c r="F3135" s="54" t="s">
        <v>267</v>
      </c>
      <c r="G3135" s="54" t="s">
        <v>192</v>
      </c>
      <c r="H3135" s="54" t="s">
        <v>473</v>
      </c>
      <c r="I3135" s="54" t="s">
        <v>474</v>
      </c>
      <c r="J3135" s="54" t="s">
        <v>192</v>
      </c>
      <c r="K3135" s="54" t="s">
        <v>493</v>
      </c>
      <c r="L3135" s="89">
        <v>41695</v>
      </c>
      <c r="M3135" s="89"/>
      <c r="N3135" s="54" t="s">
        <v>494</v>
      </c>
      <c r="O3135" s="90">
        <v>1.5834748854</v>
      </c>
      <c r="P3135" s="54">
        <v>813</v>
      </c>
    </row>
    <row r="3136" spans="1:16" ht="24">
      <c r="A3136" s="54" t="s">
        <v>225</v>
      </c>
      <c r="B3136" s="54" t="s">
        <v>185</v>
      </c>
      <c r="C3136" s="54" t="s">
        <v>1124</v>
      </c>
      <c r="D3136" s="54" t="s">
        <v>152</v>
      </c>
      <c r="E3136" s="54" t="s">
        <v>1124</v>
      </c>
      <c r="F3136" s="54" t="s">
        <v>267</v>
      </c>
      <c r="G3136" s="54" t="s">
        <v>283</v>
      </c>
      <c r="H3136" s="54" t="s">
        <v>595</v>
      </c>
      <c r="I3136" s="54" t="s">
        <v>596</v>
      </c>
      <c r="J3136" s="54" t="s">
        <v>283</v>
      </c>
      <c r="K3136" s="54" t="s">
        <v>597</v>
      </c>
      <c r="L3136" s="89">
        <v>41695</v>
      </c>
      <c r="M3136" s="89"/>
      <c r="N3136" s="54" t="s">
        <v>598</v>
      </c>
      <c r="O3136" s="90">
        <v>2.53202129E-2</v>
      </c>
      <c r="P3136" s="54">
        <v>13</v>
      </c>
    </row>
    <row r="3137" spans="1:16" ht="24">
      <c r="A3137" s="54" t="s">
        <v>225</v>
      </c>
      <c r="B3137" s="54" t="s">
        <v>185</v>
      </c>
      <c r="C3137" s="54" t="s">
        <v>1124</v>
      </c>
      <c r="D3137" s="54" t="s">
        <v>152</v>
      </c>
      <c r="E3137" s="54" t="s">
        <v>1124</v>
      </c>
      <c r="F3137" s="54" t="s">
        <v>267</v>
      </c>
      <c r="G3137" s="54" t="s">
        <v>283</v>
      </c>
      <c r="H3137" s="54" t="s">
        <v>595</v>
      </c>
      <c r="I3137" s="54" t="s">
        <v>596</v>
      </c>
      <c r="J3137" s="54" t="s">
        <v>283</v>
      </c>
      <c r="K3137" s="54" t="s">
        <v>599</v>
      </c>
      <c r="L3137" s="89">
        <v>41695</v>
      </c>
      <c r="M3137" s="89"/>
      <c r="N3137" s="54" t="s">
        <v>600</v>
      </c>
      <c r="O3137" s="90">
        <v>2.7267897700000002E-2</v>
      </c>
      <c r="P3137" s="54">
        <v>14</v>
      </c>
    </row>
    <row r="3138" spans="1:16" ht="24">
      <c r="A3138" s="54" t="s">
        <v>225</v>
      </c>
      <c r="B3138" s="54" t="s">
        <v>185</v>
      </c>
      <c r="C3138" s="54" t="s">
        <v>1124</v>
      </c>
      <c r="D3138" s="54" t="s">
        <v>152</v>
      </c>
      <c r="E3138" s="54" t="s">
        <v>1124</v>
      </c>
      <c r="F3138" s="54" t="s">
        <v>267</v>
      </c>
      <c r="G3138" s="54" t="s">
        <v>283</v>
      </c>
      <c r="H3138" s="54" t="s">
        <v>595</v>
      </c>
      <c r="I3138" s="54" t="s">
        <v>596</v>
      </c>
      <c r="J3138" s="54" t="s">
        <v>283</v>
      </c>
      <c r="K3138" s="54" t="s">
        <v>601</v>
      </c>
      <c r="L3138" s="89">
        <v>41695</v>
      </c>
      <c r="M3138" s="89"/>
      <c r="N3138" s="54" t="s">
        <v>602</v>
      </c>
      <c r="O3138" s="90">
        <v>0.18697891320000001</v>
      </c>
      <c r="P3138" s="54">
        <v>96</v>
      </c>
    </row>
    <row r="3139" spans="1:16" ht="24">
      <c r="A3139" s="54" t="s">
        <v>225</v>
      </c>
      <c r="B3139" s="54" t="s">
        <v>185</v>
      </c>
      <c r="C3139" s="54" t="s">
        <v>1124</v>
      </c>
      <c r="D3139" s="54" t="s">
        <v>152</v>
      </c>
      <c r="E3139" s="54" t="s">
        <v>1124</v>
      </c>
      <c r="F3139" s="54" t="s">
        <v>267</v>
      </c>
      <c r="G3139" s="54" t="s">
        <v>283</v>
      </c>
      <c r="H3139" s="54" t="s">
        <v>595</v>
      </c>
      <c r="I3139" s="54" t="s">
        <v>596</v>
      </c>
      <c r="J3139" s="54" t="s">
        <v>283</v>
      </c>
      <c r="K3139" s="54" t="s">
        <v>603</v>
      </c>
      <c r="L3139" s="89">
        <v>41695</v>
      </c>
      <c r="M3139" s="89"/>
      <c r="N3139" s="54" t="s">
        <v>604</v>
      </c>
      <c r="O3139" s="90">
        <v>2.7306722635999998</v>
      </c>
      <c r="P3139" s="54">
        <v>1402</v>
      </c>
    </row>
    <row r="3140" spans="1:16" ht="24">
      <c r="A3140" s="54" t="s">
        <v>225</v>
      </c>
      <c r="B3140" s="54" t="s">
        <v>185</v>
      </c>
      <c r="C3140" s="54" t="s">
        <v>1124</v>
      </c>
      <c r="D3140" s="54" t="s">
        <v>152</v>
      </c>
      <c r="E3140" s="54" t="s">
        <v>1124</v>
      </c>
      <c r="F3140" s="54" t="s">
        <v>267</v>
      </c>
      <c r="G3140" s="54" t="s">
        <v>283</v>
      </c>
      <c r="H3140" s="54" t="s">
        <v>595</v>
      </c>
      <c r="I3140" s="54" t="s">
        <v>596</v>
      </c>
      <c r="J3140" s="54" t="s">
        <v>283</v>
      </c>
      <c r="K3140" s="54" t="s">
        <v>605</v>
      </c>
      <c r="L3140" s="89">
        <v>41695</v>
      </c>
      <c r="M3140" s="89"/>
      <c r="N3140" s="54" t="s">
        <v>606</v>
      </c>
      <c r="O3140" s="90">
        <v>1.3634052799999999E-2</v>
      </c>
      <c r="P3140" s="54">
        <v>7</v>
      </c>
    </row>
    <row r="3141" spans="1:16" ht="24">
      <c r="A3141" s="54" t="s">
        <v>225</v>
      </c>
      <c r="B3141" s="54" t="s">
        <v>185</v>
      </c>
      <c r="C3141" s="54" t="s">
        <v>1124</v>
      </c>
      <c r="D3141" s="54" t="s">
        <v>152</v>
      </c>
      <c r="E3141" s="54" t="s">
        <v>1124</v>
      </c>
      <c r="F3141" s="54" t="s">
        <v>267</v>
      </c>
      <c r="G3141" s="54" t="s">
        <v>283</v>
      </c>
      <c r="H3141" s="54" t="s">
        <v>595</v>
      </c>
      <c r="I3141" s="54" t="s">
        <v>596</v>
      </c>
      <c r="J3141" s="54" t="s">
        <v>283</v>
      </c>
      <c r="K3141" s="54" t="s">
        <v>607</v>
      </c>
      <c r="L3141" s="89">
        <v>41695</v>
      </c>
      <c r="M3141" s="89"/>
      <c r="N3141" s="54" t="s">
        <v>608</v>
      </c>
      <c r="O3141" s="90">
        <v>2.5320242600000001E-2</v>
      </c>
      <c r="P3141" s="54">
        <v>13</v>
      </c>
    </row>
    <row r="3142" spans="1:16" ht="24">
      <c r="A3142" s="54" t="s">
        <v>225</v>
      </c>
      <c r="B3142" s="54" t="s">
        <v>185</v>
      </c>
      <c r="C3142" s="54" t="s">
        <v>1124</v>
      </c>
      <c r="D3142" s="54" t="s">
        <v>152</v>
      </c>
      <c r="E3142" s="54" t="s">
        <v>1124</v>
      </c>
      <c r="F3142" s="54" t="s">
        <v>267</v>
      </c>
      <c r="G3142" s="54" t="s">
        <v>283</v>
      </c>
      <c r="H3142" s="54" t="s">
        <v>595</v>
      </c>
      <c r="I3142" s="54" t="s">
        <v>596</v>
      </c>
      <c r="J3142" s="54" t="s">
        <v>283</v>
      </c>
      <c r="K3142" s="54" t="s">
        <v>609</v>
      </c>
      <c r="L3142" s="89">
        <v>41695</v>
      </c>
      <c r="M3142" s="89"/>
      <c r="N3142" s="54" t="s">
        <v>610</v>
      </c>
      <c r="O3142" s="90">
        <v>2.33724984E-2</v>
      </c>
      <c r="P3142" s="54">
        <v>12</v>
      </c>
    </row>
    <row r="3143" spans="1:16" ht="24">
      <c r="A3143" s="54" t="s">
        <v>225</v>
      </c>
      <c r="B3143" s="54" t="s">
        <v>185</v>
      </c>
      <c r="C3143" s="54" t="s">
        <v>1124</v>
      </c>
      <c r="D3143" s="54" t="s">
        <v>152</v>
      </c>
      <c r="E3143" s="54" t="s">
        <v>1124</v>
      </c>
      <c r="F3143" s="54" t="s">
        <v>267</v>
      </c>
      <c r="G3143" s="54" t="s">
        <v>283</v>
      </c>
      <c r="H3143" s="54" t="s">
        <v>595</v>
      </c>
      <c r="I3143" s="54" t="s">
        <v>596</v>
      </c>
      <c r="J3143" s="54" t="s">
        <v>283</v>
      </c>
      <c r="K3143" s="54" t="s">
        <v>611</v>
      </c>
      <c r="L3143" s="89">
        <v>41695</v>
      </c>
      <c r="M3143" s="89"/>
      <c r="N3143" s="54" t="s">
        <v>612</v>
      </c>
      <c r="O3143" s="90">
        <v>1.75293885E-2</v>
      </c>
      <c r="P3143" s="54">
        <v>9</v>
      </c>
    </row>
    <row r="3144" spans="1:16" ht="24">
      <c r="A3144" s="54" t="s">
        <v>225</v>
      </c>
      <c r="B3144" s="54" t="s">
        <v>185</v>
      </c>
      <c r="C3144" s="54" t="s">
        <v>1124</v>
      </c>
      <c r="D3144" s="54" t="s">
        <v>152</v>
      </c>
      <c r="E3144" s="54" t="s">
        <v>1124</v>
      </c>
      <c r="F3144" s="54" t="s">
        <v>267</v>
      </c>
      <c r="G3144" s="54" t="s">
        <v>283</v>
      </c>
      <c r="H3144" s="54" t="s">
        <v>595</v>
      </c>
      <c r="I3144" s="54" t="s">
        <v>596</v>
      </c>
      <c r="J3144" s="54" t="s">
        <v>283</v>
      </c>
      <c r="K3144" s="54" t="s">
        <v>613</v>
      </c>
      <c r="L3144" s="89">
        <v>41695</v>
      </c>
      <c r="M3144" s="89"/>
      <c r="N3144" s="54" t="s">
        <v>614</v>
      </c>
      <c r="O3144" s="90">
        <v>0.15386791429999999</v>
      </c>
      <c r="P3144" s="54">
        <v>79</v>
      </c>
    </row>
    <row r="3145" spans="1:16" ht="24">
      <c r="A3145" s="54" t="s">
        <v>225</v>
      </c>
      <c r="B3145" s="54" t="s">
        <v>185</v>
      </c>
      <c r="C3145" s="54" t="s">
        <v>1124</v>
      </c>
      <c r="D3145" s="54" t="s">
        <v>152</v>
      </c>
      <c r="E3145" s="54" t="s">
        <v>1124</v>
      </c>
      <c r="F3145" s="54" t="s">
        <v>267</v>
      </c>
      <c r="G3145" s="54" t="s">
        <v>283</v>
      </c>
      <c r="H3145" s="54" t="s">
        <v>595</v>
      </c>
      <c r="I3145" s="54" t="s">
        <v>596</v>
      </c>
      <c r="J3145" s="54" t="s">
        <v>283</v>
      </c>
      <c r="K3145" s="54" t="s">
        <v>595</v>
      </c>
      <c r="L3145" s="89">
        <v>41695</v>
      </c>
      <c r="M3145" s="89"/>
      <c r="N3145" s="54" t="s">
        <v>615</v>
      </c>
      <c r="O3145" s="90">
        <v>2.7267910499999999E-2</v>
      </c>
      <c r="P3145" s="54">
        <v>14</v>
      </c>
    </row>
    <row r="3146" spans="1:16" ht="24">
      <c r="A3146" s="54" t="s">
        <v>225</v>
      </c>
      <c r="B3146" s="54" t="s">
        <v>185</v>
      </c>
      <c r="C3146" s="54" t="s">
        <v>1124</v>
      </c>
      <c r="D3146" s="54" t="s">
        <v>152</v>
      </c>
      <c r="E3146" s="54" t="s">
        <v>1124</v>
      </c>
      <c r="F3146" s="54" t="s">
        <v>267</v>
      </c>
      <c r="G3146" s="54" t="s">
        <v>283</v>
      </c>
      <c r="H3146" s="54" t="s">
        <v>595</v>
      </c>
      <c r="I3146" s="54" t="s">
        <v>596</v>
      </c>
      <c r="J3146" s="54" t="s">
        <v>283</v>
      </c>
      <c r="K3146" s="54" t="s">
        <v>616</v>
      </c>
      <c r="L3146" s="89">
        <v>41695</v>
      </c>
      <c r="M3146" s="89"/>
      <c r="N3146" s="54" t="s">
        <v>617</v>
      </c>
      <c r="O3146" s="90">
        <v>1.9477171000000001E-2</v>
      </c>
      <c r="P3146" s="54">
        <v>10</v>
      </c>
    </row>
    <row r="3147" spans="1:16" ht="24">
      <c r="A3147" s="54" t="s">
        <v>225</v>
      </c>
      <c r="B3147" s="54" t="s">
        <v>185</v>
      </c>
      <c r="C3147" s="54" t="s">
        <v>1124</v>
      </c>
      <c r="D3147" s="54" t="s">
        <v>152</v>
      </c>
      <c r="E3147" s="54" t="s">
        <v>1124</v>
      </c>
      <c r="F3147" s="54" t="s">
        <v>267</v>
      </c>
      <c r="G3147" s="54" t="s">
        <v>194</v>
      </c>
      <c r="H3147" s="54" t="s">
        <v>195</v>
      </c>
      <c r="I3147" s="54" t="s">
        <v>673</v>
      </c>
      <c r="J3147" s="54" t="s">
        <v>194</v>
      </c>
      <c r="K3147" s="54" t="s">
        <v>674</v>
      </c>
      <c r="L3147" s="89">
        <v>41814</v>
      </c>
      <c r="M3147" s="89"/>
      <c r="N3147" s="54" t="s">
        <v>675</v>
      </c>
      <c r="O3147" s="90">
        <v>2.3372455899999998E-2</v>
      </c>
      <c r="P3147" s="54">
        <v>12</v>
      </c>
    </row>
    <row r="3148" spans="1:16" ht="24">
      <c r="A3148" s="54" t="s">
        <v>225</v>
      </c>
      <c r="B3148" s="54" t="s">
        <v>185</v>
      </c>
      <c r="C3148" s="54" t="s">
        <v>1124</v>
      </c>
      <c r="D3148" s="54" t="s">
        <v>152</v>
      </c>
      <c r="E3148" s="54" t="s">
        <v>1124</v>
      </c>
      <c r="F3148" s="54" t="s">
        <v>267</v>
      </c>
      <c r="G3148" s="54" t="s">
        <v>194</v>
      </c>
      <c r="H3148" s="54" t="s">
        <v>195</v>
      </c>
      <c r="I3148" s="54" t="s">
        <v>673</v>
      </c>
      <c r="J3148" s="54" t="s">
        <v>194</v>
      </c>
      <c r="K3148" s="54" t="s">
        <v>195</v>
      </c>
      <c r="L3148" s="89">
        <v>41814</v>
      </c>
      <c r="M3148" s="89"/>
      <c r="N3148" s="54" t="s">
        <v>676</v>
      </c>
      <c r="O3148" s="90">
        <v>4.6744903300000001E-2</v>
      </c>
      <c r="P3148" s="54">
        <v>24</v>
      </c>
    </row>
    <row r="3149" spans="1:16" ht="24">
      <c r="A3149" s="54" t="s">
        <v>225</v>
      </c>
      <c r="B3149" s="54" t="s">
        <v>185</v>
      </c>
      <c r="C3149" s="54" t="s">
        <v>1124</v>
      </c>
      <c r="D3149" s="54" t="s">
        <v>152</v>
      </c>
      <c r="E3149" s="54" t="s">
        <v>1124</v>
      </c>
      <c r="F3149" s="54" t="s">
        <v>267</v>
      </c>
      <c r="G3149" s="54" t="s">
        <v>194</v>
      </c>
      <c r="H3149" s="54" t="s">
        <v>195</v>
      </c>
      <c r="I3149" s="54" t="s">
        <v>673</v>
      </c>
      <c r="J3149" s="54" t="s">
        <v>194</v>
      </c>
      <c r="K3149" s="54" t="s">
        <v>677</v>
      </c>
      <c r="L3149" s="89">
        <v>41814</v>
      </c>
      <c r="M3149" s="89"/>
      <c r="N3149" s="54" t="s">
        <v>678</v>
      </c>
      <c r="O3149" s="90">
        <v>9.7384922000000006E-3</v>
      </c>
      <c r="P3149" s="54">
        <v>5</v>
      </c>
    </row>
    <row r="3150" spans="1:16" ht="24">
      <c r="A3150" s="54" t="s">
        <v>225</v>
      </c>
      <c r="B3150" s="54" t="s">
        <v>185</v>
      </c>
      <c r="C3150" s="54" t="s">
        <v>1124</v>
      </c>
      <c r="D3150" s="54" t="s">
        <v>152</v>
      </c>
      <c r="E3150" s="54" t="s">
        <v>1124</v>
      </c>
      <c r="F3150" s="54" t="s">
        <v>267</v>
      </c>
      <c r="G3150" s="54" t="s">
        <v>194</v>
      </c>
      <c r="H3150" s="54" t="s">
        <v>195</v>
      </c>
      <c r="I3150" s="54" t="s">
        <v>673</v>
      </c>
      <c r="J3150" s="54" t="s">
        <v>194</v>
      </c>
      <c r="K3150" s="54" t="s">
        <v>679</v>
      </c>
      <c r="L3150" s="89">
        <v>41814</v>
      </c>
      <c r="M3150" s="89"/>
      <c r="N3150" s="54" t="s">
        <v>680</v>
      </c>
      <c r="O3150" s="90">
        <v>0.13049542450000001</v>
      </c>
      <c r="P3150" s="54">
        <v>67</v>
      </c>
    </row>
    <row r="3151" spans="1:16" ht="24">
      <c r="A3151" s="54" t="s">
        <v>225</v>
      </c>
      <c r="B3151" s="54" t="s">
        <v>185</v>
      </c>
      <c r="C3151" s="54" t="s">
        <v>1124</v>
      </c>
      <c r="D3151" s="54" t="s">
        <v>152</v>
      </c>
      <c r="E3151" s="54" t="s">
        <v>1124</v>
      </c>
      <c r="F3151" s="54" t="s">
        <v>267</v>
      </c>
      <c r="G3151" s="54" t="s">
        <v>194</v>
      </c>
      <c r="H3151" s="54" t="s">
        <v>195</v>
      </c>
      <c r="I3151" s="54" t="s">
        <v>673</v>
      </c>
      <c r="J3151" s="54" t="s">
        <v>194</v>
      </c>
      <c r="K3151" s="54" t="s">
        <v>681</v>
      </c>
      <c r="L3151" s="89">
        <v>41814</v>
      </c>
      <c r="M3151" s="89"/>
      <c r="N3151" s="54" t="s">
        <v>682</v>
      </c>
      <c r="O3151" s="90">
        <v>7.7908921000000011E-3</v>
      </c>
      <c r="P3151" s="54">
        <v>4</v>
      </c>
    </row>
    <row r="3152" spans="1:16" ht="24">
      <c r="A3152" s="54" t="s">
        <v>225</v>
      </c>
      <c r="B3152" s="54" t="s">
        <v>185</v>
      </c>
      <c r="C3152" s="54" t="s">
        <v>1124</v>
      </c>
      <c r="D3152" s="54" t="s">
        <v>152</v>
      </c>
      <c r="E3152" s="54" t="s">
        <v>1124</v>
      </c>
      <c r="F3152" s="54" t="s">
        <v>267</v>
      </c>
      <c r="G3152" s="54" t="s">
        <v>194</v>
      </c>
      <c r="H3152" s="54" t="s">
        <v>195</v>
      </c>
      <c r="I3152" s="54" t="s">
        <v>673</v>
      </c>
      <c r="J3152" s="54" t="s">
        <v>194</v>
      </c>
      <c r="K3152" s="54" t="s">
        <v>683</v>
      </c>
      <c r="L3152" s="89">
        <v>41814</v>
      </c>
      <c r="M3152" s="89"/>
      <c r="N3152" s="54" t="s">
        <v>684</v>
      </c>
      <c r="O3152" s="90">
        <v>9.7385388000000017E-3</v>
      </c>
      <c r="P3152" s="54">
        <v>5</v>
      </c>
    </row>
    <row r="3153" spans="1:16" ht="24">
      <c r="A3153" s="54" t="s">
        <v>225</v>
      </c>
      <c r="B3153" s="54" t="s">
        <v>185</v>
      </c>
      <c r="C3153" s="54" t="s">
        <v>1124</v>
      </c>
      <c r="D3153" s="54" t="s">
        <v>152</v>
      </c>
      <c r="E3153" s="54" t="s">
        <v>1124</v>
      </c>
      <c r="F3153" s="54" t="s">
        <v>267</v>
      </c>
      <c r="G3153" s="54" t="s">
        <v>194</v>
      </c>
      <c r="H3153" s="54" t="s">
        <v>195</v>
      </c>
      <c r="I3153" s="54" t="s">
        <v>673</v>
      </c>
      <c r="J3153" s="54" t="s">
        <v>194</v>
      </c>
      <c r="K3153" s="54" t="s">
        <v>685</v>
      </c>
      <c r="L3153" s="89">
        <v>41814</v>
      </c>
      <c r="M3153" s="89"/>
      <c r="N3153" s="54" t="s">
        <v>686</v>
      </c>
      <c r="O3153" s="90">
        <v>2.14246947E-2</v>
      </c>
      <c r="P3153" s="54">
        <v>11</v>
      </c>
    </row>
    <row r="3154" spans="1:16" ht="24">
      <c r="A3154" s="54" t="s">
        <v>225</v>
      </c>
      <c r="B3154" s="54" t="s">
        <v>185</v>
      </c>
      <c r="C3154" s="54" t="s">
        <v>1124</v>
      </c>
      <c r="D3154" s="54" t="s">
        <v>152</v>
      </c>
      <c r="E3154" s="54" t="s">
        <v>1124</v>
      </c>
      <c r="F3154" s="54" t="s">
        <v>267</v>
      </c>
      <c r="G3154" s="54" t="s">
        <v>194</v>
      </c>
      <c r="H3154" s="54" t="s">
        <v>195</v>
      </c>
      <c r="I3154" s="54" t="s">
        <v>673</v>
      </c>
      <c r="J3154" s="54" t="s">
        <v>194</v>
      </c>
      <c r="K3154" s="54" t="s">
        <v>687</v>
      </c>
      <c r="L3154" s="89">
        <v>41814</v>
      </c>
      <c r="M3154" s="89"/>
      <c r="N3154" s="54" t="s">
        <v>688</v>
      </c>
      <c r="O3154" s="90">
        <v>1.16864612E-2</v>
      </c>
      <c r="P3154" s="54">
        <v>6</v>
      </c>
    </row>
    <row r="3155" spans="1:16" ht="24">
      <c r="A3155" s="54" t="s">
        <v>225</v>
      </c>
      <c r="B3155" s="54" t="s">
        <v>185</v>
      </c>
      <c r="C3155" s="54" t="s">
        <v>1124</v>
      </c>
      <c r="D3155" s="54" t="s">
        <v>152</v>
      </c>
      <c r="E3155" s="54" t="s">
        <v>1124</v>
      </c>
      <c r="F3155" s="54" t="s">
        <v>267</v>
      </c>
      <c r="G3155" s="54" t="s">
        <v>194</v>
      </c>
      <c r="H3155" s="54" t="s">
        <v>195</v>
      </c>
      <c r="I3155" s="54" t="s">
        <v>673</v>
      </c>
      <c r="J3155" s="54" t="s">
        <v>194</v>
      </c>
      <c r="K3155" s="54" t="s">
        <v>689</v>
      </c>
      <c r="L3155" s="89">
        <v>41814</v>
      </c>
      <c r="M3155" s="89"/>
      <c r="N3155" s="54" t="s">
        <v>690</v>
      </c>
      <c r="O3155" s="90">
        <v>2.14247711E-2</v>
      </c>
      <c r="P3155" s="54">
        <v>11</v>
      </c>
    </row>
    <row r="3156" spans="1:16" ht="24">
      <c r="A3156" s="54" t="s">
        <v>225</v>
      </c>
      <c r="B3156" s="54" t="s">
        <v>185</v>
      </c>
      <c r="C3156" s="54" t="s">
        <v>1124</v>
      </c>
      <c r="D3156" s="54" t="s">
        <v>152</v>
      </c>
      <c r="E3156" s="54" t="s">
        <v>1124</v>
      </c>
      <c r="F3156" s="54" t="s">
        <v>267</v>
      </c>
      <c r="G3156" s="54" t="s">
        <v>194</v>
      </c>
      <c r="H3156" s="54" t="s">
        <v>195</v>
      </c>
      <c r="I3156" s="54" t="s">
        <v>673</v>
      </c>
      <c r="J3156" s="54" t="s">
        <v>194</v>
      </c>
      <c r="K3156" s="54" t="s">
        <v>691</v>
      </c>
      <c r="L3156" s="89">
        <v>41814</v>
      </c>
      <c r="M3156" s="89"/>
      <c r="N3156" s="54" t="s">
        <v>692</v>
      </c>
      <c r="O3156" s="90">
        <v>1.9477047899999999E-2</v>
      </c>
      <c r="P3156" s="54">
        <v>10</v>
      </c>
    </row>
    <row r="3157" spans="1:16" ht="24">
      <c r="A3157" s="54" t="s">
        <v>225</v>
      </c>
      <c r="B3157" s="54" t="s">
        <v>185</v>
      </c>
      <c r="C3157" s="54" t="s">
        <v>1124</v>
      </c>
      <c r="D3157" s="54" t="s">
        <v>152</v>
      </c>
      <c r="E3157" s="54" t="s">
        <v>1124</v>
      </c>
      <c r="F3157" s="54" t="s">
        <v>267</v>
      </c>
      <c r="G3157" s="54" t="s">
        <v>194</v>
      </c>
      <c r="H3157" s="54" t="s">
        <v>195</v>
      </c>
      <c r="I3157" s="54" t="s">
        <v>673</v>
      </c>
      <c r="J3157" s="54" t="s">
        <v>194</v>
      </c>
      <c r="K3157" s="54" t="s">
        <v>693</v>
      </c>
      <c r="L3157" s="89">
        <v>41814</v>
      </c>
      <c r="M3157" s="89"/>
      <c r="N3157" s="54" t="s">
        <v>694</v>
      </c>
      <c r="O3157" s="90">
        <v>1.5581606099999999E-2</v>
      </c>
      <c r="P3157" s="54">
        <v>8</v>
      </c>
    </row>
    <row r="3158" spans="1:16" ht="24">
      <c r="A3158" s="54" t="s">
        <v>225</v>
      </c>
      <c r="B3158" s="54" t="s">
        <v>185</v>
      </c>
      <c r="C3158" s="54" t="s">
        <v>1124</v>
      </c>
      <c r="D3158" s="54" t="s">
        <v>152</v>
      </c>
      <c r="E3158" s="54" t="s">
        <v>1124</v>
      </c>
      <c r="F3158" s="54" t="s">
        <v>267</v>
      </c>
      <c r="G3158" s="54" t="s">
        <v>302</v>
      </c>
      <c r="H3158" s="54" t="s">
        <v>303</v>
      </c>
      <c r="I3158" s="54" t="s">
        <v>304</v>
      </c>
      <c r="J3158" s="54" t="s">
        <v>302</v>
      </c>
      <c r="K3158" s="54" t="s">
        <v>801</v>
      </c>
      <c r="L3158" s="89">
        <v>41695</v>
      </c>
      <c r="M3158" s="89"/>
      <c r="N3158" s="54" t="s">
        <v>802</v>
      </c>
      <c r="O3158" s="90">
        <v>0.30773586680000009</v>
      </c>
      <c r="P3158" s="54">
        <v>158</v>
      </c>
    </row>
    <row r="3159" spans="1:16" ht="24">
      <c r="A3159" s="54" t="s">
        <v>225</v>
      </c>
      <c r="B3159" s="54" t="s">
        <v>185</v>
      </c>
      <c r="C3159" s="54" t="s">
        <v>1124</v>
      </c>
      <c r="D3159" s="54" t="s">
        <v>152</v>
      </c>
      <c r="E3159" s="54" t="s">
        <v>1124</v>
      </c>
      <c r="F3159" s="54" t="s">
        <v>267</v>
      </c>
      <c r="G3159" s="54" t="s">
        <v>302</v>
      </c>
      <c r="H3159" s="54" t="s">
        <v>303</v>
      </c>
      <c r="I3159" s="54" t="s">
        <v>304</v>
      </c>
      <c r="J3159" s="54" t="s">
        <v>302</v>
      </c>
      <c r="K3159" s="54" t="s">
        <v>803</v>
      </c>
      <c r="L3159" s="89">
        <v>41695</v>
      </c>
      <c r="M3159" s="89"/>
      <c r="N3159" s="54" t="s">
        <v>804</v>
      </c>
      <c r="O3159" s="90">
        <v>9.7385217999999985E-3</v>
      </c>
      <c r="P3159" s="54">
        <v>5</v>
      </c>
    </row>
    <row r="3160" spans="1:16" ht="24">
      <c r="A3160" s="54" t="s">
        <v>225</v>
      </c>
      <c r="B3160" s="54" t="s">
        <v>185</v>
      </c>
      <c r="C3160" s="54" t="s">
        <v>1124</v>
      </c>
      <c r="D3160" s="54" t="s">
        <v>152</v>
      </c>
      <c r="E3160" s="54" t="s">
        <v>1124</v>
      </c>
      <c r="F3160" s="54" t="s">
        <v>267</v>
      </c>
      <c r="G3160" s="54" t="s">
        <v>302</v>
      </c>
      <c r="H3160" s="54" t="s">
        <v>303</v>
      </c>
      <c r="I3160" s="54" t="s">
        <v>304</v>
      </c>
      <c r="J3160" s="54" t="s">
        <v>302</v>
      </c>
      <c r="K3160" s="54" t="s">
        <v>303</v>
      </c>
      <c r="L3160" s="89">
        <v>41695</v>
      </c>
      <c r="M3160" s="89"/>
      <c r="N3160" s="54" t="s">
        <v>805</v>
      </c>
      <c r="O3160" s="90">
        <v>1.9476980099999999E-2</v>
      </c>
      <c r="P3160" s="54">
        <v>10</v>
      </c>
    </row>
    <row r="3161" spans="1:16" ht="24">
      <c r="A3161" s="54" t="s">
        <v>225</v>
      </c>
      <c r="B3161" s="54" t="s">
        <v>185</v>
      </c>
      <c r="C3161" s="54" t="s">
        <v>1124</v>
      </c>
      <c r="D3161" s="54" t="s">
        <v>152</v>
      </c>
      <c r="E3161" s="54" t="s">
        <v>1124</v>
      </c>
      <c r="F3161" s="54" t="s">
        <v>267</v>
      </c>
      <c r="G3161" s="54" t="s">
        <v>302</v>
      </c>
      <c r="H3161" s="54" t="s">
        <v>303</v>
      </c>
      <c r="I3161" s="54" t="s">
        <v>304</v>
      </c>
      <c r="J3161" s="54" t="s">
        <v>302</v>
      </c>
      <c r="K3161" s="54" t="s">
        <v>303</v>
      </c>
      <c r="L3161" s="89">
        <v>41695</v>
      </c>
      <c r="M3161" s="89"/>
      <c r="N3161" s="54" t="s">
        <v>305</v>
      </c>
      <c r="O3161" s="90">
        <v>5.6483196000000013E-2</v>
      </c>
      <c r="P3161" s="54">
        <v>29</v>
      </c>
    </row>
    <row r="3162" spans="1:16" ht="24">
      <c r="A3162" s="54" t="s">
        <v>225</v>
      </c>
      <c r="B3162" s="54" t="s">
        <v>185</v>
      </c>
      <c r="C3162" s="54" t="s">
        <v>1124</v>
      </c>
      <c r="D3162" s="54" t="s">
        <v>152</v>
      </c>
      <c r="E3162" s="54" t="s">
        <v>1124</v>
      </c>
      <c r="F3162" s="54" t="s">
        <v>267</v>
      </c>
      <c r="G3162" s="54" t="s">
        <v>302</v>
      </c>
      <c r="H3162" s="54" t="s">
        <v>303</v>
      </c>
      <c r="I3162" s="54" t="s">
        <v>304</v>
      </c>
      <c r="J3162" s="54" t="s">
        <v>302</v>
      </c>
      <c r="K3162" s="54" t="s">
        <v>306</v>
      </c>
      <c r="L3162" s="89">
        <v>41695</v>
      </c>
      <c r="M3162" s="89"/>
      <c r="N3162" s="54" t="s">
        <v>307</v>
      </c>
      <c r="O3162" s="90">
        <v>5.6483285100000009E-2</v>
      </c>
      <c r="P3162" s="54">
        <v>29</v>
      </c>
    </row>
    <row r="3163" spans="1:16" ht="24">
      <c r="A3163" s="54" t="s">
        <v>225</v>
      </c>
      <c r="B3163" s="54" t="s">
        <v>185</v>
      </c>
      <c r="C3163" s="54" t="s">
        <v>1124</v>
      </c>
      <c r="D3163" s="54" t="s">
        <v>152</v>
      </c>
      <c r="E3163" s="54" t="s">
        <v>1124</v>
      </c>
      <c r="F3163" s="54" t="s">
        <v>267</v>
      </c>
      <c r="G3163" s="54" t="s">
        <v>302</v>
      </c>
      <c r="H3163" s="54" t="s">
        <v>303</v>
      </c>
      <c r="I3163" s="54" t="s">
        <v>304</v>
      </c>
      <c r="J3163" s="54" t="s">
        <v>302</v>
      </c>
      <c r="K3163" s="54" t="s">
        <v>308</v>
      </c>
      <c r="L3163" s="89">
        <v>41695</v>
      </c>
      <c r="M3163" s="89"/>
      <c r="N3163" s="54" t="s">
        <v>309</v>
      </c>
      <c r="O3163" s="90">
        <v>1.7607211342</v>
      </c>
      <c r="P3163" s="54">
        <v>904</v>
      </c>
    </row>
    <row r="3164" spans="1:16" ht="24">
      <c r="A3164" s="54" t="s">
        <v>225</v>
      </c>
      <c r="B3164" s="54" t="s">
        <v>185</v>
      </c>
      <c r="C3164" s="54" t="s">
        <v>1124</v>
      </c>
      <c r="D3164" s="54" t="s">
        <v>152</v>
      </c>
      <c r="E3164" s="54" t="s">
        <v>1124</v>
      </c>
      <c r="F3164" s="54" t="s">
        <v>267</v>
      </c>
      <c r="G3164" s="54" t="s">
        <v>302</v>
      </c>
      <c r="H3164" s="54" t="s">
        <v>303</v>
      </c>
      <c r="I3164" s="54" t="s">
        <v>304</v>
      </c>
      <c r="J3164" s="54" t="s">
        <v>302</v>
      </c>
      <c r="K3164" s="54" t="s">
        <v>806</v>
      </c>
      <c r="L3164" s="89">
        <v>41695</v>
      </c>
      <c r="M3164" s="89"/>
      <c r="N3164" s="54" t="s">
        <v>807</v>
      </c>
      <c r="O3164" s="90">
        <v>9.7385430999999984E-3</v>
      </c>
      <c r="P3164" s="54">
        <v>5</v>
      </c>
    </row>
    <row r="3165" spans="1:16" ht="24">
      <c r="A3165" s="54" t="s">
        <v>225</v>
      </c>
      <c r="B3165" s="54" t="s">
        <v>185</v>
      </c>
      <c r="C3165" s="54" t="s">
        <v>1124</v>
      </c>
      <c r="D3165" s="54" t="s">
        <v>152</v>
      </c>
      <c r="E3165" s="54" t="s">
        <v>1124</v>
      </c>
      <c r="F3165" s="54" t="s">
        <v>267</v>
      </c>
      <c r="G3165" s="54" t="s">
        <v>302</v>
      </c>
      <c r="H3165" s="54" t="s">
        <v>303</v>
      </c>
      <c r="I3165" s="54" t="s">
        <v>304</v>
      </c>
      <c r="J3165" s="54" t="s">
        <v>302</v>
      </c>
      <c r="K3165" s="54" t="s">
        <v>808</v>
      </c>
      <c r="L3165" s="89">
        <v>41695</v>
      </c>
      <c r="M3165" s="89"/>
      <c r="N3165" s="54" t="s">
        <v>809</v>
      </c>
      <c r="O3165" s="90">
        <v>3.1163322600000001E-2</v>
      </c>
      <c r="P3165" s="54">
        <v>16</v>
      </c>
    </row>
    <row r="3166" spans="1:16" ht="24">
      <c r="A3166" s="54" t="s">
        <v>225</v>
      </c>
      <c r="B3166" s="54" t="s">
        <v>185</v>
      </c>
      <c r="C3166" s="54" t="s">
        <v>1124</v>
      </c>
      <c r="D3166" s="54" t="s">
        <v>152</v>
      </c>
      <c r="E3166" s="54" t="s">
        <v>1124</v>
      </c>
      <c r="F3166" s="54" t="s">
        <v>267</v>
      </c>
      <c r="G3166" s="54" t="s">
        <v>302</v>
      </c>
      <c r="H3166" s="54" t="s">
        <v>303</v>
      </c>
      <c r="I3166" s="54" t="s">
        <v>304</v>
      </c>
      <c r="J3166" s="54" t="s">
        <v>302</v>
      </c>
      <c r="K3166" s="54" t="s">
        <v>810</v>
      </c>
      <c r="L3166" s="89">
        <v>41695</v>
      </c>
      <c r="M3166" s="89"/>
      <c r="N3166" s="54" t="s">
        <v>811</v>
      </c>
      <c r="O3166" s="90">
        <v>2.9215451100000001E-2</v>
      </c>
      <c r="P3166" s="54">
        <v>15</v>
      </c>
    </row>
    <row r="3167" spans="1:16" ht="24">
      <c r="A3167" s="54" t="s">
        <v>225</v>
      </c>
      <c r="B3167" s="54" t="s">
        <v>185</v>
      </c>
      <c r="C3167" s="54" t="s">
        <v>1124</v>
      </c>
      <c r="D3167" s="54" t="s">
        <v>152</v>
      </c>
      <c r="E3167" s="54" t="s">
        <v>1124</v>
      </c>
      <c r="F3167" s="54" t="s">
        <v>267</v>
      </c>
      <c r="G3167" s="54" t="s">
        <v>302</v>
      </c>
      <c r="H3167" s="54" t="s">
        <v>303</v>
      </c>
      <c r="I3167" s="54" t="s">
        <v>304</v>
      </c>
      <c r="J3167" s="54" t="s">
        <v>302</v>
      </c>
      <c r="K3167" s="54" t="s">
        <v>812</v>
      </c>
      <c r="L3167" s="89">
        <v>41695</v>
      </c>
      <c r="M3167" s="89"/>
      <c r="N3167" s="54" t="s">
        <v>813</v>
      </c>
      <c r="O3167" s="90">
        <v>0.14607729350000001</v>
      </c>
      <c r="P3167" s="54">
        <v>75</v>
      </c>
    </row>
    <row r="3168" spans="1:16" ht="24">
      <c r="A3168" s="54" t="s">
        <v>225</v>
      </c>
      <c r="B3168" s="54" t="s">
        <v>185</v>
      </c>
      <c r="C3168" s="54" t="s">
        <v>1124</v>
      </c>
      <c r="D3168" s="54" t="s">
        <v>152</v>
      </c>
      <c r="E3168" s="54" t="s">
        <v>1124</v>
      </c>
      <c r="F3168" s="54" t="s">
        <v>267</v>
      </c>
      <c r="G3168" s="54" t="s">
        <v>302</v>
      </c>
      <c r="H3168" s="54" t="s">
        <v>303</v>
      </c>
      <c r="I3168" s="54" t="s">
        <v>304</v>
      </c>
      <c r="J3168" s="54" t="s">
        <v>302</v>
      </c>
      <c r="K3168" s="54" t="s">
        <v>814</v>
      </c>
      <c r="L3168" s="89">
        <v>41695</v>
      </c>
      <c r="M3168" s="89"/>
      <c r="N3168" s="54" t="s">
        <v>815</v>
      </c>
      <c r="O3168" s="90">
        <v>2.1424724400000001E-2</v>
      </c>
      <c r="P3168" s="54">
        <v>11</v>
      </c>
    </row>
    <row r="3169" spans="1:16" ht="24">
      <c r="A3169" s="54" t="s">
        <v>225</v>
      </c>
      <c r="B3169" s="54" t="s">
        <v>185</v>
      </c>
      <c r="C3169" s="54" t="s">
        <v>1124</v>
      </c>
      <c r="D3169" s="54" t="s">
        <v>152</v>
      </c>
      <c r="E3169" s="54" t="s">
        <v>1124</v>
      </c>
      <c r="F3169" s="54" t="s">
        <v>267</v>
      </c>
      <c r="G3169" s="54" t="s">
        <v>302</v>
      </c>
      <c r="H3169" s="54" t="s">
        <v>303</v>
      </c>
      <c r="I3169" s="54" t="s">
        <v>304</v>
      </c>
      <c r="J3169" s="54" t="s">
        <v>302</v>
      </c>
      <c r="K3169" s="54" t="s">
        <v>816</v>
      </c>
      <c r="L3169" s="89">
        <v>41695</v>
      </c>
      <c r="M3169" s="89"/>
      <c r="N3169" s="54" t="s">
        <v>817</v>
      </c>
      <c r="O3169" s="90">
        <v>2.7267880800000002E-2</v>
      </c>
      <c r="P3169" s="54">
        <v>14</v>
      </c>
    </row>
    <row r="3170" spans="1:16" ht="24">
      <c r="A3170" s="54" t="s">
        <v>225</v>
      </c>
      <c r="B3170" s="54" t="s">
        <v>185</v>
      </c>
      <c r="C3170" s="54" t="s">
        <v>1124</v>
      </c>
      <c r="D3170" s="54" t="s">
        <v>152</v>
      </c>
      <c r="E3170" s="54" t="s">
        <v>1124</v>
      </c>
      <c r="F3170" s="54" t="s">
        <v>267</v>
      </c>
      <c r="G3170" s="54" t="s">
        <v>302</v>
      </c>
      <c r="H3170" s="54" t="s">
        <v>303</v>
      </c>
      <c r="I3170" s="54" t="s">
        <v>304</v>
      </c>
      <c r="J3170" s="54" t="s">
        <v>302</v>
      </c>
      <c r="K3170" s="54" t="s">
        <v>818</v>
      </c>
      <c r="L3170" s="89">
        <v>41695</v>
      </c>
      <c r="M3170" s="89"/>
      <c r="N3170" s="54" t="s">
        <v>819</v>
      </c>
      <c r="O3170" s="90">
        <v>6.2326310000000003E-2</v>
      </c>
      <c r="P3170" s="54">
        <v>32</v>
      </c>
    </row>
    <row r="3171" spans="1:16" ht="24">
      <c r="A3171" s="54" t="s">
        <v>225</v>
      </c>
      <c r="B3171" s="54" t="s">
        <v>185</v>
      </c>
      <c r="C3171" s="54" t="s">
        <v>1124</v>
      </c>
      <c r="D3171" s="54" t="s">
        <v>152</v>
      </c>
      <c r="E3171" s="54" t="s">
        <v>1124</v>
      </c>
      <c r="F3171" s="54" t="s">
        <v>267</v>
      </c>
      <c r="G3171" s="54" t="s">
        <v>854</v>
      </c>
      <c r="H3171" s="54" t="s">
        <v>876</v>
      </c>
      <c r="I3171" s="54" t="s">
        <v>877</v>
      </c>
      <c r="J3171" s="54" t="s">
        <v>854</v>
      </c>
      <c r="K3171" s="54" t="s">
        <v>878</v>
      </c>
      <c r="L3171" s="89">
        <v>41695</v>
      </c>
      <c r="M3171" s="89"/>
      <c r="N3171" s="54" t="s">
        <v>879</v>
      </c>
      <c r="O3171" s="90">
        <v>3.5058484500000001E-2</v>
      </c>
      <c r="P3171" s="54">
        <v>18</v>
      </c>
    </row>
    <row r="3172" spans="1:16" ht="24">
      <c r="A3172" s="54" t="s">
        <v>225</v>
      </c>
      <c r="B3172" s="54" t="s">
        <v>185</v>
      </c>
      <c r="C3172" s="54" t="s">
        <v>1124</v>
      </c>
      <c r="D3172" s="54" t="s">
        <v>152</v>
      </c>
      <c r="E3172" s="54" t="s">
        <v>1124</v>
      </c>
      <c r="F3172" s="54" t="s">
        <v>267</v>
      </c>
      <c r="G3172" s="54" t="s">
        <v>854</v>
      </c>
      <c r="H3172" s="54" t="s">
        <v>876</v>
      </c>
      <c r="I3172" s="54" t="s">
        <v>877</v>
      </c>
      <c r="J3172" s="54" t="s">
        <v>854</v>
      </c>
      <c r="K3172" s="54" t="s">
        <v>880</v>
      </c>
      <c r="L3172" s="89">
        <v>41695</v>
      </c>
      <c r="M3172" s="89"/>
      <c r="N3172" s="54" t="s">
        <v>881</v>
      </c>
      <c r="O3172" s="90">
        <v>1.5620498429</v>
      </c>
      <c r="P3172" s="54">
        <v>802</v>
      </c>
    </row>
    <row r="3173" spans="1:16" ht="24">
      <c r="A3173" s="54" t="s">
        <v>225</v>
      </c>
      <c r="B3173" s="54" t="s">
        <v>185</v>
      </c>
      <c r="C3173" s="54" t="s">
        <v>1124</v>
      </c>
      <c r="D3173" s="54" t="s">
        <v>152</v>
      </c>
      <c r="E3173" s="54" t="s">
        <v>1124</v>
      </c>
      <c r="F3173" s="54" t="s">
        <v>267</v>
      </c>
      <c r="G3173" s="54" t="s">
        <v>854</v>
      </c>
      <c r="H3173" s="54" t="s">
        <v>876</v>
      </c>
      <c r="I3173" s="54" t="s">
        <v>877</v>
      </c>
      <c r="J3173" s="54" t="s">
        <v>854</v>
      </c>
      <c r="K3173" s="54" t="s">
        <v>872</v>
      </c>
      <c r="L3173" s="89">
        <v>41695</v>
      </c>
      <c r="M3173" s="89"/>
      <c r="N3173" s="54" t="s">
        <v>882</v>
      </c>
      <c r="O3173" s="90">
        <v>0.51808630700000002</v>
      </c>
      <c r="P3173" s="54">
        <v>266</v>
      </c>
    </row>
    <row r="3174" spans="1:16" ht="24">
      <c r="A3174" s="54" t="s">
        <v>225</v>
      </c>
      <c r="B3174" s="54" t="s">
        <v>185</v>
      </c>
      <c r="C3174" s="54" t="s">
        <v>1124</v>
      </c>
      <c r="D3174" s="54" t="s">
        <v>152</v>
      </c>
      <c r="E3174" s="54" t="s">
        <v>1124</v>
      </c>
      <c r="F3174" s="54" t="s">
        <v>267</v>
      </c>
      <c r="G3174" s="54" t="s">
        <v>854</v>
      </c>
      <c r="H3174" s="54" t="s">
        <v>876</v>
      </c>
      <c r="I3174" s="54" t="s">
        <v>877</v>
      </c>
      <c r="J3174" s="54" t="s">
        <v>854</v>
      </c>
      <c r="K3174" s="54" t="s">
        <v>876</v>
      </c>
      <c r="L3174" s="89">
        <v>41695</v>
      </c>
      <c r="M3174" s="89"/>
      <c r="N3174" s="54" t="s">
        <v>883</v>
      </c>
      <c r="O3174" s="90">
        <v>6.6221544100000002E-2</v>
      </c>
      <c r="P3174" s="54">
        <v>34</v>
      </c>
    </row>
    <row r="3175" spans="1:16" ht="24">
      <c r="A3175" s="54" t="s">
        <v>225</v>
      </c>
      <c r="B3175" s="54" t="s">
        <v>185</v>
      </c>
      <c r="C3175" s="54" t="s">
        <v>1124</v>
      </c>
      <c r="D3175" s="54" t="s">
        <v>152</v>
      </c>
      <c r="E3175" s="54" t="s">
        <v>1124</v>
      </c>
      <c r="F3175" s="54" t="s">
        <v>267</v>
      </c>
      <c r="G3175" s="54" t="s">
        <v>199</v>
      </c>
      <c r="H3175" s="54" t="s">
        <v>200</v>
      </c>
      <c r="I3175" s="54" t="s">
        <v>936</v>
      </c>
      <c r="J3175" s="54" t="s">
        <v>199</v>
      </c>
      <c r="K3175" s="54" t="s">
        <v>1513</v>
      </c>
      <c r="L3175" s="89">
        <v>1</v>
      </c>
      <c r="M3175" s="89"/>
      <c r="N3175" s="54" t="s">
        <v>935</v>
      </c>
      <c r="O3175" s="90">
        <v>0.28436260930000001</v>
      </c>
      <c r="P3175" s="54">
        <v>146</v>
      </c>
    </row>
    <row r="3176" spans="1:16" ht="24">
      <c r="A3176" s="54" t="s">
        <v>225</v>
      </c>
      <c r="B3176" s="54" t="s">
        <v>185</v>
      </c>
      <c r="C3176" s="54" t="s">
        <v>1124</v>
      </c>
      <c r="D3176" s="54" t="s">
        <v>152</v>
      </c>
      <c r="E3176" s="54" t="s">
        <v>1124</v>
      </c>
      <c r="F3176" s="54" t="s">
        <v>267</v>
      </c>
      <c r="G3176" s="54" t="s">
        <v>199</v>
      </c>
      <c r="H3176" s="54" t="s">
        <v>1129</v>
      </c>
      <c r="I3176" s="54" t="s">
        <v>1130</v>
      </c>
      <c r="J3176" s="54" t="s">
        <v>199</v>
      </c>
      <c r="K3176" s="54" t="s">
        <v>311</v>
      </c>
      <c r="L3176" s="89">
        <v>41778</v>
      </c>
      <c r="M3176" s="89"/>
      <c r="N3176" s="54" t="s">
        <v>1131</v>
      </c>
      <c r="O3176" s="90">
        <v>5.258783060000001E-2</v>
      </c>
      <c r="P3176" s="54">
        <v>27</v>
      </c>
    </row>
    <row r="3177" spans="1:16" ht="24">
      <c r="A3177" s="54" t="s">
        <v>225</v>
      </c>
      <c r="B3177" s="54" t="s">
        <v>185</v>
      </c>
      <c r="C3177" s="54" t="s">
        <v>1124</v>
      </c>
      <c r="D3177" s="54" t="s">
        <v>152</v>
      </c>
      <c r="E3177" s="54" t="s">
        <v>1124</v>
      </c>
      <c r="F3177" s="54" t="s">
        <v>267</v>
      </c>
      <c r="G3177" s="54" t="s">
        <v>199</v>
      </c>
      <c r="H3177" s="54" t="s">
        <v>1129</v>
      </c>
      <c r="I3177" s="54" t="s">
        <v>1130</v>
      </c>
      <c r="J3177" s="54" t="s">
        <v>199</v>
      </c>
      <c r="K3177" s="54" t="s">
        <v>962</v>
      </c>
      <c r="L3177" s="89">
        <v>41778</v>
      </c>
      <c r="M3177" s="89"/>
      <c r="N3177" s="54" t="s">
        <v>1132</v>
      </c>
      <c r="O3177" s="90">
        <v>4.6744670000000002E-2</v>
      </c>
      <c r="P3177" s="54">
        <v>24</v>
      </c>
    </row>
    <row r="3178" spans="1:16" ht="24">
      <c r="A3178" s="54" t="s">
        <v>225</v>
      </c>
      <c r="B3178" s="54" t="s">
        <v>185</v>
      </c>
      <c r="C3178" s="54" t="s">
        <v>1124</v>
      </c>
      <c r="D3178" s="54" t="s">
        <v>152</v>
      </c>
      <c r="E3178" s="54" t="s">
        <v>1124</v>
      </c>
      <c r="F3178" s="54" t="s">
        <v>267</v>
      </c>
      <c r="G3178" s="54" t="s">
        <v>199</v>
      </c>
      <c r="H3178" s="54" t="s">
        <v>1129</v>
      </c>
      <c r="I3178" s="54" t="s">
        <v>1130</v>
      </c>
      <c r="J3178" s="54" t="s">
        <v>199</v>
      </c>
      <c r="K3178" s="54" t="s">
        <v>968</v>
      </c>
      <c r="L3178" s="89">
        <v>41778</v>
      </c>
      <c r="M3178" s="89"/>
      <c r="N3178" s="54" t="s">
        <v>1133</v>
      </c>
      <c r="O3178" s="90">
        <v>3.5058514200000002E-2</v>
      </c>
      <c r="P3178" s="54">
        <v>18</v>
      </c>
    </row>
    <row r="3179" spans="1:16" ht="24">
      <c r="A3179" s="54" t="s">
        <v>225</v>
      </c>
      <c r="B3179" s="54" t="s">
        <v>185</v>
      </c>
      <c r="C3179" s="54" t="s">
        <v>1124</v>
      </c>
      <c r="D3179" s="54" t="s">
        <v>152</v>
      </c>
      <c r="E3179" s="54" t="s">
        <v>1124</v>
      </c>
      <c r="F3179" s="54" t="s">
        <v>267</v>
      </c>
      <c r="G3179" s="54" t="s">
        <v>199</v>
      </c>
      <c r="H3179" s="54" t="s">
        <v>1129</v>
      </c>
      <c r="I3179" s="54" t="s">
        <v>1130</v>
      </c>
      <c r="J3179" s="54" t="s">
        <v>199</v>
      </c>
      <c r="K3179" s="54" t="s">
        <v>987</v>
      </c>
      <c r="L3179" s="89">
        <v>41778</v>
      </c>
      <c r="M3179" s="89"/>
      <c r="N3179" s="54" t="s">
        <v>1134</v>
      </c>
      <c r="O3179" s="90">
        <v>4.0901598400000003E-2</v>
      </c>
      <c r="P3179" s="54">
        <v>21</v>
      </c>
    </row>
    <row r="3180" spans="1:16" ht="24">
      <c r="A3180" s="54" t="s">
        <v>225</v>
      </c>
      <c r="B3180" s="54" t="s">
        <v>185</v>
      </c>
      <c r="C3180" s="54" t="s">
        <v>1124</v>
      </c>
      <c r="D3180" s="54" t="s">
        <v>152</v>
      </c>
      <c r="E3180" s="54" t="s">
        <v>1124</v>
      </c>
      <c r="F3180" s="54" t="s">
        <v>267</v>
      </c>
      <c r="G3180" s="54" t="s">
        <v>199</v>
      </c>
      <c r="H3180" s="54" t="s">
        <v>1129</v>
      </c>
      <c r="I3180" s="54" t="s">
        <v>1130</v>
      </c>
      <c r="J3180" s="54" t="s">
        <v>199</v>
      </c>
      <c r="K3180" s="54" t="s">
        <v>201</v>
      </c>
      <c r="L3180" s="89">
        <v>41778</v>
      </c>
      <c r="M3180" s="89"/>
      <c r="N3180" s="54" t="s">
        <v>1135</v>
      </c>
      <c r="O3180" s="90">
        <v>6.232620400000001E-2</v>
      </c>
      <c r="P3180" s="54">
        <v>32</v>
      </c>
    </row>
    <row r="3181" spans="1:16" ht="24">
      <c r="A3181" s="54" t="s">
        <v>225</v>
      </c>
      <c r="B3181" s="54" t="s">
        <v>185</v>
      </c>
      <c r="C3181" s="54" t="s">
        <v>1124</v>
      </c>
      <c r="D3181" s="54" t="s">
        <v>152</v>
      </c>
      <c r="E3181" s="54" t="s">
        <v>1124</v>
      </c>
      <c r="F3181" s="54" t="s">
        <v>267</v>
      </c>
      <c r="G3181" s="54" t="s">
        <v>199</v>
      </c>
      <c r="H3181" s="54" t="s">
        <v>1129</v>
      </c>
      <c r="I3181" s="54" t="s">
        <v>1130</v>
      </c>
      <c r="J3181" s="54" t="s">
        <v>199</v>
      </c>
      <c r="K3181" s="54" t="s">
        <v>315</v>
      </c>
      <c r="L3181" s="89">
        <v>41778</v>
      </c>
      <c r="M3181" s="89"/>
      <c r="N3181" s="54" t="s">
        <v>1136</v>
      </c>
      <c r="O3181" s="90">
        <v>3.3110867500000002E-2</v>
      </c>
      <c r="P3181" s="54">
        <v>17</v>
      </c>
    </row>
    <row r="3182" spans="1:16" ht="24">
      <c r="A3182" s="54" t="s">
        <v>225</v>
      </c>
      <c r="B3182" s="54" t="s">
        <v>185</v>
      </c>
      <c r="C3182" s="54" t="s">
        <v>1124</v>
      </c>
      <c r="D3182" s="54" t="s">
        <v>152</v>
      </c>
      <c r="E3182" s="54" t="s">
        <v>1124</v>
      </c>
      <c r="F3182" s="54" t="s">
        <v>267</v>
      </c>
      <c r="G3182" s="54" t="s">
        <v>199</v>
      </c>
      <c r="H3182" s="54" t="s">
        <v>971</v>
      </c>
      <c r="I3182" s="54" t="s">
        <v>972</v>
      </c>
      <c r="J3182" s="54" t="s">
        <v>199</v>
      </c>
      <c r="K3182" s="54" t="s">
        <v>973</v>
      </c>
      <c r="L3182" s="89">
        <v>41695</v>
      </c>
      <c r="M3182" s="89"/>
      <c r="N3182" s="54" t="s">
        <v>974</v>
      </c>
      <c r="O3182" s="90">
        <v>6.6221781600000015E-2</v>
      </c>
      <c r="P3182" s="54">
        <v>34</v>
      </c>
    </row>
    <row r="3183" spans="1:16" ht="36">
      <c r="A3183" s="54" t="s">
        <v>225</v>
      </c>
      <c r="B3183" s="54" t="s">
        <v>185</v>
      </c>
      <c r="C3183" s="54" t="s">
        <v>1124</v>
      </c>
      <c r="D3183" s="54" t="s">
        <v>152</v>
      </c>
      <c r="E3183" s="54" t="s">
        <v>1124</v>
      </c>
      <c r="F3183" s="54" t="s">
        <v>267</v>
      </c>
      <c r="G3183" s="54" t="s">
        <v>199</v>
      </c>
      <c r="H3183" s="54" t="s">
        <v>971</v>
      </c>
      <c r="I3183" s="54" t="s">
        <v>972</v>
      </c>
      <c r="J3183" s="54" t="s">
        <v>199</v>
      </c>
      <c r="K3183" s="54" t="s">
        <v>975</v>
      </c>
      <c r="L3183" s="89">
        <v>41695</v>
      </c>
      <c r="M3183" s="89"/>
      <c r="N3183" s="54" t="s">
        <v>976</v>
      </c>
      <c r="O3183" s="90">
        <v>0.39343474300000009</v>
      </c>
      <c r="P3183" s="54">
        <v>202</v>
      </c>
    </row>
    <row r="3184" spans="1:16" ht="24">
      <c r="A3184" s="54" t="s">
        <v>225</v>
      </c>
      <c r="B3184" s="54" t="s">
        <v>185</v>
      </c>
      <c r="C3184" s="54" t="s">
        <v>1124</v>
      </c>
      <c r="D3184" s="54" t="s">
        <v>152</v>
      </c>
      <c r="E3184" s="54" t="s">
        <v>1124</v>
      </c>
      <c r="F3184" s="54" t="s">
        <v>267</v>
      </c>
      <c r="G3184" s="54" t="s">
        <v>199</v>
      </c>
      <c r="H3184" s="54" t="s">
        <v>971</v>
      </c>
      <c r="I3184" s="54" t="s">
        <v>972</v>
      </c>
      <c r="J3184" s="54" t="s">
        <v>199</v>
      </c>
      <c r="K3184" s="54" t="s">
        <v>977</v>
      </c>
      <c r="L3184" s="89">
        <v>41695</v>
      </c>
      <c r="M3184" s="89"/>
      <c r="N3184" s="54" t="s">
        <v>978</v>
      </c>
      <c r="O3184" s="90">
        <v>5.2587966299999997E-2</v>
      </c>
      <c r="P3184" s="54">
        <v>27</v>
      </c>
    </row>
    <row r="3185" spans="1:16" ht="24">
      <c r="A3185" s="54" t="s">
        <v>225</v>
      </c>
      <c r="B3185" s="54" t="s">
        <v>185</v>
      </c>
      <c r="C3185" s="54" t="s">
        <v>1124</v>
      </c>
      <c r="D3185" s="54" t="s">
        <v>152</v>
      </c>
      <c r="E3185" s="54" t="s">
        <v>1124</v>
      </c>
      <c r="F3185" s="54" t="s">
        <v>267</v>
      </c>
      <c r="G3185" s="54" t="s">
        <v>199</v>
      </c>
      <c r="H3185" s="54" t="s">
        <v>971</v>
      </c>
      <c r="I3185" s="54" t="s">
        <v>972</v>
      </c>
      <c r="J3185" s="54" t="s">
        <v>199</v>
      </c>
      <c r="K3185" s="54" t="s">
        <v>979</v>
      </c>
      <c r="L3185" s="89">
        <v>41695</v>
      </c>
      <c r="M3185" s="89"/>
      <c r="N3185" s="54" t="s">
        <v>980</v>
      </c>
      <c r="O3185" s="90">
        <v>0.1266003899</v>
      </c>
      <c r="P3185" s="54">
        <v>65</v>
      </c>
    </row>
    <row r="3186" spans="1:16" ht="24">
      <c r="A3186" s="54" t="s">
        <v>225</v>
      </c>
      <c r="B3186" s="54" t="s">
        <v>185</v>
      </c>
      <c r="C3186" s="54" t="s">
        <v>1124</v>
      </c>
      <c r="D3186" s="54" t="s">
        <v>152</v>
      </c>
      <c r="E3186" s="54" t="s">
        <v>1124</v>
      </c>
      <c r="F3186" s="54" t="s">
        <v>267</v>
      </c>
      <c r="G3186" s="54" t="s">
        <v>199</v>
      </c>
      <c r="H3186" s="54" t="s">
        <v>971</v>
      </c>
      <c r="I3186" s="54" t="s">
        <v>972</v>
      </c>
      <c r="J3186" s="54" t="s">
        <v>199</v>
      </c>
      <c r="K3186" s="54" t="s">
        <v>981</v>
      </c>
      <c r="L3186" s="89">
        <v>41695</v>
      </c>
      <c r="M3186" s="89"/>
      <c r="N3186" s="54" t="s">
        <v>982</v>
      </c>
      <c r="O3186" s="90">
        <v>8.5698727799999985E-2</v>
      </c>
      <c r="P3186" s="54">
        <v>44</v>
      </c>
    </row>
    <row r="3187" spans="1:16" ht="24">
      <c r="A3187" s="54" t="s">
        <v>225</v>
      </c>
      <c r="B3187" s="54" t="s">
        <v>185</v>
      </c>
      <c r="C3187" s="54" t="s">
        <v>1124</v>
      </c>
      <c r="D3187" s="54" t="s">
        <v>152</v>
      </c>
      <c r="E3187" s="54" t="s">
        <v>1124</v>
      </c>
      <c r="F3187" s="54" t="s">
        <v>267</v>
      </c>
      <c r="G3187" s="54" t="s">
        <v>199</v>
      </c>
      <c r="H3187" s="54" t="s">
        <v>971</v>
      </c>
      <c r="I3187" s="54" t="s">
        <v>972</v>
      </c>
      <c r="J3187" s="54" t="s">
        <v>199</v>
      </c>
      <c r="K3187" s="54" t="s">
        <v>983</v>
      </c>
      <c r="L3187" s="89">
        <v>41695</v>
      </c>
      <c r="M3187" s="89"/>
      <c r="N3187" s="54" t="s">
        <v>984</v>
      </c>
      <c r="O3187" s="90">
        <v>0.63884626779999998</v>
      </c>
      <c r="P3187" s="54">
        <v>328</v>
      </c>
    </row>
    <row r="3188" spans="1:16" ht="24">
      <c r="A3188" s="54" t="s">
        <v>225</v>
      </c>
      <c r="B3188" s="54" t="s">
        <v>185</v>
      </c>
      <c r="C3188" s="54" t="s">
        <v>1124</v>
      </c>
      <c r="D3188" s="54" t="s">
        <v>152</v>
      </c>
      <c r="E3188" s="54" t="s">
        <v>1124</v>
      </c>
      <c r="F3188" s="54" t="s">
        <v>267</v>
      </c>
      <c r="G3188" s="54" t="s">
        <v>199</v>
      </c>
      <c r="H3188" s="54" t="s">
        <v>971</v>
      </c>
      <c r="I3188" s="54" t="s">
        <v>972</v>
      </c>
      <c r="J3188" s="54" t="s">
        <v>199</v>
      </c>
      <c r="K3188" s="54" t="s">
        <v>985</v>
      </c>
      <c r="L3188" s="89">
        <v>41695</v>
      </c>
      <c r="M3188" s="89"/>
      <c r="N3188" s="54" t="s">
        <v>986</v>
      </c>
      <c r="O3188" s="90">
        <v>5.258782640000001E-2</v>
      </c>
      <c r="P3188" s="54">
        <v>27</v>
      </c>
    </row>
    <row r="3189" spans="1:16" ht="24">
      <c r="A3189" s="54" t="s">
        <v>225</v>
      </c>
      <c r="B3189" s="54" t="s">
        <v>185</v>
      </c>
      <c r="C3189" s="54" t="s">
        <v>1124</v>
      </c>
      <c r="D3189" s="54" t="s">
        <v>152</v>
      </c>
      <c r="E3189" s="54" t="s">
        <v>1124</v>
      </c>
      <c r="F3189" s="54" t="s">
        <v>267</v>
      </c>
      <c r="G3189" s="54" t="s">
        <v>199</v>
      </c>
      <c r="H3189" s="54" t="s">
        <v>971</v>
      </c>
      <c r="I3189" s="54" t="s">
        <v>972</v>
      </c>
      <c r="J3189" s="54" t="s">
        <v>199</v>
      </c>
      <c r="K3189" s="54" t="s">
        <v>987</v>
      </c>
      <c r="L3189" s="89">
        <v>41695</v>
      </c>
      <c r="M3189" s="89"/>
      <c r="N3189" s="54" t="s">
        <v>988</v>
      </c>
      <c r="O3189" s="90">
        <v>0.56872648660000003</v>
      </c>
      <c r="P3189" s="54">
        <v>292</v>
      </c>
    </row>
    <row r="3190" spans="1:16" ht="24">
      <c r="A3190" s="54" t="s">
        <v>225</v>
      </c>
      <c r="B3190" s="54" t="s">
        <v>185</v>
      </c>
      <c r="C3190" s="54" t="s">
        <v>1124</v>
      </c>
      <c r="D3190" s="54" t="s">
        <v>152</v>
      </c>
      <c r="E3190" s="54" t="s">
        <v>1124</v>
      </c>
      <c r="F3190" s="54" t="s">
        <v>267</v>
      </c>
      <c r="G3190" s="54" t="s">
        <v>199</v>
      </c>
      <c r="H3190" s="54" t="s">
        <v>971</v>
      </c>
      <c r="I3190" s="54" t="s">
        <v>972</v>
      </c>
      <c r="J3190" s="54" t="s">
        <v>199</v>
      </c>
      <c r="K3190" s="54" t="s">
        <v>989</v>
      </c>
      <c r="L3190" s="89">
        <v>41695</v>
      </c>
      <c r="M3190" s="89"/>
      <c r="N3190" s="54" t="s">
        <v>990</v>
      </c>
      <c r="O3190" s="90">
        <v>7.2064908300000008E-2</v>
      </c>
      <c r="P3190" s="54">
        <v>37</v>
      </c>
    </row>
    <row r="3191" spans="1:16" ht="24">
      <c r="A3191" s="54" t="s">
        <v>225</v>
      </c>
      <c r="B3191" s="54" t="s">
        <v>185</v>
      </c>
      <c r="C3191" s="54" t="s">
        <v>1124</v>
      </c>
      <c r="D3191" s="54" t="s">
        <v>152</v>
      </c>
      <c r="E3191" s="54" t="s">
        <v>1124</v>
      </c>
      <c r="F3191" s="54" t="s">
        <v>267</v>
      </c>
      <c r="G3191" s="54" t="s">
        <v>199</v>
      </c>
      <c r="H3191" s="54" t="s">
        <v>971</v>
      </c>
      <c r="I3191" s="54" t="s">
        <v>972</v>
      </c>
      <c r="J3191" s="54" t="s">
        <v>199</v>
      </c>
      <c r="K3191" s="54" t="s">
        <v>991</v>
      </c>
      <c r="L3191" s="89">
        <v>41695</v>
      </c>
      <c r="M3191" s="89"/>
      <c r="N3191" s="54" t="s">
        <v>992</v>
      </c>
      <c r="O3191" s="90">
        <v>9.7384819999999983E-2</v>
      </c>
      <c r="P3191" s="54">
        <v>50</v>
      </c>
    </row>
    <row r="3192" spans="1:16" ht="24">
      <c r="A3192" s="54" t="s">
        <v>225</v>
      </c>
      <c r="B3192" s="54" t="s">
        <v>185</v>
      </c>
      <c r="C3192" s="54" t="s">
        <v>1126</v>
      </c>
      <c r="D3192" s="54" t="s">
        <v>110</v>
      </c>
      <c r="E3192" s="54" t="s">
        <v>365</v>
      </c>
      <c r="F3192" s="54" t="s">
        <v>267</v>
      </c>
      <c r="G3192" s="54" t="s">
        <v>186</v>
      </c>
      <c r="H3192" s="54" t="s">
        <v>187</v>
      </c>
      <c r="I3192" s="54" t="s">
        <v>270</v>
      </c>
      <c r="J3192" s="54" t="s">
        <v>186</v>
      </c>
      <c r="K3192" s="54" t="s">
        <v>271</v>
      </c>
      <c r="L3192" s="89">
        <v>42251</v>
      </c>
      <c r="M3192" s="89"/>
      <c r="N3192" s="54" t="s">
        <v>272</v>
      </c>
      <c r="O3192" s="90">
        <v>0.06</v>
      </c>
      <c r="P3192" s="54">
        <v>4</v>
      </c>
    </row>
    <row r="3193" spans="1:16" ht="24">
      <c r="A3193" s="54" t="s">
        <v>225</v>
      </c>
      <c r="B3193" s="54" t="s">
        <v>185</v>
      </c>
      <c r="C3193" s="54" t="s">
        <v>1126</v>
      </c>
      <c r="D3193" s="54" t="s">
        <v>110</v>
      </c>
      <c r="E3193" s="54" t="s">
        <v>365</v>
      </c>
      <c r="F3193" s="54" t="s">
        <v>267</v>
      </c>
      <c r="G3193" s="54" t="s">
        <v>495</v>
      </c>
      <c r="H3193" s="54" t="s">
        <v>496</v>
      </c>
      <c r="I3193" s="54" t="s">
        <v>497</v>
      </c>
      <c r="J3193" s="54" t="s">
        <v>495</v>
      </c>
      <c r="K3193" s="54" t="s">
        <v>506</v>
      </c>
      <c r="L3193" s="89">
        <v>41688</v>
      </c>
      <c r="M3193" s="89"/>
      <c r="N3193" s="54" t="s">
        <v>507</v>
      </c>
      <c r="O3193" s="90">
        <v>0.18</v>
      </c>
      <c r="P3193" s="54">
        <v>12</v>
      </c>
    </row>
    <row r="3194" spans="1:16" ht="24">
      <c r="A3194" s="54" t="s">
        <v>225</v>
      </c>
      <c r="B3194" s="54" t="s">
        <v>185</v>
      </c>
      <c r="C3194" s="54" t="s">
        <v>1126</v>
      </c>
      <c r="D3194" s="54" t="s">
        <v>110</v>
      </c>
      <c r="E3194" s="54" t="s">
        <v>365</v>
      </c>
      <c r="F3194" s="54" t="s">
        <v>267</v>
      </c>
      <c r="G3194" s="54" t="s">
        <v>283</v>
      </c>
      <c r="H3194" s="54" t="s">
        <v>283</v>
      </c>
      <c r="I3194" s="54" t="s">
        <v>288</v>
      </c>
      <c r="J3194" s="54" t="s">
        <v>283</v>
      </c>
      <c r="K3194" s="54" t="s">
        <v>549</v>
      </c>
      <c r="L3194" s="89">
        <v>41653</v>
      </c>
      <c r="M3194" s="89"/>
      <c r="N3194" s="54" t="s">
        <v>550</v>
      </c>
      <c r="O3194" s="90">
        <v>0.03</v>
      </c>
      <c r="P3194" s="54">
        <v>2</v>
      </c>
    </row>
    <row r="3195" spans="1:16" ht="24">
      <c r="A3195" s="54" t="s">
        <v>225</v>
      </c>
      <c r="B3195" s="54" t="s">
        <v>185</v>
      </c>
      <c r="C3195" s="54" t="s">
        <v>1126</v>
      </c>
      <c r="D3195" s="54" t="s">
        <v>110</v>
      </c>
      <c r="E3195" s="54" t="s">
        <v>365</v>
      </c>
      <c r="F3195" s="54" t="s">
        <v>267</v>
      </c>
      <c r="G3195" s="54" t="s">
        <v>283</v>
      </c>
      <c r="H3195" s="54" t="s">
        <v>295</v>
      </c>
      <c r="I3195" s="54" t="s">
        <v>296</v>
      </c>
      <c r="J3195" s="54" t="s">
        <v>283</v>
      </c>
      <c r="K3195" s="54" t="s">
        <v>295</v>
      </c>
      <c r="L3195" s="89">
        <v>42391</v>
      </c>
      <c r="M3195" s="89"/>
      <c r="N3195" s="54" t="s">
        <v>297</v>
      </c>
      <c r="O3195" s="90">
        <v>0.13500000000000001</v>
      </c>
      <c r="P3195" s="54">
        <v>9</v>
      </c>
    </row>
    <row r="3196" spans="1:16" ht="24">
      <c r="A3196" s="54" t="s">
        <v>225</v>
      </c>
      <c r="B3196" s="54" t="s">
        <v>185</v>
      </c>
      <c r="C3196" s="54" t="s">
        <v>1126</v>
      </c>
      <c r="D3196" s="54" t="s">
        <v>110</v>
      </c>
      <c r="E3196" s="54" t="s">
        <v>365</v>
      </c>
      <c r="F3196" s="54" t="s">
        <v>267</v>
      </c>
      <c r="G3196" s="54" t="s">
        <v>353</v>
      </c>
      <c r="H3196" s="54" t="s">
        <v>923</v>
      </c>
      <c r="I3196" s="54" t="s">
        <v>924</v>
      </c>
      <c r="J3196" s="54" t="s">
        <v>353</v>
      </c>
      <c r="K3196" s="54" t="s">
        <v>354</v>
      </c>
      <c r="L3196" s="89">
        <v>42622</v>
      </c>
      <c r="M3196" s="89"/>
      <c r="N3196" s="54" t="s">
        <v>927</v>
      </c>
      <c r="O3196" s="90">
        <v>0.09</v>
      </c>
      <c r="P3196" s="54">
        <v>6</v>
      </c>
    </row>
    <row r="3197" spans="1:16" ht="24">
      <c r="A3197" s="54" t="s">
        <v>225</v>
      </c>
      <c r="B3197" s="54" t="s">
        <v>185</v>
      </c>
      <c r="C3197" s="54" t="s">
        <v>1126</v>
      </c>
      <c r="D3197" s="54" t="s">
        <v>110</v>
      </c>
      <c r="E3197" s="54" t="s">
        <v>365</v>
      </c>
      <c r="F3197" s="54" t="s">
        <v>267</v>
      </c>
      <c r="G3197" s="54" t="s">
        <v>199</v>
      </c>
      <c r="H3197" s="54" t="s">
        <v>201</v>
      </c>
      <c r="I3197" s="54" t="s">
        <v>310</v>
      </c>
      <c r="J3197" s="54" t="s">
        <v>199</v>
      </c>
      <c r="K3197" s="54" t="s">
        <v>311</v>
      </c>
      <c r="L3197" s="89">
        <v>41688</v>
      </c>
      <c r="M3197" s="89"/>
      <c r="N3197" s="54" t="s">
        <v>312</v>
      </c>
      <c r="O3197" s="90">
        <v>0.03</v>
      </c>
      <c r="P3197" s="54">
        <v>2</v>
      </c>
    </row>
    <row r="3198" spans="1:16" ht="24">
      <c r="A3198" s="54" t="s">
        <v>225</v>
      </c>
      <c r="B3198" s="54" t="s">
        <v>185</v>
      </c>
      <c r="C3198" s="54" t="s">
        <v>1126</v>
      </c>
      <c r="D3198" s="54" t="s">
        <v>110</v>
      </c>
      <c r="E3198" s="54" t="s">
        <v>365</v>
      </c>
      <c r="F3198" s="54" t="s">
        <v>267</v>
      </c>
      <c r="G3198" s="54" t="s">
        <v>199</v>
      </c>
      <c r="H3198" s="54" t="s">
        <v>201</v>
      </c>
      <c r="I3198" s="54" t="s">
        <v>310</v>
      </c>
      <c r="J3198" s="54" t="s">
        <v>199</v>
      </c>
      <c r="K3198" s="54" t="s">
        <v>962</v>
      </c>
      <c r="L3198" s="89">
        <v>41688</v>
      </c>
      <c r="M3198" s="89"/>
      <c r="N3198" s="54" t="s">
        <v>963</v>
      </c>
      <c r="O3198" s="90">
        <v>0.03</v>
      </c>
      <c r="P3198" s="54">
        <v>2</v>
      </c>
    </row>
    <row r="3199" spans="1:16" ht="24">
      <c r="A3199" s="54" t="s">
        <v>225</v>
      </c>
      <c r="B3199" s="54" t="s">
        <v>185</v>
      </c>
      <c r="C3199" s="54" t="s">
        <v>1126</v>
      </c>
      <c r="D3199" s="54" t="s">
        <v>110</v>
      </c>
      <c r="E3199" s="54" t="s">
        <v>365</v>
      </c>
      <c r="F3199" s="54" t="s">
        <v>267</v>
      </c>
      <c r="G3199" s="54" t="s">
        <v>199</v>
      </c>
      <c r="H3199" s="54" t="s">
        <v>201</v>
      </c>
      <c r="I3199" s="54" t="s">
        <v>310</v>
      </c>
      <c r="J3199" s="54" t="s">
        <v>199</v>
      </c>
      <c r="K3199" s="54" t="s">
        <v>968</v>
      </c>
      <c r="L3199" s="89">
        <v>41688</v>
      </c>
      <c r="M3199" s="89"/>
      <c r="N3199" s="54" t="s">
        <v>969</v>
      </c>
      <c r="O3199" s="90">
        <v>0.28500000000000009</v>
      </c>
      <c r="P3199" s="54">
        <v>19</v>
      </c>
    </row>
    <row r="3200" spans="1:16" ht="24">
      <c r="A3200" s="54" t="s">
        <v>225</v>
      </c>
      <c r="B3200" s="54" t="s">
        <v>185</v>
      </c>
      <c r="C3200" s="54" t="s">
        <v>1126</v>
      </c>
      <c r="D3200" s="54" t="s">
        <v>110</v>
      </c>
      <c r="E3200" s="54" t="s">
        <v>365</v>
      </c>
      <c r="F3200" s="54" t="s">
        <v>267</v>
      </c>
      <c r="G3200" s="54" t="s">
        <v>199</v>
      </c>
      <c r="H3200" s="54" t="s">
        <v>201</v>
      </c>
      <c r="I3200" s="54" t="s">
        <v>310</v>
      </c>
      <c r="J3200" s="54" t="s">
        <v>199</v>
      </c>
      <c r="K3200" s="54" t="s">
        <v>201</v>
      </c>
      <c r="L3200" s="89">
        <v>41688</v>
      </c>
      <c r="M3200" s="89"/>
      <c r="N3200" s="54" t="s">
        <v>970</v>
      </c>
      <c r="O3200" s="90">
        <v>4.4999999999999998E-2</v>
      </c>
      <c r="P3200" s="54">
        <v>3</v>
      </c>
    </row>
    <row r="3201" spans="1:16" ht="24">
      <c r="A3201" s="54" t="s">
        <v>225</v>
      </c>
      <c r="B3201" s="54" t="s">
        <v>185</v>
      </c>
      <c r="C3201" s="54" t="s">
        <v>1126</v>
      </c>
      <c r="D3201" s="54" t="s">
        <v>110</v>
      </c>
      <c r="E3201" s="54" t="s">
        <v>365</v>
      </c>
      <c r="F3201" s="54" t="s">
        <v>267</v>
      </c>
      <c r="G3201" s="54" t="s">
        <v>199</v>
      </c>
      <c r="H3201" s="54" t="s">
        <v>201</v>
      </c>
      <c r="I3201" s="54" t="s">
        <v>310</v>
      </c>
      <c r="J3201" s="54" t="s">
        <v>199</v>
      </c>
      <c r="K3201" s="54" t="s">
        <v>315</v>
      </c>
      <c r="L3201" s="89">
        <v>41688</v>
      </c>
      <c r="M3201" s="89"/>
      <c r="N3201" s="54" t="s">
        <v>316</v>
      </c>
      <c r="O3201" s="90">
        <v>0.105</v>
      </c>
      <c r="P3201" s="54">
        <v>7</v>
      </c>
    </row>
    <row r="3202" spans="1:16" ht="24">
      <c r="A3202" s="54" t="s">
        <v>225</v>
      </c>
      <c r="B3202" s="54" t="s">
        <v>185</v>
      </c>
      <c r="C3202" s="54" t="s">
        <v>1126</v>
      </c>
      <c r="D3202" s="54" t="s">
        <v>110</v>
      </c>
      <c r="E3202" s="54" t="s">
        <v>365</v>
      </c>
      <c r="F3202" s="54" t="s">
        <v>267</v>
      </c>
      <c r="G3202" s="54" t="s">
        <v>1018</v>
      </c>
      <c r="H3202" s="54" t="s">
        <v>1019</v>
      </c>
      <c r="I3202" s="54" t="s">
        <v>1020</v>
      </c>
      <c r="J3202" s="54" t="s">
        <v>1018</v>
      </c>
      <c r="K3202" s="54" t="s">
        <v>1023</v>
      </c>
      <c r="L3202" s="89">
        <v>41688</v>
      </c>
      <c r="M3202" s="89"/>
      <c r="N3202" s="54" t="s">
        <v>1024</v>
      </c>
      <c r="O3202" s="90">
        <v>1.4999999999999999E-2</v>
      </c>
      <c r="P3202" s="54">
        <v>1</v>
      </c>
    </row>
    <row r="3203" spans="1:16" ht="24">
      <c r="A3203" s="54" t="s">
        <v>225</v>
      </c>
      <c r="B3203" s="54" t="s">
        <v>185</v>
      </c>
      <c r="C3203" s="54" t="s">
        <v>1126</v>
      </c>
      <c r="D3203" s="54" t="s">
        <v>110</v>
      </c>
      <c r="E3203" s="54" t="s">
        <v>365</v>
      </c>
      <c r="F3203" s="54" t="s">
        <v>267</v>
      </c>
      <c r="G3203" s="54" t="s">
        <v>1018</v>
      </c>
      <c r="H3203" s="54" t="s">
        <v>1019</v>
      </c>
      <c r="I3203" s="54" t="s">
        <v>1020</v>
      </c>
      <c r="J3203" s="54" t="s">
        <v>1018</v>
      </c>
      <c r="K3203" s="54" t="s">
        <v>1031</v>
      </c>
      <c r="L3203" s="89">
        <v>41688</v>
      </c>
      <c r="M3203" s="89"/>
      <c r="N3203" s="54" t="s">
        <v>1032</v>
      </c>
      <c r="O3203" s="90">
        <v>2.9520000000000002E-3</v>
      </c>
      <c r="P3203" s="54">
        <v>8</v>
      </c>
    </row>
    <row r="3204" spans="1:16" ht="24">
      <c r="A3204" s="54" t="s">
        <v>225</v>
      </c>
      <c r="B3204" s="54" t="s">
        <v>185</v>
      </c>
      <c r="C3204" s="54" t="s">
        <v>1126</v>
      </c>
      <c r="D3204" s="54" t="s">
        <v>110</v>
      </c>
      <c r="E3204" s="54" t="s">
        <v>365</v>
      </c>
      <c r="F3204" s="54" t="s">
        <v>267</v>
      </c>
      <c r="G3204" s="54" t="s">
        <v>1018</v>
      </c>
      <c r="H3204" s="54" t="s">
        <v>1019</v>
      </c>
      <c r="I3204" s="54" t="s">
        <v>1020</v>
      </c>
      <c r="J3204" s="54" t="s">
        <v>1018</v>
      </c>
      <c r="K3204" s="54" t="s">
        <v>1035</v>
      </c>
      <c r="L3204" s="89">
        <v>41688</v>
      </c>
      <c r="M3204" s="89"/>
      <c r="N3204" s="54" t="s">
        <v>1036</v>
      </c>
      <c r="O3204" s="90">
        <v>7.4999999999999997E-2</v>
      </c>
      <c r="P3204" s="54">
        <v>5</v>
      </c>
    </row>
    <row r="3205" spans="1:16" ht="24">
      <c r="A3205" s="54" t="s">
        <v>225</v>
      </c>
      <c r="B3205" s="54" t="s">
        <v>185</v>
      </c>
      <c r="C3205" s="54" t="s">
        <v>1126</v>
      </c>
      <c r="D3205" s="54" t="s">
        <v>110</v>
      </c>
      <c r="E3205" s="54" t="s">
        <v>365</v>
      </c>
      <c r="F3205" s="54" t="s">
        <v>267</v>
      </c>
      <c r="G3205" s="54" t="s">
        <v>1018</v>
      </c>
      <c r="H3205" s="54" t="s">
        <v>1019</v>
      </c>
      <c r="I3205" s="54" t="s">
        <v>1020</v>
      </c>
      <c r="J3205" s="54" t="s">
        <v>1018</v>
      </c>
      <c r="K3205" s="54" t="s">
        <v>1037</v>
      </c>
      <c r="L3205" s="89">
        <v>41688</v>
      </c>
      <c r="M3205" s="89"/>
      <c r="N3205" s="54" t="s">
        <v>1038</v>
      </c>
      <c r="O3205" s="90">
        <v>4.0590000000000001E-3</v>
      </c>
      <c r="P3205" s="54">
        <v>11</v>
      </c>
    </row>
    <row r="3206" spans="1:16" ht="24">
      <c r="A3206" s="54" t="s">
        <v>225</v>
      </c>
      <c r="B3206" s="54" t="s">
        <v>185</v>
      </c>
      <c r="C3206" s="54" t="s">
        <v>1126</v>
      </c>
      <c r="D3206" s="54" t="s">
        <v>110</v>
      </c>
      <c r="E3206" s="54" t="s">
        <v>365</v>
      </c>
      <c r="F3206" s="54" t="s">
        <v>267</v>
      </c>
      <c r="G3206" s="54" t="s">
        <v>204</v>
      </c>
      <c r="H3206" s="54" t="s">
        <v>331</v>
      </c>
      <c r="I3206" s="54" t="s">
        <v>332</v>
      </c>
      <c r="J3206" s="54" t="s">
        <v>204</v>
      </c>
      <c r="K3206" s="54" t="s">
        <v>331</v>
      </c>
      <c r="L3206" s="89">
        <v>42101</v>
      </c>
      <c r="M3206" s="89"/>
      <c r="N3206" s="54" t="s">
        <v>333</v>
      </c>
      <c r="O3206" s="90">
        <v>0.09</v>
      </c>
      <c r="P3206" s="54">
        <v>6</v>
      </c>
    </row>
    <row r="3207" spans="1:16" ht="24">
      <c r="A3207" s="54" t="s">
        <v>225</v>
      </c>
      <c r="B3207" s="54" t="s">
        <v>185</v>
      </c>
      <c r="C3207" s="54" t="s">
        <v>1126</v>
      </c>
      <c r="D3207" s="54" t="s">
        <v>110</v>
      </c>
      <c r="E3207" s="54" t="s">
        <v>365</v>
      </c>
      <c r="F3207" s="54" t="s">
        <v>267</v>
      </c>
      <c r="G3207" s="54" t="s">
        <v>204</v>
      </c>
      <c r="H3207" s="54" t="s">
        <v>206</v>
      </c>
      <c r="I3207" s="54" t="s">
        <v>1069</v>
      </c>
      <c r="J3207" s="54" t="s">
        <v>204</v>
      </c>
      <c r="K3207" s="54" t="s">
        <v>1070</v>
      </c>
      <c r="L3207" s="89">
        <v>41688</v>
      </c>
      <c r="M3207" s="89"/>
      <c r="N3207" s="54" t="s">
        <v>1071</v>
      </c>
      <c r="O3207" s="90">
        <v>4.4999999999999998E-2</v>
      </c>
      <c r="P3207" s="54">
        <v>3</v>
      </c>
    </row>
    <row r="3208" spans="1:16" ht="24">
      <c r="A3208" s="54" t="s">
        <v>225</v>
      </c>
      <c r="B3208" s="54" t="s">
        <v>185</v>
      </c>
      <c r="C3208" s="54" t="s">
        <v>1126</v>
      </c>
      <c r="D3208" s="54" t="s">
        <v>110</v>
      </c>
      <c r="E3208" s="54" t="s">
        <v>365</v>
      </c>
      <c r="F3208" s="54" t="s">
        <v>267</v>
      </c>
      <c r="G3208" s="54" t="s">
        <v>204</v>
      </c>
      <c r="H3208" s="54" t="s">
        <v>206</v>
      </c>
      <c r="I3208" s="54" t="s">
        <v>1069</v>
      </c>
      <c r="J3208" s="54" t="s">
        <v>204</v>
      </c>
      <c r="K3208" s="54" t="s">
        <v>1074</v>
      </c>
      <c r="L3208" s="89">
        <v>41688</v>
      </c>
      <c r="M3208" s="89"/>
      <c r="N3208" s="54" t="s">
        <v>1075</v>
      </c>
      <c r="O3208" s="90">
        <v>4.4999999999999998E-2</v>
      </c>
      <c r="P3208" s="54">
        <v>3</v>
      </c>
    </row>
    <row r="3209" spans="1:16" ht="24">
      <c r="A3209" s="54" t="s">
        <v>225</v>
      </c>
      <c r="B3209" s="54" t="s">
        <v>185</v>
      </c>
      <c r="C3209" s="54" t="s">
        <v>1126</v>
      </c>
      <c r="D3209" s="54" t="s">
        <v>110</v>
      </c>
      <c r="E3209" s="54" t="s">
        <v>365</v>
      </c>
      <c r="F3209" s="54" t="s">
        <v>267</v>
      </c>
      <c r="G3209" s="54" t="s">
        <v>204</v>
      </c>
      <c r="H3209" s="54" t="s">
        <v>206</v>
      </c>
      <c r="I3209" s="54" t="s">
        <v>1069</v>
      </c>
      <c r="J3209" s="54" t="s">
        <v>204</v>
      </c>
      <c r="K3209" s="54" t="s">
        <v>1082</v>
      </c>
      <c r="L3209" s="89">
        <v>41688</v>
      </c>
      <c r="M3209" s="89"/>
      <c r="N3209" s="54" t="s">
        <v>1083</v>
      </c>
      <c r="O3209" s="90">
        <v>1.4999999999999999E-2</v>
      </c>
      <c r="P3209" s="54">
        <v>1</v>
      </c>
    </row>
    <row r="3210" spans="1:16" ht="24">
      <c r="A3210" s="54" t="s">
        <v>225</v>
      </c>
      <c r="B3210" s="54" t="s">
        <v>185</v>
      </c>
      <c r="C3210" s="54" t="s">
        <v>1126</v>
      </c>
      <c r="D3210" s="54" t="s">
        <v>110</v>
      </c>
      <c r="E3210" s="54" t="s">
        <v>365</v>
      </c>
      <c r="F3210" s="54" t="s">
        <v>267</v>
      </c>
      <c r="G3210" s="54" t="s">
        <v>204</v>
      </c>
      <c r="H3210" s="54" t="s">
        <v>206</v>
      </c>
      <c r="I3210" s="54" t="s">
        <v>1069</v>
      </c>
      <c r="J3210" s="54" t="s">
        <v>204</v>
      </c>
      <c r="K3210" s="54" t="s">
        <v>1088</v>
      </c>
      <c r="L3210" s="89">
        <v>41688</v>
      </c>
      <c r="M3210" s="89"/>
      <c r="N3210" s="54" t="s">
        <v>1089</v>
      </c>
      <c r="O3210" s="90">
        <v>4.4999999999999998E-2</v>
      </c>
      <c r="P3210" s="54">
        <v>3</v>
      </c>
    </row>
    <row r="3211" spans="1:16" ht="24">
      <c r="A3211" s="54" t="s">
        <v>225</v>
      </c>
      <c r="B3211" s="54" t="s">
        <v>185</v>
      </c>
      <c r="C3211" s="54" t="s">
        <v>1124</v>
      </c>
      <c r="D3211" s="54" t="s">
        <v>110</v>
      </c>
      <c r="E3211" s="54" t="s">
        <v>1124</v>
      </c>
      <c r="F3211" s="54" t="s">
        <v>267</v>
      </c>
      <c r="G3211" s="54" t="s">
        <v>186</v>
      </c>
      <c r="H3211" s="54" t="s">
        <v>187</v>
      </c>
      <c r="I3211" s="54" t="s">
        <v>270</v>
      </c>
      <c r="J3211" s="54" t="s">
        <v>186</v>
      </c>
      <c r="K3211" s="54" t="s">
        <v>271</v>
      </c>
      <c r="L3211" s="89">
        <v>42251</v>
      </c>
      <c r="M3211" s="89"/>
      <c r="N3211" s="54" t="s">
        <v>272</v>
      </c>
      <c r="O3211" s="90">
        <v>1.6720000000000001E-3</v>
      </c>
      <c r="P3211" s="54">
        <v>4</v>
      </c>
    </row>
    <row r="3212" spans="1:16" ht="24">
      <c r="A3212" s="54" t="s">
        <v>225</v>
      </c>
      <c r="B3212" s="54" t="s">
        <v>185</v>
      </c>
      <c r="C3212" s="54" t="s">
        <v>1124</v>
      </c>
      <c r="D3212" s="54" t="s">
        <v>110</v>
      </c>
      <c r="E3212" s="54" t="s">
        <v>1124</v>
      </c>
      <c r="F3212" s="54" t="s">
        <v>267</v>
      </c>
      <c r="G3212" s="54" t="s">
        <v>495</v>
      </c>
      <c r="H3212" s="54" t="s">
        <v>496</v>
      </c>
      <c r="I3212" s="54" t="s">
        <v>497</v>
      </c>
      <c r="J3212" s="54" t="s">
        <v>495</v>
      </c>
      <c r="K3212" s="54" t="s">
        <v>506</v>
      </c>
      <c r="L3212" s="89">
        <v>41688</v>
      </c>
      <c r="M3212" s="89"/>
      <c r="N3212" s="54" t="s">
        <v>507</v>
      </c>
      <c r="O3212" s="90">
        <v>5.0159999999999988E-3</v>
      </c>
      <c r="P3212" s="54">
        <v>12</v>
      </c>
    </row>
    <row r="3213" spans="1:16" ht="24">
      <c r="A3213" s="54" t="s">
        <v>225</v>
      </c>
      <c r="B3213" s="54" t="s">
        <v>185</v>
      </c>
      <c r="C3213" s="54" t="s">
        <v>1124</v>
      </c>
      <c r="D3213" s="54" t="s">
        <v>110</v>
      </c>
      <c r="E3213" s="54" t="s">
        <v>1124</v>
      </c>
      <c r="F3213" s="54" t="s">
        <v>267</v>
      </c>
      <c r="G3213" s="54" t="s">
        <v>283</v>
      </c>
      <c r="H3213" s="54" t="s">
        <v>283</v>
      </c>
      <c r="I3213" s="54" t="s">
        <v>288</v>
      </c>
      <c r="J3213" s="54" t="s">
        <v>283</v>
      </c>
      <c r="K3213" s="54" t="s">
        <v>549</v>
      </c>
      <c r="L3213" s="89">
        <v>41653</v>
      </c>
      <c r="M3213" s="89"/>
      <c r="N3213" s="54" t="s">
        <v>550</v>
      </c>
      <c r="O3213" s="90">
        <v>8.3599999999999994E-4</v>
      </c>
      <c r="P3213" s="54">
        <v>2</v>
      </c>
    </row>
    <row r="3214" spans="1:16" ht="24">
      <c r="A3214" s="54" t="s">
        <v>225</v>
      </c>
      <c r="B3214" s="54" t="s">
        <v>185</v>
      </c>
      <c r="C3214" s="54" t="s">
        <v>1124</v>
      </c>
      <c r="D3214" s="54" t="s">
        <v>110</v>
      </c>
      <c r="E3214" s="54" t="s">
        <v>1124</v>
      </c>
      <c r="F3214" s="54" t="s">
        <v>267</v>
      </c>
      <c r="G3214" s="54" t="s">
        <v>283</v>
      </c>
      <c r="H3214" s="54" t="s">
        <v>295</v>
      </c>
      <c r="I3214" s="54" t="s">
        <v>296</v>
      </c>
      <c r="J3214" s="54" t="s">
        <v>283</v>
      </c>
      <c r="K3214" s="54" t="s">
        <v>295</v>
      </c>
      <c r="L3214" s="89">
        <v>42391</v>
      </c>
      <c r="M3214" s="89"/>
      <c r="N3214" s="54" t="s">
        <v>297</v>
      </c>
      <c r="O3214" s="90">
        <v>3.7620000000000002E-3</v>
      </c>
      <c r="P3214" s="54">
        <v>9</v>
      </c>
    </row>
    <row r="3215" spans="1:16" ht="24">
      <c r="A3215" s="54" t="s">
        <v>225</v>
      </c>
      <c r="B3215" s="54" t="s">
        <v>185</v>
      </c>
      <c r="C3215" s="54" t="s">
        <v>1124</v>
      </c>
      <c r="D3215" s="54" t="s">
        <v>110</v>
      </c>
      <c r="E3215" s="54" t="s">
        <v>1124</v>
      </c>
      <c r="F3215" s="54" t="s">
        <v>267</v>
      </c>
      <c r="G3215" s="54" t="s">
        <v>353</v>
      </c>
      <c r="H3215" s="54" t="s">
        <v>923</v>
      </c>
      <c r="I3215" s="54" t="s">
        <v>924</v>
      </c>
      <c r="J3215" s="54" t="s">
        <v>353</v>
      </c>
      <c r="K3215" s="54" t="s">
        <v>354</v>
      </c>
      <c r="L3215" s="89">
        <v>42622</v>
      </c>
      <c r="M3215" s="89"/>
      <c r="N3215" s="54" t="s">
        <v>927</v>
      </c>
      <c r="O3215" s="90">
        <v>2.5079999999999998E-3</v>
      </c>
      <c r="P3215" s="54">
        <v>6</v>
      </c>
    </row>
    <row r="3216" spans="1:16" ht="24">
      <c r="A3216" s="54" t="s">
        <v>225</v>
      </c>
      <c r="B3216" s="54" t="s">
        <v>185</v>
      </c>
      <c r="C3216" s="54" t="s">
        <v>1124</v>
      </c>
      <c r="D3216" s="54" t="s">
        <v>110</v>
      </c>
      <c r="E3216" s="54" t="s">
        <v>1124</v>
      </c>
      <c r="F3216" s="54" t="s">
        <v>267</v>
      </c>
      <c r="G3216" s="54" t="s">
        <v>199</v>
      </c>
      <c r="H3216" s="54" t="s">
        <v>201</v>
      </c>
      <c r="I3216" s="54" t="s">
        <v>310</v>
      </c>
      <c r="J3216" s="54" t="s">
        <v>199</v>
      </c>
      <c r="K3216" s="54" t="s">
        <v>311</v>
      </c>
      <c r="L3216" s="89">
        <v>41688</v>
      </c>
      <c r="M3216" s="89"/>
      <c r="N3216" s="54" t="s">
        <v>312</v>
      </c>
      <c r="O3216" s="90">
        <v>8.3599999999999994E-4</v>
      </c>
      <c r="P3216" s="54">
        <v>2</v>
      </c>
    </row>
    <row r="3217" spans="1:16" ht="24">
      <c r="A3217" s="54" t="s">
        <v>225</v>
      </c>
      <c r="B3217" s="54" t="s">
        <v>185</v>
      </c>
      <c r="C3217" s="54" t="s">
        <v>1124</v>
      </c>
      <c r="D3217" s="54" t="s">
        <v>110</v>
      </c>
      <c r="E3217" s="54" t="s">
        <v>1124</v>
      </c>
      <c r="F3217" s="54" t="s">
        <v>267</v>
      </c>
      <c r="G3217" s="54" t="s">
        <v>199</v>
      </c>
      <c r="H3217" s="54" t="s">
        <v>201</v>
      </c>
      <c r="I3217" s="54" t="s">
        <v>310</v>
      </c>
      <c r="J3217" s="54" t="s">
        <v>199</v>
      </c>
      <c r="K3217" s="54" t="s">
        <v>962</v>
      </c>
      <c r="L3217" s="89">
        <v>41688</v>
      </c>
      <c r="M3217" s="89"/>
      <c r="N3217" s="54" t="s">
        <v>963</v>
      </c>
      <c r="O3217" s="90">
        <v>8.3599999999999994E-4</v>
      </c>
      <c r="P3217" s="54">
        <v>2</v>
      </c>
    </row>
    <row r="3218" spans="1:16" ht="24">
      <c r="A3218" s="54" t="s">
        <v>225</v>
      </c>
      <c r="B3218" s="54" t="s">
        <v>185</v>
      </c>
      <c r="C3218" s="54" t="s">
        <v>1124</v>
      </c>
      <c r="D3218" s="54" t="s">
        <v>110</v>
      </c>
      <c r="E3218" s="54" t="s">
        <v>1124</v>
      </c>
      <c r="F3218" s="54" t="s">
        <v>267</v>
      </c>
      <c r="G3218" s="54" t="s">
        <v>199</v>
      </c>
      <c r="H3218" s="54" t="s">
        <v>201</v>
      </c>
      <c r="I3218" s="54" t="s">
        <v>310</v>
      </c>
      <c r="J3218" s="54" t="s">
        <v>199</v>
      </c>
      <c r="K3218" s="54" t="s">
        <v>968</v>
      </c>
      <c r="L3218" s="89">
        <v>41688</v>
      </c>
      <c r="M3218" s="89"/>
      <c r="N3218" s="54" t="s">
        <v>969</v>
      </c>
      <c r="O3218" s="90">
        <v>7.9419999999999994E-3</v>
      </c>
      <c r="P3218" s="54">
        <v>19</v>
      </c>
    </row>
    <row r="3219" spans="1:16" ht="24">
      <c r="A3219" s="54" t="s">
        <v>225</v>
      </c>
      <c r="B3219" s="54" t="s">
        <v>185</v>
      </c>
      <c r="C3219" s="54" t="s">
        <v>1124</v>
      </c>
      <c r="D3219" s="54" t="s">
        <v>110</v>
      </c>
      <c r="E3219" s="54" t="s">
        <v>1124</v>
      </c>
      <c r="F3219" s="54" t="s">
        <v>267</v>
      </c>
      <c r="G3219" s="54" t="s">
        <v>199</v>
      </c>
      <c r="H3219" s="54" t="s">
        <v>201</v>
      </c>
      <c r="I3219" s="54" t="s">
        <v>310</v>
      </c>
      <c r="J3219" s="54" t="s">
        <v>199</v>
      </c>
      <c r="K3219" s="54" t="s">
        <v>201</v>
      </c>
      <c r="L3219" s="89">
        <v>41688</v>
      </c>
      <c r="M3219" s="89"/>
      <c r="N3219" s="54" t="s">
        <v>970</v>
      </c>
      <c r="O3219" s="90">
        <v>1.2539999999999999E-3</v>
      </c>
      <c r="P3219" s="54">
        <v>3</v>
      </c>
    </row>
    <row r="3220" spans="1:16" ht="24">
      <c r="A3220" s="54" t="s">
        <v>225</v>
      </c>
      <c r="B3220" s="54" t="s">
        <v>185</v>
      </c>
      <c r="C3220" s="54" t="s">
        <v>1124</v>
      </c>
      <c r="D3220" s="54" t="s">
        <v>110</v>
      </c>
      <c r="E3220" s="54" t="s">
        <v>1124</v>
      </c>
      <c r="F3220" s="54" t="s">
        <v>267</v>
      </c>
      <c r="G3220" s="54" t="s">
        <v>199</v>
      </c>
      <c r="H3220" s="54" t="s">
        <v>201</v>
      </c>
      <c r="I3220" s="54" t="s">
        <v>310</v>
      </c>
      <c r="J3220" s="54" t="s">
        <v>199</v>
      </c>
      <c r="K3220" s="54" t="s">
        <v>315</v>
      </c>
      <c r="L3220" s="89">
        <v>41688</v>
      </c>
      <c r="M3220" s="89"/>
      <c r="N3220" s="54" t="s">
        <v>316</v>
      </c>
      <c r="O3220" s="90">
        <v>2.9260000000000002E-3</v>
      </c>
      <c r="P3220" s="54">
        <v>7</v>
      </c>
    </row>
    <row r="3221" spans="1:16" ht="24">
      <c r="A3221" s="54" t="s">
        <v>225</v>
      </c>
      <c r="B3221" s="54" t="s">
        <v>185</v>
      </c>
      <c r="C3221" s="54" t="s">
        <v>1124</v>
      </c>
      <c r="D3221" s="54" t="s">
        <v>110</v>
      </c>
      <c r="E3221" s="54" t="s">
        <v>1124</v>
      </c>
      <c r="F3221" s="54" t="s">
        <v>267</v>
      </c>
      <c r="G3221" s="54" t="s">
        <v>1018</v>
      </c>
      <c r="H3221" s="54" t="s">
        <v>1019</v>
      </c>
      <c r="I3221" s="54" t="s">
        <v>1020</v>
      </c>
      <c r="J3221" s="54" t="s">
        <v>1018</v>
      </c>
      <c r="K3221" s="54" t="s">
        <v>1023</v>
      </c>
      <c r="L3221" s="89">
        <v>41688</v>
      </c>
      <c r="M3221" s="89"/>
      <c r="N3221" s="54" t="s">
        <v>1024</v>
      </c>
      <c r="O3221" s="90">
        <v>4.1800000000000002E-4</v>
      </c>
      <c r="P3221" s="54">
        <v>1</v>
      </c>
    </row>
    <row r="3222" spans="1:16" ht="24">
      <c r="A3222" s="54" t="s">
        <v>225</v>
      </c>
      <c r="B3222" s="54" t="s">
        <v>185</v>
      </c>
      <c r="C3222" s="54" t="s">
        <v>1124</v>
      </c>
      <c r="D3222" s="54" t="s">
        <v>110</v>
      </c>
      <c r="E3222" s="54" t="s">
        <v>1124</v>
      </c>
      <c r="F3222" s="54" t="s">
        <v>267</v>
      </c>
      <c r="G3222" s="54" t="s">
        <v>1018</v>
      </c>
      <c r="H3222" s="54" t="s">
        <v>1019</v>
      </c>
      <c r="I3222" s="54" t="s">
        <v>1020</v>
      </c>
      <c r="J3222" s="54" t="s">
        <v>1018</v>
      </c>
      <c r="K3222" s="54" t="s">
        <v>1035</v>
      </c>
      <c r="L3222" s="89">
        <v>41688</v>
      </c>
      <c r="M3222" s="89"/>
      <c r="N3222" s="54" t="s">
        <v>1036</v>
      </c>
      <c r="O3222" s="90">
        <v>2.0899999999999998E-3</v>
      </c>
      <c r="P3222" s="54">
        <v>5</v>
      </c>
    </row>
    <row r="3223" spans="1:16" ht="24">
      <c r="A3223" s="54" t="s">
        <v>225</v>
      </c>
      <c r="B3223" s="54" t="s">
        <v>185</v>
      </c>
      <c r="C3223" s="54" t="s">
        <v>1124</v>
      </c>
      <c r="D3223" s="54" t="s">
        <v>110</v>
      </c>
      <c r="E3223" s="54" t="s">
        <v>1124</v>
      </c>
      <c r="F3223" s="54" t="s">
        <v>267</v>
      </c>
      <c r="G3223" s="54" t="s">
        <v>204</v>
      </c>
      <c r="H3223" s="54" t="s">
        <v>331</v>
      </c>
      <c r="I3223" s="54" t="s">
        <v>332</v>
      </c>
      <c r="J3223" s="54" t="s">
        <v>204</v>
      </c>
      <c r="K3223" s="54" t="s">
        <v>331</v>
      </c>
      <c r="L3223" s="89">
        <v>42101</v>
      </c>
      <c r="M3223" s="89"/>
      <c r="N3223" s="54" t="s">
        <v>333</v>
      </c>
      <c r="O3223" s="90">
        <v>2.5079999999999998E-3</v>
      </c>
      <c r="P3223" s="54">
        <v>6</v>
      </c>
    </row>
    <row r="3224" spans="1:16" ht="24">
      <c r="A3224" s="54" t="s">
        <v>225</v>
      </c>
      <c r="B3224" s="54" t="s">
        <v>185</v>
      </c>
      <c r="C3224" s="54" t="s">
        <v>1124</v>
      </c>
      <c r="D3224" s="54" t="s">
        <v>110</v>
      </c>
      <c r="E3224" s="54" t="s">
        <v>1124</v>
      </c>
      <c r="F3224" s="54" t="s">
        <v>267</v>
      </c>
      <c r="G3224" s="54" t="s">
        <v>204</v>
      </c>
      <c r="H3224" s="54" t="s">
        <v>206</v>
      </c>
      <c r="I3224" s="54" t="s">
        <v>1069</v>
      </c>
      <c r="J3224" s="54" t="s">
        <v>204</v>
      </c>
      <c r="K3224" s="54" t="s">
        <v>1070</v>
      </c>
      <c r="L3224" s="89">
        <v>41688</v>
      </c>
      <c r="M3224" s="89"/>
      <c r="N3224" s="54" t="s">
        <v>1071</v>
      </c>
      <c r="O3224" s="90">
        <v>1.2539999999999999E-3</v>
      </c>
      <c r="P3224" s="54">
        <v>3</v>
      </c>
    </row>
    <row r="3225" spans="1:16" ht="24">
      <c r="A3225" s="54" t="s">
        <v>225</v>
      </c>
      <c r="B3225" s="54" t="s">
        <v>185</v>
      </c>
      <c r="C3225" s="54" t="s">
        <v>1124</v>
      </c>
      <c r="D3225" s="54" t="s">
        <v>110</v>
      </c>
      <c r="E3225" s="54" t="s">
        <v>1124</v>
      </c>
      <c r="F3225" s="54" t="s">
        <v>267</v>
      </c>
      <c r="G3225" s="54" t="s">
        <v>204</v>
      </c>
      <c r="H3225" s="54" t="s">
        <v>206</v>
      </c>
      <c r="I3225" s="54" t="s">
        <v>1069</v>
      </c>
      <c r="J3225" s="54" t="s">
        <v>204</v>
      </c>
      <c r="K3225" s="54" t="s">
        <v>1074</v>
      </c>
      <c r="L3225" s="89">
        <v>41688</v>
      </c>
      <c r="M3225" s="89"/>
      <c r="N3225" s="54" t="s">
        <v>1075</v>
      </c>
      <c r="O3225" s="90">
        <v>1.2539999999999999E-3</v>
      </c>
      <c r="P3225" s="54">
        <v>3</v>
      </c>
    </row>
    <row r="3226" spans="1:16" ht="24">
      <c r="A3226" s="54" t="s">
        <v>225</v>
      </c>
      <c r="B3226" s="54" t="s">
        <v>185</v>
      </c>
      <c r="C3226" s="54" t="s">
        <v>1124</v>
      </c>
      <c r="D3226" s="54" t="s">
        <v>110</v>
      </c>
      <c r="E3226" s="54" t="s">
        <v>1124</v>
      </c>
      <c r="F3226" s="54" t="s">
        <v>267</v>
      </c>
      <c r="G3226" s="54" t="s">
        <v>204</v>
      </c>
      <c r="H3226" s="54" t="s">
        <v>206</v>
      </c>
      <c r="I3226" s="54" t="s">
        <v>1069</v>
      </c>
      <c r="J3226" s="54" t="s">
        <v>204</v>
      </c>
      <c r="K3226" s="54" t="s">
        <v>1082</v>
      </c>
      <c r="L3226" s="89">
        <v>41688</v>
      </c>
      <c r="M3226" s="89"/>
      <c r="N3226" s="54" t="s">
        <v>1083</v>
      </c>
      <c r="O3226" s="90">
        <v>4.1800000000000002E-4</v>
      </c>
      <c r="P3226" s="54">
        <v>1</v>
      </c>
    </row>
    <row r="3227" spans="1:16" ht="24">
      <c r="A3227" s="54" t="s">
        <v>225</v>
      </c>
      <c r="B3227" s="54" t="s">
        <v>185</v>
      </c>
      <c r="C3227" s="54" t="s">
        <v>1124</v>
      </c>
      <c r="D3227" s="54" t="s">
        <v>110</v>
      </c>
      <c r="E3227" s="54" t="s">
        <v>1124</v>
      </c>
      <c r="F3227" s="54" t="s">
        <v>267</v>
      </c>
      <c r="G3227" s="54" t="s">
        <v>204</v>
      </c>
      <c r="H3227" s="54" t="s">
        <v>206</v>
      </c>
      <c r="I3227" s="54" t="s">
        <v>1069</v>
      </c>
      <c r="J3227" s="54" t="s">
        <v>204</v>
      </c>
      <c r="K3227" s="54" t="s">
        <v>1088</v>
      </c>
      <c r="L3227" s="89">
        <v>41688</v>
      </c>
      <c r="M3227" s="89"/>
      <c r="N3227" s="54" t="s">
        <v>1089</v>
      </c>
      <c r="O3227" s="90">
        <v>1.2539999999999999E-3</v>
      </c>
      <c r="P3227" s="54">
        <v>3</v>
      </c>
    </row>
    <row r="3228" spans="1:16" ht="24">
      <c r="A3228" s="54" t="s">
        <v>225</v>
      </c>
      <c r="B3228" s="54" t="s">
        <v>185</v>
      </c>
      <c r="C3228" s="54" t="s">
        <v>1126</v>
      </c>
      <c r="D3228" s="54" t="s">
        <v>110</v>
      </c>
      <c r="E3228" s="54" t="s">
        <v>365</v>
      </c>
      <c r="F3228" s="54" t="s">
        <v>267</v>
      </c>
      <c r="G3228" s="54" t="s">
        <v>854</v>
      </c>
      <c r="H3228" s="54" t="s">
        <v>876</v>
      </c>
      <c r="I3228" s="54" t="s">
        <v>877</v>
      </c>
      <c r="J3228" s="54" t="s">
        <v>854</v>
      </c>
      <c r="K3228" s="54" t="s">
        <v>880</v>
      </c>
      <c r="L3228" s="89">
        <v>41695</v>
      </c>
      <c r="M3228" s="89"/>
      <c r="N3228" s="54" t="s">
        <v>881</v>
      </c>
      <c r="O3228" s="90">
        <v>0.09</v>
      </c>
      <c r="P3228" s="54">
        <v>6</v>
      </c>
    </row>
    <row r="3229" spans="1:16" ht="24">
      <c r="A3229" s="54" t="s">
        <v>225</v>
      </c>
      <c r="B3229" s="54" t="s">
        <v>185</v>
      </c>
      <c r="C3229" s="54" t="s">
        <v>1126</v>
      </c>
      <c r="D3229" s="54" t="s">
        <v>110</v>
      </c>
      <c r="E3229" s="54" t="s">
        <v>365</v>
      </c>
      <c r="F3229" s="54" t="s">
        <v>267</v>
      </c>
      <c r="G3229" s="54" t="s">
        <v>854</v>
      </c>
      <c r="H3229" s="54" t="s">
        <v>876</v>
      </c>
      <c r="I3229" s="54" t="s">
        <v>877</v>
      </c>
      <c r="J3229" s="54" t="s">
        <v>854</v>
      </c>
      <c r="K3229" s="54" t="s">
        <v>872</v>
      </c>
      <c r="L3229" s="89">
        <v>41695</v>
      </c>
      <c r="M3229" s="89"/>
      <c r="N3229" s="54" t="s">
        <v>882</v>
      </c>
      <c r="O3229" s="90">
        <v>0.16500000000000001</v>
      </c>
      <c r="P3229" s="54">
        <v>11</v>
      </c>
    </row>
    <row r="3230" spans="1:16" ht="24">
      <c r="A3230" s="54" t="s">
        <v>225</v>
      </c>
      <c r="B3230" s="54" t="s">
        <v>185</v>
      </c>
      <c r="C3230" s="54" t="s">
        <v>1126</v>
      </c>
      <c r="D3230" s="54" t="s">
        <v>110</v>
      </c>
      <c r="E3230" s="54" t="s">
        <v>365</v>
      </c>
      <c r="F3230" s="54" t="s">
        <v>267</v>
      </c>
      <c r="G3230" s="54" t="s">
        <v>854</v>
      </c>
      <c r="H3230" s="54" t="s">
        <v>876</v>
      </c>
      <c r="I3230" s="54" t="s">
        <v>877</v>
      </c>
      <c r="J3230" s="54" t="s">
        <v>854</v>
      </c>
      <c r="K3230" s="54" t="s">
        <v>876</v>
      </c>
      <c r="L3230" s="89">
        <v>41695</v>
      </c>
      <c r="M3230" s="89"/>
      <c r="N3230" s="54" t="s">
        <v>883</v>
      </c>
      <c r="O3230" s="90">
        <v>1.4999999999999999E-2</v>
      </c>
      <c r="P3230" s="54">
        <v>1</v>
      </c>
    </row>
    <row r="3231" spans="1:16" ht="24">
      <c r="A3231" s="54" t="s">
        <v>225</v>
      </c>
      <c r="B3231" s="54" t="s">
        <v>185</v>
      </c>
      <c r="C3231" s="54" t="s">
        <v>1124</v>
      </c>
      <c r="D3231" s="54" t="s">
        <v>110</v>
      </c>
      <c r="E3231" s="54" t="s">
        <v>1124</v>
      </c>
      <c r="F3231" s="54" t="s">
        <v>267</v>
      </c>
      <c r="G3231" s="54" t="s">
        <v>854</v>
      </c>
      <c r="H3231" s="54" t="s">
        <v>876</v>
      </c>
      <c r="I3231" s="54" t="s">
        <v>877</v>
      </c>
      <c r="J3231" s="54" t="s">
        <v>854</v>
      </c>
      <c r="K3231" s="54" t="s">
        <v>880</v>
      </c>
      <c r="L3231" s="89">
        <v>41695</v>
      </c>
      <c r="M3231" s="89"/>
      <c r="N3231" s="54" t="s">
        <v>881</v>
      </c>
      <c r="O3231" s="90">
        <v>2.5079999999999998E-3</v>
      </c>
      <c r="P3231" s="54">
        <v>6</v>
      </c>
    </row>
    <row r="3232" spans="1:16" ht="24">
      <c r="A3232" s="54" t="s">
        <v>225</v>
      </c>
      <c r="B3232" s="54" t="s">
        <v>185</v>
      </c>
      <c r="C3232" s="54" t="s">
        <v>1124</v>
      </c>
      <c r="D3232" s="54" t="s">
        <v>110</v>
      </c>
      <c r="E3232" s="54" t="s">
        <v>1124</v>
      </c>
      <c r="F3232" s="54" t="s">
        <v>267</v>
      </c>
      <c r="G3232" s="54" t="s">
        <v>854</v>
      </c>
      <c r="H3232" s="54" t="s">
        <v>876</v>
      </c>
      <c r="I3232" s="54" t="s">
        <v>877</v>
      </c>
      <c r="J3232" s="54" t="s">
        <v>854</v>
      </c>
      <c r="K3232" s="54" t="s">
        <v>872</v>
      </c>
      <c r="L3232" s="89">
        <v>41695</v>
      </c>
      <c r="M3232" s="89"/>
      <c r="N3232" s="54" t="s">
        <v>882</v>
      </c>
      <c r="O3232" s="90">
        <v>4.5979999999999988E-3</v>
      </c>
      <c r="P3232" s="54">
        <v>11</v>
      </c>
    </row>
    <row r="3233" spans="1:16" ht="24">
      <c r="A3233" s="54" t="s">
        <v>225</v>
      </c>
      <c r="B3233" s="54" t="s">
        <v>185</v>
      </c>
      <c r="C3233" s="54" t="s">
        <v>1124</v>
      </c>
      <c r="D3233" s="54" t="s">
        <v>110</v>
      </c>
      <c r="E3233" s="54" t="s">
        <v>1124</v>
      </c>
      <c r="F3233" s="54" t="s">
        <v>267</v>
      </c>
      <c r="G3233" s="54" t="s">
        <v>854</v>
      </c>
      <c r="H3233" s="54" t="s">
        <v>876</v>
      </c>
      <c r="I3233" s="54" t="s">
        <v>877</v>
      </c>
      <c r="J3233" s="54" t="s">
        <v>854</v>
      </c>
      <c r="K3233" s="54" t="s">
        <v>876</v>
      </c>
      <c r="L3233" s="89">
        <v>41695</v>
      </c>
      <c r="M3233" s="89"/>
      <c r="N3233" s="54" t="s">
        <v>883</v>
      </c>
      <c r="O3233" s="90">
        <v>4.1800000000000002E-4</v>
      </c>
      <c r="P3233" s="54">
        <v>1</v>
      </c>
    </row>
    <row r="3234" spans="1:16" ht="24">
      <c r="A3234" s="54" t="s">
        <v>225</v>
      </c>
      <c r="B3234" s="54" t="s">
        <v>185</v>
      </c>
      <c r="C3234" s="54" t="s">
        <v>1137</v>
      </c>
      <c r="D3234" s="54" t="s">
        <v>1630</v>
      </c>
      <c r="E3234" s="54" t="s">
        <v>1138</v>
      </c>
      <c r="F3234" s="54" t="s">
        <v>267</v>
      </c>
      <c r="G3234" s="54" t="s">
        <v>186</v>
      </c>
      <c r="H3234" s="54" t="s">
        <v>273</v>
      </c>
      <c r="I3234" s="54" t="s">
        <v>1631</v>
      </c>
      <c r="J3234" s="54" t="s">
        <v>186</v>
      </c>
      <c r="K3234" s="54" t="s">
        <v>273</v>
      </c>
      <c r="L3234" s="89">
        <v>1</v>
      </c>
      <c r="M3234" s="89"/>
      <c r="N3234" s="54" t="s">
        <v>1632</v>
      </c>
      <c r="O3234" s="90">
        <v>4.0000000000000001E-3</v>
      </c>
      <c r="P3234" s="54">
        <v>1</v>
      </c>
    </row>
    <row r="3235" spans="1:16" ht="24">
      <c r="A3235" s="54" t="s">
        <v>225</v>
      </c>
      <c r="B3235" s="54" t="s">
        <v>185</v>
      </c>
      <c r="C3235" s="54" t="s">
        <v>1137</v>
      </c>
      <c r="D3235" s="54" t="s">
        <v>1630</v>
      </c>
      <c r="E3235" s="54" t="s">
        <v>1138</v>
      </c>
      <c r="F3235" s="54" t="s">
        <v>267</v>
      </c>
      <c r="G3235" s="54" t="s">
        <v>283</v>
      </c>
      <c r="H3235" s="54" t="s">
        <v>574</v>
      </c>
      <c r="I3235" s="54" t="s">
        <v>1633</v>
      </c>
      <c r="J3235" s="54" t="s">
        <v>283</v>
      </c>
      <c r="K3235" s="54" t="s">
        <v>574</v>
      </c>
      <c r="L3235" s="89">
        <v>42674</v>
      </c>
      <c r="M3235" s="89"/>
      <c r="N3235" s="54" t="s">
        <v>1634</v>
      </c>
      <c r="O3235" s="90">
        <v>4.0000000000000001E-3</v>
      </c>
      <c r="P3235" s="54">
        <v>1</v>
      </c>
    </row>
    <row r="3236" spans="1:16" ht="24">
      <c r="A3236" s="54" t="s">
        <v>225</v>
      </c>
      <c r="B3236" s="54" t="s">
        <v>185</v>
      </c>
      <c r="C3236" s="54" t="s">
        <v>1137</v>
      </c>
      <c r="D3236" s="54" t="s">
        <v>1630</v>
      </c>
      <c r="E3236" s="54" t="s">
        <v>1138</v>
      </c>
      <c r="F3236" s="54" t="s">
        <v>267</v>
      </c>
      <c r="G3236" s="54" t="s">
        <v>283</v>
      </c>
      <c r="H3236" s="54" t="s">
        <v>592</v>
      </c>
      <c r="I3236" s="54" t="s">
        <v>1635</v>
      </c>
      <c r="J3236" s="54" t="s">
        <v>283</v>
      </c>
      <c r="K3236" s="54" t="s">
        <v>592</v>
      </c>
      <c r="L3236" s="89">
        <v>42538</v>
      </c>
      <c r="M3236" s="89"/>
      <c r="N3236" s="54" t="s">
        <v>1636</v>
      </c>
      <c r="O3236" s="90">
        <v>4.0000000000000001E-3</v>
      </c>
      <c r="P3236" s="54">
        <v>1</v>
      </c>
    </row>
    <row r="3237" spans="1:16" ht="24">
      <c r="A3237" s="54" t="s">
        <v>225</v>
      </c>
      <c r="B3237" s="54" t="s">
        <v>185</v>
      </c>
      <c r="C3237" s="54" t="s">
        <v>1137</v>
      </c>
      <c r="D3237" s="54" t="s">
        <v>1630</v>
      </c>
      <c r="E3237" s="54" t="s">
        <v>1138</v>
      </c>
      <c r="F3237" s="54" t="s">
        <v>267</v>
      </c>
      <c r="G3237" s="54" t="s">
        <v>353</v>
      </c>
      <c r="H3237" s="54" t="s">
        <v>354</v>
      </c>
      <c r="I3237" s="54" t="s">
        <v>355</v>
      </c>
      <c r="J3237" s="54" t="s">
        <v>353</v>
      </c>
      <c r="K3237" s="54" t="s">
        <v>354</v>
      </c>
      <c r="L3237" s="89">
        <v>42817</v>
      </c>
      <c r="M3237" s="89"/>
      <c r="N3237" s="54" t="s">
        <v>356</v>
      </c>
      <c r="O3237" s="90">
        <v>4.0000000000000001E-3</v>
      </c>
      <c r="P3237" s="54">
        <v>1</v>
      </c>
    </row>
    <row r="3238" spans="1:16" ht="24">
      <c r="A3238" s="54" t="s">
        <v>225</v>
      </c>
      <c r="B3238" s="54" t="s">
        <v>185</v>
      </c>
      <c r="C3238" s="54" t="s">
        <v>1137</v>
      </c>
      <c r="D3238" s="54" t="s">
        <v>1630</v>
      </c>
      <c r="E3238" s="54" t="s">
        <v>1138</v>
      </c>
      <c r="F3238" s="54" t="s">
        <v>267</v>
      </c>
      <c r="G3238" s="54" t="s">
        <v>207</v>
      </c>
      <c r="H3238" s="54" t="s">
        <v>320</v>
      </c>
      <c r="I3238" s="54" t="s">
        <v>1637</v>
      </c>
      <c r="J3238" s="54" t="s">
        <v>207</v>
      </c>
      <c r="K3238" s="54" t="s">
        <v>320</v>
      </c>
      <c r="L3238" s="89">
        <v>41648</v>
      </c>
      <c r="M3238" s="89"/>
      <c r="N3238" s="54" t="s">
        <v>1638</v>
      </c>
      <c r="O3238" s="90">
        <v>8.0000000000000002E-3</v>
      </c>
      <c r="P3238" s="54">
        <v>2</v>
      </c>
    </row>
    <row r="3239" spans="1:16" ht="24">
      <c r="A3239" s="54" t="s">
        <v>225</v>
      </c>
      <c r="B3239" s="54" t="s">
        <v>185</v>
      </c>
      <c r="C3239" s="54" t="s">
        <v>1639</v>
      </c>
      <c r="D3239" s="54" t="s">
        <v>1630</v>
      </c>
      <c r="E3239" s="54" t="s">
        <v>1639</v>
      </c>
      <c r="F3239" s="54" t="s">
        <v>267</v>
      </c>
      <c r="G3239" s="54" t="s">
        <v>186</v>
      </c>
      <c r="H3239" s="54" t="s">
        <v>382</v>
      </c>
      <c r="I3239" s="54" t="s">
        <v>1640</v>
      </c>
      <c r="J3239" s="54" t="s">
        <v>186</v>
      </c>
      <c r="K3239" s="54" t="s">
        <v>382</v>
      </c>
      <c r="L3239" s="89">
        <v>42233</v>
      </c>
      <c r="M3239" s="89"/>
      <c r="N3239" s="54" t="s">
        <v>1641</v>
      </c>
      <c r="O3239" s="90">
        <v>0.71179999999999999</v>
      </c>
      <c r="P3239" s="54">
        <v>178</v>
      </c>
    </row>
    <row r="3240" spans="1:16" ht="24">
      <c r="A3240" s="54" t="s">
        <v>225</v>
      </c>
      <c r="B3240" s="54" t="s">
        <v>185</v>
      </c>
      <c r="C3240" s="54" t="s">
        <v>1639</v>
      </c>
      <c r="D3240" s="54" t="s">
        <v>1630</v>
      </c>
      <c r="E3240" s="54" t="s">
        <v>1639</v>
      </c>
      <c r="F3240" s="54" t="s">
        <v>267</v>
      </c>
      <c r="G3240" s="54" t="s">
        <v>186</v>
      </c>
      <c r="H3240" s="54" t="s">
        <v>392</v>
      </c>
      <c r="I3240" s="54" t="s">
        <v>1642</v>
      </c>
      <c r="J3240" s="54" t="s">
        <v>186</v>
      </c>
      <c r="K3240" s="54" t="s">
        <v>392</v>
      </c>
      <c r="L3240" s="89">
        <v>42272</v>
      </c>
      <c r="M3240" s="89"/>
      <c r="N3240" s="54" t="s">
        <v>1643</v>
      </c>
      <c r="O3240" s="90">
        <v>9.1999999999999985E-2</v>
      </c>
      <c r="P3240" s="54">
        <v>23</v>
      </c>
    </row>
    <row r="3241" spans="1:16" ht="24">
      <c r="A3241" s="54" t="s">
        <v>225</v>
      </c>
      <c r="B3241" s="54" t="s">
        <v>185</v>
      </c>
      <c r="C3241" s="54" t="s">
        <v>1639</v>
      </c>
      <c r="D3241" s="54" t="s">
        <v>1630</v>
      </c>
      <c r="E3241" s="54" t="s">
        <v>1639</v>
      </c>
      <c r="F3241" s="54" t="s">
        <v>267</v>
      </c>
      <c r="G3241" s="54" t="s">
        <v>186</v>
      </c>
      <c r="H3241" s="54" t="s">
        <v>187</v>
      </c>
      <c r="I3241" s="54" t="s">
        <v>1644</v>
      </c>
      <c r="J3241" s="54" t="s">
        <v>186</v>
      </c>
      <c r="K3241" s="54" t="s">
        <v>187</v>
      </c>
      <c r="L3241" s="89">
        <v>42230</v>
      </c>
      <c r="M3241" s="89"/>
      <c r="N3241" s="54" t="s">
        <v>1645</v>
      </c>
      <c r="O3241" s="90">
        <v>0.31990000000000002</v>
      </c>
      <c r="P3241" s="54">
        <v>80</v>
      </c>
    </row>
    <row r="3242" spans="1:16" ht="24">
      <c r="A3242" s="54" t="s">
        <v>225</v>
      </c>
      <c r="B3242" s="54" t="s">
        <v>185</v>
      </c>
      <c r="C3242" s="54" t="s">
        <v>1639</v>
      </c>
      <c r="D3242" s="54" t="s">
        <v>1630</v>
      </c>
      <c r="E3242" s="54" t="s">
        <v>1639</v>
      </c>
      <c r="F3242" s="54" t="s">
        <v>267</v>
      </c>
      <c r="G3242" s="54" t="s">
        <v>186</v>
      </c>
      <c r="H3242" s="54" t="s">
        <v>187</v>
      </c>
      <c r="I3242" s="54" t="s">
        <v>1646</v>
      </c>
      <c r="J3242" s="54" t="s">
        <v>186</v>
      </c>
      <c r="K3242" s="54" t="s">
        <v>187</v>
      </c>
      <c r="L3242" s="89">
        <v>1</v>
      </c>
      <c r="M3242" s="89"/>
      <c r="N3242" s="54" t="s">
        <v>1647</v>
      </c>
      <c r="O3242" s="90">
        <v>2.0714999999999999</v>
      </c>
      <c r="P3242" s="54">
        <v>518</v>
      </c>
    </row>
    <row r="3243" spans="1:16" ht="24">
      <c r="A3243" s="54" t="s">
        <v>225</v>
      </c>
      <c r="B3243" s="54" t="s">
        <v>185</v>
      </c>
      <c r="C3243" s="54" t="s">
        <v>1639</v>
      </c>
      <c r="D3243" s="54" t="s">
        <v>1630</v>
      </c>
      <c r="E3243" s="54" t="s">
        <v>1639</v>
      </c>
      <c r="F3243" s="54" t="s">
        <v>267</v>
      </c>
      <c r="G3243" s="54" t="s">
        <v>186</v>
      </c>
      <c r="H3243" s="54" t="s">
        <v>273</v>
      </c>
      <c r="I3243" s="54" t="s">
        <v>1648</v>
      </c>
      <c r="J3243" s="54" t="s">
        <v>186</v>
      </c>
      <c r="K3243" s="54" t="s">
        <v>273</v>
      </c>
      <c r="L3243" s="89">
        <v>42256</v>
      </c>
      <c r="M3243" s="89"/>
      <c r="N3243" s="54" t="s">
        <v>1649</v>
      </c>
      <c r="O3243" s="90">
        <v>0.55590000000000017</v>
      </c>
      <c r="P3243" s="54">
        <v>139</v>
      </c>
    </row>
    <row r="3244" spans="1:16" ht="24">
      <c r="A3244" s="54" t="s">
        <v>225</v>
      </c>
      <c r="B3244" s="54" t="s">
        <v>185</v>
      </c>
      <c r="C3244" s="54" t="s">
        <v>1639</v>
      </c>
      <c r="D3244" s="54" t="s">
        <v>1630</v>
      </c>
      <c r="E3244" s="54" t="s">
        <v>1639</v>
      </c>
      <c r="F3244" s="54" t="s">
        <v>267</v>
      </c>
      <c r="G3244" s="54" t="s">
        <v>186</v>
      </c>
      <c r="H3244" s="54" t="s">
        <v>273</v>
      </c>
      <c r="I3244" s="54" t="s">
        <v>1631</v>
      </c>
      <c r="J3244" s="54" t="s">
        <v>186</v>
      </c>
      <c r="K3244" s="54" t="s">
        <v>273</v>
      </c>
      <c r="L3244" s="89">
        <v>1</v>
      </c>
      <c r="M3244" s="89"/>
      <c r="N3244" s="54" t="s">
        <v>1632</v>
      </c>
      <c r="O3244" s="90">
        <v>5.1999999999999998E-2</v>
      </c>
      <c r="P3244" s="54">
        <v>13</v>
      </c>
    </row>
    <row r="3245" spans="1:16" ht="24">
      <c r="A3245" s="54" t="s">
        <v>225</v>
      </c>
      <c r="B3245" s="54" t="s">
        <v>185</v>
      </c>
      <c r="C3245" s="54" t="s">
        <v>1639</v>
      </c>
      <c r="D3245" s="54" t="s">
        <v>1630</v>
      </c>
      <c r="E3245" s="54" t="s">
        <v>1639</v>
      </c>
      <c r="F3245" s="54" t="s">
        <v>267</v>
      </c>
      <c r="G3245" s="54" t="s">
        <v>186</v>
      </c>
      <c r="H3245" s="54" t="s">
        <v>398</v>
      </c>
      <c r="I3245" s="54" t="s">
        <v>1650</v>
      </c>
      <c r="J3245" s="54" t="s">
        <v>186</v>
      </c>
      <c r="K3245" s="54" t="s">
        <v>396</v>
      </c>
      <c r="L3245" s="89">
        <v>42256</v>
      </c>
      <c r="M3245" s="89"/>
      <c r="N3245" s="54" t="s">
        <v>1651</v>
      </c>
      <c r="O3245" s="90">
        <v>9.6000000000000002E-2</v>
      </c>
      <c r="P3245" s="54">
        <v>24</v>
      </c>
    </row>
    <row r="3246" spans="1:16" ht="24">
      <c r="A3246" s="54" t="s">
        <v>225</v>
      </c>
      <c r="B3246" s="54" t="s">
        <v>185</v>
      </c>
      <c r="C3246" s="54" t="s">
        <v>1639</v>
      </c>
      <c r="D3246" s="54" t="s">
        <v>1630</v>
      </c>
      <c r="E3246" s="54" t="s">
        <v>1639</v>
      </c>
      <c r="F3246" s="54" t="s">
        <v>267</v>
      </c>
      <c r="G3246" s="54" t="s">
        <v>186</v>
      </c>
      <c r="H3246" s="54" t="s">
        <v>398</v>
      </c>
      <c r="I3246" s="54" t="s">
        <v>1650</v>
      </c>
      <c r="J3246" s="54" t="s">
        <v>186</v>
      </c>
      <c r="K3246" s="54" t="s">
        <v>398</v>
      </c>
      <c r="L3246" s="89">
        <v>42256</v>
      </c>
      <c r="M3246" s="89"/>
      <c r="N3246" s="54" t="s">
        <v>1651</v>
      </c>
      <c r="O3246" s="90">
        <v>0.17199999999999999</v>
      </c>
      <c r="P3246" s="54">
        <v>43</v>
      </c>
    </row>
    <row r="3247" spans="1:16" ht="24">
      <c r="A3247" s="54" t="s">
        <v>225</v>
      </c>
      <c r="B3247" s="54" t="s">
        <v>185</v>
      </c>
      <c r="C3247" s="54" t="s">
        <v>1639</v>
      </c>
      <c r="D3247" s="54" t="s">
        <v>1630</v>
      </c>
      <c r="E3247" s="54" t="s">
        <v>1639</v>
      </c>
      <c r="F3247" s="54" t="s">
        <v>267</v>
      </c>
      <c r="G3247" s="54" t="s">
        <v>186</v>
      </c>
      <c r="H3247" s="54" t="s">
        <v>400</v>
      </c>
      <c r="I3247" s="54" t="s">
        <v>1652</v>
      </c>
      <c r="J3247" s="54" t="s">
        <v>186</v>
      </c>
      <c r="K3247" s="54" t="s">
        <v>400</v>
      </c>
      <c r="L3247" s="89">
        <v>42272</v>
      </c>
      <c r="M3247" s="89"/>
      <c r="N3247" s="54" t="s">
        <v>1653</v>
      </c>
      <c r="O3247" s="90">
        <v>0.2399</v>
      </c>
      <c r="P3247" s="54">
        <v>60</v>
      </c>
    </row>
    <row r="3248" spans="1:16" ht="24">
      <c r="A3248" s="54" t="s">
        <v>225</v>
      </c>
      <c r="B3248" s="54" t="s">
        <v>185</v>
      </c>
      <c r="C3248" s="54" t="s">
        <v>1639</v>
      </c>
      <c r="D3248" s="54" t="s">
        <v>1630</v>
      </c>
      <c r="E3248" s="54" t="s">
        <v>1639</v>
      </c>
      <c r="F3248" s="54" t="s">
        <v>267</v>
      </c>
      <c r="G3248" s="54" t="s">
        <v>192</v>
      </c>
      <c r="H3248" s="54" t="s">
        <v>447</v>
      </c>
      <c r="I3248" s="54" t="s">
        <v>1654</v>
      </c>
      <c r="J3248" s="54" t="s">
        <v>192</v>
      </c>
      <c r="K3248" s="54" t="s">
        <v>447</v>
      </c>
      <c r="L3248" s="89">
        <v>41922</v>
      </c>
      <c r="M3248" s="89"/>
      <c r="N3248" s="54" t="s">
        <v>1655</v>
      </c>
      <c r="O3248" s="90">
        <v>0.21990000000000001</v>
      </c>
      <c r="P3248" s="54">
        <v>55</v>
      </c>
    </row>
    <row r="3249" spans="1:16" ht="24">
      <c r="A3249" s="54" t="s">
        <v>225</v>
      </c>
      <c r="B3249" s="54" t="s">
        <v>185</v>
      </c>
      <c r="C3249" s="54" t="s">
        <v>1639</v>
      </c>
      <c r="D3249" s="54" t="s">
        <v>1630</v>
      </c>
      <c r="E3249" s="54" t="s">
        <v>1639</v>
      </c>
      <c r="F3249" s="54" t="s">
        <v>267</v>
      </c>
      <c r="G3249" s="54" t="s">
        <v>283</v>
      </c>
      <c r="H3249" s="54" t="s">
        <v>574</v>
      </c>
      <c r="I3249" s="54" t="s">
        <v>1633</v>
      </c>
      <c r="J3249" s="54" t="s">
        <v>283</v>
      </c>
      <c r="K3249" s="54" t="s">
        <v>574</v>
      </c>
      <c r="L3249" s="89">
        <v>42674</v>
      </c>
      <c r="M3249" s="89"/>
      <c r="N3249" s="54" t="s">
        <v>1634</v>
      </c>
      <c r="O3249" s="90">
        <v>0.108</v>
      </c>
      <c r="P3249" s="54">
        <v>27</v>
      </c>
    </row>
    <row r="3250" spans="1:16" ht="24">
      <c r="A3250" s="54" t="s">
        <v>225</v>
      </c>
      <c r="B3250" s="54" t="s">
        <v>185</v>
      </c>
      <c r="C3250" s="54" t="s">
        <v>1639</v>
      </c>
      <c r="D3250" s="54" t="s">
        <v>1630</v>
      </c>
      <c r="E3250" s="54" t="s">
        <v>1639</v>
      </c>
      <c r="F3250" s="54" t="s">
        <v>267</v>
      </c>
      <c r="G3250" s="54" t="s">
        <v>283</v>
      </c>
      <c r="H3250" s="54" t="s">
        <v>592</v>
      </c>
      <c r="I3250" s="54" t="s">
        <v>1635</v>
      </c>
      <c r="J3250" s="54" t="s">
        <v>283</v>
      </c>
      <c r="K3250" s="54" t="s">
        <v>592</v>
      </c>
      <c r="L3250" s="89">
        <v>42538</v>
      </c>
      <c r="M3250" s="89"/>
      <c r="N3250" s="54" t="s">
        <v>1636</v>
      </c>
      <c r="O3250" s="90">
        <v>0.152</v>
      </c>
      <c r="P3250" s="54">
        <v>38</v>
      </c>
    </row>
    <row r="3251" spans="1:16" ht="24">
      <c r="A3251" s="54" t="s">
        <v>225</v>
      </c>
      <c r="B3251" s="54" t="s">
        <v>185</v>
      </c>
      <c r="C3251" s="54" t="s">
        <v>1639</v>
      </c>
      <c r="D3251" s="54" t="s">
        <v>1630</v>
      </c>
      <c r="E3251" s="54" t="s">
        <v>1639</v>
      </c>
      <c r="F3251" s="54" t="s">
        <v>267</v>
      </c>
      <c r="G3251" s="54" t="s">
        <v>194</v>
      </c>
      <c r="H3251" s="54" t="s">
        <v>715</v>
      </c>
      <c r="I3251" s="54" t="s">
        <v>1656</v>
      </c>
      <c r="J3251" s="54" t="s">
        <v>194</v>
      </c>
      <c r="K3251" s="54" t="s">
        <v>715</v>
      </c>
      <c r="L3251" s="89">
        <v>42888</v>
      </c>
      <c r="M3251" s="89"/>
      <c r="N3251" s="54" t="s">
        <v>1657</v>
      </c>
      <c r="O3251" s="90">
        <v>6.4000000000000001E-2</v>
      </c>
      <c r="P3251" s="54">
        <v>16</v>
      </c>
    </row>
    <row r="3252" spans="1:16" ht="24">
      <c r="A3252" s="54" t="s">
        <v>225</v>
      </c>
      <c r="B3252" s="54" t="s">
        <v>185</v>
      </c>
      <c r="C3252" s="54" t="s">
        <v>1639</v>
      </c>
      <c r="D3252" s="54" t="s">
        <v>1630</v>
      </c>
      <c r="E3252" s="54" t="s">
        <v>1639</v>
      </c>
      <c r="F3252" s="54" t="s">
        <v>267</v>
      </c>
      <c r="G3252" s="54" t="s">
        <v>256</v>
      </c>
      <c r="H3252" s="54" t="s">
        <v>300</v>
      </c>
      <c r="I3252" s="54" t="s">
        <v>1658</v>
      </c>
      <c r="J3252" s="54" t="s">
        <v>256</v>
      </c>
      <c r="K3252" s="54" t="s">
        <v>300</v>
      </c>
      <c r="L3252" s="89">
        <v>42604</v>
      </c>
      <c r="M3252" s="89"/>
      <c r="N3252" s="54" t="s">
        <v>1659</v>
      </c>
      <c r="O3252" s="90">
        <v>0.71179999999999999</v>
      </c>
      <c r="P3252" s="54">
        <v>178</v>
      </c>
    </row>
    <row r="3253" spans="1:16" ht="24">
      <c r="A3253" s="54" t="s">
        <v>225</v>
      </c>
      <c r="B3253" s="54" t="s">
        <v>185</v>
      </c>
      <c r="C3253" s="54" t="s">
        <v>1639</v>
      </c>
      <c r="D3253" s="54" t="s">
        <v>1630</v>
      </c>
      <c r="E3253" s="54" t="s">
        <v>1639</v>
      </c>
      <c r="F3253" s="54" t="s">
        <v>267</v>
      </c>
      <c r="G3253" s="54" t="s">
        <v>256</v>
      </c>
      <c r="H3253" s="54" t="s">
        <v>298</v>
      </c>
      <c r="I3253" s="54" t="s">
        <v>1139</v>
      </c>
      <c r="J3253" s="54" t="s">
        <v>256</v>
      </c>
      <c r="K3253" s="54" t="s">
        <v>1140</v>
      </c>
      <c r="L3253" s="89">
        <v>42562</v>
      </c>
      <c r="M3253" s="89"/>
      <c r="N3253" s="54" t="s">
        <v>1141</v>
      </c>
      <c r="O3253" s="90">
        <v>0.97570000000000001</v>
      </c>
      <c r="P3253" s="54">
        <v>244</v>
      </c>
    </row>
    <row r="3254" spans="1:16" ht="24">
      <c r="A3254" s="54" t="s">
        <v>225</v>
      </c>
      <c r="B3254" s="54" t="s">
        <v>185</v>
      </c>
      <c r="C3254" s="54" t="s">
        <v>1639</v>
      </c>
      <c r="D3254" s="54" t="s">
        <v>1630</v>
      </c>
      <c r="E3254" s="54" t="s">
        <v>1639</v>
      </c>
      <c r="F3254" s="54" t="s">
        <v>267</v>
      </c>
      <c r="G3254" s="54" t="s">
        <v>256</v>
      </c>
      <c r="H3254" s="54" t="s">
        <v>798</v>
      </c>
      <c r="I3254" s="54" t="s">
        <v>1660</v>
      </c>
      <c r="J3254" s="54" t="s">
        <v>256</v>
      </c>
      <c r="K3254" s="54" t="s">
        <v>798</v>
      </c>
      <c r="L3254" s="89">
        <v>42965</v>
      </c>
      <c r="M3254" s="89"/>
      <c r="N3254" s="54" t="s">
        <v>1661</v>
      </c>
      <c r="O3254" s="90">
        <v>0.188</v>
      </c>
      <c r="P3254" s="54">
        <v>47</v>
      </c>
    </row>
    <row r="3255" spans="1:16" ht="24">
      <c r="A3255" s="54" t="s">
        <v>225</v>
      </c>
      <c r="B3255" s="54" t="s">
        <v>185</v>
      </c>
      <c r="C3255" s="54" t="s">
        <v>1639</v>
      </c>
      <c r="D3255" s="54" t="s">
        <v>1630</v>
      </c>
      <c r="E3255" s="54" t="s">
        <v>1639</v>
      </c>
      <c r="F3255" s="54" t="s">
        <v>267</v>
      </c>
      <c r="G3255" s="54" t="s">
        <v>349</v>
      </c>
      <c r="H3255" s="54" t="s">
        <v>350</v>
      </c>
      <c r="I3255" s="54" t="s">
        <v>351</v>
      </c>
      <c r="J3255" s="54" t="s">
        <v>349</v>
      </c>
      <c r="K3255" s="54" t="s">
        <v>350</v>
      </c>
      <c r="L3255" s="89">
        <v>42461</v>
      </c>
      <c r="M3255" s="89"/>
      <c r="N3255" s="54" t="s">
        <v>352</v>
      </c>
      <c r="O3255" s="90">
        <v>0.152</v>
      </c>
      <c r="P3255" s="54">
        <v>38</v>
      </c>
    </row>
    <row r="3256" spans="1:16" ht="24">
      <c r="A3256" s="54" t="s">
        <v>225</v>
      </c>
      <c r="B3256" s="54" t="s">
        <v>185</v>
      </c>
      <c r="C3256" s="54" t="s">
        <v>1639</v>
      </c>
      <c r="D3256" s="54" t="s">
        <v>1630</v>
      </c>
      <c r="E3256" s="54" t="s">
        <v>1639</v>
      </c>
      <c r="F3256" s="54" t="s">
        <v>267</v>
      </c>
      <c r="G3256" s="54" t="s">
        <v>353</v>
      </c>
      <c r="H3256" s="54" t="s">
        <v>354</v>
      </c>
      <c r="I3256" s="54" t="s">
        <v>355</v>
      </c>
      <c r="J3256" s="54" t="s">
        <v>353</v>
      </c>
      <c r="K3256" s="54" t="s">
        <v>354</v>
      </c>
      <c r="L3256" s="89">
        <v>42817</v>
      </c>
      <c r="M3256" s="89"/>
      <c r="N3256" s="54" t="s">
        <v>356</v>
      </c>
      <c r="O3256" s="90">
        <v>0.46389999999999998</v>
      </c>
      <c r="P3256" s="54">
        <v>116</v>
      </c>
    </row>
    <row r="3257" spans="1:16" ht="24">
      <c r="A3257" s="54" t="s">
        <v>225</v>
      </c>
      <c r="B3257" s="54" t="s">
        <v>185</v>
      </c>
      <c r="C3257" s="54" t="s">
        <v>1639</v>
      </c>
      <c r="D3257" s="54" t="s">
        <v>1630</v>
      </c>
      <c r="E3257" s="54" t="s">
        <v>1639</v>
      </c>
      <c r="F3257" s="54" t="s">
        <v>267</v>
      </c>
      <c r="G3257" s="54" t="s">
        <v>353</v>
      </c>
      <c r="H3257" s="54" t="s">
        <v>357</v>
      </c>
      <c r="I3257" s="54" t="s">
        <v>358</v>
      </c>
      <c r="J3257" s="54" t="s">
        <v>353</v>
      </c>
      <c r="K3257" s="54" t="s">
        <v>357</v>
      </c>
      <c r="L3257" s="89">
        <v>42642</v>
      </c>
      <c r="M3257" s="89"/>
      <c r="N3257" s="54" t="s">
        <v>359</v>
      </c>
      <c r="O3257" s="90">
        <v>0.75980000000000003</v>
      </c>
      <c r="P3257" s="54">
        <v>190</v>
      </c>
    </row>
    <row r="3258" spans="1:16" ht="24">
      <c r="A3258" s="54" t="s">
        <v>225</v>
      </c>
      <c r="B3258" s="54" t="s">
        <v>185</v>
      </c>
      <c r="C3258" s="54" t="s">
        <v>1639</v>
      </c>
      <c r="D3258" s="54" t="s">
        <v>1630</v>
      </c>
      <c r="E3258" s="54" t="s">
        <v>1639</v>
      </c>
      <c r="F3258" s="54" t="s">
        <v>267</v>
      </c>
      <c r="G3258" s="54" t="s">
        <v>207</v>
      </c>
      <c r="H3258" s="54" t="s">
        <v>320</v>
      </c>
      <c r="I3258" s="54" t="s">
        <v>1637</v>
      </c>
      <c r="J3258" s="54" t="s">
        <v>207</v>
      </c>
      <c r="K3258" s="54" t="s">
        <v>320</v>
      </c>
      <c r="L3258" s="89">
        <v>41648</v>
      </c>
      <c r="M3258" s="89"/>
      <c r="N3258" s="54" t="s">
        <v>1638</v>
      </c>
      <c r="O3258" s="90">
        <v>0.73580000000000001</v>
      </c>
      <c r="P3258" s="54">
        <v>184</v>
      </c>
    </row>
    <row r="3259" spans="1:16" ht="24">
      <c r="A3259" s="54" t="s">
        <v>225</v>
      </c>
      <c r="B3259" s="54" t="s">
        <v>185</v>
      </c>
      <c r="C3259" s="54" t="s">
        <v>1639</v>
      </c>
      <c r="D3259" s="54" t="s">
        <v>1630</v>
      </c>
      <c r="E3259" s="54" t="s">
        <v>1639</v>
      </c>
      <c r="F3259" s="54" t="s">
        <v>267</v>
      </c>
      <c r="G3259" s="54" t="s">
        <v>360</v>
      </c>
      <c r="H3259" s="54" t="s">
        <v>361</v>
      </c>
      <c r="I3259" s="54" t="s">
        <v>362</v>
      </c>
      <c r="J3259" s="54" t="s">
        <v>360</v>
      </c>
      <c r="K3259" s="54" t="s">
        <v>361</v>
      </c>
      <c r="L3259" s="89">
        <v>42671</v>
      </c>
      <c r="M3259" s="89"/>
      <c r="N3259" s="54" t="s">
        <v>363</v>
      </c>
      <c r="O3259" s="90">
        <v>9.1999999999999985E-2</v>
      </c>
      <c r="P3259" s="54">
        <v>23</v>
      </c>
    </row>
    <row r="3260" spans="1:16" ht="24">
      <c r="A3260" s="54" t="s">
        <v>225</v>
      </c>
      <c r="B3260" s="54" t="s">
        <v>185</v>
      </c>
      <c r="C3260" s="54" t="s">
        <v>1639</v>
      </c>
      <c r="D3260" s="54" t="s">
        <v>1630</v>
      </c>
      <c r="E3260" s="54" t="s">
        <v>1639</v>
      </c>
      <c r="F3260" s="54" t="s">
        <v>267</v>
      </c>
      <c r="G3260" s="54" t="s">
        <v>254</v>
      </c>
      <c r="H3260" s="54" t="s">
        <v>271</v>
      </c>
      <c r="I3260" s="54" t="s">
        <v>1662</v>
      </c>
      <c r="J3260" s="54" t="s">
        <v>186</v>
      </c>
      <c r="K3260" s="54" t="s">
        <v>271</v>
      </c>
      <c r="L3260" s="89">
        <v>42163</v>
      </c>
      <c r="M3260" s="89"/>
      <c r="N3260" s="54" t="s">
        <v>1663</v>
      </c>
      <c r="O3260" s="90">
        <v>0.83180000000000021</v>
      </c>
      <c r="P3260" s="54">
        <v>208</v>
      </c>
    </row>
    <row r="3261" spans="1:16" ht="24">
      <c r="A3261" s="54" t="s">
        <v>225</v>
      </c>
      <c r="B3261" s="54" t="s">
        <v>185</v>
      </c>
      <c r="C3261" s="54" t="s">
        <v>1639</v>
      </c>
      <c r="D3261" s="54" t="s">
        <v>1630</v>
      </c>
      <c r="E3261" s="54" t="s">
        <v>1639</v>
      </c>
      <c r="F3261" s="54" t="s">
        <v>267</v>
      </c>
      <c r="G3261" s="54" t="s">
        <v>194</v>
      </c>
      <c r="H3261" s="54" t="s">
        <v>346</v>
      </c>
      <c r="I3261" s="54" t="s">
        <v>347</v>
      </c>
      <c r="J3261" s="54" t="s">
        <v>194</v>
      </c>
      <c r="K3261" s="54" t="s">
        <v>346</v>
      </c>
      <c r="L3261" s="89">
        <v>41767</v>
      </c>
      <c r="M3261" s="89"/>
      <c r="N3261" s="54" t="s">
        <v>348</v>
      </c>
      <c r="O3261" s="90">
        <v>0.3039</v>
      </c>
      <c r="P3261" s="54">
        <v>76</v>
      </c>
    </row>
    <row r="3262" spans="1:16" ht="24">
      <c r="A3262" s="54" t="s">
        <v>225</v>
      </c>
      <c r="B3262" s="54" t="s">
        <v>185</v>
      </c>
      <c r="C3262" s="54" t="s">
        <v>1639</v>
      </c>
      <c r="D3262" s="54" t="s">
        <v>1630</v>
      </c>
      <c r="E3262" s="54" t="s">
        <v>1639</v>
      </c>
      <c r="F3262" s="54" t="s">
        <v>267</v>
      </c>
      <c r="G3262" s="54" t="s">
        <v>207</v>
      </c>
      <c r="H3262" s="54" t="s">
        <v>337</v>
      </c>
      <c r="I3262" s="54" t="s">
        <v>338</v>
      </c>
      <c r="J3262" s="54" t="s">
        <v>207</v>
      </c>
      <c r="K3262" s="54" t="s">
        <v>337</v>
      </c>
      <c r="L3262" s="89">
        <v>41870</v>
      </c>
      <c r="M3262" s="89"/>
      <c r="N3262" s="54" t="s">
        <v>339</v>
      </c>
      <c r="O3262" s="90">
        <v>1.0237000000000001</v>
      </c>
      <c r="P3262" s="54">
        <v>256</v>
      </c>
    </row>
    <row r="3263" spans="1:16" ht="24">
      <c r="A3263" s="54" t="s">
        <v>225</v>
      </c>
      <c r="B3263" s="54" t="s">
        <v>185</v>
      </c>
      <c r="C3263" s="54" t="s">
        <v>1639</v>
      </c>
      <c r="D3263" s="54" t="s">
        <v>1630</v>
      </c>
      <c r="E3263" s="54" t="s">
        <v>1639</v>
      </c>
      <c r="F3263" s="54" t="s">
        <v>267</v>
      </c>
      <c r="G3263" s="54" t="s">
        <v>207</v>
      </c>
      <c r="H3263" s="54" t="s">
        <v>340</v>
      </c>
      <c r="I3263" s="54" t="s">
        <v>341</v>
      </c>
      <c r="J3263" s="54" t="s">
        <v>207</v>
      </c>
      <c r="K3263" s="54" t="s">
        <v>340</v>
      </c>
      <c r="L3263" s="89">
        <v>41761</v>
      </c>
      <c r="M3263" s="89"/>
      <c r="N3263" s="54" t="s">
        <v>342</v>
      </c>
      <c r="O3263" s="90">
        <v>0.16</v>
      </c>
      <c r="P3263" s="54">
        <v>40</v>
      </c>
    </row>
    <row r="3264" spans="1:16" ht="24">
      <c r="A3264" s="54" t="s">
        <v>225</v>
      </c>
      <c r="B3264" s="54" t="s">
        <v>185</v>
      </c>
      <c r="C3264" s="54" t="s">
        <v>1142</v>
      </c>
      <c r="D3264" s="54" t="s">
        <v>111</v>
      </c>
      <c r="E3264" s="54" t="s">
        <v>1143</v>
      </c>
      <c r="F3264" s="54" t="s">
        <v>267</v>
      </c>
      <c r="G3264" s="54" t="s">
        <v>186</v>
      </c>
      <c r="H3264" s="54" t="s">
        <v>382</v>
      </c>
      <c r="I3264" s="54" t="s">
        <v>383</v>
      </c>
      <c r="J3264" s="54" t="s">
        <v>186</v>
      </c>
      <c r="K3264" s="54" t="s">
        <v>382</v>
      </c>
      <c r="L3264" s="89">
        <v>42230</v>
      </c>
      <c r="M3264" s="89"/>
      <c r="N3264" s="54" t="s">
        <v>384</v>
      </c>
      <c r="O3264" s="90">
        <v>4.7600000000000002E-4</v>
      </c>
      <c r="P3264" s="54">
        <v>13</v>
      </c>
    </row>
    <row r="3265" spans="1:16" ht="24">
      <c r="A3265" s="54" t="s">
        <v>225</v>
      </c>
      <c r="B3265" s="54" t="s">
        <v>185</v>
      </c>
      <c r="C3265" s="54" t="s">
        <v>1142</v>
      </c>
      <c r="D3265" s="54" t="s">
        <v>111</v>
      </c>
      <c r="E3265" s="54" t="s">
        <v>1143</v>
      </c>
      <c r="F3265" s="54" t="s">
        <v>267</v>
      </c>
      <c r="G3265" s="54" t="s">
        <v>186</v>
      </c>
      <c r="H3265" s="54" t="s">
        <v>187</v>
      </c>
      <c r="I3265" s="54" t="s">
        <v>1508</v>
      </c>
      <c r="J3265" s="54" t="s">
        <v>186</v>
      </c>
      <c r="K3265" s="54" t="s">
        <v>187</v>
      </c>
      <c r="L3265" s="89">
        <v>42494</v>
      </c>
      <c r="M3265" s="89"/>
      <c r="N3265" s="54" t="s">
        <v>1509</v>
      </c>
      <c r="O3265" s="90">
        <v>0</v>
      </c>
      <c r="P3265" s="54">
        <v>2</v>
      </c>
    </row>
    <row r="3266" spans="1:16" ht="24">
      <c r="A3266" s="54" t="s">
        <v>225</v>
      </c>
      <c r="B3266" s="54" t="s">
        <v>185</v>
      </c>
      <c r="C3266" s="54" t="s">
        <v>1142</v>
      </c>
      <c r="D3266" s="54" t="s">
        <v>111</v>
      </c>
      <c r="E3266" s="54" t="s">
        <v>1143</v>
      </c>
      <c r="F3266" s="54" t="s">
        <v>267</v>
      </c>
      <c r="G3266" s="54" t="s">
        <v>186</v>
      </c>
      <c r="H3266" s="54" t="s">
        <v>187</v>
      </c>
      <c r="I3266" s="54" t="s">
        <v>385</v>
      </c>
      <c r="J3266" s="54" t="s">
        <v>186</v>
      </c>
      <c r="K3266" s="54" t="s">
        <v>187</v>
      </c>
      <c r="L3266" s="89">
        <v>42482</v>
      </c>
      <c r="M3266" s="89"/>
      <c r="N3266" s="54" t="s">
        <v>386</v>
      </c>
      <c r="O3266" s="90">
        <v>3.2135999999999998E-2</v>
      </c>
      <c r="P3266" s="54">
        <v>12</v>
      </c>
    </row>
    <row r="3267" spans="1:16" ht="24">
      <c r="A3267" s="54" t="s">
        <v>225</v>
      </c>
      <c r="B3267" s="54" t="s">
        <v>185</v>
      </c>
      <c r="C3267" s="54" t="s">
        <v>1142</v>
      </c>
      <c r="D3267" s="54" t="s">
        <v>111</v>
      </c>
      <c r="E3267" s="54" t="s">
        <v>1143</v>
      </c>
      <c r="F3267" s="54" t="s">
        <v>267</v>
      </c>
      <c r="G3267" s="54" t="s">
        <v>186</v>
      </c>
      <c r="H3267" s="54" t="s">
        <v>187</v>
      </c>
      <c r="I3267" s="54" t="s">
        <v>268</v>
      </c>
      <c r="J3267" s="54" t="s">
        <v>186</v>
      </c>
      <c r="K3267" s="54" t="s">
        <v>187</v>
      </c>
      <c r="L3267" s="89">
        <v>42094</v>
      </c>
      <c r="M3267" s="89"/>
      <c r="N3267" s="54" t="s">
        <v>269</v>
      </c>
      <c r="O3267" s="90">
        <v>0.72975000000000001</v>
      </c>
      <c r="P3267" s="54">
        <v>634</v>
      </c>
    </row>
    <row r="3268" spans="1:16" ht="24">
      <c r="A3268" s="54" t="s">
        <v>225</v>
      </c>
      <c r="B3268" s="54" t="s">
        <v>185</v>
      </c>
      <c r="C3268" s="54" t="s">
        <v>1142</v>
      </c>
      <c r="D3268" s="54" t="s">
        <v>111</v>
      </c>
      <c r="E3268" s="54" t="s">
        <v>1143</v>
      </c>
      <c r="F3268" s="54" t="s">
        <v>267</v>
      </c>
      <c r="G3268" s="54" t="s">
        <v>186</v>
      </c>
      <c r="H3268" s="54" t="s">
        <v>187</v>
      </c>
      <c r="I3268" s="54" t="s">
        <v>270</v>
      </c>
      <c r="J3268" s="54" t="s">
        <v>186</v>
      </c>
      <c r="K3268" s="54" t="s">
        <v>271</v>
      </c>
      <c r="L3268" s="89">
        <v>42251</v>
      </c>
      <c r="M3268" s="89"/>
      <c r="N3268" s="54" t="s">
        <v>272</v>
      </c>
      <c r="O3268" s="90">
        <v>0.93053200000000003</v>
      </c>
      <c r="P3268" s="54">
        <v>426</v>
      </c>
    </row>
    <row r="3269" spans="1:16" ht="24">
      <c r="A3269" s="54" t="s">
        <v>225</v>
      </c>
      <c r="B3269" s="54" t="s">
        <v>185</v>
      </c>
      <c r="C3269" s="54" t="s">
        <v>1142</v>
      </c>
      <c r="D3269" s="54" t="s">
        <v>111</v>
      </c>
      <c r="E3269" s="54" t="s">
        <v>1143</v>
      </c>
      <c r="F3269" s="54" t="s">
        <v>267</v>
      </c>
      <c r="G3269" s="54" t="s">
        <v>186</v>
      </c>
      <c r="H3269" s="54" t="s">
        <v>187</v>
      </c>
      <c r="I3269" s="54" t="s">
        <v>270</v>
      </c>
      <c r="J3269" s="54" t="s">
        <v>186</v>
      </c>
      <c r="K3269" s="54" t="s">
        <v>273</v>
      </c>
      <c r="L3269" s="89">
        <v>42251</v>
      </c>
      <c r="M3269" s="89"/>
      <c r="N3269" s="54" t="s">
        <v>274</v>
      </c>
      <c r="O3269" s="90">
        <v>0</v>
      </c>
      <c r="P3269" s="54">
        <v>2</v>
      </c>
    </row>
    <row r="3270" spans="1:16" ht="24">
      <c r="A3270" s="54" t="s">
        <v>225</v>
      </c>
      <c r="B3270" s="54" t="s">
        <v>185</v>
      </c>
      <c r="C3270" s="54" t="s">
        <v>1142</v>
      </c>
      <c r="D3270" s="54" t="s">
        <v>111</v>
      </c>
      <c r="E3270" s="54" t="s">
        <v>1143</v>
      </c>
      <c r="F3270" s="54" t="s">
        <v>267</v>
      </c>
      <c r="G3270" s="54" t="s">
        <v>186</v>
      </c>
      <c r="H3270" s="54" t="s">
        <v>187</v>
      </c>
      <c r="I3270" s="54" t="s">
        <v>270</v>
      </c>
      <c r="J3270" s="54" t="s">
        <v>186</v>
      </c>
      <c r="K3270" s="54" t="s">
        <v>398</v>
      </c>
      <c r="L3270" s="89">
        <v>42251</v>
      </c>
      <c r="M3270" s="89"/>
      <c r="N3270" s="54" t="s">
        <v>399</v>
      </c>
      <c r="O3270" s="90">
        <v>0</v>
      </c>
      <c r="P3270" s="54">
        <v>1</v>
      </c>
    </row>
    <row r="3271" spans="1:16" ht="24">
      <c r="A3271" s="54" t="s">
        <v>225</v>
      </c>
      <c r="B3271" s="54" t="s">
        <v>185</v>
      </c>
      <c r="C3271" s="54" t="s">
        <v>1142</v>
      </c>
      <c r="D3271" s="54" t="s">
        <v>111</v>
      </c>
      <c r="E3271" s="54" t="s">
        <v>1143</v>
      </c>
      <c r="F3271" s="54" t="s">
        <v>267</v>
      </c>
      <c r="G3271" s="54" t="s">
        <v>186</v>
      </c>
      <c r="H3271" s="54" t="s">
        <v>404</v>
      </c>
      <c r="I3271" s="54" t="s">
        <v>405</v>
      </c>
      <c r="J3271" s="54" t="s">
        <v>186</v>
      </c>
      <c r="K3271" s="54" t="s">
        <v>404</v>
      </c>
      <c r="L3271" s="89">
        <v>42059</v>
      </c>
      <c r="M3271" s="89"/>
      <c r="N3271" s="54" t="s">
        <v>406</v>
      </c>
      <c r="O3271" s="90">
        <v>5.1547280000000004</v>
      </c>
      <c r="P3271" s="54">
        <v>1829</v>
      </c>
    </row>
    <row r="3272" spans="1:16" ht="24">
      <c r="A3272" s="54" t="s">
        <v>225</v>
      </c>
      <c r="B3272" s="54" t="s">
        <v>185</v>
      </c>
      <c r="C3272" s="54" t="s">
        <v>1142</v>
      </c>
      <c r="D3272" s="54" t="s">
        <v>111</v>
      </c>
      <c r="E3272" s="54" t="s">
        <v>1143</v>
      </c>
      <c r="F3272" s="54" t="s">
        <v>267</v>
      </c>
      <c r="G3272" s="54" t="s">
        <v>186</v>
      </c>
      <c r="H3272" s="54" t="s">
        <v>404</v>
      </c>
      <c r="I3272" s="54" t="s">
        <v>409</v>
      </c>
      <c r="J3272" s="54" t="s">
        <v>186</v>
      </c>
      <c r="K3272" s="54" t="s">
        <v>404</v>
      </c>
      <c r="L3272" s="89">
        <v>42475</v>
      </c>
      <c r="M3272" s="89"/>
      <c r="N3272" s="54" t="s">
        <v>410</v>
      </c>
      <c r="O3272" s="90">
        <v>0</v>
      </c>
      <c r="P3272" s="54">
        <v>2</v>
      </c>
    </row>
    <row r="3273" spans="1:16" ht="24">
      <c r="A3273" s="54" t="s">
        <v>225</v>
      </c>
      <c r="B3273" s="54" t="s">
        <v>185</v>
      </c>
      <c r="C3273" s="54" t="s">
        <v>1142</v>
      </c>
      <c r="D3273" s="54" t="s">
        <v>111</v>
      </c>
      <c r="E3273" s="54" t="s">
        <v>1143</v>
      </c>
      <c r="F3273" s="54" t="s">
        <v>267</v>
      </c>
      <c r="G3273" s="54" t="s">
        <v>411</v>
      </c>
      <c r="H3273" s="54" t="s">
        <v>421</v>
      </c>
      <c r="I3273" s="54" t="s">
        <v>422</v>
      </c>
      <c r="J3273" s="54" t="s">
        <v>411</v>
      </c>
      <c r="K3273" s="54" t="s">
        <v>421</v>
      </c>
      <c r="L3273" s="89">
        <v>41828</v>
      </c>
      <c r="M3273" s="89"/>
      <c r="N3273" s="54" t="s">
        <v>423</v>
      </c>
      <c r="O3273" s="90">
        <v>0</v>
      </c>
      <c r="P3273" s="54">
        <v>4</v>
      </c>
    </row>
    <row r="3274" spans="1:16" ht="24">
      <c r="A3274" s="54" t="s">
        <v>225</v>
      </c>
      <c r="B3274" s="54" t="s">
        <v>185</v>
      </c>
      <c r="C3274" s="54" t="s">
        <v>1142</v>
      </c>
      <c r="D3274" s="54" t="s">
        <v>111</v>
      </c>
      <c r="E3274" s="54" t="s">
        <v>1143</v>
      </c>
      <c r="F3274" s="54" t="s">
        <v>267</v>
      </c>
      <c r="G3274" s="54" t="s">
        <v>411</v>
      </c>
      <c r="H3274" s="54" t="s">
        <v>424</v>
      </c>
      <c r="I3274" s="54" t="s">
        <v>425</v>
      </c>
      <c r="J3274" s="54" t="s">
        <v>411</v>
      </c>
      <c r="K3274" s="54" t="s">
        <v>424</v>
      </c>
      <c r="L3274" s="89">
        <v>41933</v>
      </c>
      <c r="M3274" s="89"/>
      <c r="N3274" s="54" t="s">
        <v>426</v>
      </c>
      <c r="O3274" s="90">
        <v>0</v>
      </c>
      <c r="P3274" s="54">
        <v>20</v>
      </c>
    </row>
    <row r="3275" spans="1:16" ht="24">
      <c r="A3275" s="54" t="s">
        <v>225</v>
      </c>
      <c r="B3275" s="54" t="s">
        <v>185</v>
      </c>
      <c r="C3275" s="54" t="s">
        <v>1142</v>
      </c>
      <c r="D3275" s="54" t="s">
        <v>111</v>
      </c>
      <c r="E3275" s="54" t="s">
        <v>1143</v>
      </c>
      <c r="F3275" s="54" t="s">
        <v>267</v>
      </c>
      <c r="G3275" s="54" t="s">
        <v>411</v>
      </c>
      <c r="H3275" s="54" t="s">
        <v>427</v>
      </c>
      <c r="I3275" s="54" t="s">
        <v>428</v>
      </c>
      <c r="J3275" s="54" t="s">
        <v>411</v>
      </c>
      <c r="K3275" s="54" t="s">
        <v>429</v>
      </c>
      <c r="L3275" s="89">
        <v>42066</v>
      </c>
      <c r="M3275" s="89"/>
      <c r="N3275" s="54" t="s">
        <v>430</v>
      </c>
      <c r="O3275" s="90">
        <v>0</v>
      </c>
      <c r="P3275" s="54">
        <v>8</v>
      </c>
    </row>
    <row r="3276" spans="1:16" ht="24">
      <c r="A3276" s="54" t="s">
        <v>225</v>
      </c>
      <c r="B3276" s="54" t="s">
        <v>185</v>
      </c>
      <c r="C3276" s="54" t="s">
        <v>1142</v>
      </c>
      <c r="D3276" s="54" t="s">
        <v>111</v>
      </c>
      <c r="E3276" s="54" t="s">
        <v>1143</v>
      </c>
      <c r="F3276" s="54" t="s">
        <v>267</v>
      </c>
      <c r="G3276" s="54" t="s">
        <v>411</v>
      </c>
      <c r="H3276" s="54" t="s">
        <v>427</v>
      </c>
      <c r="I3276" s="54" t="s">
        <v>428</v>
      </c>
      <c r="J3276" s="54" t="s">
        <v>411</v>
      </c>
      <c r="K3276" s="54" t="s">
        <v>431</v>
      </c>
      <c r="L3276" s="89">
        <v>42066</v>
      </c>
      <c r="M3276" s="89"/>
      <c r="N3276" s="54" t="s">
        <v>432</v>
      </c>
      <c r="O3276" s="90">
        <v>0</v>
      </c>
      <c r="P3276" s="54">
        <v>4</v>
      </c>
    </row>
    <row r="3277" spans="1:16" ht="24">
      <c r="A3277" s="54" t="s">
        <v>225</v>
      </c>
      <c r="B3277" s="54" t="s">
        <v>185</v>
      </c>
      <c r="C3277" s="54" t="s">
        <v>1142</v>
      </c>
      <c r="D3277" s="54" t="s">
        <v>111</v>
      </c>
      <c r="E3277" s="54" t="s">
        <v>1143</v>
      </c>
      <c r="F3277" s="54" t="s">
        <v>267</v>
      </c>
      <c r="G3277" s="54" t="s">
        <v>411</v>
      </c>
      <c r="H3277" s="54" t="s">
        <v>427</v>
      </c>
      <c r="I3277" s="54" t="s">
        <v>428</v>
      </c>
      <c r="J3277" s="54" t="s">
        <v>411</v>
      </c>
      <c r="K3277" s="54" t="s">
        <v>433</v>
      </c>
      <c r="L3277" s="89">
        <v>42066</v>
      </c>
      <c r="M3277" s="89"/>
      <c r="N3277" s="54" t="s">
        <v>434</v>
      </c>
      <c r="O3277" s="90">
        <v>0</v>
      </c>
      <c r="P3277" s="54">
        <v>7</v>
      </c>
    </row>
    <row r="3278" spans="1:16" ht="24">
      <c r="A3278" s="54" t="s">
        <v>225</v>
      </c>
      <c r="B3278" s="54" t="s">
        <v>185</v>
      </c>
      <c r="C3278" s="54" t="s">
        <v>1142</v>
      </c>
      <c r="D3278" s="54" t="s">
        <v>111</v>
      </c>
      <c r="E3278" s="54" t="s">
        <v>1143</v>
      </c>
      <c r="F3278" s="54" t="s">
        <v>267</v>
      </c>
      <c r="G3278" s="54" t="s">
        <v>411</v>
      </c>
      <c r="H3278" s="54" t="s">
        <v>427</v>
      </c>
      <c r="I3278" s="54" t="s">
        <v>428</v>
      </c>
      <c r="J3278" s="54" t="s">
        <v>411</v>
      </c>
      <c r="K3278" s="54" t="s">
        <v>435</v>
      </c>
      <c r="L3278" s="89">
        <v>42066</v>
      </c>
      <c r="M3278" s="89"/>
      <c r="N3278" s="54" t="s">
        <v>436</v>
      </c>
      <c r="O3278" s="90">
        <v>0</v>
      </c>
      <c r="P3278" s="54">
        <v>1</v>
      </c>
    </row>
    <row r="3279" spans="1:16" ht="24">
      <c r="A3279" s="54" t="s">
        <v>225</v>
      </c>
      <c r="B3279" s="54" t="s">
        <v>185</v>
      </c>
      <c r="C3279" s="54" t="s">
        <v>1142</v>
      </c>
      <c r="D3279" s="54" t="s">
        <v>111</v>
      </c>
      <c r="E3279" s="54" t="s">
        <v>1143</v>
      </c>
      <c r="F3279" s="54" t="s">
        <v>267</v>
      </c>
      <c r="G3279" s="54" t="s">
        <v>411</v>
      </c>
      <c r="H3279" s="54" t="s">
        <v>427</v>
      </c>
      <c r="I3279" s="54" t="s">
        <v>428</v>
      </c>
      <c r="J3279" s="54" t="s">
        <v>411</v>
      </c>
      <c r="K3279" s="54" t="s">
        <v>437</v>
      </c>
      <c r="L3279" s="89">
        <v>42066</v>
      </c>
      <c r="M3279" s="89"/>
      <c r="N3279" s="54" t="s">
        <v>438</v>
      </c>
      <c r="O3279" s="90">
        <v>0</v>
      </c>
      <c r="P3279" s="54">
        <v>3</v>
      </c>
    </row>
    <row r="3280" spans="1:16" ht="24">
      <c r="A3280" s="54" t="s">
        <v>225</v>
      </c>
      <c r="B3280" s="54" t="s">
        <v>185</v>
      </c>
      <c r="C3280" s="54" t="s">
        <v>1142</v>
      </c>
      <c r="D3280" s="54" t="s">
        <v>111</v>
      </c>
      <c r="E3280" s="54" t="s">
        <v>1143</v>
      </c>
      <c r="F3280" s="54" t="s">
        <v>267</v>
      </c>
      <c r="G3280" s="54" t="s">
        <v>411</v>
      </c>
      <c r="H3280" s="54" t="s">
        <v>427</v>
      </c>
      <c r="I3280" s="54" t="s">
        <v>428</v>
      </c>
      <c r="J3280" s="54" t="s">
        <v>411</v>
      </c>
      <c r="K3280" s="54" t="s">
        <v>439</v>
      </c>
      <c r="L3280" s="89">
        <v>42066</v>
      </c>
      <c r="M3280" s="89"/>
      <c r="N3280" s="54" t="s">
        <v>440</v>
      </c>
      <c r="O3280" s="90">
        <v>0</v>
      </c>
      <c r="P3280" s="54">
        <v>1</v>
      </c>
    </row>
    <row r="3281" spans="1:16" ht="24">
      <c r="A3281" s="54" t="s">
        <v>225</v>
      </c>
      <c r="B3281" s="54" t="s">
        <v>185</v>
      </c>
      <c r="C3281" s="54" t="s">
        <v>1142</v>
      </c>
      <c r="D3281" s="54" t="s">
        <v>111</v>
      </c>
      <c r="E3281" s="54" t="s">
        <v>1143</v>
      </c>
      <c r="F3281" s="54" t="s">
        <v>267</v>
      </c>
      <c r="G3281" s="54" t="s">
        <v>192</v>
      </c>
      <c r="H3281" s="54" t="s">
        <v>447</v>
      </c>
      <c r="I3281" s="54" t="s">
        <v>450</v>
      </c>
      <c r="J3281" s="54" t="s">
        <v>192</v>
      </c>
      <c r="K3281" s="54" t="s">
        <v>447</v>
      </c>
      <c r="L3281" s="89">
        <v>41975</v>
      </c>
      <c r="M3281" s="89"/>
      <c r="N3281" s="54" t="s">
        <v>453</v>
      </c>
      <c r="O3281" s="90">
        <v>0</v>
      </c>
      <c r="P3281" s="54">
        <v>27</v>
      </c>
    </row>
    <row r="3282" spans="1:16" ht="24">
      <c r="A3282" s="54" t="s">
        <v>225</v>
      </c>
      <c r="B3282" s="54" t="s">
        <v>185</v>
      </c>
      <c r="C3282" s="54" t="s">
        <v>1142</v>
      </c>
      <c r="D3282" s="54" t="s">
        <v>111</v>
      </c>
      <c r="E3282" s="54" t="s">
        <v>1143</v>
      </c>
      <c r="F3282" s="54" t="s">
        <v>267</v>
      </c>
      <c r="G3282" s="54" t="s">
        <v>192</v>
      </c>
      <c r="H3282" s="54" t="s">
        <v>447</v>
      </c>
      <c r="I3282" s="54" t="s">
        <v>455</v>
      </c>
      <c r="J3282" s="54" t="s">
        <v>192</v>
      </c>
      <c r="K3282" s="54" t="s">
        <v>447</v>
      </c>
      <c r="L3282" s="89">
        <v>41842</v>
      </c>
      <c r="M3282" s="89"/>
      <c r="N3282" s="54" t="s">
        <v>456</v>
      </c>
      <c r="O3282" s="90">
        <v>6.4819999999999999E-3</v>
      </c>
      <c r="P3282" s="54">
        <v>7</v>
      </c>
    </row>
    <row r="3283" spans="1:16" ht="24">
      <c r="A3283" s="54" t="s">
        <v>225</v>
      </c>
      <c r="B3283" s="54" t="s">
        <v>185</v>
      </c>
      <c r="C3283" s="54" t="s">
        <v>1142</v>
      </c>
      <c r="D3283" s="54" t="s">
        <v>111</v>
      </c>
      <c r="E3283" s="54" t="s">
        <v>1143</v>
      </c>
      <c r="F3283" s="54" t="s">
        <v>267</v>
      </c>
      <c r="G3283" s="54" t="s">
        <v>192</v>
      </c>
      <c r="H3283" s="54" t="s">
        <v>457</v>
      </c>
      <c r="I3283" s="54" t="s">
        <v>458</v>
      </c>
      <c r="J3283" s="54" t="s">
        <v>192</v>
      </c>
      <c r="K3283" s="54" t="s">
        <v>457</v>
      </c>
      <c r="L3283" s="89">
        <v>41800</v>
      </c>
      <c r="M3283" s="89"/>
      <c r="N3283" s="54" t="s">
        <v>459</v>
      </c>
      <c r="O3283" s="90">
        <v>0</v>
      </c>
      <c r="P3283" s="54">
        <v>1</v>
      </c>
    </row>
    <row r="3284" spans="1:16" ht="24">
      <c r="A3284" s="54" t="s">
        <v>225</v>
      </c>
      <c r="B3284" s="54" t="s">
        <v>185</v>
      </c>
      <c r="C3284" s="54" t="s">
        <v>1142</v>
      </c>
      <c r="D3284" s="54" t="s">
        <v>111</v>
      </c>
      <c r="E3284" s="54" t="s">
        <v>1143</v>
      </c>
      <c r="F3284" s="54" t="s">
        <v>267</v>
      </c>
      <c r="G3284" s="54" t="s">
        <v>192</v>
      </c>
      <c r="H3284" s="54" t="s">
        <v>470</v>
      </c>
      <c r="I3284" s="54" t="s">
        <v>471</v>
      </c>
      <c r="J3284" s="54" t="s">
        <v>192</v>
      </c>
      <c r="K3284" s="54" t="s">
        <v>470</v>
      </c>
      <c r="L3284" s="89">
        <v>41814</v>
      </c>
      <c r="M3284" s="89"/>
      <c r="N3284" s="54" t="s">
        <v>472</v>
      </c>
      <c r="O3284" s="90">
        <v>0</v>
      </c>
      <c r="P3284" s="54">
        <v>3</v>
      </c>
    </row>
    <row r="3285" spans="1:16" ht="24">
      <c r="A3285" s="54" t="s">
        <v>225</v>
      </c>
      <c r="B3285" s="54" t="s">
        <v>185</v>
      </c>
      <c r="C3285" s="54" t="s">
        <v>1142</v>
      </c>
      <c r="D3285" s="54" t="s">
        <v>111</v>
      </c>
      <c r="E3285" s="54" t="s">
        <v>1143</v>
      </c>
      <c r="F3285" s="54" t="s">
        <v>267</v>
      </c>
      <c r="G3285" s="54" t="s">
        <v>495</v>
      </c>
      <c r="H3285" s="54" t="s">
        <v>496</v>
      </c>
      <c r="I3285" s="54" t="s">
        <v>497</v>
      </c>
      <c r="J3285" s="54" t="s">
        <v>495</v>
      </c>
      <c r="K3285" s="54" t="s">
        <v>498</v>
      </c>
      <c r="L3285" s="89">
        <v>41688</v>
      </c>
      <c r="M3285" s="89"/>
      <c r="N3285" s="54" t="s">
        <v>499</v>
      </c>
      <c r="O3285" s="90">
        <v>0</v>
      </c>
      <c r="P3285" s="54">
        <v>45</v>
      </c>
    </row>
    <row r="3286" spans="1:16" ht="24">
      <c r="A3286" s="54" t="s">
        <v>225</v>
      </c>
      <c r="B3286" s="54" t="s">
        <v>185</v>
      </c>
      <c r="C3286" s="54" t="s">
        <v>1142</v>
      </c>
      <c r="D3286" s="54" t="s">
        <v>111</v>
      </c>
      <c r="E3286" s="54" t="s">
        <v>1143</v>
      </c>
      <c r="F3286" s="54" t="s">
        <v>267</v>
      </c>
      <c r="G3286" s="54" t="s">
        <v>495</v>
      </c>
      <c r="H3286" s="54" t="s">
        <v>496</v>
      </c>
      <c r="I3286" s="54" t="s">
        <v>497</v>
      </c>
      <c r="J3286" s="54" t="s">
        <v>495</v>
      </c>
      <c r="K3286" s="54" t="s">
        <v>500</v>
      </c>
      <c r="L3286" s="89">
        <v>41688</v>
      </c>
      <c r="M3286" s="89"/>
      <c r="N3286" s="54" t="s">
        <v>501</v>
      </c>
      <c r="O3286" s="90">
        <v>0</v>
      </c>
      <c r="P3286" s="54">
        <v>31</v>
      </c>
    </row>
    <row r="3287" spans="1:16" ht="36">
      <c r="A3287" s="54" t="s">
        <v>225</v>
      </c>
      <c r="B3287" s="54" t="s">
        <v>185</v>
      </c>
      <c r="C3287" s="54" t="s">
        <v>1142</v>
      </c>
      <c r="D3287" s="54" t="s">
        <v>111</v>
      </c>
      <c r="E3287" s="54" t="s">
        <v>1143</v>
      </c>
      <c r="F3287" s="54" t="s">
        <v>267</v>
      </c>
      <c r="G3287" s="54" t="s">
        <v>495</v>
      </c>
      <c r="H3287" s="54" t="s">
        <v>496</v>
      </c>
      <c r="I3287" s="54" t="s">
        <v>497</v>
      </c>
      <c r="J3287" s="54" t="s">
        <v>495</v>
      </c>
      <c r="K3287" s="54" t="s">
        <v>502</v>
      </c>
      <c r="L3287" s="89">
        <v>41688</v>
      </c>
      <c r="M3287" s="89"/>
      <c r="N3287" s="54" t="s">
        <v>503</v>
      </c>
      <c r="O3287" s="90">
        <v>0</v>
      </c>
      <c r="P3287" s="54">
        <v>17</v>
      </c>
    </row>
    <row r="3288" spans="1:16" ht="24">
      <c r="A3288" s="54" t="s">
        <v>225</v>
      </c>
      <c r="B3288" s="54" t="s">
        <v>185</v>
      </c>
      <c r="C3288" s="54" t="s">
        <v>1142</v>
      </c>
      <c r="D3288" s="54" t="s">
        <v>111</v>
      </c>
      <c r="E3288" s="54" t="s">
        <v>1143</v>
      </c>
      <c r="F3288" s="54" t="s">
        <v>267</v>
      </c>
      <c r="G3288" s="54" t="s">
        <v>495</v>
      </c>
      <c r="H3288" s="54" t="s">
        <v>496</v>
      </c>
      <c r="I3288" s="54" t="s">
        <v>497</v>
      </c>
      <c r="J3288" s="54" t="s">
        <v>495</v>
      </c>
      <c r="K3288" s="54" t="s">
        <v>504</v>
      </c>
      <c r="L3288" s="89">
        <v>41688</v>
      </c>
      <c r="M3288" s="89"/>
      <c r="N3288" s="54" t="s">
        <v>505</v>
      </c>
      <c r="O3288" s="90">
        <v>0</v>
      </c>
      <c r="P3288" s="54">
        <v>1</v>
      </c>
    </row>
    <row r="3289" spans="1:16" ht="24">
      <c r="A3289" s="54" t="s">
        <v>225</v>
      </c>
      <c r="B3289" s="54" t="s">
        <v>185</v>
      </c>
      <c r="C3289" s="54" t="s">
        <v>1142</v>
      </c>
      <c r="D3289" s="54" t="s">
        <v>111</v>
      </c>
      <c r="E3289" s="54" t="s">
        <v>1143</v>
      </c>
      <c r="F3289" s="54" t="s">
        <v>267</v>
      </c>
      <c r="G3289" s="54" t="s">
        <v>495</v>
      </c>
      <c r="H3289" s="54" t="s">
        <v>496</v>
      </c>
      <c r="I3289" s="54" t="s">
        <v>497</v>
      </c>
      <c r="J3289" s="54" t="s">
        <v>495</v>
      </c>
      <c r="K3289" s="54" t="s">
        <v>506</v>
      </c>
      <c r="L3289" s="89">
        <v>41688</v>
      </c>
      <c r="M3289" s="89"/>
      <c r="N3289" s="54" t="s">
        <v>507</v>
      </c>
      <c r="O3289" s="90">
        <v>0</v>
      </c>
      <c r="P3289" s="54">
        <v>16</v>
      </c>
    </row>
    <row r="3290" spans="1:16" ht="24">
      <c r="A3290" s="54" t="s">
        <v>225</v>
      </c>
      <c r="B3290" s="54" t="s">
        <v>185</v>
      </c>
      <c r="C3290" s="54" t="s">
        <v>1142</v>
      </c>
      <c r="D3290" s="54" t="s">
        <v>111</v>
      </c>
      <c r="E3290" s="54" t="s">
        <v>1143</v>
      </c>
      <c r="F3290" s="54" t="s">
        <v>267</v>
      </c>
      <c r="G3290" s="54" t="s">
        <v>495</v>
      </c>
      <c r="H3290" s="54" t="s">
        <v>496</v>
      </c>
      <c r="I3290" s="54" t="s">
        <v>497</v>
      </c>
      <c r="J3290" s="54" t="s">
        <v>495</v>
      </c>
      <c r="K3290" s="54" t="s">
        <v>508</v>
      </c>
      <c r="L3290" s="89">
        <v>41688</v>
      </c>
      <c r="M3290" s="89"/>
      <c r="N3290" s="54" t="s">
        <v>509</v>
      </c>
      <c r="O3290" s="90">
        <v>0</v>
      </c>
      <c r="P3290" s="54">
        <v>1</v>
      </c>
    </row>
    <row r="3291" spans="1:16" ht="24">
      <c r="A3291" s="54" t="s">
        <v>225</v>
      </c>
      <c r="B3291" s="54" t="s">
        <v>185</v>
      </c>
      <c r="C3291" s="54" t="s">
        <v>1142</v>
      </c>
      <c r="D3291" s="54" t="s">
        <v>111</v>
      </c>
      <c r="E3291" s="54" t="s">
        <v>1143</v>
      </c>
      <c r="F3291" s="54" t="s">
        <v>267</v>
      </c>
      <c r="G3291" s="54" t="s">
        <v>495</v>
      </c>
      <c r="H3291" s="54" t="s">
        <v>496</v>
      </c>
      <c r="I3291" s="54" t="s">
        <v>497</v>
      </c>
      <c r="J3291" s="54" t="s">
        <v>495</v>
      </c>
      <c r="K3291" s="54" t="s">
        <v>510</v>
      </c>
      <c r="L3291" s="89">
        <v>41688</v>
      </c>
      <c r="M3291" s="89"/>
      <c r="N3291" s="54" t="s">
        <v>511</v>
      </c>
      <c r="O3291" s="90">
        <v>2.4369999999999999E-3</v>
      </c>
      <c r="P3291" s="54">
        <v>133</v>
      </c>
    </row>
    <row r="3292" spans="1:16" ht="24">
      <c r="A3292" s="54" t="s">
        <v>225</v>
      </c>
      <c r="B3292" s="54" t="s">
        <v>185</v>
      </c>
      <c r="C3292" s="54" t="s">
        <v>1142</v>
      </c>
      <c r="D3292" s="54" t="s">
        <v>111</v>
      </c>
      <c r="E3292" s="54" t="s">
        <v>1143</v>
      </c>
      <c r="F3292" s="54" t="s">
        <v>267</v>
      </c>
      <c r="G3292" s="54" t="s">
        <v>495</v>
      </c>
      <c r="H3292" s="54" t="s">
        <v>496</v>
      </c>
      <c r="I3292" s="54" t="s">
        <v>497</v>
      </c>
      <c r="J3292" s="54" t="s">
        <v>495</v>
      </c>
      <c r="K3292" s="54" t="s">
        <v>512</v>
      </c>
      <c r="L3292" s="89">
        <v>41688</v>
      </c>
      <c r="M3292" s="89"/>
      <c r="N3292" s="54" t="s">
        <v>513</v>
      </c>
      <c r="O3292" s="90">
        <v>2.8600000000000001E-4</v>
      </c>
      <c r="P3292" s="54">
        <v>18</v>
      </c>
    </row>
    <row r="3293" spans="1:16" ht="24">
      <c r="A3293" s="54" t="s">
        <v>225</v>
      </c>
      <c r="B3293" s="54" t="s">
        <v>185</v>
      </c>
      <c r="C3293" s="54" t="s">
        <v>1142</v>
      </c>
      <c r="D3293" s="54" t="s">
        <v>111</v>
      </c>
      <c r="E3293" s="54" t="s">
        <v>1143</v>
      </c>
      <c r="F3293" s="54" t="s">
        <v>267</v>
      </c>
      <c r="G3293" s="54" t="s">
        <v>495</v>
      </c>
      <c r="H3293" s="54" t="s">
        <v>496</v>
      </c>
      <c r="I3293" s="54" t="s">
        <v>497</v>
      </c>
      <c r="J3293" s="54" t="s">
        <v>495</v>
      </c>
      <c r="K3293" s="54" t="s">
        <v>514</v>
      </c>
      <c r="L3293" s="89">
        <v>41688</v>
      </c>
      <c r="M3293" s="89"/>
      <c r="N3293" s="54" t="s">
        <v>515</v>
      </c>
      <c r="O3293" s="90">
        <v>1.0706009999999999</v>
      </c>
      <c r="P3293" s="54">
        <v>1580</v>
      </c>
    </row>
    <row r="3294" spans="1:16" ht="24">
      <c r="A3294" s="54" t="s">
        <v>225</v>
      </c>
      <c r="B3294" s="54" t="s">
        <v>185</v>
      </c>
      <c r="C3294" s="54" t="s">
        <v>1142</v>
      </c>
      <c r="D3294" s="54" t="s">
        <v>111</v>
      </c>
      <c r="E3294" s="54" t="s">
        <v>1143</v>
      </c>
      <c r="F3294" s="54" t="s">
        <v>267</v>
      </c>
      <c r="G3294" s="54" t="s">
        <v>495</v>
      </c>
      <c r="H3294" s="54" t="s">
        <v>496</v>
      </c>
      <c r="I3294" s="54" t="s">
        <v>497</v>
      </c>
      <c r="J3294" s="54" t="s">
        <v>495</v>
      </c>
      <c r="K3294" s="54" t="s">
        <v>516</v>
      </c>
      <c r="L3294" s="89">
        <v>41688</v>
      </c>
      <c r="M3294" s="89"/>
      <c r="N3294" s="54" t="s">
        <v>517</v>
      </c>
      <c r="O3294" s="90">
        <v>0</v>
      </c>
      <c r="P3294" s="54">
        <v>19</v>
      </c>
    </row>
    <row r="3295" spans="1:16" ht="24">
      <c r="A3295" s="54" t="s">
        <v>225</v>
      </c>
      <c r="B3295" s="54" t="s">
        <v>185</v>
      </c>
      <c r="C3295" s="54" t="s">
        <v>1142</v>
      </c>
      <c r="D3295" s="54" t="s">
        <v>111</v>
      </c>
      <c r="E3295" s="54" t="s">
        <v>1143</v>
      </c>
      <c r="F3295" s="54" t="s">
        <v>267</v>
      </c>
      <c r="G3295" s="54" t="s">
        <v>495</v>
      </c>
      <c r="H3295" s="54" t="s">
        <v>496</v>
      </c>
      <c r="I3295" s="54" t="s">
        <v>497</v>
      </c>
      <c r="J3295" s="54" t="s">
        <v>495</v>
      </c>
      <c r="K3295" s="54" t="s">
        <v>518</v>
      </c>
      <c r="L3295" s="89">
        <v>41688</v>
      </c>
      <c r="M3295" s="89"/>
      <c r="N3295" s="54" t="s">
        <v>519</v>
      </c>
      <c r="O3295" s="90">
        <v>0</v>
      </c>
      <c r="P3295" s="54">
        <v>4</v>
      </c>
    </row>
    <row r="3296" spans="1:16" ht="24">
      <c r="A3296" s="54" t="s">
        <v>225</v>
      </c>
      <c r="B3296" s="54" t="s">
        <v>185</v>
      </c>
      <c r="C3296" s="54" t="s">
        <v>1142</v>
      </c>
      <c r="D3296" s="54" t="s">
        <v>111</v>
      </c>
      <c r="E3296" s="54" t="s">
        <v>1143</v>
      </c>
      <c r="F3296" s="54" t="s">
        <v>267</v>
      </c>
      <c r="G3296" s="54" t="s">
        <v>495</v>
      </c>
      <c r="H3296" s="54" t="s">
        <v>496</v>
      </c>
      <c r="I3296" s="54" t="s">
        <v>497</v>
      </c>
      <c r="J3296" s="54" t="s">
        <v>495</v>
      </c>
      <c r="K3296" s="54" t="s">
        <v>520</v>
      </c>
      <c r="L3296" s="89">
        <v>41688</v>
      </c>
      <c r="M3296" s="89"/>
      <c r="N3296" s="54" t="s">
        <v>521</v>
      </c>
      <c r="O3296" s="90">
        <v>0</v>
      </c>
      <c r="P3296" s="54">
        <v>31</v>
      </c>
    </row>
    <row r="3297" spans="1:16" ht="24">
      <c r="A3297" s="54" t="s">
        <v>225</v>
      </c>
      <c r="B3297" s="54" t="s">
        <v>185</v>
      </c>
      <c r="C3297" s="54" t="s">
        <v>1142</v>
      </c>
      <c r="D3297" s="54" t="s">
        <v>111</v>
      </c>
      <c r="E3297" s="54" t="s">
        <v>1143</v>
      </c>
      <c r="F3297" s="54" t="s">
        <v>267</v>
      </c>
      <c r="G3297" s="54" t="s">
        <v>283</v>
      </c>
      <c r="H3297" s="54" t="s">
        <v>284</v>
      </c>
      <c r="I3297" s="54" t="s">
        <v>285</v>
      </c>
      <c r="J3297" s="54" t="s">
        <v>283</v>
      </c>
      <c r="K3297" s="54" t="s">
        <v>527</v>
      </c>
      <c r="L3297" s="89">
        <v>41653</v>
      </c>
      <c r="M3297" s="89"/>
      <c r="N3297" s="54" t="s">
        <v>528</v>
      </c>
      <c r="O3297" s="90">
        <v>0</v>
      </c>
      <c r="P3297" s="54">
        <v>67</v>
      </c>
    </row>
    <row r="3298" spans="1:16" ht="24">
      <c r="A3298" s="54" t="s">
        <v>225</v>
      </c>
      <c r="B3298" s="54" t="s">
        <v>185</v>
      </c>
      <c r="C3298" s="54" t="s">
        <v>1142</v>
      </c>
      <c r="D3298" s="54" t="s">
        <v>111</v>
      </c>
      <c r="E3298" s="54" t="s">
        <v>1143</v>
      </c>
      <c r="F3298" s="54" t="s">
        <v>267</v>
      </c>
      <c r="G3298" s="54" t="s">
        <v>283</v>
      </c>
      <c r="H3298" s="54" t="s">
        <v>283</v>
      </c>
      <c r="I3298" s="54" t="s">
        <v>288</v>
      </c>
      <c r="J3298" s="54" t="s">
        <v>283</v>
      </c>
      <c r="K3298" s="54" t="s">
        <v>289</v>
      </c>
      <c r="L3298" s="89">
        <v>41653</v>
      </c>
      <c r="M3298" s="89"/>
      <c r="N3298" s="54" t="s">
        <v>290</v>
      </c>
      <c r="O3298" s="90">
        <v>1.2715000000000001E-2</v>
      </c>
      <c r="P3298" s="54">
        <v>12</v>
      </c>
    </row>
    <row r="3299" spans="1:16" ht="24">
      <c r="A3299" s="54" t="s">
        <v>225</v>
      </c>
      <c r="B3299" s="54" t="s">
        <v>185</v>
      </c>
      <c r="C3299" s="54" t="s">
        <v>1142</v>
      </c>
      <c r="D3299" s="54" t="s">
        <v>111</v>
      </c>
      <c r="E3299" s="54" t="s">
        <v>1143</v>
      </c>
      <c r="F3299" s="54" t="s">
        <v>267</v>
      </c>
      <c r="G3299" s="54" t="s">
        <v>283</v>
      </c>
      <c r="H3299" s="54" t="s">
        <v>283</v>
      </c>
      <c r="I3299" s="54" t="s">
        <v>288</v>
      </c>
      <c r="J3299" s="54" t="s">
        <v>283</v>
      </c>
      <c r="K3299" s="54" t="s">
        <v>291</v>
      </c>
      <c r="L3299" s="89">
        <v>41653</v>
      </c>
      <c r="M3299" s="89"/>
      <c r="N3299" s="54" t="s">
        <v>292</v>
      </c>
      <c r="O3299" s="90">
        <v>0</v>
      </c>
      <c r="P3299" s="54">
        <v>546</v>
      </c>
    </row>
    <row r="3300" spans="1:16" ht="24">
      <c r="A3300" s="54" t="s">
        <v>225</v>
      </c>
      <c r="B3300" s="54" t="s">
        <v>185</v>
      </c>
      <c r="C3300" s="54" t="s">
        <v>1142</v>
      </c>
      <c r="D3300" s="54" t="s">
        <v>111</v>
      </c>
      <c r="E3300" s="54" t="s">
        <v>1143</v>
      </c>
      <c r="F3300" s="54" t="s">
        <v>267</v>
      </c>
      <c r="G3300" s="54" t="s">
        <v>283</v>
      </c>
      <c r="H3300" s="54" t="s">
        <v>559</v>
      </c>
      <c r="I3300" s="54" t="s">
        <v>560</v>
      </c>
      <c r="J3300" s="54" t="s">
        <v>283</v>
      </c>
      <c r="K3300" s="54" t="s">
        <v>561</v>
      </c>
      <c r="L3300" s="89">
        <v>41653</v>
      </c>
      <c r="M3300" s="89"/>
      <c r="N3300" s="54" t="s">
        <v>562</v>
      </c>
      <c r="O3300" s="90">
        <v>1.8988000000000001E-2</v>
      </c>
      <c r="P3300" s="54">
        <v>25</v>
      </c>
    </row>
    <row r="3301" spans="1:16" ht="24">
      <c r="A3301" s="54" t="s">
        <v>225</v>
      </c>
      <c r="B3301" s="54" t="s">
        <v>185</v>
      </c>
      <c r="C3301" s="54" t="s">
        <v>1142</v>
      </c>
      <c r="D3301" s="54" t="s">
        <v>111</v>
      </c>
      <c r="E3301" s="54" t="s">
        <v>1143</v>
      </c>
      <c r="F3301" s="54" t="s">
        <v>267</v>
      </c>
      <c r="G3301" s="54" t="s">
        <v>283</v>
      </c>
      <c r="H3301" s="54" t="s">
        <v>559</v>
      </c>
      <c r="I3301" s="54" t="s">
        <v>560</v>
      </c>
      <c r="J3301" s="54" t="s">
        <v>283</v>
      </c>
      <c r="K3301" s="54" t="s">
        <v>565</v>
      </c>
      <c r="L3301" s="89">
        <v>41653</v>
      </c>
      <c r="M3301" s="89"/>
      <c r="N3301" s="54" t="s">
        <v>566</v>
      </c>
      <c r="O3301" s="90">
        <v>0</v>
      </c>
      <c r="P3301" s="54">
        <v>1</v>
      </c>
    </row>
    <row r="3302" spans="1:16" ht="24">
      <c r="A3302" s="54" t="s">
        <v>225</v>
      </c>
      <c r="B3302" s="54" t="s">
        <v>185</v>
      </c>
      <c r="C3302" s="54" t="s">
        <v>1142</v>
      </c>
      <c r="D3302" s="54" t="s">
        <v>111</v>
      </c>
      <c r="E3302" s="54" t="s">
        <v>1143</v>
      </c>
      <c r="F3302" s="54" t="s">
        <v>267</v>
      </c>
      <c r="G3302" s="54" t="s">
        <v>283</v>
      </c>
      <c r="H3302" s="54" t="s">
        <v>559</v>
      </c>
      <c r="I3302" s="54" t="s">
        <v>560</v>
      </c>
      <c r="J3302" s="54" t="s">
        <v>283</v>
      </c>
      <c r="K3302" s="54" t="s">
        <v>569</v>
      </c>
      <c r="L3302" s="89">
        <v>41653</v>
      </c>
      <c r="M3302" s="89"/>
      <c r="N3302" s="54" t="s">
        <v>570</v>
      </c>
      <c r="O3302" s="90">
        <v>0</v>
      </c>
      <c r="P3302" s="54">
        <v>13</v>
      </c>
    </row>
    <row r="3303" spans="1:16" ht="24">
      <c r="A3303" s="54" t="s">
        <v>225</v>
      </c>
      <c r="B3303" s="54" t="s">
        <v>185</v>
      </c>
      <c r="C3303" s="54" t="s">
        <v>1142</v>
      </c>
      <c r="D3303" s="54" t="s">
        <v>111</v>
      </c>
      <c r="E3303" s="54" t="s">
        <v>1143</v>
      </c>
      <c r="F3303" s="54" t="s">
        <v>267</v>
      </c>
      <c r="G3303" s="54" t="s">
        <v>283</v>
      </c>
      <c r="H3303" s="54" t="s">
        <v>592</v>
      </c>
      <c r="I3303" s="54" t="s">
        <v>593</v>
      </c>
      <c r="J3303" s="54" t="s">
        <v>283</v>
      </c>
      <c r="K3303" s="54" t="s">
        <v>592</v>
      </c>
      <c r="L3303" s="89">
        <v>42440</v>
      </c>
      <c r="M3303" s="89"/>
      <c r="N3303" s="54" t="s">
        <v>594</v>
      </c>
      <c r="O3303" s="90">
        <v>0</v>
      </c>
      <c r="P3303" s="54">
        <v>2</v>
      </c>
    </row>
    <row r="3304" spans="1:16" ht="24">
      <c r="A3304" s="54" t="s">
        <v>225</v>
      </c>
      <c r="B3304" s="54" t="s">
        <v>185</v>
      </c>
      <c r="C3304" s="54" t="s">
        <v>1142</v>
      </c>
      <c r="D3304" s="54" t="s">
        <v>111</v>
      </c>
      <c r="E3304" s="54" t="s">
        <v>1143</v>
      </c>
      <c r="F3304" s="54" t="s">
        <v>267</v>
      </c>
      <c r="G3304" s="54" t="s">
        <v>283</v>
      </c>
      <c r="H3304" s="54" t="s">
        <v>295</v>
      </c>
      <c r="I3304" s="54" t="s">
        <v>296</v>
      </c>
      <c r="J3304" s="54" t="s">
        <v>283</v>
      </c>
      <c r="K3304" s="54" t="s">
        <v>295</v>
      </c>
      <c r="L3304" s="89">
        <v>42391</v>
      </c>
      <c r="M3304" s="89"/>
      <c r="N3304" s="54" t="s">
        <v>297</v>
      </c>
      <c r="O3304" s="90">
        <v>0</v>
      </c>
      <c r="P3304" s="54">
        <v>59</v>
      </c>
    </row>
    <row r="3305" spans="1:16" ht="24">
      <c r="A3305" s="54" t="s">
        <v>225</v>
      </c>
      <c r="B3305" s="54" t="s">
        <v>185</v>
      </c>
      <c r="C3305" s="54" t="s">
        <v>1142</v>
      </c>
      <c r="D3305" s="54" t="s">
        <v>111</v>
      </c>
      <c r="E3305" s="54" t="s">
        <v>1143</v>
      </c>
      <c r="F3305" s="54" t="s">
        <v>267</v>
      </c>
      <c r="G3305" s="54" t="s">
        <v>620</v>
      </c>
      <c r="H3305" s="54" t="s">
        <v>621</v>
      </c>
      <c r="I3305" s="54" t="s">
        <v>622</v>
      </c>
      <c r="J3305" s="54" t="s">
        <v>620</v>
      </c>
      <c r="K3305" s="54" t="s">
        <v>631</v>
      </c>
      <c r="L3305" s="89">
        <v>42874</v>
      </c>
      <c r="M3305" s="89"/>
      <c r="N3305" s="54" t="s">
        <v>632</v>
      </c>
      <c r="O3305" s="90">
        <v>0</v>
      </c>
      <c r="P3305" s="54">
        <v>1</v>
      </c>
    </row>
    <row r="3306" spans="1:16" ht="24">
      <c r="A3306" s="54" t="s">
        <v>225</v>
      </c>
      <c r="B3306" s="54" t="s">
        <v>185</v>
      </c>
      <c r="C3306" s="54" t="s">
        <v>1142</v>
      </c>
      <c r="D3306" s="54" t="s">
        <v>111</v>
      </c>
      <c r="E3306" s="54" t="s">
        <v>1143</v>
      </c>
      <c r="F3306" s="54" t="s">
        <v>267</v>
      </c>
      <c r="G3306" s="54" t="s">
        <v>642</v>
      </c>
      <c r="H3306" s="54" t="s">
        <v>643</v>
      </c>
      <c r="I3306" s="54" t="s">
        <v>644</v>
      </c>
      <c r="J3306" s="54" t="s">
        <v>642</v>
      </c>
      <c r="K3306" s="54" t="s">
        <v>645</v>
      </c>
      <c r="L3306" s="89">
        <v>42790</v>
      </c>
      <c r="M3306" s="89"/>
      <c r="N3306" s="54" t="s">
        <v>646</v>
      </c>
      <c r="O3306" s="90">
        <v>7.5478900000000007</v>
      </c>
      <c r="P3306" s="54">
        <v>9636</v>
      </c>
    </row>
    <row r="3307" spans="1:16" ht="24">
      <c r="A3307" s="54" t="s">
        <v>225</v>
      </c>
      <c r="B3307" s="54" t="s">
        <v>185</v>
      </c>
      <c r="C3307" s="54" t="s">
        <v>1142</v>
      </c>
      <c r="D3307" s="54" t="s">
        <v>111</v>
      </c>
      <c r="E3307" s="54" t="s">
        <v>1143</v>
      </c>
      <c r="F3307" s="54" t="s">
        <v>267</v>
      </c>
      <c r="G3307" s="54" t="s">
        <v>642</v>
      </c>
      <c r="H3307" s="54" t="s">
        <v>643</v>
      </c>
      <c r="I3307" s="54" t="s">
        <v>644</v>
      </c>
      <c r="J3307" s="54" t="s">
        <v>642</v>
      </c>
      <c r="K3307" s="54" t="s">
        <v>648</v>
      </c>
      <c r="L3307" s="89">
        <v>42790</v>
      </c>
      <c r="M3307" s="89"/>
      <c r="N3307" s="54" t="s">
        <v>649</v>
      </c>
      <c r="O3307" s="90">
        <v>0.347464</v>
      </c>
      <c r="P3307" s="54">
        <v>2410</v>
      </c>
    </row>
    <row r="3308" spans="1:16" ht="24">
      <c r="A3308" s="54" t="s">
        <v>225</v>
      </c>
      <c r="B3308" s="54" t="s">
        <v>185</v>
      </c>
      <c r="C3308" s="54" t="s">
        <v>1142</v>
      </c>
      <c r="D3308" s="54" t="s">
        <v>111</v>
      </c>
      <c r="E3308" s="54" t="s">
        <v>1143</v>
      </c>
      <c r="F3308" s="54" t="s">
        <v>267</v>
      </c>
      <c r="G3308" s="54" t="s">
        <v>642</v>
      </c>
      <c r="H3308" s="54" t="s">
        <v>643</v>
      </c>
      <c r="I3308" s="54" t="s">
        <v>644</v>
      </c>
      <c r="J3308" s="54" t="s">
        <v>642</v>
      </c>
      <c r="K3308" s="54" t="s">
        <v>650</v>
      </c>
      <c r="L3308" s="89">
        <v>42790</v>
      </c>
      <c r="M3308" s="89"/>
      <c r="N3308" s="54" t="s">
        <v>651</v>
      </c>
      <c r="O3308" s="90">
        <v>0.347464</v>
      </c>
      <c r="P3308" s="54">
        <v>2410</v>
      </c>
    </row>
    <row r="3309" spans="1:16" ht="24">
      <c r="A3309" s="54" t="s">
        <v>225</v>
      </c>
      <c r="B3309" s="54" t="s">
        <v>185</v>
      </c>
      <c r="C3309" s="54" t="s">
        <v>1142</v>
      </c>
      <c r="D3309" s="54" t="s">
        <v>111</v>
      </c>
      <c r="E3309" s="54" t="s">
        <v>1143</v>
      </c>
      <c r="F3309" s="54" t="s">
        <v>267</v>
      </c>
      <c r="G3309" s="54" t="s">
        <v>642</v>
      </c>
      <c r="H3309" s="54" t="s">
        <v>643</v>
      </c>
      <c r="I3309" s="54" t="s">
        <v>644</v>
      </c>
      <c r="J3309" s="54" t="s">
        <v>642</v>
      </c>
      <c r="K3309" s="54" t="s">
        <v>652</v>
      </c>
      <c r="L3309" s="89">
        <v>42790</v>
      </c>
      <c r="M3309" s="89"/>
      <c r="N3309" s="54" t="s">
        <v>653</v>
      </c>
      <c r="O3309" s="90">
        <v>0.347464</v>
      </c>
      <c r="P3309" s="54">
        <v>2410</v>
      </c>
    </row>
    <row r="3310" spans="1:16" ht="24">
      <c r="A3310" s="54" t="s">
        <v>225</v>
      </c>
      <c r="B3310" s="54" t="s">
        <v>185</v>
      </c>
      <c r="C3310" s="54" t="s">
        <v>1142</v>
      </c>
      <c r="D3310" s="54" t="s">
        <v>111</v>
      </c>
      <c r="E3310" s="54" t="s">
        <v>1143</v>
      </c>
      <c r="F3310" s="54" t="s">
        <v>267</v>
      </c>
      <c r="G3310" s="54" t="s">
        <v>642</v>
      </c>
      <c r="H3310" s="54" t="s">
        <v>643</v>
      </c>
      <c r="I3310" s="54" t="s">
        <v>644</v>
      </c>
      <c r="J3310" s="54" t="s">
        <v>642</v>
      </c>
      <c r="K3310" s="54" t="s">
        <v>654</v>
      </c>
      <c r="L3310" s="89">
        <v>42790</v>
      </c>
      <c r="M3310" s="89"/>
      <c r="N3310" s="54" t="s">
        <v>655</v>
      </c>
      <c r="O3310" s="90">
        <v>0.347464</v>
      </c>
      <c r="P3310" s="54">
        <v>2410</v>
      </c>
    </row>
    <row r="3311" spans="1:16" ht="24">
      <c r="A3311" s="54" t="s">
        <v>225</v>
      </c>
      <c r="B3311" s="54" t="s">
        <v>185</v>
      </c>
      <c r="C3311" s="54" t="s">
        <v>1142</v>
      </c>
      <c r="D3311" s="54" t="s">
        <v>111</v>
      </c>
      <c r="E3311" s="54" t="s">
        <v>1143</v>
      </c>
      <c r="F3311" s="54" t="s">
        <v>267</v>
      </c>
      <c r="G3311" s="54" t="s">
        <v>642</v>
      </c>
      <c r="H3311" s="54" t="s">
        <v>643</v>
      </c>
      <c r="I3311" s="54" t="s">
        <v>644</v>
      </c>
      <c r="J3311" s="54" t="s">
        <v>642</v>
      </c>
      <c r="K3311" s="54" t="s">
        <v>656</v>
      </c>
      <c r="L3311" s="89">
        <v>42790</v>
      </c>
      <c r="M3311" s="89"/>
      <c r="N3311" s="54" t="s">
        <v>658</v>
      </c>
      <c r="O3311" s="90">
        <v>0.347464</v>
      </c>
      <c r="P3311" s="54">
        <v>2410</v>
      </c>
    </row>
    <row r="3312" spans="1:16" ht="24">
      <c r="A3312" s="54" t="s">
        <v>225</v>
      </c>
      <c r="B3312" s="54" t="s">
        <v>185</v>
      </c>
      <c r="C3312" s="54" t="s">
        <v>1142</v>
      </c>
      <c r="D3312" s="54" t="s">
        <v>111</v>
      </c>
      <c r="E3312" s="54" t="s">
        <v>1143</v>
      </c>
      <c r="F3312" s="54" t="s">
        <v>267</v>
      </c>
      <c r="G3312" s="54" t="s">
        <v>642</v>
      </c>
      <c r="H3312" s="54" t="s">
        <v>643</v>
      </c>
      <c r="I3312" s="54" t="s">
        <v>644</v>
      </c>
      <c r="J3312" s="54" t="s">
        <v>642</v>
      </c>
      <c r="K3312" s="54" t="s">
        <v>659</v>
      </c>
      <c r="L3312" s="89">
        <v>42790</v>
      </c>
      <c r="M3312" s="89"/>
      <c r="N3312" s="54" t="s">
        <v>660</v>
      </c>
      <c r="O3312" s="90">
        <v>0.347464</v>
      </c>
      <c r="P3312" s="54">
        <v>2410</v>
      </c>
    </row>
    <row r="3313" spans="1:16" ht="24">
      <c r="A3313" s="54" t="s">
        <v>225</v>
      </c>
      <c r="B3313" s="54" t="s">
        <v>185</v>
      </c>
      <c r="C3313" s="54" t="s">
        <v>1142</v>
      </c>
      <c r="D3313" s="54" t="s">
        <v>111</v>
      </c>
      <c r="E3313" s="54" t="s">
        <v>1143</v>
      </c>
      <c r="F3313" s="54" t="s">
        <v>267</v>
      </c>
      <c r="G3313" s="54" t="s">
        <v>642</v>
      </c>
      <c r="H3313" s="54" t="s">
        <v>643</v>
      </c>
      <c r="I3313" s="54" t="s">
        <v>644</v>
      </c>
      <c r="J3313" s="54" t="s">
        <v>642</v>
      </c>
      <c r="K3313" s="54" t="s">
        <v>659</v>
      </c>
      <c r="L3313" s="89">
        <v>42790</v>
      </c>
      <c r="M3313" s="89"/>
      <c r="N3313" s="54" t="s">
        <v>661</v>
      </c>
      <c r="O3313" s="90">
        <v>0.112752</v>
      </c>
      <c r="P3313" s="54">
        <v>971</v>
      </c>
    </row>
    <row r="3314" spans="1:16" ht="24">
      <c r="A3314" s="54" t="s">
        <v>225</v>
      </c>
      <c r="B3314" s="54" t="s">
        <v>185</v>
      </c>
      <c r="C3314" s="54" t="s">
        <v>1142</v>
      </c>
      <c r="D3314" s="54" t="s">
        <v>111</v>
      </c>
      <c r="E3314" s="54" t="s">
        <v>1143</v>
      </c>
      <c r="F3314" s="54" t="s">
        <v>267</v>
      </c>
      <c r="G3314" s="54" t="s">
        <v>642</v>
      </c>
      <c r="H3314" s="54" t="s">
        <v>643</v>
      </c>
      <c r="I3314" s="54" t="s">
        <v>644</v>
      </c>
      <c r="J3314" s="54" t="s">
        <v>642</v>
      </c>
      <c r="K3314" s="54" t="s">
        <v>643</v>
      </c>
      <c r="L3314" s="89">
        <v>42790</v>
      </c>
      <c r="M3314" s="89"/>
      <c r="N3314" s="54" t="s">
        <v>663</v>
      </c>
      <c r="O3314" s="90">
        <v>0.347464</v>
      </c>
      <c r="P3314" s="54">
        <v>2410</v>
      </c>
    </row>
    <row r="3315" spans="1:16" ht="24">
      <c r="A3315" s="54" t="s">
        <v>225</v>
      </c>
      <c r="B3315" s="54" t="s">
        <v>185</v>
      </c>
      <c r="C3315" s="54" t="s">
        <v>1142</v>
      </c>
      <c r="D3315" s="54" t="s">
        <v>111</v>
      </c>
      <c r="E3315" s="54" t="s">
        <v>1143</v>
      </c>
      <c r="F3315" s="54" t="s">
        <v>267</v>
      </c>
      <c r="G3315" s="54" t="s">
        <v>642</v>
      </c>
      <c r="H3315" s="54" t="s">
        <v>643</v>
      </c>
      <c r="I3315" s="54" t="s">
        <v>644</v>
      </c>
      <c r="J3315" s="54" t="s">
        <v>642</v>
      </c>
      <c r="K3315" s="54" t="s">
        <v>664</v>
      </c>
      <c r="L3315" s="89">
        <v>42790</v>
      </c>
      <c r="M3315" s="89"/>
      <c r="N3315" s="54" t="s">
        <v>665</v>
      </c>
      <c r="O3315" s="90">
        <v>0.347464</v>
      </c>
      <c r="P3315" s="54">
        <v>2410</v>
      </c>
    </row>
    <row r="3316" spans="1:16" ht="24">
      <c r="A3316" s="54" t="s">
        <v>225</v>
      </c>
      <c r="B3316" s="54" t="s">
        <v>185</v>
      </c>
      <c r="C3316" s="54" t="s">
        <v>1142</v>
      </c>
      <c r="D3316" s="54" t="s">
        <v>111</v>
      </c>
      <c r="E3316" s="54" t="s">
        <v>1143</v>
      </c>
      <c r="F3316" s="54" t="s">
        <v>267</v>
      </c>
      <c r="G3316" s="54" t="s">
        <v>642</v>
      </c>
      <c r="H3316" s="54" t="s">
        <v>643</v>
      </c>
      <c r="I3316" s="54" t="s">
        <v>644</v>
      </c>
      <c r="J3316" s="54" t="s">
        <v>667</v>
      </c>
      <c r="K3316" s="54" t="s">
        <v>668</v>
      </c>
      <c r="L3316" s="89">
        <v>42790</v>
      </c>
      <c r="M3316" s="89"/>
      <c r="N3316" s="54" t="s">
        <v>669</v>
      </c>
      <c r="O3316" s="90">
        <v>0.347464</v>
      </c>
      <c r="P3316" s="54">
        <v>2410</v>
      </c>
    </row>
    <row r="3317" spans="1:16" ht="24">
      <c r="A3317" s="54" t="s">
        <v>225</v>
      </c>
      <c r="B3317" s="54" t="s">
        <v>185</v>
      </c>
      <c r="C3317" s="54" t="s">
        <v>1142</v>
      </c>
      <c r="D3317" s="54" t="s">
        <v>111</v>
      </c>
      <c r="E3317" s="54" t="s">
        <v>1143</v>
      </c>
      <c r="F3317" s="54" t="s">
        <v>267</v>
      </c>
      <c r="G3317" s="54" t="s">
        <v>642</v>
      </c>
      <c r="H3317" s="54" t="s">
        <v>643</v>
      </c>
      <c r="I3317" s="54" t="s">
        <v>644</v>
      </c>
      <c r="J3317" s="54" t="s">
        <v>670</v>
      </c>
      <c r="K3317" s="54" t="s">
        <v>671</v>
      </c>
      <c r="L3317" s="89">
        <v>42790</v>
      </c>
      <c r="M3317" s="89"/>
      <c r="N3317" s="54" t="s">
        <v>672</v>
      </c>
      <c r="O3317" s="90">
        <v>0.82020800000000005</v>
      </c>
      <c r="P3317" s="54">
        <v>2556</v>
      </c>
    </row>
    <row r="3318" spans="1:16" ht="24">
      <c r="A3318" s="54" t="s">
        <v>225</v>
      </c>
      <c r="B3318" s="54" t="s">
        <v>185</v>
      </c>
      <c r="C3318" s="54" t="s">
        <v>1142</v>
      </c>
      <c r="D3318" s="54" t="s">
        <v>111</v>
      </c>
      <c r="E3318" s="54" t="s">
        <v>1143</v>
      </c>
      <c r="F3318" s="54" t="s">
        <v>267</v>
      </c>
      <c r="G3318" s="54" t="s">
        <v>194</v>
      </c>
      <c r="H3318" s="54" t="s">
        <v>715</v>
      </c>
      <c r="I3318" s="54" t="s">
        <v>716</v>
      </c>
      <c r="J3318" s="54" t="s">
        <v>194</v>
      </c>
      <c r="K3318" s="54" t="s">
        <v>715</v>
      </c>
      <c r="L3318" s="89">
        <v>42627</v>
      </c>
      <c r="M3318" s="89"/>
      <c r="N3318" s="54" t="s">
        <v>717</v>
      </c>
      <c r="O3318" s="90">
        <v>9.715799999999998E-2</v>
      </c>
      <c r="P3318" s="54">
        <v>102</v>
      </c>
    </row>
    <row r="3319" spans="1:16" ht="24">
      <c r="A3319" s="54" t="s">
        <v>225</v>
      </c>
      <c r="B3319" s="54" t="s">
        <v>185</v>
      </c>
      <c r="C3319" s="54" t="s">
        <v>1142</v>
      </c>
      <c r="D3319" s="54" t="s">
        <v>111</v>
      </c>
      <c r="E3319" s="54" t="s">
        <v>1143</v>
      </c>
      <c r="F3319" s="54" t="s">
        <v>267</v>
      </c>
      <c r="G3319" s="54" t="s">
        <v>194</v>
      </c>
      <c r="H3319" s="54" t="s">
        <v>346</v>
      </c>
      <c r="I3319" s="54" t="s">
        <v>723</v>
      </c>
      <c r="J3319" s="54" t="s">
        <v>194</v>
      </c>
      <c r="K3319" s="54" t="s">
        <v>346</v>
      </c>
      <c r="L3319" s="89">
        <v>41744</v>
      </c>
      <c r="M3319" s="89"/>
      <c r="N3319" s="54" t="s">
        <v>724</v>
      </c>
      <c r="O3319" s="90">
        <v>0</v>
      </c>
      <c r="P3319" s="54">
        <v>85</v>
      </c>
    </row>
    <row r="3320" spans="1:16" ht="24">
      <c r="A3320" s="54" t="s">
        <v>225</v>
      </c>
      <c r="B3320" s="54" t="s">
        <v>185</v>
      </c>
      <c r="C3320" s="54" t="s">
        <v>1142</v>
      </c>
      <c r="D3320" s="54" t="s">
        <v>111</v>
      </c>
      <c r="E3320" s="54" t="s">
        <v>1143</v>
      </c>
      <c r="F3320" s="54" t="s">
        <v>267</v>
      </c>
      <c r="G3320" s="54" t="s">
        <v>194</v>
      </c>
      <c r="H3320" s="54" t="s">
        <v>725</v>
      </c>
      <c r="I3320" s="54" t="s">
        <v>726</v>
      </c>
      <c r="J3320" s="54" t="s">
        <v>194</v>
      </c>
      <c r="K3320" s="54" t="s">
        <v>725</v>
      </c>
      <c r="L3320" s="89">
        <v>41660</v>
      </c>
      <c r="M3320" s="89"/>
      <c r="N3320" s="54" t="s">
        <v>727</v>
      </c>
      <c r="O3320" s="90">
        <v>0</v>
      </c>
      <c r="P3320" s="54">
        <v>83</v>
      </c>
    </row>
    <row r="3321" spans="1:16" ht="24">
      <c r="A3321" s="54" t="s">
        <v>225</v>
      </c>
      <c r="B3321" s="54" t="s">
        <v>185</v>
      </c>
      <c r="C3321" s="54" t="s">
        <v>1142</v>
      </c>
      <c r="D3321" s="54" t="s">
        <v>111</v>
      </c>
      <c r="E3321" s="54" t="s">
        <v>1143</v>
      </c>
      <c r="F3321" s="54" t="s">
        <v>267</v>
      </c>
      <c r="G3321" s="54" t="s">
        <v>198</v>
      </c>
      <c r="H3321" s="54" t="s">
        <v>752</v>
      </c>
      <c r="I3321" s="54" t="s">
        <v>753</v>
      </c>
      <c r="J3321" s="54" t="s">
        <v>198</v>
      </c>
      <c r="K3321" s="54" t="s">
        <v>752</v>
      </c>
      <c r="L3321" s="89">
        <v>42031</v>
      </c>
      <c r="M3321" s="89"/>
      <c r="N3321" s="54" t="s">
        <v>754</v>
      </c>
      <c r="O3321" s="90">
        <v>0</v>
      </c>
      <c r="P3321" s="54">
        <v>15</v>
      </c>
    </row>
    <row r="3322" spans="1:16" ht="24">
      <c r="A3322" s="54" t="s">
        <v>225</v>
      </c>
      <c r="B3322" s="54" t="s">
        <v>185</v>
      </c>
      <c r="C3322" s="54" t="s">
        <v>1142</v>
      </c>
      <c r="D3322" s="54" t="s">
        <v>111</v>
      </c>
      <c r="E3322" s="54" t="s">
        <v>1143</v>
      </c>
      <c r="F3322" s="54" t="s">
        <v>267</v>
      </c>
      <c r="G3322" s="54" t="s">
        <v>198</v>
      </c>
      <c r="H3322" s="54" t="s">
        <v>755</v>
      </c>
      <c r="I3322" s="54" t="s">
        <v>756</v>
      </c>
      <c r="J3322" s="54" t="s">
        <v>198</v>
      </c>
      <c r="K3322" s="54" t="s">
        <v>761</v>
      </c>
      <c r="L3322" s="89">
        <v>42101</v>
      </c>
      <c r="M3322" s="89"/>
      <c r="N3322" s="54" t="s">
        <v>762</v>
      </c>
      <c r="O3322" s="90">
        <v>7.1512999999999993E-2</v>
      </c>
      <c r="P3322" s="54">
        <v>21</v>
      </c>
    </row>
    <row r="3323" spans="1:16" ht="24">
      <c r="A3323" s="54" t="s">
        <v>225</v>
      </c>
      <c r="B3323" s="54" t="s">
        <v>185</v>
      </c>
      <c r="C3323" s="54" t="s">
        <v>1142</v>
      </c>
      <c r="D3323" s="54" t="s">
        <v>111</v>
      </c>
      <c r="E3323" s="54" t="s">
        <v>1143</v>
      </c>
      <c r="F3323" s="54" t="s">
        <v>267</v>
      </c>
      <c r="G3323" s="54" t="s">
        <v>198</v>
      </c>
      <c r="H3323" s="54" t="s">
        <v>755</v>
      </c>
      <c r="I3323" s="54" t="s">
        <v>756</v>
      </c>
      <c r="J3323" s="54" t="s">
        <v>198</v>
      </c>
      <c r="K3323" s="54" t="s">
        <v>767</v>
      </c>
      <c r="L3323" s="89">
        <v>42101</v>
      </c>
      <c r="M3323" s="89"/>
      <c r="N3323" s="54" t="s">
        <v>768</v>
      </c>
      <c r="O3323" s="90">
        <v>0</v>
      </c>
      <c r="P3323" s="54">
        <v>1</v>
      </c>
    </row>
    <row r="3324" spans="1:16" ht="24">
      <c r="A3324" s="54" t="s">
        <v>225</v>
      </c>
      <c r="B3324" s="54" t="s">
        <v>185</v>
      </c>
      <c r="C3324" s="54" t="s">
        <v>1142</v>
      </c>
      <c r="D3324" s="54" t="s">
        <v>111</v>
      </c>
      <c r="E3324" s="54" t="s">
        <v>1143</v>
      </c>
      <c r="F3324" s="54" t="s">
        <v>267</v>
      </c>
      <c r="G3324" s="54" t="s">
        <v>198</v>
      </c>
      <c r="H3324" s="54" t="s">
        <v>773</v>
      </c>
      <c r="I3324" s="54" t="s">
        <v>774</v>
      </c>
      <c r="J3324" s="54" t="s">
        <v>198</v>
      </c>
      <c r="K3324" s="54" t="s">
        <v>773</v>
      </c>
      <c r="L3324" s="89">
        <v>42578</v>
      </c>
      <c r="M3324" s="89"/>
      <c r="N3324" s="54" t="s">
        <v>775</v>
      </c>
      <c r="O3324" s="90">
        <v>0</v>
      </c>
      <c r="P3324" s="54">
        <v>5</v>
      </c>
    </row>
    <row r="3325" spans="1:16" ht="24">
      <c r="A3325" s="54" t="s">
        <v>225</v>
      </c>
      <c r="B3325" s="54" t="s">
        <v>185</v>
      </c>
      <c r="C3325" s="54" t="s">
        <v>1142</v>
      </c>
      <c r="D3325" s="54" t="s">
        <v>111</v>
      </c>
      <c r="E3325" s="54" t="s">
        <v>1143</v>
      </c>
      <c r="F3325" s="54" t="s">
        <v>267</v>
      </c>
      <c r="G3325" s="54" t="s">
        <v>198</v>
      </c>
      <c r="H3325" s="54" t="s">
        <v>776</v>
      </c>
      <c r="I3325" s="54" t="s">
        <v>777</v>
      </c>
      <c r="J3325" s="54" t="s">
        <v>198</v>
      </c>
      <c r="K3325" s="54" t="s">
        <v>776</v>
      </c>
      <c r="L3325" s="89">
        <v>41988</v>
      </c>
      <c r="M3325" s="89"/>
      <c r="N3325" s="54" t="s">
        <v>778</v>
      </c>
      <c r="O3325" s="90">
        <v>0</v>
      </c>
      <c r="P3325" s="54">
        <v>8</v>
      </c>
    </row>
    <row r="3326" spans="1:16" ht="24">
      <c r="A3326" s="54" t="s">
        <v>225</v>
      </c>
      <c r="B3326" s="54" t="s">
        <v>185</v>
      </c>
      <c r="C3326" s="54" t="s">
        <v>1142</v>
      </c>
      <c r="D3326" s="54" t="s">
        <v>111</v>
      </c>
      <c r="E3326" s="54" t="s">
        <v>1143</v>
      </c>
      <c r="F3326" s="54" t="s">
        <v>267</v>
      </c>
      <c r="G3326" s="54" t="s">
        <v>198</v>
      </c>
      <c r="H3326" s="54" t="s">
        <v>776</v>
      </c>
      <c r="I3326" s="54" t="s">
        <v>779</v>
      </c>
      <c r="J3326" s="54" t="s">
        <v>198</v>
      </c>
      <c r="K3326" s="54" t="s">
        <v>784</v>
      </c>
      <c r="L3326" s="89">
        <v>42307</v>
      </c>
      <c r="M3326" s="89"/>
      <c r="N3326" s="54" t="s">
        <v>785</v>
      </c>
      <c r="O3326" s="90">
        <v>0</v>
      </c>
      <c r="P3326" s="54">
        <v>9</v>
      </c>
    </row>
    <row r="3327" spans="1:16" ht="24">
      <c r="A3327" s="54" t="s">
        <v>225</v>
      </c>
      <c r="B3327" s="54" t="s">
        <v>185</v>
      </c>
      <c r="C3327" s="54" t="s">
        <v>1142</v>
      </c>
      <c r="D3327" s="54" t="s">
        <v>111</v>
      </c>
      <c r="E3327" s="54" t="s">
        <v>1143</v>
      </c>
      <c r="F3327" s="54" t="s">
        <v>267</v>
      </c>
      <c r="G3327" s="54" t="s">
        <v>256</v>
      </c>
      <c r="H3327" s="54" t="s">
        <v>788</v>
      </c>
      <c r="I3327" s="54" t="s">
        <v>789</v>
      </c>
      <c r="J3327" s="54" t="s">
        <v>256</v>
      </c>
      <c r="K3327" s="54" t="s">
        <v>788</v>
      </c>
      <c r="L3327" s="89">
        <v>1</v>
      </c>
      <c r="M3327" s="89"/>
      <c r="N3327" s="54" t="s">
        <v>790</v>
      </c>
      <c r="O3327" s="90">
        <v>0</v>
      </c>
      <c r="P3327" s="54">
        <v>7</v>
      </c>
    </row>
    <row r="3328" spans="1:16" ht="24">
      <c r="A3328" s="54" t="s">
        <v>225</v>
      </c>
      <c r="B3328" s="54" t="s">
        <v>185</v>
      </c>
      <c r="C3328" s="54" t="s">
        <v>1142</v>
      </c>
      <c r="D3328" s="54" t="s">
        <v>111</v>
      </c>
      <c r="E3328" s="54" t="s">
        <v>1143</v>
      </c>
      <c r="F3328" s="54" t="s">
        <v>267</v>
      </c>
      <c r="G3328" s="54" t="s">
        <v>256</v>
      </c>
      <c r="H3328" s="54" t="s">
        <v>298</v>
      </c>
      <c r="I3328" s="54" t="s">
        <v>299</v>
      </c>
      <c r="J3328" s="54" t="s">
        <v>256</v>
      </c>
      <c r="K3328" s="54" t="s">
        <v>300</v>
      </c>
      <c r="L3328" s="89">
        <v>42601</v>
      </c>
      <c r="M3328" s="89"/>
      <c r="N3328" s="54" t="s">
        <v>301</v>
      </c>
      <c r="O3328" s="90">
        <v>0</v>
      </c>
      <c r="P3328" s="54">
        <v>21</v>
      </c>
    </row>
    <row r="3329" spans="1:16" ht="24">
      <c r="A3329" s="54" t="s">
        <v>225</v>
      </c>
      <c r="B3329" s="54" t="s">
        <v>185</v>
      </c>
      <c r="C3329" s="54" t="s">
        <v>1142</v>
      </c>
      <c r="D3329" s="54" t="s">
        <v>111</v>
      </c>
      <c r="E3329" s="54" t="s">
        <v>1143</v>
      </c>
      <c r="F3329" s="54" t="s">
        <v>267</v>
      </c>
      <c r="G3329" s="54" t="s">
        <v>256</v>
      </c>
      <c r="H3329" s="54" t="s">
        <v>298</v>
      </c>
      <c r="I3329" s="54" t="s">
        <v>299</v>
      </c>
      <c r="J3329" s="54" t="s">
        <v>256</v>
      </c>
      <c r="K3329" s="54" t="s">
        <v>298</v>
      </c>
      <c r="L3329" s="89">
        <v>42601</v>
      </c>
      <c r="M3329" s="89"/>
      <c r="N3329" s="54" t="s">
        <v>793</v>
      </c>
      <c r="O3329" s="90">
        <v>0</v>
      </c>
      <c r="P3329" s="54">
        <v>101</v>
      </c>
    </row>
    <row r="3330" spans="1:16" ht="24">
      <c r="A3330" s="54" t="s">
        <v>225</v>
      </c>
      <c r="B3330" s="54" t="s">
        <v>185</v>
      </c>
      <c r="C3330" s="54" t="s">
        <v>1142</v>
      </c>
      <c r="D3330" s="54" t="s">
        <v>111</v>
      </c>
      <c r="E3330" s="54" t="s">
        <v>1143</v>
      </c>
      <c r="F3330" s="54" t="s">
        <v>267</v>
      </c>
      <c r="G3330" s="54" t="s">
        <v>302</v>
      </c>
      <c r="H3330" s="54" t="s">
        <v>830</v>
      </c>
      <c r="I3330" s="54" t="s">
        <v>831</v>
      </c>
      <c r="J3330" s="54" t="s">
        <v>302</v>
      </c>
      <c r="K3330" s="54" t="s">
        <v>848</v>
      </c>
      <c r="L3330" s="89">
        <v>41695</v>
      </c>
      <c r="M3330" s="89"/>
      <c r="N3330" s="54" t="s">
        <v>849</v>
      </c>
      <c r="O3330" s="90">
        <v>1.8100000000000001E-4</v>
      </c>
      <c r="P3330" s="54">
        <v>9</v>
      </c>
    </row>
    <row r="3331" spans="1:16" ht="24">
      <c r="A3331" s="54" t="s">
        <v>225</v>
      </c>
      <c r="B3331" s="54" t="s">
        <v>185</v>
      </c>
      <c r="C3331" s="54" t="s">
        <v>1142</v>
      </c>
      <c r="D3331" s="54" t="s">
        <v>111</v>
      </c>
      <c r="E3331" s="54" t="s">
        <v>1143</v>
      </c>
      <c r="F3331" s="54" t="s">
        <v>267</v>
      </c>
      <c r="G3331" s="54" t="s">
        <v>302</v>
      </c>
      <c r="H3331" s="54" t="s">
        <v>830</v>
      </c>
      <c r="I3331" s="54" t="s">
        <v>831</v>
      </c>
      <c r="J3331" s="54" t="s">
        <v>302</v>
      </c>
      <c r="K3331" s="54" t="s">
        <v>850</v>
      </c>
      <c r="L3331" s="89">
        <v>41695</v>
      </c>
      <c r="M3331" s="89"/>
      <c r="N3331" s="54" t="s">
        <v>851</v>
      </c>
      <c r="O3331" s="90">
        <v>0</v>
      </c>
      <c r="P3331" s="54">
        <v>2</v>
      </c>
    </row>
    <row r="3332" spans="1:16" ht="24">
      <c r="A3332" s="54" t="s">
        <v>225</v>
      </c>
      <c r="B3332" s="54" t="s">
        <v>185</v>
      </c>
      <c r="C3332" s="54" t="s">
        <v>1142</v>
      </c>
      <c r="D3332" s="54" t="s">
        <v>111</v>
      </c>
      <c r="E3332" s="54" t="s">
        <v>1143</v>
      </c>
      <c r="F3332" s="54" t="s">
        <v>267</v>
      </c>
      <c r="G3332" s="54" t="s">
        <v>302</v>
      </c>
      <c r="H3332" s="54" t="s">
        <v>830</v>
      </c>
      <c r="I3332" s="54" t="s">
        <v>831</v>
      </c>
      <c r="J3332" s="54" t="s">
        <v>302</v>
      </c>
      <c r="K3332" s="54" t="s">
        <v>852</v>
      </c>
      <c r="L3332" s="89">
        <v>41695</v>
      </c>
      <c r="M3332" s="89"/>
      <c r="N3332" s="54" t="s">
        <v>853</v>
      </c>
      <c r="O3332" s="90">
        <v>0</v>
      </c>
      <c r="P3332" s="54">
        <v>4</v>
      </c>
    </row>
    <row r="3333" spans="1:16" ht="24">
      <c r="A3333" s="54" t="s">
        <v>225</v>
      </c>
      <c r="B3333" s="54" t="s">
        <v>185</v>
      </c>
      <c r="C3333" s="54" t="s">
        <v>1142</v>
      </c>
      <c r="D3333" s="54" t="s">
        <v>111</v>
      </c>
      <c r="E3333" s="54" t="s">
        <v>1143</v>
      </c>
      <c r="F3333" s="54" t="s">
        <v>267</v>
      </c>
      <c r="G3333" s="54" t="s">
        <v>349</v>
      </c>
      <c r="H3333" s="54" t="s">
        <v>884</v>
      </c>
      <c r="I3333" s="54" t="s">
        <v>885</v>
      </c>
      <c r="J3333" s="54" t="s">
        <v>349</v>
      </c>
      <c r="K3333" s="54" t="s">
        <v>892</v>
      </c>
      <c r="L3333" s="89">
        <v>42440</v>
      </c>
      <c r="M3333" s="89"/>
      <c r="N3333" s="54" t="s">
        <v>893</v>
      </c>
      <c r="O3333" s="90">
        <v>0</v>
      </c>
      <c r="P3333" s="54">
        <v>3</v>
      </c>
    </row>
    <row r="3334" spans="1:16" ht="24">
      <c r="A3334" s="54" t="s">
        <v>225</v>
      </c>
      <c r="B3334" s="54" t="s">
        <v>185</v>
      </c>
      <c r="C3334" s="54" t="s">
        <v>1142</v>
      </c>
      <c r="D3334" s="54" t="s">
        <v>111</v>
      </c>
      <c r="E3334" s="54" t="s">
        <v>1143</v>
      </c>
      <c r="F3334" s="54" t="s">
        <v>267</v>
      </c>
      <c r="G3334" s="54" t="s">
        <v>349</v>
      </c>
      <c r="H3334" s="54" t="s">
        <v>884</v>
      </c>
      <c r="I3334" s="54" t="s">
        <v>885</v>
      </c>
      <c r="J3334" s="54" t="s">
        <v>349</v>
      </c>
      <c r="K3334" s="54" t="s">
        <v>898</v>
      </c>
      <c r="L3334" s="89">
        <v>42440</v>
      </c>
      <c r="M3334" s="89"/>
      <c r="N3334" s="54" t="s">
        <v>899</v>
      </c>
      <c r="O3334" s="90">
        <v>0</v>
      </c>
      <c r="P3334" s="54">
        <v>2</v>
      </c>
    </row>
    <row r="3335" spans="1:16" ht="24">
      <c r="A3335" s="54" t="s">
        <v>225</v>
      </c>
      <c r="B3335" s="54" t="s">
        <v>185</v>
      </c>
      <c r="C3335" s="54" t="s">
        <v>1142</v>
      </c>
      <c r="D3335" s="54" t="s">
        <v>111</v>
      </c>
      <c r="E3335" s="54" t="s">
        <v>1143</v>
      </c>
      <c r="F3335" s="54" t="s">
        <v>267</v>
      </c>
      <c r="G3335" s="54" t="s">
        <v>349</v>
      </c>
      <c r="H3335" s="54" t="s">
        <v>904</v>
      </c>
      <c r="I3335" s="54" t="s">
        <v>908</v>
      </c>
      <c r="J3335" s="54" t="s">
        <v>349</v>
      </c>
      <c r="K3335" s="54" t="s">
        <v>909</v>
      </c>
      <c r="L3335" s="89">
        <v>42209</v>
      </c>
      <c r="M3335" s="89"/>
      <c r="N3335" s="54" t="s">
        <v>910</v>
      </c>
      <c r="O3335" s="90">
        <v>0</v>
      </c>
      <c r="P3335" s="54">
        <v>7</v>
      </c>
    </row>
    <row r="3336" spans="1:16" ht="24">
      <c r="A3336" s="54" t="s">
        <v>225</v>
      </c>
      <c r="B3336" s="54" t="s">
        <v>185</v>
      </c>
      <c r="C3336" s="54" t="s">
        <v>1142</v>
      </c>
      <c r="D3336" s="54" t="s">
        <v>111</v>
      </c>
      <c r="E3336" s="54" t="s">
        <v>1143</v>
      </c>
      <c r="F3336" s="54" t="s">
        <v>267</v>
      </c>
      <c r="G3336" s="54" t="s">
        <v>349</v>
      </c>
      <c r="H3336" s="54" t="s">
        <v>1146</v>
      </c>
      <c r="I3336" s="54" t="s">
        <v>1147</v>
      </c>
      <c r="J3336" s="54" t="s">
        <v>349</v>
      </c>
      <c r="K3336" s="54" t="s">
        <v>1146</v>
      </c>
      <c r="L3336" s="89">
        <v>42339</v>
      </c>
      <c r="M3336" s="89"/>
      <c r="N3336" s="54" t="s">
        <v>1148</v>
      </c>
      <c r="O3336" s="90">
        <v>3.9490000000000003E-3</v>
      </c>
      <c r="P3336" s="54">
        <v>8</v>
      </c>
    </row>
    <row r="3337" spans="1:16" ht="24">
      <c r="A3337" s="54" t="s">
        <v>225</v>
      </c>
      <c r="B3337" s="54" t="s">
        <v>185</v>
      </c>
      <c r="C3337" s="54" t="s">
        <v>1142</v>
      </c>
      <c r="D3337" s="54" t="s">
        <v>111</v>
      </c>
      <c r="E3337" s="54" t="s">
        <v>1143</v>
      </c>
      <c r="F3337" s="54" t="s">
        <v>267</v>
      </c>
      <c r="G3337" s="54" t="s">
        <v>349</v>
      </c>
      <c r="H3337" s="54" t="s">
        <v>350</v>
      </c>
      <c r="I3337" s="54" t="s">
        <v>351</v>
      </c>
      <c r="J3337" s="54" t="s">
        <v>349</v>
      </c>
      <c r="K3337" s="54" t="s">
        <v>350</v>
      </c>
      <c r="L3337" s="89">
        <v>42461</v>
      </c>
      <c r="M3337" s="89"/>
      <c r="N3337" s="54" t="s">
        <v>352</v>
      </c>
      <c r="O3337" s="90">
        <v>0</v>
      </c>
      <c r="P3337" s="54">
        <v>6</v>
      </c>
    </row>
    <row r="3338" spans="1:16" ht="24">
      <c r="A3338" s="54" t="s">
        <v>225</v>
      </c>
      <c r="B3338" s="54" t="s">
        <v>185</v>
      </c>
      <c r="C3338" s="54" t="s">
        <v>1142</v>
      </c>
      <c r="D3338" s="54" t="s">
        <v>111</v>
      </c>
      <c r="E3338" s="54" t="s">
        <v>1143</v>
      </c>
      <c r="F3338" s="54" t="s">
        <v>267</v>
      </c>
      <c r="G3338" s="54" t="s">
        <v>353</v>
      </c>
      <c r="H3338" s="54" t="s">
        <v>923</v>
      </c>
      <c r="I3338" s="54" t="s">
        <v>924</v>
      </c>
      <c r="J3338" s="54" t="s">
        <v>353</v>
      </c>
      <c r="K3338" s="54" t="s">
        <v>354</v>
      </c>
      <c r="L3338" s="89">
        <v>42622</v>
      </c>
      <c r="M3338" s="89"/>
      <c r="N3338" s="54" t="s">
        <v>927</v>
      </c>
      <c r="O3338" s="90">
        <v>0</v>
      </c>
      <c r="P3338" s="54">
        <v>3</v>
      </c>
    </row>
    <row r="3339" spans="1:16" ht="24">
      <c r="A3339" s="54" t="s">
        <v>225</v>
      </c>
      <c r="B3339" s="54" t="s">
        <v>185</v>
      </c>
      <c r="C3339" s="54" t="s">
        <v>1142</v>
      </c>
      <c r="D3339" s="54" t="s">
        <v>111</v>
      </c>
      <c r="E3339" s="54" t="s">
        <v>1143</v>
      </c>
      <c r="F3339" s="54" t="s">
        <v>267</v>
      </c>
      <c r="G3339" s="54" t="s">
        <v>353</v>
      </c>
      <c r="H3339" s="54" t="s">
        <v>923</v>
      </c>
      <c r="I3339" s="54" t="s">
        <v>924</v>
      </c>
      <c r="J3339" s="54" t="s">
        <v>353</v>
      </c>
      <c r="K3339" s="54" t="s">
        <v>928</v>
      </c>
      <c r="L3339" s="89">
        <v>42622</v>
      </c>
      <c r="M3339" s="89"/>
      <c r="N3339" s="54" t="s">
        <v>929</v>
      </c>
      <c r="O3339" s="90">
        <v>0</v>
      </c>
      <c r="P3339" s="54">
        <v>9</v>
      </c>
    </row>
    <row r="3340" spans="1:16" ht="24">
      <c r="A3340" s="54" t="s">
        <v>225</v>
      </c>
      <c r="B3340" s="54" t="s">
        <v>185</v>
      </c>
      <c r="C3340" s="54" t="s">
        <v>1142</v>
      </c>
      <c r="D3340" s="54" t="s">
        <v>111</v>
      </c>
      <c r="E3340" s="54" t="s">
        <v>1143</v>
      </c>
      <c r="F3340" s="54" t="s">
        <v>267</v>
      </c>
      <c r="G3340" s="54" t="s">
        <v>353</v>
      </c>
      <c r="H3340" s="54" t="s">
        <v>923</v>
      </c>
      <c r="I3340" s="54" t="s">
        <v>924</v>
      </c>
      <c r="J3340" s="54" t="s">
        <v>353</v>
      </c>
      <c r="K3340" s="54" t="s">
        <v>930</v>
      </c>
      <c r="L3340" s="89">
        <v>42622</v>
      </c>
      <c r="M3340" s="89"/>
      <c r="N3340" s="54" t="s">
        <v>931</v>
      </c>
      <c r="O3340" s="90">
        <v>0</v>
      </c>
      <c r="P3340" s="54">
        <v>2</v>
      </c>
    </row>
    <row r="3341" spans="1:16" ht="24">
      <c r="A3341" s="54" t="s">
        <v>225</v>
      </c>
      <c r="B3341" s="54" t="s">
        <v>185</v>
      </c>
      <c r="C3341" s="54" t="s">
        <v>1142</v>
      </c>
      <c r="D3341" s="54" t="s">
        <v>111</v>
      </c>
      <c r="E3341" s="54" t="s">
        <v>1143</v>
      </c>
      <c r="F3341" s="54" t="s">
        <v>267</v>
      </c>
      <c r="G3341" s="54" t="s">
        <v>353</v>
      </c>
      <c r="H3341" s="54" t="s">
        <v>923</v>
      </c>
      <c r="I3341" s="54" t="s">
        <v>924</v>
      </c>
      <c r="J3341" s="54" t="s">
        <v>353</v>
      </c>
      <c r="K3341" s="54" t="s">
        <v>357</v>
      </c>
      <c r="L3341" s="89">
        <v>42622</v>
      </c>
      <c r="M3341" s="89"/>
      <c r="N3341" s="54" t="s">
        <v>934</v>
      </c>
      <c r="O3341" s="90">
        <v>0</v>
      </c>
      <c r="P3341" s="54">
        <v>21</v>
      </c>
    </row>
    <row r="3342" spans="1:16" ht="24">
      <c r="A3342" s="54" t="s">
        <v>225</v>
      </c>
      <c r="B3342" s="54" t="s">
        <v>185</v>
      </c>
      <c r="C3342" s="54" t="s">
        <v>1142</v>
      </c>
      <c r="D3342" s="54" t="s">
        <v>111</v>
      </c>
      <c r="E3342" s="54" t="s">
        <v>1143</v>
      </c>
      <c r="F3342" s="54" t="s">
        <v>267</v>
      </c>
      <c r="G3342" s="54" t="s">
        <v>199</v>
      </c>
      <c r="H3342" s="54" t="s">
        <v>200</v>
      </c>
      <c r="I3342" s="54" t="s">
        <v>936</v>
      </c>
      <c r="J3342" s="54" t="s">
        <v>199</v>
      </c>
      <c r="K3342" s="54" t="s">
        <v>937</v>
      </c>
      <c r="L3342" s="89">
        <v>42979</v>
      </c>
      <c r="M3342" s="89"/>
      <c r="N3342" s="54" t="s">
        <v>938</v>
      </c>
      <c r="O3342" s="90">
        <v>1.3887999999999999E-2</v>
      </c>
      <c r="P3342" s="54">
        <v>20</v>
      </c>
    </row>
    <row r="3343" spans="1:16" ht="24">
      <c r="A3343" s="54" t="s">
        <v>225</v>
      </c>
      <c r="B3343" s="54" t="s">
        <v>185</v>
      </c>
      <c r="C3343" s="54" t="s">
        <v>1142</v>
      </c>
      <c r="D3343" s="54" t="s">
        <v>111</v>
      </c>
      <c r="E3343" s="54" t="s">
        <v>1143</v>
      </c>
      <c r="F3343" s="54" t="s">
        <v>267</v>
      </c>
      <c r="G3343" s="54" t="s">
        <v>199</v>
      </c>
      <c r="H3343" s="54" t="s">
        <v>200</v>
      </c>
      <c r="I3343" s="54" t="s">
        <v>936</v>
      </c>
      <c r="J3343" s="54" t="s">
        <v>199</v>
      </c>
      <c r="K3343" s="54" t="s">
        <v>941</v>
      </c>
      <c r="L3343" s="89">
        <v>42979</v>
      </c>
      <c r="M3343" s="89"/>
      <c r="N3343" s="54" t="s">
        <v>942</v>
      </c>
      <c r="O3343" s="90">
        <v>0</v>
      </c>
      <c r="P3343" s="54">
        <v>8</v>
      </c>
    </row>
    <row r="3344" spans="1:16" ht="24">
      <c r="A3344" s="54" t="s">
        <v>225</v>
      </c>
      <c r="B3344" s="54" t="s">
        <v>185</v>
      </c>
      <c r="C3344" s="54" t="s">
        <v>1142</v>
      </c>
      <c r="D3344" s="54" t="s">
        <v>111</v>
      </c>
      <c r="E3344" s="54" t="s">
        <v>1143</v>
      </c>
      <c r="F3344" s="54" t="s">
        <v>267</v>
      </c>
      <c r="G3344" s="54" t="s">
        <v>199</v>
      </c>
      <c r="H3344" s="54" t="s">
        <v>200</v>
      </c>
      <c r="I3344" s="54" t="s">
        <v>936</v>
      </c>
      <c r="J3344" s="54" t="s">
        <v>199</v>
      </c>
      <c r="K3344" s="54" t="s">
        <v>945</v>
      </c>
      <c r="L3344" s="89">
        <v>42979</v>
      </c>
      <c r="M3344" s="89"/>
      <c r="N3344" s="54" t="s">
        <v>946</v>
      </c>
      <c r="O3344" s="90">
        <v>0</v>
      </c>
      <c r="P3344" s="54">
        <v>2</v>
      </c>
    </row>
    <row r="3345" spans="1:16" ht="24">
      <c r="A3345" s="54" t="s">
        <v>225</v>
      </c>
      <c r="B3345" s="54" t="s">
        <v>185</v>
      </c>
      <c r="C3345" s="54" t="s">
        <v>1142</v>
      </c>
      <c r="D3345" s="54" t="s">
        <v>111</v>
      </c>
      <c r="E3345" s="54" t="s">
        <v>1143</v>
      </c>
      <c r="F3345" s="54" t="s">
        <v>267</v>
      </c>
      <c r="G3345" s="54" t="s">
        <v>199</v>
      </c>
      <c r="H3345" s="54" t="s">
        <v>200</v>
      </c>
      <c r="I3345" s="54" t="s">
        <v>936</v>
      </c>
      <c r="J3345" s="54" t="s">
        <v>199</v>
      </c>
      <c r="K3345" s="54" t="s">
        <v>947</v>
      </c>
      <c r="L3345" s="89">
        <v>42979</v>
      </c>
      <c r="M3345" s="89"/>
      <c r="N3345" s="54" t="s">
        <v>948</v>
      </c>
      <c r="O3345" s="90">
        <v>0</v>
      </c>
      <c r="P3345" s="54">
        <v>1</v>
      </c>
    </row>
    <row r="3346" spans="1:16" ht="24">
      <c r="A3346" s="54" t="s">
        <v>225</v>
      </c>
      <c r="B3346" s="54" t="s">
        <v>185</v>
      </c>
      <c r="C3346" s="54" t="s">
        <v>1142</v>
      </c>
      <c r="D3346" s="54" t="s">
        <v>111</v>
      </c>
      <c r="E3346" s="54" t="s">
        <v>1143</v>
      </c>
      <c r="F3346" s="54" t="s">
        <v>267</v>
      </c>
      <c r="G3346" s="54" t="s">
        <v>199</v>
      </c>
      <c r="H3346" s="54" t="s">
        <v>200</v>
      </c>
      <c r="I3346" s="54" t="s">
        <v>936</v>
      </c>
      <c r="J3346" s="54" t="s">
        <v>199</v>
      </c>
      <c r="K3346" s="54" t="s">
        <v>949</v>
      </c>
      <c r="L3346" s="89">
        <v>42979</v>
      </c>
      <c r="M3346" s="89"/>
      <c r="N3346" s="54" t="s">
        <v>950</v>
      </c>
      <c r="O3346" s="90">
        <v>0</v>
      </c>
      <c r="P3346" s="54">
        <v>2</v>
      </c>
    </row>
    <row r="3347" spans="1:16" ht="24">
      <c r="A3347" s="54" t="s">
        <v>225</v>
      </c>
      <c r="B3347" s="54" t="s">
        <v>185</v>
      </c>
      <c r="C3347" s="54" t="s">
        <v>1142</v>
      </c>
      <c r="D3347" s="54" t="s">
        <v>111</v>
      </c>
      <c r="E3347" s="54" t="s">
        <v>1143</v>
      </c>
      <c r="F3347" s="54" t="s">
        <v>267</v>
      </c>
      <c r="G3347" s="54" t="s">
        <v>199</v>
      </c>
      <c r="H3347" s="54" t="s">
        <v>200</v>
      </c>
      <c r="I3347" s="54" t="s">
        <v>936</v>
      </c>
      <c r="J3347" s="54" t="s">
        <v>199</v>
      </c>
      <c r="K3347" s="54" t="s">
        <v>951</v>
      </c>
      <c r="L3347" s="89">
        <v>42979</v>
      </c>
      <c r="M3347" s="89"/>
      <c r="N3347" s="54" t="s">
        <v>952</v>
      </c>
      <c r="O3347" s="90">
        <v>0</v>
      </c>
      <c r="P3347" s="54">
        <v>2</v>
      </c>
    </row>
    <row r="3348" spans="1:16" ht="24">
      <c r="A3348" s="54" t="s">
        <v>225</v>
      </c>
      <c r="B3348" s="54" t="s">
        <v>185</v>
      </c>
      <c r="C3348" s="54" t="s">
        <v>1142</v>
      </c>
      <c r="D3348" s="54" t="s">
        <v>111</v>
      </c>
      <c r="E3348" s="54" t="s">
        <v>1143</v>
      </c>
      <c r="F3348" s="54" t="s">
        <v>267</v>
      </c>
      <c r="G3348" s="54" t="s">
        <v>199</v>
      </c>
      <c r="H3348" s="54" t="s">
        <v>953</v>
      </c>
      <c r="I3348" s="54" t="s">
        <v>954</v>
      </c>
      <c r="J3348" s="54" t="s">
        <v>199</v>
      </c>
      <c r="K3348" s="54" t="s">
        <v>953</v>
      </c>
      <c r="L3348" s="89">
        <v>42867</v>
      </c>
      <c r="M3348" s="89"/>
      <c r="N3348" s="54" t="s">
        <v>955</v>
      </c>
      <c r="O3348" s="90">
        <v>0</v>
      </c>
      <c r="P3348" s="54">
        <v>120</v>
      </c>
    </row>
    <row r="3349" spans="1:16" ht="24">
      <c r="A3349" s="54" t="s">
        <v>225</v>
      </c>
      <c r="B3349" s="54" t="s">
        <v>185</v>
      </c>
      <c r="C3349" s="54" t="s">
        <v>1142</v>
      </c>
      <c r="D3349" s="54" t="s">
        <v>111</v>
      </c>
      <c r="E3349" s="54" t="s">
        <v>1143</v>
      </c>
      <c r="F3349" s="54" t="s">
        <v>267</v>
      </c>
      <c r="G3349" s="54" t="s">
        <v>199</v>
      </c>
      <c r="H3349" s="54" t="s">
        <v>201</v>
      </c>
      <c r="I3349" s="54" t="s">
        <v>310</v>
      </c>
      <c r="J3349" s="54" t="s">
        <v>199</v>
      </c>
      <c r="K3349" s="54" t="s">
        <v>315</v>
      </c>
      <c r="L3349" s="89">
        <v>41688</v>
      </c>
      <c r="M3349" s="89"/>
      <c r="N3349" s="54" t="s">
        <v>316</v>
      </c>
      <c r="O3349" s="90">
        <v>0</v>
      </c>
      <c r="P3349" s="54">
        <v>1</v>
      </c>
    </row>
    <row r="3350" spans="1:16" ht="24">
      <c r="A3350" s="54" t="s">
        <v>225</v>
      </c>
      <c r="B3350" s="54" t="s">
        <v>185</v>
      </c>
      <c r="C3350" s="54" t="s">
        <v>1142</v>
      </c>
      <c r="D3350" s="54" t="s">
        <v>111</v>
      </c>
      <c r="E3350" s="54" t="s">
        <v>1143</v>
      </c>
      <c r="F3350" s="54" t="s">
        <v>267</v>
      </c>
      <c r="G3350" s="54" t="s">
        <v>1467</v>
      </c>
      <c r="H3350" s="54" t="s">
        <v>1468</v>
      </c>
      <c r="I3350" s="54" t="s">
        <v>1469</v>
      </c>
      <c r="J3350" s="54" t="s">
        <v>1467</v>
      </c>
      <c r="K3350" s="54" t="s">
        <v>1476</v>
      </c>
      <c r="L3350" s="89">
        <v>43308</v>
      </c>
      <c r="M3350" s="89"/>
      <c r="N3350" s="54" t="s">
        <v>1477</v>
      </c>
      <c r="O3350" s="90">
        <v>0.17450199999999999</v>
      </c>
      <c r="P3350" s="54">
        <v>35</v>
      </c>
    </row>
    <row r="3351" spans="1:16" ht="24">
      <c r="A3351" s="54" t="s">
        <v>225</v>
      </c>
      <c r="B3351" s="54" t="s">
        <v>185</v>
      </c>
      <c r="C3351" s="54" t="s">
        <v>1142</v>
      </c>
      <c r="D3351" s="54" t="s">
        <v>111</v>
      </c>
      <c r="E3351" s="54" t="s">
        <v>1143</v>
      </c>
      <c r="F3351" s="54" t="s">
        <v>267</v>
      </c>
      <c r="G3351" s="54" t="s">
        <v>1467</v>
      </c>
      <c r="H3351" s="54" t="s">
        <v>1468</v>
      </c>
      <c r="I3351" s="54" t="s">
        <v>1469</v>
      </c>
      <c r="J3351" s="54" t="s">
        <v>1467</v>
      </c>
      <c r="K3351" s="54" t="s">
        <v>1480</v>
      </c>
      <c r="L3351" s="89">
        <v>43308</v>
      </c>
      <c r="M3351" s="89"/>
      <c r="N3351" s="54" t="s">
        <v>1481</v>
      </c>
      <c r="O3351" s="90">
        <v>0</v>
      </c>
      <c r="P3351" s="54">
        <v>2</v>
      </c>
    </row>
    <row r="3352" spans="1:16" ht="24">
      <c r="A3352" s="54" t="s">
        <v>225</v>
      </c>
      <c r="B3352" s="54" t="s">
        <v>185</v>
      </c>
      <c r="C3352" s="54" t="s">
        <v>1142</v>
      </c>
      <c r="D3352" s="54" t="s">
        <v>111</v>
      </c>
      <c r="E3352" s="54" t="s">
        <v>1143</v>
      </c>
      <c r="F3352" s="54" t="s">
        <v>267</v>
      </c>
      <c r="G3352" s="54" t="s">
        <v>1467</v>
      </c>
      <c r="H3352" s="54" t="s">
        <v>1468</v>
      </c>
      <c r="I3352" s="54" t="s">
        <v>1469</v>
      </c>
      <c r="J3352" s="54" t="s">
        <v>1467</v>
      </c>
      <c r="K3352" s="54" t="s">
        <v>1482</v>
      </c>
      <c r="L3352" s="89">
        <v>43308</v>
      </c>
      <c r="M3352" s="89"/>
      <c r="N3352" s="54" t="s">
        <v>1483</v>
      </c>
      <c r="O3352" s="90">
        <v>0</v>
      </c>
      <c r="P3352" s="54">
        <v>135</v>
      </c>
    </row>
    <row r="3353" spans="1:16" ht="24">
      <c r="A3353" s="54" t="s">
        <v>225</v>
      </c>
      <c r="B3353" s="54" t="s">
        <v>185</v>
      </c>
      <c r="C3353" s="54" t="s">
        <v>1142</v>
      </c>
      <c r="D3353" s="54" t="s">
        <v>111</v>
      </c>
      <c r="E3353" s="54" t="s">
        <v>1143</v>
      </c>
      <c r="F3353" s="54" t="s">
        <v>267</v>
      </c>
      <c r="G3353" s="54" t="s">
        <v>202</v>
      </c>
      <c r="H3353" s="54" t="s">
        <v>1412</v>
      </c>
      <c r="I3353" s="54" t="s">
        <v>1413</v>
      </c>
      <c r="J3353" s="54" t="s">
        <v>202</v>
      </c>
      <c r="K3353" s="54" t="s">
        <v>1412</v>
      </c>
      <c r="L3353" s="89">
        <v>43042</v>
      </c>
      <c r="M3353" s="89"/>
      <c r="N3353" s="54" t="s">
        <v>1414</v>
      </c>
      <c r="O3353" s="90">
        <v>0</v>
      </c>
      <c r="P3353" s="54">
        <v>4</v>
      </c>
    </row>
    <row r="3354" spans="1:16" ht="24">
      <c r="A3354" s="54" t="s">
        <v>225</v>
      </c>
      <c r="B3354" s="54" t="s">
        <v>185</v>
      </c>
      <c r="C3354" s="54" t="s">
        <v>1142</v>
      </c>
      <c r="D3354" s="54" t="s">
        <v>111</v>
      </c>
      <c r="E3354" s="54" t="s">
        <v>1143</v>
      </c>
      <c r="F3354" s="54" t="s">
        <v>267</v>
      </c>
      <c r="G3354" s="54" t="s">
        <v>202</v>
      </c>
      <c r="H3354" s="54" t="s">
        <v>993</v>
      </c>
      <c r="I3354" s="54" t="s">
        <v>994</v>
      </c>
      <c r="J3354" s="54" t="s">
        <v>202</v>
      </c>
      <c r="K3354" s="54" t="s">
        <v>993</v>
      </c>
      <c r="L3354" s="89">
        <v>42052</v>
      </c>
      <c r="M3354" s="89"/>
      <c r="N3354" s="54" t="s">
        <v>995</v>
      </c>
      <c r="O3354" s="90">
        <v>0</v>
      </c>
      <c r="P3354" s="54">
        <v>56</v>
      </c>
    </row>
    <row r="3355" spans="1:16" ht="24">
      <c r="A3355" s="54" t="s">
        <v>225</v>
      </c>
      <c r="B3355" s="54" t="s">
        <v>185</v>
      </c>
      <c r="C3355" s="54" t="s">
        <v>1142</v>
      </c>
      <c r="D3355" s="54" t="s">
        <v>111</v>
      </c>
      <c r="E3355" s="54" t="s">
        <v>1143</v>
      </c>
      <c r="F3355" s="54" t="s">
        <v>267</v>
      </c>
      <c r="G3355" s="54" t="s">
        <v>202</v>
      </c>
      <c r="H3355" s="54" t="s">
        <v>203</v>
      </c>
      <c r="I3355" s="54" t="s">
        <v>996</v>
      </c>
      <c r="J3355" s="54" t="s">
        <v>202</v>
      </c>
      <c r="K3355" s="54" t="s">
        <v>1003</v>
      </c>
      <c r="L3355" s="89">
        <v>42136</v>
      </c>
      <c r="M3355" s="89"/>
      <c r="N3355" s="54" t="s">
        <v>1004</v>
      </c>
      <c r="O3355" s="90">
        <v>0</v>
      </c>
      <c r="P3355" s="54">
        <v>8</v>
      </c>
    </row>
    <row r="3356" spans="1:16" ht="24">
      <c r="A3356" s="54" t="s">
        <v>225</v>
      </c>
      <c r="B3356" s="54" t="s">
        <v>185</v>
      </c>
      <c r="C3356" s="54" t="s">
        <v>1142</v>
      </c>
      <c r="D3356" s="54" t="s">
        <v>111</v>
      </c>
      <c r="E3356" s="54" t="s">
        <v>1143</v>
      </c>
      <c r="F3356" s="54" t="s">
        <v>267</v>
      </c>
      <c r="G3356" s="54" t="s">
        <v>202</v>
      </c>
      <c r="H3356" s="54" t="s">
        <v>203</v>
      </c>
      <c r="I3356" s="54" t="s">
        <v>996</v>
      </c>
      <c r="J3356" s="54" t="s">
        <v>202</v>
      </c>
      <c r="K3356" s="54" t="s">
        <v>1009</v>
      </c>
      <c r="L3356" s="89">
        <v>42136</v>
      </c>
      <c r="M3356" s="89"/>
      <c r="N3356" s="54" t="s">
        <v>1010</v>
      </c>
      <c r="O3356" s="90">
        <v>0</v>
      </c>
      <c r="P3356" s="54">
        <v>153</v>
      </c>
    </row>
    <row r="3357" spans="1:16" ht="24">
      <c r="A3357" s="54" t="s">
        <v>225</v>
      </c>
      <c r="B3357" s="54" t="s">
        <v>185</v>
      </c>
      <c r="C3357" s="54" t="s">
        <v>1142</v>
      </c>
      <c r="D3357" s="54" t="s">
        <v>111</v>
      </c>
      <c r="E3357" s="54" t="s">
        <v>1143</v>
      </c>
      <c r="F3357" s="54" t="s">
        <v>267</v>
      </c>
      <c r="G3357" s="54" t="s">
        <v>202</v>
      </c>
      <c r="H3357" s="54" t="s">
        <v>1403</v>
      </c>
      <c r="I3357" s="54" t="s">
        <v>1404</v>
      </c>
      <c r="J3357" s="54" t="s">
        <v>202</v>
      </c>
      <c r="K3357" s="54" t="s">
        <v>1430</v>
      </c>
      <c r="L3357" s="89">
        <v>43154</v>
      </c>
      <c r="M3357" s="89"/>
      <c r="N3357" s="54" t="s">
        <v>1431</v>
      </c>
      <c r="O3357" s="90">
        <v>0</v>
      </c>
      <c r="P3357" s="54">
        <v>1</v>
      </c>
    </row>
    <row r="3358" spans="1:16" ht="24">
      <c r="A3358" s="54" t="s">
        <v>225</v>
      </c>
      <c r="B3358" s="54" t="s">
        <v>185</v>
      </c>
      <c r="C3358" s="54" t="s">
        <v>1142</v>
      </c>
      <c r="D3358" s="54" t="s">
        <v>111</v>
      </c>
      <c r="E3358" s="54" t="s">
        <v>1143</v>
      </c>
      <c r="F3358" s="54" t="s">
        <v>267</v>
      </c>
      <c r="G3358" s="54" t="s">
        <v>202</v>
      </c>
      <c r="H3358" s="54" t="s">
        <v>1403</v>
      </c>
      <c r="I3358" s="54" t="s">
        <v>1404</v>
      </c>
      <c r="J3358" s="54" t="s">
        <v>202</v>
      </c>
      <c r="K3358" s="54" t="s">
        <v>1415</v>
      </c>
      <c r="L3358" s="89">
        <v>43154</v>
      </c>
      <c r="M3358" s="89"/>
      <c r="N3358" s="54" t="s">
        <v>1416</v>
      </c>
      <c r="O3358" s="90">
        <v>4.7500000000000001E-2</v>
      </c>
      <c r="P3358" s="54">
        <v>421</v>
      </c>
    </row>
    <row r="3359" spans="1:16" ht="24">
      <c r="A3359" s="54" t="s">
        <v>225</v>
      </c>
      <c r="B3359" s="54" t="s">
        <v>185</v>
      </c>
      <c r="C3359" s="54" t="s">
        <v>1142</v>
      </c>
      <c r="D3359" s="54" t="s">
        <v>111</v>
      </c>
      <c r="E3359" s="54" t="s">
        <v>1143</v>
      </c>
      <c r="F3359" s="54" t="s">
        <v>267</v>
      </c>
      <c r="G3359" s="54" t="s">
        <v>202</v>
      </c>
      <c r="H3359" s="54" t="s">
        <v>1011</v>
      </c>
      <c r="I3359" s="54" t="s">
        <v>1012</v>
      </c>
      <c r="J3359" s="54" t="s">
        <v>202</v>
      </c>
      <c r="K3359" s="54" t="s">
        <v>1013</v>
      </c>
      <c r="L3359" s="89">
        <v>41982</v>
      </c>
      <c r="M3359" s="89"/>
      <c r="N3359" s="54" t="s">
        <v>1014</v>
      </c>
      <c r="O3359" s="90">
        <v>0</v>
      </c>
      <c r="P3359" s="54">
        <v>22</v>
      </c>
    </row>
    <row r="3360" spans="1:16" ht="24">
      <c r="A3360" s="54" t="s">
        <v>225</v>
      </c>
      <c r="B3360" s="54" t="s">
        <v>185</v>
      </c>
      <c r="C3360" s="54" t="s">
        <v>1142</v>
      </c>
      <c r="D3360" s="54" t="s">
        <v>111</v>
      </c>
      <c r="E3360" s="54" t="s">
        <v>1143</v>
      </c>
      <c r="F3360" s="54" t="s">
        <v>267</v>
      </c>
      <c r="G3360" s="54" t="s">
        <v>202</v>
      </c>
      <c r="H3360" s="54" t="s">
        <v>1011</v>
      </c>
      <c r="I3360" s="54" t="s">
        <v>1012</v>
      </c>
      <c r="J3360" s="54" t="s">
        <v>202</v>
      </c>
      <c r="K3360" s="54" t="s">
        <v>1015</v>
      </c>
      <c r="L3360" s="89">
        <v>41982</v>
      </c>
      <c r="M3360" s="89"/>
      <c r="N3360" s="54" t="s">
        <v>1016</v>
      </c>
      <c r="O3360" s="90">
        <v>0</v>
      </c>
      <c r="P3360" s="54">
        <v>33</v>
      </c>
    </row>
    <row r="3361" spans="1:16" ht="24">
      <c r="A3361" s="54" t="s">
        <v>225</v>
      </c>
      <c r="B3361" s="54" t="s">
        <v>185</v>
      </c>
      <c r="C3361" s="54" t="s">
        <v>1142</v>
      </c>
      <c r="D3361" s="54" t="s">
        <v>111</v>
      </c>
      <c r="E3361" s="54" t="s">
        <v>1143</v>
      </c>
      <c r="F3361" s="54" t="s">
        <v>267</v>
      </c>
      <c r="G3361" s="54" t="s">
        <v>202</v>
      </c>
      <c r="H3361" s="54" t="s">
        <v>1011</v>
      </c>
      <c r="I3361" s="54" t="s">
        <v>1012</v>
      </c>
      <c r="J3361" s="54" t="s">
        <v>202</v>
      </c>
      <c r="K3361" s="54" t="s">
        <v>1011</v>
      </c>
      <c r="L3361" s="89">
        <v>41982</v>
      </c>
      <c r="M3361" s="89"/>
      <c r="N3361" s="54" t="s">
        <v>1017</v>
      </c>
      <c r="O3361" s="90">
        <v>0</v>
      </c>
      <c r="P3361" s="54">
        <v>7</v>
      </c>
    </row>
    <row r="3362" spans="1:16" ht="24">
      <c r="A3362" s="54" t="s">
        <v>225</v>
      </c>
      <c r="B3362" s="54" t="s">
        <v>185</v>
      </c>
      <c r="C3362" s="54" t="s">
        <v>1142</v>
      </c>
      <c r="D3362" s="54" t="s">
        <v>111</v>
      </c>
      <c r="E3362" s="54" t="s">
        <v>1143</v>
      </c>
      <c r="F3362" s="54" t="s">
        <v>267</v>
      </c>
      <c r="G3362" s="54" t="s">
        <v>1018</v>
      </c>
      <c r="H3362" s="54" t="s">
        <v>1019</v>
      </c>
      <c r="I3362" s="54" t="s">
        <v>1020</v>
      </c>
      <c r="J3362" s="54" t="s">
        <v>1018</v>
      </c>
      <c r="K3362" s="54" t="s">
        <v>1023</v>
      </c>
      <c r="L3362" s="89">
        <v>41688</v>
      </c>
      <c r="M3362" s="89"/>
      <c r="N3362" s="54" t="s">
        <v>1024</v>
      </c>
      <c r="O3362" s="90">
        <v>0</v>
      </c>
      <c r="P3362" s="54">
        <v>61</v>
      </c>
    </row>
    <row r="3363" spans="1:16" ht="24">
      <c r="A3363" s="54" t="s">
        <v>225</v>
      </c>
      <c r="B3363" s="54" t="s">
        <v>185</v>
      </c>
      <c r="C3363" s="54" t="s">
        <v>1142</v>
      </c>
      <c r="D3363" s="54" t="s">
        <v>111</v>
      </c>
      <c r="E3363" s="54" t="s">
        <v>1143</v>
      </c>
      <c r="F3363" s="54" t="s">
        <v>267</v>
      </c>
      <c r="G3363" s="54" t="s">
        <v>207</v>
      </c>
      <c r="H3363" s="54" t="s">
        <v>207</v>
      </c>
      <c r="I3363" s="54" t="s">
        <v>317</v>
      </c>
      <c r="J3363" s="54" t="s">
        <v>207</v>
      </c>
      <c r="K3363" s="54" t="s">
        <v>337</v>
      </c>
      <c r="L3363" s="89">
        <v>41674</v>
      </c>
      <c r="M3363" s="89"/>
      <c r="N3363" s="54" t="s">
        <v>1041</v>
      </c>
      <c r="O3363" s="90">
        <v>0</v>
      </c>
      <c r="P3363" s="54">
        <v>7</v>
      </c>
    </row>
    <row r="3364" spans="1:16" ht="24">
      <c r="A3364" s="54" t="s">
        <v>225</v>
      </c>
      <c r="B3364" s="54" t="s">
        <v>185</v>
      </c>
      <c r="C3364" s="54" t="s">
        <v>1142</v>
      </c>
      <c r="D3364" s="54" t="s">
        <v>111</v>
      </c>
      <c r="E3364" s="54" t="s">
        <v>1143</v>
      </c>
      <c r="F3364" s="54" t="s">
        <v>267</v>
      </c>
      <c r="G3364" s="54" t="s">
        <v>207</v>
      </c>
      <c r="H3364" s="54" t="s">
        <v>207</v>
      </c>
      <c r="I3364" s="54" t="s">
        <v>317</v>
      </c>
      <c r="J3364" s="54" t="s">
        <v>207</v>
      </c>
      <c r="K3364" s="54" t="s">
        <v>1042</v>
      </c>
      <c r="L3364" s="89">
        <v>41674</v>
      </c>
      <c r="M3364" s="89"/>
      <c r="N3364" s="54" t="s">
        <v>1043</v>
      </c>
      <c r="O3364" s="90">
        <v>2.4132250000000002</v>
      </c>
      <c r="P3364" s="54">
        <v>1569</v>
      </c>
    </row>
    <row r="3365" spans="1:16" ht="24">
      <c r="A3365" s="54" t="s">
        <v>225</v>
      </c>
      <c r="B3365" s="54" t="s">
        <v>185</v>
      </c>
      <c r="C3365" s="54" t="s">
        <v>1142</v>
      </c>
      <c r="D3365" s="54" t="s">
        <v>111</v>
      </c>
      <c r="E3365" s="54" t="s">
        <v>1143</v>
      </c>
      <c r="F3365" s="54" t="s">
        <v>267</v>
      </c>
      <c r="G3365" s="54" t="s">
        <v>207</v>
      </c>
      <c r="H3365" s="54" t="s">
        <v>207</v>
      </c>
      <c r="I3365" s="54" t="s">
        <v>317</v>
      </c>
      <c r="J3365" s="54" t="s">
        <v>207</v>
      </c>
      <c r="K3365" s="54" t="s">
        <v>1044</v>
      </c>
      <c r="L3365" s="89">
        <v>41674</v>
      </c>
      <c r="M3365" s="89"/>
      <c r="N3365" s="54" t="s">
        <v>1045</v>
      </c>
      <c r="O3365" s="90">
        <v>5.0813999999999998E-2</v>
      </c>
      <c r="P3365" s="54">
        <v>14</v>
      </c>
    </row>
    <row r="3366" spans="1:16" ht="24">
      <c r="A3366" s="54" t="s">
        <v>225</v>
      </c>
      <c r="B3366" s="54" t="s">
        <v>185</v>
      </c>
      <c r="C3366" s="54" t="s">
        <v>1142</v>
      </c>
      <c r="D3366" s="54" t="s">
        <v>111</v>
      </c>
      <c r="E3366" s="54" t="s">
        <v>1143</v>
      </c>
      <c r="F3366" s="54" t="s">
        <v>267</v>
      </c>
      <c r="G3366" s="54" t="s">
        <v>207</v>
      </c>
      <c r="H3366" s="54" t="s">
        <v>207</v>
      </c>
      <c r="I3366" s="54" t="s">
        <v>317</v>
      </c>
      <c r="J3366" s="54" t="s">
        <v>207</v>
      </c>
      <c r="K3366" s="54" t="s">
        <v>318</v>
      </c>
      <c r="L3366" s="89">
        <v>41674</v>
      </c>
      <c r="M3366" s="89"/>
      <c r="N3366" s="54" t="s">
        <v>319</v>
      </c>
      <c r="O3366" s="90">
        <v>1.5977000000000002E-2</v>
      </c>
      <c r="P3366" s="54">
        <v>12</v>
      </c>
    </row>
    <row r="3367" spans="1:16" ht="24">
      <c r="A3367" s="54" t="s">
        <v>225</v>
      </c>
      <c r="B3367" s="54" t="s">
        <v>185</v>
      </c>
      <c r="C3367" s="54" t="s">
        <v>1142</v>
      </c>
      <c r="D3367" s="54" t="s">
        <v>111</v>
      </c>
      <c r="E3367" s="54" t="s">
        <v>1143</v>
      </c>
      <c r="F3367" s="54" t="s">
        <v>267</v>
      </c>
      <c r="G3367" s="54" t="s">
        <v>207</v>
      </c>
      <c r="H3367" s="54" t="s">
        <v>207</v>
      </c>
      <c r="I3367" s="54" t="s">
        <v>317</v>
      </c>
      <c r="J3367" s="54" t="s">
        <v>207</v>
      </c>
      <c r="K3367" s="54" t="s">
        <v>340</v>
      </c>
      <c r="L3367" s="89">
        <v>41674</v>
      </c>
      <c r="M3367" s="89"/>
      <c r="N3367" s="54" t="s">
        <v>1046</v>
      </c>
      <c r="O3367" s="90">
        <v>4.347899999999999E-2</v>
      </c>
      <c r="P3367" s="54">
        <v>50</v>
      </c>
    </row>
    <row r="3368" spans="1:16" ht="24">
      <c r="A3368" s="54" t="s">
        <v>225</v>
      </c>
      <c r="B3368" s="54" t="s">
        <v>185</v>
      </c>
      <c r="C3368" s="54" t="s">
        <v>1142</v>
      </c>
      <c r="D3368" s="54" t="s">
        <v>111</v>
      </c>
      <c r="E3368" s="54" t="s">
        <v>1143</v>
      </c>
      <c r="F3368" s="54" t="s">
        <v>267</v>
      </c>
      <c r="G3368" s="54" t="s">
        <v>207</v>
      </c>
      <c r="H3368" s="54" t="s">
        <v>207</v>
      </c>
      <c r="I3368" s="54" t="s">
        <v>317</v>
      </c>
      <c r="J3368" s="54" t="s">
        <v>207</v>
      </c>
      <c r="K3368" s="54" t="s">
        <v>1047</v>
      </c>
      <c r="L3368" s="89">
        <v>41674</v>
      </c>
      <c r="M3368" s="89"/>
      <c r="N3368" s="54" t="s">
        <v>1048</v>
      </c>
      <c r="O3368" s="90">
        <v>0</v>
      </c>
      <c r="P3368" s="54">
        <v>29</v>
      </c>
    </row>
    <row r="3369" spans="1:16" ht="24">
      <c r="A3369" s="54" t="s">
        <v>225</v>
      </c>
      <c r="B3369" s="54" t="s">
        <v>185</v>
      </c>
      <c r="C3369" s="54" t="s">
        <v>1142</v>
      </c>
      <c r="D3369" s="54" t="s">
        <v>111</v>
      </c>
      <c r="E3369" s="54" t="s">
        <v>1143</v>
      </c>
      <c r="F3369" s="54" t="s">
        <v>267</v>
      </c>
      <c r="G3369" s="54" t="s">
        <v>207</v>
      </c>
      <c r="H3369" s="54" t="s">
        <v>207</v>
      </c>
      <c r="I3369" s="54" t="s">
        <v>317</v>
      </c>
      <c r="J3369" s="54" t="s">
        <v>207</v>
      </c>
      <c r="K3369" s="54" t="s">
        <v>1049</v>
      </c>
      <c r="L3369" s="89">
        <v>41674</v>
      </c>
      <c r="M3369" s="89"/>
      <c r="N3369" s="54" t="s">
        <v>1050</v>
      </c>
      <c r="O3369" s="90">
        <v>0</v>
      </c>
      <c r="P3369" s="54">
        <v>15</v>
      </c>
    </row>
    <row r="3370" spans="1:16" ht="24">
      <c r="A3370" s="54" t="s">
        <v>225</v>
      </c>
      <c r="B3370" s="54" t="s">
        <v>185</v>
      </c>
      <c r="C3370" s="54" t="s">
        <v>1142</v>
      </c>
      <c r="D3370" s="54" t="s">
        <v>111</v>
      </c>
      <c r="E3370" s="54" t="s">
        <v>1143</v>
      </c>
      <c r="F3370" s="54" t="s">
        <v>267</v>
      </c>
      <c r="G3370" s="54" t="s">
        <v>207</v>
      </c>
      <c r="H3370" s="54" t="s">
        <v>207</v>
      </c>
      <c r="I3370" s="54" t="s">
        <v>317</v>
      </c>
      <c r="J3370" s="54" t="s">
        <v>207</v>
      </c>
      <c r="K3370" s="54" t="s">
        <v>1051</v>
      </c>
      <c r="L3370" s="89">
        <v>41674</v>
      </c>
      <c r="M3370" s="89"/>
      <c r="N3370" s="54" t="s">
        <v>1052</v>
      </c>
      <c r="O3370" s="90">
        <v>0</v>
      </c>
      <c r="P3370" s="54">
        <v>2</v>
      </c>
    </row>
    <row r="3371" spans="1:16" ht="24">
      <c r="A3371" s="54" t="s">
        <v>225</v>
      </c>
      <c r="B3371" s="54" t="s">
        <v>185</v>
      </c>
      <c r="C3371" s="54" t="s">
        <v>1142</v>
      </c>
      <c r="D3371" s="54" t="s">
        <v>111</v>
      </c>
      <c r="E3371" s="54" t="s">
        <v>1143</v>
      </c>
      <c r="F3371" s="54" t="s">
        <v>267</v>
      </c>
      <c r="G3371" s="54" t="s">
        <v>207</v>
      </c>
      <c r="H3371" s="54" t="s">
        <v>207</v>
      </c>
      <c r="I3371" s="54" t="s">
        <v>317</v>
      </c>
      <c r="J3371" s="54" t="s">
        <v>207</v>
      </c>
      <c r="K3371" s="54" t="s">
        <v>1053</v>
      </c>
      <c r="L3371" s="89">
        <v>41674</v>
      </c>
      <c r="M3371" s="89"/>
      <c r="N3371" s="54" t="s">
        <v>1054</v>
      </c>
      <c r="O3371" s="90">
        <v>0</v>
      </c>
      <c r="P3371" s="54">
        <v>29</v>
      </c>
    </row>
    <row r="3372" spans="1:16" ht="24">
      <c r="A3372" s="54" t="s">
        <v>225</v>
      </c>
      <c r="B3372" s="54" t="s">
        <v>185</v>
      </c>
      <c r="C3372" s="54" t="s">
        <v>1142</v>
      </c>
      <c r="D3372" s="54" t="s">
        <v>111</v>
      </c>
      <c r="E3372" s="54" t="s">
        <v>1143</v>
      </c>
      <c r="F3372" s="54" t="s">
        <v>267</v>
      </c>
      <c r="G3372" s="54" t="s">
        <v>207</v>
      </c>
      <c r="H3372" s="54" t="s">
        <v>207</v>
      </c>
      <c r="I3372" s="54" t="s">
        <v>317</v>
      </c>
      <c r="J3372" s="54" t="s">
        <v>207</v>
      </c>
      <c r="K3372" s="54" t="s">
        <v>1055</v>
      </c>
      <c r="L3372" s="89">
        <v>41674</v>
      </c>
      <c r="M3372" s="89"/>
      <c r="N3372" s="54" t="s">
        <v>1056</v>
      </c>
      <c r="O3372" s="90">
        <v>0</v>
      </c>
      <c r="P3372" s="54">
        <v>125</v>
      </c>
    </row>
    <row r="3373" spans="1:16" ht="24">
      <c r="A3373" s="54" t="s">
        <v>225</v>
      </c>
      <c r="B3373" s="54" t="s">
        <v>185</v>
      </c>
      <c r="C3373" s="54" t="s">
        <v>1142</v>
      </c>
      <c r="D3373" s="54" t="s">
        <v>111</v>
      </c>
      <c r="E3373" s="54" t="s">
        <v>1143</v>
      </c>
      <c r="F3373" s="54" t="s">
        <v>267</v>
      </c>
      <c r="G3373" s="54" t="s">
        <v>204</v>
      </c>
      <c r="H3373" s="54" t="s">
        <v>205</v>
      </c>
      <c r="I3373" s="54" t="s">
        <v>324</v>
      </c>
      <c r="J3373" s="54" t="s">
        <v>204</v>
      </c>
      <c r="K3373" s="54" t="s">
        <v>325</v>
      </c>
      <c r="L3373" s="89">
        <v>42171</v>
      </c>
      <c r="M3373" s="89"/>
      <c r="N3373" s="54" t="s">
        <v>326</v>
      </c>
      <c r="O3373" s="90">
        <v>6.3174999999999995E-2</v>
      </c>
      <c r="P3373" s="54">
        <v>94</v>
      </c>
    </row>
    <row r="3374" spans="1:16" ht="24">
      <c r="A3374" s="54" t="s">
        <v>225</v>
      </c>
      <c r="B3374" s="54" t="s">
        <v>185</v>
      </c>
      <c r="C3374" s="54" t="s">
        <v>1142</v>
      </c>
      <c r="D3374" s="54" t="s">
        <v>111</v>
      </c>
      <c r="E3374" s="54" t="s">
        <v>1143</v>
      </c>
      <c r="F3374" s="54" t="s">
        <v>267</v>
      </c>
      <c r="G3374" s="54" t="s">
        <v>204</v>
      </c>
      <c r="H3374" s="54" t="s">
        <v>205</v>
      </c>
      <c r="I3374" s="54" t="s">
        <v>324</v>
      </c>
      <c r="J3374" s="54" t="s">
        <v>204</v>
      </c>
      <c r="K3374" s="54" t="s">
        <v>1059</v>
      </c>
      <c r="L3374" s="89">
        <v>42171</v>
      </c>
      <c r="M3374" s="89"/>
      <c r="N3374" s="54" t="s">
        <v>1060</v>
      </c>
      <c r="O3374" s="90">
        <v>0</v>
      </c>
      <c r="P3374" s="54">
        <v>27</v>
      </c>
    </row>
    <row r="3375" spans="1:16" ht="24">
      <c r="A3375" s="54" t="s">
        <v>225</v>
      </c>
      <c r="B3375" s="54" t="s">
        <v>185</v>
      </c>
      <c r="C3375" s="54" t="s">
        <v>1142</v>
      </c>
      <c r="D3375" s="54" t="s">
        <v>111</v>
      </c>
      <c r="E3375" s="54" t="s">
        <v>1143</v>
      </c>
      <c r="F3375" s="54" t="s">
        <v>267</v>
      </c>
      <c r="G3375" s="54" t="s">
        <v>204</v>
      </c>
      <c r="H3375" s="54" t="s">
        <v>205</v>
      </c>
      <c r="I3375" s="54" t="s">
        <v>324</v>
      </c>
      <c r="J3375" s="54" t="s">
        <v>204</v>
      </c>
      <c r="K3375" s="54" t="s">
        <v>1061</v>
      </c>
      <c r="L3375" s="89">
        <v>42171</v>
      </c>
      <c r="M3375" s="89"/>
      <c r="N3375" s="54" t="s">
        <v>1062</v>
      </c>
      <c r="O3375" s="90">
        <v>0</v>
      </c>
      <c r="P3375" s="54">
        <v>38</v>
      </c>
    </row>
    <row r="3376" spans="1:16" ht="24">
      <c r="A3376" s="54" t="s">
        <v>225</v>
      </c>
      <c r="B3376" s="54" t="s">
        <v>185</v>
      </c>
      <c r="C3376" s="54" t="s">
        <v>1142</v>
      </c>
      <c r="D3376" s="54" t="s">
        <v>111</v>
      </c>
      <c r="E3376" s="54" t="s">
        <v>1143</v>
      </c>
      <c r="F3376" s="54" t="s">
        <v>267</v>
      </c>
      <c r="G3376" s="54" t="s">
        <v>204</v>
      </c>
      <c r="H3376" s="54" t="s">
        <v>205</v>
      </c>
      <c r="I3376" s="54" t="s">
        <v>324</v>
      </c>
      <c r="J3376" s="54" t="s">
        <v>204</v>
      </c>
      <c r="K3376" s="54" t="s">
        <v>1063</v>
      </c>
      <c r="L3376" s="89">
        <v>42171</v>
      </c>
      <c r="M3376" s="89"/>
      <c r="N3376" s="54" t="s">
        <v>1064</v>
      </c>
      <c r="O3376" s="90">
        <v>0</v>
      </c>
      <c r="P3376" s="54">
        <v>10</v>
      </c>
    </row>
    <row r="3377" spans="1:16" ht="24">
      <c r="A3377" s="54" t="s">
        <v>225</v>
      </c>
      <c r="B3377" s="54" t="s">
        <v>185</v>
      </c>
      <c r="C3377" s="54" t="s">
        <v>1142</v>
      </c>
      <c r="D3377" s="54" t="s">
        <v>111</v>
      </c>
      <c r="E3377" s="54" t="s">
        <v>1143</v>
      </c>
      <c r="F3377" s="54" t="s">
        <v>267</v>
      </c>
      <c r="G3377" s="54" t="s">
        <v>204</v>
      </c>
      <c r="H3377" s="54" t="s">
        <v>205</v>
      </c>
      <c r="I3377" s="54" t="s">
        <v>324</v>
      </c>
      <c r="J3377" s="54" t="s">
        <v>204</v>
      </c>
      <c r="K3377" s="54" t="s">
        <v>327</v>
      </c>
      <c r="L3377" s="89">
        <v>42171</v>
      </c>
      <c r="M3377" s="89"/>
      <c r="N3377" s="54" t="s">
        <v>328</v>
      </c>
      <c r="O3377" s="90">
        <v>0</v>
      </c>
      <c r="P3377" s="54">
        <v>8</v>
      </c>
    </row>
    <row r="3378" spans="1:16" ht="24">
      <c r="A3378" s="54" t="s">
        <v>225</v>
      </c>
      <c r="B3378" s="54" t="s">
        <v>185</v>
      </c>
      <c r="C3378" s="54" t="s">
        <v>1142</v>
      </c>
      <c r="D3378" s="54" t="s">
        <v>111</v>
      </c>
      <c r="E3378" s="54" t="s">
        <v>1143</v>
      </c>
      <c r="F3378" s="54" t="s">
        <v>267</v>
      </c>
      <c r="G3378" s="54" t="s">
        <v>204</v>
      </c>
      <c r="H3378" s="54" t="s">
        <v>205</v>
      </c>
      <c r="I3378" s="54" t="s">
        <v>324</v>
      </c>
      <c r="J3378" s="54" t="s">
        <v>204</v>
      </c>
      <c r="K3378" s="54" t="s">
        <v>329</v>
      </c>
      <c r="L3378" s="89">
        <v>42171</v>
      </c>
      <c r="M3378" s="89"/>
      <c r="N3378" s="54" t="s">
        <v>330</v>
      </c>
      <c r="O3378" s="90">
        <v>1.8141999999999998E-2</v>
      </c>
      <c r="P3378" s="54">
        <v>58</v>
      </c>
    </row>
    <row r="3379" spans="1:16" ht="24">
      <c r="A3379" s="54" t="s">
        <v>225</v>
      </c>
      <c r="B3379" s="54" t="s">
        <v>185</v>
      </c>
      <c r="C3379" s="54" t="s">
        <v>1142</v>
      </c>
      <c r="D3379" s="54" t="s">
        <v>111</v>
      </c>
      <c r="E3379" s="54" t="s">
        <v>1143</v>
      </c>
      <c r="F3379" s="54" t="s">
        <v>267</v>
      </c>
      <c r="G3379" s="54" t="s">
        <v>204</v>
      </c>
      <c r="H3379" s="54" t="s">
        <v>205</v>
      </c>
      <c r="I3379" s="54" t="s">
        <v>324</v>
      </c>
      <c r="J3379" s="54" t="s">
        <v>204</v>
      </c>
      <c r="K3379" s="54" t="s">
        <v>1065</v>
      </c>
      <c r="L3379" s="89">
        <v>42171</v>
      </c>
      <c r="M3379" s="89"/>
      <c r="N3379" s="54" t="s">
        <v>1066</v>
      </c>
      <c r="O3379" s="90">
        <v>0</v>
      </c>
      <c r="P3379" s="54">
        <v>62</v>
      </c>
    </row>
    <row r="3380" spans="1:16" ht="24">
      <c r="A3380" s="54" t="s">
        <v>225</v>
      </c>
      <c r="B3380" s="54" t="s">
        <v>185</v>
      </c>
      <c r="C3380" s="54" t="s">
        <v>1142</v>
      </c>
      <c r="D3380" s="54" t="s">
        <v>111</v>
      </c>
      <c r="E3380" s="54" t="s">
        <v>1143</v>
      </c>
      <c r="F3380" s="54" t="s">
        <v>267</v>
      </c>
      <c r="G3380" s="54" t="s">
        <v>204</v>
      </c>
      <c r="H3380" s="54" t="s">
        <v>205</v>
      </c>
      <c r="I3380" s="54" t="s">
        <v>324</v>
      </c>
      <c r="J3380" s="54" t="s">
        <v>204</v>
      </c>
      <c r="K3380" s="54" t="s">
        <v>1067</v>
      </c>
      <c r="L3380" s="89">
        <v>42171</v>
      </c>
      <c r="M3380" s="89"/>
      <c r="N3380" s="54" t="s">
        <v>1068</v>
      </c>
      <c r="O3380" s="90">
        <v>0</v>
      </c>
      <c r="P3380" s="54">
        <v>1</v>
      </c>
    </row>
    <row r="3381" spans="1:16" ht="24">
      <c r="A3381" s="54" t="s">
        <v>225</v>
      </c>
      <c r="B3381" s="54" t="s">
        <v>185</v>
      </c>
      <c r="C3381" s="54" t="s">
        <v>1142</v>
      </c>
      <c r="D3381" s="54" t="s">
        <v>111</v>
      </c>
      <c r="E3381" s="54" t="s">
        <v>1143</v>
      </c>
      <c r="F3381" s="54" t="s">
        <v>267</v>
      </c>
      <c r="G3381" s="54" t="s">
        <v>204</v>
      </c>
      <c r="H3381" s="54" t="s">
        <v>331</v>
      </c>
      <c r="I3381" s="54" t="s">
        <v>332</v>
      </c>
      <c r="J3381" s="54" t="s">
        <v>204</v>
      </c>
      <c r="K3381" s="54" t="s">
        <v>331</v>
      </c>
      <c r="L3381" s="89">
        <v>42101</v>
      </c>
      <c r="M3381" s="89"/>
      <c r="N3381" s="54" t="s">
        <v>333</v>
      </c>
      <c r="O3381" s="90">
        <v>5.5409999999999999E-3</v>
      </c>
      <c r="P3381" s="54">
        <v>201</v>
      </c>
    </row>
    <row r="3382" spans="1:16" ht="24">
      <c r="A3382" s="54" t="s">
        <v>225</v>
      </c>
      <c r="B3382" s="54" t="s">
        <v>185</v>
      </c>
      <c r="C3382" s="54" t="s">
        <v>1142</v>
      </c>
      <c r="D3382" s="54" t="s">
        <v>111</v>
      </c>
      <c r="E3382" s="54" t="s">
        <v>1143</v>
      </c>
      <c r="F3382" s="54" t="s">
        <v>267</v>
      </c>
      <c r="G3382" s="54" t="s">
        <v>360</v>
      </c>
      <c r="H3382" s="54" t="s">
        <v>1094</v>
      </c>
      <c r="I3382" s="54" t="s">
        <v>1095</v>
      </c>
      <c r="J3382" s="54" t="s">
        <v>360</v>
      </c>
      <c r="K3382" s="54" t="s">
        <v>1096</v>
      </c>
      <c r="L3382" s="89">
        <v>42671</v>
      </c>
      <c r="M3382" s="89"/>
      <c r="N3382" s="54" t="s">
        <v>1097</v>
      </c>
      <c r="O3382" s="90">
        <v>0</v>
      </c>
      <c r="P3382" s="54">
        <v>4</v>
      </c>
    </row>
    <row r="3383" spans="1:16" ht="24">
      <c r="A3383" s="54" t="s">
        <v>225</v>
      </c>
      <c r="B3383" s="54" t="s">
        <v>185</v>
      </c>
      <c r="C3383" s="54" t="s">
        <v>1142</v>
      </c>
      <c r="D3383" s="54" t="s">
        <v>111</v>
      </c>
      <c r="E3383" s="54" t="s">
        <v>1143</v>
      </c>
      <c r="F3383" s="54" t="s">
        <v>267</v>
      </c>
      <c r="G3383" s="54" t="s">
        <v>360</v>
      </c>
      <c r="H3383" s="54" t="s">
        <v>1094</v>
      </c>
      <c r="I3383" s="54" t="s">
        <v>1095</v>
      </c>
      <c r="J3383" s="54" t="s">
        <v>360</v>
      </c>
      <c r="K3383" s="54" t="s">
        <v>1098</v>
      </c>
      <c r="L3383" s="89">
        <v>42671</v>
      </c>
      <c r="M3383" s="89"/>
      <c r="N3383" s="54" t="s">
        <v>1099</v>
      </c>
      <c r="O3383" s="90">
        <v>0</v>
      </c>
      <c r="P3383" s="54">
        <v>5</v>
      </c>
    </row>
    <row r="3384" spans="1:16" ht="24">
      <c r="A3384" s="54" t="s">
        <v>225</v>
      </c>
      <c r="B3384" s="54" t="s">
        <v>185</v>
      </c>
      <c r="C3384" s="54" t="s">
        <v>1664</v>
      </c>
      <c r="D3384" s="54" t="s">
        <v>111</v>
      </c>
      <c r="E3384" s="54" t="s">
        <v>1665</v>
      </c>
      <c r="F3384" s="54" t="s">
        <v>267</v>
      </c>
      <c r="G3384" s="54" t="s">
        <v>186</v>
      </c>
      <c r="H3384" s="54" t="s">
        <v>382</v>
      </c>
      <c r="I3384" s="54" t="s">
        <v>383</v>
      </c>
      <c r="J3384" s="54" t="s">
        <v>186</v>
      </c>
      <c r="K3384" s="54" t="s">
        <v>382</v>
      </c>
      <c r="L3384" s="89">
        <v>42230</v>
      </c>
      <c r="M3384" s="89"/>
      <c r="N3384" s="54" t="s">
        <v>384</v>
      </c>
      <c r="O3384" s="90">
        <v>7.4699999999999994E-4</v>
      </c>
      <c r="P3384" s="54">
        <v>1</v>
      </c>
    </row>
    <row r="3385" spans="1:16" ht="24">
      <c r="A3385" s="54" t="s">
        <v>225</v>
      </c>
      <c r="B3385" s="54" t="s">
        <v>185</v>
      </c>
      <c r="C3385" s="54" t="s">
        <v>1664</v>
      </c>
      <c r="D3385" s="54" t="s">
        <v>111</v>
      </c>
      <c r="E3385" s="54" t="s">
        <v>1665</v>
      </c>
      <c r="F3385" s="54" t="s">
        <v>267</v>
      </c>
      <c r="G3385" s="54" t="s">
        <v>186</v>
      </c>
      <c r="H3385" s="54" t="s">
        <v>187</v>
      </c>
      <c r="I3385" s="54" t="s">
        <v>385</v>
      </c>
      <c r="J3385" s="54" t="s">
        <v>186</v>
      </c>
      <c r="K3385" s="54" t="s">
        <v>187</v>
      </c>
      <c r="L3385" s="89">
        <v>42482</v>
      </c>
      <c r="M3385" s="89"/>
      <c r="N3385" s="54" t="s">
        <v>386</v>
      </c>
      <c r="O3385" s="90">
        <v>3.1815999999999997E-2</v>
      </c>
      <c r="P3385" s="54">
        <v>2</v>
      </c>
    </row>
    <row r="3386" spans="1:16" ht="24">
      <c r="A3386" s="54" t="s">
        <v>225</v>
      </c>
      <c r="B3386" s="54" t="s">
        <v>185</v>
      </c>
      <c r="C3386" s="54" t="s">
        <v>1664</v>
      </c>
      <c r="D3386" s="54" t="s">
        <v>111</v>
      </c>
      <c r="E3386" s="54" t="s">
        <v>1665</v>
      </c>
      <c r="F3386" s="54" t="s">
        <v>267</v>
      </c>
      <c r="G3386" s="54" t="s">
        <v>186</v>
      </c>
      <c r="H3386" s="54" t="s">
        <v>187</v>
      </c>
      <c r="I3386" s="54" t="s">
        <v>268</v>
      </c>
      <c r="J3386" s="54" t="s">
        <v>186</v>
      </c>
      <c r="K3386" s="54" t="s">
        <v>187</v>
      </c>
      <c r="L3386" s="89">
        <v>42094</v>
      </c>
      <c r="M3386" s="89"/>
      <c r="N3386" s="54" t="s">
        <v>269</v>
      </c>
      <c r="O3386" s="90">
        <v>0.21204799999999999</v>
      </c>
      <c r="P3386" s="54">
        <v>28</v>
      </c>
    </row>
    <row r="3387" spans="1:16" ht="24">
      <c r="A3387" s="54" t="s">
        <v>225</v>
      </c>
      <c r="B3387" s="54" t="s">
        <v>185</v>
      </c>
      <c r="C3387" s="54" t="s">
        <v>1664</v>
      </c>
      <c r="D3387" s="54" t="s">
        <v>111</v>
      </c>
      <c r="E3387" s="54" t="s">
        <v>1665</v>
      </c>
      <c r="F3387" s="54" t="s">
        <v>267</v>
      </c>
      <c r="G3387" s="54" t="s">
        <v>186</v>
      </c>
      <c r="H3387" s="54" t="s">
        <v>187</v>
      </c>
      <c r="I3387" s="54" t="s">
        <v>270</v>
      </c>
      <c r="J3387" s="54" t="s">
        <v>186</v>
      </c>
      <c r="K3387" s="54" t="s">
        <v>271</v>
      </c>
      <c r="L3387" s="89">
        <v>42251</v>
      </c>
      <c r="M3387" s="89"/>
      <c r="N3387" s="54" t="s">
        <v>272</v>
      </c>
      <c r="O3387" s="90">
        <v>0.59827799999999998</v>
      </c>
      <c r="P3387" s="54">
        <v>43</v>
      </c>
    </row>
    <row r="3388" spans="1:16" ht="24">
      <c r="A3388" s="54" t="s">
        <v>225</v>
      </c>
      <c r="B3388" s="54" t="s">
        <v>185</v>
      </c>
      <c r="C3388" s="54" t="s">
        <v>1664</v>
      </c>
      <c r="D3388" s="54" t="s">
        <v>111</v>
      </c>
      <c r="E3388" s="54" t="s">
        <v>1665</v>
      </c>
      <c r="F3388" s="54" t="s">
        <v>267</v>
      </c>
      <c r="G3388" s="54" t="s">
        <v>186</v>
      </c>
      <c r="H3388" s="54" t="s">
        <v>404</v>
      </c>
      <c r="I3388" s="54" t="s">
        <v>405</v>
      </c>
      <c r="J3388" s="54" t="s">
        <v>186</v>
      </c>
      <c r="K3388" s="54" t="s">
        <v>404</v>
      </c>
      <c r="L3388" s="89">
        <v>42059</v>
      </c>
      <c r="M3388" s="89"/>
      <c r="N3388" s="54" t="s">
        <v>406</v>
      </c>
      <c r="O3388" s="90">
        <v>3.4668359999999998</v>
      </c>
      <c r="P3388" s="54">
        <v>247</v>
      </c>
    </row>
    <row r="3389" spans="1:16" ht="24">
      <c r="A3389" s="54" t="s">
        <v>225</v>
      </c>
      <c r="B3389" s="54" t="s">
        <v>185</v>
      </c>
      <c r="C3389" s="54" t="s">
        <v>1664</v>
      </c>
      <c r="D3389" s="54" t="s">
        <v>111</v>
      </c>
      <c r="E3389" s="54" t="s">
        <v>1665</v>
      </c>
      <c r="F3389" s="54" t="s">
        <v>267</v>
      </c>
      <c r="G3389" s="54" t="s">
        <v>411</v>
      </c>
      <c r="H3389" s="54" t="s">
        <v>424</v>
      </c>
      <c r="I3389" s="54" t="s">
        <v>425</v>
      </c>
      <c r="J3389" s="54" t="s">
        <v>411</v>
      </c>
      <c r="K3389" s="54" t="s">
        <v>424</v>
      </c>
      <c r="L3389" s="89">
        <v>41933</v>
      </c>
      <c r="M3389" s="89"/>
      <c r="N3389" s="54" t="s">
        <v>426</v>
      </c>
      <c r="O3389" s="90">
        <v>1.5275E-2</v>
      </c>
      <c r="P3389" s="54">
        <v>1</v>
      </c>
    </row>
    <row r="3390" spans="1:16" ht="24">
      <c r="A3390" s="54" t="s">
        <v>225</v>
      </c>
      <c r="B3390" s="54" t="s">
        <v>185</v>
      </c>
      <c r="C3390" s="54" t="s">
        <v>1664</v>
      </c>
      <c r="D3390" s="54" t="s">
        <v>111</v>
      </c>
      <c r="E3390" s="54" t="s">
        <v>1665</v>
      </c>
      <c r="F3390" s="54" t="s">
        <v>267</v>
      </c>
      <c r="G3390" s="54" t="s">
        <v>411</v>
      </c>
      <c r="H3390" s="54" t="s">
        <v>427</v>
      </c>
      <c r="I3390" s="54" t="s">
        <v>428</v>
      </c>
      <c r="J3390" s="54" t="s">
        <v>411</v>
      </c>
      <c r="K3390" s="54" t="s">
        <v>433</v>
      </c>
      <c r="L3390" s="89">
        <v>42066</v>
      </c>
      <c r="M3390" s="89"/>
      <c r="N3390" s="54" t="s">
        <v>434</v>
      </c>
      <c r="O3390" s="90">
        <v>7.9542000000000002E-2</v>
      </c>
      <c r="P3390" s="54">
        <v>5</v>
      </c>
    </row>
    <row r="3391" spans="1:16" ht="24">
      <c r="A3391" s="54" t="s">
        <v>225</v>
      </c>
      <c r="B3391" s="54" t="s">
        <v>185</v>
      </c>
      <c r="C3391" s="54" t="s">
        <v>1664</v>
      </c>
      <c r="D3391" s="54" t="s">
        <v>111</v>
      </c>
      <c r="E3391" s="54" t="s">
        <v>1665</v>
      </c>
      <c r="F3391" s="54" t="s">
        <v>267</v>
      </c>
      <c r="G3391" s="54" t="s">
        <v>411</v>
      </c>
      <c r="H3391" s="54" t="s">
        <v>427</v>
      </c>
      <c r="I3391" s="54" t="s">
        <v>428</v>
      </c>
      <c r="J3391" s="54" t="s">
        <v>411</v>
      </c>
      <c r="K3391" s="54" t="s">
        <v>435</v>
      </c>
      <c r="L3391" s="89">
        <v>42066</v>
      </c>
      <c r="M3391" s="89"/>
      <c r="N3391" s="54" t="s">
        <v>436</v>
      </c>
      <c r="O3391" s="90">
        <v>1.5481999999999999E-2</v>
      </c>
      <c r="P3391" s="54">
        <v>1</v>
      </c>
    </row>
    <row r="3392" spans="1:16" ht="24">
      <c r="A3392" s="54" t="s">
        <v>225</v>
      </c>
      <c r="B3392" s="54" t="s">
        <v>185</v>
      </c>
      <c r="C3392" s="54" t="s">
        <v>1664</v>
      </c>
      <c r="D3392" s="54" t="s">
        <v>111</v>
      </c>
      <c r="E3392" s="54" t="s">
        <v>1665</v>
      </c>
      <c r="F3392" s="54" t="s">
        <v>267</v>
      </c>
      <c r="G3392" s="54" t="s">
        <v>411</v>
      </c>
      <c r="H3392" s="54" t="s">
        <v>427</v>
      </c>
      <c r="I3392" s="54" t="s">
        <v>428</v>
      </c>
      <c r="J3392" s="54" t="s">
        <v>411</v>
      </c>
      <c r="K3392" s="54" t="s">
        <v>439</v>
      </c>
      <c r="L3392" s="89">
        <v>42066</v>
      </c>
      <c r="M3392" s="89"/>
      <c r="N3392" s="54" t="s">
        <v>440</v>
      </c>
      <c r="O3392" s="90">
        <v>9.3743000000000007E-2</v>
      </c>
      <c r="P3392" s="54">
        <v>6</v>
      </c>
    </row>
    <row r="3393" spans="1:16" ht="24">
      <c r="A3393" s="54" t="s">
        <v>225</v>
      </c>
      <c r="B3393" s="54" t="s">
        <v>185</v>
      </c>
      <c r="C3393" s="54" t="s">
        <v>1664</v>
      </c>
      <c r="D3393" s="54" t="s">
        <v>111</v>
      </c>
      <c r="E3393" s="54" t="s">
        <v>1665</v>
      </c>
      <c r="F3393" s="54" t="s">
        <v>267</v>
      </c>
      <c r="G3393" s="54" t="s">
        <v>192</v>
      </c>
      <c r="H3393" s="54" t="s">
        <v>447</v>
      </c>
      <c r="I3393" s="54" t="s">
        <v>450</v>
      </c>
      <c r="J3393" s="54" t="s">
        <v>192</v>
      </c>
      <c r="K3393" s="54" t="s">
        <v>447</v>
      </c>
      <c r="L3393" s="89">
        <v>41975</v>
      </c>
      <c r="M3393" s="89"/>
      <c r="N3393" s="54" t="s">
        <v>453</v>
      </c>
      <c r="O3393" s="90">
        <v>0.168658</v>
      </c>
      <c r="P3393" s="54">
        <v>11</v>
      </c>
    </row>
    <row r="3394" spans="1:16" ht="24">
      <c r="A3394" s="54" t="s">
        <v>225</v>
      </c>
      <c r="B3394" s="54" t="s">
        <v>185</v>
      </c>
      <c r="C3394" s="54" t="s">
        <v>1664</v>
      </c>
      <c r="D3394" s="54" t="s">
        <v>111</v>
      </c>
      <c r="E3394" s="54" t="s">
        <v>1665</v>
      </c>
      <c r="F3394" s="54" t="s">
        <v>267</v>
      </c>
      <c r="G3394" s="54" t="s">
        <v>495</v>
      </c>
      <c r="H3394" s="54" t="s">
        <v>496</v>
      </c>
      <c r="I3394" s="54" t="s">
        <v>497</v>
      </c>
      <c r="J3394" s="54" t="s">
        <v>495</v>
      </c>
      <c r="K3394" s="54" t="s">
        <v>498</v>
      </c>
      <c r="L3394" s="89">
        <v>41688</v>
      </c>
      <c r="M3394" s="89"/>
      <c r="N3394" s="54" t="s">
        <v>499</v>
      </c>
      <c r="O3394" s="90">
        <v>3.9140000000000001E-2</v>
      </c>
      <c r="P3394" s="54">
        <v>4</v>
      </c>
    </row>
    <row r="3395" spans="1:16" ht="24">
      <c r="A3395" s="54" t="s">
        <v>225</v>
      </c>
      <c r="B3395" s="54" t="s">
        <v>185</v>
      </c>
      <c r="C3395" s="54" t="s">
        <v>1664</v>
      </c>
      <c r="D3395" s="54" t="s">
        <v>111</v>
      </c>
      <c r="E3395" s="54" t="s">
        <v>1665</v>
      </c>
      <c r="F3395" s="54" t="s">
        <v>267</v>
      </c>
      <c r="G3395" s="54" t="s">
        <v>495</v>
      </c>
      <c r="H3395" s="54" t="s">
        <v>496</v>
      </c>
      <c r="I3395" s="54" t="s">
        <v>497</v>
      </c>
      <c r="J3395" s="54" t="s">
        <v>495</v>
      </c>
      <c r="K3395" s="54" t="s">
        <v>500</v>
      </c>
      <c r="L3395" s="89">
        <v>41688</v>
      </c>
      <c r="M3395" s="89"/>
      <c r="N3395" s="54" t="s">
        <v>501</v>
      </c>
      <c r="O3395" s="90">
        <v>0.160688</v>
      </c>
      <c r="P3395" s="54">
        <v>11</v>
      </c>
    </row>
    <row r="3396" spans="1:16" ht="36">
      <c r="A3396" s="54" t="s">
        <v>225</v>
      </c>
      <c r="B3396" s="54" t="s">
        <v>185</v>
      </c>
      <c r="C3396" s="54" t="s">
        <v>1664</v>
      </c>
      <c r="D3396" s="54" t="s">
        <v>111</v>
      </c>
      <c r="E3396" s="54" t="s">
        <v>1665</v>
      </c>
      <c r="F3396" s="54" t="s">
        <v>267</v>
      </c>
      <c r="G3396" s="54" t="s">
        <v>495</v>
      </c>
      <c r="H3396" s="54" t="s">
        <v>496</v>
      </c>
      <c r="I3396" s="54" t="s">
        <v>497</v>
      </c>
      <c r="J3396" s="54" t="s">
        <v>495</v>
      </c>
      <c r="K3396" s="54" t="s">
        <v>502</v>
      </c>
      <c r="L3396" s="89">
        <v>41688</v>
      </c>
      <c r="M3396" s="89"/>
      <c r="N3396" s="54" t="s">
        <v>503</v>
      </c>
      <c r="O3396" s="90">
        <v>2.3649E-2</v>
      </c>
      <c r="P3396" s="54">
        <v>2</v>
      </c>
    </row>
    <row r="3397" spans="1:16" ht="24">
      <c r="A3397" s="54" t="s">
        <v>225</v>
      </c>
      <c r="B3397" s="54" t="s">
        <v>185</v>
      </c>
      <c r="C3397" s="54" t="s">
        <v>1664</v>
      </c>
      <c r="D3397" s="54" t="s">
        <v>111</v>
      </c>
      <c r="E3397" s="54" t="s">
        <v>1665</v>
      </c>
      <c r="F3397" s="54" t="s">
        <v>267</v>
      </c>
      <c r="G3397" s="54" t="s">
        <v>495</v>
      </c>
      <c r="H3397" s="54" t="s">
        <v>496</v>
      </c>
      <c r="I3397" s="54" t="s">
        <v>497</v>
      </c>
      <c r="J3397" s="54" t="s">
        <v>495</v>
      </c>
      <c r="K3397" s="54" t="s">
        <v>506</v>
      </c>
      <c r="L3397" s="89">
        <v>41688</v>
      </c>
      <c r="M3397" s="89"/>
      <c r="N3397" s="54" t="s">
        <v>507</v>
      </c>
      <c r="O3397" s="90">
        <v>5.2082999999999997E-2</v>
      </c>
      <c r="P3397" s="54">
        <v>4</v>
      </c>
    </row>
    <row r="3398" spans="1:16" ht="24">
      <c r="A3398" s="54" t="s">
        <v>225</v>
      </c>
      <c r="B3398" s="54" t="s">
        <v>185</v>
      </c>
      <c r="C3398" s="54" t="s">
        <v>1664</v>
      </c>
      <c r="D3398" s="54" t="s">
        <v>111</v>
      </c>
      <c r="E3398" s="54" t="s">
        <v>1665</v>
      </c>
      <c r="F3398" s="54" t="s">
        <v>267</v>
      </c>
      <c r="G3398" s="54" t="s">
        <v>495</v>
      </c>
      <c r="H3398" s="54" t="s">
        <v>496</v>
      </c>
      <c r="I3398" s="54" t="s">
        <v>497</v>
      </c>
      <c r="J3398" s="54" t="s">
        <v>495</v>
      </c>
      <c r="K3398" s="54" t="s">
        <v>510</v>
      </c>
      <c r="L3398" s="89">
        <v>41688</v>
      </c>
      <c r="M3398" s="89"/>
      <c r="N3398" s="54" t="s">
        <v>511</v>
      </c>
      <c r="O3398" s="90">
        <v>0.29983900000000002</v>
      </c>
      <c r="P3398" s="54">
        <v>23</v>
      </c>
    </row>
    <row r="3399" spans="1:16" ht="24">
      <c r="A3399" s="54" t="s">
        <v>225</v>
      </c>
      <c r="B3399" s="54" t="s">
        <v>185</v>
      </c>
      <c r="C3399" s="54" t="s">
        <v>1664</v>
      </c>
      <c r="D3399" s="54" t="s">
        <v>111</v>
      </c>
      <c r="E3399" s="54" t="s">
        <v>1665</v>
      </c>
      <c r="F3399" s="54" t="s">
        <v>267</v>
      </c>
      <c r="G3399" s="54" t="s">
        <v>495</v>
      </c>
      <c r="H3399" s="54" t="s">
        <v>496</v>
      </c>
      <c r="I3399" s="54" t="s">
        <v>497</v>
      </c>
      <c r="J3399" s="54" t="s">
        <v>495</v>
      </c>
      <c r="K3399" s="54" t="s">
        <v>512</v>
      </c>
      <c r="L3399" s="89">
        <v>41688</v>
      </c>
      <c r="M3399" s="89"/>
      <c r="N3399" s="54" t="s">
        <v>513</v>
      </c>
      <c r="O3399" s="90">
        <v>5.2110000000000004E-3</v>
      </c>
      <c r="P3399" s="54">
        <v>1</v>
      </c>
    </row>
    <row r="3400" spans="1:16" ht="24">
      <c r="A3400" s="54" t="s">
        <v>225</v>
      </c>
      <c r="B3400" s="54" t="s">
        <v>185</v>
      </c>
      <c r="C3400" s="54" t="s">
        <v>1664</v>
      </c>
      <c r="D3400" s="54" t="s">
        <v>111</v>
      </c>
      <c r="E3400" s="54" t="s">
        <v>1665</v>
      </c>
      <c r="F3400" s="54" t="s">
        <v>267</v>
      </c>
      <c r="G3400" s="54" t="s">
        <v>495</v>
      </c>
      <c r="H3400" s="54" t="s">
        <v>496</v>
      </c>
      <c r="I3400" s="54" t="s">
        <v>497</v>
      </c>
      <c r="J3400" s="54" t="s">
        <v>495</v>
      </c>
      <c r="K3400" s="54" t="s">
        <v>514</v>
      </c>
      <c r="L3400" s="89">
        <v>41688</v>
      </c>
      <c r="M3400" s="89"/>
      <c r="N3400" s="54" t="s">
        <v>515</v>
      </c>
      <c r="O3400" s="90">
        <v>1.9827079999999999</v>
      </c>
      <c r="P3400" s="54">
        <v>175</v>
      </c>
    </row>
    <row r="3401" spans="1:16" ht="24">
      <c r="A3401" s="54" t="s">
        <v>225</v>
      </c>
      <c r="B3401" s="54" t="s">
        <v>185</v>
      </c>
      <c r="C3401" s="54" t="s">
        <v>1664</v>
      </c>
      <c r="D3401" s="54" t="s">
        <v>111</v>
      </c>
      <c r="E3401" s="54" t="s">
        <v>1665</v>
      </c>
      <c r="F3401" s="54" t="s">
        <v>267</v>
      </c>
      <c r="G3401" s="54" t="s">
        <v>495</v>
      </c>
      <c r="H3401" s="54" t="s">
        <v>496</v>
      </c>
      <c r="I3401" s="54" t="s">
        <v>497</v>
      </c>
      <c r="J3401" s="54" t="s">
        <v>495</v>
      </c>
      <c r="K3401" s="54" t="s">
        <v>516</v>
      </c>
      <c r="L3401" s="89">
        <v>41688</v>
      </c>
      <c r="M3401" s="89"/>
      <c r="N3401" s="54" t="s">
        <v>517</v>
      </c>
      <c r="O3401" s="90">
        <v>1.4264000000000001E-2</v>
      </c>
      <c r="P3401" s="54">
        <v>2</v>
      </c>
    </row>
    <row r="3402" spans="1:16" ht="24">
      <c r="A3402" s="54" t="s">
        <v>225</v>
      </c>
      <c r="B3402" s="54" t="s">
        <v>185</v>
      </c>
      <c r="C3402" s="54" t="s">
        <v>1664</v>
      </c>
      <c r="D3402" s="54" t="s">
        <v>111</v>
      </c>
      <c r="E3402" s="54" t="s">
        <v>1665</v>
      </c>
      <c r="F3402" s="54" t="s">
        <v>267</v>
      </c>
      <c r="G3402" s="54" t="s">
        <v>495</v>
      </c>
      <c r="H3402" s="54" t="s">
        <v>496</v>
      </c>
      <c r="I3402" s="54" t="s">
        <v>497</v>
      </c>
      <c r="J3402" s="54" t="s">
        <v>495</v>
      </c>
      <c r="K3402" s="54" t="s">
        <v>520</v>
      </c>
      <c r="L3402" s="89">
        <v>41688</v>
      </c>
      <c r="M3402" s="89"/>
      <c r="N3402" s="54" t="s">
        <v>521</v>
      </c>
      <c r="O3402" s="90">
        <v>6.7136000000000001E-2</v>
      </c>
      <c r="P3402" s="54">
        <v>5</v>
      </c>
    </row>
    <row r="3403" spans="1:16" ht="24">
      <c r="A3403" s="54" t="s">
        <v>225</v>
      </c>
      <c r="B3403" s="54" t="s">
        <v>185</v>
      </c>
      <c r="C3403" s="54" t="s">
        <v>1664</v>
      </c>
      <c r="D3403" s="54" t="s">
        <v>111</v>
      </c>
      <c r="E3403" s="54" t="s">
        <v>1665</v>
      </c>
      <c r="F3403" s="54" t="s">
        <v>267</v>
      </c>
      <c r="G3403" s="54" t="s">
        <v>283</v>
      </c>
      <c r="H3403" s="54" t="s">
        <v>284</v>
      </c>
      <c r="I3403" s="54" t="s">
        <v>285</v>
      </c>
      <c r="J3403" s="54" t="s">
        <v>283</v>
      </c>
      <c r="K3403" s="54" t="s">
        <v>527</v>
      </c>
      <c r="L3403" s="89">
        <v>41653</v>
      </c>
      <c r="M3403" s="89"/>
      <c r="N3403" s="54" t="s">
        <v>528</v>
      </c>
      <c r="O3403" s="90">
        <v>0.33778599999999998</v>
      </c>
      <c r="P3403" s="54">
        <v>36</v>
      </c>
    </row>
    <row r="3404" spans="1:16" ht="24">
      <c r="A3404" s="54" t="s">
        <v>225</v>
      </c>
      <c r="B3404" s="54" t="s">
        <v>185</v>
      </c>
      <c r="C3404" s="54" t="s">
        <v>1664</v>
      </c>
      <c r="D3404" s="54" t="s">
        <v>111</v>
      </c>
      <c r="E3404" s="54" t="s">
        <v>1665</v>
      </c>
      <c r="F3404" s="54" t="s">
        <v>267</v>
      </c>
      <c r="G3404" s="54" t="s">
        <v>283</v>
      </c>
      <c r="H3404" s="54" t="s">
        <v>283</v>
      </c>
      <c r="I3404" s="54" t="s">
        <v>288</v>
      </c>
      <c r="J3404" s="54" t="s">
        <v>283</v>
      </c>
      <c r="K3404" s="54" t="s">
        <v>289</v>
      </c>
      <c r="L3404" s="89">
        <v>41653</v>
      </c>
      <c r="M3404" s="89"/>
      <c r="N3404" s="54" t="s">
        <v>290</v>
      </c>
      <c r="O3404" s="90">
        <v>9.3963000000000005E-2</v>
      </c>
      <c r="P3404" s="54">
        <v>6</v>
      </c>
    </row>
    <row r="3405" spans="1:16" ht="24">
      <c r="A3405" s="54" t="s">
        <v>225</v>
      </c>
      <c r="B3405" s="54" t="s">
        <v>185</v>
      </c>
      <c r="C3405" s="54" t="s">
        <v>1664</v>
      </c>
      <c r="D3405" s="54" t="s">
        <v>111</v>
      </c>
      <c r="E3405" s="54" t="s">
        <v>1665</v>
      </c>
      <c r="F3405" s="54" t="s">
        <v>267</v>
      </c>
      <c r="G3405" s="54" t="s">
        <v>283</v>
      </c>
      <c r="H3405" s="54" t="s">
        <v>283</v>
      </c>
      <c r="I3405" s="54" t="s">
        <v>288</v>
      </c>
      <c r="J3405" s="54" t="s">
        <v>283</v>
      </c>
      <c r="K3405" s="54" t="s">
        <v>291</v>
      </c>
      <c r="L3405" s="89">
        <v>41653</v>
      </c>
      <c r="M3405" s="89"/>
      <c r="N3405" s="54" t="s">
        <v>292</v>
      </c>
      <c r="O3405" s="90">
        <v>1.9092999999999999E-2</v>
      </c>
      <c r="P3405" s="54">
        <v>5</v>
      </c>
    </row>
    <row r="3406" spans="1:16" ht="24">
      <c r="A3406" s="54" t="s">
        <v>225</v>
      </c>
      <c r="B3406" s="54" t="s">
        <v>185</v>
      </c>
      <c r="C3406" s="54" t="s">
        <v>1664</v>
      </c>
      <c r="D3406" s="54" t="s">
        <v>111</v>
      </c>
      <c r="E3406" s="54" t="s">
        <v>1665</v>
      </c>
      <c r="F3406" s="54" t="s">
        <v>267</v>
      </c>
      <c r="G3406" s="54" t="s">
        <v>283</v>
      </c>
      <c r="H3406" s="54" t="s">
        <v>559</v>
      </c>
      <c r="I3406" s="54" t="s">
        <v>560</v>
      </c>
      <c r="J3406" s="54" t="s">
        <v>283</v>
      </c>
      <c r="K3406" s="54" t="s">
        <v>561</v>
      </c>
      <c r="L3406" s="89">
        <v>41653</v>
      </c>
      <c r="M3406" s="89"/>
      <c r="N3406" s="54" t="s">
        <v>562</v>
      </c>
      <c r="O3406" s="90">
        <v>6.8257999999999985E-2</v>
      </c>
      <c r="P3406" s="54">
        <v>5</v>
      </c>
    </row>
    <row r="3407" spans="1:16" ht="24">
      <c r="A3407" s="54" t="s">
        <v>225</v>
      </c>
      <c r="B3407" s="54" t="s">
        <v>185</v>
      </c>
      <c r="C3407" s="54" t="s">
        <v>1664</v>
      </c>
      <c r="D3407" s="54" t="s">
        <v>111</v>
      </c>
      <c r="E3407" s="54" t="s">
        <v>1665</v>
      </c>
      <c r="F3407" s="54" t="s">
        <v>267</v>
      </c>
      <c r="G3407" s="54" t="s">
        <v>283</v>
      </c>
      <c r="H3407" s="54" t="s">
        <v>559</v>
      </c>
      <c r="I3407" s="54" t="s">
        <v>560</v>
      </c>
      <c r="J3407" s="54" t="s">
        <v>283</v>
      </c>
      <c r="K3407" s="54" t="s">
        <v>563</v>
      </c>
      <c r="L3407" s="89">
        <v>41653</v>
      </c>
      <c r="M3407" s="89"/>
      <c r="N3407" s="54" t="s">
        <v>564</v>
      </c>
      <c r="O3407" s="90">
        <v>3.0550000000000001E-2</v>
      </c>
      <c r="P3407" s="54">
        <v>2</v>
      </c>
    </row>
    <row r="3408" spans="1:16" ht="24">
      <c r="A3408" s="54" t="s">
        <v>225</v>
      </c>
      <c r="B3408" s="54" t="s">
        <v>185</v>
      </c>
      <c r="C3408" s="54" t="s">
        <v>1664</v>
      </c>
      <c r="D3408" s="54" t="s">
        <v>111</v>
      </c>
      <c r="E3408" s="54" t="s">
        <v>1665</v>
      </c>
      <c r="F3408" s="54" t="s">
        <v>267</v>
      </c>
      <c r="G3408" s="54" t="s">
        <v>283</v>
      </c>
      <c r="H3408" s="54" t="s">
        <v>559</v>
      </c>
      <c r="I3408" s="54" t="s">
        <v>560</v>
      </c>
      <c r="J3408" s="54" t="s">
        <v>283</v>
      </c>
      <c r="K3408" s="54" t="s">
        <v>569</v>
      </c>
      <c r="L3408" s="89">
        <v>41653</v>
      </c>
      <c r="M3408" s="89"/>
      <c r="N3408" s="54" t="s">
        <v>570</v>
      </c>
      <c r="O3408" s="90">
        <v>1.5481999999999999E-2</v>
      </c>
      <c r="P3408" s="54">
        <v>1</v>
      </c>
    </row>
    <row r="3409" spans="1:16" ht="24">
      <c r="A3409" s="54" t="s">
        <v>225</v>
      </c>
      <c r="B3409" s="54" t="s">
        <v>185</v>
      </c>
      <c r="C3409" s="54" t="s">
        <v>1664</v>
      </c>
      <c r="D3409" s="54" t="s">
        <v>111</v>
      </c>
      <c r="E3409" s="54" t="s">
        <v>1665</v>
      </c>
      <c r="F3409" s="54" t="s">
        <v>267</v>
      </c>
      <c r="G3409" s="54" t="s">
        <v>283</v>
      </c>
      <c r="H3409" s="54" t="s">
        <v>193</v>
      </c>
      <c r="I3409" s="54" t="s">
        <v>571</v>
      </c>
      <c r="J3409" s="54" t="s">
        <v>283</v>
      </c>
      <c r="K3409" s="54" t="s">
        <v>574</v>
      </c>
      <c r="L3409" s="89">
        <v>42510</v>
      </c>
      <c r="M3409" s="89"/>
      <c r="N3409" s="54" t="s">
        <v>575</v>
      </c>
      <c r="O3409" s="90">
        <v>1.5275E-2</v>
      </c>
      <c r="P3409" s="54">
        <v>1</v>
      </c>
    </row>
    <row r="3410" spans="1:16" ht="24">
      <c r="A3410" s="54" t="s">
        <v>225</v>
      </c>
      <c r="B3410" s="54" t="s">
        <v>185</v>
      </c>
      <c r="C3410" s="54" t="s">
        <v>1664</v>
      </c>
      <c r="D3410" s="54" t="s">
        <v>111</v>
      </c>
      <c r="E3410" s="54" t="s">
        <v>1665</v>
      </c>
      <c r="F3410" s="54" t="s">
        <v>267</v>
      </c>
      <c r="G3410" s="54" t="s">
        <v>283</v>
      </c>
      <c r="H3410" s="54" t="s">
        <v>592</v>
      </c>
      <c r="I3410" s="54" t="s">
        <v>593</v>
      </c>
      <c r="J3410" s="54" t="s">
        <v>283</v>
      </c>
      <c r="K3410" s="54" t="s">
        <v>592</v>
      </c>
      <c r="L3410" s="89">
        <v>42440</v>
      </c>
      <c r="M3410" s="89"/>
      <c r="N3410" s="54" t="s">
        <v>594</v>
      </c>
      <c r="O3410" s="90">
        <v>1.0322E-2</v>
      </c>
      <c r="P3410" s="54">
        <v>2</v>
      </c>
    </row>
    <row r="3411" spans="1:16" ht="24">
      <c r="A3411" s="54" t="s">
        <v>225</v>
      </c>
      <c r="B3411" s="54" t="s">
        <v>185</v>
      </c>
      <c r="C3411" s="54" t="s">
        <v>1664</v>
      </c>
      <c r="D3411" s="54" t="s">
        <v>111</v>
      </c>
      <c r="E3411" s="54" t="s">
        <v>1665</v>
      </c>
      <c r="F3411" s="54" t="s">
        <v>267</v>
      </c>
      <c r="G3411" s="54" t="s">
        <v>283</v>
      </c>
      <c r="H3411" s="54" t="s">
        <v>295</v>
      </c>
      <c r="I3411" s="54" t="s">
        <v>296</v>
      </c>
      <c r="J3411" s="54" t="s">
        <v>283</v>
      </c>
      <c r="K3411" s="54" t="s">
        <v>295</v>
      </c>
      <c r="L3411" s="89">
        <v>42391</v>
      </c>
      <c r="M3411" s="89"/>
      <c r="N3411" s="54" t="s">
        <v>297</v>
      </c>
      <c r="O3411" s="90">
        <v>0.24024499999999999</v>
      </c>
      <c r="P3411" s="54">
        <v>25</v>
      </c>
    </row>
    <row r="3412" spans="1:16" ht="24">
      <c r="A3412" s="54" t="s">
        <v>225</v>
      </c>
      <c r="B3412" s="54" t="s">
        <v>185</v>
      </c>
      <c r="C3412" s="54" t="s">
        <v>1664</v>
      </c>
      <c r="D3412" s="54" t="s">
        <v>111</v>
      </c>
      <c r="E3412" s="54" t="s">
        <v>1665</v>
      </c>
      <c r="F3412" s="54" t="s">
        <v>267</v>
      </c>
      <c r="G3412" s="54" t="s">
        <v>620</v>
      </c>
      <c r="H3412" s="54" t="s">
        <v>621</v>
      </c>
      <c r="I3412" s="54" t="s">
        <v>622</v>
      </c>
      <c r="J3412" s="54" t="s">
        <v>620</v>
      </c>
      <c r="K3412" s="54" t="s">
        <v>631</v>
      </c>
      <c r="L3412" s="89">
        <v>42874</v>
      </c>
      <c r="M3412" s="89"/>
      <c r="N3412" s="54" t="s">
        <v>632</v>
      </c>
      <c r="O3412" s="90">
        <v>4.7298E-2</v>
      </c>
      <c r="P3412" s="54">
        <v>3</v>
      </c>
    </row>
    <row r="3413" spans="1:16" ht="24">
      <c r="A3413" s="54" t="s">
        <v>225</v>
      </c>
      <c r="B3413" s="54" t="s">
        <v>185</v>
      </c>
      <c r="C3413" s="54" t="s">
        <v>1664</v>
      </c>
      <c r="D3413" s="54" t="s">
        <v>111</v>
      </c>
      <c r="E3413" s="54" t="s">
        <v>1665</v>
      </c>
      <c r="F3413" s="54" t="s">
        <v>267</v>
      </c>
      <c r="G3413" s="54" t="s">
        <v>642</v>
      </c>
      <c r="H3413" s="54" t="s">
        <v>643</v>
      </c>
      <c r="I3413" s="54" t="s">
        <v>644</v>
      </c>
      <c r="J3413" s="54" t="s">
        <v>642</v>
      </c>
      <c r="K3413" s="54" t="s">
        <v>645</v>
      </c>
      <c r="L3413" s="89">
        <v>42790</v>
      </c>
      <c r="M3413" s="89"/>
      <c r="N3413" s="54" t="s">
        <v>646</v>
      </c>
      <c r="O3413" s="90">
        <v>5.414968</v>
      </c>
      <c r="P3413" s="54">
        <v>502</v>
      </c>
    </row>
    <row r="3414" spans="1:16" ht="24">
      <c r="A3414" s="54" t="s">
        <v>225</v>
      </c>
      <c r="B3414" s="54" t="s">
        <v>185</v>
      </c>
      <c r="C3414" s="54" t="s">
        <v>1664</v>
      </c>
      <c r="D3414" s="54" t="s">
        <v>111</v>
      </c>
      <c r="E3414" s="54" t="s">
        <v>1665</v>
      </c>
      <c r="F3414" s="54" t="s">
        <v>267</v>
      </c>
      <c r="G3414" s="54" t="s">
        <v>642</v>
      </c>
      <c r="H3414" s="54" t="s">
        <v>643</v>
      </c>
      <c r="I3414" s="54" t="s">
        <v>644</v>
      </c>
      <c r="J3414" s="54" t="s">
        <v>642</v>
      </c>
      <c r="K3414" s="54" t="s">
        <v>648</v>
      </c>
      <c r="L3414" s="89">
        <v>42790</v>
      </c>
      <c r="M3414" s="89"/>
      <c r="N3414" s="54" t="s">
        <v>649</v>
      </c>
      <c r="O3414" s="90">
        <v>9.2677999999999996E-2</v>
      </c>
      <c r="P3414" s="54">
        <v>71</v>
      </c>
    </row>
    <row r="3415" spans="1:16" ht="24">
      <c r="A3415" s="54" t="s">
        <v>225</v>
      </c>
      <c r="B3415" s="54" t="s">
        <v>185</v>
      </c>
      <c r="C3415" s="54" t="s">
        <v>1664</v>
      </c>
      <c r="D3415" s="54" t="s">
        <v>111</v>
      </c>
      <c r="E3415" s="54" t="s">
        <v>1665</v>
      </c>
      <c r="F3415" s="54" t="s">
        <v>267</v>
      </c>
      <c r="G3415" s="54" t="s">
        <v>642</v>
      </c>
      <c r="H3415" s="54" t="s">
        <v>643</v>
      </c>
      <c r="I3415" s="54" t="s">
        <v>644</v>
      </c>
      <c r="J3415" s="54" t="s">
        <v>642</v>
      </c>
      <c r="K3415" s="54" t="s">
        <v>650</v>
      </c>
      <c r="L3415" s="89">
        <v>42790</v>
      </c>
      <c r="M3415" s="89"/>
      <c r="N3415" s="54" t="s">
        <v>651</v>
      </c>
      <c r="O3415" s="90">
        <v>9.2677999999999996E-2</v>
      </c>
      <c r="P3415" s="54">
        <v>71</v>
      </c>
    </row>
    <row r="3416" spans="1:16" ht="24">
      <c r="A3416" s="54" t="s">
        <v>225</v>
      </c>
      <c r="B3416" s="54" t="s">
        <v>185</v>
      </c>
      <c r="C3416" s="54" t="s">
        <v>1664</v>
      </c>
      <c r="D3416" s="54" t="s">
        <v>111</v>
      </c>
      <c r="E3416" s="54" t="s">
        <v>1665</v>
      </c>
      <c r="F3416" s="54" t="s">
        <v>267</v>
      </c>
      <c r="G3416" s="54" t="s">
        <v>642</v>
      </c>
      <c r="H3416" s="54" t="s">
        <v>643</v>
      </c>
      <c r="I3416" s="54" t="s">
        <v>644</v>
      </c>
      <c r="J3416" s="54" t="s">
        <v>642</v>
      </c>
      <c r="K3416" s="54" t="s">
        <v>652</v>
      </c>
      <c r="L3416" s="89">
        <v>42790</v>
      </c>
      <c r="M3416" s="89"/>
      <c r="N3416" s="54" t="s">
        <v>653</v>
      </c>
      <c r="O3416" s="90">
        <v>9.2677999999999996E-2</v>
      </c>
      <c r="P3416" s="54">
        <v>71</v>
      </c>
    </row>
    <row r="3417" spans="1:16" ht="24">
      <c r="A3417" s="54" t="s">
        <v>225</v>
      </c>
      <c r="B3417" s="54" t="s">
        <v>185</v>
      </c>
      <c r="C3417" s="54" t="s">
        <v>1664</v>
      </c>
      <c r="D3417" s="54" t="s">
        <v>111</v>
      </c>
      <c r="E3417" s="54" t="s">
        <v>1665</v>
      </c>
      <c r="F3417" s="54" t="s">
        <v>267</v>
      </c>
      <c r="G3417" s="54" t="s">
        <v>642</v>
      </c>
      <c r="H3417" s="54" t="s">
        <v>643</v>
      </c>
      <c r="I3417" s="54" t="s">
        <v>644</v>
      </c>
      <c r="J3417" s="54" t="s">
        <v>642</v>
      </c>
      <c r="K3417" s="54" t="s">
        <v>654</v>
      </c>
      <c r="L3417" s="89">
        <v>42790</v>
      </c>
      <c r="M3417" s="89"/>
      <c r="N3417" s="54" t="s">
        <v>655</v>
      </c>
      <c r="O3417" s="90">
        <v>9.2677999999999996E-2</v>
      </c>
      <c r="P3417" s="54">
        <v>71</v>
      </c>
    </row>
    <row r="3418" spans="1:16" ht="24">
      <c r="A3418" s="54" t="s">
        <v>225</v>
      </c>
      <c r="B3418" s="54" t="s">
        <v>185</v>
      </c>
      <c r="C3418" s="54" t="s">
        <v>1664</v>
      </c>
      <c r="D3418" s="54" t="s">
        <v>111</v>
      </c>
      <c r="E3418" s="54" t="s">
        <v>1665</v>
      </c>
      <c r="F3418" s="54" t="s">
        <v>267</v>
      </c>
      <c r="G3418" s="54" t="s">
        <v>642</v>
      </c>
      <c r="H3418" s="54" t="s">
        <v>643</v>
      </c>
      <c r="I3418" s="54" t="s">
        <v>644</v>
      </c>
      <c r="J3418" s="54" t="s">
        <v>642</v>
      </c>
      <c r="K3418" s="54" t="s">
        <v>656</v>
      </c>
      <c r="L3418" s="89">
        <v>42790</v>
      </c>
      <c r="M3418" s="89"/>
      <c r="N3418" s="54" t="s">
        <v>658</v>
      </c>
      <c r="O3418" s="90">
        <v>9.2677999999999996E-2</v>
      </c>
      <c r="P3418" s="54">
        <v>71</v>
      </c>
    </row>
    <row r="3419" spans="1:16" ht="24">
      <c r="A3419" s="54" t="s">
        <v>225</v>
      </c>
      <c r="B3419" s="54" t="s">
        <v>185</v>
      </c>
      <c r="C3419" s="54" t="s">
        <v>1664</v>
      </c>
      <c r="D3419" s="54" t="s">
        <v>111</v>
      </c>
      <c r="E3419" s="54" t="s">
        <v>1665</v>
      </c>
      <c r="F3419" s="54" t="s">
        <v>267</v>
      </c>
      <c r="G3419" s="54" t="s">
        <v>642</v>
      </c>
      <c r="H3419" s="54" t="s">
        <v>643</v>
      </c>
      <c r="I3419" s="54" t="s">
        <v>644</v>
      </c>
      <c r="J3419" s="54" t="s">
        <v>642</v>
      </c>
      <c r="K3419" s="54" t="s">
        <v>659</v>
      </c>
      <c r="L3419" s="89">
        <v>42790</v>
      </c>
      <c r="M3419" s="89"/>
      <c r="N3419" s="54" t="s">
        <v>660</v>
      </c>
      <c r="O3419" s="90">
        <v>9.2677999999999996E-2</v>
      </c>
      <c r="P3419" s="54">
        <v>71</v>
      </c>
    </row>
    <row r="3420" spans="1:16" ht="24">
      <c r="A3420" s="54" t="s">
        <v>225</v>
      </c>
      <c r="B3420" s="54" t="s">
        <v>185</v>
      </c>
      <c r="C3420" s="54" t="s">
        <v>1664</v>
      </c>
      <c r="D3420" s="54" t="s">
        <v>111</v>
      </c>
      <c r="E3420" s="54" t="s">
        <v>1665</v>
      </c>
      <c r="F3420" s="54" t="s">
        <v>267</v>
      </c>
      <c r="G3420" s="54" t="s">
        <v>642</v>
      </c>
      <c r="H3420" s="54" t="s">
        <v>643</v>
      </c>
      <c r="I3420" s="54" t="s">
        <v>644</v>
      </c>
      <c r="J3420" s="54" t="s">
        <v>642</v>
      </c>
      <c r="K3420" s="54" t="s">
        <v>659</v>
      </c>
      <c r="L3420" s="89">
        <v>42790</v>
      </c>
      <c r="M3420" s="89"/>
      <c r="N3420" s="54" t="s">
        <v>661</v>
      </c>
      <c r="O3420" s="90">
        <v>4.7511999999999999E-2</v>
      </c>
      <c r="P3420" s="54">
        <v>31</v>
      </c>
    </row>
    <row r="3421" spans="1:16" ht="24">
      <c r="A3421" s="54" t="s">
        <v>225</v>
      </c>
      <c r="B3421" s="54" t="s">
        <v>185</v>
      </c>
      <c r="C3421" s="54" t="s">
        <v>1664</v>
      </c>
      <c r="D3421" s="54" t="s">
        <v>111</v>
      </c>
      <c r="E3421" s="54" t="s">
        <v>1665</v>
      </c>
      <c r="F3421" s="54" t="s">
        <v>267</v>
      </c>
      <c r="G3421" s="54" t="s">
        <v>642</v>
      </c>
      <c r="H3421" s="54" t="s">
        <v>643</v>
      </c>
      <c r="I3421" s="54" t="s">
        <v>644</v>
      </c>
      <c r="J3421" s="54" t="s">
        <v>642</v>
      </c>
      <c r="K3421" s="54" t="s">
        <v>643</v>
      </c>
      <c r="L3421" s="89">
        <v>42790</v>
      </c>
      <c r="M3421" s="89"/>
      <c r="N3421" s="54" t="s">
        <v>663</v>
      </c>
      <c r="O3421" s="90">
        <v>9.2677999999999996E-2</v>
      </c>
      <c r="P3421" s="54">
        <v>71</v>
      </c>
    </row>
    <row r="3422" spans="1:16" ht="24">
      <c r="A3422" s="54" t="s">
        <v>225</v>
      </c>
      <c r="B3422" s="54" t="s">
        <v>185</v>
      </c>
      <c r="C3422" s="54" t="s">
        <v>1664</v>
      </c>
      <c r="D3422" s="54" t="s">
        <v>111</v>
      </c>
      <c r="E3422" s="54" t="s">
        <v>1665</v>
      </c>
      <c r="F3422" s="54" t="s">
        <v>267</v>
      </c>
      <c r="G3422" s="54" t="s">
        <v>642</v>
      </c>
      <c r="H3422" s="54" t="s">
        <v>643</v>
      </c>
      <c r="I3422" s="54" t="s">
        <v>644</v>
      </c>
      <c r="J3422" s="54" t="s">
        <v>642</v>
      </c>
      <c r="K3422" s="54" t="s">
        <v>664</v>
      </c>
      <c r="L3422" s="89">
        <v>42790</v>
      </c>
      <c r="M3422" s="89"/>
      <c r="N3422" s="54" t="s">
        <v>665</v>
      </c>
      <c r="O3422" s="90">
        <v>9.2677999999999996E-2</v>
      </c>
      <c r="P3422" s="54">
        <v>71</v>
      </c>
    </row>
    <row r="3423" spans="1:16" ht="24">
      <c r="A3423" s="54" t="s">
        <v>225</v>
      </c>
      <c r="B3423" s="54" t="s">
        <v>185</v>
      </c>
      <c r="C3423" s="54" t="s">
        <v>1664</v>
      </c>
      <c r="D3423" s="54" t="s">
        <v>111</v>
      </c>
      <c r="E3423" s="54" t="s">
        <v>1665</v>
      </c>
      <c r="F3423" s="54" t="s">
        <v>267</v>
      </c>
      <c r="G3423" s="54" t="s">
        <v>642</v>
      </c>
      <c r="H3423" s="54" t="s">
        <v>643</v>
      </c>
      <c r="I3423" s="54" t="s">
        <v>644</v>
      </c>
      <c r="J3423" s="54" t="s">
        <v>667</v>
      </c>
      <c r="K3423" s="54" t="s">
        <v>668</v>
      </c>
      <c r="L3423" s="89">
        <v>42790</v>
      </c>
      <c r="M3423" s="89"/>
      <c r="N3423" s="54" t="s">
        <v>669</v>
      </c>
      <c r="O3423" s="90">
        <v>9.2677999999999996E-2</v>
      </c>
      <c r="P3423" s="54">
        <v>71</v>
      </c>
    </row>
    <row r="3424" spans="1:16" ht="24">
      <c r="A3424" s="54" t="s">
        <v>225</v>
      </c>
      <c r="B3424" s="54" t="s">
        <v>185</v>
      </c>
      <c r="C3424" s="54" t="s">
        <v>1664</v>
      </c>
      <c r="D3424" s="54" t="s">
        <v>111</v>
      </c>
      <c r="E3424" s="54" t="s">
        <v>1665</v>
      </c>
      <c r="F3424" s="54" t="s">
        <v>267</v>
      </c>
      <c r="G3424" s="54" t="s">
        <v>642</v>
      </c>
      <c r="H3424" s="54" t="s">
        <v>643</v>
      </c>
      <c r="I3424" s="54" t="s">
        <v>644</v>
      </c>
      <c r="J3424" s="54" t="s">
        <v>670</v>
      </c>
      <c r="K3424" s="54" t="s">
        <v>671</v>
      </c>
      <c r="L3424" s="89">
        <v>42790</v>
      </c>
      <c r="M3424" s="89"/>
      <c r="N3424" s="54" t="s">
        <v>672</v>
      </c>
      <c r="O3424" s="90">
        <v>0.163382</v>
      </c>
      <c r="P3424" s="54">
        <v>76</v>
      </c>
    </row>
    <row r="3425" spans="1:16" ht="24">
      <c r="A3425" s="54" t="s">
        <v>225</v>
      </c>
      <c r="B3425" s="54" t="s">
        <v>185</v>
      </c>
      <c r="C3425" s="54" t="s">
        <v>1664</v>
      </c>
      <c r="D3425" s="54" t="s">
        <v>111</v>
      </c>
      <c r="E3425" s="54" t="s">
        <v>1665</v>
      </c>
      <c r="F3425" s="54" t="s">
        <v>267</v>
      </c>
      <c r="G3425" s="54" t="s">
        <v>194</v>
      </c>
      <c r="H3425" s="54" t="s">
        <v>715</v>
      </c>
      <c r="I3425" s="54" t="s">
        <v>716</v>
      </c>
      <c r="J3425" s="54" t="s">
        <v>194</v>
      </c>
      <c r="K3425" s="54" t="s">
        <v>715</v>
      </c>
      <c r="L3425" s="89">
        <v>42627</v>
      </c>
      <c r="M3425" s="89"/>
      <c r="N3425" s="54" t="s">
        <v>717</v>
      </c>
      <c r="O3425" s="90">
        <v>0.14995</v>
      </c>
      <c r="P3425" s="54">
        <v>12</v>
      </c>
    </row>
    <row r="3426" spans="1:16" ht="24">
      <c r="A3426" s="54" t="s">
        <v>225</v>
      </c>
      <c r="B3426" s="54" t="s">
        <v>185</v>
      </c>
      <c r="C3426" s="54" t="s">
        <v>1664</v>
      </c>
      <c r="D3426" s="54" t="s">
        <v>111</v>
      </c>
      <c r="E3426" s="54" t="s">
        <v>1665</v>
      </c>
      <c r="F3426" s="54" t="s">
        <v>267</v>
      </c>
      <c r="G3426" s="54" t="s">
        <v>194</v>
      </c>
      <c r="H3426" s="54" t="s">
        <v>346</v>
      </c>
      <c r="I3426" s="54" t="s">
        <v>723</v>
      </c>
      <c r="J3426" s="54" t="s">
        <v>194</v>
      </c>
      <c r="K3426" s="54" t="s">
        <v>346</v>
      </c>
      <c r="L3426" s="89">
        <v>41744</v>
      </c>
      <c r="M3426" s="89"/>
      <c r="N3426" s="54" t="s">
        <v>724</v>
      </c>
      <c r="O3426" s="90">
        <v>1.8373E-2</v>
      </c>
      <c r="P3426" s="54">
        <v>3</v>
      </c>
    </row>
    <row r="3427" spans="1:16" ht="24">
      <c r="A3427" s="54" t="s">
        <v>225</v>
      </c>
      <c r="B3427" s="54" t="s">
        <v>185</v>
      </c>
      <c r="C3427" s="54" t="s">
        <v>1664</v>
      </c>
      <c r="D3427" s="54" t="s">
        <v>111</v>
      </c>
      <c r="E3427" s="54" t="s">
        <v>1665</v>
      </c>
      <c r="F3427" s="54" t="s">
        <v>267</v>
      </c>
      <c r="G3427" s="54" t="s">
        <v>194</v>
      </c>
      <c r="H3427" s="54" t="s">
        <v>725</v>
      </c>
      <c r="I3427" s="54" t="s">
        <v>726</v>
      </c>
      <c r="J3427" s="54" t="s">
        <v>194</v>
      </c>
      <c r="K3427" s="54" t="s">
        <v>725</v>
      </c>
      <c r="L3427" s="89">
        <v>41660</v>
      </c>
      <c r="M3427" s="89"/>
      <c r="N3427" s="54" t="s">
        <v>727</v>
      </c>
      <c r="O3427" s="90">
        <v>4.7298E-2</v>
      </c>
      <c r="P3427" s="54">
        <v>3</v>
      </c>
    </row>
    <row r="3428" spans="1:16" ht="24">
      <c r="A3428" s="54" t="s">
        <v>225</v>
      </c>
      <c r="B3428" s="54" t="s">
        <v>185</v>
      </c>
      <c r="C3428" s="54" t="s">
        <v>1664</v>
      </c>
      <c r="D3428" s="54" t="s">
        <v>111</v>
      </c>
      <c r="E3428" s="54" t="s">
        <v>1665</v>
      </c>
      <c r="F3428" s="54" t="s">
        <v>267</v>
      </c>
      <c r="G3428" s="54" t="s">
        <v>198</v>
      </c>
      <c r="H3428" s="54" t="s">
        <v>752</v>
      </c>
      <c r="I3428" s="54" t="s">
        <v>753</v>
      </c>
      <c r="J3428" s="54" t="s">
        <v>198</v>
      </c>
      <c r="K3428" s="54" t="s">
        <v>752</v>
      </c>
      <c r="L3428" s="89">
        <v>42031</v>
      </c>
      <c r="M3428" s="89"/>
      <c r="N3428" s="54" t="s">
        <v>754</v>
      </c>
      <c r="O3428" s="90">
        <v>1.5275E-2</v>
      </c>
      <c r="P3428" s="54">
        <v>1</v>
      </c>
    </row>
    <row r="3429" spans="1:16" ht="24">
      <c r="A3429" s="54" t="s">
        <v>225</v>
      </c>
      <c r="B3429" s="54" t="s">
        <v>185</v>
      </c>
      <c r="C3429" s="54" t="s">
        <v>1664</v>
      </c>
      <c r="D3429" s="54" t="s">
        <v>111</v>
      </c>
      <c r="E3429" s="54" t="s">
        <v>1665</v>
      </c>
      <c r="F3429" s="54" t="s">
        <v>267</v>
      </c>
      <c r="G3429" s="54" t="s">
        <v>198</v>
      </c>
      <c r="H3429" s="54" t="s">
        <v>776</v>
      </c>
      <c r="I3429" s="54" t="s">
        <v>777</v>
      </c>
      <c r="J3429" s="54" t="s">
        <v>198</v>
      </c>
      <c r="K3429" s="54" t="s">
        <v>776</v>
      </c>
      <c r="L3429" s="89">
        <v>41988</v>
      </c>
      <c r="M3429" s="89"/>
      <c r="N3429" s="54" t="s">
        <v>778</v>
      </c>
      <c r="O3429" s="90">
        <v>5.2110000000000004E-3</v>
      </c>
      <c r="P3429" s="54">
        <v>1</v>
      </c>
    </row>
    <row r="3430" spans="1:16" ht="24">
      <c r="A3430" s="54" t="s">
        <v>225</v>
      </c>
      <c r="B3430" s="54" t="s">
        <v>185</v>
      </c>
      <c r="C3430" s="54" t="s">
        <v>1664</v>
      </c>
      <c r="D3430" s="54" t="s">
        <v>111</v>
      </c>
      <c r="E3430" s="54" t="s">
        <v>1665</v>
      </c>
      <c r="F3430" s="54" t="s">
        <v>267</v>
      </c>
      <c r="G3430" s="54" t="s">
        <v>256</v>
      </c>
      <c r="H3430" s="54" t="s">
        <v>788</v>
      </c>
      <c r="I3430" s="54" t="s">
        <v>789</v>
      </c>
      <c r="J3430" s="54" t="s">
        <v>256</v>
      </c>
      <c r="K3430" s="54" t="s">
        <v>788</v>
      </c>
      <c r="L3430" s="89">
        <v>1</v>
      </c>
      <c r="M3430" s="89"/>
      <c r="N3430" s="54" t="s">
        <v>790</v>
      </c>
      <c r="O3430" s="90">
        <v>1.5275E-2</v>
      </c>
      <c r="P3430" s="54">
        <v>1</v>
      </c>
    </row>
    <row r="3431" spans="1:16" ht="24">
      <c r="A3431" s="54" t="s">
        <v>225</v>
      </c>
      <c r="B3431" s="54" t="s">
        <v>185</v>
      </c>
      <c r="C3431" s="54" t="s">
        <v>1664</v>
      </c>
      <c r="D3431" s="54" t="s">
        <v>111</v>
      </c>
      <c r="E3431" s="54" t="s">
        <v>1665</v>
      </c>
      <c r="F3431" s="54" t="s">
        <v>267</v>
      </c>
      <c r="G3431" s="54" t="s">
        <v>256</v>
      </c>
      <c r="H3431" s="54" t="s">
        <v>298</v>
      </c>
      <c r="I3431" s="54" t="s">
        <v>299</v>
      </c>
      <c r="J3431" s="54" t="s">
        <v>256</v>
      </c>
      <c r="K3431" s="54" t="s">
        <v>300</v>
      </c>
      <c r="L3431" s="89">
        <v>42601</v>
      </c>
      <c r="M3431" s="89"/>
      <c r="N3431" s="54" t="s">
        <v>301</v>
      </c>
      <c r="O3431" s="90">
        <v>1.5275E-2</v>
      </c>
      <c r="P3431" s="54">
        <v>1</v>
      </c>
    </row>
    <row r="3432" spans="1:16" ht="24">
      <c r="A3432" s="54" t="s">
        <v>225</v>
      </c>
      <c r="B3432" s="54" t="s">
        <v>185</v>
      </c>
      <c r="C3432" s="54" t="s">
        <v>1664</v>
      </c>
      <c r="D3432" s="54" t="s">
        <v>111</v>
      </c>
      <c r="E3432" s="54" t="s">
        <v>1665</v>
      </c>
      <c r="F3432" s="54" t="s">
        <v>267</v>
      </c>
      <c r="G3432" s="54" t="s">
        <v>256</v>
      </c>
      <c r="H3432" s="54" t="s">
        <v>298</v>
      </c>
      <c r="I3432" s="54" t="s">
        <v>299</v>
      </c>
      <c r="J3432" s="54" t="s">
        <v>256</v>
      </c>
      <c r="K3432" s="54" t="s">
        <v>298</v>
      </c>
      <c r="L3432" s="89">
        <v>42601</v>
      </c>
      <c r="M3432" s="89"/>
      <c r="N3432" s="54" t="s">
        <v>793</v>
      </c>
      <c r="O3432" s="90">
        <v>1.5278999999999999E-2</v>
      </c>
      <c r="P3432" s="54">
        <v>1</v>
      </c>
    </row>
    <row r="3433" spans="1:16" ht="24">
      <c r="A3433" s="54" t="s">
        <v>225</v>
      </c>
      <c r="B3433" s="54" t="s">
        <v>185</v>
      </c>
      <c r="C3433" s="54" t="s">
        <v>1664</v>
      </c>
      <c r="D3433" s="54" t="s">
        <v>111</v>
      </c>
      <c r="E3433" s="54" t="s">
        <v>1665</v>
      </c>
      <c r="F3433" s="54" t="s">
        <v>267</v>
      </c>
      <c r="G3433" s="54" t="s">
        <v>302</v>
      </c>
      <c r="H3433" s="54" t="s">
        <v>830</v>
      </c>
      <c r="I3433" s="54" t="s">
        <v>831</v>
      </c>
      <c r="J3433" s="54" t="s">
        <v>302</v>
      </c>
      <c r="K3433" s="54" t="s">
        <v>848</v>
      </c>
      <c r="L3433" s="89">
        <v>41695</v>
      </c>
      <c r="M3433" s="89"/>
      <c r="N3433" s="54" t="s">
        <v>849</v>
      </c>
      <c r="O3433" s="90">
        <v>1.2558E-2</v>
      </c>
      <c r="P3433" s="54">
        <v>4</v>
      </c>
    </row>
    <row r="3434" spans="1:16" ht="24">
      <c r="A3434" s="54" t="s">
        <v>225</v>
      </c>
      <c r="B3434" s="54" t="s">
        <v>185</v>
      </c>
      <c r="C3434" s="54" t="s">
        <v>1664</v>
      </c>
      <c r="D3434" s="54" t="s">
        <v>111</v>
      </c>
      <c r="E3434" s="54" t="s">
        <v>1665</v>
      </c>
      <c r="F3434" s="54" t="s">
        <v>267</v>
      </c>
      <c r="G3434" s="54" t="s">
        <v>854</v>
      </c>
      <c r="H3434" s="54" t="s">
        <v>855</v>
      </c>
      <c r="I3434" s="54" t="s">
        <v>856</v>
      </c>
      <c r="J3434" s="54" t="s">
        <v>854</v>
      </c>
      <c r="K3434" s="54" t="s">
        <v>872</v>
      </c>
      <c r="L3434" s="89">
        <v>41688</v>
      </c>
      <c r="M3434" s="89"/>
      <c r="N3434" s="54" t="s">
        <v>873</v>
      </c>
      <c r="O3434" s="90">
        <v>6.2354E-2</v>
      </c>
      <c r="P3434" s="54">
        <v>4</v>
      </c>
    </row>
    <row r="3435" spans="1:16" ht="24">
      <c r="A3435" s="54" t="s">
        <v>225</v>
      </c>
      <c r="B3435" s="54" t="s">
        <v>185</v>
      </c>
      <c r="C3435" s="54" t="s">
        <v>1664</v>
      </c>
      <c r="D3435" s="54" t="s">
        <v>111</v>
      </c>
      <c r="E3435" s="54" t="s">
        <v>1665</v>
      </c>
      <c r="F3435" s="54" t="s">
        <v>267</v>
      </c>
      <c r="G3435" s="54" t="s">
        <v>349</v>
      </c>
      <c r="H3435" s="54" t="s">
        <v>904</v>
      </c>
      <c r="I3435" s="54" t="s">
        <v>908</v>
      </c>
      <c r="J3435" s="54" t="s">
        <v>349</v>
      </c>
      <c r="K3435" s="54" t="s">
        <v>909</v>
      </c>
      <c r="L3435" s="89">
        <v>42209</v>
      </c>
      <c r="M3435" s="89"/>
      <c r="N3435" s="54" t="s">
        <v>910</v>
      </c>
      <c r="O3435" s="90">
        <v>1.7604000000000002E-2</v>
      </c>
      <c r="P3435" s="54">
        <v>2</v>
      </c>
    </row>
    <row r="3436" spans="1:16" ht="24">
      <c r="A3436" s="54" t="s">
        <v>225</v>
      </c>
      <c r="B3436" s="54" t="s">
        <v>185</v>
      </c>
      <c r="C3436" s="54" t="s">
        <v>1664</v>
      </c>
      <c r="D3436" s="54" t="s">
        <v>111</v>
      </c>
      <c r="E3436" s="54" t="s">
        <v>1665</v>
      </c>
      <c r="F3436" s="54" t="s">
        <v>267</v>
      </c>
      <c r="G3436" s="54" t="s">
        <v>199</v>
      </c>
      <c r="H3436" s="54" t="s">
        <v>200</v>
      </c>
      <c r="I3436" s="54" t="s">
        <v>936</v>
      </c>
      <c r="J3436" s="54" t="s">
        <v>199</v>
      </c>
      <c r="K3436" s="54" t="s">
        <v>937</v>
      </c>
      <c r="L3436" s="89">
        <v>42979</v>
      </c>
      <c r="M3436" s="89"/>
      <c r="N3436" s="54" t="s">
        <v>938</v>
      </c>
      <c r="O3436" s="90">
        <v>3.1390000000000001E-2</v>
      </c>
      <c r="P3436" s="54">
        <v>2</v>
      </c>
    </row>
    <row r="3437" spans="1:16" ht="24">
      <c r="A3437" s="54" t="s">
        <v>225</v>
      </c>
      <c r="B3437" s="54" t="s">
        <v>185</v>
      </c>
      <c r="C3437" s="54" t="s">
        <v>1664</v>
      </c>
      <c r="D3437" s="54" t="s">
        <v>111</v>
      </c>
      <c r="E3437" s="54" t="s">
        <v>1665</v>
      </c>
      <c r="F3437" s="54" t="s">
        <v>267</v>
      </c>
      <c r="G3437" s="54" t="s">
        <v>199</v>
      </c>
      <c r="H3437" s="54" t="s">
        <v>200</v>
      </c>
      <c r="I3437" s="54" t="s">
        <v>936</v>
      </c>
      <c r="J3437" s="54" t="s">
        <v>199</v>
      </c>
      <c r="K3437" s="54" t="s">
        <v>941</v>
      </c>
      <c r="L3437" s="89">
        <v>42979</v>
      </c>
      <c r="M3437" s="89"/>
      <c r="N3437" s="54" t="s">
        <v>942</v>
      </c>
      <c r="O3437" s="90">
        <v>1.0606000000000001E-2</v>
      </c>
      <c r="P3437" s="54">
        <v>2</v>
      </c>
    </row>
    <row r="3438" spans="1:16" ht="24">
      <c r="A3438" s="54" t="s">
        <v>225</v>
      </c>
      <c r="B3438" s="54" t="s">
        <v>185</v>
      </c>
      <c r="C3438" s="54" t="s">
        <v>1664</v>
      </c>
      <c r="D3438" s="54" t="s">
        <v>111</v>
      </c>
      <c r="E3438" s="54" t="s">
        <v>1665</v>
      </c>
      <c r="F3438" s="54" t="s">
        <v>267</v>
      </c>
      <c r="G3438" s="54" t="s">
        <v>199</v>
      </c>
      <c r="H3438" s="54" t="s">
        <v>953</v>
      </c>
      <c r="I3438" s="54" t="s">
        <v>954</v>
      </c>
      <c r="J3438" s="54" t="s">
        <v>199</v>
      </c>
      <c r="K3438" s="54" t="s">
        <v>953</v>
      </c>
      <c r="L3438" s="89">
        <v>42867</v>
      </c>
      <c r="M3438" s="89"/>
      <c r="N3438" s="54" t="s">
        <v>955</v>
      </c>
      <c r="O3438" s="90">
        <v>5.5905999999999997E-2</v>
      </c>
      <c r="P3438" s="54">
        <v>11</v>
      </c>
    </row>
    <row r="3439" spans="1:16" ht="24">
      <c r="A3439" s="54" t="s">
        <v>225</v>
      </c>
      <c r="B3439" s="54" t="s">
        <v>185</v>
      </c>
      <c r="C3439" s="54" t="s">
        <v>1664</v>
      </c>
      <c r="D3439" s="54" t="s">
        <v>111</v>
      </c>
      <c r="E3439" s="54" t="s">
        <v>1665</v>
      </c>
      <c r="F3439" s="54" t="s">
        <v>267</v>
      </c>
      <c r="G3439" s="54" t="s">
        <v>199</v>
      </c>
      <c r="H3439" s="54" t="s">
        <v>201</v>
      </c>
      <c r="I3439" s="54" t="s">
        <v>310</v>
      </c>
      <c r="J3439" s="54" t="s">
        <v>199</v>
      </c>
      <c r="K3439" s="54" t="s">
        <v>201</v>
      </c>
      <c r="L3439" s="89">
        <v>41688</v>
      </c>
      <c r="M3439" s="89"/>
      <c r="N3439" s="54" t="s">
        <v>970</v>
      </c>
      <c r="O3439" s="90">
        <v>1.5907999999999999E-2</v>
      </c>
      <c r="P3439" s="54">
        <v>1</v>
      </c>
    </row>
    <row r="3440" spans="1:16" ht="24">
      <c r="A3440" s="54" t="s">
        <v>225</v>
      </c>
      <c r="B3440" s="54" t="s">
        <v>185</v>
      </c>
      <c r="C3440" s="54" t="s">
        <v>1664</v>
      </c>
      <c r="D3440" s="54" t="s">
        <v>111</v>
      </c>
      <c r="E3440" s="54" t="s">
        <v>1665</v>
      </c>
      <c r="F3440" s="54" t="s">
        <v>267</v>
      </c>
      <c r="G3440" s="54" t="s">
        <v>1467</v>
      </c>
      <c r="H3440" s="54" t="s">
        <v>1468</v>
      </c>
      <c r="I3440" s="54" t="s">
        <v>1469</v>
      </c>
      <c r="J3440" s="54" t="s">
        <v>1467</v>
      </c>
      <c r="K3440" s="54" t="s">
        <v>1476</v>
      </c>
      <c r="L3440" s="89">
        <v>43308</v>
      </c>
      <c r="M3440" s="89"/>
      <c r="N3440" s="54" t="s">
        <v>1477</v>
      </c>
      <c r="O3440" s="90">
        <v>5.5259999999999997E-2</v>
      </c>
      <c r="P3440" s="54">
        <v>4</v>
      </c>
    </row>
    <row r="3441" spans="1:16" ht="24">
      <c r="A3441" s="54" t="s">
        <v>225</v>
      </c>
      <c r="B3441" s="54" t="s">
        <v>185</v>
      </c>
      <c r="C3441" s="54" t="s">
        <v>1664</v>
      </c>
      <c r="D3441" s="54" t="s">
        <v>111</v>
      </c>
      <c r="E3441" s="54" t="s">
        <v>1665</v>
      </c>
      <c r="F3441" s="54" t="s">
        <v>267</v>
      </c>
      <c r="G3441" s="54" t="s">
        <v>1467</v>
      </c>
      <c r="H3441" s="54" t="s">
        <v>1468</v>
      </c>
      <c r="I3441" s="54" t="s">
        <v>1469</v>
      </c>
      <c r="J3441" s="54" t="s">
        <v>1467</v>
      </c>
      <c r="K3441" s="54" t="s">
        <v>1482</v>
      </c>
      <c r="L3441" s="89">
        <v>43308</v>
      </c>
      <c r="M3441" s="89"/>
      <c r="N3441" s="54" t="s">
        <v>1483</v>
      </c>
      <c r="O3441" s="90">
        <v>3.1182999999999999E-2</v>
      </c>
      <c r="P3441" s="54">
        <v>2</v>
      </c>
    </row>
    <row r="3442" spans="1:16" ht="24">
      <c r="A3442" s="54" t="s">
        <v>225</v>
      </c>
      <c r="B3442" s="54" t="s">
        <v>185</v>
      </c>
      <c r="C3442" s="54" t="s">
        <v>1664</v>
      </c>
      <c r="D3442" s="54" t="s">
        <v>111</v>
      </c>
      <c r="E3442" s="54" t="s">
        <v>1665</v>
      </c>
      <c r="F3442" s="54" t="s">
        <v>267</v>
      </c>
      <c r="G3442" s="54" t="s">
        <v>202</v>
      </c>
      <c r="H3442" s="54" t="s">
        <v>993</v>
      </c>
      <c r="I3442" s="54" t="s">
        <v>994</v>
      </c>
      <c r="J3442" s="54" t="s">
        <v>202</v>
      </c>
      <c r="K3442" s="54" t="s">
        <v>993</v>
      </c>
      <c r="L3442" s="89">
        <v>42052</v>
      </c>
      <c r="M3442" s="89"/>
      <c r="N3442" s="54" t="s">
        <v>995</v>
      </c>
      <c r="O3442" s="90">
        <v>0.101706</v>
      </c>
      <c r="P3442" s="54">
        <v>7</v>
      </c>
    </row>
    <row r="3443" spans="1:16" ht="24">
      <c r="A3443" s="54" t="s">
        <v>225</v>
      </c>
      <c r="B3443" s="54" t="s">
        <v>185</v>
      </c>
      <c r="C3443" s="54" t="s">
        <v>1664</v>
      </c>
      <c r="D3443" s="54" t="s">
        <v>111</v>
      </c>
      <c r="E3443" s="54" t="s">
        <v>1665</v>
      </c>
      <c r="F3443" s="54" t="s">
        <v>267</v>
      </c>
      <c r="G3443" s="54" t="s">
        <v>202</v>
      </c>
      <c r="H3443" s="54" t="s">
        <v>203</v>
      </c>
      <c r="I3443" s="54" t="s">
        <v>996</v>
      </c>
      <c r="J3443" s="54" t="s">
        <v>202</v>
      </c>
      <c r="K3443" s="54" t="s">
        <v>1003</v>
      </c>
      <c r="L3443" s="89">
        <v>42136</v>
      </c>
      <c r="M3443" s="89"/>
      <c r="N3443" s="54" t="s">
        <v>1004</v>
      </c>
      <c r="O3443" s="90">
        <v>1.5481999999999999E-2</v>
      </c>
      <c r="P3443" s="54">
        <v>1</v>
      </c>
    </row>
    <row r="3444" spans="1:16" ht="24">
      <c r="A3444" s="54" t="s">
        <v>225</v>
      </c>
      <c r="B3444" s="54" t="s">
        <v>185</v>
      </c>
      <c r="C3444" s="54" t="s">
        <v>1664</v>
      </c>
      <c r="D3444" s="54" t="s">
        <v>111</v>
      </c>
      <c r="E3444" s="54" t="s">
        <v>1665</v>
      </c>
      <c r="F3444" s="54" t="s">
        <v>267</v>
      </c>
      <c r="G3444" s="54" t="s">
        <v>202</v>
      </c>
      <c r="H3444" s="54" t="s">
        <v>203</v>
      </c>
      <c r="I3444" s="54" t="s">
        <v>996</v>
      </c>
      <c r="J3444" s="54" t="s">
        <v>202</v>
      </c>
      <c r="K3444" s="54" t="s">
        <v>1009</v>
      </c>
      <c r="L3444" s="89">
        <v>42136</v>
      </c>
      <c r="M3444" s="89"/>
      <c r="N3444" s="54" t="s">
        <v>1010</v>
      </c>
      <c r="O3444" s="90">
        <v>0.221276</v>
      </c>
      <c r="P3444" s="54">
        <v>16</v>
      </c>
    </row>
    <row r="3445" spans="1:16" ht="24">
      <c r="A3445" s="54" t="s">
        <v>225</v>
      </c>
      <c r="B3445" s="54" t="s">
        <v>185</v>
      </c>
      <c r="C3445" s="54" t="s">
        <v>1664</v>
      </c>
      <c r="D3445" s="54" t="s">
        <v>111</v>
      </c>
      <c r="E3445" s="54" t="s">
        <v>1665</v>
      </c>
      <c r="F3445" s="54" t="s">
        <v>267</v>
      </c>
      <c r="G3445" s="54" t="s">
        <v>202</v>
      </c>
      <c r="H3445" s="54" t="s">
        <v>1403</v>
      </c>
      <c r="I3445" s="54" t="s">
        <v>1404</v>
      </c>
      <c r="J3445" s="54" t="s">
        <v>202</v>
      </c>
      <c r="K3445" s="54" t="s">
        <v>1415</v>
      </c>
      <c r="L3445" s="89">
        <v>43154</v>
      </c>
      <c r="M3445" s="89"/>
      <c r="N3445" s="54" t="s">
        <v>1416</v>
      </c>
      <c r="O3445" s="90">
        <v>0.68459400000000004</v>
      </c>
      <c r="P3445" s="54">
        <v>224</v>
      </c>
    </row>
    <row r="3446" spans="1:16" ht="24">
      <c r="A3446" s="54" t="s">
        <v>225</v>
      </c>
      <c r="B3446" s="54" t="s">
        <v>185</v>
      </c>
      <c r="C3446" s="54" t="s">
        <v>1664</v>
      </c>
      <c r="D3446" s="54" t="s">
        <v>111</v>
      </c>
      <c r="E3446" s="54" t="s">
        <v>1665</v>
      </c>
      <c r="F3446" s="54" t="s">
        <v>267</v>
      </c>
      <c r="G3446" s="54" t="s">
        <v>202</v>
      </c>
      <c r="H3446" s="54" t="s">
        <v>1011</v>
      </c>
      <c r="I3446" s="54" t="s">
        <v>1012</v>
      </c>
      <c r="J3446" s="54" t="s">
        <v>202</v>
      </c>
      <c r="K3446" s="54" t="s">
        <v>1013</v>
      </c>
      <c r="L3446" s="89">
        <v>41982</v>
      </c>
      <c r="M3446" s="89"/>
      <c r="N3446" s="54" t="s">
        <v>1014</v>
      </c>
      <c r="O3446" s="90">
        <v>3.0757E-2</v>
      </c>
      <c r="P3446" s="54">
        <v>2</v>
      </c>
    </row>
    <row r="3447" spans="1:16" ht="24">
      <c r="A3447" s="54" t="s">
        <v>225</v>
      </c>
      <c r="B3447" s="54" t="s">
        <v>185</v>
      </c>
      <c r="C3447" s="54" t="s">
        <v>1664</v>
      </c>
      <c r="D3447" s="54" t="s">
        <v>111</v>
      </c>
      <c r="E3447" s="54" t="s">
        <v>1665</v>
      </c>
      <c r="F3447" s="54" t="s">
        <v>267</v>
      </c>
      <c r="G3447" s="54" t="s">
        <v>1018</v>
      </c>
      <c r="H3447" s="54" t="s">
        <v>1019</v>
      </c>
      <c r="I3447" s="54" t="s">
        <v>1020</v>
      </c>
      <c r="J3447" s="54" t="s">
        <v>1018</v>
      </c>
      <c r="K3447" s="54" t="s">
        <v>1023</v>
      </c>
      <c r="L3447" s="89">
        <v>41688</v>
      </c>
      <c r="M3447" s="89"/>
      <c r="N3447" s="54" t="s">
        <v>1024</v>
      </c>
      <c r="O3447" s="90">
        <v>2.2738999999999999E-2</v>
      </c>
      <c r="P3447" s="54">
        <v>3</v>
      </c>
    </row>
    <row r="3448" spans="1:16" ht="24">
      <c r="A3448" s="54" t="s">
        <v>225</v>
      </c>
      <c r="B3448" s="54" t="s">
        <v>185</v>
      </c>
      <c r="C3448" s="54" t="s">
        <v>1664</v>
      </c>
      <c r="D3448" s="54" t="s">
        <v>111</v>
      </c>
      <c r="E3448" s="54" t="s">
        <v>1665</v>
      </c>
      <c r="F3448" s="54" t="s">
        <v>267</v>
      </c>
      <c r="G3448" s="54" t="s">
        <v>1018</v>
      </c>
      <c r="H3448" s="54" t="s">
        <v>1019</v>
      </c>
      <c r="I3448" s="54" t="s">
        <v>1020</v>
      </c>
      <c r="J3448" s="54" t="s">
        <v>1018</v>
      </c>
      <c r="K3448" s="54" t="s">
        <v>1031</v>
      </c>
      <c r="L3448" s="89">
        <v>41688</v>
      </c>
      <c r="M3448" s="89"/>
      <c r="N3448" s="54" t="s">
        <v>1032</v>
      </c>
      <c r="O3448" s="90">
        <v>0.124087</v>
      </c>
      <c r="P3448" s="54">
        <v>8</v>
      </c>
    </row>
    <row r="3449" spans="1:16" ht="24">
      <c r="A3449" s="54" t="s">
        <v>225</v>
      </c>
      <c r="B3449" s="54" t="s">
        <v>185</v>
      </c>
      <c r="C3449" s="54" t="s">
        <v>1664</v>
      </c>
      <c r="D3449" s="54" t="s">
        <v>111</v>
      </c>
      <c r="E3449" s="54" t="s">
        <v>1665</v>
      </c>
      <c r="F3449" s="54" t="s">
        <v>267</v>
      </c>
      <c r="G3449" s="54" t="s">
        <v>207</v>
      </c>
      <c r="H3449" s="54" t="s">
        <v>207</v>
      </c>
      <c r="I3449" s="54" t="s">
        <v>317</v>
      </c>
      <c r="J3449" s="54" t="s">
        <v>207</v>
      </c>
      <c r="K3449" s="54" t="s">
        <v>337</v>
      </c>
      <c r="L3449" s="89">
        <v>41674</v>
      </c>
      <c r="M3449" s="89"/>
      <c r="N3449" s="54" t="s">
        <v>1041</v>
      </c>
      <c r="O3449" s="90">
        <v>1.5907999999999999E-2</v>
      </c>
      <c r="P3449" s="54">
        <v>1</v>
      </c>
    </row>
    <row r="3450" spans="1:16" ht="24">
      <c r="A3450" s="54" t="s">
        <v>225</v>
      </c>
      <c r="B3450" s="54" t="s">
        <v>185</v>
      </c>
      <c r="C3450" s="54" t="s">
        <v>1664</v>
      </c>
      <c r="D3450" s="54" t="s">
        <v>111</v>
      </c>
      <c r="E3450" s="54" t="s">
        <v>1665</v>
      </c>
      <c r="F3450" s="54" t="s">
        <v>267</v>
      </c>
      <c r="G3450" s="54" t="s">
        <v>207</v>
      </c>
      <c r="H3450" s="54" t="s">
        <v>207</v>
      </c>
      <c r="I3450" s="54" t="s">
        <v>317</v>
      </c>
      <c r="J3450" s="54" t="s">
        <v>207</v>
      </c>
      <c r="K3450" s="54" t="s">
        <v>1042</v>
      </c>
      <c r="L3450" s="89">
        <v>41674</v>
      </c>
      <c r="M3450" s="89"/>
      <c r="N3450" s="54" t="s">
        <v>1043</v>
      </c>
      <c r="O3450" s="90">
        <v>3.3730120000000001</v>
      </c>
      <c r="P3450" s="54">
        <v>274</v>
      </c>
    </row>
    <row r="3451" spans="1:16" ht="24">
      <c r="A3451" s="54" t="s">
        <v>225</v>
      </c>
      <c r="B3451" s="54" t="s">
        <v>185</v>
      </c>
      <c r="C3451" s="54" t="s">
        <v>1664</v>
      </c>
      <c r="D3451" s="54" t="s">
        <v>111</v>
      </c>
      <c r="E3451" s="54" t="s">
        <v>1665</v>
      </c>
      <c r="F3451" s="54" t="s">
        <v>267</v>
      </c>
      <c r="G3451" s="54" t="s">
        <v>207</v>
      </c>
      <c r="H3451" s="54" t="s">
        <v>207</v>
      </c>
      <c r="I3451" s="54" t="s">
        <v>317</v>
      </c>
      <c r="J3451" s="54" t="s">
        <v>207</v>
      </c>
      <c r="K3451" s="54" t="s">
        <v>1044</v>
      </c>
      <c r="L3451" s="89">
        <v>41674</v>
      </c>
      <c r="M3451" s="89"/>
      <c r="N3451" s="54" t="s">
        <v>1045</v>
      </c>
      <c r="O3451" s="90">
        <v>2.0753000000000001E-2</v>
      </c>
      <c r="P3451" s="54">
        <v>2</v>
      </c>
    </row>
    <row r="3452" spans="1:16" ht="24">
      <c r="A3452" s="54" t="s">
        <v>225</v>
      </c>
      <c r="B3452" s="54" t="s">
        <v>185</v>
      </c>
      <c r="C3452" s="54" t="s">
        <v>1664</v>
      </c>
      <c r="D3452" s="54" t="s">
        <v>111</v>
      </c>
      <c r="E3452" s="54" t="s">
        <v>1665</v>
      </c>
      <c r="F3452" s="54" t="s">
        <v>267</v>
      </c>
      <c r="G3452" s="54" t="s">
        <v>207</v>
      </c>
      <c r="H3452" s="54" t="s">
        <v>207</v>
      </c>
      <c r="I3452" s="54" t="s">
        <v>317</v>
      </c>
      <c r="J3452" s="54" t="s">
        <v>207</v>
      </c>
      <c r="K3452" s="54" t="s">
        <v>340</v>
      </c>
      <c r="L3452" s="89">
        <v>41674</v>
      </c>
      <c r="M3452" s="89"/>
      <c r="N3452" s="54" t="s">
        <v>1046</v>
      </c>
      <c r="O3452" s="90">
        <v>0.123247</v>
      </c>
      <c r="P3452" s="54">
        <v>8</v>
      </c>
    </row>
    <row r="3453" spans="1:16" ht="24">
      <c r="A3453" s="54" t="s">
        <v>225</v>
      </c>
      <c r="B3453" s="54" t="s">
        <v>185</v>
      </c>
      <c r="C3453" s="54" t="s">
        <v>1664</v>
      </c>
      <c r="D3453" s="54" t="s">
        <v>111</v>
      </c>
      <c r="E3453" s="54" t="s">
        <v>1665</v>
      </c>
      <c r="F3453" s="54" t="s">
        <v>267</v>
      </c>
      <c r="G3453" s="54" t="s">
        <v>207</v>
      </c>
      <c r="H3453" s="54" t="s">
        <v>207</v>
      </c>
      <c r="I3453" s="54" t="s">
        <v>317</v>
      </c>
      <c r="J3453" s="54" t="s">
        <v>207</v>
      </c>
      <c r="K3453" s="54" t="s">
        <v>1053</v>
      </c>
      <c r="L3453" s="89">
        <v>41674</v>
      </c>
      <c r="M3453" s="89"/>
      <c r="N3453" s="54" t="s">
        <v>1054</v>
      </c>
      <c r="O3453" s="90">
        <v>1.1171E-2</v>
      </c>
      <c r="P3453" s="54">
        <v>2</v>
      </c>
    </row>
    <row r="3454" spans="1:16" ht="24">
      <c r="A3454" s="54" t="s">
        <v>225</v>
      </c>
      <c r="B3454" s="54" t="s">
        <v>185</v>
      </c>
      <c r="C3454" s="54" t="s">
        <v>1664</v>
      </c>
      <c r="D3454" s="54" t="s">
        <v>111</v>
      </c>
      <c r="E3454" s="54" t="s">
        <v>1665</v>
      </c>
      <c r="F3454" s="54" t="s">
        <v>267</v>
      </c>
      <c r="G3454" s="54" t="s">
        <v>207</v>
      </c>
      <c r="H3454" s="54" t="s">
        <v>207</v>
      </c>
      <c r="I3454" s="54" t="s">
        <v>317</v>
      </c>
      <c r="J3454" s="54" t="s">
        <v>207</v>
      </c>
      <c r="K3454" s="54" t="s">
        <v>1055</v>
      </c>
      <c r="L3454" s="89">
        <v>41674</v>
      </c>
      <c r="M3454" s="89"/>
      <c r="N3454" s="54" t="s">
        <v>1056</v>
      </c>
      <c r="O3454" s="90">
        <v>0.18512500000000001</v>
      </c>
      <c r="P3454" s="54">
        <v>15</v>
      </c>
    </row>
    <row r="3455" spans="1:16" ht="24">
      <c r="A3455" s="54" t="s">
        <v>225</v>
      </c>
      <c r="B3455" s="54" t="s">
        <v>185</v>
      </c>
      <c r="C3455" s="54" t="s">
        <v>1664</v>
      </c>
      <c r="D3455" s="54" t="s">
        <v>111</v>
      </c>
      <c r="E3455" s="54" t="s">
        <v>1665</v>
      </c>
      <c r="F3455" s="54" t="s">
        <v>267</v>
      </c>
      <c r="G3455" s="54" t="s">
        <v>204</v>
      </c>
      <c r="H3455" s="54" t="s">
        <v>205</v>
      </c>
      <c r="I3455" s="54" t="s">
        <v>324</v>
      </c>
      <c r="J3455" s="54" t="s">
        <v>204</v>
      </c>
      <c r="K3455" s="54" t="s">
        <v>325</v>
      </c>
      <c r="L3455" s="89">
        <v>42171</v>
      </c>
      <c r="M3455" s="89"/>
      <c r="N3455" s="54" t="s">
        <v>326</v>
      </c>
      <c r="O3455" s="90">
        <v>7.9505999999999993E-2</v>
      </c>
      <c r="P3455" s="54">
        <v>6</v>
      </c>
    </row>
    <row r="3456" spans="1:16" ht="24">
      <c r="A3456" s="54" t="s">
        <v>225</v>
      </c>
      <c r="B3456" s="54" t="s">
        <v>185</v>
      </c>
      <c r="C3456" s="54" t="s">
        <v>1664</v>
      </c>
      <c r="D3456" s="54" t="s">
        <v>111</v>
      </c>
      <c r="E3456" s="54" t="s">
        <v>1665</v>
      </c>
      <c r="F3456" s="54" t="s">
        <v>267</v>
      </c>
      <c r="G3456" s="54" t="s">
        <v>204</v>
      </c>
      <c r="H3456" s="54" t="s">
        <v>205</v>
      </c>
      <c r="I3456" s="54" t="s">
        <v>324</v>
      </c>
      <c r="J3456" s="54" t="s">
        <v>204</v>
      </c>
      <c r="K3456" s="54" t="s">
        <v>1059</v>
      </c>
      <c r="L3456" s="89">
        <v>42171</v>
      </c>
      <c r="M3456" s="89"/>
      <c r="N3456" s="54" t="s">
        <v>1060</v>
      </c>
      <c r="O3456" s="90">
        <v>8.9609999999999985E-3</v>
      </c>
      <c r="P3456" s="54">
        <v>1</v>
      </c>
    </row>
    <row r="3457" spans="1:16" ht="24">
      <c r="A3457" s="54" t="s">
        <v>225</v>
      </c>
      <c r="B3457" s="54" t="s">
        <v>185</v>
      </c>
      <c r="C3457" s="54" t="s">
        <v>1664</v>
      </c>
      <c r="D3457" s="54" t="s">
        <v>111</v>
      </c>
      <c r="E3457" s="54" t="s">
        <v>1665</v>
      </c>
      <c r="F3457" s="54" t="s">
        <v>267</v>
      </c>
      <c r="G3457" s="54" t="s">
        <v>204</v>
      </c>
      <c r="H3457" s="54" t="s">
        <v>205</v>
      </c>
      <c r="I3457" s="54" t="s">
        <v>324</v>
      </c>
      <c r="J3457" s="54" t="s">
        <v>204</v>
      </c>
      <c r="K3457" s="54" t="s">
        <v>1061</v>
      </c>
      <c r="L3457" s="89">
        <v>42171</v>
      </c>
      <c r="M3457" s="89"/>
      <c r="N3457" s="54" t="s">
        <v>1062</v>
      </c>
      <c r="O3457" s="90">
        <v>7.639E-3</v>
      </c>
      <c r="P3457" s="54">
        <v>1</v>
      </c>
    </row>
    <row r="3458" spans="1:16" ht="24">
      <c r="A3458" s="54" t="s">
        <v>225</v>
      </c>
      <c r="B3458" s="54" t="s">
        <v>185</v>
      </c>
      <c r="C3458" s="54" t="s">
        <v>1664</v>
      </c>
      <c r="D3458" s="54" t="s">
        <v>111</v>
      </c>
      <c r="E3458" s="54" t="s">
        <v>1665</v>
      </c>
      <c r="F3458" s="54" t="s">
        <v>267</v>
      </c>
      <c r="G3458" s="54" t="s">
        <v>204</v>
      </c>
      <c r="H3458" s="54" t="s">
        <v>205</v>
      </c>
      <c r="I3458" s="54" t="s">
        <v>324</v>
      </c>
      <c r="J3458" s="54" t="s">
        <v>204</v>
      </c>
      <c r="K3458" s="54" t="s">
        <v>1063</v>
      </c>
      <c r="L3458" s="89">
        <v>42171</v>
      </c>
      <c r="M3458" s="89"/>
      <c r="N3458" s="54" t="s">
        <v>1064</v>
      </c>
      <c r="O3458" s="90">
        <v>1.5275E-2</v>
      </c>
      <c r="P3458" s="54">
        <v>1</v>
      </c>
    </row>
    <row r="3459" spans="1:16" ht="24">
      <c r="A3459" s="54" t="s">
        <v>225</v>
      </c>
      <c r="B3459" s="54" t="s">
        <v>185</v>
      </c>
      <c r="C3459" s="54" t="s">
        <v>1664</v>
      </c>
      <c r="D3459" s="54" t="s">
        <v>111</v>
      </c>
      <c r="E3459" s="54" t="s">
        <v>1665</v>
      </c>
      <c r="F3459" s="54" t="s">
        <v>267</v>
      </c>
      <c r="G3459" s="54" t="s">
        <v>204</v>
      </c>
      <c r="H3459" s="54" t="s">
        <v>205</v>
      </c>
      <c r="I3459" s="54" t="s">
        <v>324</v>
      </c>
      <c r="J3459" s="54" t="s">
        <v>204</v>
      </c>
      <c r="K3459" s="54" t="s">
        <v>327</v>
      </c>
      <c r="L3459" s="89">
        <v>42171</v>
      </c>
      <c r="M3459" s="89"/>
      <c r="N3459" s="54" t="s">
        <v>328</v>
      </c>
      <c r="O3459" s="90">
        <v>1.5275E-2</v>
      </c>
      <c r="P3459" s="54">
        <v>1</v>
      </c>
    </row>
    <row r="3460" spans="1:16" ht="24">
      <c r="A3460" s="54" t="s">
        <v>225</v>
      </c>
      <c r="B3460" s="54" t="s">
        <v>185</v>
      </c>
      <c r="C3460" s="54" t="s">
        <v>1664</v>
      </c>
      <c r="D3460" s="54" t="s">
        <v>111</v>
      </c>
      <c r="E3460" s="54" t="s">
        <v>1665</v>
      </c>
      <c r="F3460" s="54" t="s">
        <v>267</v>
      </c>
      <c r="G3460" s="54" t="s">
        <v>204</v>
      </c>
      <c r="H3460" s="54" t="s">
        <v>205</v>
      </c>
      <c r="I3460" s="54" t="s">
        <v>324</v>
      </c>
      <c r="J3460" s="54" t="s">
        <v>204</v>
      </c>
      <c r="K3460" s="54" t="s">
        <v>329</v>
      </c>
      <c r="L3460" s="89">
        <v>42171</v>
      </c>
      <c r="M3460" s="89"/>
      <c r="N3460" s="54" t="s">
        <v>330</v>
      </c>
      <c r="O3460" s="90">
        <v>0.20023099999999999</v>
      </c>
      <c r="P3460" s="54">
        <v>13</v>
      </c>
    </row>
    <row r="3461" spans="1:16" ht="24">
      <c r="A3461" s="54" t="s">
        <v>225</v>
      </c>
      <c r="B3461" s="54" t="s">
        <v>185</v>
      </c>
      <c r="C3461" s="54" t="s">
        <v>1664</v>
      </c>
      <c r="D3461" s="54" t="s">
        <v>111</v>
      </c>
      <c r="E3461" s="54" t="s">
        <v>1665</v>
      </c>
      <c r="F3461" s="54" t="s">
        <v>267</v>
      </c>
      <c r="G3461" s="54" t="s">
        <v>204</v>
      </c>
      <c r="H3461" s="54" t="s">
        <v>205</v>
      </c>
      <c r="I3461" s="54" t="s">
        <v>324</v>
      </c>
      <c r="J3461" s="54" t="s">
        <v>204</v>
      </c>
      <c r="K3461" s="54" t="s">
        <v>1065</v>
      </c>
      <c r="L3461" s="89">
        <v>42171</v>
      </c>
      <c r="M3461" s="89"/>
      <c r="N3461" s="54" t="s">
        <v>1066</v>
      </c>
      <c r="O3461" s="90">
        <v>8.2343999999999987E-2</v>
      </c>
      <c r="P3461" s="54">
        <v>6</v>
      </c>
    </row>
    <row r="3462" spans="1:16" ht="24">
      <c r="A3462" s="54" t="s">
        <v>225</v>
      </c>
      <c r="B3462" s="54" t="s">
        <v>185</v>
      </c>
      <c r="C3462" s="54" t="s">
        <v>1664</v>
      </c>
      <c r="D3462" s="54" t="s">
        <v>111</v>
      </c>
      <c r="E3462" s="54" t="s">
        <v>1665</v>
      </c>
      <c r="F3462" s="54" t="s">
        <v>267</v>
      </c>
      <c r="G3462" s="54" t="s">
        <v>204</v>
      </c>
      <c r="H3462" s="54" t="s">
        <v>1088</v>
      </c>
      <c r="I3462" s="54" t="s">
        <v>1536</v>
      </c>
      <c r="J3462" s="54" t="s">
        <v>204</v>
      </c>
      <c r="K3462" s="54" t="s">
        <v>1088</v>
      </c>
      <c r="L3462" s="89">
        <v>41688</v>
      </c>
      <c r="M3462" s="89"/>
      <c r="N3462" s="54" t="s">
        <v>1537</v>
      </c>
      <c r="O3462" s="90">
        <v>4.6871999999999997E-2</v>
      </c>
      <c r="P3462" s="54">
        <v>3</v>
      </c>
    </row>
    <row r="3463" spans="1:16" ht="24">
      <c r="A3463" s="54" t="s">
        <v>225</v>
      </c>
      <c r="B3463" s="54" t="s">
        <v>185</v>
      </c>
      <c r="C3463" s="54" t="s">
        <v>1664</v>
      </c>
      <c r="D3463" s="54" t="s">
        <v>111</v>
      </c>
      <c r="E3463" s="54" t="s">
        <v>1665</v>
      </c>
      <c r="F3463" s="54" t="s">
        <v>267</v>
      </c>
      <c r="G3463" s="54" t="s">
        <v>204</v>
      </c>
      <c r="H3463" s="54" t="s">
        <v>331</v>
      </c>
      <c r="I3463" s="54" t="s">
        <v>332</v>
      </c>
      <c r="J3463" s="54" t="s">
        <v>204</v>
      </c>
      <c r="K3463" s="54" t="s">
        <v>331</v>
      </c>
      <c r="L3463" s="89">
        <v>42101</v>
      </c>
      <c r="M3463" s="89"/>
      <c r="N3463" s="54" t="s">
        <v>333</v>
      </c>
      <c r="O3463" s="90">
        <v>0.24541099999999999</v>
      </c>
      <c r="P3463" s="54">
        <v>18</v>
      </c>
    </row>
    <row r="3464" spans="1:16" ht="24">
      <c r="A3464" s="54" t="s">
        <v>225</v>
      </c>
      <c r="B3464" s="54" t="s">
        <v>185</v>
      </c>
      <c r="C3464" s="54" t="s">
        <v>1664</v>
      </c>
      <c r="D3464" s="54" t="s">
        <v>111</v>
      </c>
      <c r="E3464" s="54" t="s">
        <v>1665</v>
      </c>
      <c r="F3464" s="54" t="s">
        <v>267</v>
      </c>
      <c r="G3464" s="54" t="s">
        <v>204</v>
      </c>
      <c r="H3464" s="54" t="s">
        <v>206</v>
      </c>
      <c r="I3464" s="54" t="s">
        <v>1069</v>
      </c>
      <c r="J3464" s="54" t="s">
        <v>204</v>
      </c>
      <c r="K3464" s="54" t="s">
        <v>1076</v>
      </c>
      <c r="L3464" s="89">
        <v>41688</v>
      </c>
      <c r="M3464" s="89"/>
      <c r="N3464" s="54" t="s">
        <v>1077</v>
      </c>
      <c r="O3464" s="90">
        <v>6.1732999999999989E-2</v>
      </c>
      <c r="P3464" s="54">
        <v>4</v>
      </c>
    </row>
    <row r="3465" spans="1:16" ht="24">
      <c r="A3465" s="54" t="s">
        <v>225</v>
      </c>
      <c r="B3465" s="54" t="s">
        <v>185</v>
      </c>
      <c r="C3465" s="54" t="s">
        <v>1664</v>
      </c>
      <c r="D3465" s="54" t="s">
        <v>111</v>
      </c>
      <c r="E3465" s="54" t="s">
        <v>1665</v>
      </c>
      <c r="F3465" s="54" t="s">
        <v>267</v>
      </c>
      <c r="G3465" s="54" t="s">
        <v>204</v>
      </c>
      <c r="H3465" s="54" t="s">
        <v>206</v>
      </c>
      <c r="I3465" s="54" t="s">
        <v>1069</v>
      </c>
      <c r="J3465" s="54" t="s">
        <v>204</v>
      </c>
      <c r="K3465" s="54" t="s">
        <v>1086</v>
      </c>
      <c r="L3465" s="89">
        <v>41688</v>
      </c>
      <c r="M3465" s="89"/>
      <c r="N3465" s="54" t="s">
        <v>1087</v>
      </c>
      <c r="O3465" s="90">
        <v>3.1182999999999999E-2</v>
      </c>
      <c r="P3465" s="54">
        <v>2</v>
      </c>
    </row>
    <row r="3466" spans="1:16" ht="24">
      <c r="A3466" s="54" t="s">
        <v>225</v>
      </c>
      <c r="B3466" s="54" t="s">
        <v>185</v>
      </c>
      <c r="C3466" s="54" t="s">
        <v>1664</v>
      </c>
      <c r="D3466" s="54" t="s">
        <v>111</v>
      </c>
      <c r="E3466" s="54" t="s">
        <v>1665</v>
      </c>
      <c r="F3466" s="54" t="s">
        <v>267</v>
      </c>
      <c r="G3466" s="54" t="s">
        <v>204</v>
      </c>
      <c r="H3466" s="54" t="s">
        <v>206</v>
      </c>
      <c r="I3466" s="54" t="s">
        <v>1069</v>
      </c>
      <c r="J3466" s="54" t="s">
        <v>204</v>
      </c>
      <c r="K3466" s="54" t="s">
        <v>1088</v>
      </c>
      <c r="L3466" s="89">
        <v>41688</v>
      </c>
      <c r="M3466" s="89"/>
      <c r="N3466" s="54" t="s">
        <v>1089</v>
      </c>
      <c r="O3466" s="90">
        <v>5.5210000000000009E-2</v>
      </c>
      <c r="P3466" s="54">
        <v>4</v>
      </c>
    </row>
    <row r="3467" spans="1:16" ht="24">
      <c r="A3467" s="54" t="s">
        <v>225</v>
      </c>
      <c r="B3467" s="54" t="s">
        <v>185</v>
      </c>
      <c r="C3467" s="54" t="s">
        <v>1664</v>
      </c>
      <c r="D3467" s="54" t="s">
        <v>111</v>
      </c>
      <c r="E3467" s="54" t="s">
        <v>1665</v>
      </c>
      <c r="F3467" s="54" t="s">
        <v>267</v>
      </c>
      <c r="G3467" s="54" t="s">
        <v>204</v>
      </c>
      <c r="H3467" s="54" t="s">
        <v>206</v>
      </c>
      <c r="I3467" s="54" t="s">
        <v>1069</v>
      </c>
      <c r="J3467" s="54" t="s">
        <v>204</v>
      </c>
      <c r="K3467" s="54" t="s">
        <v>1090</v>
      </c>
      <c r="L3467" s="89">
        <v>41688</v>
      </c>
      <c r="M3467" s="89"/>
      <c r="N3467" s="54" t="s">
        <v>1091</v>
      </c>
      <c r="O3467" s="90">
        <v>5.9689999999999986E-3</v>
      </c>
      <c r="P3467" s="54">
        <v>1</v>
      </c>
    </row>
    <row r="3468" spans="1:16" ht="24">
      <c r="A3468" s="54" t="s">
        <v>225</v>
      </c>
      <c r="B3468" s="54" t="s">
        <v>185</v>
      </c>
      <c r="C3468" s="54" t="s">
        <v>1664</v>
      </c>
      <c r="D3468" s="54" t="s">
        <v>111</v>
      </c>
      <c r="E3468" s="54" t="s">
        <v>1665</v>
      </c>
      <c r="F3468" s="54" t="s">
        <v>267</v>
      </c>
      <c r="G3468" s="54" t="s">
        <v>360</v>
      </c>
      <c r="H3468" s="54" t="s">
        <v>1094</v>
      </c>
      <c r="I3468" s="54" t="s">
        <v>1095</v>
      </c>
      <c r="J3468" s="54" t="s">
        <v>360</v>
      </c>
      <c r="K3468" s="54" t="s">
        <v>1098</v>
      </c>
      <c r="L3468" s="89">
        <v>42671</v>
      </c>
      <c r="M3468" s="89"/>
      <c r="N3468" s="54" t="s">
        <v>1099</v>
      </c>
      <c r="O3468" s="90">
        <v>1.5907999999999999E-2</v>
      </c>
      <c r="P3468" s="54">
        <v>1</v>
      </c>
    </row>
    <row r="3469" spans="1:16" ht="24">
      <c r="A3469" s="54" t="s">
        <v>225</v>
      </c>
      <c r="B3469" s="54" t="s">
        <v>185</v>
      </c>
      <c r="C3469" s="54" t="s">
        <v>345</v>
      </c>
      <c r="D3469" s="54" t="s">
        <v>111</v>
      </c>
      <c r="E3469" s="54" t="s">
        <v>335</v>
      </c>
      <c r="F3469" s="54" t="s">
        <v>267</v>
      </c>
      <c r="G3469" s="54" t="s">
        <v>186</v>
      </c>
      <c r="H3469" s="54" t="s">
        <v>382</v>
      </c>
      <c r="I3469" s="54" t="s">
        <v>1666</v>
      </c>
      <c r="J3469" s="54" t="s">
        <v>186</v>
      </c>
      <c r="K3469" s="54" t="s">
        <v>382</v>
      </c>
      <c r="L3469" s="89">
        <v>1</v>
      </c>
      <c r="M3469" s="89"/>
      <c r="N3469" s="54" t="s">
        <v>1667</v>
      </c>
      <c r="O3469" s="90">
        <v>5.9689999999999986E-3</v>
      </c>
      <c r="P3469" s="54">
        <v>1</v>
      </c>
    </row>
    <row r="3470" spans="1:16" ht="24">
      <c r="A3470" s="54" t="s">
        <v>225</v>
      </c>
      <c r="B3470" s="54" t="s">
        <v>185</v>
      </c>
      <c r="C3470" s="54" t="s">
        <v>345</v>
      </c>
      <c r="D3470" s="54" t="s">
        <v>111</v>
      </c>
      <c r="E3470" s="54" t="s">
        <v>335</v>
      </c>
      <c r="F3470" s="54" t="s">
        <v>267</v>
      </c>
      <c r="G3470" s="54" t="s">
        <v>186</v>
      </c>
      <c r="H3470" s="54" t="s">
        <v>187</v>
      </c>
      <c r="I3470" s="54" t="s">
        <v>1644</v>
      </c>
      <c r="J3470" s="54" t="s">
        <v>186</v>
      </c>
      <c r="K3470" s="54" t="s">
        <v>187</v>
      </c>
      <c r="L3470" s="89">
        <v>42230</v>
      </c>
      <c r="M3470" s="89"/>
      <c r="N3470" s="54" t="s">
        <v>1645</v>
      </c>
      <c r="O3470" s="90">
        <v>0.26438600000000001</v>
      </c>
      <c r="P3470" s="54">
        <v>20</v>
      </c>
    </row>
    <row r="3471" spans="1:16" ht="24">
      <c r="A3471" s="54" t="s">
        <v>225</v>
      </c>
      <c r="B3471" s="54" t="s">
        <v>185</v>
      </c>
      <c r="C3471" s="54" t="s">
        <v>345</v>
      </c>
      <c r="D3471" s="54" t="s">
        <v>111</v>
      </c>
      <c r="E3471" s="54" t="s">
        <v>335</v>
      </c>
      <c r="F3471" s="54" t="s">
        <v>267</v>
      </c>
      <c r="G3471" s="54" t="s">
        <v>186</v>
      </c>
      <c r="H3471" s="54" t="s">
        <v>273</v>
      </c>
      <c r="I3471" s="54" t="s">
        <v>1631</v>
      </c>
      <c r="J3471" s="54" t="s">
        <v>186</v>
      </c>
      <c r="K3471" s="54" t="s">
        <v>273</v>
      </c>
      <c r="L3471" s="89">
        <v>1</v>
      </c>
      <c r="M3471" s="89"/>
      <c r="N3471" s="54" t="s">
        <v>1632</v>
      </c>
      <c r="O3471" s="90">
        <v>1.1937E-2</v>
      </c>
      <c r="P3471" s="54">
        <v>2</v>
      </c>
    </row>
    <row r="3472" spans="1:16" ht="24">
      <c r="A3472" s="54" t="s">
        <v>225</v>
      </c>
      <c r="B3472" s="54" t="s">
        <v>185</v>
      </c>
      <c r="C3472" s="54" t="s">
        <v>345</v>
      </c>
      <c r="D3472" s="54" t="s">
        <v>111</v>
      </c>
      <c r="E3472" s="54" t="s">
        <v>335</v>
      </c>
      <c r="F3472" s="54" t="s">
        <v>267</v>
      </c>
      <c r="G3472" s="54" t="s">
        <v>192</v>
      </c>
      <c r="H3472" s="54" t="s">
        <v>447</v>
      </c>
      <c r="I3472" s="54" t="s">
        <v>1654</v>
      </c>
      <c r="J3472" s="54" t="s">
        <v>192</v>
      </c>
      <c r="K3472" s="54" t="s">
        <v>447</v>
      </c>
      <c r="L3472" s="89">
        <v>41922</v>
      </c>
      <c r="M3472" s="89"/>
      <c r="N3472" s="54" t="s">
        <v>1655</v>
      </c>
      <c r="O3472" s="90">
        <v>8.2350000000000007E-2</v>
      </c>
      <c r="P3472" s="54">
        <v>7</v>
      </c>
    </row>
    <row r="3473" spans="1:16" ht="24">
      <c r="A3473" s="54" t="s">
        <v>225</v>
      </c>
      <c r="B3473" s="54" t="s">
        <v>185</v>
      </c>
      <c r="C3473" s="54" t="s">
        <v>345</v>
      </c>
      <c r="D3473" s="54" t="s">
        <v>111</v>
      </c>
      <c r="E3473" s="54" t="s">
        <v>335</v>
      </c>
      <c r="F3473" s="54" t="s">
        <v>267</v>
      </c>
      <c r="G3473" s="54" t="s">
        <v>283</v>
      </c>
      <c r="H3473" s="54" t="s">
        <v>574</v>
      </c>
      <c r="I3473" s="54" t="s">
        <v>1633</v>
      </c>
      <c r="J3473" s="54" t="s">
        <v>283</v>
      </c>
      <c r="K3473" s="54" t="s">
        <v>574</v>
      </c>
      <c r="L3473" s="89">
        <v>42674</v>
      </c>
      <c r="M3473" s="89"/>
      <c r="N3473" s="54" t="s">
        <v>1634</v>
      </c>
      <c r="O3473" s="90">
        <v>1.1447000000000001E-2</v>
      </c>
      <c r="P3473" s="54">
        <v>2</v>
      </c>
    </row>
    <row r="3474" spans="1:16" ht="24">
      <c r="A3474" s="54" t="s">
        <v>225</v>
      </c>
      <c r="B3474" s="54" t="s">
        <v>185</v>
      </c>
      <c r="C3474" s="54" t="s">
        <v>345</v>
      </c>
      <c r="D3474" s="54" t="s">
        <v>111</v>
      </c>
      <c r="E3474" s="54" t="s">
        <v>335</v>
      </c>
      <c r="F3474" s="54" t="s">
        <v>267</v>
      </c>
      <c r="G3474" s="54" t="s">
        <v>283</v>
      </c>
      <c r="H3474" s="54" t="s">
        <v>592</v>
      </c>
      <c r="I3474" s="54" t="s">
        <v>1635</v>
      </c>
      <c r="J3474" s="54" t="s">
        <v>283</v>
      </c>
      <c r="K3474" s="54" t="s">
        <v>592</v>
      </c>
      <c r="L3474" s="89">
        <v>42538</v>
      </c>
      <c r="M3474" s="89"/>
      <c r="N3474" s="54" t="s">
        <v>1636</v>
      </c>
      <c r="O3474" s="90">
        <v>0.26538899999999999</v>
      </c>
      <c r="P3474" s="54">
        <v>33</v>
      </c>
    </row>
    <row r="3475" spans="1:16" ht="24">
      <c r="A3475" s="54" t="s">
        <v>225</v>
      </c>
      <c r="B3475" s="54" t="s">
        <v>185</v>
      </c>
      <c r="C3475" s="54" t="s">
        <v>345</v>
      </c>
      <c r="D3475" s="54" t="s">
        <v>111</v>
      </c>
      <c r="E3475" s="54" t="s">
        <v>335</v>
      </c>
      <c r="F3475" s="54" t="s">
        <v>267</v>
      </c>
      <c r="G3475" s="54" t="s">
        <v>194</v>
      </c>
      <c r="H3475" s="54" t="s">
        <v>715</v>
      </c>
      <c r="I3475" s="54" t="s">
        <v>1656</v>
      </c>
      <c r="J3475" s="54" t="s">
        <v>194</v>
      </c>
      <c r="K3475" s="54" t="s">
        <v>715</v>
      </c>
      <c r="L3475" s="89">
        <v>42888</v>
      </c>
      <c r="M3475" s="89"/>
      <c r="N3475" s="54" t="s">
        <v>1657</v>
      </c>
      <c r="O3475" s="90">
        <v>4.6664999999999998E-2</v>
      </c>
      <c r="P3475" s="54">
        <v>3</v>
      </c>
    </row>
    <row r="3476" spans="1:16" ht="24">
      <c r="A3476" s="54" t="s">
        <v>225</v>
      </c>
      <c r="B3476" s="54" t="s">
        <v>185</v>
      </c>
      <c r="C3476" s="54" t="s">
        <v>345</v>
      </c>
      <c r="D3476" s="54" t="s">
        <v>111</v>
      </c>
      <c r="E3476" s="54" t="s">
        <v>335</v>
      </c>
      <c r="F3476" s="54" t="s">
        <v>267</v>
      </c>
      <c r="G3476" s="54" t="s">
        <v>256</v>
      </c>
      <c r="H3476" s="54" t="s">
        <v>300</v>
      </c>
      <c r="I3476" s="54" t="s">
        <v>1658</v>
      </c>
      <c r="J3476" s="54" t="s">
        <v>256</v>
      </c>
      <c r="K3476" s="54" t="s">
        <v>300</v>
      </c>
      <c r="L3476" s="89">
        <v>42604</v>
      </c>
      <c r="M3476" s="89"/>
      <c r="N3476" s="54" t="s">
        <v>1659</v>
      </c>
      <c r="O3476" s="90">
        <v>8.6430999999999994E-2</v>
      </c>
      <c r="P3476" s="54">
        <v>6</v>
      </c>
    </row>
    <row r="3477" spans="1:16" ht="24">
      <c r="A3477" s="54" t="s">
        <v>225</v>
      </c>
      <c r="B3477" s="54" t="s">
        <v>185</v>
      </c>
      <c r="C3477" s="54" t="s">
        <v>345</v>
      </c>
      <c r="D3477" s="54" t="s">
        <v>111</v>
      </c>
      <c r="E3477" s="54" t="s">
        <v>335</v>
      </c>
      <c r="F3477" s="54" t="s">
        <v>267</v>
      </c>
      <c r="G3477" s="54" t="s">
        <v>256</v>
      </c>
      <c r="H3477" s="54" t="s">
        <v>298</v>
      </c>
      <c r="I3477" s="54" t="s">
        <v>1139</v>
      </c>
      <c r="J3477" s="54" t="s">
        <v>256</v>
      </c>
      <c r="K3477" s="54" t="s">
        <v>1140</v>
      </c>
      <c r="L3477" s="89">
        <v>42562</v>
      </c>
      <c r="M3477" s="89"/>
      <c r="N3477" s="54" t="s">
        <v>1141</v>
      </c>
      <c r="O3477" s="90">
        <v>0.154004</v>
      </c>
      <c r="P3477" s="54">
        <v>10</v>
      </c>
    </row>
    <row r="3478" spans="1:16" ht="24">
      <c r="A3478" s="54" t="s">
        <v>225</v>
      </c>
      <c r="B3478" s="54" t="s">
        <v>185</v>
      </c>
      <c r="C3478" s="54" t="s">
        <v>345</v>
      </c>
      <c r="D3478" s="54" t="s">
        <v>111</v>
      </c>
      <c r="E3478" s="54" t="s">
        <v>335</v>
      </c>
      <c r="F3478" s="54" t="s">
        <v>267</v>
      </c>
      <c r="G3478" s="54" t="s">
        <v>353</v>
      </c>
      <c r="H3478" s="54" t="s">
        <v>354</v>
      </c>
      <c r="I3478" s="54" t="s">
        <v>355</v>
      </c>
      <c r="J3478" s="54" t="s">
        <v>353</v>
      </c>
      <c r="K3478" s="54" t="s">
        <v>354</v>
      </c>
      <c r="L3478" s="89">
        <v>42817</v>
      </c>
      <c r="M3478" s="89"/>
      <c r="N3478" s="54" t="s">
        <v>356</v>
      </c>
      <c r="O3478" s="90">
        <v>0.30095499999999997</v>
      </c>
      <c r="P3478" s="54">
        <v>22</v>
      </c>
    </row>
    <row r="3479" spans="1:16" ht="24">
      <c r="A3479" s="54" t="s">
        <v>225</v>
      </c>
      <c r="B3479" s="54" t="s">
        <v>185</v>
      </c>
      <c r="C3479" s="54" t="s">
        <v>345</v>
      </c>
      <c r="D3479" s="54" t="s">
        <v>111</v>
      </c>
      <c r="E3479" s="54" t="s">
        <v>335</v>
      </c>
      <c r="F3479" s="54" t="s">
        <v>267</v>
      </c>
      <c r="G3479" s="54" t="s">
        <v>353</v>
      </c>
      <c r="H3479" s="54" t="s">
        <v>357</v>
      </c>
      <c r="I3479" s="54" t="s">
        <v>358</v>
      </c>
      <c r="J3479" s="54" t="s">
        <v>353</v>
      </c>
      <c r="K3479" s="54" t="s">
        <v>357</v>
      </c>
      <c r="L3479" s="89">
        <v>42642</v>
      </c>
      <c r="M3479" s="89"/>
      <c r="N3479" s="54" t="s">
        <v>359</v>
      </c>
      <c r="O3479" s="90">
        <v>0.457731</v>
      </c>
      <c r="P3479" s="54">
        <v>31</v>
      </c>
    </row>
    <row r="3480" spans="1:16" ht="24">
      <c r="A3480" s="54" t="s">
        <v>225</v>
      </c>
      <c r="B3480" s="54" t="s">
        <v>185</v>
      </c>
      <c r="C3480" s="54" t="s">
        <v>345</v>
      </c>
      <c r="D3480" s="54" t="s">
        <v>111</v>
      </c>
      <c r="E3480" s="54" t="s">
        <v>335</v>
      </c>
      <c r="F3480" s="54" t="s">
        <v>267</v>
      </c>
      <c r="G3480" s="54" t="s">
        <v>207</v>
      </c>
      <c r="H3480" s="54" t="s">
        <v>320</v>
      </c>
      <c r="I3480" s="54" t="s">
        <v>1637</v>
      </c>
      <c r="J3480" s="54" t="s">
        <v>207</v>
      </c>
      <c r="K3480" s="54" t="s">
        <v>320</v>
      </c>
      <c r="L3480" s="89">
        <v>41648</v>
      </c>
      <c r="M3480" s="89"/>
      <c r="N3480" s="54" t="s">
        <v>1638</v>
      </c>
      <c r="O3480" s="90">
        <v>0.63859299999999997</v>
      </c>
      <c r="P3480" s="54">
        <v>49</v>
      </c>
    </row>
    <row r="3481" spans="1:16" ht="24">
      <c r="A3481" s="54" t="s">
        <v>225</v>
      </c>
      <c r="B3481" s="54" t="s">
        <v>185</v>
      </c>
      <c r="C3481" s="54" t="s">
        <v>345</v>
      </c>
      <c r="D3481" s="54" t="s">
        <v>111</v>
      </c>
      <c r="E3481" s="54" t="s">
        <v>335</v>
      </c>
      <c r="F3481" s="54" t="s">
        <v>267</v>
      </c>
      <c r="G3481" s="54" t="s">
        <v>360</v>
      </c>
      <c r="H3481" s="54" t="s">
        <v>361</v>
      </c>
      <c r="I3481" s="54" t="s">
        <v>362</v>
      </c>
      <c r="J3481" s="54" t="s">
        <v>360</v>
      </c>
      <c r="K3481" s="54" t="s">
        <v>361</v>
      </c>
      <c r="L3481" s="89">
        <v>42671</v>
      </c>
      <c r="M3481" s="89"/>
      <c r="N3481" s="54" t="s">
        <v>363</v>
      </c>
      <c r="O3481" s="90">
        <v>0.200045</v>
      </c>
      <c r="P3481" s="54">
        <v>13</v>
      </c>
    </row>
    <row r="3482" spans="1:16" ht="24">
      <c r="A3482" s="54" t="s">
        <v>225</v>
      </c>
      <c r="B3482" s="54" t="s">
        <v>185</v>
      </c>
      <c r="C3482" s="54" t="s">
        <v>345</v>
      </c>
      <c r="D3482" s="54" t="s">
        <v>111</v>
      </c>
      <c r="E3482" s="54" t="s">
        <v>335</v>
      </c>
      <c r="F3482" s="54" t="s">
        <v>267</v>
      </c>
      <c r="G3482" s="54" t="s">
        <v>254</v>
      </c>
      <c r="H3482" s="54" t="s">
        <v>271</v>
      </c>
      <c r="I3482" s="54" t="s">
        <v>1662</v>
      </c>
      <c r="J3482" s="54" t="s">
        <v>186</v>
      </c>
      <c r="K3482" s="54" t="s">
        <v>271</v>
      </c>
      <c r="L3482" s="89">
        <v>42163</v>
      </c>
      <c r="M3482" s="89"/>
      <c r="N3482" s="54" t="s">
        <v>1663</v>
      </c>
      <c r="O3482" s="90">
        <v>9.4182000000000016E-2</v>
      </c>
      <c r="P3482" s="54">
        <v>6</v>
      </c>
    </row>
    <row r="3483" spans="1:16" ht="24">
      <c r="A3483" s="54" t="s">
        <v>225</v>
      </c>
      <c r="B3483" s="54" t="s">
        <v>185</v>
      </c>
      <c r="C3483" s="54" t="s">
        <v>1125</v>
      </c>
      <c r="D3483" s="54" t="s">
        <v>111</v>
      </c>
      <c r="E3483" s="54" t="s">
        <v>365</v>
      </c>
      <c r="F3483" s="54" t="s">
        <v>267</v>
      </c>
      <c r="G3483" s="54" t="s">
        <v>186</v>
      </c>
      <c r="H3483" s="54" t="s">
        <v>382</v>
      </c>
      <c r="I3483" s="54" t="s">
        <v>383</v>
      </c>
      <c r="J3483" s="54" t="s">
        <v>186</v>
      </c>
      <c r="K3483" s="54" t="s">
        <v>382</v>
      </c>
      <c r="L3483" s="89">
        <v>42230</v>
      </c>
      <c r="M3483" s="89"/>
      <c r="N3483" s="54" t="s">
        <v>384</v>
      </c>
      <c r="O3483" s="90">
        <v>7.2166999999999995E-2</v>
      </c>
      <c r="P3483" s="54">
        <v>5</v>
      </c>
    </row>
    <row r="3484" spans="1:16" ht="24">
      <c r="A3484" s="54" t="s">
        <v>225</v>
      </c>
      <c r="B3484" s="54" t="s">
        <v>185</v>
      </c>
      <c r="C3484" s="54" t="s">
        <v>1125</v>
      </c>
      <c r="D3484" s="54" t="s">
        <v>111</v>
      </c>
      <c r="E3484" s="54" t="s">
        <v>365</v>
      </c>
      <c r="F3484" s="54" t="s">
        <v>267</v>
      </c>
      <c r="G3484" s="54" t="s">
        <v>186</v>
      </c>
      <c r="H3484" s="54" t="s">
        <v>187</v>
      </c>
      <c r="I3484" s="54" t="s">
        <v>385</v>
      </c>
      <c r="J3484" s="54" t="s">
        <v>186</v>
      </c>
      <c r="K3484" s="54" t="s">
        <v>187</v>
      </c>
      <c r="L3484" s="89">
        <v>42482</v>
      </c>
      <c r="M3484" s="89"/>
      <c r="N3484" s="54" t="s">
        <v>386</v>
      </c>
      <c r="O3484" s="90">
        <v>0.12304</v>
      </c>
      <c r="P3484" s="54">
        <v>8</v>
      </c>
    </row>
    <row r="3485" spans="1:16" ht="24">
      <c r="A3485" s="54" t="s">
        <v>225</v>
      </c>
      <c r="B3485" s="54" t="s">
        <v>185</v>
      </c>
      <c r="C3485" s="54" t="s">
        <v>1125</v>
      </c>
      <c r="D3485" s="54" t="s">
        <v>111</v>
      </c>
      <c r="E3485" s="54" t="s">
        <v>365</v>
      </c>
      <c r="F3485" s="54" t="s">
        <v>267</v>
      </c>
      <c r="G3485" s="54" t="s">
        <v>186</v>
      </c>
      <c r="H3485" s="54" t="s">
        <v>187</v>
      </c>
      <c r="I3485" s="54" t="s">
        <v>268</v>
      </c>
      <c r="J3485" s="54" t="s">
        <v>186</v>
      </c>
      <c r="K3485" s="54" t="s">
        <v>187</v>
      </c>
      <c r="L3485" s="89">
        <v>42094</v>
      </c>
      <c r="M3485" s="89"/>
      <c r="N3485" s="54" t="s">
        <v>269</v>
      </c>
      <c r="O3485" s="90">
        <v>1.5681350000000001</v>
      </c>
      <c r="P3485" s="54">
        <v>108</v>
      </c>
    </row>
    <row r="3486" spans="1:16" ht="24">
      <c r="A3486" s="54" t="s">
        <v>225</v>
      </c>
      <c r="B3486" s="54" t="s">
        <v>185</v>
      </c>
      <c r="C3486" s="54" t="s">
        <v>1125</v>
      </c>
      <c r="D3486" s="54" t="s">
        <v>111</v>
      </c>
      <c r="E3486" s="54" t="s">
        <v>365</v>
      </c>
      <c r="F3486" s="54" t="s">
        <v>267</v>
      </c>
      <c r="G3486" s="54" t="s">
        <v>186</v>
      </c>
      <c r="H3486" s="54" t="s">
        <v>187</v>
      </c>
      <c r="I3486" s="54" t="s">
        <v>270</v>
      </c>
      <c r="J3486" s="54" t="s">
        <v>186</v>
      </c>
      <c r="K3486" s="54" t="s">
        <v>271</v>
      </c>
      <c r="L3486" s="89">
        <v>42251</v>
      </c>
      <c r="M3486" s="89"/>
      <c r="N3486" s="54" t="s">
        <v>272</v>
      </c>
      <c r="O3486" s="90">
        <v>0.20738400000000001</v>
      </c>
      <c r="P3486" s="54">
        <v>17</v>
      </c>
    </row>
    <row r="3487" spans="1:16" ht="24">
      <c r="A3487" s="54" t="s">
        <v>225</v>
      </c>
      <c r="B3487" s="54" t="s">
        <v>185</v>
      </c>
      <c r="C3487" s="54" t="s">
        <v>1125</v>
      </c>
      <c r="D3487" s="54" t="s">
        <v>111</v>
      </c>
      <c r="E3487" s="54" t="s">
        <v>365</v>
      </c>
      <c r="F3487" s="54" t="s">
        <v>267</v>
      </c>
      <c r="G3487" s="54" t="s">
        <v>186</v>
      </c>
      <c r="H3487" s="54" t="s">
        <v>187</v>
      </c>
      <c r="I3487" s="54" t="s">
        <v>270</v>
      </c>
      <c r="J3487" s="54" t="s">
        <v>186</v>
      </c>
      <c r="K3487" s="54" t="s">
        <v>273</v>
      </c>
      <c r="L3487" s="89">
        <v>42251</v>
      </c>
      <c r="M3487" s="89"/>
      <c r="N3487" s="54" t="s">
        <v>274</v>
      </c>
      <c r="O3487" s="90">
        <v>0.47146399999999999</v>
      </c>
      <c r="P3487" s="54">
        <v>31</v>
      </c>
    </row>
    <row r="3488" spans="1:16" ht="24">
      <c r="A3488" s="54" t="s">
        <v>225</v>
      </c>
      <c r="B3488" s="54" t="s">
        <v>185</v>
      </c>
      <c r="C3488" s="54" t="s">
        <v>1125</v>
      </c>
      <c r="D3488" s="54" t="s">
        <v>111</v>
      </c>
      <c r="E3488" s="54" t="s">
        <v>365</v>
      </c>
      <c r="F3488" s="54" t="s">
        <v>267</v>
      </c>
      <c r="G3488" s="54" t="s">
        <v>186</v>
      </c>
      <c r="H3488" s="54" t="s">
        <v>187</v>
      </c>
      <c r="I3488" s="54" t="s">
        <v>270</v>
      </c>
      <c r="J3488" s="54" t="s">
        <v>186</v>
      </c>
      <c r="K3488" s="54" t="s">
        <v>400</v>
      </c>
      <c r="L3488" s="89">
        <v>42251</v>
      </c>
      <c r="M3488" s="89"/>
      <c r="N3488" s="54" t="s">
        <v>401</v>
      </c>
      <c r="O3488" s="90">
        <v>1.5481999999999999E-2</v>
      </c>
      <c r="P3488" s="54">
        <v>1</v>
      </c>
    </row>
    <row r="3489" spans="1:16" ht="24">
      <c r="A3489" s="54" t="s">
        <v>225</v>
      </c>
      <c r="B3489" s="54" t="s">
        <v>185</v>
      </c>
      <c r="C3489" s="54" t="s">
        <v>1125</v>
      </c>
      <c r="D3489" s="54" t="s">
        <v>111</v>
      </c>
      <c r="E3489" s="54" t="s">
        <v>365</v>
      </c>
      <c r="F3489" s="54" t="s">
        <v>267</v>
      </c>
      <c r="G3489" s="54" t="s">
        <v>186</v>
      </c>
      <c r="H3489" s="54" t="s">
        <v>404</v>
      </c>
      <c r="I3489" s="54" t="s">
        <v>405</v>
      </c>
      <c r="J3489" s="54" t="s">
        <v>186</v>
      </c>
      <c r="K3489" s="54" t="s">
        <v>404</v>
      </c>
      <c r="L3489" s="89">
        <v>42059</v>
      </c>
      <c r="M3489" s="89"/>
      <c r="N3489" s="54" t="s">
        <v>406</v>
      </c>
      <c r="O3489" s="90">
        <v>0.36659399999999998</v>
      </c>
      <c r="P3489" s="54">
        <v>24</v>
      </c>
    </row>
    <row r="3490" spans="1:16" ht="24">
      <c r="A3490" s="54" t="s">
        <v>225</v>
      </c>
      <c r="B3490" s="54" t="s">
        <v>185</v>
      </c>
      <c r="C3490" s="54" t="s">
        <v>1125</v>
      </c>
      <c r="D3490" s="54" t="s">
        <v>111</v>
      </c>
      <c r="E3490" s="54" t="s">
        <v>365</v>
      </c>
      <c r="F3490" s="54" t="s">
        <v>267</v>
      </c>
      <c r="G3490" s="54" t="s">
        <v>411</v>
      </c>
      <c r="H3490" s="54" t="s">
        <v>411</v>
      </c>
      <c r="I3490" s="54" t="s">
        <v>412</v>
      </c>
      <c r="J3490" s="54" t="s">
        <v>411</v>
      </c>
      <c r="K3490" s="54" t="s">
        <v>413</v>
      </c>
      <c r="L3490" s="89">
        <v>41695</v>
      </c>
      <c r="M3490" s="89"/>
      <c r="N3490" s="54" t="s">
        <v>414</v>
      </c>
      <c r="O3490" s="90">
        <v>8.5979000000000014E-2</v>
      </c>
      <c r="P3490" s="54">
        <v>6</v>
      </c>
    </row>
    <row r="3491" spans="1:16" ht="24">
      <c r="A3491" s="54" t="s">
        <v>225</v>
      </c>
      <c r="B3491" s="54" t="s">
        <v>185</v>
      </c>
      <c r="C3491" s="54" t="s">
        <v>1125</v>
      </c>
      <c r="D3491" s="54" t="s">
        <v>111</v>
      </c>
      <c r="E3491" s="54" t="s">
        <v>365</v>
      </c>
      <c r="F3491" s="54" t="s">
        <v>267</v>
      </c>
      <c r="G3491" s="54" t="s">
        <v>411</v>
      </c>
      <c r="H3491" s="54" t="s">
        <v>421</v>
      </c>
      <c r="I3491" s="54" t="s">
        <v>422</v>
      </c>
      <c r="J3491" s="54" t="s">
        <v>411</v>
      </c>
      <c r="K3491" s="54" t="s">
        <v>421</v>
      </c>
      <c r="L3491" s="89">
        <v>41828</v>
      </c>
      <c r="M3491" s="89"/>
      <c r="N3491" s="54" t="s">
        <v>423</v>
      </c>
      <c r="O3491" s="90">
        <v>0.21826999999999999</v>
      </c>
      <c r="P3491" s="54">
        <v>14</v>
      </c>
    </row>
    <row r="3492" spans="1:16" ht="24">
      <c r="A3492" s="54" t="s">
        <v>225</v>
      </c>
      <c r="B3492" s="54" t="s">
        <v>185</v>
      </c>
      <c r="C3492" s="54" t="s">
        <v>1125</v>
      </c>
      <c r="D3492" s="54" t="s">
        <v>111</v>
      </c>
      <c r="E3492" s="54" t="s">
        <v>365</v>
      </c>
      <c r="F3492" s="54" t="s">
        <v>267</v>
      </c>
      <c r="G3492" s="54" t="s">
        <v>411</v>
      </c>
      <c r="H3492" s="54" t="s">
        <v>424</v>
      </c>
      <c r="I3492" s="54" t="s">
        <v>425</v>
      </c>
      <c r="J3492" s="54" t="s">
        <v>411</v>
      </c>
      <c r="K3492" s="54" t="s">
        <v>424</v>
      </c>
      <c r="L3492" s="89">
        <v>41933</v>
      </c>
      <c r="M3492" s="89"/>
      <c r="N3492" s="54" t="s">
        <v>426</v>
      </c>
      <c r="O3492" s="90">
        <v>3.3048000000000001E-2</v>
      </c>
      <c r="P3492" s="54">
        <v>3</v>
      </c>
    </row>
    <row r="3493" spans="1:16" ht="24">
      <c r="A3493" s="54" t="s">
        <v>225</v>
      </c>
      <c r="B3493" s="54" t="s">
        <v>185</v>
      </c>
      <c r="C3493" s="54" t="s">
        <v>1125</v>
      </c>
      <c r="D3493" s="54" t="s">
        <v>111</v>
      </c>
      <c r="E3493" s="54" t="s">
        <v>365</v>
      </c>
      <c r="F3493" s="54" t="s">
        <v>267</v>
      </c>
      <c r="G3493" s="54" t="s">
        <v>411</v>
      </c>
      <c r="H3493" s="54" t="s">
        <v>427</v>
      </c>
      <c r="I3493" s="54" t="s">
        <v>428</v>
      </c>
      <c r="J3493" s="54" t="s">
        <v>411</v>
      </c>
      <c r="K3493" s="54" t="s">
        <v>429</v>
      </c>
      <c r="L3493" s="89">
        <v>42066</v>
      </c>
      <c r="M3493" s="89"/>
      <c r="N3493" s="54" t="s">
        <v>430</v>
      </c>
      <c r="O3493" s="90">
        <v>4.7091000000000001E-2</v>
      </c>
      <c r="P3493" s="54">
        <v>3</v>
      </c>
    </row>
    <row r="3494" spans="1:16" ht="24">
      <c r="A3494" s="54" t="s">
        <v>225</v>
      </c>
      <c r="B3494" s="54" t="s">
        <v>185</v>
      </c>
      <c r="C3494" s="54" t="s">
        <v>1125</v>
      </c>
      <c r="D3494" s="54" t="s">
        <v>111</v>
      </c>
      <c r="E3494" s="54" t="s">
        <v>365</v>
      </c>
      <c r="F3494" s="54" t="s">
        <v>267</v>
      </c>
      <c r="G3494" s="54" t="s">
        <v>411</v>
      </c>
      <c r="H3494" s="54" t="s">
        <v>427</v>
      </c>
      <c r="I3494" s="54" t="s">
        <v>428</v>
      </c>
      <c r="J3494" s="54" t="s">
        <v>411</v>
      </c>
      <c r="K3494" s="54" t="s">
        <v>435</v>
      </c>
      <c r="L3494" s="89">
        <v>42066</v>
      </c>
      <c r="M3494" s="89"/>
      <c r="N3494" s="54" t="s">
        <v>436</v>
      </c>
      <c r="O3494" s="90">
        <v>4.5824999999999998E-2</v>
      </c>
      <c r="P3494" s="54">
        <v>3</v>
      </c>
    </row>
    <row r="3495" spans="1:16" ht="24">
      <c r="A3495" s="54" t="s">
        <v>225</v>
      </c>
      <c r="B3495" s="54" t="s">
        <v>185</v>
      </c>
      <c r="C3495" s="54" t="s">
        <v>1125</v>
      </c>
      <c r="D3495" s="54" t="s">
        <v>111</v>
      </c>
      <c r="E3495" s="54" t="s">
        <v>365</v>
      </c>
      <c r="F3495" s="54" t="s">
        <v>267</v>
      </c>
      <c r="G3495" s="54" t="s">
        <v>411</v>
      </c>
      <c r="H3495" s="54" t="s">
        <v>427</v>
      </c>
      <c r="I3495" s="54" t="s">
        <v>428</v>
      </c>
      <c r="J3495" s="54" t="s">
        <v>411</v>
      </c>
      <c r="K3495" s="54" t="s">
        <v>437</v>
      </c>
      <c r="L3495" s="89">
        <v>42066</v>
      </c>
      <c r="M3495" s="89"/>
      <c r="N3495" s="54" t="s">
        <v>438</v>
      </c>
      <c r="O3495" s="90">
        <v>1.5275E-2</v>
      </c>
      <c r="P3495" s="54">
        <v>1</v>
      </c>
    </row>
    <row r="3496" spans="1:16" ht="24">
      <c r="A3496" s="54" t="s">
        <v>225</v>
      </c>
      <c r="B3496" s="54" t="s">
        <v>185</v>
      </c>
      <c r="C3496" s="54" t="s">
        <v>1125</v>
      </c>
      <c r="D3496" s="54" t="s">
        <v>111</v>
      </c>
      <c r="E3496" s="54" t="s">
        <v>365</v>
      </c>
      <c r="F3496" s="54" t="s">
        <v>267</v>
      </c>
      <c r="G3496" s="54" t="s">
        <v>192</v>
      </c>
      <c r="H3496" s="54" t="s">
        <v>447</v>
      </c>
      <c r="I3496" s="54" t="s">
        <v>450</v>
      </c>
      <c r="J3496" s="54" t="s">
        <v>192</v>
      </c>
      <c r="K3496" s="54" t="s">
        <v>447</v>
      </c>
      <c r="L3496" s="89">
        <v>41975</v>
      </c>
      <c r="M3496" s="89"/>
      <c r="N3496" s="54" t="s">
        <v>453</v>
      </c>
      <c r="O3496" s="90">
        <v>3.0757E-2</v>
      </c>
      <c r="P3496" s="54">
        <v>2</v>
      </c>
    </row>
    <row r="3497" spans="1:16" ht="24">
      <c r="A3497" s="54" t="s">
        <v>225</v>
      </c>
      <c r="B3497" s="54" t="s">
        <v>185</v>
      </c>
      <c r="C3497" s="54" t="s">
        <v>1125</v>
      </c>
      <c r="D3497" s="54" t="s">
        <v>111</v>
      </c>
      <c r="E3497" s="54" t="s">
        <v>365</v>
      </c>
      <c r="F3497" s="54" t="s">
        <v>267</v>
      </c>
      <c r="G3497" s="54" t="s">
        <v>192</v>
      </c>
      <c r="H3497" s="54" t="s">
        <v>447</v>
      </c>
      <c r="I3497" s="54" t="s">
        <v>455</v>
      </c>
      <c r="J3497" s="54" t="s">
        <v>192</v>
      </c>
      <c r="K3497" s="54" t="s">
        <v>447</v>
      </c>
      <c r="L3497" s="89">
        <v>41842</v>
      </c>
      <c r="M3497" s="89"/>
      <c r="N3497" s="54" t="s">
        <v>456</v>
      </c>
      <c r="O3497" s="90">
        <v>7.6374999999999985E-2</v>
      </c>
      <c r="P3497" s="54">
        <v>5</v>
      </c>
    </row>
    <row r="3498" spans="1:16" ht="24">
      <c r="A3498" s="54" t="s">
        <v>225</v>
      </c>
      <c r="B3498" s="54" t="s">
        <v>185</v>
      </c>
      <c r="C3498" s="54" t="s">
        <v>1125</v>
      </c>
      <c r="D3498" s="54" t="s">
        <v>111</v>
      </c>
      <c r="E3498" s="54" t="s">
        <v>365</v>
      </c>
      <c r="F3498" s="54" t="s">
        <v>267</v>
      </c>
      <c r="G3498" s="54" t="s">
        <v>192</v>
      </c>
      <c r="H3498" s="54" t="s">
        <v>457</v>
      </c>
      <c r="I3498" s="54" t="s">
        <v>458</v>
      </c>
      <c r="J3498" s="54" t="s">
        <v>192</v>
      </c>
      <c r="K3498" s="54" t="s">
        <v>457</v>
      </c>
      <c r="L3498" s="89">
        <v>41800</v>
      </c>
      <c r="M3498" s="89"/>
      <c r="N3498" s="54" t="s">
        <v>459</v>
      </c>
      <c r="O3498" s="90">
        <v>3.1182999999999999E-2</v>
      </c>
      <c r="P3498" s="54">
        <v>2</v>
      </c>
    </row>
    <row r="3499" spans="1:16" ht="24">
      <c r="A3499" s="54" t="s">
        <v>225</v>
      </c>
      <c r="B3499" s="54" t="s">
        <v>185</v>
      </c>
      <c r="C3499" s="54" t="s">
        <v>1125</v>
      </c>
      <c r="D3499" s="54" t="s">
        <v>111</v>
      </c>
      <c r="E3499" s="54" t="s">
        <v>365</v>
      </c>
      <c r="F3499" s="54" t="s">
        <v>267</v>
      </c>
      <c r="G3499" s="54" t="s">
        <v>192</v>
      </c>
      <c r="H3499" s="54" t="s">
        <v>470</v>
      </c>
      <c r="I3499" s="54" t="s">
        <v>471</v>
      </c>
      <c r="J3499" s="54" t="s">
        <v>192</v>
      </c>
      <c r="K3499" s="54" t="s">
        <v>470</v>
      </c>
      <c r="L3499" s="89">
        <v>41814</v>
      </c>
      <c r="M3499" s="89"/>
      <c r="N3499" s="54" t="s">
        <v>472</v>
      </c>
      <c r="O3499" s="90">
        <v>0.15484400000000001</v>
      </c>
      <c r="P3499" s="54">
        <v>10</v>
      </c>
    </row>
    <row r="3500" spans="1:16" ht="24">
      <c r="A3500" s="54" t="s">
        <v>225</v>
      </c>
      <c r="B3500" s="54" t="s">
        <v>185</v>
      </c>
      <c r="C3500" s="54" t="s">
        <v>1125</v>
      </c>
      <c r="D3500" s="54" t="s">
        <v>111</v>
      </c>
      <c r="E3500" s="54" t="s">
        <v>365</v>
      </c>
      <c r="F3500" s="54" t="s">
        <v>267</v>
      </c>
      <c r="G3500" s="54" t="s">
        <v>495</v>
      </c>
      <c r="H3500" s="54" t="s">
        <v>496</v>
      </c>
      <c r="I3500" s="54" t="s">
        <v>497</v>
      </c>
      <c r="J3500" s="54" t="s">
        <v>495</v>
      </c>
      <c r="K3500" s="54" t="s">
        <v>498</v>
      </c>
      <c r="L3500" s="89">
        <v>41688</v>
      </c>
      <c r="M3500" s="89"/>
      <c r="N3500" s="54" t="s">
        <v>499</v>
      </c>
      <c r="O3500" s="90">
        <v>4.7298E-2</v>
      </c>
      <c r="P3500" s="54">
        <v>3</v>
      </c>
    </row>
    <row r="3501" spans="1:16" ht="24">
      <c r="A3501" s="54" t="s">
        <v>225</v>
      </c>
      <c r="B3501" s="54" t="s">
        <v>185</v>
      </c>
      <c r="C3501" s="54" t="s">
        <v>1125</v>
      </c>
      <c r="D3501" s="54" t="s">
        <v>111</v>
      </c>
      <c r="E3501" s="54" t="s">
        <v>365</v>
      </c>
      <c r="F3501" s="54" t="s">
        <v>267</v>
      </c>
      <c r="G3501" s="54" t="s">
        <v>495</v>
      </c>
      <c r="H3501" s="54" t="s">
        <v>496</v>
      </c>
      <c r="I3501" s="54" t="s">
        <v>497</v>
      </c>
      <c r="J3501" s="54" t="s">
        <v>495</v>
      </c>
      <c r="K3501" s="54" t="s">
        <v>500</v>
      </c>
      <c r="L3501" s="89">
        <v>41688</v>
      </c>
      <c r="M3501" s="89"/>
      <c r="N3501" s="54" t="s">
        <v>501</v>
      </c>
      <c r="O3501" s="90">
        <v>0.139788</v>
      </c>
      <c r="P3501" s="54">
        <v>9</v>
      </c>
    </row>
    <row r="3502" spans="1:16" ht="36">
      <c r="A3502" s="54" t="s">
        <v>225</v>
      </c>
      <c r="B3502" s="54" t="s">
        <v>185</v>
      </c>
      <c r="C3502" s="54" t="s">
        <v>1125</v>
      </c>
      <c r="D3502" s="54" t="s">
        <v>111</v>
      </c>
      <c r="E3502" s="54" t="s">
        <v>365</v>
      </c>
      <c r="F3502" s="54" t="s">
        <v>267</v>
      </c>
      <c r="G3502" s="54" t="s">
        <v>495</v>
      </c>
      <c r="H3502" s="54" t="s">
        <v>496</v>
      </c>
      <c r="I3502" s="54" t="s">
        <v>497</v>
      </c>
      <c r="J3502" s="54" t="s">
        <v>495</v>
      </c>
      <c r="K3502" s="54" t="s">
        <v>502</v>
      </c>
      <c r="L3502" s="89">
        <v>41688</v>
      </c>
      <c r="M3502" s="89"/>
      <c r="N3502" s="54" t="s">
        <v>503</v>
      </c>
      <c r="O3502" s="90">
        <v>0.53625400000000001</v>
      </c>
      <c r="P3502" s="54">
        <v>36</v>
      </c>
    </row>
    <row r="3503" spans="1:16" ht="24">
      <c r="A3503" s="54" t="s">
        <v>225</v>
      </c>
      <c r="B3503" s="54" t="s">
        <v>185</v>
      </c>
      <c r="C3503" s="54" t="s">
        <v>1125</v>
      </c>
      <c r="D3503" s="54" t="s">
        <v>111</v>
      </c>
      <c r="E3503" s="54" t="s">
        <v>365</v>
      </c>
      <c r="F3503" s="54" t="s">
        <v>267</v>
      </c>
      <c r="G3503" s="54" t="s">
        <v>495</v>
      </c>
      <c r="H3503" s="54" t="s">
        <v>496</v>
      </c>
      <c r="I3503" s="54" t="s">
        <v>497</v>
      </c>
      <c r="J3503" s="54" t="s">
        <v>495</v>
      </c>
      <c r="K3503" s="54" t="s">
        <v>504</v>
      </c>
      <c r="L3503" s="89">
        <v>41688</v>
      </c>
      <c r="M3503" s="89"/>
      <c r="N3503" s="54" t="s">
        <v>505</v>
      </c>
      <c r="O3503" s="90">
        <v>0.20277300000000001</v>
      </c>
      <c r="P3503" s="54">
        <v>13</v>
      </c>
    </row>
    <row r="3504" spans="1:16" ht="24">
      <c r="A3504" s="54" t="s">
        <v>225</v>
      </c>
      <c r="B3504" s="54" t="s">
        <v>185</v>
      </c>
      <c r="C3504" s="54" t="s">
        <v>1125</v>
      </c>
      <c r="D3504" s="54" t="s">
        <v>111</v>
      </c>
      <c r="E3504" s="54" t="s">
        <v>365</v>
      </c>
      <c r="F3504" s="54" t="s">
        <v>267</v>
      </c>
      <c r="G3504" s="54" t="s">
        <v>495</v>
      </c>
      <c r="H3504" s="54" t="s">
        <v>496</v>
      </c>
      <c r="I3504" s="54" t="s">
        <v>497</v>
      </c>
      <c r="J3504" s="54" t="s">
        <v>495</v>
      </c>
      <c r="K3504" s="54" t="s">
        <v>506</v>
      </c>
      <c r="L3504" s="89">
        <v>41688</v>
      </c>
      <c r="M3504" s="89"/>
      <c r="N3504" s="54" t="s">
        <v>507</v>
      </c>
      <c r="O3504" s="90">
        <v>0.12366000000000001</v>
      </c>
      <c r="P3504" s="54">
        <v>8</v>
      </c>
    </row>
    <row r="3505" spans="1:16" ht="24">
      <c r="A3505" s="54" t="s">
        <v>225</v>
      </c>
      <c r="B3505" s="54" t="s">
        <v>185</v>
      </c>
      <c r="C3505" s="54" t="s">
        <v>1125</v>
      </c>
      <c r="D3505" s="54" t="s">
        <v>111</v>
      </c>
      <c r="E3505" s="54" t="s">
        <v>365</v>
      </c>
      <c r="F3505" s="54" t="s">
        <v>267</v>
      </c>
      <c r="G3505" s="54" t="s">
        <v>495</v>
      </c>
      <c r="H3505" s="54" t="s">
        <v>496</v>
      </c>
      <c r="I3505" s="54" t="s">
        <v>497</v>
      </c>
      <c r="J3505" s="54" t="s">
        <v>495</v>
      </c>
      <c r="K3505" s="54" t="s">
        <v>508</v>
      </c>
      <c r="L3505" s="89">
        <v>41688</v>
      </c>
      <c r="M3505" s="89"/>
      <c r="N3505" s="54" t="s">
        <v>509</v>
      </c>
      <c r="O3505" s="90">
        <v>0.102503</v>
      </c>
      <c r="P3505" s="54">
        <v>7</v>
      </c>
    </row>
    <row r="3506" spans="1:16" ht="24">
      <c r="A3506" s="54" t="s">
        <v>225</v>
      </c>
      <c r="B3506" s="54" t="s">
        <v>185</v>
      </c>
      <c r="C3506" s="54" t="s">
        <v>1125</v>
      </c>
      <c r="D3506" s="54" t="s">
        <v>111</v>
      </c>
      <c r="E3506" s="54" t="s">
        <v>365</v>
      </c>
      <c r="F3506" s="54" t="s">
        <v>267</v>
      </c>
      <c r="G3506" s="54" t="s">
        <v>495</v>
      </c>
      <c r="H3506" s="54" t="s">
        <v>496</v>
      </c>
      <c r="I3506" s="54" t="s">
        <v>497</v>
      </c>
      <c r="J3506" s="54" t="s">
        <v>495</v>
      </c>
      <c r="K3506" s="54" t="s">
        <v>510</v>
      </c>
      <c r="L3506" s="89">
        <v>41688</v>
      </c>
      <c r="M3506" s="89"/>
      <c r="N3506" s="54" t="s">
        <v>511</v>
      </c>
      <c r="O3506" s="90">
        <v>0.13247500000000001</v>
      </c>
      <c r="P3506" s="54">
        <v>9</v>
      </c>
    </row>
    <row r="3507" spans="1:16" ht="24">
      <c r="A3507" s="54" t="s">
        <v>225</v>
      </c>
      <c r="B3507" s="54" t="s">
        <v>185</v>
      </c>
      <c r="C3507" s="54" t="s">
        <v>1125</v>
      </c>
      <c r="D3507" s="54" t="s">
        <v>111</v>
      </c>
      <c r="E3507" s="54" t="s">
        <v>365</v>
      </c>
      <c r="F3507" s="54" t="s">
        <v>267</v>
      </c>
      <c r="G3507" s="54" t="s">
        <v>495</v>
      </c>
      <c r="H3507" s="54" t="s">
        <v>496</v>
      </c>
      <c r="I3507" s="54" t="s">
        <v>497</v>
      </c>
      <c r="J3507" s="54" t="s">
        <v>495</v>
      </c>
      <c r="K3507" s="54" t="s">
        <v>512</v>
      </c>
      <c r="L3507" s="89">
        <v>41688</v>
      </c>
      <c r="M3507" s="89"/>
      <c r="N3507" s="54" t="s">
        <v>513</v>
      </c>
      <c r="O3507" s="90">
        <v>0.66229700000000002</v>
      </c>
      <c r="P3507" s="54">
        <v>57</v>
      </c>
    </row>
    <row r="3508" spans="1:16" ht="24">
      <c r="A3508" s="54" t="s">
        <v>225</v>
      </c>
      <c r="B3508" s="54" t="s">
        <v>185</v>
      </c>
      <c r="C3508" s="54" t="s">
        <v>1125</v>
      </c>
      <c r="D3508" s="54" t="s">
        <v>111</v>
      </c>
      <c r="E3508" s="54" t="s">
        <v>365</v>
      </c>
      <c r="F3508" s="54" t="s">
        <v>267</v>
      </c>
      <c r="G3508" s="54" t="s">
        <v>495</v>
      </c>
      <c r="H3508" s="54" t="s">
        <v>496</v>
      </c>
      <c r="I3508" s="54" t="s">
        <v>497</v>
      </c>
      <c r="J3508" s="54" t="s">
        <v>495</v>
      </c>
      <c r="K3508" s="54" t="s">
        <v>514</v>
      </c>
      <c r="L3508" s="89">
        <v>41688</v>
      </c>
      <c r="M3508" s="89"/>
      <c r="N3508" s="54" t="s">
        <v>515</v>
      </c>
      <c r="O3508" s="90">
        <v>0.25092199999999998</v>
      </c>
      <c r="P3508" s="54">
        <v>21</v>
      </c>
    </row>
    <row r="3509" spans="1:16" ht="24">
      <c r="A3509" s="54" t="s">
        <v>225</v>
      </c>
      <c r="B3509" s="54" t="s">
        <v>185</v>
      </c>
      <c r="C3509" s="54" t="s">
        <v>1125</v>
      </c>
      <c r="D3509" s="54" t="s">
        <v>111</v>
      </c>
      <c r="E3509" s="54" t="s">
        <v>365</v>
      </c>
      <c r="F3509" s="54" t="s">
        <v>267</v>
      </c>
      <c r="G3509" s="54" t="s">
        <v>495</v>
      </c>
      <c r="H3509" s="54" t="s">
        <v>496</v>
      </c>
      <c r="I3509" s="54" t="s">
        <v>497</v>
      </c>
      <c r="J3509" s="54" t="s">
        <v>495</v>
      </c>
      <c r="K3509" s="54" t="s">
        <v>516</v>
      </c>
      <c r="L3509" s="89">
        <v>41688</v>
      </c>
      <c r="M3509" s="89"/>
      <c r="N3509" s="54" t="s">
        <v>517</v>
      </c>
      <c r="O3509" s="90">
        <v>1.0605579999999999</v>
      </c>
      <c r="P3509" s="54">
        <v>71</v>
      </c>
    </row>
    <row r="3510" spans="1:16" ht="24">
      <c r="A3510" s="54" t="s">
        <v>225</v>
      </c>
      <c r="B3510" s="54" t="s">
        <v>185</v>
      </c>
      <c r="C3510" s="54" t="s">
        <v>1125</v>
      </c>
      <c r="D3510" s="54" t="s">
        <v>111</v>
      </c>
      <c r="E3510" s="54" t="s">
        <v>365</v>
      </c>
      <c r="F3510" s="54" t="s">
        <v>267</v>
      </c>
      <c r="G3510" s="54" t="s">
        <v>495</v>
      </c>
      <c r="H3510" s="54" t="s">
        <v>496</v>
      </c>
      <c r="I3510" s="54" t="s">
        <v>497</v>
      </c>
      <c r="J3510" s="54" t="s">
        <v>495</v>
      </c>
      <c r="K3510" s="54" t="s">
        <v>518</v>
      </c>
      <c r="L3510" s="89">
        <v>41688</v>
      </c>
      <c r="M3510" s="89"/>
      <c r="N3510" s="54" t="s">
        <v>519</v>
      </c>
      <c r="O3510" s="90">
        <v>0.27725</v>
      </c>
      <c r="P3510" s="54">
        <v>18</v>
      </c>
    </row>
    <row r="3511" spans="1:16" ht="24">
      <c r="A3511" s="54" t="s">
        <v>225</v>
      </c>
      <c r="B3511" s="54" t="s">
        <v>185</v>
      </c>
      <c r="C3511" s="54" t="s">
        <v>1125</v>
      </c>
      <c r="D3511" s="54" t="s">
        <v>111</v>
      </c>
      <c r="E3511" s="54" t="s">
        <v>365</v>
      </c>
      <c r="F3511" s="54" t="s">
        <v>267</v>
      </c>
      <c r="G3511" s="54" t="s">
        <v>495</v>
      </c>
      <c r="H3511" s="54" t="s">
        <v>496</v>
      </c>
      <c r="I3511" s="54" t="s">
        <v>497</v>
      </c>
      <c r="J3511" s="54" t="s">
        <v>495</v>
      </c>
      <c r="K3511" s="54" t="s">
        <v>520</v>
      </c>
      <c r="L3511" s="89">
        <v>41688</v>
      </c>
      <c r="M3511" s="89"/>
      <c r="N3511" s="54" t="s">
        <v>521</v>
      </c>
      <c r="O3511" s="90">
        <v>0.25719399999999998</v>
      </c>
      <c r="P3511" s="54">
        <v>17</v>
      </c>
    </row>
    <row r="3512" spans="1:16" ht="24">
      <c r="A3512" s="54" t="s">
        <v>225</v>
      </c>
      <c r="B3512" s="54" t="s">
        <v>185</v>
      </c>
      <c r="C3512" s="54" t="s">
        <v>1125</v>
      </c>
      <c r="D3512" s="54" t="s">
        <v>111</v>
      </c>
      <c r="E3512" s="54" t="s">
        <v>365</v>
      </c>
      <c r="F3512" s="54" t="s">
        <v>267</v>
      </c>
      <c r="G3512" s="54" t="s">
        <v>283</v>
      </c>
      <c r="H3512" s="54" t="s">
        <v>284</v>
      </c>
      <c r="I3512" s="54" t="s">
        <v>285</v>
      </c>
      <c r="J3512" s="54" t="s">
        <v>283</v>
      </c>
      <c r="K3512" s="54" t="s">
        <v>524</v>
      </c>
      <c r="L3512" s="89">
        <v>41653</v>
      </c>
      <c r="M3512" s="89"/>
      <c r="N3512" s="54" t="s">
        <v>525</v>
      </c>
      <c r="O3512" s="90">
        <v>1.5481999999999999E-2</v>
      </c>
      <c r="P3512" s="54">
        <v>1</v>
      </c>
    </row>
    <row r="3513" spans="1:16" ht="24">
      <c r="A3513" s="54" t="s">
        <v>225</v>
      </c>
      <c r="B3513" s="54" t="s">
        <v>185</v>
      </c>
      <c r="C3513" s="54" t="s">
        <v>1125</v>
      </c>
      <c r="D3513" s="54" t="s">
        <v>111</v>
      </c>
      <c r="E3513" s="54" t="s">
        <v>365</v>
      </c>
      <c r="F3513" s="54" t="s">
        <v>267</v>
      </c>
      <c r="G3513" s="54" t="s">
        <v>283</v>
      </c>
      <c r="H3513" s="54" t="s">
        <v>284</v>
      </c>
      <c r="I3513" s="54" t="s">
        <v>285</v>
      </c>
      <c r="J3513" s="54" t="s">
        <v>283</v>
      </c>
      <c r="K3513" s="54" t="s">
        <v>527</v>
      </c>
      <c r="L3513" s="89">
        <v>41653</v>
      </c>
      <c r="M3513" s="89"/>
      <c r="N3513" s="54" t="s">
        <v>528</v>
      </c>
      <c r="O3513" s="90">
        <v>4.6238000000000001E-2</v>
      </c>
      <c r="P3513" s="54">
        <v>3</v>
      </c>
    </row>
    <row r="3514" spans="1:16" ht="24">
      <c r="A3514" s="54" t="s">
        <v>225</v>
      </c>
      <c r="B3514" s="54" t="s">
        <v>185</v>
      </c>
      <c r="C3514" s="54" t="s">
        <v>1125</v>
      </c>
      <c r="D3514" s="54" t="s">
        <v>111</v>
      </c>
      <c r="E3514" s="54" t="s">
        <v>365</v>
      </c>
      <c r="F3514" s="54" t="s">
        <v>267</v>
      </c>
      <c r="G3514" s="54" t="s">
        <v>283</v>
      </c>
      <c r="H3514" s="54" t="s">
        <v>284</v>
      </c>
      <c r="I3514" s="54" t="s">
        <v>285</v>
      </c>
      <c r="J3514" s="54" t="s">
        <v>283</v>
      </c>
      <c r="K3514" s="54" t="s">
        <v>529</v>
      </c>
      <c r="L3514" s="89">
        <v>41653</v>
      </c>
      <c r="M3514" s="89"/>
      <c r="N3514" s="54" t="s">
        <v>530</v>
      </c>
      <c r="O3514" s="90">
        <v>3.0963999999999998E-2</v>
      </c>
      <c r="P3514" s="54">
        <v>2</v>
      </c>
    </row>
    <row r="3515" spans="1:16" ht="24">
      <c r="A3515" s="54" t="s">
        <v>225</v>
      </c>
      <c r="B3515" s="54" t="s">
        <v>185</v>
      </c>
      <c r="C3515" s="54" t="s">
        <v>1125</v>
      </c>
      <c r="D3515" s="54" t="s">
        <v>111</v>
      </c>
      <c r="E3515" s="54" t="s">
        <v>365</v>
      </c>
      <c r="F3515" s="54" t="s">
        <v>267</v>
      </c>
      <c r="G3515" s="54" t="s">
        <v>283</v>
      </c>
      <c r="H3515" s="54" t="s">
        <v>284</v>
      </c>
      <c r="I3515" s="54" t="s">
        <v>285</v>
      </c>
      <c r="J3515" s="54" t="s">
        <v>283</v>
      </c>
      <c r="K3515" s="54" t="s">
        <v>533</v>
      </c>
      <c r="L3515" s="89">
        <v>41653</v>
      </c>
      <c r="M3515" s="89"/>
      <c r="N3515" s="54" t="s">
        <v>534</v>
      </c>
      <c r="O3515" s="90">
        <v>1.7604000000000002E-2</v>
      </c>
      <c r="P3515" s="54">
        <v>2</v>
      </c>
    </row>
    <row r="3516" spans="1:16" ht="24">
      <c r="A3516" s="54" t="s">
        <v>225</v>
      </c>
      <c r="B3516" s="54" t="s">
        <v>185</v>
      </c>
      <c r="C3516" s="54" t="s">
        <v>1125</v>
      </c>
      <c r="D3516" s="54" t="s">
        <v>111</v>
      </c>
      <c r="E3516" s="54" t="s">
        <v>365</v>
      </c>
      <c r="F3516" s="54" t="s">
        <v>267</v>
      </c>
      <c r="G3516" s="54" t="s">
        <v>283</v>
      </c>
      <c r="H3516" s="54" t="s">
        <v>284</v>
      </c>
      <c r="I3516" s="54" t="s">
        <v>285</v>
      </c>
      <c r="J3516" s="54" t="s">
        <v>283</v>
      </c>
      <c r="K3516" s="54" t="s">
        <v>535</v>
      </c>
      <c r="L3516" s="89">
        <v>41653</v>
      </c>
      <c r="M3516" s="89"/>
      <c r="N3516" s="54" t="s">
        <v>536</v>
      </c>
      <c r="O3516" s="90">
        <v>6.4120999999999997E-2</v>
      </c>
      <c r="P3516" s="54">
        <v>5</v>
      </c>
    </row>
    <row r="3517" spans="1:16" ht="24">
      <c r="A3517" s="54" t="s">
        <v>225</v>
      </c>
      <c r="B3517" s="54" t="s">
        <v>185</v>
      </c>
      <c r="C3517" s="54" t="s">
        <v>1125</v>
      </c>
      <c r="D3517" s="54" t="s">
        <v>111</v>
      </c>
      <c r="E3517" s="54" t="s">
        <v>365</v>
      </c>
      <c r="F3517" s="54" t="s">
        <v>267</v>
      </c>
      <c r="G3517" s="54" t="s">
        <v>283</v>
      </c>
      <c r="H3517" s="54" t="s">
        <v>283</v>
      </c>
      <c r="I3517" s="54" t="s">
        <v>288</v>
      </c>
      <c r="J3517" s="54" t="s">
        <v>283</v>
      </c>
      <c r="K3517" s="54" t="s">
        <v>289</v>
      </c>
      <c r="L3517" s="89">
        <v>41653</v>
      </c>
      <c r="M3517" s="89"/>
      <c r="N3517" s="54" t="s">
        <v>290</v>
      </c>
      <c r="O3517" s="90">
        <v>3.0963999999999998E-2</v>
      </c>
      <c r="P3517" s="54">
        <v>2</v>
      </c>
    </row>
    <row r="3518" spans="1:16" ht="24">
      <c r="A3518" s="54" t="s">
        <v>225</v>
      </c>
      <c r="B3518" s="54" t="s">
        <v>185</v>
      </c>
      <c r="C3518" s="54" t="s">
        <v>1125</v>
      </c>
      <c r="D3518" s="54" t="s">
        <v>111</v>
      </c>
      <c r="E3518" s="54" t="s">
        <v>365</v>
      </c>
      <c r="F3518" s="54" t="s">
        <v>267</v>
      </c>
      <c r="G3518" s="54" t="s">
        <v>283</v>
      </c>
      <c r="H3518" s="54" t="s">
        <v>283</v>
      </c>
      <c r="I3518" s="54" t="s">
        <v>288</v>
      </c>
      <c r="J3518" s="54" t="s">
        <v>283</v>
      </c>
      <c r="K3518" s="54" t="s">
        <v>539</v>
      </c>
      <c r="L3518" s="89">
        <v>41653</v>
      </c>
      <c r="M3518" s="89"/>
      <c r="N3518" s="54" t="s">
        <v>540</v>
      </c>
      <c r="O3518" s="90">
        <v>3.6726000000000002E-2</v>
      </c>
      <c r="P3518" s="54">
        <v>3</v>
      </c>
    </row>
    <row r="3519" spans="1:16" ht="24">
      <c r="A3519" s="54" t="s">
        <v>225</v>
      </c>
      <c r="B3519" s="54" t="s">
        <v>185</v>
      </c>
      <c r="C3519" s="54" t="s">
        <v>1125</v>
      </c>
      <c r="D3519" s="54" t="s">
        <v>111</v>
      </c>
      <c r="E3519" s="54" t="s">
        <v>365</v>
      </c>
      <c r="F3519" s="54" t="s">
        <v>267</v>
      </c>
      <c r="G3519" s="54" t="s">
        <v>283</v>
      </c>
      <c r="H3519" s="54" t="s">
        <v>283</v>
      </c>
      <c r="I3519" s="54" t="s">
        <v>288</v>
      </c>
      <c r="J3519" s="54" t="s">
        <v>283</v>
      </c>
      <c r="K3519" s="54" t="s">
        <v>541</v>
      </c>
      <c r="L3519" s="89">
        <v>41653</v>
      </c>
      <c r="M3519" s="89"/>
      <c r="N3519" s="54" t="s">
        <v>542</v>
      </c>
      <c r="O3519" s="90">
        <v>1.5481999999999999E-2</v>
      </c>
      <c r="P3519" s="54">
        <v>1</v>
      </c>
    </row>
    <row r="3520" spans="1:16" ht="24">
      <c r="A3520" s="54" t="s">
        <v>225</v>
      </c>
      <c r="B3520" s="54" t="s">
        <v>185</v>
      </c>
      <c r="C3520" s="54" t="s">
        <v>1125</v>
      </c>
      <c r="D3520" s="54" t="s">
        <v>111</v>
      </c>
      <c r="E3520" s="54" t="s">
        <v>365</v>
      </c>
      <c r="F3520" s="54" t="s">
        <v>267</v>
      </c>
      <c r="G3520" s="54" t="s">
        <v>283</v>
      </c>
      <c r="H3520" s="54" t="s">
        <v>283</v>
      </c>
      <c r="I3520" s="54" t="s">
        <v>288</v>
      </c>
      <c r="J3520" s="54" t="s">
        <v>283</v>
      </c>
      <c r="K3520" s="54" t="s">
        <v>291</v>
      </c>
      <c r="L3520" s="89">
        <v>41653</v>
      </c>
      <c r="M3520" s="89"/>
      <c r="N3520" s="54" t="s">
        <v>292</v>
      </c>
      <c r="O3520" s="90">
        <v>0.45005499999999998</v>
      </c>
      <c r="P3520" s="54">
        <v>30</v>
      </c>
    </row>
    <row r="3521" spans="1:16" ht="24">
      <c r="A3521" s="54" t="s">
        <v>225</v>
      </c>
      <c r="B3521" s="54" t="s">
        <v>185</v>
      </c>
      <c r="C3521" s="54" t="s">
        <v>1125</v>
      </c>
      <c r="D3521" s="54" t="s">
        <v>111</v>
      </c>
      <c r="E3521" s="54" t="s">
        <v>365</v>
      </c>
      <c r="F3521" s="54" t="s">
        <v>267</v>
      </c>
      <c r="G3521" s="54" t="s">
        <v>283</v>
      </c>
      <c r="H3521" s="54" t="s">
        <v>283</v>
      </c>
      <c r="I3521" s="54" t="s">
        <v>288</v>
      </c>
      <c r="J3521" s="54" t="s">
        <v>283</v>
      </c>
      <c r="K3521" s="54" t="s">
        <v>549</v>
      </c>
      <c r="L3521" s="89">
        <v>41653</v>
      </c>
      <c r="M3521" s="89"/>
      <c r="N3521" s="54" t="s">
        <v>550</v>
      </c>
      <c r="O3521" s="90">
        <v>6.192799999999999E-2</v>
      </c>
      <c r="P3521" s="54">
        <v>4</v>
      </c>
    </row>
    <row r="3522" spans="1:16" ht="24">
      <c r="A3522" s="54" t="s">
        <v>225</v>
      </c>
      <c r="B3522" s="54" t="s">
        <v>185</v>
      </c>
      <c r="C3522" s="54" t="s">
        <v>1125</v>
      </c>
      <c r="D3522" s="54" t="s">
        <v>111</v>
      </c>
      <c r="E3522" s="54" t="s">
        <v>365</v>
      </c>
      <c r="F3522" s="54" t="s">
        <v>267</v>
      </c>
      <c r="G3522" s="54" t="s">
        <v>283</v>
      </c>
      <c r="H3522" s="54" t="s">
        <v>283</v>
      </c>
      <c r="I3522" s="54" t="s">
        <v>288</v>
      </c>
      <c r="J3522" s="54" t="s">
        <v>283</v>
      </c>
      <c r="K3522" s="54" t="s">
        <v>557</v>
      </c>
      <c r="L3522" s="89">
        <v>41653</v>
      </c>
      <c r="M3522" s="89"/>
      <c r="N3522" s="54" t="s">
        <v>558</v>
      </c>
      <c r="O3522" s="90">
        <v>3.0550000000000001E-2</v>
      </c>
      <c r="P3522" s="54">
        <v>2</v>
      </c>
    </row>
    <row r="3523" spans="1:16" ht="24">
      <c r="A3523" s="54" t="s">
        <v>225</v>
      </c>
      <c r="B3523" s="54" t="s">
        <v>185</v>
      </c>
      <c r="C3523" s="54" t="s">
        <v>1125</v>
      </c>
      <c r="D3523" s="54" t="s">
        <v>111</v>
      </c>
      <c r="E3523" s="54" t="s">
        <v>365</v>
      </c>
      <c r="F3523" s="54" t="s">
        <v>267</v>
      </c>
      <c r="G3523" s="54" t="s">
        <v>283</v>
      </c>
      <c r="H3523" s="54" t="s">
        <v>559</v>
      </c>
      <c r="I3523" s="54" t="s">
        <v>560</v>
      </c>
      <c r="J3523" s="54" t="s">
        <v>283</v>
      </c>
      <c r="K3523" s="54" t="s">
        <v>561</v>
      </c>
      <c r="L3523" s="89">
        <v>41653</v>
      </c>
      <c r="M3523" s="89"/>
      <c r="N3523" s="54" t="s">
        <v>562</v>
      </c>
      <c r="O3523" s="90">
        <v>3.0963999999999998E-2</v>
      </c>
      <c r="P3523" s="54">
        <v>2</v>
      </c>
    </row>
    <row r="3524" spans="1:16" ht="24">
      <c r="A3524" s="54" t="s">
        <v>225</v>
      </c>
      <c r="B3524" s="54" t="s">
        <v>185</v>
      </c>
      <c r="C3524" s="54" t="s">
        <v>1125</v>
      </c>
      <c r="D3524" s="54" t="s">
        <v>111</v>
      </c>
      <c r="E3524" s="54" t="s">
        <v>365</v>
      </c>
      <c r="F3524" s="54" t="s">
        <v>267</v>
      </c>
      <c r="G3524" s="54" t="s">
        <v>283</v>
      </c>
      <c r="H3524" s="54" t="s">
        <v>559</v>
      </c>
      <c r="I3524" s="54" t="s">
        <v>560</v>
      </c>
      <c r="J3524" s="54" t="s">
        <v>283</v>
      </c>
      <c r="K3524" s="54" t="s">
        <v>565</v>
      </c>
      <c r="L3524" s="89">
        <v>41653</v>
      </c>
      <c r="M3524" s="89"/>
      <c r="N3524" s="54" t="s">
        <v>566</v>
      </c>
      <c r="O3524" s="90">
        <v>1.5481999999999999E-2</v>
      </c>
      <c r="P3524" s="54">
        <v>1</v>
      </c>
    </row>
    <row r="3525" spans="1:16" ht="24">
      <c r="A3525" s="54" t="s">
        <v>225</v>
      </c>
      <c r="B3525" s="54" t="s">
        <v>185</v>
      </c>
      <c r="C3525" s="54" t="s">
        <v>1125</v>
      </c>
      <c r="D3525" s="54" t="s">
        <v>111</v>
      </c>
      <c r="E3525" s="54" t="s">
        <v>365</v>
      </c>
      <c r="F3525" s="54" t="s">
        <v>267</v>
      </c>
      <c r="G3525" s="54" t="s">
        <v>283</v>
      </c>
      <c r="H3525" s="54" t="s">
        <v>193</v>
      </c>
      <c r="I3525" s="54" t="s">
        <v>571</v>
      </c>
      <c r="J3525" s="54" t="s">
        <v>283</v>
      </c>
      <c r="K3525" s="54" t="s">
        <v>572</v>
      </c>
      <c r="L3525" s="89">
        <v>42510</v>
      </c>
      <c r="M3525" s="89"/>
      <c r="N3525" s="54" t="s">
        <v>573</v>
      </c>
      <c r="O3525" s="90">
        <v>4.6239000000000002E-2</v>
      </c>
      <c r="P3525" s="54">
        <v>3</v>
      </c>
    </row>
    <row r="3526" spans="1:16" ht="24">
      <c r="A3526" s="54" t="s">
        <v>225</v>
      </c>
      <c r="B3526" s="54" t="s">
        <v>185</v>
      </c>
      <c r="C3526" s="54" t="s">
        <v>1125</v>
      </c>
      <c r="D3526" s="54" t="s">
        <v>111</v>
      </c>
      <c r="E3526" s="54" t="s">
        <v>365</v>
      </c>
      <c r="F3526" s="54" t="s">
        <v>267</v>
      </c>
      <c r="G3526" s="54" t="s">
        <v>283</v>
      </c>
      <c r="H3526" s="54" t="s">
        <v>193</v>
      </c>
      <c r="I3526" s="54" t="s">
        <v>571</v>
      </c>
      <c r="J3526" s="54" t="s">
        <v>283</v>
      </c>
      <c r="K3526" s="54" t="s">
        <v>574</v>
      </c>
      <c r="L3526" s="89">
        <v>42510</v>
      </c>
      <c r="M3526" s="89"/>
      <c r="N3526" s="54" t="s">
        <v>575</v>
      </c>
      <c r="O3526" s="90">
        <v>7.7409000000000006E-2</v>
      </c>
      <c r="P3526" s="54">
        <v>5</v>
      </c>
    </row>
    <row r="3527" spans="1:16" ht="24">
      <c r="A3527" s="54" t="s">
        <v>225</v>
      </c>
      <c r="B3527" s="54" t="s">
        <v>185</v>
      </c>
      <c r="C3527" s="54" t="s">
        <v>1125</v>
      </c>
      <c r="D3527" s="54" t="s">
        <v>111</v>
      </c>
      <c r="E3527" s="54" t="s">
        <v>365</v>
      </c>
      <c r="F3527" s="54" t="s">
        <v>267</v>
      </c>
      <c r="G3527" s="54" t="s">
        <v>283</v>
      </c>
      <c r="H3527" s="54" t="s">
        <v>193</v>
      </c>
      <c r="I3527" s="54" t="s">
        <v>571</v>
      </c>
      <c r="J3527" s="54" t="s">
        <v>283</v>
      </c>
      <c r="K3527" s="54" t="s">
        <v>576</v>
      </c>
      <c r="L3527" s="89">
        <v>42510</v>
      </c>
      <c r="M3527" s="89"/>
      <c r="N3527" s="54" t="s">
        <v>577</v>
      </c>
      <c r="O3527" s="90">
        <v>1.5275E-2</v>
      </c>
      <c r="P3527" s="54">
        <v>1</v>
      </c>
    </row>
    <row r="3528" spans="1:16" ht="36">
      <c r="A3528" s="54" t="s">
        <v>225</v>
      </c>
      <c r="B3528" s="54" t="s">
        <v>185</v>
      </c>
      <c r="C3528" s="54" t="s">
        <v>1125</v>
      </c>
      <c r="D3528" s="54" t="s">
        <v>111</v>
      </c>
      <c r="E3528" s="54" t="s">
        <v>365</v>
      </c>
      <c r="F3528" s="54" t="s">
        <v>267</v>
      </c>
      <c r="G3528" s="54" t="s">
        <v>283</v>
      </c>
      <c r="H3528" s="54" t="s">
        <v>193</v>
      </c>
      <c r="I3528" s="54" t="s">
        <v>571</v>
      </c>
      <c r="J3528" s="54" t="s">
        <v>283</v>
      </c>
      <c r="K3528" s="54" t="s">
        <v>578</v>
      </c>
      <c r="L3528" s="89">
        <v>42510</v>
      </c>
      <c r="M3528" s="89"/>
      <c r="N3528" s="54" t="s">
        <v>579</v>
      </c>
      <c r="O3528" s="90">
        <v>3.0757E-2</v>
      </c>
      <c r="P3528" s="54">
        <v>2</v>
      </c>
    </row>
    <row r="3529" spans="1:16" ht="24">
      <c r="A3529" s="54" t="s">
        <v>225</v>
      </c>
      <c r="B3529" s="54" t="s">
        <v>185</v>
      </c>
      <c r="C3529" s="54" t="s">
        <v>1125</v>
      </c>
      <c r="D3529" s="54" t="s">
        <v>111</v>
      </c>
      <c r="E3529" s="54" t="s">
        <v>365</v>
      </c>
      <c r="F3529" s="54" t="s">
        <v>267</v>
      </c>
      <c r="G3529" s="54" t="s">
        <v>283</v>
      </c>
      <c r="H3529" s="54" t="s">
        <v>193</v>
      </c>
      <c r="I3529" s="54" t="s">
        <v>571</v>
      </c>
      <c r="J3529" s="54" t="s">
        <v>283</v>
      </c>
      <c r="K3529" s="54" t="s">
        <v>580</v>
      </c>
      <c r="L3529" s="89">
        <v>42510</v>
      </c>
      <c r="M3529" s="89"/>
      <c r="N3529" s="54" t="s">
        <v>581</v>
      </c>
      <c r="O3529" s="90">
        <v>3.0757E-2</v>
      </c>
      <c r="P3529" s="54">
        <v>2</v>
      </c>
    </row>
    <row r="3530" spans="1:16" ht="24">
      <c r="A3530" s="54" t="s">
        <v>225</v>
      </c>
      <c r="B3530" s="54" t="s">
        <v>185</v>
      </c>
      <c r="C3530" s="54" t="s">
        <v>1125</v>
      </c>
      <c r="D3530" s="54" t="s">
        <v>111</v>
      </c>
      <c r="E3530" s="54" t="s">
        <v>365</v>
      </c>
      <c r="F3530" s="54" t="s">
        <v>267</v>
      </c>
      <c r="G3530" s="54" t="s">
        <v>283</v>
      </c>
      <c r="H3530" s="54" t="s">
        <v>193</v>
      </c>
      <c r="I3530" s="54" t="s">
        <v>571</v>
      </c>
      <c r="J3530" s="54" t="s">
        <v>283</v>
      </c>
      <c r="K3530" s="54" t="s">
        <v>582</v>
      </c>
      <c r="L3530" s="89">
        <v>42510</v>
      </c>
      <c r="M3530" s="89"/>
      <c r="N3530" s="54" t="s">
        <v>583</v>
      </c>
      <c r="O3530" s="90">
        <v>3.0757E-2</v>
      </c>
      <c r="P3530" s="54">
        <v>2</v>
      </c>
    </row>
    <row r="3531" spans="1:16" ht="24">
      <c r="A3531" s="54" t="s">
        <v>225</v>
      </c>
      <c r="B3531" s="54" t="s">
        <v>185</v>
      </c>
      <c r="C3531" s="54" t="s">
        <v>1125</v>
      </c>
      <c r="D3531" s="54" t="s">
        <v>111</v>
      </c>
      <c r="E3531" s="54" t="s">
        <v>365</v>
      </c>
      <c r="F3531" s="54" t="s">
        <v>267</v>
      </c>
      <c r="G3531" s="54" t="s">
        <v>283</v>
      </c>
      <c r="H3531" s="54" t="s">
        <v>193</v>
      </c>
      <c r="I3531" s="54" t="s">
        <v>571</v>
      </c>
      <c r="J3531" s="54" t="s">
        <v>283</v>
      </c>
      <c r="K3531" s="54" t="s">
        <v>584</v>
      </c>
      <c r="L3531" s="89">
        <v>42510</v>
      </c>
      <c r="M3531" s="89"/>
      <c r="N3531" s="54" t="s">
        <v>585</v>
      </c>
      <c r="O3531" s="90">
        <v>3.0757E-2</v>
      </c>
      <c r="P3531" s="54">
        <v>2</v>
      </c>
    </row>
    <row r="3532" spans="1:16" ht="24">
      <c r="A3532" s="54" t="s">
        <v>225</v>
      </c>
      <c r="B3532" s="54" t="s">
        <v>185</v>
      </c>
      <c r="C3532" s="54" t="s">
        <v>1125</v>
      </c>
      <c r="D3532" s="54" t="s">
        <v>111</v>
      </c>
      <c r="E3532" s="54" t="s">
        <v>365</v>
      </c>
      <c r="F3532" s="54" t="s">
        <v>267</v>
      </c>
      <c r="G3532" s="54" t="s">
        <v>283</v>
      </c>
      <c r="H3532" s="54" t="s">
        <v>193</v>
      </c>
      <c r="I3532" s="54" t="s">
        <v>571</v>
      </c>
      <c r="J3532" s="54" t="s">
        <v>283</v>
      </c>
      <c r="K3532" s="54" t="s">
        <v>586</v>
      </c>
      <c r="L3532" s="89">
        <v>42510</v>
      </c>
      <c r="M3532" s="89"/>
      <c r="N3532" s="54" t="s">
        <v>587</v>
      </c>
      <c r="O3532" s="90">
        <v>3.0757E-2</v>
      </c>
      <c r="P3532" s="54">
        <v>2</v>
      </c>
    </row>
    <row r="3533" spans="1:16" ht="24">
      <c r="A3533" s="54" t="s">
        <v>225</v>
      </c>
      <c r="B3533" s="54" t="s">
        <v>185</v>
      </c>
      <c r="C3533" s="54" t="s">
        <v>1125</v>
      </c>
      <c r="D3533" s="54" t="s">
        <v>111</v>
      </c>
      <c r="E3533" s="54" t="s">
        <v>365</v>
      </c>
      <c r="F3533" s="54" t="s">
        <v>267</v>
      </c>
      <c r="G3533" s="54" t="s">
        <v>283</v>
      </c>
      <c r="H3533" s="54" t="s">
        <v>193</v>
      </c>
      <c r="I3533" s="54" t="s">
        <v>571</v>
      </c>
      <c r="J3533" s="54" t="s">
        <v>283</v>
      </c>
      <c r="K3533" s="54" t="s">
        <v>588</v>
      </c>
      <c r="L3533" s="89">
        <v>42510</v>
      </c>
      <c r="M3533" s="89"/>
      <c r="N3533" s="54" t="s">
        <v>589</v>
      </c>
      <c r="O3533" s="90">
        <v>3.0757E-2</v>
      </c>
      <c r="P3533" s="54">
        <v>2</v>
      </c>
    </row>
    <row r="3534" spans="1:16" ht="24">
      <c r="A3534" s="54" t="s">
        <v>225</v>
      </c>
      <c r="B3534" s="54" t="s">
        <v>185</v>
      </c>
      <c r="C3534" s="54" t="s">
        <v>1125</v>
      </c>
      <c r="D3534" s="54" t="s">
        <v>111</v>
      </c>
      <c r="E3534" s="54" t="s">
        <v>365</v>
      </c>
      <c r="F3534" s="54" t="s">
        <v>267</v>
      </c>
      <c r="G3534" s="54" t="s">
        <v>283</v>
      </c>
      <c r="H3534" s="54" t="s">
        <v>193</v>
      </c>
      <c r="I3534" s="54" t="s">
        <v>571</v>
      </c>
      <c r="J3534" s="54" t="s">
        <v>283</v>
      </c>
      <c r="K3534" s="54" t="s">
        <v>590</v>
      </c>
      <c r="L3534" s="89">
        <v>42510</v>
      </c>
      <c r="M3534" s="89"/>
      <c r="N3534" s="54" t="s">
        <v>591</v>
      </c>
      <c r="O3534" s="90">
        <v>4.603199999999999E-2</v>
      </c>
      <c r="P3534" s="54">
        <v>3</v>
      </c>
    </row>
    <row r="3535" spans="1:16" ht="24">
      <c r="A3535" s="54" t="s">
        <v>225</v>
      </c>
      <c r="B3535" s="54" t="s">
        <v>185</v>
      </c>
      <c r="C3535" s="54" t="s">
        <v>1125</v>
      </c>
      <c r="D3535" s="54" t="s">
        <v>111</v>
      </c>
      <c r="E3535" s="54" t="s">
        <v>365</v>
      </c>
      <c r="F3535" s="54" t="s">
        <v>267</v>
      </c>
      <c r="G3535" s="54" t="s">
        <v>283</v>
      </c>
      <c r="H3535" s="54" t="s">
        <v>592</v>
      </c>
      <c r="I3535" s="54" t="s">
        <v>593</v>
      </c>
      <c r="J3535" s="54" t="s">
        <v>283</v>
      </c>
      <c r="K3535" s="54" t="s">
        <v>592</v>
      </c>
      <c r="L3535" s="89">
        <v>42440</v>
      </c>
      <c r="M3535" s="89"/>
      <c r="N3535" s="54" t="s">
        <v>594</v>
      </c>
      <c r="O3535" s="90">
        <v>0.139983</v>
      </c>
      <c r="P3535" s="54">
        <v>9</v>
      </c>
    </row>
    <row r="3536" spans="1:16" ht="24">
      <c r="A3536" s="54" t="s">
        <v>225</v>
      </c>
      <c r="B3536" s="54" t="s">
        <v>185</v>
      </c>
      <c r="C3536" s="54" t="s">
        <v>1125</v>
      </c>
      <c r="D3536" s="54" t="s">
        <v>111</v>
      </c>
      <c r="E3536" s="54" t="s">
        <v>365</v>
      </c>
      <c r="F3536" s="54" t="s">
        <v>267</v>
      </c>
      <c r="G3536" s="54" t="s">
        <v>283</v>
      </c>
      <c r="H3536" s="54" t="s">
        <v>557</v>
      </c>
      <c r="I3536" s="54" t="s">
        <v>618</v>
      </c>
      <c r="J3536" s="54" t="s">
        <v>283</v>
      </c>
      <c r="K3536" s="54" t="s">
        <v>557</v>
      </c>
      <c r="L3536" s="89">
        <v>42066</v>
      </c>
      <c r="M3536" s="89"/>
      <c r="N3536" s="54" t="s">
        <v>619</v>
      </c>
      <c r="O3536" s="90">
        <v>1.5275E-2</v>
      </c>
      <c r="P3536" s="54">
        <v>1</v>
      </c>
    </row>
    <row r="3537" spans="1:16" ht="24">
      <c r="A3537" s="54" t="s">
        <v>225</v>
      </c>
      <c r="B3537" s="54" t="s">
        <v>185</v>
      </c>
      <c r="C3537" s="54" t="s">
        <v>1125</v>
      </c>
      <c r="D3537" s="54" t="s">
        <v>111</v>
      </c>
      <c r="E3537" s="54" t="s">
        <v>365</v>
      </c>
      <c r="F3537" s="54" t="s">
        <v>267</v>
      </c>
      <c r="G3537" s="54" t="s">
        <v>283</v>
      </c>
      <c r="H3537" s="54" t="s">
        <v>295</v>
      </c>
      <c r="I3537" s="54" t="s">
        <v>296</v>
      </c>
      <c r="J3537" s="54" t="s">
        <v>283</v>
      </c>
      <c r="K3537" s="54" t="s">
        <v>295</v>
      </c>
      <c r="L3537" s="89">
        <v>42391</v>
      </c>
      <c r="M3537" s="89"/>
      <c r="N3537" s="54" t="s">
        <v>297</v>
      </c>
      <c r="O3537" s="90">
        <v>6.1514000000000013E-2</v>
      </c>
      <c r="P3537" s="54">
        <v>4</v>
      </c>
    </row>
    <row r="3538" spans="1:16" ht="24">
      <c r="A3538" s="54" t="s">
        <v>225</v>
      </c>
      <c r="B3538" s="54" t="s">
        <v>185</v>
      </c>
      <c r="C3538" s="54" t="s">
        <v>1125</v>
      </c>
      <c r="D3538" s="54" t="s">
        <v>111</v>
      </c>
      <c r="E3538" s="54" t="s">
        <v>365</v>
      </c>
      <c r="F3538" s="54" t="s">
        <v>267</v>
      </c>
      <c r="G3538" s="54" t="s">
        <v>642</v>
      </c>
      <c r="H3538" s="54" t="s">
        <v>643</v>
      </c>
      <c r="I3538" s="54" t="s">
        <v>644</v>
      </c>
      <c r="J3538" s="54" t="s">
        <v>642</v>
      </c>
      <c r="K3538" s="54" t="s">
        <v>645</v>
      </c>
      <c r="L3538" s="89">
        <v>42790</v>
      </c>
      <c r="M3538" s="89"/>
      <c r="N3538" s="54" t="s">
        <v>646</v>
      </c>
      <c r="O3538" s="90">
        <v>0.77921200000000002</v>
      </c>
      <c r="P3538" s="54">
        <v>51</v>
      </c>
    </row>
    <row r="3539" spans="1:16" ht="24">
      <c r="A3539" s="54" t="s">
        <v>225</v>
      </c>
      <c r="B3539" s="54" t="s">
        <v>185</v>
      </c>
      <c r="C3539" s="54" t="s">
        <v>1125</v>
      </c>
      <c r="D3539" s="54" t="s">
        <v>111</v>
      </c>
      <c r="E3539" s="54" t="s">
        <v>365</v>
      </c>
      <c r="F3539" s="54" t="s">
        <v>267</v>
      </c>
      <c r="G3539" s="54" t="s">
        <v>642</v>
      </c>
      <c r="H3539" s="54" t="s">
        <v>643</v>
      </c>
      <c r="I3539" s="54" t="s">
        <v>644</v>
      </c>
      <c r="J3539" s="54" t="s">
        <v>670</v>
      </c>
      <c r="K3539" s="54" t="s">
        <v>671</v>
      </c>
      <c r="L3539" s="89">
        <v>42790</v>
      </c>
      <c r="M3539" s="89"/>
      <c r="N3539" s="54" t="s">
        <v>672</v>
      </c>
      <c r="O3539" s="90">
        <v>0.33614100000000002</v>
      </c>
      <c r="P3539" s="54">
        <v>22</v>
      </c>
    </row>
    <row r="3540" spans="1:16" ht="24">
      <c r="A3540" s="54" t="s">
        <v>225</v>
      </c>
      <c r="B3540" s="54" t="s">
        <v>185</v>
      </c>
      <c r="C3540" s="54" t="s">
        <v>1125</v>
      </c>
      <c r="D3540" s="54" t="s">
        <v>111</v>
      </c>
      <c r="E3540" s="54" t="s">
        <v>365</v>
      </c>
      <c r="F3540" s="54" t="s">
        <v>267</v>
      </c>
      <c r="G3540" s="54" t="s">
        <v>194</v>
      </c>
      <c r="H3540" s="54" t="s">
        <v>197</v>
      </c>
      <c r="I3540" s="54" t="s">
        <v>1460</v>
      </c>
      <c r="J3540" s="54" t="s">
        <v>194</v>
      </c>
      <c r="K3540" s="54" t="s">
        <v>197</v>
      </c>
      <c r="L3540" s="89">
        <v>42888</v>
      </c>
      <c r="M3540" s="89"/>
      <c r="N3540" s="54" t="s">
        <v>702</v>
      </c>
      <c r="O3540" s="90">
        <v>9.3755999999999992E-2</v>
      </c>
      <c r="P3540" s="54">
        <v>6</v>
      </c>
    </row>
    <row r="3541" spans="1:16" ht="24">
      <c r="A3541" s="54" t="s">
        <v>225</v>
      </c>
      <c r="B3541" s="54" t="s">
        <v>185</v>
      </c>
      <c r="C3541" s="54" t="s">
        <v>1125</v>
      </c>
      <c r="D3541" s="54" t="s">
        <v>111</v>
      </c>
      <c r="E3541" s="54" t="s">
        <v>365</v>
      </c>
      <c r="F3541" s="54" t="s">
        <v>267</v>
      </c>
      <c r="G3541" s="54" t="s">
        <v>194</v>
      </c>
      <c r="H3541" s="54" t="s">
        <v>197</v>
      </c>
      <c r="I3541" s="54" t="s">
        <v>695</v>
      </c>
      <c r="J3541" s="54" t="s">
        <v>194</v>
      </c>
      <c r="K3541" s="54" t="s">
        <v>696</v>
      </c>
      <c r="L3541" s="89">
        <v>42888</v>
      </c>
      <c r="M3541" s="89"/>
      <c r="N3541" s="54" t="s">
        <v>697</v>
      </c>
      <c r="O3541" s="90">
        <v>3.1390000000000001E-2</v>
      </c>
      <c r="P3541" s="54">
        <v>2</v>
      </c>
    </row>
    <row r="3542" spans="1:16" ht="24">
      <c r="A3542" s="54" t="s">
        <v>225</v>
      </c>
      <c r="B3542" s="54" t="s">
        <v>185</v>
      </c>
      <c r="C3542" s="54" t="s">
        <v>1125</v>
      </c>
      <c r="D3542" s="54" t="s">
        <v>111</v>
      </c>
      <c r="E3542" s="54" t="s">
        <v>365</v>
      </c>
      <c r="F3542" s="54" t="s">
        <v>267</v>
      </c>
      <c r="G3542" s="54" t="s">
        <v>194</v>
      </c>
      <c r="H3542" s="54" t="s">
        <v>197</v>
      </c>
      <c r="I3542" s="54" t="s">
        <v>695</v>
      </c>
      <c r="J3542" s="54" t="s">
        <v>194</v>
      </c>
      <c r="K3542" s="54" t="s">
        <v>698</v>
      </c>
      <c r="L3542" s="89">
        <v>42888</v>
      </c>
      <c r="M3542" s="89"/>
      <c r="N3542" s="54" t="s">
        <v>699</v>
      </c>
      <c r="O3542" s="90">
        <v>6.2365999999999998E-2</v>
      </c>
      <c r="P3542" s="54">
        <v>4</v>
      </c>
    </row>
    <row r="3543" spans="1:16" ht="24">
      <c r="A3543" s="54" t="s">
        <v>225</v>
      </c>
      <c r="B3543" s="54" t="s">
        <v>185</v>
      </c>
      <c r="C3543" s="54" t="s">
        <v>1125</v>
      </c>
      <c r="D3543" s="54" t="s">
        <v>111</v>
      </c>
      <c r="E3543" s="54" t="s">
        <v>365</v>
      </c>
      <c r="F3543" s="54" t="s">
        <v>267</v>
      </c>
      <c r="G3543" s="54" t="s">
        <v>194</v>
      </c>
      <c r="H3543" s="54" t="s">
        <v>197</v>
      </c>
      <c r="I3543" s="54" t="s">
        <v>695</v>
      </c>
      <c r="J3543" s="54" t="s">
        <v>194</v>
      </c>
      <c r="K3543" s="54" t="s">
        <v>700</v>
      </c>
      <c r="L3543" s="89">
        <v>42888</v>
      </c>
      <c r="M3543" s="89"/>
      <c r="N3543" s="54" t="s">
        <v>701</v>
      </c>
      <c r="O3543" s="90">
        <v>1.5907999999999999E-2</v>
      </c>
      <c r="P3543" s="54">
        <v>1</v>
      </c>
    </row>
    <row r="3544" spans="1:16" ht="24">
      <c r="A3544" s="54" t="s">
        <v>225</v>
      </c>
      <c r="B3544" s="54" t="s">
        <v>185</v>
      </c>
      <c r="C3544" s="54" t="s">
        <v>1125</v>
      </c>
      <c r="D3544" s="54" t="s">
        <v>111</v>
      </c>
      <c r="E3544" s="54" t="s">
        <v>365</v>
      </c>
      <c r="F3544" s="54" t="s">
        <v>267</v>
      </c>
      <c r="G3544" s="54" t="s">
        <v>194</v>
      </c>
      <c r="H3544" s="54" t="s">
        <v>197</v>
      </c>
      <c r="I3544" s="54" t="s">
        <v>695</v>
      </c>
      <c r="J3544" s="54" t="s">
        <v>194</v>
      </c>
      <c r="K3544" s="54" t="s">
        <v>705</v>
      </c>
      <c r="L3544" s="89">
        <v>42888</v>
      </c>
      <c r="M3544" s="89"/>
      <c r="N3544" s="54" t="s">
        <v>706</v>
      </c>
      <c r="O3544" s="90">
        <v>1.5907999999999999E-2</v>
      </c>
      <c r="P3544" s="54">
        <v>1</v>
      </c>
    </row>
    <row r="3545" spans="1:16" ht="24">
      <c r="A3545" s="54" t="s">
        <v>225</v>
      </c>
      <c r="B3545" s="54" t="s">
        <v>185</v>
      </c>
      <c r="C3545" s="54" t="s">
        <v>1125</v>
      </c>
      <c r="D3545" s="54" t="s">
        <v>111</v>
      </c>
      <c r="E3545" s="54" t="s">
        <v>365</v>
      </c>
      <c r="F3545" s="54" t="s">
        <v>267</v>
      </c>
      <c r="G3545" s="54" t="s">
        <v>194</v>
      </c>
      <c r="H3545" s="54" t="s">
        <v>197</v>
      </c>
      <c r="I3545" s="54" t="s">
        <v>695</v>
      </c>
      <c r="J3545" s="54" t="s">
        <v>194</v>
      </c>
      <c r="K3545" s="54" t="s">
        <v>709</v>
      </c>
      <c r="L3545" s="89">
        <v>42888</v>
      </c>
      <c r="M3545" s="89"/>
      <c r="N3545" s="54" t="s">
        <v>710</v>
      </c>
      <c r="O3545" s="90">
        <v>4.6457999999999999E-2</v>
      </c>
      <c r="P3545" s="54">
        <v>3</v>
      </c>
    </row>
    <row r="3546" spans="1:16" ht="24">
      <c r="A3546" s="54" t="s">
        <v>225</v>
      </c>
      <c r="B3546" s="54" t="s">
        <v>185</v>
      </c>
      <c r="C3546" s="54" t="s">
        <v>1125</v>
      </c>
      <c r="D3546" s="54" t="s">
        <v>111</v>
      </c>
      <c r="E3546" s="54" t="s">
        <v>365</v>
      </c>
      <c r="F3546" s="54" t="s">
        <v>267</v>
      </c>
      <c r="G3546" s="54" t="s">
        <v>194</v>
      </c>
      <c r="H3546" s="54" t="s">
        <v>715</v>
      </c>
      <c r="I3546" s="54" t="s">
        <v>716</v>
      </c>
      <c r="J3546" s="54" t="s">
        <v>194</v>
      </c>
      <c r="K3546" s="54" t="s">
        <v>715</v>
      </c>
      <c r="L3546" s="89">
        <v>42627</v>
      </c>
      <c r="M3546" s="89"/>
      <c r="N3546" s="54" t="s">
        <v>717</v>
      </c>
      <c r="O3546" s="90">
        <v>1.5275E-2</v>
      </c>
      <c r="P3546" s="54">
        <v>1</v>
      </c>
    </row>
    <row r="3547" spans="1:16" ht="24">
      <c r="A3547" s="54" t="s">
        <v>225</v>
      </c>
      <c r="B3547" s="54" t="s">
        <v>185</v>
      </c>
      <c r="C3547" s="54" t="s">
        <v>1125</v>
      </c>
      <c r="D3547" s="54" t="s">
        <v>111</v>
      </c>
      <c r="E3547" s="54" t="s">
        <v>365</v>
      </c>
      <c r="F3547" s="54" t="s">
        <v>267</v>
      </c>
      <c r="G3547" s="54" t="s">
        <v>194</v>
      </c>
      <c r="H3547" s="54" t="s">
        <v>346</v>
      </c>
      <c r="I3547" s="54" t="s">
        <v>723</v>
      </c>
      <c r="J3547" s="54" t="s">
        <v>194</v>
      </c>
      <c r="K3547" s="54" t="s">
        <v>346</v>
      </c>
      <c r="L3547" s="89">
        <v>41744</v>
      </c>
      <c r="M3547" s="89"/>
      <c r="N3547" s="54" t="s">
        <v>724</v>
      </c>
      <c r="O3547" s="90">
        <v>0.107184</v>
      </c>
      <c r="P3547" s="54">
        <v>8</v>
      </c>
    </row>
    <row r="3548" spans="1:16" ht="24">
      <c r="A3548" s="54" t="s">
        <v>225</v>
      </c>
      <c r="B3548" s="54" t="s">
        <v>185</v>
      </c>
      <c r="C3548" s="54" t="s">
        <v>1125</v>
      </c>
      <c r="D3548" s="54" t="s">
        <v>111</v>
      </c>
      <c r="E3548" s="54" t="s">
        <v>365</v>
      </c>
      <c r="F3548" s="54" t="s">
        <v>267</v>
      </c>
      <c r="G3548" s="54" t="s">
        <v>194</v>
      </c>
      <c r="H3548" s="54" t="s">
        <v>725</v>
      </c>
      <c r="I3548" s="54" t="s">
        <v>726</v>
      </c>
      <c r="J3548" s="54" t="s">
        <v>194</v>
      </c>
      <c r="K3548" s="54" t="s">
        <v>725</v>
      </c>
      <c r="L3548" s="89">
        <v>41660</v>
      </c>
      <c r="M3548" s="89"/>
      <c r="N3548" s="54" t="s">
        <v>727</v>
      </c>
      <c r="O3548" s="90">
        <v>0.35320099999999999</v>
      </c>
      <c r="P3548" s="54">
        <v>38</v>
      </c>
    </row>
    <row r="3549" spans="1:16" ht="24">
      <c r="A3549" s="54" t="s">
        <v>225</v>
      </c>
      <c r="B3549" s="54" t="s">
        <v>185</v>
      </c>
      <c r="C3549" s="54" t="s">
        <v>1125</v>
      </c>
      <c r="D3549" s="54" t="s">
        <v>111</v>
      </c>
      <c r="E3549" s="54" t="s">
        <v>365</v>
      </c>
      <c r="F3549" s="54" t="s">
        <v>267</v>
      </c>
      <c r="G3549" s="54" t="s">
        <v>256</v>
      </c>
      <c r="H3549" s="54" t="s">
        <v>298</v>
      </c>
      <c r="I3549" s="54" t="s">
        <v>299</v>
      </c>
      <c r="J3549" s="54" t="s">
        <v>256</v>
      </c>
      <c r="K3549" s="54" t="s">
        <v>300</v>
      </c>
      <c r="L3549" s="89">
        <v>42601</v>
      </c>
      <c r="M3549" s="89"/>
      <c r="N3549" s="54" t="s">
        <v>301</v>
      </c>
      <c r="O3549" s="90">
        <v>7.0539000000000004E-2</v>
      </c>
      <c r="P3549" s="54">
        <v>6</v>
      </c>
    </row>
    <row r="3550" spans="1:16" ht="24">
      <c r="A3550" s="54" t="s">
        <v>225</v>
      </c>
      <c r="B3550" s="54" t="s">
        <v>185</v>
      </c>
      <c r="C3550" s="54" t="s">
        <v>1125</v>
      </c>
      <c r="D3550" s="54" t="s">
        <v>111</v>
      </c>
      <c r="E3550" s="54" t="s">
        <v>365</v>
      </c>
      <c r="F3550" s="54" t="s">
        <v>267</v>
      </c>
      <c r="G3550" s="54" t="s">
        <v>256</v>
      </c>
      <c r="H3550" s="54" t="s">
        <v>298</v>
      </c>
      <c r="I3550" s="54" t="s">
        <v>299</v>
      </c>
      <c r="J3550" s="54" t="s">
        <v>256</v>
      </c>
      <c r="K3550" s="54" t="s">
        <v>791</v>
      </c>
      <c r="L3550" s="89">
        <v>42601</v>
      </c>
      <c r="M3550" s="89"/>
      <c r="N3550" s="54" t="s">
        <v>792</v>
      </c>
      <c r="O3550" s="90">
        <v>7.4321999999999999E-2</v>
      </c>
      <c r="P3550" s="54">
        <v>6</v>
      </c>
    </row>
    <row r="3551" spans="1:16" ht="24">
      <c r="A3551" s="54" t="s">
        <v>225</v>
      </c>
      <c r="B3551" s="54" t="s">
        <v>185</v>
      </c>
      <c r="C3551" s="54" t="s">
        <v>1125</v>
      </c>
      <c r="D3551" s="54" t="s">
        <v>111</v>
      </c>
      <c r="E3551" s="54" t="s">
        <v>365</v>
      </c>
      <c r="F3551" s="54" t="s">
        <v>267</v>
      </c>
      <c r="G3551" s="54" t="s">
        <v>256</v>
      </c>
      <c r="H3551" s="54" t="s">
        <v>298</v>
      </c>
      <c r="I3551" s="54" t="s">
        <v>299</v>
      </c>
      <c r="J3551" s="54" t="s">
        <v>256</v>
      </c>
      <c r="K3551" s="54" t="s">
        <v>298</v>
      </c>
      <c r="L3551" s="89">
        <v>42601</v>
      </c>
      <c r="M3551" s="89"/>
      <c r="N3551" s="54" t="s">
        <v>793</v>
      </c>
      <c r="O3551" s="90">
        <v>0.39263599999999999</v>
      </c>
      <c r="P3551" s="54">
        <v>27</v>
      </c>
    </row>
    <row r="3552" spans="1:16" ht="24">
      <c r="A3552" s="54" t="s">
        <v>225</v>
      </c>
      <c r="B3552" s="54" t="s">
        <v>185</v>
      </c>
      <c r="C3552" s="54" t="s">
        <v>1125</v>
      </c>
      <c r="D3552" s="54" t="s">
        <v>111</v>
      </c>
      <c r="E3552" s="54" t="s">
        <v>365</v>
      </c>
      <c r="F3552" s="54" t="s">
        <v>267</v>
      </c>
      <c r="G3552" s="54" t="s">
        <v>256</v>
      </c>
      <c r="H3552" s="54" t="s">
        <v>298</v>
      </c>
      <c r="I3552" s="54" t="s">
        <v>299</v>
      </c>
      <c r="J3552" s="54" t="s">
        <v>256</v>
      </c>
      <c r="K3552" s="54" t="s">
        <v>794</v>
      </c>
      <c r="L3552" s="89">
        <v>42601</v>
      </c>
      <c r="M3552" s="89"/>
      <c r="N3552" s="54" t="s">
        <v>795</v>
      </c>
      <c r="O3552" s="90">
        <v>0.14795800000000001</v>
      </c>
      <c r="P3552" s="54">
        <v>10</v>
      </c>
    </row>
    <row r="3553" spans="1:16" ht="24">
      <c r="A3553" s="54" t="s">
        <v>225</v>
      </c>
      <c r="B3553" s="54" t="s">
        <v>185</v>
      </c>
      <c r="C3553" s="54" t="s">
        <v>1125</v>
      </c>
      <c r="D3553" s="54" t="s">
        <v>111</v>
      </c>
      <c r="E3553" s="54" t="s">
        <v>365</v>
      </c>
      <c r="F3553" s="54" t="s">
        <v>267</v>
      </c>
      <c r="G3553" s="54" t="s">
        <v>256</v>
      </c>
      <c r="H3553" s="54" t="s">
        <v>298</v>
      </c>
      <c r="I3553" s="54" t="s">
        <v>299</v>
      </c>
      <c r="J3553" s="54" t="s">
        <v>256</v>
      </c>
      <c r="K3553" s="54" t="s">
        <v>796</v>
      </c>
      <c r="L3553" s="89">
        <v>42601</v>
      </c>
      <c r="M3553" s="89"/>
      <c r="N3553" s="54" t="s">
        <v>797</v>
      </c>
      <c r="O3553" s="90">
        <v>5.2110000000000004E-3</v>
      </c>
      <c r="P3553" s="54">
        <v>1</v>
      </c>
    </row>
    <row r="3554" spans="1:16" ht="24">
      <c r="A3554" s="54" t="s">
        <v>225</v>
      </c>
      <c r="B3554" s="54" t="s">
        <v>185</v>
      </c>
      <c r="C3554" s="54" t="s">
        <v>1125</v>
      </c>
      <c r="D3554" s="54" t="s">
        <v>111</v>
      </c>
      <c r="E3554" s="54" t="s">
        <v>365</v>
      </c>
      <c r="F3554" s="54" t="s">
        <v>267</v>
      </c>
      <c r="G3554" s="54" t="s">
        <v>256</v>
      </c>
      <c r="H3554" s="54" t="s">
        <v>798</v>
      </c>
      <c r="I3554" s="54" t="s">
        <v>799</v>
      </c>
      <c r="J3554" s="54" t="s">
        <v>256</v>
      </c>
      <c r="K3554" s="54" t="s">
        <v>798</v>
      </c>
      <c r="L3554" s="89">
        <v>42944</v>
      </c>
      <c r="M3554" s="89"/>
      <c r="N3554" s="54" t="s">
        <v>800</v>
      </c>
      <c r="O3554" s="90">
        <v>4.9578999999999998E-2</v>
      </c>
      <c r="P3554" s="54">
        <v>4</v>
      </c>
    </row>
    <row r="3555" spans="1:16" ht="24">
      <c r="A3555" s="54" t="s">
        <v>225</v>
      </c>
      <c r="B3555" s="54" t="s">
        <v>185</v>
      </c>
      <c r="C3555" s="54" t="s">
        <v>1125</v>
      </c>
      <c r="D3555" s="54" t="s">
        <v>111</v>
      </c>
      <c r="E3555" s="54" t="s">
        <v>365</v>
      </c>
      <c r="F3555" s="54" t="s">
        <v>267</v>
      </c>
      <c r="G3555" s="54" t="s">
        <v>302</v>
      </c>
      <c r="H3555" s="54" t="s">
        <v>830</v>
      </c>
      <c r="I3555" s="54" t="s">
        <v>831</v>
      </c>
      <c r="J3555" s="54" t="s">
        <v>302</v>
      </c>
      <c r="K3555" s="54" t="s">
        <v>846</v>
      </c>
      <c r="L3555" s="89">
        <v>41695</v>
      </c>
      <c r="M3555" s="89"/>
      <c r="N3555" s="54" t="s">
        <v>847</v>
      </c>
      <c r="O3555" s="90">
        <v>0.14630899999999999</v>
      </c>
      <c r="P3555" s="54">
        <v>12</v>
      </c>
    </row>
    <row r="3556" spans="1:16" ht="24">
      <c r="A3556" s="54" t="s">
        <v>225</v>
      </c>
      <c r="B3556" s="54" t="s">
        <v>185</v>
      </c>
      <c r="C3556" s="54" t="s">
        <v>1125</v>
      </c>
      <c r="D3556" s="54" t="s">
        <v>111</v>
      </c>
      <c r="E3556" s="54" t="s">
        <v>365</v>
      </c>
      <c r="F3556" s="54" t="s">
        <v>267</v>
      </c>
      <c r="G3556" s="54" t="s">
        <v>854</v>
      </c>
      <c r="H3556" s="54" t="s">
        <v>855</v>
      </c>
      <c r="I3556" s="54" t="s">
        <v>856</v>
      </c>
      <c r="J3556" s="54" t="s">
        <v>854</v>
      </c>
      <c r="K3556" s="54" t="s">
        <v>864</v>
      </c>
      <c r="L3556" s="89">
        <v>41688</v>
      </c>
      <c r="M3556" s="89"/>
      <c r="N3556" s="54" t="s">
        <v>865</v>
      </c>
      <c r="O3556" s="90">
        <v>0.15907499999999999</v>
      </c>
      <c r="P3556" s="54">
        <v>17</v>
      </c>
    </row>
    <row r="3557" spans="1:16" ht="24">
      <c r="A3557" s="54" t="s">
        <v>225</v>
      </c>
      <c r="B3557" s="54" t="s">
        <v>185</v>
      </c>
      <c r="C3557" s="54" t="s">
        <v>1125</v>
      </c>
      <c r="D3557" s="54" t="s">
        <v>111</v>
      </c>
      <c r="E3557" s="54" t="s">
        <v>365</v>
      </c>
      <c r="F3557" s="54" t="s">
        <v>267</v>
      </c>
      <c r="G3557" s="54" t="s">
        <v>854</v>
      </c>
      <c r="H3557" s="54" t="s">
        <v>855</v>
      </c>
      <c r="I3557" s="54" t="s">
        <v>856</v>
      </c>
      <c r="J3557" s="54" t="s">
        <v>854</v>
      </c>
      <c r="K3557" s="54" t="s">
        <v>868</v>
      </c>
      <c r="L3557" s="89">
        <v>41688</v>
      </c>
      <c r="M3557" s="89"/>
      <c r="N3557" s="54" t="s">
        <v>869</v>
      </c>
      <c r="O3557" s="90">
        <v>1.5275E-2</v>
      </c>
      <c r="P3557" s="54">
        <v>1</v>
      </c>
    </row>
    <row r="3558" spans="1:16" ht="24">
      <c r="A3558" s="54" t="s">
        <v>225</v>
      </c>
      <c r="B3558" s="54" t="s">
        <v>185</v>
      </c>
      <c r="C3558" s="54" t="s">
        <v>1125</v>
      </c>
      <c r="D3558" s="54" t="s">
        <v>111</v>
      </c>
      <c r="E3558" s="54" t="s">
        <v>365</v>
      </c>
      <c r="F3558" s="54" t="s">
        <v>267</v>
      </c>
      <c r="G3558" s="54" t="s">
        <v>854</v>
      </c>
      <c r="H3558" s="54" t="s">
        <v>855</v>
      </c>
      <c r="I3558" s="54" t="s">
        <v>856</v>
      </c>
      <c r="J3558" s="54" t="s">
        <v>854</v>
      </c>
      <c r="K3558" s="54" t="s">
        <v>872</v>
      </c>
      <c r="L3558" s="89">
        <v>41688</v>
      </c>
      <c r="M3558" s="89"/>
      <c r="N3558" s="54" t="s">
        <v>873</v>
      </c>
      <c r="O3558" s="90">
        <v>0.28146700000000002</v>
      </c>
      <c r="P3558" s="54">
        <v>27</v>
      </c>
    </row>
    <row r="3559" spans="1:16" ht="24">
      <c r="A3559" s="54" t="s">
        <v>225</v>
      </c>
      <c r="B3559" s="54" t="s">
        <v>185</v>
      </c>
      <c r="C3559" s="54" t="s">
        <v>1125</v>
      </c>
      <c r="D3559" s="54" t="s">
        <v>111</v>
      </c>
      <c r="E3559" s="54" t="s">
        <v>365</v>
      </c>
      <c r="F3559" s="54" t="s">
        <v>267</v>
      </c>
      <c r="G3559" s="54" t="s">
        <v>349</v>
      </c>
      <c r="H3559" s="54" t="s">
        <v>915</v>
      </c>
      <c r="I3559" s="54" t="s">
        <v>916</v>
      </c>
      <c r="J3559" s="54" t="s">
        <v>349</v>
      </c>
      <c r="K3559" s="54" t="s">
        <v>919</v>
      </c>
      <c r="L3559" s="89">
        <v>42307</v>
      </c>
      <c r="M3559" s="89"/>
      <c r="N3559" s="54" t="s">
        <v>920</v>
      </c>
      <c r="O3559" s="90">
        <v>1.5275E-2</v>
      </c>
      <c r="P3559" s="54">
        <v>1</v>
      </c>
    </row>
    <row r="3560" spans="1:16" ht="24">
      <c r="A3560" s="54" t="s">
        <v>225</v>
      </c>
      <c r="B3560" s="54" t="s">
        <v>185</v>
      </c>
      <c r="C3560" s="54" t="s">
        <v>1125</v>
      </c>
      <c r="D3560" s="54" t="s">
        <v>111</v>
      </c>
      <c r="E3560" s="54" t="s">
        <v>365</v>
      </c>
      <c r="F3560" s="54" t="s">
        <v>267</v>
      </c>
      <c r="G3560" s="54" t="s">
        <v>349</v>
      </c>
      <c r="H3560" s="54" t="s">
        <v>350</v>
      </c>
      <c r="I3560" s="54" t="s">
        <v>921</v>
      </c>
      <c r="J3560" s="54" t="s">
        <v>349</v>
      </c>
      <c r="K3560" s="54" t="s">
        <v>350</v>
      </c>
      <c r="L3560" s="89">
        <v>42384</v>
      </c>
      <c r="M3560" s="89"/>
      <c r="N3560" s="54" t="s">
        <v>922</v>
      </c>
      <c r="O3560" s="90">
        <v>4.7091000000000001E-2</v>
      </c>
      <c r="P3560" s="54">
        <v>3</v>
      </c>
    </row>
    <row r="3561" spans="1:16" ht="24">
      <c r="A3561" s="54" t="s">
        <v>225</v>
      </c>
      <c r="B3561" s="54" t="s">
        <v>185</v>
      </c>
      <c r="C3561" s="54" t="s">
        <v>1125</v>
      </c>
      <c r="D3561" s="54" t="s">
        <v>111</v>
      </c>
      <c r="E3561" s="54" t="s">
        <v>365</v>
      </c>
      <c r="F3561" s="54" t="s">
        <v>267</v>
      </c>
      <c r="G3561" s="54" t="s">
        <v>353</v>
      </c>
      <c r="H3561" s="54" t="s">
        <v>923</v>
      </c>
      <c r="I3561" s="54" t="s">
        <v>924</v>
      </c>
      <c r="J3561" s="54" t="s">
        <v>353</v>
      </c>
      <c r="K3561" s="54" t="s">
        <v>925</v>
      </c>
      <c r="L3561" s="89">
        <v>42622</v>
      </c>
      <c r="M3561" s="89"/>
      <c r="N3561" s="54" t="s">
        <v>926</v>
      </c>
      <c r="O3561" s="90">
        <v>0.30469600000000002</v>
      </c>
      <c r="P3561" s="54">
        <v>24</v>
      </c>
    </row>
    <row r="3562" spans="1:16" ht="24">
      <c r="A3562" s="54" t="s">
        <v>225</v>
      </c>
      <c r="B3562" s="54" t="s">
        <v>185</v>
      </c>
      <c r="C3562" s="54" t="s">
        <v>1125</v>
      </c>
      <c r="D3562" s="54" t="s">
        <v>111</v>
      </c>
      <c r="E3562" s="54" t="s">
        <v>365</v>
      </c>
      <c r="F3562" s="54" t="s">
        <v>267</v>
      </c>
      <c r="G3562" s="54" t="s">
        <v>353</v>
      </c>
      <c r="H3562" s="54" t="s">
        <v>923</v>
      </c>
      <c r="I3562" s="54" t="s">
        <v>924</v>
      </c>
      <c r="J3562" s="54" t="s">
        <v>353</v>
      </c>
      <c r="K3562" s="54" t="s">
        <v>354</v>
      </c>
      <c r="L3562" s="89">
        <v>42622</v>
      </c>
      <c r="M3562" s="89"/>
      <c r="N3562" s="54" t="s">
        <v>927</v>
      </c>
      <c r="O3562" s="90">
        <v>0.463976</v>
      </c>
      <c r="P3562" s="54">
        <v>38</v>
      </c>
    </row>
    <row r="3563" spans="1:16" ht="24">
      <c r="A3563" s="54" t="s">
        <v>225</v>
      </c>
      <c r="B3563" s="54" t="s">
        <v>185</v>
      </c>
      <c r="C3563" s="54" t="s">
        <v>1125</v>
      </c>
      <c r="D3563" s="54" t="s">
        <v>111</v>
      </c>
      <c r="E3563" s="54" t="s">
        <v>365</v>
      </c>
      <c r="F3563" s="54" t="s">
        <v>267</v>
      </c>
      <c r="G3563" s="54" t="s">
        <v>353</v>
      </c>
      <c r="H3563" s="54" t="s">
        <v>923</v>
      </c>
      <c r="I3563" s="54" t="s">
        <v>924</v>
      </c>
      <c r="J3563" s="54" t="s">
        <v>353</v>
      </c>
      <c r="K3563" s="54" t="s">
        <v>928</v>
      </c>
      <c r="L3563" s="89">
        <v>42622</v>
      </c>
      <c r="M3563" s="89"/>
      <c r="N3563" s="54" t="s">
        <v>929</v>
      </c>
      <c r="O3563" s="90">
        <v>0.232325</v>
      </c>
      <c r="P3563" s="54">
        <v>18</v>
      </c>
    </row>
    <row r="3564" spans="1:16" ht="24">
      <c r="A3564" s="54" t="s">
        <v>225</v>
      </c>
      <c r="B3564" s="54" t="s">
        <v>185</v>
      </c>
      <c r="C3564" s="54" t="s">
        <v>1125</v>
      </c>
      <c r="D3564" s="54" t="s">
        <v>111</v>
      </c>
      <c r="E3564" s="54" t="s">
        <v>365</v>
      </c>
      <c r="F3564" s="54" t="s">
        <v>267</v>
      </c>
      <c r="G3564" s="54" t="s">
        <v>353</v>
      </c>
      <c r="H3564" s="54" t="s">
        <v>923</v>
      </c>
      <c r="I3564" s="54" t="s">
        <v>924</v>
      </c>
      <c r="J3564" s="54" t="s">
        <v>353</v>
      </c>
      <c r="K3564" s="54" t="s">
        <v>930</v>
      </c>
      <c r="L3564" s="89">
        <v>42622</v>
      </c>
      <c r="M3564" s="89"/>
      <c r="N3564" s="54" t="s">
        <v>931</v>
      </c>
      <c r="O3564" s="90">
        <v>0.32200800000000002</v>
      </c>
      <c r="P3564" s="54">
        <v>27</v>
      </c>
    </row>
    <row r="3565" spans="1:16" ht="24">
      <c r="A3565" s="54" t="s">
        <v>225</v>
      </c>
      <c r="B3565" s="54" t="s">
        <v>185</v>
      </c>
      <c r="C3565" s="54" t="s">
        <v>1125</v>
      </c>
      <c r="D3565" s="54" t="s">
        <v>111</v>
      </c>
      <c r="E3565" s="54" t="s">
        <v>365</v>
      </c>
      <c r="F3565" s="54" t="s">
        <v>267</v>
      </c>
      <c r="G3565" s="54" t="s">
        <v>353</v>
      </c>
      <c r="H3565" s="54" t="s">
        <v>923</v>
      </c>
      <c r="I3565" s="54" t="s">
        <v>924</v>
      </c>
      <c r="J3565" s="54" t="s">
        <v>353</v>
      </c>
      <c r="K3565" s="54" t="s">
        <v>932</v>
      </c>
      <c r="L3565" s="89">
        <v>42622</v>
      </c>
      <c r="M3565" s="89"/>
      <c r="N3565" s="54" t="s">
        <v>933</v>
      </c>
      <c r="O3565" s="90">
        <v>0.367475</v>
      </c>
      <c r="P3565" s="54">
        <v>28</v>
      </c>
    </row>
    <row r="3566" spans="1:16" ht="24">
      <c r="A3566" s="54" t="s">
        <v>225</v>
      </c>
      <c r="B3566" s="54" t="s">
        <v>185</v>
      </c>
      <c r="C3566" s="54" t="s">
        <v>1125</v>
      </c>
      <c r="D3566" s="54" t="s">
        <v>111</v>
      </c>
      <c r="E3566" s="54" t="s">
        <v>365</v>
      </c>
      <c r="F3566" s="54" t="s">
        <v>267</v>
      </c>
      <c r="G3566" s="54" t="s">
        <v>353</v>
      </c>
      <c r="H3566" s="54" t="s">
        <v>923</v>
      </c>
      <c r="I3566" s="54" t="s">
        <v>924</v>
      </c>
      <c r="J3566" s="54" t="s">
        <v>353</v>
      </c>
      <c r="K3566" s="54" t="s">
        <v>357</v>
      </c>
      <c r="L3566" s="89">
        <v>42622</v>
      </c>
      <c r="M3566" s="89"/>
      <c r="N3566" s="54" t="s">
        <v>934</v>
      </c>
      <c r="O3566" s="90">
        <v>0.45875199999999999</v>
      </c>
      <c r="P3566" s="54">
        <v>39</v>
      </c>
    </row>
    <row r="3567" spans="1:16" ht="24">
      <c r="A3567" s="54" t="s">
        <v>225</v>
      </c>
      <c r="B3567" s="54" t="s">
        <v>185</v>
      </c>
      <c r="C3567" s="54" t="s">
        <v>1125</v>
      </c>
      <c r="D3567" s="54" t="s">
        <v>111</v>
      </c>
      <c r="E3567" s="54" t="s">
        <v>365</v>
      </c>
      <c r="F3567" s="54" t="s">
        <v>267</v>
      </c>
      <c r="G3567" s="54" t="s">
        <v>199</v>
      </c>
      <c r="H3567" s="54" t="s">
        <v>200</v>
      </c>
      <c r="I3567" s="54" t="s">
        <v>936</v>
      </c>
      <c r="J3567" s="54" t="s">
        <v>199</v>
      </c>
      <c r="K3567" s="54" t="s">
        <v>937</v>
      </c>
      <c r="L3567" s="89">
        <v>42979</v>
      </c>
      <c r="M3567" s="89"/>
      <c r="N3567" s="54" t="s">
        <v>938</v>
      </c>
      <c r="O3567" s="90">
        <v>0.3973000000000001</v>
      </c>
      <c r="P3567" s="54">
        <v>33</v>
      </c>
    </row>
    <row r="3568" spans="1:16" ht="24">
      <c r="A3568" s="54" t="s">
        <v>225</v>
      </c>
      <c r="B3568" s="54" t="s">
        <v>185</v>
      </c>
      <c r="C3568" s="54" t="s">
        <v>1125</v>
      </c>
      <c r="D3568" s="54" t="s">
        <v>111</v>
      </c>
      <c r="E3568" s="54" t="s">
        <v>365</v>
      </c>
      <c r="F3568" s="54" t="s">
        <v>267</v>
      </c>
      <c r="G3568" s="54" t="s">
        <v>199</v>
      </c>
      <c r="H3568" s="54" t="s">
        <v>200</v>
      </c>
      <c r="I3568" s="54" t="s">
        <v>936</v>
      </c>
      <c r="J3568" s="54" t="s">
        <v>199</v>
      </c>
      <c r="K3568" s="54" t="s">
        <v>939</v>
      </c>
      <c r="L3568" s="89">
        <v>42979</v>
      </c>
      <c r="M3568" s="89"/>
      <c r="N3568" s="54" t="s">
        <v>940</v>
      </c>
      <c r="O3568" s="90">
        <v>1.1180000000000001E-2</v>
      </c>
      <c r="P3568" s="54">
        <v>2</v>
      </c>
    </row>
    <row r="3569" spans="1:16" ht="24">
      <c r="A3569" s="54" t="s">
        <v>225</v>
      </c>
      <c r="B3569" s="54" t="s">
        <v>185</v>
      </c>
      <c r="C3569" s="54" t="s">
        <v>1125</v>
      </c>
      <c r="D3569" s="54" t="s">
        <v>111</v>
      </c>
      <c r="E3569" s="54" t="s">
        <v>365</v>
      </c>
      <c r="F3569" s="54" t="s">
        <v>267</v>
      </c>
      <c r="G3569" s="54" t="s">
        <v>199</v>
      </c>
      <c r="H3569" s="54" t="s">
        <v>200</v>
      </c>
      <c r="I3569" s="54" t="s">
        <v>936</v>
      </c>
      <c r="J3569" s="54" t="s">
        <v>199</v>
      </c>
      <c r="K3569" s="54" t="s">
        <v>941</v>
      </c>
      <c r="L3569" s="89">
        <v>42979</v>
      </c>
      <c r="M3569" s="89"/>
      <c r="N3569" s="54" t="s">
        <v>942</v>
      </c>
      <c r="O3569" s="90">
        <v>1.364484</v>
      </c>
      <c r="P3569" s="54">
        <v>115</v>
      </c>
    </row>
    <row r="3570" spans="1:16" ht="24">
      <c r="A3570" s="54" t="s">
        <v>225</v>
      </c>
      <c r="B3570" s="54" t="s">
        <v>185</v>
      </c>
      <c r="C3570" s="54" t="s">
        <v>1125</v>
      </c>
      <c r="D3570" s="54" t="s">
        <v>111</v>
      </c>
      <c r="E3570" s="54" t="s">
        <v>365</v>
      </c>
      <c r="F3570" s="54" t="s">
        <v>267</v>
      </c>
      <c r="G3570" s="54" t="s">
        <v>199</v>
      </c>
      <c r="H3570" s="54" t="s">
        <v>200</v>
      </c>
      <c r="I3570" s="54" t="s">
        <v>936</v>
      </c>
      <c r="J3570" s="54" t="s">
        <v>199</v>
      </c>
      <c r="K3570" s="54" t="s">
        <v>943</v>
      </c>
      <c r="L3570" s="89">
        <v>42979</v>
      </c>
      <c r="M3570" s="89"/>
      <c r="N3570" s="54" t="s">
        <v>944</v>
      </c>
      <c r="O3570" s="90">
        <v>4.1937000000000002E-2</v>
      </c>
      <c r="P3570" s="54">
        <v>4</v>
      </c>
    </row>
    <row r="3571" spans="1:16" ht="24">
      <c r="A3571" s="54" t="s">
        <v>225</v>
      </c>
      <c r="B3571" s="54" t="s">
        <v>185</v>
      </c>
      <c r="C3571" s="54" t="s">
        <v>1125</v>
      </c>
      <c r="D3571" s="54" t="s">
        <v>111</v>
      </c>
      <c r="E3571" s="54" t="s">
        <v>365</v>
      </c>
      <c r="F3571" s="54" t="s">
        <v>267</v>
      </c>
      <c r="G3571" s="54" t="s">
        <v>199</v>
      </c>
      <c r="H3571" s="54" t="s">
        <v>200</v>
      </c>
      <c r="I3571" s="54" t="s">
        <v>936</v>
      </c>
      <c r="J3571" s="54" t="s">
        <v>199</v>
      </c>
      <c r="K3571" s="54" t="s">
        <v>945</v>
      </c>
      <c r="L3571" s="89">
        <v>42979</v>
      </c>
      <c r="M3571" s="89"/>
      <c r="N3571" s="54" t="s">
        <v>946</v>
      </c>
      <c r="O3571" s="90">
        <v>3.3056000000000002E-2</v>
      </c>
      <c r="P3571" s="54">
        <v>4</v>
      </c>
    </row>
    <row r="3572" spans="1:16" ht="24">
      <c r="A3572" s="54" t="s">
        <v>225</v>
      </c>
      <c r="B3572" s="54" t="s">
        <v>185</v>
      </c>
      <c r="C3572" s="54" t="s">
        <v>1125</v>
      </c>
      <c r="D3572" s="54" t="s">
        <v>111</v>
      </c>
      <c r="E3572" s="54" t="s">
        <v>365</v>
      </c>
      <c r="F3572" s="54" t="s">
        <v>267</v>
      </c>
      <c r="G3572" s="54" t="s">
        <v>199</v>
      </c>
      <c r="H3572" s="54" t="s">
        <v>200</v>
      </c>
      <c r="I3572" s="54" t="s">
        <v>936</v>
      </c>
      <c r="J3572" s="54" t="s">
        <v>199</v>
      </c>
      <c r="K3572" s="54" t="s">
        <v>947</v>
      </c>
      <c r="L3572" s="89">
        <v>42979</v>
      </c>
      <c r="M3572" s="89"/>
      <c r="N3572" s="54" t="s">
        <v>948</v>
      </c>
      <c r="O3572" s="90">
        <v>1.1180000000000001E-2</v>
      </c>
      <c r="P3572" s="54">
        <v>2</v>
      </c>
    </row>
    <row r="3573" spans="1:16" ht="24">
      <c r="A3573" s="54" t="s">
        <v>225</v>
      </c>
      <c r="B3573" s="54" t="s">
        <v>185</v>
      </c>
      <c r="C3573" s="54" t="s">
        <v>1125</v>
      </c>
      <c r="D3573" s="54" t="s">
        <v>111</v>
      </c>
      <c r="E3573" s="54" t="s">
        <v>365</v>
      </c>
      <c r="F3573" s="54" t="s">
        <v>267</v>
      </c>
      <c r="G3573" s="54" t="s">
        <v>199</v>
      </c>
      <c r="H3573" s="54" t="s">
        <v>200</v>
      </c>
      <c r="I3573" s="54" t="s">
        <v>936</v>
      </c>
      <c r="J3573" s="54" t="s">
        <v>199</v>
      </c>
      <c r="K3573" s="54" t="s">
        <v>949</v>
      </c>
      <c r="L3573" s="89">
        <v>42979</v>
      </c>
      <c r="M3573" s="89"/>
      <c r="N3573" s="54" t="s">
        <v>950</v>
      </c>
      <c r="O3573" s="90">
        <v>1.7148E-2</v>
      </c>
      <c r="P3573" s="54">
        <v>3</v>
      </c>
    </row>
    <row r="3574" spans="1:16" ht="24">
      <c r="A3574" s="54" t="s">
        <v>225</v>
      </c>
      <c r="B3574" s="54" t="s">
        <v>185</v>
      </c>
      <c r="C3574" s="54" t="s">
        <v>1125</v>
      </c>
      <c r="D3574" s="54" t="s">
        <v>111</v>
      </c>
      <c r="E3574" s="54" t="s">
        <v>365</v>
      </c>
      <c r="F3574" s="54" t="s">
        <v>267</v>
      </c>
      <c r="G3574" s="54" t="s">
        <v>199</v>
      </c>
      <c r="H3574" s="54" t="s">
        <v>200</v>
      </c>
      <c r="I3574" s="54" t="s">
        <v>936</v>
      </c>
      <c r="J3574" s="54" t="s">
        <v>199</v>
      </c>
      <c r="K3574" s="54" t="s">
        <v>951</v>
      </c>
      <c r="L3574" s="89">
        <v>42979</v>
      </c>
      <c r="M3574" s="89"/>
      <c r="N3574" s="54" t="s">
        <v>952</v>
      </c>
      <c r="O3574" s="90">
        <v>4.2140999999999991E-2</v>
      </c>
      <c r="P3574" s="54">
        <v>4</v>
      </c>
    </row>
    <row r="3575" spans="1:16" ht="24">
      <c r="A3575" s="54" t="s">
        <v>225</v>
      </c>
      <c r="B3575" s="54" t="s">
        <v>185</v>
      </c>
      <c r="C3575" s="54" t="s">
        <v>1125</v>
      </c>
      <c r="D3575" s="54" t="s">
        <v>111</v>
      </c>
      <c r="E3575" s="54" t="s">
        <v>365</v>
      </c>
      <c r="F3575" s="54" t="s">
        <v>267</v>
      </c>
      <c r="G3575" s="54" t="s">
        <v>199</v>
      </c>
      <c r="H3575" s="54" t="s">
        <v>953</v>
      </c>
      <c r="I3575" s="54" t="s">
        <v>954</v>
      </c>
      <c r="J3575" s="54" t="s">
        <v>199</v>
      </c>
      <c r="K3575" s="54" t="s">
        <v>953</v>
      </c>
      <c r="L3575" s="89">
        <v>42867</v>
      </c>
      <c r="M3575" s="89"/>
      <c r="N3575" s="54" t="s">
        <v>955</v>
      </c>
      <c r="O3575" s="90">
        <v>0.12947700000000001</v>
      </c>
      <c r="P3575" s="54">
        <v>13</v>
      </c>
    </row>
    <row r="3576" spans="1:16" ht="24">
      <c r="A3576" s="54" t="s">
        <v>225</v>
      </c>
      <c r="B3576" s="54" t="s">
        <v>185</v>
      </c>
      <c r="C3576" s="54" t="s">
        <v>1125</v>
      </c>
      <c r="D3576" s="54" t="s">
        <v>111</v>
      </c>
      <c r="E3576" s="54" t="s">
        <v>365</v>
      </c>
      <c r="F3576" s="54" t="s">
        <v>267</v>
      </c>
      <c r="G3576" s="54" t="s">
        <v>199</v>
      </c>
      <c r="H3576" s="54" t="s">
        <v>941</v>
      </c>
      <c r="I3576" s="54" t="s">
        <v>1441</v>
      </c>
      <c r="J3576" s="54" t="s">
        <v>199</v>
      </c>
      <c r="K3576" s="54" t="s">
        <v>941</v>
      </c>
      <c r="L3576" s="89">
        <v>43210</v>
      </c>
      <c r="M3576" s="89"/>
      <c r="N3576" s="54" t="s">
        <v>1442</v>
      </c>
      <c r="O3576" s="90">
        <v>3.0757E-2</v>
      </c>
      <c r="P3576" s="54">
        <v>2</v>
      </c>
    </row>
    <row r="3577" spans="1:16" ht="24">
      <c r="A3577" s="54" t="s">
        <v>225</v>
      </c>
      <c r="B3577" s="54" t="s">
        <v>185</v>
      </c>
      <c r="C3577" s="54" t="s">
        <v>1125</v>
      </c>
      <c r="D3577" s="54" t="s">
        <v>111</v>
      </c>
      <c r="E3577" s="54" t="s">
        <v>365</v>
      </c>
      <c r="F3577" s="54" t="s">
        <v>267</v>
      </c>
      <c r="G3577" s="54" t="s">
        <v>199</v>
      </c>
      <c r="H3577" s="54" t="s">
        <v>201</v>
      </c>
      <c r="I3577" s="54" t="s">
        <v>310</v>
      </c>
      <c r="J3577" s="54" t="s">
        <v>199</v>
      </c>
      <c r="K3577" s="54" t="s">
        <v>956</v>
      </c>
      <c r="L3577" s="89">
        <v>41688</v>
      </c>
      <c r="M3577" s="89"/>
      <c r="N3577" s="54" t="s">
        <v>957</v>
      </c>
      <c r="O3577" s="90">
        <v>9.7589999999999996E-2</v>
      </c>
      <c r="P3577" s="54">
        <v>9</v>
      </c>
    </row>
    <row r="3578" spans="1:16" ht="24">
      <c r="A3578" s="54" t="s">
        <v>225</v>
      </c>
      <c r="B3578" s="54" t="s">
        <v>185</v>
      </c>
      <c r="C3578" s="54" t="s">
        <v>1125</v>
      </c>
      <c r="D3578" s="54" t="s">
        <v>111</v>
      </c>
      <c r="E3578" s="54" t="s">
        <v>365</v>
      </c>
      <c r="F3578" s="54" t="s">
        <v>267</v>
      </c>
      <c r="G3578" s="54" t="s">
        <v>199</v>
      </c>
      <c r="H3578" s="54" t="s">
        <v>201</v>
      </c>
      <c r="I3578" s="54" t="s">
        <v>310</v>
      </c>
      <c r="J3578" s="54" t="s">
        <v>199</v>
      </c>
      <c r="K3578" s="54" t="s">
        <v>958</v>
      </c>
      <c r="L3578" s="89">
        <v>41688</v>
      </c>
      <c r="M3578" s="89"/>
      <c r="N3578" s="54" t="s">
        <v>959</v>
      </c>
      <c r="O3578" s="90">
        <v>0.103558</v>
      </c>
      <c r="P3578" s="54">
        <v>10</v>
      </c>
    </row>
    <row r="3579" spans="1:16" ht="24">
      <c r="A3579" s="54" t="s">
        <v>225</v>
      </c>
      <c r="B3579" s="54" t="s">
        <v>185</v>
      </c>
      <c r="C3579" s="54" t="s">
        <v>1125</v>
      </c>
      <c r="D3579" s="54" t="s">
        <v>111</v>
      </c>
      <c r="E3579" s="54" t="s">
        <v>365</v>
      </c>
      <c r="F3579" s="54" t="s">
        <v>267</v>
      </c>
      <c r="G3579" s="54" t="s">
        <v>199</v>
      </c>
      <c r="H3579" s="54" t="s">
        <v>201</v>
      </c>
      <c r="I3579" s="54" t="s">
        <v>310</v>
      </c>
      <c r="J3579" s="54" t="s">
        <v>199</v>
      </c>
      <c r="K3579" s="54" t="s">
        <v>960</v>
      </c>
      <c r="L3579" s="89">
        <v>41688</v>
      </c>
      <c r="M3579" s="89"/>
      <c r="N3579" s="54" t="s">
        <v>961</v>
      </c>
      <c r="O3579" s="90">
        <v>0.13039200000000001</v>
      </c>
      <c r="P3579" s="54">
        <v>12</v>
      </c>
    </row>
    <row r="3580" spans="1:16" ht="24">
      <c r="A3580" s="54" t="s">
        <v>225</v>
      </c>
      <c r="B3580" s="54" t="s">
        <v>185</v>
      </c>
      <c r="C3580" s="54" t="s">
        <v>1125</v>
      </c>
      <c r="D3580" s="54" t="s">
        <v>111</v>
      </c>
      <c r="E3580" s="54" t="s">
        <v>365</v>
      </c>
      <c r="F3580" s="54" t="s">
        <v>267</v>
      </c>
      <c r="G3580" s="54" t="s">
        <v>199</v>
      </c>
      <c r="H3580" s="54" t="s">
        <v>201</v>
      </c>
      <c r="I3580" s="54" t="s">
        <v>310</v>
      </c>
      <c r="J3580" s="54" t="s">
        <v>199</v>
      </c>
      <c r="K3580" s="54" t="s">
        <v>311</v>
      </c>
      <c r="L3580" s="89">
        <v>41688</v>
      </c>
      <c r="M3580" s="89"/>
      <c r="N3580" s="54" t="s">
        <v>312</v>
      </c>
      <c r="O3580" s="90">
        <v>0.48116999999999999</v>
      </c>
      <c r="P3580" s="54">
        <v>43</v>
      </c>
    </row>
    <row r="3581" spans="1:16" ht="24">
      <c r="A3581" s="54" t="s">
        <v>225</v>
      </c>
      <c r="B3581" s="54" t="s">
        <v>185</v>
      </c>
      <c r="C3581" s="54" t="s">
        <v>1125</v>
      </c>
      <c r="D3581" s="54" t="s">
        <v>111</v>
      </c>
      <c r="E3581" s="54" t="s">
        <v>365</v>
      </c>
      <c r="F3581" s="54" t="s">
        <v>267</v>
      </c>
      <c r="G3581" s="54" t="s">
        <v>199</v>
      </c>
      <c r="H3581" s="54" t="s">
        <v>201</v>
      </c>
      <c r="I3581" s="54" t="s">
        <v>310</v>
      </c>
      <c r="J3581" s="54" t="s">
        <v>199</v>
      </c>
      <c r="K3581" s="54" t="s">
        <v>962</v>
      </c>
      <c r="L3581" s="89">
        <v>41688</v>
      </c>
      <c r="M3581" s="89"/>
      <c r="N3581" s="54" t="s">
        <v>963</v>
      </c>
      <c r="O3581" s="90">
        <v>0.33147300000000002</v>
      </c>
      <c r="P3581" s="54">
        <v>27</v>
      </c>
    </row>
    <row r="3582" spans="1:16" ht="24">
      <c r="A3582" s="54" t="s">
        <v>225</v>
      </c>
      <c r="B3582" s="54" t="s">
        <v>185</v>
      </c>
      <c r="C3582" s="54" t="s">
        <v>1125</v>
      </c>
      <c r="D3582" s="54" t="s">
        <v>111</v>
      </c>
      <c r="E3582" s="54" t="s">
        <v>365</v>
      </c>
      <c r="F3582" s="54" t="s">
        <v>267</v>
      </c>
      <c r="G3582" s="54" t="s">
        <v>199</v>
      </c>
      <c r="H3582" s="54" t="s">
        <v>201</v>
      </c>
      <c r="I3582" s="54" t="s">
        <v>310</v>
      </c>
      <c r="J3582" s="54" t="s">
        <v>199</v>
      </c>
      <c r="K3582" s="54" t="s">
        <v>964</v>
      </c>
      <c r="L3582" s="89">
        <v>41688</v>
      </c>
      <c r="M3582" s="89"/>
      <c r="N3582" s="54" t="s">
        <v>965</v>
      </c>
      <c r="O3582" s="90">
        <v>5.215199999999999E-2</v>
      </c>
      <c r="P3582" s="54">
        <v>6</v>
      </c>
    </row>
    <row r="3583" spans="1:16" ht="24">
      <c r="A3583" s="54" t="s">
        <v>225</v>
      </c>
      <c r="B3583" s="54" t="s">
        <v>185</v>
      </c>
      <c r="C3583" s="54" t="s">
        <v>1125</v>
      </c>
      <c r="D3583" s="54" t="s">
        <v>111</v>
      </c>
      <c r="E3583" s="54" t="s">
        <v>365</v>
      </c>
      <c r="F3583" s="54" t="s">
        <v>267</v>
      </c>
      <c r="G3583" s="54" t="s">
        <v>199</v>
      </c>
      <c r="H3583" s="54" t="s">
        <v>201</v>
      </c>
      <c r="I3583" s="54" t="s">
        <v>310</v>
      </c>
      <c r="J3583" s="54" t="s">
        <v>199</v>
      </c>
      <c r="K3583" s="54" t="s">
        <v>966</v>
      </c>
      <c r="L3583" s="89">
        <v>41688</v>
      </c>
      <c r="M3583" s="89"/>
      <c r="N3583" s="54" t="s">
        <v>967</v>
      </c>
      <c r="O3583" s="90">
        <v>0.106353</v>
      </c>
      <c r="P3583" s="54">
        <v>10</v>
      </c>
    </row>
    <row r="3584" spans="1:16" ht="24">
      <c r="A3584" s="54" t="s">
        <v>225</v>
      </c>
      <c r="B3584" s="54" t="s">
        <v>185</v>
      </c>
      <c r="C3584" s="54" t="s">
        <v>1125</v>
      </c>
      <c r="D3584" s="54" t="s">
        <v>111</v>
      </c>
      <c r="E3584" s="54" t="s">
        <v>365</v>
      </c>
      <c r="F3584" s="54" t="s">
        <v>267</v>
      </c>
      <c r="G3584" s="54" t="s">
        <v>199</v>
      </c>
      <c r="H3584" s="54" t="s">
        <v>201</v>
      </c>
      <c r="I3584" s="54" t="s">
        <v>310</v>
      </c>
      <c r="J3584" s="54" t="s">
        <v>199</v>
      </c>
      <c r="K3584" s="54" t="s">
        <v>313</v>
      </c>
      <c r="L3584" s="89">
        <v>41688</v>
      </c>
      <c r="M3584" s="89"/>
      <c r="N3584" s="54" t="s">
        <v>314</v>
      </c>
      <c r="O3584" s="90">
        <v>0.25603900000000002</v>
      </c>
      <c r="P3584" s="54">
        <v>19</v>
      </c>
    </row>
    <row r="3585" spans="1:16" ht="24">
      <c r="A3585" s="54" t="s">
        <v>225</v>
      </c>
      <c r="B3585" s="54" t="s">
        <v>185</v>
      </c>
      <c r="C3585" s="54" t="s">
        <v>1125</v>
      </c>
      <c r="D3585" s="54" t="s">
        <v>111</v>
      </c>
      <c r="E3585" s="54" t="s">
        <v>365</v>
      </c>
      <c r="F3585" s="54" t="s">
        <v>267</v>
      </c>
      <c r="G3585" s="54" t="s">
        <v>199</v>
      </c>
      <c r="H3585" s="54" t="s">
        <v>201</v>
      </c>
      <c r="I3585" s="54" t="s">
        <v>310</v>
      </c>
      <c r="J3585" s="54" t="s">
        <v>199</v>
      </c>
      <c r="K3585" s="54" t="s">
        <v>968</v>
      </c>
      <c r="L3585" s="89">
        <v>41688</v>
      </c>
      <c r="M3585" s="89"/>
      <c r="N3585" s="54" t="s">
        <v>969</v>
      </c>
      <c r="O3585" s="90">
        <v>0.13711100000000001</v>
      </c>
      <c r="P3585" s="54">
        <v>12</v>
      </c>
    </row>
    <row r="3586" spans="1:16" ht="24">
      <c r="A3586" s="54" t="s">
        <v>225</v>
      </c>
      <c r="B3586" s="54" t="s">
        <v>185</v>
      </c>
      <c r="C3586" s="54" t="s">
        <v>1125</v>
      </c>
      <c r="D3586" s="54" t="s">
        <v>111</v>
      </c>
      <c r="E3586" s="54" t="s">
        <v>365</v>
      </c>
      <c r="F3586" s="54" t="s">
        <v>267</v>
      </c>
      <c r="G3586" s="54" t="s">
        <v>199</v>
      </c>
      <c r="H3586" s="54" t="s">
        <v>201</v>
      </c>
      <c r="I3586" s="54" t="s">
        <v>310</v>
      </c>
      <c r="J3586" s="54" t="s">
        <v>199</v>
      </c>
      <c r="K3586" s="54" t="s">
        <v>201</v>
      </c>
      <c r="L3586" s="89">
        <v>41688</v>
      </c>
      <c r="M3586" s="89"/>
      <c r="N3586" s="54" t="s">
        <v>970</v>
      </c>
      <c r="O3586" s="90">
        <v>0.67491500000000004</v>
      </c>
      <c r="P3586" s="54">
        <v>60</v>
      </c>
    </row>
    <row r="3587" spans="1:16" ht="24">
      <c r="A3587" s="54" t="s">
        <v>225</v>
      </c>
      <c r="B3587" s="54" t="s">
        <v>185</v>
      </c>
      <c r="C3587" s="54" t="s">
        <v>1125</v>
      </c>
      <c r="D3587" s="54" t="s">
        <v>111</v>
      </c>
      <c r="E3587" s="54" t="s">
        <v>365</v>
      </c>
      <c r="F3587" s="54" t="s">
        <v>267</v>
      </c>
      <c r="G3587" s="54" t="s">
        <v>199</v>
      </c>
      <c r="H3587" s="54" t="s">
        <v>201</v>
      </c>
      <c r="I3587" s="54" t="s">
        <v>310</v>
      </c>
      <c r="J3587" s="54" t="s">
        <v>199</v>
      </c>
      <c r="K3587" s="54" t="s">
        <v>315</v>
      </c>
      <c r="L3587" s="89">
        <v>41688</v>
      </c>
      <c r="M3587" s="89"/>
      <c r="N3587" s="54" t="s">
        <v>316</v>
      </c>
      <c r="O3587" s="90">
        <v>0.58767000000000003</v>
      </c>
      <c r="P3587" s="54">
        <v>44</v>
      </c>
    </row>
    <row r="3588" spans="1:16" ht="24">
      <c r="A3588" s="54" t="s">
        <v>225</v>
      </c>
      <c r="B3588" s="54" t="s">
        <v>185</v>
      </c>
      <c r="C3588" s="54" t="s">
        <v>1125</v>
      </c>
      <c r="D3588" s="54" t="s">
        <v>111</v>
      </c>
      <c r="E3588" s="54" t="s">
        <v>365</v>
      </c>
      <c r="F3588" s="54" t="s">
        <v>267</v>
      </c>
      <c r="G3588" s="54" t="s">
        <v>1467</v>
      </c>
      <c r="H3588" s="54" t="s">
        <v>1468</v>
      </c>
      <c r="I3588" s="54" t="s">
        <v>1469</v>
      </c>
      <c r="J3588" s="54" t="s">
        <v>1467</v>
      </c>
      <c r="K3588" s="54" t="s">
        <v>1470</v>
      </c>
      <c r="L3588" s="89">
        <v>43308</v>
      </c>
      <c r="M3588" s="89"/>
      <c r="N3588" s="54" t="s">
        <v>1471</v>
      </c>
      <c r="O3588" s="90">
        <v>2.4246E-2</v>
      </c>
      <c r="P3588" s="54">
        <v>2</v>
      </c>
    </row>
    <row r="3589" spans="1:16" ht="24">
      <c r="A3589" s="54" t="s">
        <v>225</v>
      </c>
      <c r="B3589" s="54" t="s">
        <v>185</v>
      </c>
      <c r="C3589" s="54" t="s">
        <v>1125</v>
      </c>
      <c r="D3589" s="54" t="s">
        <v>111</v>
      </c>
      <c r="E3589" s="54" t="s">
        <v>365</v>
      </c>
      <c r="F3589" s="54" t="s">
        <v>267</v>
      </c>
      <c r="G3589" s="54" t="s">
        <v>1467</v>
      </c>
      <c r="H3589" s="54" t="s">
        <v>1468</v>
      </c>
      <c r="I3589" s="54" t="s">
        <v>1469</v>
      </c>
      <c r="J3589" s="54" t="s">
        <v>1467</v>
      </c>
      <c r="K3589" s="54" t="s">
        <v>1474</v>
      </c>
      <c r="L3589" s="89">
        <v>43308</v>
      </c>
      <c r="M3589" s="89"/>
      <c r="N3589" s="54" t="s">
        <v>1475</v>
      </c>
      <c r="O3589" s="90">
        <v>1.5275E-2</v>
      </c>
      <c r="P3589" s="54">
        <v>1</v>
      </c>
    </row>
    <row r="3590" spans="1:16" ht="24">
      <c r="A3590" s="54" t="s">
        <v>225</v>
      </c>
      <c r="B3590" s="54" t="s">
        <v>185</v>
      </c>
      <c r="C3590" s="54" t="s">
        <v>1125</v>
      </c>
      <c r="D3590" s="54" t="s">
        <v>111</v>
      </c>
      <c r="E3590" s="54" t="s">
        <v>365</v>
      </c>
      <c r="F3590" s="54" t="s">
        <v>267</v>
      </c>
      <c r="G3590" s="54" t="s">
        <v>1467</v>
      </c>
      <c r="H3590" s="54" t="s">
        <v>1468</v>
      </c>
      <c r="I3590" s="54" t="s">
        <v>1469</v>
      </c>
      <c r="J3590" s="54" t="s">
        <v>1467</v>
      </c>
      <c r="K3590" s="54" t="s">
        <v>1478</v>
      </c>
      <c r="L3590" s="89">
        <v>43308</v>
      </c>
      <c r="M3590" s="89"/>
      <c r="N3590" s="54" t="s">
        <v>1479</v>
      </c>
      <c r="O3590" s="90">
        <v>3.1815999999999997E-2</v>
      </c>
      <c r="P3590" s="54">
        <v>2</v>
      </c>
    </row>
    <row r="3591" spans="1:16" ht="24">
      <c r="A3591" s="54" t="s">
        <v>225</v>
      </c>
      <c r="B3591" s="54" t="s">
        <v>185</v>
      </c>
      <c r="C3591" s="54" t="s">
        <v>1125</v>
      </c>
      <c r="D3591" s="54" t="s">
        <v>111</v>
      </c>
      <c r="E3591" s="54" t="s">
        <v>365</v>
      </c>
      <c r="F3591" s="54" t="s">
        <v>267</v>
      </c>
      <c r="G3591" s="54" t="s">
        <v>1467</v>
      </c>
      <c r="H3591" s="54" t="s">
        <v>1468</v>
      </c>
      <c r="I3591" s="54" t="s">
        <v>1469</v>
      </c>
      <c r="J3591" s="54" t="s">
        <v>1467</v>
      </c>
      <c r="K3591" s="54" t="s">
        <v>1482</v>
      </c>
      <c r="L3591" s="89">
        <v>43308</v>
      </c>
      <c r="M3591" s="89"/>
      <c r="N3591" s="54" t="s">
        <v>1483</v>
      </c>
      <c r="O3591" s="90">
        <v>1.5481999999999999E-2</v>
      </c>
      <c r="P3591" s="54">
        <v>1</v>
      </c>
    </row>
    <row r="3592" spans="1:16" ht="24">
      <c r="A3592" s="54" t="s">
        <v>225</v>
      </c>
      <c r="B3592" s="54" t="s">
        <v>185</v>
      </c>
      <c r="C3592" s="54" t="s">
        <v>1125</v>
      </c>
      <c r="D3592" s="54" t="s">
        <v>111</v>
      </c>
      <c r="E3592" s="54" t="s">
        <v>365</v>
      </c>
      <c r="F3592" s="54" t="s">
        <v>267</v>
      </c>
      <c r="G3592" s="54" t="s">
        <v>202</v>
      </c>
      <c r="H3592" s="54" t="s">
        <v>1412</v>
      </c>
      <c r="I3592" s="54" t="s">
        <v>1413</v>
      </c>
      <c r="J3592" s="54" t="s">
        <v>202</v>
      </c>
      <c r="K3592" s="54" t="s">
        <v>1412</v>
      </c>
      <c r="L3592" s="89">
        <v>43042</v>
      </c>
      <c r="M3592" s="89"/>
      <c r="N3592" s="54" t="s">
        <v>1414</v>
      </c>
      <c r="O3592" s="90">
        <v>1.1180000000000001E-2</v>
      </c>
      <c r="P3592" s="54">
        <v>2</v>
      </c>
    </row>
    <row r="3593" spans="1:16" ht="24">
      <c r="A3593" s="54" t="s">
        <v>225</v>
      </c>
      <c r="B3593" s="54" t="s">
        <v>185</v>
      </c>
      <c r="C3593" s="54" t="s">
        <v>1125</v>
      </c>
      <c r="D3593" s="54" t="s">
        <v>111</v>
      </c>
      <c r="E3593" s="54" t="s">
        <v>365</v>
      </c>
      <c r="F3593" s="54" t="s">
        <v>267</v>
      </c>
      <c r="G3593" s="54" t="s">
        <v>202</v>
      </c>
      <c r="H3593" s="54" t="s">
        <v>993</v>
      </c>
      <c r="I3593" s="54" t="s">
        <v>994</v>
      </c>
      <c r="J3593" s="54" t="s">
        <v>202</v>
      </c>
      <c r="K3593" s="54" t="s">
        <v>993</v>
      </c>
      <c r="L3593" s="89">
        <v>42052</v>
      </c>
      <c r="M3593" s="89"/>
      <c r="N3593" s="54" t="s">
        <v>995</v>
      </c>
      <c r="O3593" s="90">
        <v>0.160052</v>
      </c>
      <c r="P3593" s="54">
        <v>11</v>
      </c>
    </row>
    <row r="3594" spans="1:16" ht="24">
      <c r="A3594" s="54" t="s">
        <v>225</v>
      </c>
      <c r="B3594" s="54" t="s">
        <v>185</v>
      </c>
      <c r="C3594" s="54" t="s">
        <v>1125</v>
      </c>
      <c r="D3594" s="54" t="s">
        <v>111</v>
      </c>
      <c r="E3594" s="54" t="s">
        <v>365</v>
      </c>
      <c r="F3594" s="54" t="s">
        <v>267</v>
      </c>
      <c r="G3594" s="54" t="s">
        <v>202</v>
      </c>
      <c r="H3594" s="54" t="s">
        <v>203</v>
      </c>
      <c r="I3594" s="54" t="s">
        <v>996</v>
      </c>
      <c r="J3594" s="54" t="s">
        <v>202</v>
      </c>
      <c r="K3594" s="54" t="s">
        <v>997</v>
      </c>
      <c r="L3594" s="89">
        <v>42136</v>
      </c>
      <c r="M3594" s="89"/>
      <c r="N3594" s="54" t="s">
        <v>998</v>
      </c>
      <c r="O3594" s="90">
        <v>5.2110000000000004E-3</v>
      </c>
      <c r="P3594" s="54">
        <v>1</v>
      </c>
    </row>
    <row r="3595" spans="1:16" ht="24">
      <c r="A3595" s="54" t="s">
        <v>225</v>
      </c>
      <c r="B3595" s="54" t="s">
        <v>185</v>
      </c>
      <c r="C3595" s="54" t="s">
        <v>1125</v>
      </c>
      <c r="D3595" s="54" t="s">
        <v>111</v>
      </c>
      <c r="E3595" s="54" t="s">
        <v>365</v>
      </c>
      <c r="F3595" s="54" t="s">
        <v>267</v>
      </c>
      <c r="G3595" s="54" t="s">
        <v>202</v>
      </c>
      <c r="H3595" s="54" t="s">
        <v>203</v>
      </c>
      <c r="I3595" s="54" t="s">
        <v>996</v>
      </c>
      <c r="J3595" s="54" t="s">
        <v>202</v>
      </c>
      <c r="K3595" s="54" t="s">
        <v>999</v>
      </c>
      <c r="L3595" s="89">
        <v>42136</v>
      </c>
      <c r="M3595" s="89"/>
      <c r="N3595" s="54" t="s">
        <v>1000</v>
      </c>
      <c r="O3595" s="90">
        <v>5.2110000000000004E-3</v>
      </c>
      <c r="P3595" s="54">
        <v>1</v>
      </c>
    </row>
    <row r="3596" spans="1:16" ht="24">
      <c r="A3596" s="54" t="s">
        <v>225</v>
      </c>
      <c r="B3596" s="54" t="s">
        <v>185</v>
      </c>
      <c r="C3596" s="54" t="s">
        <v>1125</v>
      </c>
      <c r="D3596" s="54" t="s">
        <v>111</v>
      </c>
      <c r="E3596" s="54" t="s">
        <v>365</v>
      </c>
      <c r="F3596" s="54" t="s">
        <v>267</v>
      </c>
      <c r="G3596" s="54" t="s">
        <v>202</v>
      </c>
      <c r="H3596" s="54" t="s">
        <v>203</v>
      </c>
      <c r="I3596" s="54" t="s">
        <v>996</v>
      </c>
      <c r="J3596" s="54" t="s">
        <v>202</v>
      </c>
      <c r="K3596" s="54" t="s">
        <v>1001</v>
      </c>
      <c r="L3596" s="89">
        <v>42136</v>
      </c>
      <c r="M3596" s="89"/>
      <c r="N3596" s="54" t="s">
        <v>1002</v>
      </c>
      <c r="O3596" s="90">
        <v>1.1180000000000001E-2</v>
      </c>
      <c r="P3596" s="54">
        <v>2</v>
      </c>
    </row>
    <row r="3597" spans="1:16" ht="24">
      <c r="A3597" s="54" t="s">
        <v>225</v>
      </c>
      <c r="B3597" s="54" t="s">
        <v>185</v>
      </c>
      <c r="C3597" s="54" t="s">
        <v>1125</v>
      </c>
      <c r="D3597" s="54" t="s">
        <v>111</v>
      </c>
      <c r="E3597" s="54" t="s">
        <v>365</v>
      </c>
      <c r="F3597" s="54" t="s">
        <v>267</v>
      </c>
      <c r="G3597" s="54" t="s">
        <v>202</v>
      </c>
      <c r="H3597" s="54" t="s">
        <v>203</v>
      </c>
      <c r="I3597" s="54" t="s">
        <v>996</v>
      </c>
      <c r="J3597" s="54" t="s">
        <v>202</v>
      </c>
      <c r="K3597" s="54" t="s">
        <v>1003</v>
      </c>
      <c r="L3597" s="89">
        <v>42136</v>
      </c>
      <c r="M3597" s="89"/>
      <c r="N3597" s="54" t="s">
        <v>1004</v>
      </c>
      <c r="O3597" s="90">
        <v>5.2110000000000004E-3</v>
      </c>
      <c r="P3597" s="54">
        <v>1</v>
      </c>
    </row>
    <row r="3598" spans="1:16" ht="24">
      <c r="A3598" s="54" t="s">
        <v>225</v>
      </c>
      <c r="B3598" s="54" t="s">
        <v>185</v>
      </c>
      <c r="C3598" s="54" t="s">
        <v>1125</v>
      </c>
      <c r="D3598" s="54" t="s">
        <v>111</v>
      </c>
      <c r="E3598" s="54" t="s">
        <v>365</v>
      </c>
      <c r="F3598" s="54" t="s">
        <v>267</v>
      </c>
      <c r="G3598" s="54" t="s">
        <v>202</v>
      </c>
      <c r="H3598" s="54" t="s">
        <v>203</v>
      </c>
      <c r="I3598" s="54" t="s">
        <v>996</v>
      </c>
      <c r="J3598" s="54" t="s">
        <v>202</v>
      </c>
      <c r="K3598" s="54" t="s">
        <v>1005</v>
      </c>
      <c r="L3598" s="89">
        <v>42136</v>
      </c>
      <c r="M3598" s="89"/>
      <c r="N3598" s="54" t="s">
        <v>1006</v>
      </c>
      <c r="O3598" s="90">
        <v>5.2110000000000004E-3</v>
      </c>
      <c r="P3598" s="54">
        <v>1</v>
      </c>
    </row>
    <row r="3599" spans="1:16" ht="24">
      <c r="A3599" s="54" t="s">
        <v>225</v>
      </c>
      <c r="B3599" s="54" t="s">
        <v>185</v>
      </c>
      <c r="C3599" s="54" t="s">
        <v>1125</v>
      </c>
      <c r="D3599" s="54" t="s">
        <v>111</v>
      </c>
      <c r="E3599" s="54" t="s">
        <v>365</v>
      </c>
      <c r="F3599" s="54" t="s">
        <v>267</v>
      </c>
      <c r="G3599" s="54" t="s">
        <v>202</v>
      </c>
      <c r="H3599" s="54" t="s">
        <v>203</v>
      </c>
      <c r="I3599" s="54" t="s">
        <v>996</v>
      </c>
      <c r="J3599" s="54" t="s">
        <v>202</v>
      </c>
      <c r="K3599" s="54" t="s">
        <v>1007</v>
      </c>
      <c r="L3599" s="89">
        <v>42136</v>
      </c>
      <c r="M3599" s="89"/>
      <c r="N3599" s="54" t="s">
        <v>1008</v>
      </c>
      <c r="O3599" s="90">
        <v>5.2110000000000004E-3</v>
      </c>
      <c r="P3599" s="54">
        <v>1</v>
      </c>
    </row>
    <row r="3600" spans="1:16" ht="24">
      <c r="A3600" s="54" t="s">
        <v>225</v>
      </c>
      <c r="B3600" s="54" t="s">
        <v>185</v>
      </c>
      <c r="C3600" s="54" t="s">
        <v>1125</v>
      </c>
      <c r="D3600" s="54" t="s">
        <v>111</v>
      </c>
      <c r="E3600" s="54" t="s">
        <v>365</v>
      </c>
      <c r="F3600" s="54" t="s">
        <v>267</v>
      </c>
      <c r="G3600" s="54" t="s">
        <v>202</v>
      </c>
      <c r="H3600" s="54" t="s">
        <v>203</v>
      </c>
      <c r="I3600" s="54" t="s">
        <v>996</v>
      </c>
      <c r="J3600" s="54" t="s">
        <v>202</v>
      </c>
      <c r="K3600" s="54" t="s">
        <v>1009</v>
      </c>
      <c r="L3600" s="89">
        <v>42136</v>
      </c>
      <c r="M3600" s="89"/>
      <c r="N3600" s="54" t="s">
        <v>1010</v>
      </c>
      <c r="O3600" s="90">
        <v>5.2110000000000004E-3</v>
      </c>
      <c r="P3600" s="54">
        <v>1</v>
      </c>
    </row>
    <row r="3601" spans="1:16" ht="24">
      <c r="A3601" s="54" t="s">
        <v>225</v>
      </c>
      <c r="B3601" s="54" t="s">
        <v>185</v>
      </c>
      <c r="C3601" s="54" t="s">
        <v>1125</v>
      </c>
      <c r="D3601" s="54" t="s">
        <v>111</v>
      </c>
      <c r="E3601" s="54" t="s">
        <v>365</v>
      </c>
      <c r="F3601" s="54" t="s">
        <v>267</v>
      </c>
      <c r="G3601" s="54" t="s">
        <v>202</v>
      </c>
      <c r="H3601" s="54" t="s">
        <v>1403</v>
      </c>
      <c r="I3601" s="54" t="s">
        <v>1404</v>
      </c>
      <c r="J3601" s="54" t="s">
        <v>202</v>
      </c>
      <c r="K3601" s="54" t="s">
        <v>1420</v>
      </c>
      <c r="L3601" s="89">
        <v>43154</v>
      </c>
      <c r="M3601" s="89"/>
      <c r="N3601" s="54" t="s">
        <v>1421</v>
      </c>
      <c r="O3601" s="90">
        <v>5.2110000000000004E-3</v>
      </c>
      <c r="P3601" s="54">
        <v>1</v>
      </c>
    </row>
    <row r="3602" spans="1:16" ht="24">
      <c r="A3602" s="54" t="s">
        <v>225</v>
      </c>
      <c r="B3602" s="54" t="s">
        <v>185</v>
      </c>
      <c r="C3602" s="54" t="s">
        <v>1125</v>
      </c>
      <c r="D3602" s="54" t="s">
        <v>111</v>
      </c>
      <c r="E3602" s="54" t="s">
        <v>365</v>
      </c>
      <c r="F3602" s="54" t="s">
        <v>267</v>
      </c>
      <c r="G3602" s="54" t="s">
        <v>202</v>
      </c>
      <c r="H3602" s="54" t="s">
        <v>1403</v>
      </c>
      <c r="I3602" s="54" t="s">
        <v>1404</v>
      </c>
      <c r="J3602" s="54" t="s">
        <v>202</v>
      </c>
      <c r="K3602" s="54" t="s">
        <v>1422</v>
      </c>
      <c r="L3602" s="89">
        <v>43154</v>
      </c>
      <c r="M3602" s="89"/>
      <c r="N3602" s="54" t="s">
        <v>1423</v>
      </c>
      <c r="O3602" s="90">
        <v>1.1180000000000001E-2</v>
      </c>
      <c r="P3602" s="54">
        <v>2</v>
      </c>
    </row>
    <row r="3603" spans="1:16" ht="24">
      <c r="A3603" s="54" t="s">
        <v>225</v>
      </c>
      <c r="B3603" s="54" t="s">
        <v>185</v>
      </c>
      <c r="C3603" s="54" t="s">
        <v>1125</v>
      </c>
      <c r="D3603" s="54" t="s">
        <v>111</v>
      </c>
      <c r="E3603" s="54" t="s">
        <v>365</v>
      </c>
      <c r="F3603" s="54" t="s">
        <v>267</v>
      </c>
      <c r="G3603" s="54" t="s">
        <v>202</v>
      </c>
      <c r="H3603" s="54" t="s">
        <v>1403</v>
      </c>
      <c r="I3603" s="54" t="s">
        <v>1404</v>
      </c>
      <c r="J3603" s="54" t="s">
        <v>202</v>
      </c>
      <c r="K3603" s="54" t="s">
        <v>1424</v>
      </c>
      <c r="L3603" s="89">
        <v>43154</v>
      </c>
      <c r="M3603" s="89"/>
      <c r="N3603" s="54" t="s">
        <v>1425</v>
      </c>
      <c r="O3603" s="90">
        <v>5.2110000000000004E-3</v>
      </c>
      <c r="P3603" s="54">
        <v>1</v>
      </c>
    </row>
    <row r="3604" spans="1:16" ht="24">
      <c r="A3604" s="54" t="s">
        <v>225</v>
      </c>
      <c r="B3604" s="54" t="s">
        <v>185</v>
      </c>
      <c r="C3604" s="54" t="s">
        <v>1125</v>
      </c>
      <c r="D3604" s="54" t="s">
        <v>111</v>
      </c>
      <c r="E3604" s="54" t="s">
        <v>365</v>
      </c>
      <c r="F3604" s="54" t="s">
        <v>267</v>
      </c>
      <c r="G3604" s="54" t="s">
        <v>202</v>
      </c>
      <c r="H3604" s="54" t="s">
        <v>1403</v>
      </c>
      <c r="I3604" s="54" t="s">
        <v>1404</v>
      </c>
      <c r="J3604" s="54" t="s">
        <v>202</v>
      </c>
      <c r="K3604" s="54" t="s">
        <v>1426</v>
      </c>
      <c r="L3604" s="89">
        <v>43154</v>
      </c>
      <c r="M3604" s="89"/>
      <c r="N3604" s="54" t="s">
        <v>1427</v>
      </c>
      <c r="O3604" s="90">
        <v>2.0693E-2</v>
      </c>
      <c r="P3604" s="54">
        <v>2</v>
      </c>
    </row>
    <row r="3605" spans="1:16" ht="24">
      <c r="A3605" s="54" t="s">
        <v>225</v>
      </c>
      <c r="B3605" s="54" t="s">
        <v>185</v>
      </c>
      <c r="C3605" s="54" t="s">
        <v>1125</v>
      </c>
      <c r="D3605" s="54" t="s">
        <v>111</v>
      </c>
      <c r="E3605" s="54" t="s">
        <v>365</v>
      </c>
      <c r="F3605" s="54" t="s">
        <v>267</v>
      </c>
      <c r="G3605" s="54" t="s">
        <v>202</v>
      </c>
      <c r="H3605" s="54" t="s">
        <v>1403</v>
      </c>
      <c r="I3605" s="54" t="s">
        <v>1404</v>
      </c>
      <c r="J3605" s="54" t="s">
        <v>202</v>
      </c>
      <c r="K3605" s="54" t="s">
        <v>1428</v>
      </c>
      <c r="L3605" s="89">
        <v>43154</v>
      </c>
      <c r="M3605" s="89"/>
      <c r="N3605" s="54" t="s">
        <v>1429</v>
      </c>
      <c r="O3605" s="90">
        <v>5.2110000000000004E-3</v>
      </c>
      <c r="P3605" s="54">
        <v>1</v>
      </c>
    </row>
    <row r="3606" spans="1:16" ht="24">
      <c r="A3606" s="54" t="s">
        <v>225</v>
      </c>
      <c r="B3606" s="54" t="s">
        <v>185</v>
      </c>
      <c r="C3606" s="54" t="s">
        <v>1125</v>
      </c>
      <c r="D3606" s="54" t="s">
        <v>111</v>
      </c>
      <c r="E3606" s="54" t="s">
        <v>365</v>
      </c>
      <c r="F3606" s="54" t="s">
        <v>267</v>
      </c>
      <c r="G3606" s="54" t="s">
        <v>202</v>
      </c>
      <c r="H3606" s="54" t="s">
        <v>1403</v>
      </c>
      <c r="I3606" s="54" t="s">
        <v>1404</v>
      </c>
      <c r="J3606" s="54" t="s">
        <v>202</v>
      </c>
      <c r="K3606" s="54" t="s">
        <v>1430</v>
      </c>
      <c r="L3606" s="89">
        <v>43154</v>
      </c>
      <c r="M3606" s="89"/>
      <c r="N3606" s="54" t="s">
        <v>1431</v>
      </c>
      <c r="O3606" s="90">
        <v>5.2110000000000004E-3</v>
      </c>
      <c r="P3606" s="54">
        <v>1</v>
      </c>
    </row>
    <row r="3607" spans="1:16" ht="24">
      <c r="A3607" s="54" t="s">
        <v>225</v>
      </c>
      <c r="B3607" s="54" t="s">
        <v>185</v>
      </c>
      <c r="C3607" s="54" t="s">
        <v>1125</v>
      </c>
      <c r="D3607" s="54" t="s">
        <v>111</v>
      </c>
      <c r="E3607" s="54" t="s">
        <v>365</v>
      </c>
      <c r="F3607" s="54" t="s">
        <v>267</v>
      </c>
      <c r="G3607" s="54" t="s">
        <v>202</v>
      </c>
      <c r="H3607" s="54" t="s">
        <v>1403</v>
      </c>
      <c r="I3607" s="54" t="s">
        <v>1404</v>
      </c>
      <c r="J3607" s="54" t="s">
        <v>202</v>
      </c>
      <c r="K3607" s="54" t="s">
        <v>1415</v>
      </c>
      <c r="L3607" s="89">
        <v>43154</v>
      </c>
      <c r="M3607" s="89"/>
      <c r="N3607" s="54" t="s">
        <v>1416</v>
      </c>
      <c r="O3607" s="90">
        <v>0.18565000000000001</v>
      </c>
      <c r="P3607" s="54">
        <v>20</v>
      </c>
    </row>
    <row r="3608" spans="1:16" ht="24">
      <c r="A3608" s="54" t="s">
        <v>225</v>
      </c>
      <c r="B3608" s="54" t="s">
        <v>185</v>
      </c>
      <c r="C3608" s="54" t="s">
        <v>1125</v>
      </c>
      <c r="D3608" s="54" t="s">
        <v>111</v>
      </c>
      <c r="E3608" s="54" t="s">
        <v>365</v>
      </c>
      <c r="F3608" s="54" t="s">
        <v>267</v>
      </c>
      <c r="G3608" s="54" t="s">
        <v>202</v>
      </c>
      <c r="H3608" s="54" t="s">
        <v>1403</v>
      </c>
      <c r="I3608" s="54" t="s">
        <v>1404</v>
      </c>
      <c r="J3608" s="54" t="s">
        <v>202</v>
      </c>
      <c r="K3608" s="54" t="s">
        <v>1432</v>
      </c>
      <c r="L3608" s="89">
        <v>43154</v>
      </c>
      <c r="M3608" s="89"/>
      <c r="N3608" s="54" t="s">
        <v>1433</v>
      </c>
      <c r="O3608" s="90">
        <v>5.2110000000000004E-3</v>
      </c>
      <c r="P3608" s="54">
        <v>1</v>
      </c>
    </row>
    <row r="3609" spans="1:16" ht="24">
      <c r="A3609" s="54" t="s">
        <v>225</v>
      </c>
      <c r="B3609" s="54" t="s">
        <v>185</v>
      </c>
      <c r="C3609" s="54" t="s">
        <v>1125</v>
      </c>
      <c r="D3609" s="54" t="s">
        <v>111</v>
      </c>
      <c r="E3609" s="54" t="s">
        <v>365</v>
      </c>
      <c r="F3609" s="54" t="s">
        <v>267</v>
      </c>
      <c r="G3609" s="54" t="s">
        <v>202</v>
      </c>
      <c r="H3609" s="54" t="s">
        <v>1403</v>
      </c>
      <c r="I3609" s="54" t="s">
        <v>1404</v>
      </c>
      <c r="J3609" s="54" t="s">
        <v>202</v>
      </c>
      <c r="K3609" s="54" t="s">
        <v>1418</v>
      </c>
      <c r="L3609" s="89">
        <v>43154</v>
      </c>
      <c r="M3609" s="89"/>
      <c r="N3609" s="54" t="s">
        <v>1419</v>
      </c>
      <c r="O3609" s="90">
        <v>5.2110000000000004E-3</v>
      </c>
      <c r="P3609" s="54">
        <v>1</v>
      </c>
    </row>
    <row r="3610" spans="1:16" ht="24">
      <c r="A3610" s="54" t="s">
        <v>225</v>
      </c>
      <c r="B3610" s="54" t="s">
        <v>185</v>
      </c>
      <c r="C3610" s="54" t="s">
        <v>1125</v>
      </c>
      <c r="D3610" s="54" t="s">
        <v>111</v>
      </c>
      <c r="E3610" s="54" t="s">
        <v>365</v>
      </c>
      <c r="F3610" s="54" t="s">
        <v>267</v>
      </c>
      <c r="G3610" s="54" t="s">
        <v>202</v>
      </c>
      <c r="H3610" s="54" t="s">
        <v>1011</v>
      </c>
      <c r="I3610" s="54" t="s">
        <v>1012</v>
      </c>
      <c r="J3610" s="54" t="s">
        <v>202</v>
      </c>
      <c r="K3610" s="54" t="s">
        <v>1013</v>
      </c>
      <c r="L3610" s="89">
        <v>41982</v>
      </c>
      <c r="M3610" s="89"/>
      <c r="N3610" s="54" t="s">
        <v>1014</v>
      </c>
      <c r="O3610" s="90">
        <v>5.2110000000000004E-3</v>
      </c>
      <c r="P3610" s="54">
        <v>1</v>
      </c>
    </row>
    <row r="3611" spans="1:16" ht="24">
      <c r="A3611" s="54" t="s">
        <v>225</v>
      </c>
      <c r="B3611" s="54" t="s">
        <v>185</v>
      </c>
      <c r="C3611" s="54" t="s">
        <v>1125</v>
      </c>
      <c r="D3611" s="54" t="s">
        <v>111</v>
      </c>
      <c r="E3611" s="54" t="s">
        <v>365</v>
      </c>
      <c r="F3611" s="54" t="s">
        <v>267</v>
      </c>
      <c r="G3611" s="54" t="s">
        <v>202</v>
      </c>
      <c r="H3611" s="54" t="s">
        <v>1011</v>
      </c>
      <c r="I3611" s="54" t="s">
        <v>1012</v>
      </c>
      <c r="J3611" s="54" t="s">
        <v>202</v>
      </c>
      <c r="K3611" s="54" t="s">
        <v>1015</v>
      </c>
      <c r="L3611" s="89">
        <v>41982</v>
      </c>
      <c r="M3611" s="89"/>
      <c r="N3611" s="54" t="s">
        <v>1016</v>
      </c>
      <c r="O3611" s="90">
        <v>2.1118999999999999E-2</v>
      </c>
      <c r="P3611" s="54">
        <v>2</v>
      </c>
    </row>
    <row r="3612" spans="1:16" ht="24">
      <c r="A3612" s="54" t="s">
        <v>225</v>
      </c>
      <c r="B3612" s="54" t="s">
        <v>185</v>
      </c>
      <c r="C3612" s="54" t="s">
        <v>1125</v>
      </c>
      <c r="D3612" s="54" t="s">
        <v>111</v>
      </c>
      <c r="E3612" s="54" t="s">
        <v>365</v>
      </c>
      <c r="F3612" s="54" t="s">
        <v>267</v>
      </c>
      <c r="G3612" s="54" t="s">
        <v>1018</v>
      </c>
      <c r="H3612" s="54" t="s">
        <v>1019</v>
      </c>
      <c r="I3612" s="54" t="s">
        <v>1020</v>
      </c>
      <c r="J3612" s="54" t="s">
        <v>1018</v>
      </c>
      <c r="K3612" s="54" t="s">
        <v>1023</v>
      </c>
      <c r="L3612" s="89">
        <v>41688</v>
      </c>
      <c r="M3612" s="89"/>
      <c r="N3612" s="54" t="s">
        <v>1024</v>
      </c>
      <c r="O3612" s="90">
        <v>0.10578899999999999</v>
      </c>
      <c r="P3612" s="54">
        <v>8</v>
      </c>
    </row>
    <row r="3613" spans="1:16" ht="24">
      <c r="A3613" s="54" t="s">
        <v>225</v>
      </c>
      <c r="B3613" s="54" t="s">
        <v>185</v>
      </c>
      <c r="C3613" s="54" t="s">
        <v>1125</v>
      </c>
      <c r="D3613" s="54" t="s">
        <v>111</v>
      </c>
      <c r="E3613" s="54" t="s">
        <v>365</v>
      </c>
      <c r="F3613" s="54" t="s">
        <v>267</v>
      </c>
      <c r="G3613" s="54" t="s">
        <v>1018</v>
      </c>
      <c r="H3613" s="54" t="s">
        <v>1019</v>
      </c>
      <c r="I3613" s="54" t="s">
        <v>1020</v>
      </c>
      <c r="J3613" s="54" t="s">
        <v>1018</v>
      </c>
      <c r="K3613" s="54" t="s">
        <v>1029</v>
      </c>
      <c r="L3613" s="89">
        <v>41688</v>
      </c>
      <c r="M3613" s="89"/>
      <c r="N3613" s="54" t="s">
        <v>1030</v>
      </c>
      <c r="O3613" s="90">
        <v>1.5907999999999999E-2</v>
      </c>
      <c r="P3613" s="54">
        <v>1</v>
      </c>
    </row>
    <row r="3614" spans="1:16" ht="24">
      <c r="A3614" s="54" t="s">
        <v>225</v>
      </c>
      <c r="B3614" s="54" t="s">
        <v>185</v>
      </c>
      <c r="C3614" s="54" t="s">
        <v>1125</v>
      </c>
      <c r="D3614" s="54" t="s">
        <v>111</v>
      </c>
      <c r="E3614" s="54" t="s">
        <v>365</v>
      </c>
      <c r="F3614" s="54" t="s">
        <v>267</v>
      </c>
      <c r="G3614" s="54" t="s">
        <v>1018</v>
      </c>
      <c r="H3614" s="54" t="s">
        <v>1019</v>
      </c>
      <c r="I3614" s="54" t="s">
        <v>1020</v>
      </c>
      <c r="J3614" s="54" t="s">
        <v>1018</v>
      </c>
      <c r="K3614" s="54" t="s">
        <v>1031</v>
      </c>
      <c r="L3614" s="89">
        <v>41688</v>
      </c>
      <c r="M3614" s="89"/>
      <c r="N3614" s="54" t="s">
        <v>1032</v>
      </c>
      <c r="O3614" s="90">
        <v>2.4442999999999999E-2</v>
      </c>
      <c r="P3614" s="54">
        <v>2</v>
      </c>
    </row>
    <row r="3615" spans="1:16" ht="24">
      <c r="A3615" s="54" t="s">
        <v>225</v>
      </c>
      <c r="B3615" s="54" t="s">
        <v>185</v>
      </c>
      <c r="C3615" s="54" t="s">
        <v>1125</v>
      </c>
      <c r="D3615" s="54" t="s">
        <v>111</v>
      </c>
      <c r="E3615" s="54" t="s">
        <v>365</v>
      </c>
      <c r="F3615" s="54" t="s">
        <v>267</v>
      </c>
      <c r="G3615" s="54" t="s">
        <v>1018</v>
      </c>
      <c r="H3615" s="54" t="s">
        <v>1019</v>
      </c>
      <c r="I3615" s="54" t="s">
        <v>1020</v>
      </c>
      <c r="J3615" s="54" t="s">
        <v>1018</v>
      </c>
      <c r="K3615" s="54" t="s">
        <v>1033</v>
      </c>
      <c r="L3615" s="89">
        <v>41688</v>
      </c>
      <c r="M3615" s="89"/>
      <c r="N3615" s="54" t="s">
        <v>1034</v>
      </c>
      <c r="O3615" s="90">
        <v>1.5481999999999999E-2</v>
      </c>
      <c r="P3615" s="54">
        <v>1</v>
      </c>
    </row>
    <row r="3616" spans="1:16" ht="24">
      <c r="A3616" s="54" t="s">
        <v>225</v>
      </c>
      <c r="B3616" s="54" t="s">
        <v>185</v>
      </c>
      <c r="C3616" s="54" t="s">
        <v>1125</v>
      </c>
      <c r="D3616" s="54" t="s">
        <v>111</v>
      </c>
      <c r="E3616" s="54" t="s">
        <v>365</v>
      </c>
      <c r="F3616" s="54" t="s">
        <v>267</v>
      </c>
      <c r="G3616" s="54" t="s">
        <v>1018</v>
      </c>
      <c r="H3616" s="54" t="s">
        <v>1019</v>
      </c>
      <c r="I3616" s="54" t="s">
        <v>1020</v>
      </c>
      <c r="J3616" s="54" t="s">
        <v>1018</v>
      </c>
      <c r="K3616" s="54" t="s">
        <v>1037</v>
      </c>
      <c r="L3616" s="89">
        <v>41688</v>
      </c>
      <c r="M3616" s="89"/>
      <c r="N3616" s="54" t="s">
        <v>1038</v>
      </c>
      <c r="O3616" s="90">
        <v>2.096000000000001E-2</v>
      </c>
      <c r="P3616" s="54">
        <v>2</v>
      </c>
    </row>
    <row r="3617" spans="1:16" ht="24">
      <c r="A3617" s="54" t="s">
        <v>225</v>
      </c>
      <c r="B3617" s="54" t="s">
        <v>185</v>
      </c>
      <c r="C3617" s="54" t="s">
        <v>1125</v>
      </c>
      <c r="D3617" s="54" t="s">
        <v>111</v>
      </c>
      <c r="E3617" s="54" t="s">
        <v>365</v>
      </c>
      <c r="F3617" s="54" t="s">
        <v>267</v>
      </c>
      <c r="G3617" s="54" t="s">
        <v>1018</v>
      </c>
      <c r="H3617" s="54" t="s">
        <v>1019</v>
      </c>
      <c r="I3617" s="54" t="s">
        <v>1020</v>
      </c>
      <c r="J3617" s="54" t="s">
        <v>1018</v>
      </c>
      <c r="K3617" s="54" t="s">
        <v>1039</v>
      </c>
      <c r="L3617" s="89">
        <v>41688</v>
      </c>
      <c r="M3617" s="89"/>
      <c r="N3617" s="54" t="s">
        <v>1040</v>
      </c>
      <c r="O3617" s="90">
        <v>3.1815999999999997E-2</v>
      </c>
      <c r="P3617" s="54">
        <v>2</v>
      </c>
    </row>
    <row r="3618" spans="1:16" ht="24">
      <c r="A3618" s="54" t="s">
        <v>225</v>
      </c>
      <c r="B3618" s="54" t="s">
        <v>185</v>
      </c>
      <c r="C3618" s="54" t="s">
        <v>1125</v>
      </c>
      <c r="D3618" s="54" t="s">
        <v>111</v>
      </c>
      <c r="E3618" s="54" t="s">
        <v>365</v>
      </c>
      <c r="F3618" s="54" t="s">
        <v>267</v>
      </c>
      <c r="G3618" s="54" t="s">
        <v>207</v>
      </c>
      <c r="H3618" s="54" t="s">
        <v>207</v>
      </c>
      <c r="I3618" s="54" t="s">
        <v>317</v>
      </c>
      <c r="J3618" s="54" t="s">
        <v>207</v>
      </c>
      <c r="K3618" s="54" t="s">
        <v>337</v>
      </c>
      <c r="L3618" s="89">
        <v>41674</v>
      </c>
      <c r="M3618" s="89"/>
      <c r="N3618" s="54" t="s">
        <v>1041</v>
      </c>
      <c r="O3618" s="90">
        <v>1.147167</v>
      </c>
      <c r="P3618" s="54">
        <v>78</v>
      </c>
    </row>
    <row r="3619" spans="1:16" ht="24">
      <c r="A3619" s="54" t="s">
        <v>225</v>
      </c>
      <c r="B3619" s="54" t="s">
        <v>185</v>
      </c>
      <c r="C3619" s="54" t="s">
        <v>1125</v>
      </c>
      <c r="D3619" s="54" t="s">
        <v>111</v>
      </c>
      <c r="E3619" s="54" t="s">
        <v>365</v>
      </c>
      <c r="F3619" s="54" t="s">
        <v>267</v>
      </c>
      <c r="G3619" s="54" t="s">
        <v>207</v>
      </c>
      <c r="H3619" s="54" t="s">
        <v>207</v>
      </c>
      <c r="I3619" s="54" t="s">
        <v>317</v>
      </c>
      <c r="J3619" s="54" t="s">
        <v>207</v>
      </c>
      <c r="K3619" s="54" t="s">
        <v>1042</v>
      </c>
      <c r="L3619" s="89">
        <v>41674</v>
      </c>
      <c r="M3619" s="89"/>
      <c r="N3619" s="54" t="s">
        <v>1043</v>
      </c>
      <c r="O3619" s="90">
        <v>2.982996</v>
      </c>
      <c r="P3619" s="54">
        <v>216</v>
      </c>
    </row>
    <row r="3620" spans="1:16" ht="24">
      <c r="A3620" s="54" t="s">
        <v>225</v>
      </c>
      <c r="B3620" s="54" t="s">
        <v>185</v>
      </c>
      <c r="C3620" s="54" t="s">
        <v>1125</v>
      </c>
      <c r="D3620" s="54" t="s">
        <v>111</v>
      </c>
      <c r="E3620" s="54" t="s">
        <v>365</v>
      </c>
      <c r="F3620" s="54" t="s">
        <v>267</v>
      </c>
      <c r="G3620" s="54" t="s">
        <v>207</v>
      </c>
      <c r="H3620" s="54" t="s">
        <v>207</v>
      </c>
      <c r="I3620" s="54" t="s">
        <v>317</v>
      </c>
      <c r="J3620" s="54" t="s">
        <v>207</v>
      </c>
      <c r="K3620" s="54" t="s">
        <v>1044</v>
      </c>
      <c r="L3620" s="89">
        <v>41674</v>
      </c>
      <c r="M3620" s="89"/>
      <c r="N3620" s="54" t="s">
        <v>1045</v>
      </c>
      <c r="O3620" s="90">
        <v>0.57892900000000003</v>
      </c>
      <c r="P3620" s="54">
        <v>38</v>
      </c>
    </row>
    <row r="3621" spans="1:16" ht="24">
      <c r="A3621" s="54" t="s">
        <v>225</v>
      </c>
      <c r="B3621" s="54" t="s">
        <v>185</v>
      </c>
      <c r="C3621" s="54" t="s">
        <v>1125</v>
      </c>
      <c r="D3621" s="54" t="s">
        <v>111</v>
      </c>
      <c r="E3621" s="54" t="s">
        <v>365</v>
      </c>
      <c r="F3621" s="54" t="s">
        <v>267</v>
      </c>
      <c r="G3621" s="54" t="s">
        <v>207</v>
      </c>
      <c r="H3621" s="54" t="s">
        <v>207</v>
      </c>
      <c r="I3621" s="54" t="s">
        <v>317</v>
      </c>
      <c r="J3621" s="54" t="s">
        <v>207</v>
      </c>
      <c r="K3621" s="54" t="s">
        <v>318</v>
      </c>
      <c r="L3621" s="89">
        <v>41674</v>
      </c>
      <c r="M3621" s="89"/>
      <c r="N3621" s="54" t="s">
        <v>319</v>
      </c>
      <c r="O3621" s="90">
        <v>0.61616199999999999</v>
      </c>
      <c r="P3621" s="54">
        <v>40</v>
      </c>
    </row>
    <row r="3622" spans="1:16" ht="24">
      <c r="A3622" s="54" t="s">
        <v>225</v>
      </c>
      <c r="B3622" s="54" t="s">
        <v>185</v>
      </c>
      <c r="C3622" s="54" t="s">
        <v>1125</v>
      </c>
      <c r="D3622" s="54" t="s">
        <v>111</v>
      </c>
      <c r="E3622" s="54" t="s">
        <v>365</v>
      </c>
      <c r="F3622" s="54" t="s">
        <v>267</v>
      </c>
      <c r="G3622" s="54" t="s">
        <v>207</v>
      </c>
      <c r="H3622" s="54" t="s">
        <v>207</v>
      </c>
      <c r="I3622" s="54" t="s">
        <v>317</v>
      </c>
      <c r="J3622" s="54" t="s">
        <v>207</v>
      </c>
      <c r="K3622" s="54" t="s">
        <v>340</v>
      </c>
      <c r="L3622" s="89">
        <v>41674</v>
      </c>
      <c r="M3622" s="89"/>
      <c r="N3622" s="54" t="s">
        <v>1046</v>
      </c>
      <c r="O3622" s="90">
        <v>9.2685000000000003E-2</v>
      </c>
      <c r="P3622" s="54">
        <v>6</v>
      </c>
    </row>
    <row r="3623" spans="1:16" ht="24">
      <c r="A3623" s="54" t="s">
        <v>225</v>
      </c>
      <c r="B3623" s="54" t="s">
        <v>185</v>
      </c>
      <c r="C3623" s="54" t="s">
        <v>1125</v>
      </c>
      <c r="D3623" s="54" t="s">
        <v>111</v>
      </c>
      <c r="E3623" s="54" t="s">
        <v>365</v>
      </c>
      <c r="F3623" s="54" t="s">
        <v>267</v>
      </c>
      <c r="G3623" s="54" t="s">
        <v>207</v>
      </c>
      <c r="H3623" s="54" t="s">
        <v>207</v>
      </c>
      <c r="I3623" s="54" t="s">
        <v>317</v>
      </c>
      <c r="J3623" s="54" t="s">
        <v>207</v>
      </c>
      <c r="K3623" s="54" t="s">
        <v>320</v>
      </c>
      <c r="L3623" s="89">
        <v>41674</v>
      </c>
      <c r="M3623" s="89"/>
      <c r="N3623" s="54" t="s">
        <v>321</v>
      </c>
      <c r="O3623" s="90">
        <v>0.49133100000000002</v>
      </c>
      <c r="P3623" s="54">
        <v>42</v>
      </c>
    </row>
    <row r="3624" spans="1:16" ht="24">
      <c r="A3624" s="54" t="s">
        <v>225</v>
      </c>
      <c r="B3624" s="54" t="s">
        <v>185</v>
      </c>
      <c r="C3624" s="54" t="s">
        <v>1125</v>
      </c>
      <c r="D3624" s="54" t="s">
        <v>111</v>
      </c>
      <c r="E3624" s="54" t="s">
        <v>365</v>
      </c>
      <c r="F3624" s="54" t="s">
        <v>267</v>
      </c>
      <c r="G3624" s="54" t="s">
        <v>207</v>
      </c>
      <c r="H3624" s="54" t="s">
        <v>207</v>
      </c>
      <c r="I3624" s="54" t="s">
        <v>317</v>
      </c>
      <c r="J3624" s="54" t="s">
        <v>207</v>
      </c>
      <c r="K3624" s="54" t="s">
        <v>1047</v>
      </c>
      <c r="L3624" s="89">
        <v>41674</v>
      </c>
      <c r="M3624" s="89"/>
      <c r="N3624" s="54" t="s">
        <v>1048</v>
      </c>
      <c r="O3624" s="90">
        <v>7.6158999999999991E-2</v>
      </c>
      <c r="P3624" s="54">
        <v>6</v>
      </c>
    </row>
    <row r="3625" spans="1:16" ht="24">
      <c r="A3625" s="54" t="s">
        <v>225</v>
      </c>
      <c r="B3625" s="54" t="s">
        <v>185</v>
      </c>
      <c r="C3625" s="54" t="s">
        <v>1125</v>
      </c>
      <c r="D3625" s="54" t="s">
        <v>111</v>
      </c>
      <c r="E3625" s="54" t="s">
        <v>365</v>
      </c>
      <c r="F3625" s="54" t="s">
        <v>267</v>
      </c>
      <c r="G3625" s="54" t="s">
        <v>207</v>
      </c>
      <c r="H3625" s="54" t="s">
        <v>207</v>
      </c>
      <c r="I3625" s="54" t="s">
        <v>317</v>
      </c>
      <c r="J3625" s="54" t="s">
        <v>207</v>
      </c>
      <c r="K3625" s="54" t="s">
        <v>1049</v>
      </c>
      <c r="L3625" s="89">
        <v>41674</v>
      </c>
      <c r="M3625" s="89"/>
      <c r="N3625" s="54" t="s">
        <v>1050</v>
      </c>
      <c r="O3625" s="90">
        <v>6.0678000000000003E-2</v>
      </c>
      <c r="P3625" s="54">
        <v>5</v>
      </c>
    </row>
    <row r="3626" spans="1:16" ht="24">
      <c r="A3626" s="54" t="s">
        <v>225</v>
      </c>
      <c r="B3626" s="54" t="s">
        <v>185</v>
      </c>
      <c r="C3626" s="54" t="s">
        <v>1125</v>
      </c>
      <c r="D3626" s="54" t="s">
        <v>111</v>
      </c>
      <c r="E3626" s="54" t="s">
        <v>365</v>
      </c>
      <c r="F3626" s="54" t="s">
        <v>267</v>
      </c>
      <c r="G3626" s="54" t="s">
        <v>207</v>
      </c>
      <c r="H3626" s="54" t="s">
        <v>207</v>
      </c>
      <c r="I3626" s="54" t="s">
        <v>317</v>
      </c>
      <c r="J3626" s="54" t="s">
        <v>207</v>
      </c>
      <c r="K3626" s="54" t="s">
        <v>1051</v>
      </c>
      <c r="L3626" s="89">
        <v>41674</v>
      </c>
      <c r="M3626" s="89"/>
      <c r="N3626" s="54" t="s">
        <v>1052</v>
      </c>
      <c r="O3626" s="90">
        <v>3.0960999999999999E-2</v>
      </c>
      <c r="P3626" s="54">
        <v>2</v>
      </c>
    </row>
    <row r="3627" spans="1:16" ht="24">
      <c r="A3627" s="54" t="s">
        <v>225</v>
      </c>
      <c r="B3627" s="54" t="s">
        <v>185</v>
      </c>
      <c r="C3627" s="54" t="s">
        <v>1125</v>
      </c>
      <c r="D3627" s="54" t="s">
        <v>111</v>
      </c>
      <c r="E3627" s="54" t="s">
        <v>365</v>
      </c>
      <c r="F3627" s="54" t="s">
        <v>267</v>
      </c>
      <c r="G3627" s="54" t="s">
        <v>207</v>
      </c>
      <c r="H3627" s="54" t="s">
        <v>207</v>
      </c>
      <c r="I3627" s="54" t="s">
        <v>317</v>
      </c>
      <c r="J3627" s="54" t="s">
        <v>207</v>
      </c>
      <c r="K3627" s="54" t="s">
        <v>1053</v>
      </c>
      <c r="L3627" s="89">
        <v>41674</v>
      </c>
      <c r="M3627" s="89"/>
      <c r="N3627" s="54" t="s">
        <v>1054</v>
      </c>
      <c r="O3627" s="90">
        <v>3.0757E-2</v>
      </c>
      <c r="P3627" s="54">
        <v>2</v>
      </c>
    </row>
    <row r="3628" spans="1:16" ht="24">
      <c r="A3628" s="54" t="s">
        <v>225</v>
      </c>
      <c r="B3628" s="54" t="s">
        <v>185</v>
      </c>
      <c r="C3628" s="54" t="s">
        <v>1125</v>
      </c>
      <c r="D3628" s="54" t="s">
        <v>111</v>
      </c>
      <c r="E3628" s="54" t="s">
        <v>365</v>
      </c>
      <c r="F3628" s="54" t="s">
        <v>267</v>
      </c>
      <c r="G3628" s="54" t="s">
        <v>207</v>
      </c>
      <c r="H3628" s="54" t="s">
        <v>207</v>
      </c>
      <c r="I3628" s="54" t="s">
        <v>317</v>
      </c>
      <c r="J3628" s="54" t="s">
        <v>207</v>
      </c>
      <c r="K3628" s="54" t="s">
        <v>1055</v>
      </c>
      <c r="L3628" s="89">
        <v>41674</v>
      </c>
      <c r="M3628" s="89"/>
      <c r="N3628" s="54" t="s">
        <v>1056</v>
      </c>
      <c r="O3628" s="90">
        <v>0.54129000000000005</v>
      </c>
      <c r="P3628" s="54">
        <v>37</v>
      </c>
    </row>
    <row r="3629" spans="1:16" ht="24">
      <c r="A3629" s="54" t="s">
        <v>225</v>
      </c>
      <c r="B3629" s="54" t="s">
        <v>185</v>
      </c>
      <c r="C3629" s="54" t="s">
        <v>1125</v>
      </c>
      <c r="D3629" s="54" t="s">
        <v>111</v>
      </c>
      <c r="E3629" s="54" t="s">
        <v>365</v>
      </c>
      <c r="F3629" s="54" t="s">
        <v>267</v>
      </c>
      <c r="G3629" s="54" t="s">
        <v>207</v>
      </c>
      <c r="H3629" s="54" t="s">
        <v>207</v>
      </c>
      <c r="I3629" s="54" t="s">
        <v>317</v>
      </c>
      <c r="J3629" s="54" t="s">
        <v>207</v>
      </c>
      <c r="K3629" s="54" t="s">
        <v>322</v>
      </c>
      <c r="L3629" s="89">
        <v>41674</v>
      </c>
      <c r="M3629" s="89"/>
      <c r="N3629" s="54" t="s">
        <v>323</v>
      </c>
      <c r="O3629" s="90">
        <v>0.92559800000000003</v>
      </c>
      <c r="P3629" s="54">
        <v>65</v>
      </c>
    </row>
    <row r="3630" spans="1:16" ht="24">
      <c r="A3630" s="54" t="s">
        <v>225</v>
      </c>
      <c r="B3630" s="54" t="s">
        <v>185</v>
      </c>
      <c r="C3630" s="54" t="s">
        <v>1125</v>
      </c>
      <c r="D3630" s="54" t="s">
        <v>111</v>
      </c>
      <c r="E3630" s="54" t="s">
        <v>365</v>
      </c>
      <c r="F3630" s="54" t="s">
        <v>267</v>
      </c>
      <c r="G3630" s="54" t="s">
        <v>204</v>
      </c>
      <c r="H3630" s="54" t="s">
        <v>205</v>
      </c>
      <c r="I3630" s="54" t="s">
        <v>324</v>
      </c>
      <c r="J3630" s="54" t="s">
        <v>204</v>
      </c>
      <c r="K3630" s="54" t="s">
        <v>325</v>
      </c>
      <c r="L3630" s="89">
        <v>42171</v>
      </c>
      <c r="M3630" s="89"/>
      <c r="N3630" s="54" t="s">
        <v>326</v>
      </c>
      <c r="O3630" s="90">
        <v>0.14915999999999999</v>
      </c>
      <c r="P3630" s="54">
        <v>10</v>
      </c>
    </row>
    <row r="3631" spans="1:16" ht="24">
      <c r="A3631" s="54" t="s">
        <v>225</v>
      </c>
      <c r="B3631" s="54" t="s">
        <v>185</v>
      </c>
      <c r="C3631" s="54" t="s">
        <v>1125</v>
      </c>
      <c r="D3631" s="54" t="s">
        <v>111</v>
      </c>
      <c r="E3631" s="54" t="s">
        <v>365</v>
      </c>
      <c r="F3631" s="54" t="s">
        <v>267</v>
      </c>
      <c r="G3631" s="54" t="s">
        <v>204</v>
      </c>
      <c r="H3631" s="54" t="s">
        <v>205</v>
      </c>
      <c r="I3631" s="54" t="s">
        <v>324</v>
      </c>
      <c r="J3631" s="54" t="s">
        <v>204</v>
      </c>
      <c r="K3631" s="54" t="s">
        <v>1057</v>
      </c>
      <c r="L3631" s="89">
        <v>42171</v>
      </c>
      <c r="M3631" s="89"/>
      <c r="N3631" s="54" t="s">
        <v>1058</v>
      </c>
      <c r="O3631" s="90">
        <v>0.12492399999999999</v>
      </c>
      <c r="P3631" s="54">
        <v>8</v>
      </c>
    </row>
    <row r="3632" spans="1:16" ht="24">
      <c r="A3632" s="54" t="s">
        <v>225</v>
      </c>
      <c r="B3632" s="54" t="s">
        <v>185</v>
      </c>
      <c r="C3632" s="54" t="s">
        <v>1125</v>
      </c>
      <c r="D3632" s="54" t="s">
        <v>111</v>
      </c>
      <c r="E3632" s="54" t="s">
        <v>365</v>
      </c>
      <c r="F3632" s="54" t="s">
        <v>267</v>
      </c>
      <c r="G3632" s="54" t="s">
        <v>204</v>
      </c>
      <c r="H3632" s="54" t="s">
        <v>205</v>
      </c>
      <c r="I3632" s="54" t="s">
        <v>324</v>
      </c>
      <c r="J3632" s="54" t="s">
        <v>204</v>
      </c>
      <c r="K3632" s="54" t="s">
        <v>1059</v>
      </c>
      <c r="L3632" s="89">
        <v>42171</v>
      </c>
      <c r="M3632" s="89"/>
      <c r="N3632" s="54" t="s">
        <v>1060</v>
      </c>
      <c r="O3632" s="90">
        <v>0.27930100000000002</v>
      </c>
      <c r="P3632" s="54">
        <v>19</v>
      </c>
    </row>
    <row r="3633" spans="1:16" ht="24">
      <c r="A3633" s="54" t="s">
        <v>225</v>
      </c>
      <c r="B3633" s="54" t="s">
        <v>185</v>
      </c>
      <c r="C3633" s="54" t="s">
        <v>1125</v>
      </c>
      <c r="D3633" s="54" t="s">
        <v>111</v>
      </c>
      <c r="E3633" s="54" t="s">
        <v>365</v>
      </c>
      <c r="F3633" s="54" t="s">
        <v>267</v>
      </c>
      <c r="G3633" s="54" t="s">
        <v>204</v>
      </c>
      <c r="H3633" s="54" t="s">
        <v>205</v>
      </c>
      <c r="I3633" s="54" t="s">
        <v>324</v>
      </c>
      <c r="J3633" s="54" t="s">
        <v>204</v>
      </c>
      <c r="K3633" s="54" t="s">
        <v>1061</v>
      </c>
      <c r="L3633" s="89">
        <v>42171</v>
      </c>
      <c r="M3633" s="89"/>
      <c r="N3633" s="54" t="s">
        <v>1062</v>
      </c>
      <c r="O3633" s="90">
        <v>0.155474</v>
      </c>
      <c r="P3633" s="54">
        <v>10</v>
      </c>
    </row>
    <row r="3634" spans="1:16" ht="24">
      <c r="A3634" s="54" t="s">
        <v>225</v>
      </c>
      <c r="B3634" s="54" t="s">
        <v>185</v>
      </c>
      <c r="C3634" s="54" t="s">
        <v>1125</v>
      </c>
      <c r="D3634" s="54" t="s">
        <v>111</v>
      </c>
      <c r="E3634" s="54" t="s">
        <v>365</v>
      </c>
      <c r="F3634" s="54" t="s">
        <v>267</v>
      </c>
      <c r="G3634" s="54" t="s">
        <v>204</v>
      </c>
      <c r="H3634" s="54" t="s">
        <v>205</v>
      </c>
      <c r="I3634" s="54" t="s">
        <v>324</v>
      </c>
      <c r="J3634" s="54" t="s">
        <v>204</v>
      </c>
      <c r="K3634" s="54" t="s">
        <v>1063</v>
      </c>
      <c r="L3634" s="89">
        <v>42171</v>
      </c>
      <c r="M3634" s="89"/>
      <c r="N3634" s="54" t="s">
        <v>1064</v>
      </c>
      <c r="O3634" s="90">
        <v>0.13325200000000001</v>
      </c>
      <c r="P3634" s="54">
        <v>9</v>
      </c>
    </row>
    <row r="3635" spans="1:16" ht="24">
      <c r="A3635" s="54" t="s">
        <v>225</v>
      </c>
      <c r="B3635" s="54" t="s">
        <v>185</v>
      </c>
      <c r="C3635" s="54" t="s">
        <v>1125</v>
      </c>
      <c r="D3635" s="54" t="s">
        <v>111</v>
      </c>
      <c r="E3635" s="54" t="s">
        <v>365</v>
      </c>
      <c r="F3635" s="54" t="s">
        <v>267</v>
      </c>
      <c r="G3635" s="54" t="s">
        <v>204</v>
      </c>
      <c r="H3635" s="54" t="s">
        <v>205</v>
      </c>
      <c r="I3635" s="54" t="s">
        <v>324</v>
      </c>
      <c r="J3635" s="54" t="s">
        <v>204</v>
      </c>
      <c r="K3635" s="54" t="s">
        <v>327</v>
      </c>
      <c r="L3635" s="89">
        <v>42171</v>
      </c>
      <c r="M3635" s="89"/>
      <c r="N3635" s="54" t="s">
        <v>328</v>
      </c>
      <c r="O3635" s="90">
        <v>0.14895600000000001</v>
      </c>
      <c r="P3635" s="54">
        <v>10</v>
      </c>
    </row>
    <row r="3636" spans="1:16" ht="24">
      <c r="A3636" s="54" t="s">
        <v>225</v>
      </c>
      <c r="B3636" s="54" t="s">
        <v>185</v>
      </c>
      <c r="C3636" s="54" t="s">
        <v>1125</v>
      </c>
      <c r="D3636" s="54" t="s">
        <v>111</v>
      </c>
      <c r="E3636" s="54" t="s">
        <v>365</v>
      </c>
      <c r="F3636" s="54" t="s">
        <v>267</v>
      </c>
      <c r="G3636" s="54" t="s">
        <v>204</v>
      </c>
      <c r="H3636" s="54" t="s">
        <v>205</v>
      </c>
      <c r="I3636" s="54" t="s">
        <v>324</v>
      </c>
      <c r="J3636" s="54" t="s">
        <v>204</v>
      </c>
      <c r="K3636" s="54" t="s">
        <v>329</v>
      </c>
      <c r="L3636" s="89">
        <v>42171</v>
      </c>
      <c r="M3636" s="89"/>
      <c r="N3636" s="54" t="s">
        <v>330</v>
      </c>
      <c r="O3636" s="90">
        <v>0.79718500000000003</v>
      </c>
      <c r="P3636" s="54">
        <v>58</v>
      </c>
    </row>
    <row r="3637" spans="1:16" ht="24">
      <c r="A3637" s="54" t="s">
        <v>225</v>
      </c>
      <c r="B3637" s="54" t="s">
        <v>185</v>
      </c>
      <c r="C3637" s="54" t="s">
        <v>1125</v>
      </c>
      <c r="D3637" s="54" t="s">
        <v>111</v>
      </c>
      <c r="E3637" s="54" t="s">
        <v>365</v>
      </c>
      <c r="F3637" s="54" t="s">
        <v>267</v>
      </c>
      <c r="G3637" s="54" t="s">
        <v>204</v>
      </c>
      <c r="H3637" s="54" t="s">
        <v>205</v>
      </c>
      <c r="I3637" s="54" t="s">
        <v>324</v>
      </c>
      <c r="J3637" s="54" t="s">
        <v>204</v>
      </c>
      <c r="K3637" s="54" t="s">
        <v>1065</v>
      </c>
      <c r="L3637" s="89">
        <v>42171</v>
      </c>
      <c r="M3637" s="89"/>
      <c r="N3637" s="54" t="s">
        <v>1066</v>
      </c>
      <c r="O3637" s="90">
        <v>0.13494800000000001</v>
      </c>
      <c r="P3637" s="54">
        <v>9</v>
      </c>
    </row>
    <row r="3638" spans="1:16" ht="24">
      <c r="A3638" s="54" t="s">
        <v>225</v>
      </c>
      <c r="B3638" s="54" t="s">
        <v>185</v>
      </c>
      <c r="C3638" s="54" t="s">
        <v>1125</v>
      </c>
      <c r="D3638" s="54" t="s">
        <v>111</v>
      </c>
      <c r="E3638" s="54" t="s">
        <v>365</v>
      </c>
      <c r="F3638" s="54" t="s">
        <v>267</v>
      </c>
      <c r="G3638" s="54" t="s">
        <v>204</v>
      </c>
      <c r="H3638" s="54" t="s">
        <v>205</v>
      </c>
      <c r="I3638" s="54" t="s">
        <v>324</v>
      </c>
      <c r="J3638" s="54" t="s">
        <v>204</v>
      </c>
      <c r="K3638" s="54" t="s">
        <v>1067</v>
      </c>
      <c r="L3638" s="89">
        <v>42171</v>
      </c>
      <c r="M3638" s="89"/>
      <c r="N3638" s="54" t="s">
        <v>1068</v>
      </c>
      <c r="O3638" s="90">
        <v>0.101232</v>
      </c>
      <c r="P3638" s="54">
        <v>7</v>
      </c>
    </row>
    <row r="3639" spans="1:16" ht="24">
      <c r="A3639" s="54" t="s">
        <v>225</v>
      </c>
      <c r="B3639" s="54" t="s">
        <v>185</v>
      </c>
      <c r="C3639" s="54" t="s">
        <v>1125</v>
      </c>
      <c r="D3639" s="54" t="s">
        <v>111</v>
      </c>
      <c r="E3639" s="54" t="s">
        <v>365</v>
      </c>
      <c r="F3639" s="54" t="s">
        <v>267</v>
      </c>
      <c r="G3639" s="54" t="s">
        <v>204</v>
      </c>
      <c r="H3639" s="54" t="s">
        <v>331</v>
      </c>
      <c r="I3639" s="54" t="s">
        <v>332</v>
      </c>
      <c r="J3639" s="54" t="s">
        <v>204</v>
      </c>
      <c r="K3639" s="54" t="s">
        <v>331</v>
      </c>
      <c r="L3639" s="89">
        <v>42101</v>
      </c>
      <c r="M3639" s="89"/>
      <c r="N3639" s="54" t="s">
        <v>333</v>
      </c>
      <c r="O3639" s="90">
        <v>2.1252789999999999</v>
      </c>
      <c r="P3639" s="54">
        <v>174</v>
      </c>
    </row>
    <row r="3640" spans="1:16" ht="24">
      <c r="A3640" s="54" t="s">
        <v>225</v>
      </c>
      <c r="B3640" s="54" t="s">
        <v>185</v>
      </c>
      <c r="C3640" s="54" t="s">
        <v>1125</v>
      </c>
      <c r="D3640" s="54" t="s">
        <v>111</v>
      </c>
      <c r="E3640" s="54" t="s">
        <v>365</v>
      </c>
      <c r="F3640" s="54" t="s">
        <v>267</v>
      </c>
      <c r="G3640" s="54" t="s">
        <v>204</v>
      </c>
      <c r="H3640" s="54" t="s">
        <v>206</v>
      </c>
      <c r="I3640" s="54" t="s">
        <v>1069</v>
      </c>
      <c r="J3640" s="54" t="s">
        <v>204</v>
      </c>
      <c r="K3640" s="54" t="s">
        <v>1070</v>
      </c>
      <c r="L3640" s="89">
        <v>41688</v>
      </c>
      <c r="M3640" s="89"/>
      <c r="N3640" s="54" t="s">
        <v>1071</v>
      </c>
      <c r="O3640" s="90">
        <v>4.6125449999999999</v>
      </c>
      <c r="P3640" s="54">
        <v>364</v>
      </c>
    </row>
    <row r="3641" spans="1:16" ht="24">
      <c r="A3641" s="54" t="s">
        <v>225</v>
      </c>
      <c r="B3641" s="54" t="s">
        <v>185</v>
      </c>
      <c r="C3641" s="54" t="s">
        <v>1125</v>
      </c>
      <c r="D3641" s="54" t="s">
        <v>111</v>
      </c>
      <c r="E3641" s="54" t="s">
        <v>365</v>
      </c>
      <c r="F3641" s="54" t="s">
        <v>267</v>
      </c>
      <c r="G3641" s="54" t="s">
        <v>204</v>
      </c>
      <c r="H3641" s="54" t="s">
        <v>206</v>
      </c>
      <c r="I3641" s="54" t="s">
        <v>1069</v>
      </c>
      <c r="J3641" s="54" t="s">
        <v>204</v>
      </c>
      <c r="K3641" s="54" t="s">
        <v>1072</v>
      </c>
      <c r="L3641" s="89">
        <v>41688</v>
      </c>
      <c r="M3641" s="89"/>
      <c r="N3641" s="54" t="s">
        <v>1073</v>
      </c>
      <c r="O3641" s="90">
        <v>0.236682</v>
      </c>
      <c r="P3641" s="54">
        <v>16</v>
      </c>
    </row>
    <row r="3642" spans="1:16" ht="24">
      <c r="A3642" s="54" t="s">
        <v>225</v>
      </c>
      <c r="B3642" s="54" t="s">
        <v>185</v>
      </c>
      <c r="C3642" s="54" t="s">
        <v>1125</v>
      </c>
      <c r="D3642" s="54" t="s">
        <v>111</v>
      </c>
      <c r="E3642" s="54" t="s">
        <v>365</v>
      </c>
      <c r="F3642" s="54" t="s">
        <v>267</v>
      </c>
      <c r="G3642" s="54" t="s">
        <v>204</v>
      </c>
      <c r="H3642" s="54" t="s">
        <v>206</v>
      </c>
      <c r="I3642" s="54" t="s">
        <v>1069</v>
      </c>
      <c r="J3642" s="54" t="s">
        <v>204</v>
      </c>
      <c r="K3642" s="54" t="s">
        <v>1074</v>
      </c>
      <c r="L3642" s="89">
        <v>41688</v>
      </c>
      <c r="M3642" s="89"/>
      <c r="N3642" s="54" t="s">
        <v>1075</v>
      </c>
      <c r="O3642" s="90">
        <v>0.12934300000000001</v>
      </c>
      <c r="P3642" s="54">
        <v>9</v>
      </c>
    </row>
    <row r="3643" spans="1:16" ht="24">
      <c r="A3643" s="54" t="s">
        <v>225</v>
      </c>
      <c r="B3643" s="54" t="s">
        <v>185</v>
      </c>
      <c r="C3643" s="54" t="s">
        <v>1125</v>
      </c>
      <c r="D3643" s="54" t="s">
        <v>111</v>
      </c>
      <c r="E3643" s="54" t="s">
        <v>365</v>
      </c>
      <c r="F3643" s="54" t="s">
        <v>267</v>
      </c>
      <c r="G3643" s="54" t="s">
        <v>204</v>
      </c>
      <c r="H3643" s="54" t="s">
        <v>206</v>
      </c>
      <c r="I3643" s="54" t="s">
        <v>1069</v>
      </c>
      <c r="J3643" s="54" t="s">
        <v>204</v>
      </c>
      <c r="K3643" s="54" t="s">
        <v>1076</v>
      </c>
      <c r="L3643" s="89">
        <v>41688</v>
      </c>
      <c r="M3643" s="89"/>
      <c r="N3643" s="54" t="s">
        <v>1077</v>
      </c>
      <c r="O3643" s="90">
        <v>0.160103</v>
      </c>
      <c r="P3643" s="54">
        <v>11</v>
      </c>
    </row>
    <row r="3644" spans="1:16" ht="24">
      <c r="A3644" s="54" t="s">
        <v>225</v>
      </c>
      <c r="B3644" s="54" t="s">
        <v>185</v>
      </c>
      <c r="C3644" s="54" t="s">
        <v>1125</v>
      </c>
      <c r="D3644" s="54" t="s">
        <v>111</v>
      </c>
      <c r="E3644" s="54" t="s">
        <v>365</v>
      </c>
      <c r="F3644" s="54" t="s">
        <v>267</v>
      </c>
      <c r="G3644" s="54" t="s">
        <v>204</v>
      </c>
      <c r="H3644" s="54" t="s">
        <v>206</v>
      </c>
      <c r="I3644" s="54" t="s">
        <v>1069</v>
      </c>
      <c r="J3644" s="54" t="s">
        <v>204</v>
      </c>
      <c r="K3644" s="54" t="s">
        <v>1078</v>
      </c>
      <c r="L3644" s="89">
        <v>41688</v>
      </c>
      <c r="M3644" s="89"/>
      <c r="N3644" s="54" t="s">
        <v>1079</v>
      </c>
      <c r="O3644" s="90">
        <v>0.46803499999999998</v>
      </c>
      <c r="P3644" s="54">
        <v>41</v>
      </c>
    </row>
    <row r="3645" spans="1:16" ht="24">
      <c r="A3645" s="54" t="s">
        <v>225</v>
      </c>
      <c r="B3645" s="54" t="s">
        <v>185</v>
      </c>
      <c r="C3645" s="54" t="s">
        <v>1125</v>
      </c>
      <c r="D3645" s="54" t="s">
        <v>111</v>
      </c>
      <c r="E3645" s="54" t="s">
        <v>365</v>
      </c>
      <c r="F3645" s="54" t="s">
        <v>267</v>
      </c>
      <c r="G3645" s="54" t="s">
        <v>204</v>
      </c>
      <c r="H3645" s="54" t="s">
        <v>206</v>
      </c>
      <c r="I3645" s="54" t="s">
        <v>1069</v>
      </c>
      <c r="J3645" s="54" t="s">
        <v>204</v>
      </c>
      <c r="K3645" s="54" t="s">
        <v>1080</v>
      </c>
      <c r="L3645" s="89">
        <v>41688</v>
      </c>
      <c r="M3645" s="89"/>
      <c r="N3645" s="54" t="s">
        <v>1081</v>
      </c>
      <c r="O3645" s="90">
        <v>0.20238700000000001</v>
      </c>
      <c r="P3645" s="54">
        <v>15</v>
      </c>
    </row>
    <row r="3646" spans="1:16" ht="24">
      <c r="A3646" s="54" t="s">
        <v>225</v>
      </c>
      <c r="B3646" s="54" t="s">
        <v>185</v>
      </c>
      <c r="C3646" s="54" t="s">
        <v>1125</v>
      </c>
      <c r="D3646" s="54" t="s">
        <v>111</v>
      </c>
      <c r="E3646" s="54" t="s">
        <v>365</v>
      </c>
      <c r="F3646" s="54" t="s">
        <v>267</v>
      </c>
      <c r="G3646" s="54" t="s">
        <v>204</v>
      </c>
      <c r="H3646" s="54" t="s">
        <v>206</v>
      </c>
      <c r="I3646" s="54" t="s">
        <v>1069</v>
      </c>
      <c r="J3646" s="54" t="s">
        <v>204</v>
      </c>
      <c r="K3646" s="54" t="s">
        <v>1082</v>
      </c>
      <c r="L3646" s="89">
        <v>41688</v>
      </c>
      <c r="M3646" s="89"/>
      <c r="N3646" s="54" t="s">
        <v>1083</v>
      </c>
      <c r="O3646" s="90">
        <v>0.46893699999999999</v>
      </c>
      <c r="P3646" s="54">
        <v>42</v>
      </c>
    </row>
    <row r="3647" spans="1:16" ht="24">
      <c r="A3647" s="54" t="s">
        <v>225</v>
      </c>
      <c r="B3647" s="54" t="s">
        <v>185</v>
      </c>
      <c r="C3647" s="54" t="s">
        <v>1125</v>
      </c>
      <c r="D3647" s="54" t="s">
        <v>111</v>
      </c>
      <c r="E3647" s="54" t="s">
        <v>365</v>
      </c>
      <c r="F3647" s="54" t="s">
        <v>267</v>
      </c>
      <c r="G3647" s="54" t="s">
        <v>204</v>
      </c>
      <c r="H3647" s="54" t="s">
        <v>206</v>
      </c>
      <c r="I3647" s="54" t="s">
        <v>1069</v>
      </c>
      <c r="J3647" s="54" t="s">
        <v>204</v>
      </c>
      <c r="K3647" s="54" t="s">
        <v>1084</v>
      </c>
      <c r="L3647" s="89">
        <v>41688</v>
      </c>
      <c r="M3647" s="89"/>
      <c r="N3647" s="54" t="s">
        <v>1085</v>
      </c>
      <c r="O3647" s="90">
        <v>0.15003900000000001</v>
      </c>
      <c r="P3647" s="54">
        <v>11</v>
      </c>
    </row>
    <row r="3648" spans="1:16" ht="24">
      <c r="A3648" s="54" t="s">
        <v>225</v>
      </c>
      <c r="B3648" s="54" t="s">
        <v>185</v>
      </c>
      <c r="C3648" s="54" t="s">
        <v>1125</v>
      </c>
      <c r="D3648" s="54" t="s">
        <v>111</v>
      </c>
      <c r="E3648" s="54" t="s">
        <v>365</v>
      </c>
      <c r="F3648" s="54" t="s">
        <v>267</v>
      </c>
      <c r="G3648" s="54" t="s">
        <v>204</v>
      </c>
      <c r="H3648" s="54" t="s">
        <v>206</v>
      </c>
      <c r="I3648" s="54" t="s">
        <v>1069</v>
      </c>
      <c r="J3648" s="54" t="s">
        <v>204</v>
      </c>
      <c r="K3648" s="54" t="s">
        <v>1086</v>
      </c>
      <c r="L3648" s="89">
        <v>41688</v>
      </c>
      <c r="M3648" s="89"/>
      <c r="N3648" s="54" t="s">
        <v>1087</v>
      </c>
      <c r="O3648" s="90">
        <v>0.124553</v>
      </c>
      <c r="P3648" s="54">
        <v>10</v>
      </c>
    </row>
    <row r="3649" spans="1:16" ht="24">
      <c r="A3649" s="54" t="s">
        <v>225</v>
      </c>
      <c r="B3649" s="54" t="s">
        <v>185</v>
      </c>
      <c r="C3649" s="54" t="s">
        <v>1125</v>
      </c>
      <c r="D3649" s="54" t="s">
        <v>111</v>
      </c>
      <c r="E3649" s="54" t="s">
        <v>365</v>
      </c>
      <c r="F3649" s="54" t="s">
        <v>267</v>
      </c>
      <c r="G3649" s="54" t="s">
        <v>204</v>
      </c>
      <c r="H3649" s="54" t="s">
        <v>206</v>
      </c>
      <c r="I3649" s="54" t="s">
        <v>1069</v>
      </c>
      <c r="J3649" s="54" t="s">
        <v>204</v>
      </c>
      <c r="K3649" s="54" t="s">
        <v>1088</v>
      </c>
      <c r="L3649" s="89">
        <v>41688</v>
      </c>
      <c r="M3649" s="89"/>
      <c r="N3649" s="54" t="s">
        <v>1089</v>
      </c>
      <c r="O3649" s="90">
        <v>3.8529909999999998</v>
      </c>
      <c r="P3649" s="54">
        <v>304</v>
      </c>
    </row>
    <row r="3650" spans="1:16" ht="24">
      <c r="A3650" s="54" t="s">
        <v>225</v>
      </c>
      <c r="B3650" s="54" t="s">
        <v>185</v>
      </c>
      <c r="C3650" s="54" t="s">
        <v>1125</v>
      </c>
      <c r="D3650" s="54" t="s">
        <v>111</v>
      </c>
      <c r="E3650" s="54" t="s">
        <v>365</v>
      </c>
      <c r="F3650" s="54" t="s">
        <v>267</v>
      </c>
      <c r="G3650" s="54" t="s">
        <v>204</v>
      </c>
      <c r="H3650" s="54" t="s">
        <v>206</v>
      </c>
      <c r="I3650" s="54" t="s">
        <v>1069</v>
      </c>
      <c r="J3650" s="54" t="s">
        <v>204</v>
      </c>
      <c r="K3650" s="54" t="s">
        <v>1090</v>
      </c>
      <c r="L3650" s="89">
        <v>41688</v>
      </c>
      <c r="M3650" s="89"/>
      <c r="N3650" s="54" t="s">
        <v>1091</v>
      </c>
      <c r="O3650" s="90">
        <v>2.6984520000000001</v>
      </c>
      <c r="P3650" s="54">
        <v>215</v>
      </c>
    </row>
    <row r="3651" spans="1:16" ht="24">
      <c r="A3651" s="54" t="s">
        <v>225</v>
      </c>
      <c r="B3651" s="54" t="s">
        <v>185</v>
      </c>
      <c r="C3651" s="54" t="s">
        <v>1125</v>
      </c>
      <c r="D3651" s="54" t="s">
        <v>111</v>
      </c>
      <c r="E3651" s="54" t="s">
        <v>365</v>
      </c>
      <c r="F3651" s="54" t="s">
        <v>267</v>
      </c>
      <c r="G3651" s="54" t="s">
        <v>204</v>
      </c>
      <c r="H3651" s="54" t="s">
        <v>206</v>
      </c>
      <c r="I3651" s="54" t="s">
        <v>1069</v>
      </c>
      <c r="J3651" s="54" t="s">
        <v>204</v>
      </c>
      <c r="K3651" s="54" t="s">
        <v>1092</v>
      </c>
      <c r="L3651" s="89">
        <v>41688</v>
      </c>
      <c r="M3651" s="89"/>
      <c r="N3651" s="54" t="s">
        <v>1093</v>
      </c>
      <c r="O3651" s="90">
        <v>0.26722600000000002</v>
      </c>
      <c r="P3651" s="54">
        <v>19</v>
      </c>
    </row>
    <row r="3652" spans="1:16" ht="24">
      <c r="A3652" s="54" t="s">
        <v>225</v>
      </c>
      <c r="B3652" s="54" t="s">
        <v>185</v>
      </c>
      <c r="C3652" s="54" t="s">
        <v>1125</v>
      </c>
      <c r="D3652" s="54" t="s">
        <v>111</v>
      </c>
      <c r="E3652" s="54" t="s">
        <v>365</v>
      </c>
      <c r="F3652" s="54" t="s">
        <v>267</v>
      </c>
      <c r="G3652" s="54" t="s">
        <v>360</v>
      </c>
      <c r="H3652" s="54" t="s">
        <v>1094</v>
      </c>
      <c r="I3652" s="54" t="s">
        <v>1095</v>
      </c>
      <c r="J3652" s="54" t="s">
        <v>360</v>
      </c>
      <c r="K3652" s="54" t="s">
        <v>1096</v>
      </c>
      <c r="L3652" s="89">
        <v>42671</v>
      </c>
      <c r="M3652" s="89"/>
      <c r="N3652" s="54" t="s">
        <v>1097</v>
      </c>
      <c r="O3652" s="90">
        <v>0.103561</v>
      </c>
      <c r="P3652" s="54">
        <v>34</v>
      </c>
    </row>
    <row r="3653" spans="1:16" ht="24">
      <c r="A3653" s="54" t="s">
        <v>225</v>
      </c>
      <c r="B3653" s="54" t="s">
        <v>185</v>
      </c>
      <c r="C3653" s="54" t="s">
        <v>1125</v>
      </c>
      <c r="D3653" s="54" t="s">
        <v>111</v>
      </c>
      <c r="E3653" s="54" t="s">
        <v>365</v>
      </c>
      <c r="F3653" s="54" t="s">
        <v>267</v>
      </c>
      <c r="G3653" s="54" t="s">
        <v>360</v>
      </c>
      <c r="H3653" s="54" t="s">
        <v>1094</v>
      </c>
      <c r="I3653" s="54" t="s">
        <v>1095</v>
      </c>
      <c r="J3653" s="54" t="s">
        <v>360</v>
      </c>
      <c r="K3653" s="54" t="s">
        <v>1098</v>
      </c>
      <c r="L3653" s="89">
        <v>42671</v>
      </c>
      <c r="M3653" s="89"/>
      <c r="N3653" s="54" t="s">
        <v>1099</v>
      </c>
      <c r="O3653" s="90">
        <v>5.2139999999999999E-3</v>
      </c>
      <c r="P3653" s="54">
        <v>2</v>
      </c>
    </row>
    <row r="3654" spans="1:16" ht="24">
      <c r="A3654" s="54" t="s">
        <v>225</v>
      </c>
      <c r="B3654" s="54" t="s">
        <v>185</v>
      </c>
      <c r="C3654" s="54" t="s">
        <v>1125</v>
      </c>
      <c r="D3654" s="54" t="s">
        <v>111</v>
      </c>
      <c r="E3654" s="54" t="s">
        <v>365</v>
      </c>
      <c r="F3654" s="54" t="s">
        <v>267</v>
      </c>
      <c r="G3654" s="54" t="s">
        <v>360</v>
      </c>
      <c r="H3654" s="54" t="s">
        <v>1094</v>
      </c>
      <c r="I3654" s="54" t="s">
        <v>1095</v>
      </c>
      <c r="J3654" s="54" t="s">
        <v>360</v>
      </c>
      <c r="K3654" s="54" t="s">
        <v>361</v>
      </c>
      <c r="L3654" s="89">
        <v>42671</v>
      </c>
      <c r="M3654" s="89"/>
      <c r="N3654" s="54" t="s">
        <v>1104</v>
      </c>
      <c r="O3654" s="90">
        <v>3.9549000000000001E-2</v>
      </c>
      <c r="P3654" s="54">
        <v>15</v>
      </c>
    </row>
    <row r="3655" spans="1:16" ht="24">
      <c r="A3655" s="54" t="s">
        <v>225</v>
      </c>
      <c r="B3655" s="54" t="s">
        <v>185</v>
      </c>
      <c r="C3655" s="54" t="s">
        <v>1125</v>
      </c>
      <c r="D3655" s="54" t="s">
        <v>111</v>
      </c>
      <c r="E3655" s="54" t="s">
        <v>365</v>
      </c>
      <c r="F3655" s="54" t="s">
        <v>267</v>
      </c>
      <c r="G3655" s="54" t="s">
        <v>360</v>
      </c>
      <c r="H3655" s="54" t="s">
        <v>1094</v>
      </c>
      <c r="I3655" s="54" t="s">
        <v>1095</v>
      </c>
      <c r="J3655" s="54" t="s">
        <v>360</v>
      </c>
      <c r="K3655" s="54" t="s">
        <v>1105</v>
      </c>
      <c r="L3655" s="89">
        <v>42671</v>
      </c>
      <c r="M3655" s="89"/>
      <c r="N3655" s="54" t="s">
        <v>1106</v>
      </c>
      <c r="O3655" s="90">
        <v>1.5275E-2</v>
      </c>
      <c r="P3655" s="54">
        <v>1</v>
      </c>
    </row>
    <row r="3656" spans="1:16" ht="24">
      <c r="A3656" s="54" t="s">
        <v>225</v>
      </c>
      <c r="B3656" s="54" t="s">
        <v>185</v>
      </c>
      <c r="C3656" s="54" t="s">
        <v>1125</v>
      </c>
      <c r="D3656" s="54" t="s">
        <v>111</v>
      </c>
      <c r="E3656" s="54" t="s">
        <v>365</v>
      </c>
      <c r="F3656" s="54" t="s">
        <v>267</v>
      </c>
      <c r="G3656" s="54" t="s">
        <v>360</v>
      </c>
      <c r="H3656" s="54" t="s">
        <v>1094</v>
      </c>
      <c r="I3656" s="54" t="s">
        <v>1095</v>
      </c>
      <c r="J3656" s="54" t="s">
        <v>360</v>
      </c>
      <c r="K3656" s="54" t="s">
        <v>1107</v>
      </c>
      <c r="L3656" s="89">
        <v>42671</v>
      </c>
      <c r="M3656" s="89"/>
      <c r="N3656" s="54" t="s">
        <v>1108</v>
      </c>
      <c r="O3656" s="90">
        <v>0.25698100000000001</v>
      </c>
      <c r="P3656" s="54">
        <v>87</v>
      </c>
    </row>
    <row r="3657" spans="1:16" ht="24">
      <c r="A3657" s="54" t="s">
        <v>225</v>
      </c>
      <c r="B3657" s="54" t="s">
        <v>185</v>
      </c>
      <c r="C3657" s="54" t="s">
        <v>1125</v>
      </c>
      <c r="D3657" s="54" t="s">
        <v>111</v>
      </c>
      <c r="E3657" s="54" t="s">
        <v>365</v>
      </c>
      <c r="F3657" s="54" t="s">
        <v>267</v>
      </c>
      <c r="G3657" s="54" t="s">
        <v>360</v>
      </c>
      <c r="H3657" s="54" t="s">
        <v>1094</v>
      </c>
      <c r="I3657" s="54" t="s">
        <v>1095</v>
      </c>
      <c r="J3657" s="54" t="s">
        <v>360</v>
      </c>
      <c r="K3657" s="54" t="s">
        <v>1111</v>
      </c>
      <c r="L3657" s="89">
        <v>42671</v>
      </c>
      <c r="M3657" s="89"/>
      <c r="N3657" s="54" t="s">
        <v>1112</v>
      </c>
      <c r="O3657" s="90">
        <v>2.6069999999999999E-3</v>
      </c>
      <c r="P3657" s="54">
        <v>1</v>
      </c>
    </row>
    <row r="3658" spans="1:16" ht="24">
      <c r="A3658" s="54" t="s">
        <v>225</v>
      </c>
      <c r="B3658" s="54" t="s">
        <v>185</v>
      </c>
      <c r="C3658" s="54" t="s">
        <v>1125</v>
      </c>
      <c r="D3658" s="54" t="s">
        <v>111</v>
      </c>
      <c r="E3658" s="54" t="s">
        <v>365</v>
      </c>
      <c r="F3658" s="54" t="s">
        <v>267</v>
      </c>
      <c r="G3658" s="54" t="s">
        <v>360</v>
      </c>
      <c r="H3658" s="54" t="s">
        <v>1113</v>
      </c>
      <c r="I3658" s="54" t="s">
        <v>1114</v>
      </c>
      <c r="J3658" s="54" t="s">
        <v>360</v>
      </c>
      <c r="K3658" s="54" t="s">
        <v>1113</v>
      </c>
      <c r="L3658" s="89">
        <v>42965</v>
      </c>
      <c r="M3658" s="89"/>
      <c r="N3658" s="54" t="s">
        <v>1115</v>
      </c>
      <c r="O3658" s="90">
        <v>3.9366999999999999E-2</v>
      </c>
      <c r="P3658" s="54">
        <v>15</v>
      </c>
    </row>
    <row r="3659" spans="1:16" ht="24">
      <c r="A3659" s="54" t="s">
        <v>225</v>
      </c>
      <c r="B3659" s="54" t="s">
        <v>185</v>
      </c>
      <c r="C3659" s="54" t="s">
        <v>1124</v>
      </c>
      <c r="D3659" s="54" t="s">
        <v>111</v>
      </c>
      <c r="E3659" s="54" t="s">
        <v>1124</v>
      </c>
      <c r="F3659" s="54" t="s">
        <v>267</v>
      </c>
      <c r="G3659" s="54" t="s">
        <v>186</v>
      </c>
      <c r="H3659" s="54" t="s">
        <v>382</v>
      </c>
      <c r="I3659" s="54" t="s">
        <v>383</v>
      </c>
      <c r="J3659" s="54" t="s">
        <v>186</v>
      </c>
      <c r="K3659" s="54" t="s">
        <v>382</v>
      </c>
      <c r="L3659" s="89">
        <v>42230</v>
      </c>
      <c r="M3659" s="89"/>
      <c r="N3659" s="54" t="s">
        <v>384</v>
      </c>
      <c r="O3659" s="90">
        <v>0</v>
      </c>
      <c r="P3659" s="54">
        <v>3</v>
      </c>
    </row>
    <row r="3660" spans="1:16" ht="24">
      <c r="A3660" s="54" t="s">
        <v>225</v>
      </c>
      <c r="B3660" s="54" t="s">
        <v>185</v>
      </c>
      <c r="C3660" s="54" t="s">
        <v>1124</v>
      </c>
      <c r="D3660" s="54" t="s">
        <v>111</v>
      </c>
      <c r="E3660" s="54" t="s">
        <v>1124</v>
      </c>
      <c r="F3660" s="54" t="s">
        <v>267</v>
      </c>
      <c r="G3660" s="54" t="s">
        <v>186</v>
      </c>
      <c r="H3660" s="54" t="s">
        <v>187</v>
      </c>
      <c r="I3660" s="54" t="s">
        <v>268</v>
      </c>
      <c r="J3660" s="54" t="s">
        <v>186</v>
      </c>
      <c r="K3660" s="54" t="s">
        <v>187</v>
      </c>
      <c r="L3660" s="89">
        <v>42094</v>
      </c>
      <c r="M3660" s="89"/>
      <c r="N3660" s="54" t="s">
        <v>269</v>
      </c>
      <c r="O3660" s="90">
        <v>5.2055999999999998E-2</v>
      </c>
      <c r="P3660" s="54">
        <v>3</v>
      </c>
    </row>
    <row r="3661" spans="1:16" ht="24">
      <c r="A3661" s="54" t="s">
        <v>225</v>
      </c>
      <c r="B3661" s="54" t="s">
        <v>185</v>
      </c>
      <c r="C3661" s="54" t="s">
        <v>1124</v>
      </c>
      <c r="D3661" s="54" t="s">
        <v>111</v>
      </c>
      <c r="E3661" s="54" t="s">
        <v>1124</v>
      </c>
      <c r="F3661" s="54" t="s">
        <v>267</v>
      </c>
      <c r="G3661" s="54" t="s">
        <v>186</v>
      </c>
      <c r="H3661" s="54" t="s">
        <v>187</v>
      </c>
      <c r="I3661" s="54" t="s">
        <v>270</v>
      </c>
      <c r="J3661" s="54" t="s">
        <v>186</v>
      </c>
      <c r="K3661" s="54" t="s">
        <v>271</v>
      </c>
      <c r="L3661" s="89">
        <v>42251</v>
      </c>
      <c r="M3661" s="89"/>
      <c r="N3661" s="54" t="s">
        <v>272</v>
      </c>
      <c r="O3661" s="90">
        <v>2.5503000000000001E-2</v>
      </c>
      <c r="P3661" s="54">
        <v>11</v>
      </c>
    </row>
    <row r="3662" spans="1:16" ht="24">
      <c r="A3662" s="54" t="s">
        <v>225</v>
      </c>
      <c r="B3662" s="54" t="s">
        <v>185</v>
      </c>
      <c r="C3662" s="54" t="s">
        <v>1124</v>
      </c>
      <c r="D3662" s="54" t="s">
        <v>111</v>
      </c>
      <c r="E3662" s="54" t="s">
        <v>1124</v>
      </c>
      <c r="F3662" s="54" t="s">
        <v>267</v>
      </c>
      <c r="G3662" s="54" t="s">
        <v>186</v>
      </c>
      <c r="H3662" s="54" t="s">
        <v>187</v>
      </c>
      <c r="I3662" s="54" t="s">
        <v>270</v>
      </c>
      <c r="J3662" s="54" t="s">
        <v>186</v>
      </c>
      <c r="K3662" s="54" t="s">
        <v>273</v>
      </c>
      <c r="L3662" s="89">
        <v>42251</v>
      </c>
      <c r="M3662" s="89"/>
      <c r="N3662" s="54" t="s">
        <v>274</v>
      </c>
      <c r="O3662" s="90">
        <v>0.19897899999999999</v>
      </c>
      <c r="P3662" s="54">
        <v>23</v>
      </c>
    </row>
    <row r="3663" spans="1:16" ht="24">
      <c r="A3663" s="54" t="s">
        <v>225</v>
      </c>
      <c r="B3663" s="54" t="s">
        <v>185</v>
      </c>
      <c r="C3663" s="54" t="s">
        <v>1124</v>
      </c>
      <c r="D3663" s="54" t="s">
        <v>111</v>
      </c>
      <c r="E3663" s="54" t="s">
        <v>1124</v>
      </c>
      <c r="F3663" s="54" t="s">
        <v>267</v>
      </c>
      <c r="G3663" s="54" t="s">
        <v>186</v>
      </c>
      <c r="H3663" s="54" t="s">
        <v>187</v>
      </c>
      <c r="I3663" s="54" t="s">
        <v>270</v>
      </c>
      <c r="J3663" s="54" t="s">
        <v>186</v>
      </c>
      <c r="K3663" s="54" t="s">
        <v>400</v>
      </c>
      <c r="L3663" s="89">
        <v>42251</v>
      </c>
      <c r="M3663" s="89"/>
      <c r="N3663" s="54" t="s">
        <v>401</v>
      </c>
      <c r="O3663" s="90">
        <v>0</v>
      </c>
      <c r="P3663" s="54">
        <v>7</v>
      </c>
    </row>
    <row r="3664" spans="1:16" ht="24">
      <c r="A3664" s="54" t="s">
        <v>225</v>
      </c>
      <c r="B3664" s="54" t="s">
        <v>185</v>
      </c>
      <c r="C3664" s="54" t="s">
        <v>1124</v>
      </c>
      <c r="D3664" s="54" t="s">
        <v>111</v>
      </c>
      <c r="E3664" s="54" t="s">
        <v>1124</v>
      </c>
      <c r="F3664" s="54" t="s">
        <v>267</v>
      </c>
      <c r="G3664" s="54" t="s">
        <v>186</v>
      </c>
      <c r="H3664" s="54" t="s">
        <v>404</v>
      </c>
      <c r="I3664" s="54" t="s">
        <v>405</v>
      </c>
      <c r="J3664" s="54" t="s">
        <v>186</v>
      </c>
      <c r="K3664" s="54" t="s">
        <v>404</v>
      </c>
      <c r="L3664" s="89">
        <v>42059</v>
      </c>
      <c r="M3664" s="89"/>
      <c r="N3664" s="54" t="s">
        <v>406</v>
      </c>
      <c r="O3664" s="90">
        <v>0</v>
      </c>
      <c r="P3664" s="54">
        <v>1</v>
      </c>
    </row>
    <row r="3665" spans="1:16" ht="24">
      <c r="A3665" s="54" t="s">
        <v>225</v>
      </c>
      <c r="B3665" s="54" t="s">
        <v>185</v>
      </c>
      <c r="C3665" s="54" t="s">
        <v>1124</v>
      </c>
      <c r="D3665" s="54" t="s">
        <v>111</v>
      </c>
      <c r="E3665" s="54" t="s">
        <v>1124</v>
      </c>
      <c r="F3665" s="54" t="s">
        <v>267</v>
      </c>
      <c r="G3665" s="54" t="s">
        <v>411</v>
      </c>
      <c r="H3665" s="54" t="s">
        <v>411</v>
      </c>
      <c r="I3665" s="54" t="s">
        <v>412</v>
      </c>
      <c r="J3665" s="54" t="s">
        <v>411</v>
      </c>
      <c r="K3665" s="54" t="s">
        <v>415</v>
      </c>
      <c r="L3665" s="89">
        <v>41695</v>
      </c>
      <c r="M3665" s="89"/>
      <c r="N3665" s="54" t="s">
        <v>416</v>
      </c>
      <c r="O3665" s="90">
        <v>2.0996000000000001E-2</v>
      </c>
      <c r="P3665" s="54">
        <v>5</v>
      </c>
    </row>
    <row r="3666" spans="1:16" ht="24">
      <c r="A3666" s="54" t="s">
        <v>225</v>
      </c>
      <c r="B3666" s="54" t="s">
        <v>185</v>
      </c>
      <c r="C3666" s="54" t="s">
        <v>1124</v>
      </c>
      <c r="D3666" s="54" t="s">
        <v>111</v>
      </c>
      <c r="E3666" s="54" t="s">
        <v>1124</v>
      </c>
      <c r="F3666" s="54" t="s">
        <v>267</v>
      </c>
      <c r="G3666" s="54" t="s">
        <v>411</v>
      </c>
      <c r="H3666" s="54" t="s">
        <v>411</v>
      </c>
      <c r="I3666" s="54" t="s">
        <v>412</v>
      </c>
      <c r="J3666" s="54" t="s">
        <v>411</v>
      </c>
      <c r="K3666" s="54" t="s">
        <v>419</v>
      </c>
      <c r="L3666" s="89">
        <v>41695</v>
      </c>
      <c r="M3666" s="89"/>
      <c r="N3666" s="54" t="s">
        <v>420</v>
      </c>
      <c r="O3666" s="90">
        <v>0</v>
      </c>
      <c r="P3666" s="54">
        <v>1</v>
      </c>
    </row>
    <row r="3667" spans="1:16" ht="24">
      <c r="A3667" s="54" t="s">
        <v>225</v>
      </c>
      <c r="B3667" s="54" t="s">
        <v>185</v>
      </c>
      <c r="C3667" s="54" t="s">
        <v>1124</v>
      </c>
      <c r="D3667" s="54" t="s">
        <v>111</v>
      </c>
      <c r="E3667" s="54" t="s">
        <v>1124</v>
      </c>
      <c r="F3667" s="54" t="s">
        <v>267</v>
      </c>
      <c r="G3667" s="54" t="s">
        <v>411</v>
      </c>
      <c r="H3667" s="54" t="s">
        <v>421</v>
      </c>
      <c r="I3667" s="54" t="s">
        <v>422</v>
      </c>
      <c r="J3667" s="54" t="s">
        <v>411</v>
      </c>
      <c r="K3667" s="54" t="s">
        <v>421</v>
      </c>
      <c r="L3667" s="89">
        <v>41828</v>
      </c>
      <c r="M3667" s="89"/>
      <c r="N3667" s="54" t="s">
        <v>423</v>
      </c>
      <c r="O3667" s="90">
        <v>2.7299999999999998E-3</v>
      </c>
      <c r="P3667" s="54">
        <v>10</v>
      </c>
    </row>
    <row r="3668" spans="1:16" ht="24">
      <c r="A3668" s="54" t="s">
        <v>225</v>
      </c>
      <c r="B3668" s="54" t="s">
        <v>185</v>
      </c>
      <c r="C3668" s="54" t="s">
        <v>1124</v>
      </c>
      <c r="D3668" s="54" t="s">
        <v>111</v>
      </c>
      <c r="E3668" s="54" t="s">
        <v>1124</v>
      </c>
      <c r="F3668" s="54" t="s">
        <v>267</v>
      </c>
      <c r="G3668" s="54" t="s">
        <v>411</v>
      </c>
      <c r="H3668" s="54" t="s">
        <v>424</v>
      </c>
      <c r="I3668" s="54" t="s">
        <v>425</v>
      </c>
      <c r="J3668" s="54" t="s">
        <v>411</v>
      </c>
      <c r="K3668" s="54" t="s">
        <v>424</v>
      </c>
      <c r="L3668" s="89">
        <v>41933</v>
      </c>
      <c r="M3668" s="89"/>
      <c r="N3668" s="54" t="s">
        <v>426</v>
      </c>
      <c r="O3668" s="90">
        <v>0</v>
      </c>
      <c r="P3668" s="54">
        <v>6</v>
      </c>
    </row>
    <row r="3669" spans="1:16" ht="24">
      <c r="A3669" s="54" t="s">
        <v>225</v>
      </c>
      <c r="B3669" s="54" t="s">
        <v>185</v>
      </c>
      <c r="C3669" s="54" t="s">
        <v>1124</v>
      </c>
      <c r="D3669" s="54" t="s">
        <v>111</v>
      </c>
      <c r="E3669" s="54" t="s">
        <v>1124</v>
      </c>
      <c r="F3669" s="54" t="s">
        <v>267</v>
      </c>
      <c r="G3669" s="54" t="s">
        <v>411</v>
      </c>
      <c r="H3669" s="54" t="s">
        <v>427</v>
      </c>
      <c r="I3669" s="54" t="s">
        <v>428</v>
      </c>
      <c r="J3669" s="54" t="s">
        <v>411</v>
      </c>
      <c r="K3669" s="54" t="s">
        <v>429</v>
      </c>
      <c r="L3669" s="89">
        <v>42066</v>
      </c>
      <c r="M3669" s="89"/>
      <c r="N3669" s="54" t="s">
        <v>430</v>
      </c>
      <c r="O3669" s="90">
        <v>9.810000000000001E-3</v>
      </c>
      <c r="P3669" s="54">
        <v>3</v>
      </c>
    </row>
    <row r="3670" spans="1:16" ht="24">
      <c r="A3670" s="54" t="s">
        <v>225</v>
      </c>
      <c r="B3670" s="54" t="s">
        <v>185</v>
      </c>
      <c r="C3670" s="54" t="s">
        <v>1124</v>
      </c>
      <c r="D3670" s="54" t="s">
        <v>111</v>
      </c>
      <c r="E3670" s="54" t="s">
        <v>1124</v>
      </c>
      <c r="F3670" s="54" t="s">
        <v>267</v>
      </c>
      <c r="G3670" s="54" t="s">
        <v>411</v>
      </c>
      <c r="H3670" s="54" t="s">
        <v>427</v>
      </c>
      <c r="I3670" s="54" t="s">
        <v>428</v>
      </c>
      <c r="J3670" s="54" t="s">
        <v>411</v>
      </c>
      <c r="K3670" s="54" t="s">
        <v>431</v>
      </c>
      <c r="L3670" s="89">
        <v>42066</v>
      </c>
      <c r="M3670" s="89"/>
      <c r="N3670" s="54" t="s">
        <v>432</v>
      </c>
      <c r="O3670" s="90">
        <v>4.7719999999999993E-3</v>
      </c>
      <c r="P3670" s="54">
        <v>1</v>
      </c>
    </row>
    <row r="3671" spans="1:16" ht="24">
      <c r="A3671" s="54" t="s">
        <v>225</v>
      </c>
      <c r="B3671" s="54" t="s">
        <v>185</v>
      </c>
      <c r="C3671" s="54" t="s">
        <v>1124</v>
      </c>
      <c r="D3671" s="54" t="s">
        <v>111</v>
      </c>
      <c r="E3671" s="54" t="s">
        <v>1124</v>
      </c>
      <c r="F3671" s="54" t="s">
        <v>267</v>
      </c>
      <c r="G3671" s="54" t="s">
        <v>411</v>
      </c>
      <c r="H3671" s="54" t="s">
        <v>427</v>
      </c>
      <c r="I3671" s="54" t="s">
        <v>428</v>
      </c>
      <c r="J3671" s="54" t="s">
        <v>411</v>
      </c>
      <c r="K3671" s="54" t="s">
        <v>437</v>
      </c>
      <c r="L3671" s="89">
        <v>42066</v>
      </c>
      <c r="M3671" s="89"/>
      <c r="N3671" s="54" t="s">
        <v>438</v>
      </c>
      <c r="O3671" s="90">
        <v>6.5830000000000003E-3</v>
      </c>
      <c r="P3671" s="54">
        <v>1</v>
      </c>
    </row>
    <row r="3672" spans="1:16" ht="24">
      <c r="A3672" s="54" t="s">
        <v>225</v>
      </c>
      <c r="B3672" s="54" t="s">
        <v>185</v>
      </c>
      <c r="C3672" s="54" t="s">
        <v>1124</v>
      </c>
      <c r="D3672" s="54" t="s">
        <v>111</v>
      </c>
      <c r="E3672" s="54" t="s">
        <v>1124</v>
      </c>
      <c r="F3672" s="54" t="s">
        <v>267</v>
      </c>
      <c r="G3672" s="54" t="s">
        <v>411</v>
      </c>
      <c r="H3672" s="54" t="s">
        <v>427</v>
      </c>
      <c r="I3672" s="54" t="s">
        <v>428</v>
      </c>
      <c r="J3672" s="54" t="s">
        <v>411</v>
      </c>
      <c r="K3672" s="54" t="s">
        <v>439</v>
      </c>
      <c r="L3672" s="89">
        <v>42066</v>
      </c>
      <c r="M3672" s="89"/>
      <c r="N3672" s="54" t="s">
        <v>440</v>
      </c>
      <c r="O3672" s="90">
        <v>2.5562999999999999E-2</v>
      </c>
      <c r="P3672" s="54">
        <v>1</v>
      </c>
    </row>
    <row r="3673" spans="1:16" ht="24">
      <c r="A3673" s="54" t="s">
        <v>225</v>
      </c>
      <c r="B3673" s="54" t="s">
        <v>185</v>
      </c>
      <c r="C3673" s="54" t="s">
        <v>1124</v>
      </c>
      <c r="D3673" s="54" t="s">
        <v>111</v>
      </c>
      <c r="E3673" s="54" t="s">
        <v>1124</v>
      </c>
      <c r="F3673" s="54" t="s">
        <v>267</v>
      </c>
      <c r="G3673" s="54" t="s">
        <v>411</v>
      </c>
      <c r="H3673" s="54" t="s">
        <v>427</v>
      </c>
      <c r="I3673" s="54" t="s">
        <v>428</v>
      </c>
      <c r="J3673" s="54" t="s">
        <v>411</v>
      </c>
      <c r="K3673" s="54" t="s">
        <v>441</v>
      </c>
      <c r="L3673" s="89">
        <v>42066</v>
      </c>
      <c r="M3673" s="89"/>
      <c r="N3673" s="54" t="s">
        <v>442</v>
      </c>
      <c r="O3673" s="90">
        <v>8.010999999999999E-3</v>
      </c>
      <c r="P3673" s="54">
        <v>1</v>
      </c>
    </row>
    <row r="3674" spans="1:16" ht="24">
      <c r="A3674" s="54" t="s">
        <v>225</v>
      </c>
      <c r="B3674" s="54" t="s">
        <v>185</v>
      </c>
      <c r="C3674" s="54" t="s">
        <v>1124</v>
      </c>
      <c r="D3674" s="54" t="s">
        <v>111</v>
      </c>
      <c r="E3674" s="54" t="s">
        <v>1124</v>
      </c>
      <c r="F3674" s="54" t="s">
        <v>267</v>
      </c>
      <c r="G3674" s="54" t="s">
        <v>411</v>
      </c>
      <c r="H3674" s="54" t="s">
        <v>427</v>
      </c>
      <c r="I3674" s="54" t="s">
        <v>428</v>
      </c>
      <c r="J3674" s="54" t="s">
        <v>411</v>
      </c>
      <c r="K3674" s="54" t="s">
        <v>443</v>
      </c>
      <c r="L3674" s="89">
        <v>42066</v>
      </c>
      <c r="M3674" s="89"/>
      <c r="N3674" s="54" t="s">
        <v>444</v>
      </c>
      <c r="O3674" s="90">
        <v>1.1695000000000001E-2</v>
      </c>
      <c r="P3674" s="54">
        <v>1</v>
      </c>
    </row>
    <row r="3675" spans="1:16" ht="24">
      <c r="A3675" s="54" t="s">
        <v>225</v>
      </c>
      <c r="B3675" s="54" t="s">
        <v>185</v>
      </c>
      <c r="C3675" s="54" t="s">
        <v>1124</v>
      </c>
      <c r="D3675" s="54" t="s">
        <v>111</v>
      </c>
      <c r="E3675" s="54" t="s">
        <v>1124</v>
      </c>
      <c r="F3675" s="54" t="s">
        <v>267</v>
      </c>
      <c r="G3675" s="54" t="s">
        <v>411</v>
      </c>
      <c r="H3675" s="54" t="s">
        <v>427</v>
      </c>
      <c r="I3675" s="54" t="s">
        <v>428</v>
      </c>
      <c r="J3675" s="54" t="s">
        <v>411</v>
      </c>
      <c r="K3675" s="54" t="s">
        <v>445</v>
      </c>
      <c r="L3675" s="89">
        <v>42066</v>
      </c>
      <c r="M3675" s="89"/>
      <c r="N3675" s="54" t="s">
        <v>446</v>
      </c>
      <c r="O3675" s="90">
        <v>1.5841999999999998E-2</v>
      </c>
      <c r="P3675" s="54">
        <v>2</v>
      </c>
    </row>
    <row r="3676" spans="1:16" ht="24">
      <c r="A3676" s="54" t="s">
        <v>225</v>
      </c>
      <c r="B3676" s="54" t="s">
        <v>185</v>
      </c>
      <c r="C3676" s="54" t="s">
        <v>1124</v>
      </c>
      <c r="D3676" s="54" t="s">
        <v>111</v>
      </c>
      <c r="E3676" s="54" t="s">
        <v>1124</v>
      </c>
      <c r="F3676" s="54" t="s">
        <v>267</v>
      </c>
      <c r="G3676" s="54" t="s">
        <v>192</v>
      </c>
      <c r="H3676" s="54" t="s">
        <v>447</v>
      </c>
      <c r="I3676" s="54" t="s">
        <v>450</v>
      </c>
      <c r="J3676" s="54" t="s">
        <v>192</v>
      </c>
      <c r="K3676" s="54" t="s">
        <v>447</v>
      </c>
      <c r="L3676" s="89">
        <v>41975</v>
      </c>
      <c r="M3676" s="89"/>
      <c r="N3676" s="54" t="s">
        <v>453</v>
      </c>
      <c r="O3676" s="90">
        <v>0</v>
      </c>
      <c r="P3676" s="54">
        <v>3</v>
      </c>
    </row>
    <row r="3677" spans="1:16" ht="24">
      <c r="A3677" s="54" t="s">
        <v>225</v>
      </c>
      <c r="B3677" s="54" t="s">
        <v>185</v>
      </c>
      <c r="C3677" s="54" t="s">
        <v>1124</v>
      </c>
      <c r="D3677" s="54" t="s">
        <v>111</v>
      </c>
      <c r="E3677" s="54" t="s">
        <v>1124</v>
      </c>
      <c r="F3677" s="54" t="s">
        <v>267</v>
      </c>
      <c r="G3677" s="54" t="s">
        <v>192</v>
      </c>
      <c r="H3677" s="54" t="s">
        <v>447</v>
      </c>
      <c r="I3677" s="54" t="s">
        <v>455</v>
      </c>
      <c r="J3677" s="54" t="s">
        <v>192</v>
      </c>
      <c r="K3677" s="54" t="s">
        <v>447</v>
      </c>
      <c r="L3677" s="89">
        <v>41842</v>
      </c>
      <c r="M3677" s="89"/>
      <c r="N3677" s="54" t="s">
        <v>456</v>
      </c>
      <c r="O3677" s="90">
        <v>2.4260000000000002E-3</v>
      </c>
      <c r="P3677" s="54">
        <v>1</v>
      </c>
    </row>
    <row r="3678" spans="1:16" ht="24">
      <c r="A3678" s="54" t="s">
        <v>225</v>
      </c>
      <c r="B3678" s="54" t="s">
        <v>185</v>
      </c>
      <c r="C3678" s="54" t="s">
        <v>1124</v>
      </c>
      <c r="D3678" s="54" t="s">
        <v>111</v>
      </c>
      <c r="E3678" s="54" t="s">
        <v>1124</v>
      </c>
      <c r="F3678" s="54" t="s">
        <v>267</v>
      </c>
      <c r="G3678" s="54" t="s">
        <v>192</v>
      </c>
      <c r="H3678" s="54" t="s">
        <v>457</v>
      </c>
      <c r="I3678" s="54" t="s">
        <v>458</v>
      </c>
      <c r="J3678" s="54" t="s">
        <v>192</v>
      </c>
      <c r="K3678" s="54" t="s">
        <v>457</v>
      </c>
      <c r="L3678" s="89">
        <v>41800</v>
      </c>
      <c r="M3678" s="89"/>
      <c r="N3678" s="54" t="s">
        <v>459</v>
      </c>
      <c r="O3678" s="90">
        <v>0</v>
      </c>
      <c r="P3678" s="54">
        <v>1</v>
      </c>
    </row>
    <row r="3679" spans="1:16" ht="24">
      <c r="A3679" s="54" t="s">
        <v>225</v>
      </c>
      <c r="B3679" s="54" t="s">
        <v>185</v>
      </c>
      <c r="C3679" s="54" t="s">
        <v>1124</v>
      </c>
      <c r="D3679" s="54" t="s">
        <v>111</v>
      </c>
      <c r="E3679" s="54" t="s">
        <v>1124</v>
      </c>
      <c r="F3679" s="54" t="s">
        <v>267</v>
      </c>
      <c r="G3679" s="54" t="s">
        <v>192</v>
      </c>
      <c r="H3679" s="54" t="s">
        <v>470</v>
      </c>
      <c r="I3679" s="54" t="s">
        <v>471</v>
      </c>
      <c r="J3679" s="54" t="s">
        <v>192</v>
      </c>
      <c r="K3679" s="54" t="s">
        <v>470</v>
      </c>
      <c r="L3679" s="89">
        <v>41814</v>
      </c>
      <c r="M3679" s="89"/>
      <c r="N3679" s="54" t="s">
        <v>472</v>
      </c>
      <c r="O3679" s="90">
        <v>9.9750000000000005E-2</v>
      </c>
      <c r="P3679" s="54">
        <v>31</v>
      </c>
    </row>
    <row r="3680" spans="1:16" ht="24">
      <c r="A3680" s="54" t="s">
        <v>225</v>
      </c>
      <c r="B3680" s="54" t="s">
        <v>185</v>
      </c>
      <c r="C3680" s="54" t="s">
        <v>1124</v>
      </c>
      <c r="D3680" s="54" t="s">
        <v>111</v>
      </c>
      <c r="E3680" s="54" t="s">
        <v>1124</v>
      </c>
      <c r="F3680" s="54" t="s">
        <v>267</v>
      </c>
      <c r="G3680" s="54" t="s">
        <v>495</v>
      </c>
      <c r="H3680" s="54" t="s">
        <v>496</v>
      </c>
      <c r="I3680" s="54" t="s">
        <v>497</v>
      </c>
      <c r="J3680" s="54" t="s">
        <v>495</v>
      </c>
      <c r="K3680" s="54" t="s">
        <v>498</v>
      </c>
      <c r="L3680" s="89">
        <v>41688</v>
      </c>
      <c r="M3680" s="89"/>
      <c r="N3680" s="54" t="s">
        <v>499</v>
      </c>
      <c r="O3680" s="90">
        <v>0</v>
      </c>
      <c r="P3680" s="54">
        <v>1</v>
      </c>
    </row>
    <row r="3681" spans="1:16" ht="24">
      <c r="A3681" s="54" t="s">
        <v>225</v>
      </c>
      <c r="B3681" s="54" t="s">
        <v>185</v>
      </c>
      <c r="C3681" s="54" t="s">
        <v>1124</v>
      </c>
      <c r="D3681" s="54" t="s">
        <v>111</v>
      </c>
      <c r="E3681" s="54" t="s">
        <v>1124</v>
      </c>
      <c r="F3681" s="54" t="s">
        <v>267</v>
      </c>
      <c r="G3681" s="54" t="s">
        <v>495</v>
      </c>
      <c r="H3681" s="54" t="s">
        <v>496</v>
      </c>
      <c r="I3681" s="54" t="s">
        <v>497</v>
      </c>
      <c r="J3681" s="54" t="s">
        <v>495</v>
      </c>
      <c r="K3681" s="54" t="s">
        <v>500</v>
      </c>
      <c r="L3681" s="89">
        <v>41688</v>
      </c>
      <c r="M3681" s="89"/>
      <c r="N3681" s="54" t="s">
        <v>501</v>
      </c>
      <c r="O3681" s="90">
        <v>2.6918999999999998E-2</v>
      </c>
      <c r="P3681" s="54">
        <v>6</v>
      </c>
    </row>
    <row r="3682" spans="1:16" ht="36">
      <c r="A3682" s="54" t="s">
        <v>225</v>
      </c>
      <c r="B3682" s="54" t="s">
        <v>185</v>
      </c>
      <c r="C3682" s="54" t="s">
        <v>1124</v>
      </c>
      <c r="D3682" s="54" t="s">
        <v>111</v>
      </c>
      <c r="E3682" s="54" t="s">
        <v>1124</v>
      </c>
      <c r="F3682" s="54" t="s">
        <v>267</v>
      </c>
      <c r="G3682" s="54" t="s">
        <v>495</v>
      </c>
      <c r="H3682" s="54" t="s">
        <v>496</v>
      </c>
      <c r="I3682" s="54" t="s">
        <v>497</v>
      </c>
      <c r="J3682" s="54" t="s">
        <v>495</v>
      </c>
      <c r="K3682" s="54" t="s">
        <v>502</v>
      </c>
      <c r="L3682" s="89">
        <v>41688</v>
      </c>
      <c r="M3682" s="89"/>
      <c r="N3682" s="54" t="s">
        <v>503</v>
      </c>
      <c r="O3682" s="90">
        <v>3.1819999999999999E-3</v>
      </c>
      <c r="P3682" s="54">
        <v>4</v>
      </c>
    </row>
    <row r="3683" spans="1:16" ht="24">
      <c r="A3683" s="54" t="s">
        <v>225</v>
      </c>
      <c r="B3683" s="54" t="s">
        <v>185</v>
      </c>
      <c r="C3683" s="54" t="s">
        <v>1124</v>
      </c>
      <c r="D3683" s="54" t="s">
        <v>111</v>
      </c>
      <c r="E3683" s="54" t="s">
        <v>1124</v>
      </c>
      <c r="F3683" s="54" t="s">
        <v>267</v>
      </c>
      <c r="G3683" s="54" t="s">
        <v>495</v>
      </c>
      <c r="H3683" s="54" t="s">
        <v>496</v>
      </c>
      <c r="I3683" s="54" t="s">
        <v>497</v>
      </c>
      <c r="J3683" s="54" t="s">
        <v>495</v>
      </c>
      <c r="K3683" s="54" t="s">
        <v>504</v>
      </c>
      <c r="L3683" s="89">
        <v>41688</v>
      </c>
      <c r="M3683" s="89"/>
      <c r="N3683" s="54" t="s">
        <v>505</v>
      </c>
      <c r="O3683" s="90">
        <v>4.2079999999999999E-3</v>
      </c>
      <c r="P3683" s="54">
        <v>15</v>
      </c>
    </row>
    <row r="3684" spans="1:16" ht="24">
      <c r="A3684" s="54" t="s">
        <v>225</v>
      </c>
      <c r="B3684" s="54" t="s">
        <v>185</v>
      </c>
      <c r="C3684" s="54" t="s">
        <v>1124</v>
      </c>
      <c r="D3684" s="54" t="s">
        <v>111</v>
      </c>
      <c r="E3684" s="54" t="s">
        <v>1124</v>
      </c>
      <c r="F3684" s="54" t="s">
        <v>267</v>
      </c>
      <c r="G3684" s="54" t="s">
        <v>495</v>
      </c>
      <c r="H3684" s="54" t="s">
        <v>496</v>
      </c>
      <c r="I3684" s="54" t="s">
        <v>497</v>
      </c>
      <c r="J3684" s="54" t="s">
        <v>495</v>
      </c>
      <c r="K3684" s="54" t="s">
        <v>506</v>
      </c>
      <c r="L3684" s="89">
        <v>41688</v>
      </c>
      <c r="M3684" s="89"/>
      <c r="N3684" s="54" t="s">
        <v>507</v>
      </c>
      <c r="O3684" s="90">
        <v>8.1667999999999991E-2</v>
      </c>
      <c r="P3684" s="54">
        <v>1</v>
      </c>
    </row>
    <row r="3685" spans="1:16" ht="24">
      <c r="A3685" s="54" t="s">
        <v>225</v>
      </c>
      <c r="B3685" s="54" t="s">
        <v>185</v>
      </c>
      <c r="C3685" s="54" t="s">
        <v>1124</v>
      </c>
      <c r="D3685" s="54" t="s">
        <v>111</v>
      </c>
      <c r="E3685" s="54" t="s">
        <v>1124</v>
      </c>
      <c r="F3685" s="54" t="s">
        <v>267</v>
      </c>
      <c r="G3685" s="54" t="s">
        <v>495</v>
      </c>
      <c r="H3685" s="54" t="s">
        <v>496</v>
      </c>
      <c r="I3685" s="54" t="s">
        <v>497</v>
      </c>
      <c r="J3685" s="54" t="s">
        <v>495</v>
      </c>
      <c r="K3685" s="54" t="s">
        <v>508</v>
      </c>
      <c r="L3685" s="89">
        <v>41688</v>
      </c>
      <c r="M3685" s="89"/>
      <c r="N3685" s="54" t="s">
        <v>509</v>
      </c>
      <c r="O3685" s="90">
        <v>3.2780999999999998E-2</v>
      </c>
      <c r="P3685" s="54">
        <v>2</v>
      </c>
    </row>
    <row r="3686" spans="1:16" ht="24">
      <c r="A3686" s="54" t="s">
        <v>225</v>
      </c>
      <c r="B3686" s="54" t="s">
        <v>185</v>
      </c>
      <c r="C3686" s="54" t="s">
        <v>1124</v>
      </c>
      <c r="D3686" s="54" t="s">
        <v>111</v>
      </c>
      <c r="E3686" s="54" t="s">
        <v>1124</v>
      </c>
      <c r="F3686" s="54" t="s">
        <v>267</v>
      </c>
      <c r="G3686" s="54" t="s">
        <v>495</v>
      </c>
      <c r="H3686" s="54" t="s">
        <v>496</v>
      </c>
      <c r="I3686" s="54" t="s">
        <v>497</v>
      </c>
      <c r="J3686" s="54" t="s">
        <v>495</v>
      </c>
      <c r="K3686" s="54" t="s">
        <v>510</v>
      </c>
      <c r="L3686" s="89">
        <v>41688</v>
      </c>
      <c r="M3686" s="89"/>
      <c r="N3686" s="54" t="s">
        <v>511</v>
      </c>
      <c r="O3686" s="90">
        <v>5.3359999999999987E-3</v>
      </c>
      <c r="P3686" s="54">
        <v>3</v>
      </c>
    </row>
    <row r="3687" spans="1:16" ht="24">
      <c r="A3687" s="54" t="s">
        <v>225</v>
      </c>
      <c r="B3687" s="54" t="s">
        <v>185</v>
      </c>
      <c r="C3687" s="54" t="s">
        <v>1124</v>
      </c>
      <c r="D3687" s="54" t="s">
        <v>111</v>
      </c>
      <c r="E3687" s="54" t="s">
        <v>1124</v>
      </c>
      <c r="F3687" s="54" t="s">
        <v>267</v>
      </c>
      <c r="G3687" s="54" t="s">
        <v>495</v>
      </c>
      <c r="H3687" s="54" t="s">
        <v>496</v>
      </c>
      <c r="I3687" s="54" t="s">
        <v>497</v>
      </c>
      <c r="J3687" s="54" t="s">
        <v>495</v>
      </c>
      <c r="K3687" s="54" t="s">
        <v>512</v>
      </c>
      <c r="L3687" s="89">
        <v>41688</v>
      </c>
      <c r="M3687" s="89"/>
      <c r="N3687" s="54" t="s">
        <v>513</v>
      </c>
      <c r="O3687" s="90">
        <v>0</v>
      </c>
      <c r="P3687" s="54">
        <v>3</v>
      </c>
    </row>
    <row r="3688" spans="1:16" ht="24">
      <c r="A3688" s="54" t="s">
        <v>225</v>
      </c>
      <c r="B3688" s="54" t="s">
        <v>185</v>
      </c>
      <c r="C3688" s="54" t="s">
        <v>1124</v>
      </c>
      <c r="D3688" s="54" t="s">
        <v>111</v>
      </c>
      <c r="E3688" s="54" t="s">
        <v>1124</v>
      </c>
      <c r="F3688" s="54" t="s">
        <v>267</v>
      </c>
      <c r="G3688" s="54" t="s">
        <v>495</v>
      </c>
      <c r="H3688" s="54" t="s">
        <v>496</v>
      </c>
      <c r="I3688" s="54" t="s">
        <v>497</v>
      </c>
      <c r="J3688" s="54" t="s">
        <v>495</v>
      </c>
      <c r="K3688" s="54" t="s">
        <v>514</v>
      </c>
      <c r="L3688" s="89">
        <v>41688</v>
      </c>
      <c r="M3688" s="89"/>
      <c r="N3688" s="54" t="s">
        <v>515</v>
      </c>
      <c r="O3688" s="90">
        <v>0</v>
      </c>
      <c r="P3688" s="54">
        <v>9</v>
      </c>
    </row>
    <row r="3689" spans="1:16" ht="24">
      <c r="A3689" s="54" t="s">
        <v>225</v>
      </c>
      <c r="B3689" s="54" t="s">
        <v>185</v>
      </c>
      <c r="C3689" s="54" t="s">
        <v>1124</v>
      </c>
      <c r="D3689" s="54" t="s">
        <v>111</v>
      </c>
      <c r="E3689" s="54" t="s">
        <v>1124</v>
      </c>
      <c r="F3689" s="54" t="s">
        <v>267</v>
      </c>
      <c r="G3689" s="54" t="s">
        <v>495</v>
      </c>
      <c r="H3689" s="54" t="s">
        <v>496</v>
      </c>
      <c r="I3689" s="54" t="s">
        <v>497</v>
      </c>
      <c r="J3689" s="54" t="s">
        <v>495</v>
      </c>
      <c r="K3689" s="54" t="s">
        <v>516</v>
      </c>
      <c r="L3689" s="89">
        <v>41688</v>
      </c>
      <c r="M3689" s="89"/>
      <c r="N3689" s="54" t="s">
        <v>517</v>
      </c>
      <c r="O3689" s="90">
        <v>3.1340000000000001E-3</v>
      </c>
      <c r="P3689" s="54">
        <v>6</v>
      </c>
    </row>
    <row r="3690" spans="1:16" ht="24">
      <c r="A3690" s="54" t="s">
        <v>225</v>
      </c>
      <c r="B3690" s="54" t="s">
        <v>185</v>
      </c>
      <c r="C3690" s="54" t="s">
        <v>1124</v>
      </c>
      <c r="D3690" s="54" t="s">
        <v>111</v>
      </c>
      <c r="E3690" s="54" t="s">
        <v>1124</v>
      </c>
      <c r="F3690" s="54" t="s">
        <v>267</v>
      </c>
      <c r="G3690" s="54" t="s">
        <v>495</v>
      </c>
      <c r="H3690" s="54" t="s">
        <v>496</v>
      </c>
      <c r="I3690" s="54" t="s">
        <v>497</v>
      </c>
      <c r="J3690" s="54" t="s">
        <v>495</v>
      </c>
      <c r="K3690" s="54" t="s">
        <v>518</v>
      </c>
      <c r="L3690" s="89">
        <v>41688</v>
      </c>
      <c r="M3690" s="89"/>
      <c r="N3690" s="54" t="s">
        <v>519</v>
      </c>
      <c r="O3690" s="90">
        <v>0</v>
      </c>
      <c r="P3690" s="54">
        <v>4</v>
      </c>
    </row>
    <row r="3691" spans="1:16" ht="24">
      <c r="A3691" s="54" t="s">
        <v>225</v>
      </c>
      <c r="B3691" s="54" t="s">
        <v>185</v>
      </c>
      <c r="C3691" s="54" t="s">
        <v>1124</v>
      </c>
      <c r="D3691" s="54" t="s">
        <v>111</v>
      </c>
      <c r="E3691" s="54" t="s">
        <v>1124</v>
      </c>
      <c r="F3691" s="54" t="s">
        <v>267</v>
      </c>
      <c r="G3691" s="54" t="s">
        <v>495</v>
      </c>
      <c r="H3691" s="54" t="s">
        <v>496</v>
      </c>
      <c r="I3691" s="54" t="s">
        <v>497</v>
      </c>
      <c r="J3691" s="54" t="s">
        <v>495</v>
      </c>
      <c r="K3691" s="54" t="s">
        <v>520</v>
      </c>
      <c r="L3691" s="89">
        <v>41688</v>
      </c>
      <c r="M3691" s="89"/>
      <c r="N3691" s="54" t="s">
        <v>521</v>
      </c>
      <c r="O3691" s="90">
        <v>0</v>
      </c>
      <c r="P3691" s="54">
        <v>2</v>
      </c>
    </row>
    <row r="3692" spans="1:16" ht="24">
      <c r="A3692" s="54" t="s">
        <v>225</v>
      </c>
      <c r="B3692" s="54" t="s">
        <v>185</v>
      </c>
      <c r="C3692" s="54" t="s">
        <v>1124</v>
      </c>
      <c r="D3692" s="54" t="s">
        <v>111</v>
      </c>
      <c r="E3692" s="54" t="s">
        <v>1124</v>
      </c>
      <c r="F3692" s="54" t="s">
        <v>267</v>
      </c>
      <c r="G3692" s="54" t="s">
        <v>1445</v>
      </c>
      <c r="H3692" s="54" t="s">
        <v>1447</v>
      </c>
      <c r="I3692" s="54" t="s">
        <v>1540</v>
      </c>
      <c r="J3692" s="54" t="s">
        <v>1445</v>
      </c>
      <c r="K3692" s="54" t="s">
        <v>1447</v>
      </c>
      <c r="L3692" s="89">
        <v>43229</v>
      </c>
      <c r="M3692" s="89"/>
      <c r="N3692" s="54" t="s">
        <v>1541</v>
      </c>
      <c r="O3692" s="90">
        <v>3.2710000000000009E-3</v>
      </c>
      <c r="P3692" s="54">
        <v>1</v>
      </c>
    </row>
    <row r="3693" spans="1:16" ht="24">
      <c r="A3693" s="54" t="s">
        <v>225</v>
      </c>
      <c r="B3693" s="54" t="s">
        <v>185</v>
      </c>
      <c r="C3693" s="54" t="s">
        <v>1124</v>
      </c>
      <c r="D3693" s="54" t="s">
        <v>111</v>
      </c>
      <c r="E3693" s="54" t="s">
        <v>1124</v>
      </c>
      <c r="F3693" s="54" t="s">
        <v>267</v>
      </c>
      <c r="G3693" s="54" t="s">
        <v>1445</v>
      </c>
      <c r="H3693" s="54" t="s">
        <v>1447</v>
      </c>
      <c r="I3693" s="54" t="s">
        <v>1448</v>
      </c>
      <c r="J3693" s="54" t="s">
        <v>1445</v>
      </c>
      <c r="K3693" s="54" t="s">
        <v>1449</v>
      </c>
      <c r="L3693" s="89">
        <v>43238</v>
      </c>
      <c r="M3693" s="89"/>
      <c r="N3693" s="54" t="s">
        <v>1450</v>
      </c>
      <c r="O3693" s="90">
        <v>0</v>
      </c>
      <c r="P3693" s="54">
        <v>1</v>
      </c>
    </row>
    <row r="3694" spans="1:16" ht="24">
      <c r="A3694" s="54" t="s">
        <v>225</v>
      </c>
      <c r="B3694" s="54" t="s">
        <v>185</v>
      </c>
      <c r="C3694" s="54" t="s">
        <v>1124</v>
      </c>
      <c r="D3694" s="54" t="s">
        <v>111</v>
      </c>
      <c r="E3694" s="54" t="s">
        <v>1124</v>
      </c>
      <c r="F3694" s="54" t="s">
        <v>267</v>
      </c>
      <c r="G3694" s="54" t="s">
        <v>283</v>
      </c>
      <c r="H3694" s="54" t="s">
        <v>284</v>
      </c>
      <c r="I3694" s="54" t="s">
        <v>285</v>
      </c>
      <c r="J3694" s="54" t="s">
        <v>283</v>
      </c>
      <c r="K3694" s="54" t="s">
        <v>522</v>
      </c>
      <c r="L3694" s="89">
        <v>41653</v>
      </c>
      <c r="M3694" s="89"/>
      <c r="N3694" s="54" t="s">
        <v>523</v>
      </c>
      <c r="O3694" s="90">
        <v>0</v>
      </c>
      <c r="P3694" s="54">
        <v>1</v>
      </c>
    </row>
    <row r="3695" spans="1:16" ht="24">
      <c r="A3695" s="54" t="s">
        <v>225</v>
      </c>
      <c r="B3695" s="54" t="s">
        <v>185</v>
      </c>
      <c r="C3695" s="54" t="s">
        <v>1124</v>
      </c>
      <c r="D3695" s="54" t="s">
        <v>111</v>
      </c>
      <c r="E3695" s="54" t="s">
        <v>1124</v>
      </c>
      <c r="F3695" s="54" t="s">
        <v>267</v>
      </c>
      <c r="G3695" s="54" t="s">
        <v>283</v>
      </c>
      <c r="H3695" s="54" t="s">
        <v>284</v>
      </c>
      <c r="I3695" s="54" t="s">
        <v>285</v>
      </c>
      <c r="J3695" s="54" t="s">
        <v>283</v>
      </c>
      <c r="K3695" s="54" t="s">
        <v>286</v>
      </c>
      <c r="L3695" s="89">
        <v>41653</v>
      </c>
      <c r="M3695" s="89"/>
      <c r="N3695" s="54" t="s">
        <v>526</v>
      </c>
      <c r="O3695" s="90">
        <v>0</v>
      </c>
      <c r="P3695" s="54">
        <v>1</v>
      </c>
    </row>
    <row r="3696" spans="1:16" ht="24">
      <c r="A3696" s="54" t="s">
        <v>225</v>
      </c>
      <c r="B3696" s="54" t="s">
        <v>185</v>
      </c>
      <c r="C3696" s="54" t="s">
        <v>1124</v>
      </c>
      <c r="D3696" s="54" t="s">
        <v>111</v>
      </c>
      <c r="E3696" s="54" t="s">
        <v>1124</v>
      </c>
      <c r="F3696" s="54" t="s">
        <v>267</v>
      </c>
      <c r="G3696" s="54" t="s">
        <v>283</v>
      </c>
      <c r="H3696" s="54" t="s">
        <v>284</v>
      </c>
      <c r="I3696" s="54" t="s">
        <v>285</v>
      </c>
      <c r="J3696" s="54" t="s">
        <v>283</v>
      </c>
      <c r="K3696" s="54" t="s">
        <v>527</v>
      </c>
      <c r="L3696" s="89">
        <v>41653</v>
      </c>
      <c r="M3696" s="89"/>
      <c r="N3696" s="54" t="s">
        <v>528</v>
      </c>
      <c r="O3696" s="90">
        <v>2.784E-3</v>
      </c>
      <c r="P3696" s="54">
        <v>6</v>
      </c>
    </row>
    <row r="3697" spans="1:16" ht="24">
      <c r="A3697" s="54" t="s">
        <v>225</v>
      </c>
      <c r="B3697" s="54" t="s">
        <v>185</v>
      </c>
      <c r="C3697" s="54" t="s">
        <v>1124</v>
      </c>
      <c r="D3697" s="54" t="s">
        <v>111</v>
      </c>
      <c r="E3697" s="54" t="s">
        <v>1124</v>
      </c>
      <c r="F3697" s="54" t="s">
        <v>267</v>
      </c>
      <c r="G3697" s="54" t="s">
        <v>283</v>
      </c>
      <c r="H3697" s="54" t="s">
        <v>284</v>
      </c>
      <c r="I3697" s="54" t="s">
        <v>285</v>
      </c>
      <c r="J3697" s="54" t="s">
        <v>283</v>
      </c>
      <c r="K3697" s="54" t="s">
        <v>533</v>
      </c>
      <c r="L3697" s="89">
        <v>41653</v>
      </c>
      <c r="M3697" s="89"/>
      <c r="N3697" s="54" t="s">
        <v>534</v>
      </c>
      <c r="O3697" s="90">
        <v>0</v>
      </c>
      <c r="P3697" s="54">
        <v>2</v>
      </c>
    </row>
    <row r="3698" spans="1:16" ht="24">
      <c r="A3698" s="54" t="s">
        <v>225</v>
      </c>
      <c r="B3698" s="54" t="s">
        <v>185</v>
      </c>
      <c r="C3698" s="54" t="s">
        <v>1124</v>
      </c>
      <c r="D3698" s="54" t="s">
        <v>111</v>
      </c>
      <c r="E3698" s="54" t="s">
        <v>1124</v>
      </c>
      <c r="F3698" s="54" t="s">
        <v>267</v>
      </c>
      <c r="G3698" s="54" t="s">
        <v>283</v>
      </c>
      <c r="H3698" s="54" t="s">
        <v>284</v>
      </c>
      <c r="I3698" s="54" t="s">
        <v>285</v>
      </c>
      <c r="J3698" s="54" t="s">
        <v>283</v>
      </c>
      <c r="K3698" s="54" t="s">
        <v>535</v>
      </c>
      <c r="L3698" s="89">
        <v>41653</v>
      </c>
      <c r="M3698" s="89"/>
      <c r="N3698" s="54" t="s">
        <v>536</v>
      </c>
      <c r="O3698" s="90">
        <v>0</v>
      </c>
      <c r="P3698" s="54">
        <v>2</v>
      </c>
    </row>
    <row r="3699" spans="1:16" ht="24">
      <c r="A3699" s="54" t="s">
        <v>225</v>
      </c>
      <c r="B3699" s="54" t="s">
        <v>185</v>
      </c>
      <c r="C3699" s="54" t="s">
        <v>1124</v>
      </c>
      <c r="D3699" s="54" t="s">
        <v>111</v>
      </c>
      <c r="E3699" s="54" t="s">
        <v>1124</v>
      </c>
      <c r="F3699" s="54" t="s">
        <v>267</v>
      </c>
      <c r="G3699" s="54" t="s">
        <v>283</v>
      </c>
      <c r="H3699" s="54" t="s">
        <v>283</v>
      </c>
      <c r="I3699" s="54" t="s">
        <v>288</v>
      </c>
      <c r="J3699" s="54" t="s">
        <v>283</v>
      </c>
      <c r="K3699" s="54" t="s">
        <v>537</v>
      </c>
      <c r="L3699" s="89">
        <v>41653</v>
      </c>
      <c r="M3699" s="89"/>
      <c r="N3699" s="54" t="s">
        <v>538</v>
      </c>
      <c r="O3699" s="90">
        <v>4.7730000000000003E-3</v>
      </c>
      <c r="P3699" s="54">
        <v>3</v>
      </c>
    </row>
    <row r="3700" spans="1:16" ht="24">
      <c r="A3700" s="54" t="s">
        <v>225</v>
      </c>
      <c r="B3700" s="54" t="s">
        <v>185</v>
      </c>
      <c r="C3700" s="54" t="s">
        <v>1124</v>
      </c>
      <c r="D3700" s="54" t="s">
        <v>111</v>
      </c>
      <c r="E3700" s="54" t="s">
        <v>1124</v>
      </c>
      <c r="F3700" s="54" t="s">
        <v>267</v>
      </c>
      <c r="G3700" s="54" t="s">
        <v>283</v>
      </c>
      <c r="H3700" s="54" t="s">
        <v>283</v>
      </c>
      <c r="I3700" s="54" t="s">
        <v>288</v>
      </c>
      <c r="J3700" s="54" t="s">
        <v>283</v>
      </c>
      <c r="K3700" s="54" t="s">
        <v>543</v>
      </c>
      <c r="L3700" s="89">
        <v>41653</v>
      </c>
      <c r="M3700" s="89"/>
      <c r="N3700" s="54" t="s">
        <v>544</v>
      </c>
      <c r="O3700" s="90">
        <v>0</v>
      </c>
      <c r="P3700" s="54">
        <v>1</v>
      </c>
    </row>
    <row r="3701" spans="1:16" ht="24">
      <c r="A3701" s="54" t="s">
        <v>225</v>
      </c>
      <c r="B3701" s="54" t="s">
        <v>185</v>
      </c>
      <c r="C3701" s="54" t="s">
        <v>1124</v>
      </c>
      <c r="D3701" s="54" t="s">
        <v>111</v>
      </c>
      <c r="E3701" s="54" t="s">
        <v>1124</v>
      </c>
      <c r="F3701" s="54" t="s">
        <v>267</v>
      </c>
      <c r="G3701" s="54" t="s">
        <v>283</v>
      </c>
      <c r="H3701" s="54" t="s">
        <v>283</v>
      </c>
      <c r="I3701" s="54" t="s">
        <v>288</v>
      </c>
      <c r="J3701" s="54" t="s">
        <v>283</v>
      </c>
      <c r="K3701" s="54" t="s">
        <v>291</v>
      </c>
      <c r="L3701" s="89">
        <v>41653</v>
      </c>
      <c r="M3701" s="89"/>
      <c r="N3701" s="54" t="s">
        <v>292</v>
      </c>
      <c r="O3701" s="90">
        <v>0.34299499999999999</v>
      </c>
      <c r="P3701" s="54">
        <v>130</v>
      </c>
    </row>
    <row r="3702" spans="1:16" ht="24">
      <c r="A3702" s="54" t="s">
        <v>225</v>
      </c>
      <c r="B3702" s="54" t="s">
        <v>185</v>
      </c>
      <c r="C3702" s="54" t="s">
        <v>1124</v>
      </c>
      <c r="D3702" s="54" t="s">
        <v>111</v>
      </c>
      <c r="E3702" s="54" t="s">
        <v>1124</v>
      </c>
      <c r="F3702" s="54" t="s">
        <v>267</v>
      </c>
      <c r="G3702" s="54" t="s">
        <v>283</v>
      </c>
      <c r="H3702" s="54" t="s">
        <v>283</v>
      </c>
      <c r="I3702" s="54" t="s">
        <v>288</v>
      </c>
      <c r="J3702" s="54" t="s">
        <v>283</v>
      </c>
      <c r="K3702" s="54" t="s">
        <v>547</v>
      </c>
      <c r="L3702" s="89">
        <v>41653</v>
      </c>
      <c r="M3702" s="89"/>
      <c r="N3702" s="54" t="s">
        <v>548</v>
      </c>
      <c r="O3702" s="90">
        <v>0</v>
      </c>
      <c r="P3702" s="54">
        <v>1</v>
      </c>
    </row>
    <row r="3703" spans="1:16" ht="24">
      <c r="A3703" s="54" t="s">
        <v>225</v>
      </c>
      <c r="B3703" s="54" t="s">
        <v>185</v>
      </c>
      <c r="C3703" s="54" t="s">
        <v>1124</v>
      </c>
      <c r="D3703" s="54" t="s">
        <v>111</v>
      </c>
      <c r="E3703" s="54" t="s">
        <v>1124</v>
      </c>
      <c r="F3703" s="54" t="s">
        <v>267</v>
      </c>
      <c r="G3703" s="54" t="s">
        <v>283</v>
      </c>
      <c r="H3703" s="54" t="s">
        <v>283</v>
      </c>
      <c r="I3703" s="54" t="s">
        <v>288</v>
      </c>
      <c r="J3703" s="54" t="s">
        <v>283</v>
      </c>
      <c r="K3703" s="54" t="s">
        <v>557</v>
      </c>
      <c r="L3703" s="89">
        <v>41653</v>
      </c>
      <c r="M3703" s="89"/>
      <c r="N3703" s="54" t="s">
        <v>558</v>
      </c>
      <c r="O3703" s="90">
        <v>0</v>
      </c>
      <c r="P3703" s="54">
        <v>1</v>
      </c>
    </row>
    <row r="3704" spans="1:16" ht="24">
      <c r="A3704" s="54" t="s">
        <v>225</v>
      </c>
      <c r="B3704" s="54" t="s">
        <v>185</v>
      </c>
      <c r="C3704" s="54" t="s">
        <v>1124</v>
      </c>
      <c r="D3704" s="54" t="s">
        <v>111</v>
      </c>
      <c r="E3704" s="54" t="s">
        <v>1124</v>
      </c>
      <c r="F3704" s="54" t="s">
        <v>267</v>
      </c>
      <c r="G3704" s="54" t="s">
        <v>283</v>
      </c>
      <c r="H3704" s="54" t="s">
        <v>559</v>
      </c>
      <c r="I3704" s="54" t="s">
        <v>560</v>
      </c>
      <c r="J3704" s="54" t="s">
        <v>283</v>
      </c>
      <c r="K3704" s="54" t="s">
        <v>563</v>
      </c>
      <c r="L3704" s="89">
        <v>41653</v>
      </c>
      <c r="M3704" s="89"/>
      <c r="N3704" s="54" t="s">
        <v>564</v>
      </c>
      <c r="O3704" s="90">
        <v>0</v>
      </c>
      <c r="P3704" s="54">
        <v>1</v>
      </c>
    </row>
    <row r="3705" spans="1:16" ht="24">
      <c r="A3705" s="54" t="s">
        <v>225</v>
      </c>
      <c r="B3705" s="54" t="s">
        <v>185</v>
      </c>
      <c r="C3705" s="54" t="s">
        <v>1124</v>
      </c>
      <c r="D3705" s="54" t="s">
        <v>111</v>
      </c>
      <c r="E3705" s="54" t="s">
        <v>1124</v>
      </c>
      <c r="F3705" s="54" t="s">
        <v>267</v>
      </c>
      <c r="G3705" s="54" t="s">
        <v>283</v>
      </c>
      <c r="H3705" s="54" t="s">
        <v>559</v>
      </c>
      <c r="I3705" s="54" t="s">
        <v>560</v>
      </c>
      <c r="J3705" s="54" t="s">
        <v>283</v>
      </c>
      <c r="K3705" s="54" t="s">
        <v>569</v>
      </c>
      <c r="L3705" s="89">
        <v>41653</v>
      </c>
      <c r="M3705" s="89"/>
      <c r="N3705" s="54" t="s">
        <v>570</v>
      </c>
      <c r="O3705" s="90">
        <v>0</v>
      </c>
      <c r="P3705" s="54">
        <v>1</v>
      </c>
    </row>
    <row r="3706" spans="1:16" ht="24">
      <c r="A3706" s="54" t="s">
        <v>225</v>
      </c>
      <c r="B3706" s="54" t="s">
        <v>185</v>
      </c>
      <c r="C3706" s="54" t="s">
        <v>1124</v>
      </c>
      <c r="D3706" s="54" t="s">
        <v>111</v>
      </c>
      <c r="E3706" s="54" t="s">
        <v>1124</v>
      </c>
      <c r="F3706" s="54" t="s">
        <v>267</v>
      </c>
      <c r="G3706" s="54" t="s">
        <v>283</v>
      </c>
      <c r="H3706" s="54" t="s">
        <v>193</v>
      </c>
      <c r="I3706" s="54" t="s">
        <v>571</v>
      </c>
      <c r="J3706" s="54" t="s">
        <v>283</v>
      </c>
      <c r="K3706" s="54" t="s">
        <v>572</v>
      </c>
      <c r="L3706" s="89">
        <v>42510</v>
      </c>
      <c r="M3706" s="89"/>
      <c r="N3706" s="54" t="s">
        <v>573</v>
      </c>
      <c r="O3706" s="90">
        <v>0</v>
      </c>
      <c r="P3706" s="54">
        <v>2</v>
      </c>
    </row>
    <row r="3707" spans="1:16" ht="24">
      <c r="A3707" s="54" t="s">
        <v>225</v>
      </c>
      <c r="B3707" s="54" t="s">
        <v>185</v>
      </c>
      <c r="C3707" s="54" t="s">
        <v>1124</v>
      </c>
      <c r="D3707" s="54" t="s">
        <v>111</v>
      </c>
      <c r="E3707" s="54" t="s">
        <v>1124</v>
      </c>
      <c r="F3707" s="54" t="s">
        <v>267</v>
      </c>
      <c r="G3707" s="54" t="s">
        <v>283</v>
      </c>
      <c r="H3707" s="54" t="s">
        <v>193</v>
      </c>
      <c r="I3707" s="54" t="s">
        <v>571</v>
      </c>
      <c r="J3707" s="54" t="s">
        <v>283</v>
      </c>
      <c r="K3707" s="54" t="s">
        <v>574</v>
      </c>
      <c r="L3707" s="89">
        <v>42510</v>
      </c>
      <c r="M3707" s="89"/>
      <c r="N3707" s="54" t="s">
        <v>575</v>
      </c>
      <c r="O3707" s="90">
        <v>0</v>
      </c>
      <c r="P3707" s="54">
        <v>1</v>
      </c>
    </row>
    <row r="3708" spans="1:16" ht="24">
      <c r="A3708" s="54" t="s">
        <v>225</v>
      </c>
      <c r="B3708" s="54" t="s">
        <v>185</v>
      </c>
      <c r="C3708" s="54" t="s">
        <v>1124</v>
      </c>
      <c r="D3708" s="54" t="s">
        <v>111</v>
      </c>
      <c r="E3708" s="54" t="s">
        <v>1124</v>
      </c>
      <c r="F3708" s="54" t="s">
        <v>267</v>
      </c>
      <c r="G3708" s="54" t="s">
        <v>283</v>
      </c>
      <c r="H3708" s="54" t="s">
        <v>193</v>
      </c>
      <c r="I3708" s="54" t="s">
        <v>571</v>
      </c>
      <c r="J3708" s="54" t="s">
        <v>283</v>
      </c>
      <c r="K3708" s="54" t="s">
        <v>576</v>
      </c>
      <c r="L3708" s="89">
        <v>42510</v>
      </c>
      <c r="M3708" s="89"/>
      <c r="N3708" s="54" t="s">
        <v>577</v>
      </c>
      <c r="O3708" s="90">
        <v>4.778000000000001E-3</v>
      </c>
      <c r="P3708" s="54">
        <v>1</v>
      </c>
    </row>
    <row r="3709" spans="1:16" ht="36">
      <c r="A3709" s="54" t="s">
        <v>225</v>
      </c>
      <c r="B3709" s="54" t="s">
        <v>185</v>
      </c>
      <c r="C3709" s="54" t="s">
        <v>1124</v>
      </c>
      <c r="D3709" s="54" t="s">
        <v>111</v>
      </c>
      <c r="E3709" s="54" t="s">
        <v>1124</v>
      </c>
      <c r="F3709" s="54" t="s">
        <v>267</v>
      </c>
      <c r="G3709" s="54" t="s">
        <v>283</v>
      </c>
      <c r="H3709" s="54" t="s">
        <v>193</v>
      </c>
      <c r="I3709" s="54" t="s">
        <v>571</v>
      </c>
      <c r="J3709" s="54" t="s">
        <v>283</v>
      </c>
      <c r="K3709" s="54" t="s">
        <v>578</v>
      </c>
      <c r="L3709" s="89">
        <v>42510</v>
      </c>
      <c r="M3709" s="89"/>
      <c r="N3709" s="54" t="s">
        <v>579</v>
      </c>
      <c r="O3709" s="90">
        <v>0</v>
      </c>
      <c r="P3709" s="54">
        <v>4</v>
      </c>
    </row>
    <row r="3710" spans="1:16" ht="24">
      <c r="A3710" s="54" t="s">
        <v>225</v>
      </c>
      <c r="B3710" s="54" t="s">
        <v>185</v>
      </c>
      <c r="C3710" s="54" t="s">
        <v>1124</v>
      </c>
      <c r="D3710" s="54" t="s">
        <v>111</v>
      </c>
      <c r="E3710" s="54" t="s">
        <v>1124</v>
      </c>
      <c r="F3710" s="54" t="s">
        <v>267</v>
      </c>
      <c r="G3710" s="54" t="s">
        <v>283</v>
      </c>
      <c r="H3710" s="54" t="s">
        <v>193</v>
      </c>
      <c r="I3710" s="54" t="s">
        <v>571</v>
      </c>
      <c r="J3710" s="54" t="s">
        <v>283</v>
      </c>
      <c r="K3710" s="54" t="s">
        <v>580</v>
      </c>
      <c r="L3710" s="89">
        <v>42510</v>
      </c>
      <c r="M3710" s="89"/>
      <c r="N3710" s="54" t="s">
        <v>581</v>
      </c>
      <c r="O3710" s="90">
        <v>2.6668000000000001E-2</v>
      </c>
      <c r="P3710" s="54">
        <v>10</v>
      </c>
    </row>
    <row r="3711" spans="1:16" ht="24">
      <c r="A3711" s="54" t="s">
        <v>225</v>
      </c>
      <c r="B3711" s="54" t="s">
        <v>185</v>
      </c>
      <c r="C3711" s="54" t="s">
        <v>1124</v>
      </c>
      <c r="D3711" s="54" t="s">
        <v>111</v>
      </c>
      <c r="E3711" s="54" t="s">
        <v>1124</v>
      </c>
      <c r="F3711" s="54" t="s">
        <v>267</v>
      </c>
      <c r="G3711" s="54" t="s">
        <v>283</v>
      </c>
      <c r="H3711" s="54" t="s">
        <v>193</v>
      </c>
      <c r="I3711" s="54" t="s">
        <v>571</v>
      </c>
      <c r="J3711" s="54" t="s">
        <v>283</v>
      </c>
      <c r="K3711" s="54" t="s">
        <v>582</v>
      </c>
      <c r="L3711" s="89">
        <v>42510</v>
      </c>
      <c r="M3711" s="89"/>
      <c r="N3711" s="54" t="s">
        <v>583</v>
      </c>
      <c r="O3711" s="90">
        <v>2.3488999999999999E-2</v>
      </c>
      <c r="P3711" s="54">
        <v>7</v>
      </c>
    </row>
    <row r="3712" spans="1:16" ht="24">
      <c r="A3712" s="54" t="s">
        <v>225</v>
      </c>
      <c r="B3712" s="54" t="s">
        <v>185</v>
      </c>
      <c r="C3712" s="54" t="s">
        <v>1124</v>
      </c>
      <c r="D3712" s="54" t="s">
        <v>111</v>
      </c>
      <c r="E3712" s="54" t="s">
        <v>1124</v>
      </c>
      <c r="F3712" s="54" t="s">
        <v>267</v>
      </c>
      <c r="G3712" s="54" t="s">
        <v>283</v>
      </c>
      <c r="H3712" s="54" t="s">
        <v>193</v>
      </c>
      <c r="I3712" s="54" t="s">
        <v>571</v>
      </c>
      <c r="J3712" s="54" t="s">
        <v>283</v>
      </c>
      <c r="K3712" s="54" t="s">
        <v>584</v>
      </c>
      <c r="L3712" s="89">
        <v>42510</v>
      </c>
      <c r="M3712" s="89"/>
      <c r="N3712" s="54" t="s">
        <v>585</v>
      </c>
      <c r="O3712" s="90">
        <v>9.3169999999999972E-3</v>
      </c>
      <c r="P3712" s="54">
        <v>4</v>
      </c>
    </row>
    <row r="3713" spans="1:16" ht="24">
      <c r="A3713" s="54" t="s">
        <v>225</v>
      </c>
      <c r="B3713" s="54" t="s">
        <v>185</v>
      </c>
      <c r="C3713" s="54" t="s">
        <v>1124</v>
      </c>
      <c r="D3713" s="54" t="s">
        <v>111</v>
      </c>
      <c r="E3713" s="54" t="s">
        <v>1124</v>
      </c>
      <c r="F3713" s="54" t="s">
        <v>267</v>
      </c>
      <c r="G3713" s="54" t="s">
        <v>283</v>
      </c>
      <c r="H3713" s="54" t="s">
        <v>193</v>
      </c>
      <c r="I3713" s="54" t="s">
        <v>571</v>
      </c>
      <c r="J3713" s="54" t="s">
        <v>283</v>
      </c>
      <c r="K3713" s="54" t="s">
        <v>586</v>
      </c>
      <c r="L3713" s="89">
        <v>42510</v>
      </c>
      <c r="M3713" s="89"/>
      <c r="N3713" s="54" t="s">
        <v>587</v>
      </c>
      <c r="O3713" s="90">
        <v>1.4711999999999999E-2</v>
      </c>
      <c r="P3713" s="54">
        <v>5</v>
      </c>
    </row>
    <row r="3714" spans="1:16" ht="24">
      <c r="A3714" s="54" t="s">
        <v>225</v>
      </c>
      <c r="B3714" s="54" t="s">
        <v>185</v>
      </c>
      <c r="C3714" s="54" t="s">
        <v>1124</v>
      </c>
      <c r="D3714" s="54" t="s">
        <v>111</v>
      </c>
      <c r="E3714" s="54" t="s">
        <v>1124</v>
      </c>
      <c r="F3714" s="54" t="s">
        <v>267</v>
      </c>
      <c r="G3714" s="54" t="s">
        <v>283</v>
      </c>
      <c r="H3714" s="54" t="s">
        <v>193</v>
      </c>
      <c r="I3714" s="54" t="s">
        <v>571</v>
      </c>
      <c r="J3714" s="54" t="s">
        <v>283</v>
      </c>
      <c r="K3714" s="54" t="s">
        <v>588</v>
      </c>
      <c r="L3714" s="89">
        <v>42510</v>
      </c>
      <c r="M3714" s="89"/>
      <c r="N3714" s="54" t="s">
        <v>589</v>
      </c>
      <c r="O3714" s="90">
        <v>1.1126E-2</v>
      </c>
      <c r="P3714" s="54">
        <v>3</v>
      </c>
    </row>
    <row r="3715" spans="1:16" ht="24">
      <c r="A3715" s="54" t="s">
        <v>225</v>
      </c>
      <c r="B3715" s="54" t="s">
        <v>185</v>
      </c>
      <c r="C3715" s="54" t="s">
        <v>1124</v>
      </c>
      <c r="D3715" s="54" t="s">
        <v>111</v>
      </c>
      <c r="E3715" s="54" t="s">
        <v>1124</v>
      </c>
      <c r="F3715" s="54" t="s">
        <v>267</v>
      </c>
      <c r="G3715" s="54" t="s">
        <v>283</v>
      </c>
      <c r="H3715" s="54" t="s">
        <v>193</v>
      </c>
      <c r="I3715" s="54" t="s">
        <v>571</v>
      </c>
      <c r="J3715" s="54" t="s">
        <v>283</v>
      </c>
      <c r="K3715" s="54" t="s">
        <v>590</v>
      </c>
      <c r="L3715" s="89">
        <v>42510</v>
      </c>
      <c r="M3715" s="89"/>
      <c r="N3715" s="54" t="s">
        <v>591</v>
      </c>
      <c r="O3715" s="90">
        <v>2.6675000000000001E-2</v>
      </c>
      <c r="P3715" s="54">
        <v>7</v>
      </c>
    </row>
    <row r="3716" spans="1:16" ht="24">
      <c r="A3716" s="54" t="s">
        <v>225</v>
      </c>
      <c r="B3716" s="54" t="s">
        <v>185</v>
      </c>
      <c r="C3716" s="54" t="s">
        <v>1124</v>
      </c>
      <c r="D3716" s="54" t="s">
        <v>111</v>
      </c>
      <c r="E3716" s="54" t="s">
        <v>1124</v>
      </c>
      <c r="F3716" s="54" t="s">
        <v>267</v>
      </c>
      <c r="G3716" s="54" t="s">
        <v>283</v>
      </c>
      <c r="H3716" s="54" t="s">
        <v>592</v>
      </c>
      <c r="I3716" s="54" t="s">
        <v>593</v>
      </c>
      <c r="J3716" s="54" t="s">
        <v>283</v>
      </c>
      <c r="K3716" s="54" t="s">
        <v>592</v>
      </c>
      <c r="L3716" s="89">
        <v>42440</v>
      </c>
      <c r="M3716" s="89"/>
      <c r="N3716" s="54" t="s">
        <v>594</v>
      </c>
      <c r="O3716" s="90">
        <v>9.9839999999999998E-3</v>
      </c>
      <c r="P3716" s="54">
        <v>5</v>
      </c>
    </row>
    <row r="3717" spans="1:16" ht="24">
      <c r="A3717" s="54" t="s">
        <v>225</v>
      </c>
      <c r="B3717" s="54" t="s">
        <v>185</v>
      </c>
      <c r="C3717" s="54" t="s">
        <v>1124</v>
      </c>
      <c r="D3717" s="54" t="s">
        <v>111</v>
      </c>
      <c r="E3717" s="54" t="s">
        <v>1124</v>
      </c>
      <c r="F3717" s="54" t="s">
        <v>267</v>
      </c>
      <c r="G3717" s="54" t="s">
        <v>283</v>
      </c>
      <c r="H3717" s="54" t="s">
        <v>557</v>
      </c>
      <c r="I3717" s="54" t="s">
        <v>618</v>
      </c>
      <c r="J3717" s="54" t="s">
        <v>283</v>
      </c>
      <c r="K3717" s="54" t="s">
        <v>557</v>
      </c>
      <c r="L3717" s="89">
        <v>42066</v>
      </c>
      <c r="M3717" s="89"/>
      <c r="N3717" s="54" t="s">
        <v>619</v>
      </c>
      <c r="O3717" s="90">
        <v>0</v>
      </c>
      <c r="P3717" s="54">
        <v>1</v>
      </c>
    </row>
    <row r="3718" spans="1:16" ht="24">
      <c r="A3718" s="54" t="s">
        <v>225</v>
      </c>
      <c r="B3718" s="54" t="s">
        <v>185</v>
      </c>
      <c r="C3718" s="54" t="s">
        <v>1124</v>
      </c>
      <c r="D3718" s="54" t="s">
        <v>111</v>
      </c>
      <c r="E3718" s="54" t="s">
        <v>1124</v>
      </c>
      <c r="F3718" s="54" t="s">
        <v>267</v>
      </c>
      <c r="G3718" s="54" t="s">
        <v>283</v>
      </c>
      <c r="H3718" s="54" t="s">
        <v>295</v>
      </c>
      <c r="I3718" s="54" t="s">
        <v>296</v>
      </c>
      <c r="J3718" s="54" t="s">
        <v>283</v>
      </c>
      <c r="K3718" s="54" t="s">
        <v>295</v>
      </c>
      <c r="L3718" s="89">
        <v>42391</v>
      </c>
      <c r="M3718" s="89"/>
      <c r="N3718" s="54" t="s">
        <v>297</v>
      </c>
      <c r="O3718" s="90">
        <v>0.14761099999999999</v>
      </c>
      <c r="P3718" s="54">
        <v>34</v>
      </c>
    </row>
    <row r="3719" spans="1:16" ht="24">
      <c r="A3719" s="54" t="s">
        <v>225</v>
      </c>
      <c r="B3719" s="54" t="s">
        <v>185</v>
      </c>
      <c r="C3719" s="54" t="s">
        <v>1124</v>
      </c>
      <c r="D3719" s="54" t="s">
        <v>111</v>
      </c>
      <c r="E3719" s="54" t="s">
        <v>1124</v>
      </c>
      <c r="F3719" s="54" t="s">
        <v>267</v>
      </c>
      <c r="G3719" s="54" t="s">
        <v>620</v>
      </c>
      <c r="H3719" s="54" t="s">
        <v>1409</v>
      </c>
      <c r="I3719" s="54" t="s">
        <v>1410</v>
      </c>
      <c r="J3719" s="54" t="s">
        <v>620</v>
      </c>
      <c r="K3719" s="54" t="s">
        <v>1409</v>
      </c>
      <c r="L3719" s="89">
        <v>43130</v>
      </c>
      <c r="M3719" s="89"/>
      <c r="N3719" s="54" t="s">
        <v>1411</v>
      </c>
      <c r="O3719" s="90">
        <v>8.5959999999999995E-3</v>
      </c>
      <c r="P3719" s="54">
        <v>2</v>
      </c>
    </row>
    <row r="3720" spans="1:16" ht="24">
      <c r="A3720" s="54" t="s">
        <v>225</v>
      </c>
      <c r="B3720" s="54" t="s">
        <v>185</v>
      </c>
      <c r="C3720" s="54" t="s">
        <v>1124</v>
      </c>
      <c r="D3720" s="54" t="s">
        <v>111</v>
      </c>
      <c r="E3720" s="54" t="s">
        <v>1124</v>
      </c>
      <c r="F3720" s="54" t="s">
        <v>267</v>
      </c>
      <c r="G3720" s="54" t="s">
        <v>620</v>
      </c>
      <c r="H3720" s="54" t="s">
        <v>621</v>
      </c>
      <c r="I3720" s="54" t="s">
        <v>622</v>
      </c>
      <c r="J3720" s="54" t="s">
        <v>620</v>
      </c>
      <c r="K3720" s="54" t="s">
        <v>623</v>
      </c>
      <c r="L3720" s="89">
        <v>42874</v>
      </c>
      <c r="M3720" s="89"/>
      <c r="N3720" s="54" t="s">
        <v>624</v>
      </c>
      <c r="O3720" s="90">
        <v>3.3517999999999999E-2</v>
      </c>
      <c r="P3720" s="54">
        <v>2</v>
      </c>
    </row>
    <row r="3721" spans="1:16" ht="24">
      <c r="A3721" s="54" t="s">
        <v>225</v>
      </c>
      <c r="B3721" s="54" t="s">
        <v>185</v>
      </c>
      <c r="C3721" s="54" t="s">
        <v>1124</v>
      </c>
      <c r="D3721" s="54" t="s">
        <v>111</v>
      </c>
      <c r="E3721" s="54" t="s">
        <v>1124</v>
      </c>
      <c r="F3721" s="54" t="s">
        <v>267</v>
      </c>
      <c r="G3721" s="54" t="s">
        <v>620</v>
      </c>
      <c r="H3721" s="54" t="s">
        <v>621</v>
      </c>
      <c r="I3721" s="54" t="s">
        <v>622</v>
      </c>
      <c r="J3721" s="54" t="s">
        <v>620</v>
      </c>
      <c r="K3721" s="54" t="s">
        <v>625</v>
      </c>
      <c r="L3721" s="89">
        <v>42874</v>
      </c>
      <c r="M3721" s="89"/>
      <c r="N3721" s="54" t="s">
        <v>626</v>
      </c>
      <c r="O3721" s="90">
        <v>4.3900000000000007E-3</v>
      </c>
      <c r="P3721" s="54">
        <v>2</v>
      </c>
    </row>
    <row r="3722" spans="1:16" ht="24">
      <c r="A3722" s="54" t="s">
        <v>225</v>
      </c>
      <c r="B3722" s="54" t="s">
        <v>185</v>
      </c>
      <c r="C3722" s="54" t="s">
        <v>1124</v>
      </c>
      <c r="D3722" s="54" t="s">
        <v>111</v>
      </c>
      <c r="E3722" s="54" t="s">
        <v>1124</v>
      </c>
      <c r="F3722" s="54" t="s">
        <v>267</v>
      </c>
      <c r="G3722" s="54" t="s">
        <v>620</v>
      </c>
      <c r="H3722" s="54" t="s">
        <v>621</v>
      </c>
      <c r="I3722" s="54" t="s">
        <v>622</v>
      </c>
      <c r="J3722" s="54" t="s">
        <v>620</v>
      </c>
      <c r="K3722" s="54" t="s">
        <v>627</v>
      </c>
      <c r="L3722" s="89">
        <v>42874</v>
      </c>
      <c r="M3722" s="89"/>
      <c r="N3722" s="54" t="s">
        <v>628</v>
      </c>
      <c r="O3722" s="90">
        <v>9.2219999999999993E-3</v>
      </c>
      <c r="P3722" s="54">
        <v>1</v>
      </c>
    </row>
    <row r="3723" spans="1:16" ht="24">
      <c r="A3723" s="54" t="s">
        <v>225</v>
      </c>
      <c r="B3723" s="54" t="s">
        <v>185</v>
      </c>
      <c r="C3723" s="54" t="s">
        <v>1124</v>
      </c>
      <c r="D3723" s="54" t="s">
        <v>111</v>
      </c>
      <c r="E3723" s="54" t="s">
        <v>1124</v>
      </c>
      <c r="F3723" s="54" t="s">
        <v>267</v>
      </c>
      <c r="G3723" s="54" t="s">
        <v>620</v>
      </c>
      <c r="H3723" s="54" t="s">
        <v>621</v>
      </c>
      <c r="I3723" s="54" t="s">
        <v>622</v>
      </c>
      <c r="J3723" s="54" t="s">
        <v>620</v>
      </c>
      <c r="K3723" s="54" t="s">
        <v>629</v>
      </c>
      <c r="L3723" s="89">
        <v>42874</v>
      </c>
      <c r="M3723" s="89"/>
      <c r="N3723" s="54" t="s">
        <v>630</v>
      </c>
      <c r="O3723" s="90">
        <v>0</v>
      </c>
      <c r="P3723" s="54">
        <v>1</v>
      </c>
    </row>
    <row r="3724" spans="1:16" ht="24">
      <c r="A3724" s="54" t="s">
        <v>225</v>
      </c>
      <c r="B3724" s="54" t="s">
        <v>185</v>
      </c>
      <c r="C3724" s="54" t="s">
        <v>1124</v>
      </c>
      <c r="D3724" s="54" t="s">
        <v>111</v>
      </c>
      <c r="E3724" s="54" t="s">
        <v>1124</v>
      </c>
      <c r="F3724" s="54" t="s">
        <v>267</v>
      </c>
      <c r="G3724" s="54" t="s">
        <v>620</v>
      </c>
      <c r="H3724" s="54" t="s">
        <v>621</v>
      </c>
      <c r="I3724" s="54" t="s">
        <v>622</v>
      </c>
      <c r="J3724" s="54" t="s">
        <v>620</v>
      </c>
      <c r="K3724" s="54" t="s">
        <v>631</v>
      </c>
      <c r="L3724" s="89">
        <v>42874</v>
      </c>
      <c r="M3724" s="89"/>
      <c r="N3724" s="54" t="s">
        <v>632</v>
      </c>
      <c r="O3724" s="90">
        <v>0</v>
      </c>
      <c r="P3724" s="54">
        <v>1</v>
      </c>
    </row>
    <row r="3725" spans="1:16" ht="24">
      <c r="A3725" s="54" t="s">
        <v>225</v>
      </c>
      <c r="B3725" s="54" t="s">
        <v>185</v>
      </c>
      <c r="C3725" s="54" t="s">
        <v>1124</v>
      </c>
      <c r="D3725" s="54" t="s">
        <v>111</v>
      </c>
      <c r="E3725" s="54" t="s">
        <v>1124</v>
      </c>
      <c r="F3725" s="54" t="s">
        <v>267</v>
      </c>
      <c r="G3725" s="54" t="s">
        <v>620</v>
      </c>
      <c r="H3725" s="54" t="s">
        <v>621</v>
      </c>
      <c r="I3725" s="54" t="s">
        <v>622</v>
      </c>
      <c r="J3725" s="54" t="s">
        <v>620</v>
      </c>
      <c r="K3725" s="54" t="s">
        <v>635</v>
      </c>
      <c r="L3725" s="89">
        <v>42874</v>
      </c>
      <c r="M3725" s="89"/>
      <c r="N3725" s="54" t="s">
        <v>636</v>
      </c>
      <c r="O3725" s="90">
        <v>4.8500000000000001E-3</v>
      </c>
      <c r="P3725" s="54">
        <v>2</v>
      </c>
    </row>
    <row r="3726" spans="1:16" ht="24">
      <c r="A3726" s="54" t="s">
        <v>225</v>
      </c>
      <c r="B3726" s="54" t="s">
        <v>185</v>
      </c>
      <c r="C3726" s="54" t="s">
        <v>1124</v>
      </c>
      <c r="D3726" s="54" t="s">
        <v>111</v>
      </c>
      <c r="E3726" s="54" t="s">
        <v>1124</v>
      </c>
      <c r="F3726" s="54" t="s">
        <v>267</v>
      </c>
      <c r="G3726" s="54" t="s">
        <v>620</v>
      </c>
      <c r="H3726" s="54" t="s">
        <v>621</v>
      </c>
      <c r="I3726" s="54" t="s">
        <v>622</v>
      </c>
      <c r="J3726" s="54" t="s">
        <v>620</v>
      </c>
      <c r="K3726" s="54" t="s">
        <v>637</v>
      </c>
      <c r="L3726" s="89">
        <v>42874</v>
      </c>
      <c r="M3726" s="89"/>
      <c r="N3726" s="54" t="s">
        <v>638</v>
      </c>
      <c r="O3726" s="90">
        <v>1.2725E-2</v>
      </c>
      <c r="P3726" s="54">
        <v>3</v>
      </c>
    </row>
    <row r="3727" spans="1:16" ht="24">
      <c r="A3727" s="54" t="s">
        <v>225</v>
      </c>
      <c r="B3727" s="54" t="s">
        <v>185</v>
      </c>
      <c r="C3727" s="54" t="s">
        <v>1124</v>
      </c>
      <c r="D3727" s="54" t="s">
        <v>111</v>
      </c>
      <c r="E3727" s="54" t="s">
        <v>1124</v>
      </c>
      <c r="F3727" s="54" t="s">
        <v>267</v>
      </c>
      <c r="G3727" s="54" t="s">
        <v>620</v>
      </c>
      <c r="H3727" s="54" t="s">
        <v>621</v>
      </c>
      <c r="I3727" s="54" t="s">
        <v>622</v>
      </c>
      <c r="J3727" s="54" t="s">
        <v>620</v>
      </c>
      <c r="K3727" s="54" t="s">
        <v>621</v>
      </c>
      <c r="L3727" s="89">
        <v>42874</v>
      </c>
      <c r="M3727" s="89"/>
      <c r="N3727" s="54" t="s">
        <v>641</v>
      </c>
      <c r="O3727" s="90">
        <v>0</v>
      </c>
      <c r="P3727" s="54">
        <v>1</v>
      </c>
    </row>
    <row r="3728" spans="1:16" ht="24">
      <c r="A3728" s="54" t="s">
        <v>225</v>
      </c>
      <c r="B3728" s="54" t="s">
        <v>185</v>
      </c>
      <c r="C3728" s="54" t="s">
        <v>1124</v>
      </c>
      <c r="D3728" s="54" t="s">
        <v>111</v>
      </c>
      <c r="E3728" s="54" t="s">
        <v>1124</v>
      </c>
      <c r="F3728" s="54" t="s">
        <v>267</v>
      </c>
      <c r="G3728" s="54" t="s">
        <v>642</v>
      </c>
      <c r="H3728" s="54" t="s">
        <v>643</v>
      </c>
      <c r="I3728" s="54" t="s">
        <v>644</v>
      </c>
      <c r="J3728" s="54" t="s">
        <v>642</v>
      </c>
      <c r="K3728" s="54" t="s">
        <v>645</v>
      </c>
      <c r="L3728" s="89">
        <v>42790</v>
      </c>
      <c r="M3728" s="89"/>
      <c r="N3728" s="54" t="s">
        <v>646</v>
      </c>
      <c r="O3728" s="90">
        <v>0.42114499999999999</v>
      </c>
      <c r="P3728" s="54">
        <v>154</v>
      </c>
    </row>
    <row r="3729" spans="1:16" ht="24">
      <c r="A3729" s="54" t="s">
        <v>225</v>
      </c>
      <c r="B3729" s="54" t="s">
        <v>185</v>
      </c>
      <c r="C3729" s="54" t="s">
        <v>1124</v>
      </c>
      <c r="D3729" s="54" t="s">
        <v>111</v>
      </c>
      <c r="E3729" s="54" t="s">
        <v>1124</v>
      </c>
      <c r="F3729" s="54" t="s">
        <v>267</v>
      </c>
      <c r="G3729" s="54" t="s">
        <v>642</v>
      </c>
      <c r="H3729" s="54" t="s">
        <v>643</v>
      </c>
      <c r="I3729" s="54" t="s">
        <v>644</v>
      </c>
      <c r="J3729" s="54" t="s">
        <v>642</v>
      </c>
      <c r="K3729" s="54" t="s">
        <v>645</v>
      </c>
      <c r="L3729" s="89">
        <v>42790</v>
      </c>
      <c r="M3729" s="89"/>
      <c r="N3729" s="54" t="s">
        <v>647</v>
      </c>
      <c r="O3729" s="90">
        <v>3.653E-3</v>
      </c>
      <c r="P3729" s="54">
        <v>4</v>
      </c>
    </row>
    <row r="3730" spans="1:16" ht="24">
      <c r="A3730" s="54" t="s">
        <v>225</v>
      </c>
      <c r="B3730" s="54" t="s">
        <v>185</v>
      </c>
      <c r="C3730" s="54" t="s">
        <v>1124</v>
      </c>
      <c r="D3730" s="54" t="s">
        <v>111</v>
      </c>
      <c r="E3730" s="54" t="s">
        <v>1124</v>
      </c>
      <c r="F3730" s="54" t="s">
        <v>267</v>
      </c>
      <c r="G3730" s="54" t="s">
        <v>642</v>
      </c>
      <c r="H3730" s="54" t="s">
        <v>643</v>
      </c>
      <c r="I3730" s="54" t="s">
        <v>644</v>
      </c>
      <c r="J3730" s="54" t="s">
        <v>642</v>
      </c>
      <c r="K3730" s="54" t="s">
        <v>648</v>
      </c>
      <c r="L3730" s="89">
        <v>42790</v>
      </c>
      <c r="M3730" s="89"/>
      <c r="N3730" s="54" t="s">
        <v>649</v>
      </c>
      <c r="O3730" s="90">
        <v>4.4948999999999989E-2</v>
      </c>
      <c r="P3730" s="54">
        <v>12</v>
      </c>
    </row>
    <row r="3731" spans="1:16" ht="24">
      <c r="A3731" s="54" t="s">
        <v>225</v>
      </c>
      <c r="B3731" s="54" t="s">
        <v>185</v>
      </c>
      <c r="C3731" s="54" t="s">
        <v>1124</v>
      </c>
      <c r="D3731" s="54" t="s">
        <v>111</v>
      </c>
      <c r="E3731" s="54" t="s">
        <v>1124</v>
      </c>
      <c r="F3731" s="54" t="s">
        <v>267</v>
      </c>
      <c r="G3731" s="54" t="s">
        <v>642</v>
      </c>
      <c r="H3731" s="54" t="s">
        <v>643</v>
      </c>
      <c r="I3731" s="54" t="s">
        <v>644</v>
      </c>
      <c r="J3731" s="54" t="s">
        <v>642</v>
      </c>
      <c r="K3731" s="54" t="s">
        <v>650</v>
      </c>
      <c r="L3731" s="89">
        <v>42790</v>
      </c>
      <c r="M3731" s="89"/>
      <c r="N3731" s="54" t="s">
        <v>651</v>
      </c>
      <c r="O3731" s="90">
        <v>2.3656E-2</v>
      </c>
      <c r="P3731" s="54">
        <v>9</v>
      </c>
    </row>
    <row r="3732" spans="1:16" ht="24">
      <c r="A3732" s="54" t="s">
        <v>225</v>
      </c>
      <c r="B3732" s="54" t="s">
        <v>185</v>
      </c>
      <c r="C3732" s="54" t="s">
        <v>1124</v>
      </c>
      <c r="D3732" s="54" t="s">
        <v>111</v>
      </c>
      <c r="E3732" s="54" t="s">
        <v>1124</v>
      </c>
      <c r="F3732" s="54" t="s">
        <v>267</v>
      </c>
      <c r="G3732" s="54" t="s">
        <v>642</v>
      </c>
      <c r="H3732" s="54" t="s">
        <v>643</v>
      </c>
      <c r="I3732" s="54" t="s">
        <v>644</v>
      </c>
      <c r="J3732" s="54" t="s">
        <v>642</v>
      </c>
      <c r="K3732" s="54" t="s">
        <v>652</v>
      </c>
      <c r="L3732" s="89">
        <v>42790</v>
      </c>
      <c r="M3732" s="89"/>
      <c r="N3732" s="54" t="s">
        <v>653</v>
      </c>
      <c r="O3732" s="90">
        <v>0</v>
      </c>
      <c r="P3732" s="54">
        <v>3</v>
      </c>
    </row>
    <row r="3733" spans="1:16" ht="24">
      <c r="A3733" s="54" t="s">
        <v>225</v>
      </c>
      <c r="B3733" s="54" t="s">
        <v>185</v>
      </c>
      <c r="C3733" s="54" t="s">
        <v>1124</v>
      </c>
      <c r="D3733" s="54" t="s">
        <v>111</v>
      </c>
      <c r="E3733" s="54" t="s">
        <v>1124</v>
      </c>
      <c r="F3733" s="54" t="s">
        <v>267</v>
      </c>
      <c r="G3733" s="54" t="s">
        <v>642</v>
      </c>
      <c r="H3733" s="54" t="s">
        <v>643</v>
      </c>
      <c r="I3733" s="54" t="s">
        <v>644</v>
      </c>
      <c r="J3733" s="54" t="s">
        <v>642</v>
      </c>
      <c r="K3733" s="54" t="s">
        <v>654</v>
      </c>
      <c r="L3733" s="89">
        <v>42790</v>
      </c>
      <c r="M3733" s="89"/>
      <c r="N3733" s="54" t="s">
        <v>655</v>
      </c>
      <c r="O3733" s="90">
        <v>0</v>
      </c>
      <c r="P3733" s="54">
        <v>4</v>
      </c>
    </row>
    <row r="3734" spans="1:16" ht="24">
      <c r="A3734" s="54" t="s">
        <v>225</v>
      </c>
      <c r="B3734" s="54" t="s">
        <v>185</v>
      </c>
      <c r="C3734" s="54" t="s">
        <v>1124</v>
      </c>
      <c r="D3734" s="54" t="s">
        <v>111</v>
      </c>
      <c r="E3734" s="54" t="s">
        <v>1124</v>
      </c>
      <c r="F3734" s="54" t="s">
        <v>267</v>
      </c>
      <c r="G3734" s="54" t="s">
        <v>642</v>
      </c>
      <c r="H3734" s="54" t="s">
        <v>643</v>
      </c>
      <c r="I3734" s="54" t="s">
        <v>644</v>
      </c>
      <c r="J3734" s="54" t="s">
        <v>642</v>
      </c>
      <c r="K3734" s="54" t="s">
        <v>656</v>
      </c>
      <c r="L3734" s="89">
        <v>42790</v>
      </c>
      <c r="M3734" s="89"/>
      <c r="N3734" s="54" t="s">
        <v>657</v>
      </c>
      <c r="O3734" s="90">
        <v>5.9979999999999999E-3</v>
      </c>
      <c r="P3734" s="54">
        <v>2</v>
      </c>
    </row>
    <row r="3735" spans="1:16" ht="24">
      <c r="A3735" s="54" t="s">
        <v>225</v>
      </c>
      <c r="B3735" s="54" t="s">
        <v>185</v>
      </c>
      <c r="C3735" s="54" t="s">
        <v>1124</v>
      </c>
      <c r="D3735" s="54" t="s">
        <v>111</v>
      </c>
      <c r="E3735" s="54" t="s">
        <v>1124</v>
      </c>
      <c r="F3735" s="54" t="s">
        <v>267</v>
      </c>
      <c r="G3735" s="54" t="s">
        <v>642</v>
      </c>
      <c r="H3735" s="54" t="s">
        <v>643</v>
      </c>
      <c r="I3735" s="54" t="s">
        <v>644</v>
      </c>
      <c r="J3735" s="54" t="s">
        <v>642</v>
      </c>
      <c r="K3735" s="54" t="s">
        <v>656</v>
      </c>
      <c r="L3735" s="89">
        <v>42790</v>
      </c>
      <c r="M3735" s="89"/>
      <c r="N3735" s="54" t="s">
        <v>658</v>
      </c>
      <c r="O3735" s="90">
        <v>8.5349999999999992E-3</v>
      </c>
      <c r="P3735" s="54">
        <v>1</v>
      </c>
    </row>
    <row r="3736" spans="1:16" ht="24">
      <c r="A3736" s="54" t="s">
        <v>225</v>
      </c>
      <c r="B3736" s="54" t="s">
        <v>185</v>
      </c>
      <c r="C3736" s="54" t="s">
        <v>1124</v>
      </c>
      <c r="D3736" s="54" t="s">
        <v>111</v>
      </c>
      <c r="E3736" s="54" t="s">
        <v>1124</v>
      </c>
      <c r="F3736" s="54" t="s">
        <v>267</v>
      </c>
      <c r="G3736" s="54" t="s">
        <v>642</v>
      </c>
      <c r="H3736" s="54" t="s">
        <v>643</v>
      </c>
      <c r="I3736" s="54" t="s">
        <v>644</v>
      </c>
      <c r="J3736" s="54" t="s">
        <v>642</v>
      </c>
      <c r="K3736" s="54" t="s">
        <v>659</v>
      </c>
      <c r="L3736" s="89">
        <v>42790</v>
      </c>
      <c r="M3736" s="89"/>
      <c r="N3736" s="54" t="s">
        <v>660</v>
      </c>
      <c r="O3736" s="90">
        <v>0</v>
      </c>
      <c r="P3736" s="54">
        <v>1</v>
      </c>
    </row>
    <row r="3737" spans="1:16" ht="24">
      <c r="A3737" s="54" t="s">
        <v>225</v>
      </c>
      <c r="B3737" s="54" t="s">
        <v>185</v>
      </c>
      <c r="C3737" s="54" t="s">
        <v>1124</v>
      </c>
      <c r="D3737" s="54" t="s">
        <v>111</v>
      </c>
      <c r="E3737" s="54" t="s">
        <v>1124</v>
      </c>
      <c r="F3737" s="54" t="s">
        <v>267</v>
      </c>
      <c r="G3737" s="54" t="s">
        <v>642</v>
      </c>
      <c r="H3737" s="54" t="s">
        <v>643</v>
      </c>
      <c r="I3737" s="54" t="s">
        <v>644</v>
      </c>
      <c r="J3737" s="54" t="s">
        <v>642</v>
      </c>
      <c r="K3737" s="54" t="s">
        <v>659</v>
      </c>
      <c r="L3737" s="89">
        <v>42790</v>
      </c>
      <c r="M3737" s="89"/>
      <c r="N3737" s="54" t="s">
        <v>661</v>
      </c>
      <c r="O3737" s="90">
        <v>8.8839999999999995E-3</v>
      </c>
      <c r="P3737" s="54">
        <v>5</v>
      </c>
    </row>
    <row r="3738" spans="1:16" ht="24">
      <c r="A3738" s="54" t="s">
        <v>225</v>
      </c>
      <c r="B3738" s="54" t="s">
        <v>185</v>
      </c>
      <c r="C3738" s="54" t="s">
        <v>1124</v>
      </c>
      <c r="D3738" s="54" t="s">
        <v>111</v>
      </c>
      <c r="E3738" s="54" t="s">
        <v>1124</v>
      </c>
      <c r="F3738" s="54" t="s">
        <v>267</v>
      </c>
      <c r="G3738" s="54" t="s">
        <v>642</v>
      </c>
      <c r="H3738" s="54" t="s">
        <v>643</v>
      </c>
      <c r="I3738" s="54" t="s">
        <v>644</v>
      </c>
      <c r="J3738" s="54" t="s">
        <v>642</v>
      </c>
      <c r="K3738" s="54" t="s">
        <v>659</v>
      </c>
      <c r="L3738" s="89">
        <v>42790</v>
      </c>
      <c r="M3738" s="89"/>
      <c r="N3738" s="54" t="s">
        <v>662</v>
      </c>
      <c r="O3738" s="90">
        <v>0</v>
      </c>
      <c r="P3738" s="54">
        <v>4</v>
      </c>
    </row>
    <row r="3739" spans="1:16" ht="24">
      <c r="A3739" s="54" t="s">
        <v>225</v>
      </c>
      <c r="B3739" s="54" t="s">
        <v>185</v>
      </c>
      <c r="C3739" s="54" t="s">
        <v>1124</v>
      </c>
      <c r="D3739" s="54" t="s">
        <v>111</v>
      </c>
      <c r="E3739" s="54" t="s">
        <v>1124</v>
      </c>
      <c r="F3739" s="54" t="s">
        <v>267</v>
      </c>
      <c r="G3739" s="54" t="s">
        <v>642</v>
      </c>
      <c r="H3739" s="54" t="s">
        <v>643</v>
      </c>
      <c r="I3739" s="54" t="s">
        <v>644</v>
      </c>
      <c r="J3739" s="54" t="s">
        <v>642</v>
      </c>
      <c r="K3739" s="54" t="s">
        <v>643</v>
      </c>
      <c r="L3739" s="89">
        <v>42790</v>
      </c>
      <c r="M3739" s="89"/>
      <c r="N3739" s="54" t="s">
        <v>663</v>
      </c>
      <c r="O3739" s="90">
        <v>3.1459000000000001E-2</v>
      </c>
      <c r="P3739" s="54">
        <v>4</v>
      </c>
    </row>
    <row r="3740" spans="1:16" ht="24">
      <c r="A3740" s="54" t="s">
        <v>225</v>
      </c>
      <c r="B3740" s="54" t="s">
        <v>185</v>
      </c>
      <c r="C3740" s="54" t="s">
        <v>1124</v>
      </c>
      <c r="D3740" s="54" t="s">
        <v>111</v>
      </c>
      <c r="E3740" s="54" t="s">
        <v>1124</v>
      </c>
      <c r="F3740" s="54" t="s">
        <v>267</v>
      </c>
      <c r="G3740" s="54" t="s">
        <v>642</v>
      </c>
      <c r="H3740" s="54" t="s">
        <v>643</v>
      </c>
      <c r="I3740" s="54" t="s">
        <v>644</v>
      </c>
      <c r="J3740" s="54" t="s">
        <v>642</v>
      </c>
      <c r="K3740" s="54" t="s">
        <v>664</v>
      </c>
      <c r="L3740" s="89">
        <v>42790</v>
      </c>
      <c r="M3740" s="89"/>
      <c r="N3740" s="54" t="s">
        <v>665</v>
      </c>
      <c r="O3740" s="90">
        <v>1.1789000000000001E-2</v>
      </c>
      <c r="P3740" s="54">
        <v>1</v>
      </c>
    </row>
    <row r="3741" spans="1:16" ht="24">
      <c r="A3741" s="54" t="s">
        <v>225</v>
      </c>
      <c r="B3741" s="54" t="s">
        <v>185</v>
      </c>
      <c r="C3741" s="54" t="s">
        <v>1124</v>
      </c>
      <c r="D3741" s="54" t="s">
        <v>111</v>
      </c>
      <c r="E3741" s="54" t="s">
        <v>1124</v>
      </c>
      <c r="F3741" s="54" t="s">
        <v>267</v>
      </c>
      <c r="G3741" s="54" t="s">
        <v>642</v>
      </c>
      <c r="H3741" s="54" t="s">
        <v>643</v>
      </c>
      <c r="I3741" s="54" t="s">
        <v>644</v>
      </c>
      <c r="J3741" s="54" t="s">
        <v>642</v>
      </c>
      <c r="K3741" s="54" t="s">
        <v>664</v>
      </c>
      <c r="L3741" s="89">
        <v>42790</v>
      </c>
      <c r="M3741" s="89"/>
      <c r="N3741" s="54" t="s">
        <v>666</v>
      </c>
      <c r="O3741" s="90">
        <v>5.8250000000000003E-3</v>
      </c>
      <c r="P3741" s="54">
        <v>3</v>
      </c>
    </row>
    <row r="3742" spans="1:16" ht="24">
      <c r="A3742" s="54" t="s">
        <v>225</v>
      </c>
      <c r="B3742" s="54" t="s">
        <v>185</v>
      </c>
      <c r="C3742" s="54" t="s">
        <v>1124</v>
      </c>
      <c r="D3742" s="54" t="s">
        <v>111</v>
      </c>
      <c r="E3742" s="54" t="s">
        <v>1124</v>
      </c>
      <c r="F3742" s="54" t="s">
        <v>267</v>
      </c>
      <c r="G3742" s="54" t="s">
        <v>642</v>
      </c>
      <c r="H3742" s="54" t="s">
        <v>643</v>
      </c>
      <c r="I3742" s="54" t="s">
        <v>644</v>
      </c>
      <c r="J3742" s="54" t="s">
        <v>667</v>
      </c>
      <c r="K3742" s="54" t="s">
        <v>668</v>
      </c>
      <c r="L3742" s="89">
        <v>42790</v>
      </c>
      <c r="M3742" s="89"/>
      <c r="N3742" s="54" t="s">
        <v>669</v>
      </c>
      <c r="O3742" s="90">
        <v>1.7541000000000001E-2</v>
      </c>
      <c r="P3742" s="54">
        <v>3</v>
      </c>
    </row>
    <row r="3743" spans="1:16" ht="24">
      <c r="A3743" s="54" t="s">
        <v>225</v>
      </c>
      <c r="B3743" s="54" t="s">
        <v>185</v>
      </c>
      <c r="C3743" s="54" t="s">
        <v>1124</v>
      </c>
      <c r="D3743" s="54" t="s">
        <v>111</v>
      </c>
      <c r="E3743" s="54" t="s">
        <v>1124</v>
      </c>
      <c r="F3743" s="54" t="s">
        <v>267</v>
      </c>
      <c r="G3743" s="54" t="s">
        <v>642</v>
      </c>
      <c r="H3743" s="54" t="s">
        <v>643</v>
      </c>
      <c r="I3743" s="54" t="s">
        <v>644</v>
      </c>
      <c r="J3743" s="54" t="s">
        <v>670</v>
      </c>
      <c r="K3743" s="54" t="s">
        <v>671</v>
      </c>
      <c r="L3743" s="89">
        <v>42790</v>
      </c>
      <c r="M3743" s="89"/>
      <c r="N3743" s="54" t="s">
        <v>672</v>
      </c>
      <c r="O3743" s="90">
        <v>0.41532799999999997</v>
      </c>
      <c r="P3743" s="54">
        <v>150</v>
      </c>
    </row>
    <row r="3744" spans="1:16" ht="24">
      <c r="A3744" s="54" t="s">
        <v>225</v>
      </c>
      <c r="B3744" s="54" t="s">
        <v>185</v>
      </c>
      <c r="C3744" s="54" t="s">
        <v>1124</v>
      </c>
      <c r="D3744" s="54" t="s">
        <v>111</v>
      </c>
      <c r="E3744" s="54" t="s">
        <v>1124</v>
      </c>
      <c r="F3744" s="54" t="s">
        <v>267</v>
      </c>
      <c r="G3744" s="54" t="s">
        <v>194</v>
      </c>
      <c r="H3744" s="54" t="s">
        <v>197</v>
      </c>
      <c r="I3744" s="54" t="s">
        <v>1460</v>
      </c>
      <c r="J3744" s="54" t="s">
        <v>194</v>
      </c>
      <c r="K3744" s="54" t="s">
        <v>197</v>
      </c>
      <c r="L3744" s="89">
        <v>42888</v>
      </c>
      <c r="M3744" s="89"/>
      <c r="N3744" s="54" t="s">
        <v>702</v>
      </c>
      <c r="O3744" s="90">
        <v>6.45E-3</v>
      </c>
      <c r="P3744" s="54">
        <v>8</v>
      </c>
    </row>
    <row r="3745" spans="1:16" ht="24">
      <c r="A3745" s="54" t="s">
        <v>225</v>
      </c>
      <c r="B3745" s="54" t="s">
        <v>185</v>
      </c>
      <c r="C3745" s="54" t="s">
        <v>1124</v>
      </c>
      <c r="D3745" s="54" t="s">
        <v>111</v>
      </c>
      <c r="E3745" s="54" t="s">
        <v>1124</v>
      </c>
      <c r="F3745" s="54" t="s">
        <v>267</v>
      </c>
      <c r="G3745" s="54" t="s">
        <v>194</v>
      </c>
      <c r="H3745" s="54" t="s">
        <v>197</v>
      </c>
      <c r="I3745" s="54" t="s">
        <v>695</v>
      </c>
      <c r="J3745" s="54" t="s">
        <v>194</v>
      </c>
      <c r="K3745" s="54" t="s">
        <v>696</v>
      </c>
      <c r="L3745" s="89">
        <v>42888</v>
      </c>
      <c r="M3745" s="89"/>
      <c r="N3745" s="54" t="s">
        <v>697</v>
      </c>
      <c r="O3745" s="90">
        <v>0</v>
      </c>
      <c r="P3745" s="54">
        <v>3</v>
      </c>
    </row>
    <row r="3746" spans="1:16" ht="24">
      <c r="A3746" s="54" t="s">
        <v>225</v>
      </c>
      <c r="B3746" s="54" t="s">
        <v>185</v>
      </c>
      <c r="C3746" s="54" t="s">
        <v>1124</v>
      </c>
      <c r="D3746" s="54" t="s">
        <v>111</v>
      </c>
      <c r="E3746" s="54" t="s">
        <v>1124</v>
      </c>
      <c r="F3746" s="54" t="s">
        <v>267</v>
      </c>
      <c r="G3746" s="54" t="s">
        <v>194</v>
      </c>
      <c r="H3746" s="54" t="s">
        <v>197</v>
      </c>
      <c r="I3746" s="54" t="s">
        <v>695</v>
      </c>
      <c r="J3746" s="54" t="s">
        <v>194</v>
      </c>
      <c r="K3746" s="54" t="s">
        <v>698</v>
      </c>
      <c r="L3746" s="89">
        <v>42888</v>
      </c>
      <c r="M3746" s="89"/>
      <c r="N3746" s="54" t="s">
        <v>699</v>
      </c>
      <c r="O3746" s="90">
        <v>1.0711E-2</v>
      </c>
      <c r="P3746" s="54">
        <v>4</v>
      </c>
    </row>
    <row r="3747" spans="1:16" ht="24">
      <c r="A3747" s="54" t="s">
        <v>225</v>
      </c>
      <c r="B3747" s="54" t="s">
        <v>185</v>
      </c>
      <c r="C3747" s="54" t="s">
        <v>1124</v>
      </c>
      <c r="D3747" s="54" t="s">
        <v>111</v>
      </c>
      <c r="E3747" s="54" t="s">
        <v>1124</v>
      </c>
      <c r="F3747" s="54" t="s">
        <v>267</v>
      </c>
      <c r="G3747" s="54" t="s">
        <v>194</v>
      </c>
      <c r="H3747" s="54" t="s">
        <v>197</v>
      </c>
      <c r="I3747" s="54" t="s">
        <v>695</v>
      </c>
      <c r="J3747" s="54" t="s">
        <v>194</v>
      </c>
      <c r="K3747" s="54" t="s">
        <v>700</v>
      </c>
      <c r="L3747" s="89">
        <v>42888</v>
      </c>
      <c r="M3747" s="89"/>
      <c r="N3747" s="54" t="s">
        <v>701</v>
      </c>
      <c r="O3747" s="90">
        <v>2.8473999999999999E-2</v>
      </c>
      <c r="P3747" s="54">
        <v>4</v>
      </c>
    </row>
    <row r="3748" spans="1:16" ht="24">
      <c r="A3748" s="54" t="s">
        <v>225</v>
      </c>
      <c r="B3748" s="54" t="s">
        <v>185</v>
      </c>
      <c r="C3748" s="54" t="s">
        <v>1124</v>
      </c>
      <c r="D3748" s="54" t="s">
        <v>111</v>
      </c>
      <c r="E3748" s="54" t="s">
        <v>1124</v>
      </c>
      <c r="F3748" s="54" t="s">
        <v>267</v>
      </c>
      <c r="G3748" s="54" t="s">
        <v>194</v>
      </c>
      <c r="H3748" s="54" t="s">
        <v>197</v>
      </c>
      <c r="I3748" s="54" t="s">
        <v>695</v>
      </c>
      <c r="J3748" s="54" t="s">
        <v>194</v>
      </c>
      <c r="K3748" s="54" t="s">
        <v>703</v>
      </c>
      <c r="L3748" s="89">
        <v>42888</v>
      </c>
      <c r="M3748" s="89"/>
      <c r="N3748" s="54" t="s">
        <v>704</v>
      </c>
      <c r="O3748" s="90">
        <v>4.7450000000000001E-3</v>
      </c>
      <c r="P3748" s="54">
        <v>3</v>
      </c>
    </row>
    <row r="3749" spans="1:16" ht="24">
      <c r="A3749" s="54" t="s">
        <v>225</v>
      </c>
      <c r="B3749" s="54" t="s">
        <v>185</v>
      </c>
      <c r="C3749" s="54" t="s">
        <v>1124</v>
      </c>
      <c r="D3749" s="54" t="s">
        <v>111</v>
      </c>
      <c r="E3749" s="54" t="s">
        <v>1124</v>
      </c>
      <c r="F3749" s="54" t="s">
        <v>267</v>
      </c>
      <c r="G3749" s="54" t="s">
        <v>194</v>
      </c>
      <c r="H3749" s="54" t="s">
        <v>197</v>
      </c>
      <c r="I3749" s="54" t="s">
        <v>695</v>
      </c>
      <c r="J3749" s="54" t="s">
        <v>194</v>
      </c>
      <c r="K3749" s="54" t="s">
        <v>705</v>
      </c>
      <c r="L3749" s="89">
        <v>42888</v>
      </c>
      <c r="M3749" s="89"/>
      <c r="N3749" s="54" t="s">
        <v>706</v>
      </c>
      <c r="O3749" s="90">
        <v>0</v>
      </c>
      <c r="P3749" s="54">
        <v>4</v>
      </c>
    </row>
    <row r="3750" spans="1:16" ht="24">
      <c r="A3750" s="54" t="s">
        <v>225</v>
      </c>
      <c r="B3750" s="54" t="s">
        <v>185</v>
      </c>
      <c r="C3750" s="54" t="s">
        <v>1124</v>
      </c>
      <c r="D3750" s="54" t="s">
        <v>111</v>
      </c>
      <c r="E3750" s="54" t="s">
        <v>1124</v>
      </c>
      <c r="F3750" s="54" t="s">
        <v>267</v>
      </c>
      <c r="G3750" s="54" t="s">
        <v>194</v>
      </c>
      <c r="H3750" s="54" t="s">
        <v>197</v>
      </c>
      <c r="I3750" s="54" t="s">
        <v>695</v>
      </c>
      <c r="J3750" s="54" t="s">
        <v>194</v>
      </c>
      <c r="K3750" s="54" t="s">
        <v>707</v>
      </c>
      <c r="L3750" s="89">
        <v>42888</v>
      </c>
      <c r="M3750" s="89"/>
      <c r="N3750" s="54" t="s">
        <v>708</v>
      </c>
      <c r="O3750" s="90">
        <v>0</v>
      </c>
      <c r="P3750" s="54">
        <v>4</v>
      </c>
    </row>
    <row r="3751" spans="1:16" ht="24">
      <c r="A3751" s="54" t="s">
        <v>225</v>
      </c>
      <c r="B3751" s="54" t="s">
        <v>185</v>
      </c>
      <c r="C3751" s="54" t="s">
        <v>1124</v>
      </c>
      <c r="D3751" s="54" t="s">
        <v>111</v>
      </c>
      <c r="E3751" s="54" t="s">
        <v>1124</v>
      </c>
      <c r="F3751" s="54" t="s">
        <v>267</v>
      </c>
      <c r="G3751" s="54" t="s">
        <v>194</v>
      </c>
      <c r="H3751" s="54" t="s">
        <v>197</v>
      </c>
      <c r="I3751" s="54" t="s">
        <v>695</v>
      </c>
      <c r="J3751" s="54" t="s">
        <v>194</v>
      </c>
      <c r="K3751" s="54" t="s">
        <v>709</v>
      </c>
      <c r="L3751" s="89">
        <v>42888</v>
      </c>
      <c r="M3751" s="89"/>
      <c r="N3751" s="54" t="s">
        <v>710</v>
      </c>
      <c r="O3751" s="90">
        <v>0</v>
      </c>
      <c r="P3751" s="54">
        <v>4</v>
      </c>
    </row>
    <row r="3752" spans="1:16" ht="24">
      <c r="A3752" s="54" t="s">
        <v>225</v>
      </c>
      <c r="B3752" s="54" t="s">
        <v>185</v>
      </c>
      <c r="C3752" s="54" t="s">
        <v>1124</v>
      </c>
      <c r="D3752" s="54" t="s">
        <v>111</v>
      </c>
      <c r="E3752" s="54" t="s">
        <v>1124</v>
      </c>
      <c r="F3752" s="54" t="s">
        <v>267</v>
      </c>
      <c r="G3752" s="54" t="s">
        <v>194</v>
      </c>
      <c r="H3752" s="54" t="s">
        <v>197</v>
      </c>
      <c r="I3752" s="54" t="s">
        <v>695</v>
      </c>
      <c r="J3752" s="54" t="s">
        <v>194</v>
      </c>
      <c r="K3752" s="54" t="s">
        <v>711</v>
      </c>
      <c r="L3752" s="89">
        <v>42888</v>
      </c>
      <c r="M3752" s="89"/>
      <c r="N3752" s="54" t="s">
        <v>712</v>
      </c>
      <c r="O3752" s="90">
        <v>1.2636E-2</v>
      </c>
      <c r="P3752" s="54">
        <v>9</v>
      </c>
    </row>
    <row r="3753" spans="1:16" ht="24">
      <c r="A3753" s="54" t="s">
        <v>225</v>
      </c>
      <c r="B3753" s="54" t="s">
        <v>185</v>
      </c>
      <c r="C3753" s="54" t="s">
        <v>1124</v>
      </c>
      <c r="D3753" s="54" t="s">
        <v>111</v>
      </c>
      <c r="E3753" s="54" t="s">
        <v>1124</v>
      </c>
      <c r="F3753" s="54" t="s">
        <v>267</v>
      </c>
      <c r="G3753" s="54" t="s">
        <v>194</v>
      </c>
      <c r="H3753" s="54" t="s">
        <v>197</v>
      </c>
      <c r="I3753" s="54" t="s">
        <v>695</v>
      </c>
      <c r="J3753" s="54" t="s">
        <v>194</v>
      </c>
      <c r="K3753" s="54" t="s">
        <v>713</v>
      </c>
      <c r="L3753" s="89">
        <v>42888</v>
      </c>
      <c r="M3753" s="89"/>
      <c r="N3753" s="54" t="s">
        <v>714</v>
      </c>
      <c r="O3753" s="90">
        <v>4.6259999999999999E-3</v>
      </c>
      <c r="P3753" s="54">
        <v>2</v>
      </c>
    </row>
    <row r="3754" spans="1:16" ht="24">
      <c r="A3754" s="54" t="s">
        <v>225</v>
      </c>
      <c r="B3754" s="54" t="s">
        <v>185</v>
      </c>
      <c r="C3754" s="54" t="s">
        <v>1124</v>
      </c>
      <c r="D3754" s="54" t="s">
        <v>111</v>
      </c>
      <c r="E3754" s="54" t="s">
        <v>1124</v>
      </c>
      <c r="F3754" s="54" t="s">
        <v>267</v>
      </c>
      <c r="G3754" s="54" t="s">
        <v>194</v>
      </c>
      <c r="H3754" s="54" t="s">
        <v>715</v>
      </c>
      <c r="I3754" s="54" t="s">
        <v>716</v>
      </c>
      <c r="J3754" s="54" t="s">
        <v>194</v>
      </c>
      <c r="K3754" s="54" t="s">
        <v>715</v>
      </c>
      <c r="L3754" s="89">
        <v>42627</v>
      </c>
      <c r="M3754" s="89"/>
      <c r="N3754" s="54" t="s">
        <v>717</v>
      </c>
      <c r="O3754" s="90">
        <v>1.5145E-2</v>
      </c>
      <c r="P3754" s="54">
        <v>7</v>
      </c>
    </row>
    <row r="3755" spans="1:16" ht="24">
      <c r="A3755" s="54" t="s">
        <v>225</v>
      </c>
      <c r="B3755" s="54" t="s">
        <v>185</v>
      </c>
      <c r="C3755" s="54" t="s">
        <v>1124</v>
      </c>
      <c r="D3755" s="54" t="s">
        <v>111</v>
      </c>
      <c r="E3755" s="54" t="s">
        <v>1124</v>
      </c>
      <c r="F3755" s="54" t="s">
        <v>267</v>
      </c>
      <c r="G3755" s="54" t="s">
        <v>194</v>
      </c>
      <c r="H3755" s="54" t="s">
        <v>715</v>
      </c>
      <c r="I3755" s="54" t="s">
        <v>718</v>
      </c>
      <c r="J3755" s="54" t="s">
        <v>194</v>
      </c>
      <c r="K3755" s="54" t="s">
        <v>719</v>
      </c>
      <c r="L3755" s="89">
        <v>42678</v>
      </c>
      <c r="M3755" s="89"/>
      <c r="N3755" s="54" t="s">
        <v>720</v>
      </c>
      <c r="O3755" s="90">
        <v>0</v>
      </c>
      <c r="P3755" s="54">
        <v>2</v>
      </c>
    </row>
    <row r="3756" spans="1:16" ht="24">
      <c r="A3756" s="54" t="s">
        <v>225</v>
      </c>
      <c r="B3756" s="54" t="s">
        <v>185</v>
      </c>
      <c r="C3756" s="54" t="s">
        <v>1124</v>
      </c>
      <c r="D3756" s="54" t="s">
        <v>111</v>
      </c>
      <c r="E3756" s="54" t="s">
        <v>1124</v>
      </c>
      <c r="F3756" s="54" t="s">
        <v>267</v>
      </c>
      <c r="G3756" s="54" t="s">
        <v>194</v>
      </c>
      <c r="H3756" s="54" t="s">
        <v>715</v>
      </c>
      <c r="I3756" s="54" t="s">
        <v>718</v>
      </c>
      <c r="J3756" s="54" t="s">
        <v>194</v>
      </c>
      <c r="K3756" s="54" t="s">
        <v>721</v>
      </c>
      <c r="L3756" s="89">
        <v>42678</v>
      </c>
      <c r="M3756" s="89"/>
      <c r="N3756" s="54" t="s">
        <v>722</v>
      </c>
      <c r="O3756" s="90">
        <v>0</v>
      </c>
      <c r="P3756" s="54">
        <v>6</v>
      </c>
    </row>
    <row r="3757" spans="1:16" ht="24">
      <c r="A3757" s="54" t="s">
        <v>225</v>
      </c>
      <c r="B3757" s="54" t="s">
        <v>185</v>
      </c>
      <c r="C3757" s="54" t="s">
        <v>1124</v>
      </c>
      <c r="D3757" s="54" t="s">
        <v>111</v>
      </c>
      <c r="E3757" s="54" t="s">
        <v>1124</v>
      </c>
      <c r="F3757" s="54" t="s">
        <v>267</v>
      </c>
      <c r="G3757" s="54" t="s">
        <v>194</v>
      </c>
      <c r="H3757" s="54" t="s">
        <v>346</v>
      </c>
      <c r="I3757" s="54" t="s">
        <v>723</v>
      </c>
      <c r="J3757" s="54" t="s">
        <v>194</v>
      </c>
      <c r="K3757" s="54" t="s">
        <v>346</v>
      </c>
      <c r="L3757" s="89">
        <v>41744</v>
      </c>
      <c r="M3757" s="89"/>
      <c r="N3757" s="54" t="s">
        <v>724</v>
      </c>
      <c r="O3757" s="90">
        <v>7.4248999999999996E-2</v>
      </c>
      <c r="P3757" s="54">
        <v>14</v>
      </c>
    </row>
    <row r="3758" spans="1:16" ht="24">
      <c r="A3758" s="54" t="s">
        <v>225</v>
      </c>
      <c r="B3758" s="54" t="s">
        <v>185</v>
      </c>
      <c r="C3758" s="54" t="s">
        <v>1124</v>
      </c>
      <c r="D3758" s="54" t="s">
        <v>111</v>
      </c>
      <c r="E3758" s="54" t="s">
        <v>1124</v>
      </c>
      <c r="F3758" s="54" t="s">
        <v>267</v>
      </c>
      <c r="G3758" s="54" t="s">
        <v>194</v>
      </c>
      <c r="H3758" s="54" t="s">
        <v>725</v>
      </c>
      <c r="I3758" s="54" t="s">
        <v>726</v>
      </c>
      <c r="J3758" s="54" t="s">
        <v>194</v>
      </c>
      <c r="K3758" s="54" t="s">
        <v>725</v>
      </c>
      <c r="L3758" s="89">
        <v>41660</v>
      </c>
      <c r="M3758" s="89"/>
      <c r="N3758" s="54" t="s">
        <v>727</v>
      </c>
      <c r="O3758" s="90">
        <v>3.1122E-2</v>
      </c>
      <c r="P3758" s="54">
        <v>21</v>
      </c>
    </row>
    <row r="3759" spans="1:16" ht="24">
      <c r="A3759" s="54" t="s">
        <v>225</v>
      </c>
      <c r="B3759" s="54" t="s">
        <v>185</v>
      </c>
      <c r="C3759" s="54" t="s">
        <v>1124</v>
      </c>
      <c r="D3759" s="54" t="s">
        <v>111</v>
      </c>
      <c r="E3759" s="54" t="s">
        <v>1124</v>
      </c>
      <c r="F3759" s="54" t="s">
        <v>267</v>
      </c>
      <c r="G3759" s="54" t="s">
        <v>198</v>
      </c>
      <c r="H3759" s="54" t="s">
        <v>728</v>
      </c>
      <c r="I3759" s="54" t="s">
        <v>729</v>
      </c>
      <c r="J3759" s="54" t="s">
        <v>198</v>
      </c>
      <c r="K3759" s="54" t="s">
        <v>730</v>
      </c>
      <c r="L3759" s="89">
        <v>42657</v>
      </c>
      <c r="M3759" s="89"/>
      <c r="N3759" s="54" t="s">
        <v>731</v>
      </c>
      <c r="O3759" s="90">
        <v>0</v>
      </c>
      <c r="P3759" s="54">
        <v>1</v>
      </c>
    </row>
    <row r="3760" spans="1:16" ht="24">
      <c r="A3760" s="54" t="s">
        <v>225</v>
      </c>
      <c r="B3760" s="54" t="s">
        <v>185</v>
      </c>
      <c r="C3760" s="54" t="s">
        <v>1124</v>
      </c>
      <c r="D3760" s="54" t="s">
        <v>111</v>
      </c>
      <c r="E3760" s="54" t="s">
        <v>1124</v>
      </c>
      <c r="F3760" s="54" t="s">
        <v>267</v>
      </c>
      <c r="G3760" s="54" t="s">
        <v>198</v>
      </c>
      <c r="H3760" s="54" t="s">
        <v>728</v>
      </c>
      <c r="I3760" s="54" t="s">
        <v>729</v>
      </c>
      <c r="J3760" s="54" t="s">
        <v>198</v>
      </c>
      <c r="K3760" s="54" t="s">
        <v>732</v>
      </c>
      <c r="L3760" s="89">
        <v>42657</v>
      </c>
      <c r="M3760" s="89"/>
      <c r="N3760" s="54" t="s">
        <v>733</v>
      </c>
      <c r="O3760" s="90">
        <v>0</v>
      </c>
      <c r="P3760" s="54">
        <v>1</v>
      </c>
    </row>
    <row r="3761" spans="1:16" ht="24">
      <c r="A3761" s="54" t="s">
        <v>225</v>
      </c>
      <c r="B3761" s="54" t="s">
        <v>185</v>
      </c>
      <c r="C3761" s="54" t="s">
        <v>1124</v>
      </c>
      <c r="D3761" s="54" t="s">
        <v>111</v>
      </c>
      <c r="E3761" s="54" t="s">
        <v>1124</v>
      </c>
      <c r="F3761" s="54" t="s">
        <v>267</v>
      </c>
      <c r="G3761" s="54" t="s">
        <v>198</v>
      </c>
      <c r="H3761" s="54" t="s">
        <v>728</v>
      </c>
      <c r="I3761" s="54" t="s">
        <v>729</v>
      </c>
      <c r="J3761" s="54" t="s">
        <v>198</v>
      </c>
      <c r="K3761" s="54" t="s">
        <v>734</v>
      </c>
      <c r="L3761" s="89">
        <v>42657</v>
      </c>
      <c r="M3761" s="89"/>
      <c r="N3761" s="54" t="s">
        <v>735</v>
      </c>
      <c r="O3761" s="90">
        <v>0</v>
      </c>
      <c r="P3761" s="54">
        <v>1</v>
      </c>
    </row>
    <row r="3762" spans="1:16" ht="24">
      <c r="A3762" s="54" t="s">
        <v>225</v>
      </c>
      <c r="B3762" s="54" t="s">
        <v>185</v>
      </c>
      <c r="C3762" s="54" t="s">
        <v>1124</v>
      </c>
      <c r="D3762" s="54" t="s">
        <v>111</v>
      </c>
      <c r="E3762" s="54" t="s">
        <v>1124</v>
      </c>
      <c r="F3762" s="54" t="s">
        <v>267</v>
      </c>
      <c r="G3762" s="54" t="s">
        <v>198</v>
      </c>
      <c r="H3762" s="54" t="s">
        <v>728</v>
      </c>
      <c r="I3762" s="54" t="s">
        <v>729</v>
      </c>
      <c r="J3762" s="54" t="s">
        <v>198</v>
      </c>
      <c r="K3762" s="54" t="s">
        <v>736</v>
      </c>
      <c r="L3762" s="89">
        <v>42657</v>
      </c>
      <c r="M3762" s="89"/>
      <c r="N3762" s="54" t="s">
        <v>737</v>
      </c>
      <c r="O3762" s="90">
        <v>8.2869999999999992E-3</v>
      </c>
      <c r="P3762" s="54">
        <v>1</v>
      </c>
    </row>
    <row r="3763" spans="1:16" ht="24">
      <c r="A3763" s="54" t="s">
        <v>225</v>
      </c>
      <c r="B3763" s="54" t="s">
        <v>185</v>
      </c>
      <c r="C3763" s="54" t="s">
        <v>1124</v>
      </c>
      <c r="D3763" s="54" t="s">
        <v>111</v>
      </c>
      <c r="E3763" s="54" t="s">
        <v>1124</v>
      </c>
      <c r="F3763" s="54" t="s">
        <v>267</v>
      </c>
      <c r="G3763" s="54" t="s">
        <v>198</v>
      </c>
      <c r="H3763" s="54" t="s">
        <v>728</v>
      </c>
      <c r="I3763" s="54" t="s">
        <v>729</v>
      </c>
      <c r="J3763" s="54" t="s">
        <v>198</v>
      </c>
      <c r="K3763" s="54" t="s">
        <v>738</v>
      </c>
      <c r="L3763" s="89">
        <v>42657</v>
      </c>
      <c r="M3763" s="89"/>
      <c r="N3763" s="54" t="s">
        <v>739</v>
      </c>
      <c r="O3763" s="90">
        <v>3.3249999999999998E-3</v>
      </c>
      <c r="P3763" s="54">
        <v>1</v>
      </c>
    </row>
    <row r="3764" spans="1:16" ht="24">
      <c r="A3764" s="54" t="s">
        <v>225</v>
      </c>
      <c r="B3764" s="54" t="s">
        <v>185</v>
      </c>
      <c r="C3764" s="54" t="s">
        <v>1124</v>
      </c>
      <c r="D3764" s="54" t="s">
        <v>111</v>
      </c>
      <c r="E3764" s="54" t="s">
        <v>1124</v>
      </c>
      <c r="F3764" s="54" t="s">
        <v>267</v>
      </c>
      <c r="G3764" s="54" t="s">
        <v>198</v>
      </c>
      <c r="H3764" s="54" t="s">
        <v>728</v>
      </c>
      <c r="I3764" s="54" t="s">
        <v>729</v>
      </c>
      <c r="J3764" s="54" t="s">
        <v>198</v>
      </c>
      <c r="K3764" s="54" t="s">
        <v>740</v>
      </c>
      <c r="L3764" s="89">
        <v>42657</v>
      </c>
      <c r="M3764" s="89"/>
      <c r="N3764" s="54" t="s">
        <v>741</v>
      </c>
      <c r="O3764" s="90">
        <v>2.8399999999999991E-4</v>
      </c>
      <c r="P3764" s="54">
        <v>2</v>
      </c>
    </row>
    <row r="3765" spans="1:16" ht="24">
      <c r="A3765" s="54" t="s">
        <v>225</v>
      </c>
      <c r="B3765" s="54" t="s">
        <v>185</v>
      </c>
      <c r="C3765" s="54" t="s">
        <v>1124</v>
      </c>
      <c r="D3765" s="54" t="s">
        <v>111</v>
      </c>
      <c r="E3765" s="54" t="s">
        <v>1124</v>
      </c>
      <c r="F3765" s="54" t="s">
        <v>267</v>
      </c>
      <c r="G3765" s="54" t="s">
        <v>198</v>
      </c>
      <c r="H3765" s="54" t="s">
        <v>728</v>
      </c>
      <c r="I3765" s="54" t="s">
        <v>729</v>
      </c>
      <c r="J3765" s="54" t="s">
        <v>198</v>
      </c>
      <c r="K3765" s="54" t="s">
        <v>742</v>
      </c>
      <c r="L3765" s="89">
        <v>42657</v>
      </c>
      <c r="M3765" s="89"/>
      <c r="N3765" s="54" t="s">
        <v>743</v>
      </c>
      <c r="O3765" s="90">
        <v>1.0211E-2</v>
      </c>
      <c r="P3765" s="54">
        <v>2</v>
      </c>
    </row>
    <row r="3766" spans="1:16" ht="24">
      <c r="A3766" s="54" t="s">
        <v>225</v>
      </c>
      <c r="B3766" s="54" t="s">
        <v>185</v>
      </c>
      <c r="C3766" s="54" t="s">
        <v>1124</v>
      </c>
      <c r="D3766" s="54" t="s">
        <v>111</v>
      </c>
      <c r="E3766" s="54" t="s">
        <v>1124</v>
      </c>
      <c r="F3766" s="54" t="s">
        <v>267</v>
      </c>
      <c r="G3766" s="54" t="s">
        <v>198</v>
      </c>
      <c r="H3766" s="54" t="s">
        <v>728</v>
      </c>
      <c r="I3766" s="54" t="s">
        <v>729</v>
      </c>
      <c r="J3766" s="54" t="s">
        <v>198</v>
      </c>
      <c r="K3766" s="54" t="s">
        <v>744</v>
      </c>
      <c r="L3766" s="89">
        <v>42657</v>
      </c>
      <c r="M3766" s="89"/>
      <c r="N3766" s="54" t="s">
        <v>745</v>
      </c>
      <c r="O3766" s="90">
        <v>5.927E-3</v>
      </c>
      <c r="P3766" s="54">
        <v>1</v>
      </c>
    </row>
    <row r="3767" spans="1:16" ht="24">
      <c r="A3767" s="54" t="s">
        <v>225</v>
      </c>
      <c r="B3767" s="54" t="s">
        <v>185</v>
      </c>
      <c r="C3767" s="54" t="s">
        <v>1124</v>
      </c>
      <c r="D3767" s="54" t="s">
        <v>111</v>
      </c>
      <c r="E3767" s="54" t="s">
        <v>1124</v>
      </c>
      <c r="F3767" s="54" t="s">
        <v>267</v>
      </c>
      <c r="G3767" s="54" t="s">
        <v>198</v>
      </c>
      <c r="H3767" s="54" t="s">
        <v>728</v>
      </c>
      <c r="I3767" s="54" t="s">
        <v>729</v>
      </c>
      <c r="J3767" s="54" t="s">
        <v>198</v>
      </c>
      <c r="K3767" s="54" t="s">
        <v>746</v>
      </c>
      <c r="L3767" s="89">
        <v>42657</v>
      </c>
      <c r="M3767" s="89"/>
      <c r="N3767" s="54" t="s">
        <v>747</v>
      </c>
      <c r="O3767" s="90">
        <v>0</v>
      </c>
      <c r="P3767" s="54">
        <v>1</v>
      </c>
    </row>
    <row r="3768" spans="1:16" ht="24">
      <c r="A3768" s="54" t="s">
        <v>225</v>
      </c>
      <c r="B3768" s="54" t="s">
        <v>185</v>
      </c>
      <c r="C3768" s="54" t="s">
        <v>1124</v>
      </c>
      <c r="D3768" s="54" t="s">
        <v>111</v>
      </c>
      <c r="E3768" s="54" t="s">
        <v>1124</v>
      </c>
      <c r="F3768" s="54" t="s">
        <v>267</v>
      </c>
      <c r="G3768" s="54" t="s">
        <v>198</v>
      </c>
      <c r="H3768" s="54" t="s">
        <v>728</v>
      </c>
      <c r="I3768" s="54" t="s">
        <v>729</v>
      </c>
      <c r="J3768" s="54" t="s">
        <v>198</v>
      </c>
      <c r="K3768" s="54" t="s">
        <v>748</v>
      </c>
      <c r="L3768" s="89">
        <v>42657</v>
      </c>
      <c r="M3768" s="89"/>
      <c r="N3768" s="54" t="s">
        <v>749</v>
      </c>
      <c r="O3768" s="90">
        <v>0</v>
      </c>
      <c r="P3768" s="54">
        <v>2</v>
      </c>
    </row>
    <row r="3769" spans="1:16" ht="24">
      <c r="A3769" s="54" t="s">
        <v>225</v>
      </c>
      <c r="B3769" s="54" t="s">
        <v>185</v>
      </c>
      <c r="C3769" s="54" t="s">
        <v>1124</v>
      </c>
      <c r="D3769" s="54" t="s">
        <v>111</v>
      </c>
      <c r="E3769" s="54" t="s">
        <v>1124</v>
      </c>
      <c r="F3769" s="54" t="s">
        <v>267</v>
      </c>
      <c r="G3769" s="54" t="s">
        <v>198</v>
      </c>
      <c r="H3769" s="54" t="s">
        <v>728</v>
      </c>
      <c r="I3769" s="54" t="s">
        <v>729</v>
      </c>
      <c r="J3769" s="54" t="s">
        <v>198</v>
      </c>
      <c r="K3769" s="54" t="s">
        <v>750</v>
      </c>
      <c r="L3769" s="89">
        <v>42657</v>
      </c>
      <c r="M3769" s="89"/>
      <c r="N3769" s="54" t="s">
        <v>751</v>
      </c>
      <c r="O3769" s="90">
        <v>2.2709E-2</v>
      </c>
      <c r="P3769" s="54">
        <v>4</v>
      </c>
    </row>
    <row r="3770" spans="1:16" ht="24">
      <c r="A3770" s="54" t="s">
        <v>225</v>
      </c>
      <c r="B3770" s="54" t="s">
        <v>185</v>
      </c>
      <c r="C3770" s="54" t="s">
        <v>1124</v>
      </c>
      <c r="D3770" s="54" t="s">
        <v>111</v>
      </c>
      <c r="E3770" s="54" t="s">
        <v>1124</v>
      </c>
      <c r="F3770" s="54" t="s">
        <v>267</v>
      </c>
      <c r="G3770" s="54" t="s">
        <v>198</v>
      </c>
      <c r="H3770" s="54" t="s">
        <v>752</v>
      </c>
      <c r="I3770" s="54" t="s">
        <v>753</v>
      </c>
      <c r="J3770" s="54" t="s">
        <v>198</v>
      </c>
      <c r="K3770" s="54" t="s">
        <v>752</v>
      </c>
      <c r="L3770" s="89">
        <v>42031</v>
      </c>
      <c r="M3770" s="89"/>
      <c r="N3770" s="54" t="s">
        <v>754</v>
      </c>
      <c r="O3770" s="90">
        <v>0</v>
      </c>
      <c r="P3770" s="54">
        <v>1</v>
      </c>
    </row>
    <row r="3771" spans="1:16" ht="24">
      <c r="A3771" s="54" t="s">
        <v>225</v>
      </c>
      <c r="B3771" s="54" t="s">
        <v>185</v>
      </c>
      <c r="C3771" s="54" t="s">
        <v>1124</v>
      </c>
      <c r="D3771" s="54" t="s">
        <v>111</v>
      </c>
      <c r="E3771" s="54" t="s">
        <v>1124</v>
      </c>
      <c r="F3771" s="54" t="s">
        <v>267</v>
      </c>
      <c r="G3771" s="54" t="s">
        <v>198</v>
      </c>
      <c r="H3771" s="54" t="s">
        <v>755</v>
      </c>
      <c r="I3771" s="54" t="s">
        <v>756</v>
      </c>
      <c r="J3771" s="54" t="s">
        <v>198</v>
      </c>
      <c r="K3771" s="54" t="s">
        <v>761</v>
      </c>
      <c r="L3771" s="89">
        <v>42101</v>
      </c>
      <c r="M3771" s="89"/>
      <c r="N3771" s="54" t="s">
        <v>762</v>
      </c>
      <c r="O3771" s="90">
        <v>4.311999999999999E-3</v>
      </c>
      <c r="P3771" s="54">
        <v>2</v>
      </c>
    </row>
    <row r="3772" spans="1:16" ht="24">
      <c r="A3772" s="54" t="s">
        <v>225</v>
      </c>
      <c r="B3772" s="54" t="s">
        <v>185</v>
      </c>
      <c r="C3772" s="54" t="s">
        <v>1124</v>
      </c>
      <c r="D3772" s="54" t="s">
        <v>111</v>
      </c>
      <c r="E3772" s="54" t="s">
        <v>1124</v>
      </c>
      <c r="F3772" s="54" t="s">
        <v>267</v>
      </c>
      <c r="G3772" s="54" t="s">
        <v>198</v>
      </c>
      <c r="H3772" s="54" t="s">
        <v>755</v>
      </c>
      <c r="I3772" s="54" t="s">
        <v>756</v>
      </c>
      <c r="J3772" s="54" t="s">
        <v>198</v>
      </c>
      <c r="K3772" s="54" t="s">
        <v>763</v>
      </c>
      <c r="L3772" s="89">
        <v>42101</v>
      </c>
      <c r="M3772" s="89"/>
      <c r="N3772" s="54" t="s">
        <v>764</v>
      </c>
      <c r="O3772" s="90">
        <v>8.6620000000000013E-3</v>
      </c>
      <c r="P3772" s="54">
        <v>4</v>
      </c>
    </row>
    <row r="3773" spans="1:16" ht="24">
      <c r="A3773" s="54" t="s">
        <v>225</v>
      </c>
      <c r="B3773" s="54" t="s">
        <v>185</v>
      </c>
      <c r="C3773" s="54" t="s">
        <v>1124</v>
      </c>
      <c r="D3773" s="54" t="s">
        <v>111</v>
      </c>
      <c r="E3773" s="54" t="s">
        <v>1124</v>
      </c>
      <c r="F3773" s="54" t="s">
        <v>267</v>
      </c>
      <c r="G3773" s="54" t="s">
        <v>198</v>
      </c>
      <c r="H3773" s="54" t="s">
        <v>755</v>
      </c>
      <c r="I3773" s="54" t="s">
        <v>756</v>
      </c>
      <c r="J3773" s="54" t="s">
        <v>198</v>
      </c>
      <c r="K3773" s="54" t="s">
        <v>765</v>
      </c>
      <c r="L3773" s="89">
        <v>42101</v>
      </c>
      <c r="M3773" s="89"/>
      <c r="N3773" s="54" t="s">
        <v>766</v>
      </c>
      <c r="O3773" s="90">
        <v>6.045E-3</v>
      </c>
      <c r="P3773" s="54">
        <v>4</v>
      </c>
    </row>
    <row r="3774" spans="1:16" ht="24">
      <c r="A3774" s="54" t="s">
        <v>225</v>
      </c>
      <c r="B3774" s="54" t="s">
        <v>185</v>
      </c>
      <c r="C3774" s="54" t="s">
        <v>1124</v>
      </c>
      <c r="D3774" s="54" t="s">
        <v>111</v>
      </c>
      <c r="E3774" s="54" t="s">
        <v>1124</v>
      </c>
      <c r="F3774" s="54" t="s">
        <v>267</v>
      </c>
      <c r="G3774" s="54" t="s">
        <v>198</v>
      </c>
      <c r="H3774" s="54" t="s">
        <v>755</v>
      </c>
      <c r="I3774" s="54" t="s">
        <v>756</v>
      </c>
      <c r="J3774" s="54" t="s">
        <v>198</v>
      </c>
      <c r="K3774" s="54" t="s">
        <v>767</v>
      </c>
      <c r="L3774" s="89">
        <v>42101</v>
      </c>
      <c r="M3774" s="89"/>
      <c r="N3774" s="54" t="s">
        <v>768</v>
      </c>
      <c r="O3774" s="90">
        <v>0</v>
      </c>
      <c r="P3774" s="54">
        <v>1</v>
      </c>
    </row>
    <row r="3775" spans="1:16" ht="24">
      <c r="A3775" s="54" t="s">
        <v>225</v>
      </c>
      <c r="B3775" s="54" t="s">
        <v>185</v>
      </c>
      <c r="C3775" s="54" t="s">
        <v>1124</v>
      </c>
      <c r="D3775" s="54" t="s">
        <v>111</v>
      </c>
      <c r="E3775" s="54" t="s">
        <v>1124</v>
      </c>
      <c r="F3775" s="54" t="s">
        <v>267</v>
      </c>
      <c r="G3775" s="54" t="s">
        <v>198</v>
      </c>
      <c r="H3775" s="54" t="s">
        <v>755</v>
      </c>
      <c r="I3775" s="54" t="s">
        <v>756</v>
      </c>
      <c r="J3775" s="54" t="s">
        <v>198</v>
      </c>
      <c r="K3775" s="54" t="s">
        <v>769</v>
      </c>
      <c r="L3775" s="89">
        <v>42101</v>
      </c>
      <c r="M3775" s="89"/>
      <c r="N3775" s="54" t="s">
        <v>770</v>
      </c>
      <c r="O3775" s="90">
        <v>0</v>
      </c>
      <c r="P3775" s="54">
        <v>1</v>
      </c>
    </row>
    <row r="3776" spans="1:16" ht="24">
      <c r="A3776" s="54" t="s">
        <v>225</v>
      </c>
      <c r="B3776" s="54" t="s">
        <v>185</v>
      </c>
      <c r="C3776" s="54" t="s">
        <v>1124</v>
      </c>
      <c r="D3776" s="54" t="s">
        <v>111</v>
      </c>
      <c r="E3776" s="54" t="s">
        <v>1124</v>
      </c>
      <c r="F3776" s="54" t="s">
        <v>267</v>
      </c>
      <c r="G3776" s="54" t="s">
        <v>198</v>
      </c>
      <c r="H3776" s="54" t="s">
        <v>773</v>
      </c>
      <c r="I3776" s="54" t="s">
        <v>774</v>
      </c>
      <c r="J3776" s="54" t="s">
        <v>198</v>
      </c>
      <c r="K3776" s="54" t="s">
        <v>773</v>
      </c>
      <c r="L3776" s="89">
        <v>42578</v>
      </c>
      <c r="M3776" s="89"/>
      <c r="N3776" s="54" t="s">
        <v>775</v>
      </c>
      <c r="O3776" s="90">
        <v>4.0130000000000001E-3</v>
      </c>
      <c r="P3776" s="54">
        <v>1</v>
      </c>
    </row>
    <row r="3777" spans="1:16" ht="24">
      <c r="A3777" s="54" t="s">
        <v>225</v>
      </c>
      <c r="B3777" s="54" t="s">
        <v>185</v>
      </c>
      <c r="C3777" s="54" t="s">
        <v>1124</v>
      </c>
      <c r="D3777" s="54" t="s">
        <v>111</v>
      </c>
      <c r="E3777" s="54" t="s">
        <v>1124</v>
      </c>
      <c r="F3777" s="54" t="s">
        <v>267</v>
      </c>
      <c r="G3777" s="54" t="s">
        <v>198</v>
      </c>
      <c r="H3777" s="54" t="s">
        <v>776</v>
      </c>
      <c r="I3777" s="54" t="s">
        <v>777</v>
      </c>
      <c r="J3777" s="54" t="s">
        <v>198</v>
      </c>
      <c r="K3777" s="54" t="s">
        <v>776</v>
      </c>
      <c r="L3777" s="89">
        <v>41988</v>
      </c>
      <c r="M3777" s="89"/>
      <c r="N3777" s="54" t="s">
        <v>778</v>
      </c>
      <c r="O3777" s="90">
        <v>4.1370000000000001E-3</v>
      </c>
      <c r="P3777" s="54">
        <v>1</v>
      </c>
    </row>
    <row r="3778" spans="1:16" ht="24">
      <c r="A3778" s="54" t="s">
        <v>225</v>
      </c>
      <c r="B3778" s="54" t="s">
        <v>185</v>
      </c>
      <c r="C3778" s="54" t="s">
        <v>1124</v>
      </c>
      <c r="D3778" s="54" t="s">
        <v>111</v>
      </c>
      <c r="E3778" s="54" t="s">
        <v>1124</v>
      </c>
      <c r="F3778" s="54" t="s">
        <v>267</v>
      </c>
      <c r="G3778" s="54" t="s">
        <v>198</v>
      </c>
      <c r="H3778" s="54" t="s">
        <v>776</v>
      </c>
      <c r="I3778" s="54" t="s">
        <v>779</v>
      </c>
      <c r="J3778" s="54" t="s">
        <v>198</v>
      </c>
      <c r="K3778" s="54" t="s">
        <v>786</v>
      </c>
      <c r="L3778" s="89">
        <v>42307</v>
      </c>
      <c r="M3778" s="89"/>
      <c r="N3778" s="54" t="s">
        <v>787</v>
      </c>
      <c r="O3778" s="90">
        <v>0</v>
      </c>
      <c r="P3778" s="54">
        <v>1</v>
      </c>
    </row>
    <row r="3779" spans="1:16" ht="24">
      <c r="A3779" s="54" t="s">
        <v>225</v>
      </c>
      <c r="B3779" s="54" t="s">
        <v>185</v>
      </c>
      <c r="C3779" s="54" t="s">
        <v>1124</v>
      </c>
      <c r="D3779" s="54" t="s">
        <v>111</v>
      </c>
      <c r="E3779" s="54" t="s">
        <v>1124</v>
      </c>
      <c r="F3779" s="54" t="s">
        <v>267</v>
      </c>
      <c r="G3779" s="54" t="s">
        <v>256</v>
      </c>
      <c r="H3779" s="54" t="s">
        <v>788</v>
      </c>
      <c r="I3779" s="54" t="s">
        <v>789</v>
      </c>
      <c r="J3779" s="54" t="s">
        <v>256</v>
      </c>
      <c r="K3779" s="54" t="s">
        <v>788</v>
      </c>
      <c r="L3779" s="89">
        <v>1</v>
      </c>
      <c r="M3779" s="89"/>
      <c r="N3779" s="54" t="s">
        <v>790</v>
      </c>
      <c r="O3779" s="90">
        <v>0</v>
      </c>
      <c r="P3779" s="54">
        <v>2</v>
      </c>
    </row>
    <row r="3780" spans="1:16" ht="24">
      <c r="A3780" s="54" t="s">
        <v>225</v>
      </c>
      <c r="B3780" s="54" t="s">
        <v>185</v>
      </c>
      <c r="C3780" s="54" t="s">
        <v>1124</v>
      </c>
      <c r="D3780" s="54" t="s">
        <v>111</v>
      </c>
      <c r="E3780" s="54" t="s">
        <v>1124</v>
      </c>
      <c r="F3780" s="54" t="s">
        <v>267</v>
      </c>
      <c r="G3780" s="54" t="s">
        <v>256</v>
      </c>
      <c r="H3780" s="54" t="s">
        <v>298</v>
      </c>
      <c r="I3780" s="54" t="s">
        <v>299</v>
      </c>
      <c r="J3780" s="54" t="s">
        <v>256</v>
      </c>
      <c r="K3780" s="54" t="s">
        <v>300</v>
      </c>
      <c r="L3780" s="89">
        <v>42601</v>
      </c>
      <c r="M3780" s="89"/>
      <c r="N3780" s="54" t="s">
        <v>301</v>
      </c>
      <c r="O3780" s="90">
        <v>1.1048000000000001E-2</v>
      </c>
      <c r="P3780" s="54">
        <v>22</v>
      </c>
    </row>
    <row r="3781" spans="1:16" ht="24">
      <c r="A3781" s="54" t="s">
        <v>225</v>
      </c>
      <c r="B3781" s="54" t="s">
        <v>185</v>
      </c>
      <c r="C3781" s="54" t="s">
        <v>1124</v>
      </c>
      <c r="D3781" s="54" t="s">
        <v>111</v>
      </c>
      <c r="E3781" s="54" t="s">
        <v>1124</v>
      </c>
      <c r="F3781" s="54" t="s">
        <v>267</v>
      </c>
      <c r="G3781" s="54" t="s">
        <v>256</v>
      </c>
      <c r="H3781" s="54" t="s">
        <v>298</v>
      </c>
      <c r="I3781" s="54" t="s">
        <v>299</v>
      </c>
      <c r="J3781" s="54" t="s">
        <v>256</v>
      </c>
      <c r="K3781" s="54" t="s">
        <v>791</v>
      </c>
      <c r="L3781" s="89">
        <v>42601</v>
      </c>
      <c r="M3781" s="89"/>
      <c r="N3781" s="54" t="s">
        <v>792</v>
      </c>
      <c r="O3781" s="90">
        <v>0</v>
      </c>
      <c r="P3781" s="54">
        <v>9</v>
      </c>
    </row>
    <row r="3782" spans="1:16" ht="24">
      <c r="A3782" s="54" t="s">
        <v>225</v>
      </c>
      <c r="B3782" s="54" t="s">
        <v>185</v>
      </c>
      <c r="C3782" s="54" t="s">
        <v>1124</v>
      </c>
      <c r="D3782" s="54" t="s">
        <v>111</v>
      </c>
      <c r="E3782" s="54" t="s">
        <v>1124</v>
      </c>
      <c r="F3782" s="54" t="s">
        <v>267</v>
      </c>
      <c r="G3782" s="54" t="s">
        <v>256</v>
      </c>
      <c r="H3782" s="54" t="s">
        <v>298</v>
      </c>
      <c r="I3782" s="54" t="s">
        <v>299</v>
      </c>
      <c r="J3782" s="54" t="s">
        <v>256</v>
      </c>
      <c r="K3782" s="54" t="s">
        <v>298</v>
      </c>
      <c r="L3782" s="89">
        <v>42601</v>
      </c>
      <c r="M3782" s="89"/>
      <c r="N3782" s="54" t="s">
        <v>793</v>
      </c>
      <c r="O3782" s="90">
        <v>2.8475E-2</v>
      </c>
      <c r="P3782" s="54">
        <v>6</v>
      </c>
    </row>
    <row r="3783" spans="1:16" ht="24">
      <c r="A3783" s="54" t="s">
        <v>225</v>
      </c>
      <c r="B3783" s="54" t="s">
        <v>185</v>
      </c>
      <c r="C3783" s="54" t="s">
        <v>1124</v>
      </c>
      <c r="D3783" s="54" t="s">
        <v>111</v>
      </c>
      <c r="E3783" s="54" t="s">
        <v>1124</v>
      </c>
      <c r="F3783" s="54" t="s">
        <v>267</v>
      </c>
      <c r="G3783" s="54" t="s">
        <v>256</v>
      </c>
      <c r="H3783" s="54" t="s">
        <v>298</v>
      </c>
      <c r="I3783" s="54" t="s">
        <v>299</v>
      </c>
      <c r="J3783" s="54" t="s">
        <v>256</v>
      </c>
      <c r="K3783" s="54" t="s">
        <v>794</v>
      </c>
      <c r="L3783" s="89">
        <v>42601</v>
      </c>
      <c r="M3783" s="89"/>
      <c r="N3783" s="54" t="s">
        <v>795</v>
      </c>
      <c r="O3783" s="90">
        <v>0</v>
      </c>
      <c r="P3783" s="54">
        <v>2</v>
      </c>
    </row>
    <row r="3784" spans="1:16" ht="24">
      <c r="A3784" s="54" t="s">
        <v>225</v>
      </c>
      <c r="B3784" s="54" t="s">
        <v>185</v>
      </c>
      <c r="C3784" s="54" t="s">
        <v>1124</v>
      </c>
      <c r="D3784" s="54" t="s">
        <v>111</v>
      </c>
      <c r="E3784" s="54" t="s">
        <v>1124</v>
      </c>
      <c r="F3784" s="54" t="s">
        <v>267</v>
      </c>
      <c r="G3784" s="54" t="s">
        <v>256</v>
      </c>
      <c r="H3784" s="54" t="s">
        <v>298</v>
      </c>
      <c r="I3784" s="54" t="s">
        <v>299</v>
      </c>
      <c r="J3784" s="54" t="s">
        <v>256</v>
      </c>
      <c r="K3784" s="54" t="s">
        <v>796</v>
      </c>
      <c r="L3784" s="89">
        <v>42601</v>
      </c>
      <c r="M3784" s="89"/>
      <c r="N3784" s="54" t="s">
        <v>797</v>
      </c>
      <c r="O3784" s="90">
        <v>0</v>
      </c>
      <c r="P3784" s="54">
        <v>5</v>
      </c>
    </row>
    <row r="3785" spans="1:16" ht="24">
      <c r="A3785" s="54" t="s">
        <v>225</v>
      </c>
      <c r="B3785" s="54" t="s">
        <v>185</v>
      </c>
      <c r="C3785" s="54" t="s">
        <v>1124</v>
      </c>
      <c r="D3785" s="54" t="s">
        <v>111</v>
      </c>
      <c r="E3785" s="54" t="s">
        <v>1124</v>
      </c>
      <c r="F3785" s="54" t="s">
        <v>267</v>
      </c>
      <c r="G3785" s="54" t="s">
        <v>256</v>
      </c>
      <c r="H3785" s="54" t="s">
        <v>798</v>
      </c>
      <c r="I3785" s="54" t="s">
        <v>799</v>
      </c>
      <c r="J3785" s="54" t="s">
        <v>256</v>
      </c>
      <c r="K3785" s="54" t="s">
        <v>798</v>
      </c>
      <c r="L3785" s="89">
        <v>42944</v>
      </c>
      <c r="M3785" s="89"/>
      <c r="N3785" s="54" t="s">
        <v>800</v>
      </c>
      <c r="O3785" s="90">
        <v>0</v>
      </c>
      <c r="P3785" s="54">
        <v>3</v>
      </c>
    </row>
    <row r="3786" spans="1:16" ht="24">
      <c r="A3786" s="54" t="s">
        <v>225</v>
      </c>
      <c r="B3786" s="54" t="s">
        <v>185</v>
      </c>
      <c r="C3786" s="54" t="s">
        <v>1124</v>
      </c>
      <c r="D3786" s="54" t="s">
        <v>111</v>
      </c>
      <c r="E3786" s="54" t="s">
        <v>1124</v>
      </c>
      <c r="F3786" s="54" t="s">
        <v>267</v>
      </c>
      <c r="G3786" s="54" t="s">
        <v>256</v>
      </c>
      <c r="H3786" s="54" t="s">
        <v>1393</v>
      </c>
      <c r="I3786" s="54" t="s">
        <v>1394</v>
      </c>
      <c r="J3786" s="54" t="s">
        <v>256</v>
      </c>
      <c r="K3786" s="54" t="s">
        <v>1393</v>
      </c>
      <c r="L3786" s="89">
        <v>42998</v>
      </c>
      <c r="M3786" s="89"/>
      <c r="N3786" s="54" t="s">
        <v>1395</v>
      </c>
      <c r="O3786" s="90">
        <v>0</v>
      </c>
      <c r="P3786" s="54">
        <v>1</v>
      </c>
    </row>
    <row r="3787" spans="1:16" ht="24">
      <c r="A3787" s="54" t="s">
        <v>225</v>
      </c>
      <c r="B3787" s="54" t="s">
        <v>185</v>
      </c>
      <c r="C3787" s="54" t="s">
        <v>1124</v>
      </c>
      <c r="D3787" s="54" t="s">
        <v>111</v>
      </c>
      <c r="E3787" s="54" t="s">
        <v>1124</v>
      </c>
      <c r="F3787" s="54" t="s">
        <v>267</v>
      </c>
      <c r="G3787" s="54" t="s">
        <v>302</v>
      </c>
      <c r="H3787" s="54" t="s">
        <v>820</v>
      </c>
      <c r="I3787" s="54" t="s">
        <v>821</v>
      </c>
      <c r="J3787" s="54" t="s">
        <v>302</v>
      </c>
      <c r="K3787" s="54" t="s">
        <v>826</v>
      </c>
      <c r="L3787" s="89">
        <v>42594</v>
      </c>
      <c r="M3787" s="89"/>
      <c r="N3787" s="54" t="s">
        <v>827</v>
      </c>
      <c r="O3787" s="90">
        <v>2.879E-3</v>
      </c>
      <c r="P3787" s="54">
        <v>1</v>
      </c>
    </row>
    <row r="3788" spans="1:16" ht="24">
      <c r="A3788" s="54" t="s">
        <v>225</v>
      </c>
      <c r="B3788" s="54" t="s">
        <v>185</v>
      </c>
      <c r="C3788" s="54" t="s">
        <v>1124</v>
      </c>
      <c r="D3788" s="54" t="s">
        <v>111</v>
      </c>
      <c r="E3788" s="54" t="s">
        <v>1124</v>
      </c>
      <c r="F3788" s="54" t="s">
        <v>267</v>
      </c>
      <c r="G3788" s="54" t="s">
        <v>302</v>
      </c>
      <c r="H3788" s="54" t="s">
        <v>830</v>
      </c>
      <c r="I3788" s="54" t="s">
        <v>831</v>
      </c>
      <c r="J3788" s="54" t="s">
        <v>302</v>
      </c>
      <c r="K3788" s="54" t="s">
        <v>832</v>
      </c>
      <c r="L3788" s="89">
        <v>41695</v>
      </c>
      <c r="M3788" s="89"/>
      <c r="N3788" s="54" t="s">
        <v>833</v>
      </c>
      <c r="O3788" s="90">
        <v>5.1489999999999999E-3</v>
      </c>
      <c r="P3788" s="54">
        <v>1</v>
      </c>
    </row>
    <row r="3789" spans="1:16" ht="24">
      <c r="A3789" s="54" t="s">
        <v>225</v>
      </c>
      <c r="B3789" s="54" t="s">
        <v>185</v>
      </c>
      <c r="C3789" s="54" t="s">
        <v>1124</v>
      </c>
      <c r="D3789" s="54" t="s">
        <v>111</v>
      </c>
      <c r="E3789" s="54" t="s">
        <v>1124</v>
      </c>
      <c r="F3789" s="54" t="s">
        <v>267</v>
      </c>
      <c r="G3789" s="54" t="s">
        <v>302</v>
      </c>
      <c r="H3789" s="54" t="s">
        <v>830</v>
      </c>
      <c r="I3789" s="54" t="s">
        <v>831</v>
      </c>
      <c r="J3789" s="54" t="s">
        <v>302</v>
      </c>
      <c r="K3789" s="54" t="s">
        <v>848</v>
      </c>
      <c r="L3789" s="89">
        <v>41695</v>
      </c>
      <c r="M3789" s="89"/>
      <c r="N3789" s="54" t="s">
        <v>849</v>
      </c>
      <c r="O3789" s="90">
        <v>0</v>
      </c>
      <c r="P3789" s="54">
        <v>1</v>
      </c>
    </row>
    <row r="3790" spans="1:16" ht="24">
      <c r="A3790" s="54" t="s">
        <v>225</v>
      </c>
      <c r="B3790" s="54" t="s">
        <v>185</v>
      </c>
      <c r="C3790" s="54" t="s">
        <v>1124</v>
      </c>
      <c r="D3790" s="54" t="s">
        <v>111</v>
      </c>
      <c r="E3790" s="54" t="s">
        <v>1124</v>
      </c>
      <c r="F3790" s="54" t="s">
        <v>267</v>
      </c>
      <c r="G3790" s="54" t="s">
        <v>854</v>
      </c>
      <c r="H3790" s="54" t="s">
        <v>855</v>
      </c>
      <c r="I3790" s="54" t="s">
        <v>856</v>
      </c>
      <c r="J3790" s="54" t="s">
        <v>854</v>
      </c>
      <c r="K3790" s="54" t="s">
        <v>857</v>
      </c>
      <c r="L3790" s="89">
        <v>41688</v>
      </c>
      <c r="M3790" s="89"/>
      <c r="N3790" s="54" t="s">
        <v>858</v>
      </c>
      <c r="O3790" s="90">
        <v>2.7255999999999999E-2</v>
      </c>
      <c r="P3790" s="54">
        <v>3</v>
      </c>
    </row>
    <row r="3791" spans="1:16" ht="24">
      <c r="A3791" s="54" t="s">
        <v>225</v>
      </c>
      <c r="B3791" s="54" t="s">
        <v>185</v>
      </c>
      <c r="C3791" s="54" t="s">
        <v>1124</v>
      </c>
      <c r="D3791" s="54" t="s">
        <v>111</v>
      </c>
      <c r="E3791" s="54" t="s">
        <v>1124</v>
      </c>
      <c r="F3791" s="54" t="s">
        <v>267</v>
      </c>
      <c r="G3791" s="54" t="s">
        <v>854</v>
      </c>
      <c r="H3791" s="54" t="s">
        <v>855</v>
      </c>
      <c r="I3791" s="54" t="s">
        <v>856</v>
      </c>
      <c r="J3791" s="54" t="s">
        <v>854</v>
      </c>
      <c r="K3791" s="54" t="s">
        <v>859</v>
      </c>
      <c r="L3791" s="89">
        <v>41688</v>
      </c>
      <c r="M3791" s="89"/>
      <c r="N3791" s="54" t="s">
        <v>860</v>
      </c>
      <c r="O3791" s="90">
        <v>1.7694999999999999E-2</v>
      </c>
      <c r="P3791" s="54">
        <v>2</v>
      </c>
    </row>
    <row r="3792" spans="1:16" ht="24">
      <c r="A3792" s="54" t="s">
        <v>225</v>
      </c>
      <c r="B3792" s="54" t="s">
        <v>185</v>
      </c>
      <c r="C3792" s="54" t="s">
        <v>1124</v>
      </c>
      <c r="D3792" s="54" t="s">
        <v>111</v>
      </c>
      <c r="E3792" s="54" t="s">
        <v>1124</v>
      </c>
      <c r="F3792" s="54" t="s">
        <v>267</v>
      </c>
      <c r="G3792" s="54" t="s">
        <v>854</v>
      </c>
      <c r="H3792" s="54" t="s">
        <v>855</v>
      </c>
      <c r="I3792" s="54" t="s">
        <v>856</v>
      </c>
      <c r="J3792" s="54" t="s">
        <v>854</v>
      </c>
      <c r="K3792" s="54" t="s">
        <v>855</v>
      </c>
      <c r="L3792" s="89">
        <v>41688</v>
      </c>
      <c r="M3792" s="89"/>
      <c r="N3792" s="54" t="s">
        <v>861</v>
      </c>
      <c r="O3792" s="90">
        <v>2.7810000000000001E-3</v>
      </c>
      <c r="P3792" s="54">
        <v>3</v>
      </c>
    </row>
    <row r="3793" spans="1:16" ht="24">
      <c r="A3793" s="54" t="s">
        <v>225</v>
      </c>
      <c r="B3793" s="54" t="s">
        <v>185</v>
      </c>
      <c r="C3793" s="54" t="s">
        <v>1124</v>
      </c>
      <c r="D3793" s="54" t="s">
        <v>111</v>
      </c>
      <c r="E3793" s="54" t="s">
        <v>1124</v>
      </c>
      <c r="F3793" s="54" t="s">
        <v>267</v>
      </c>
      <c r="G3793" s="54" t="s">
        <v>854</v>
      </c>
      <c r="H3793" s="54" t="s">
        <v>855</v>
      </c>
      <c r="I3793" s="54" t="s">
        <v>856</v>
      </c>
      <c r="J3793" s="54" t="s">
        <v>854</v>
      </c>
      <c r="K3793" s="54" t="s">
        <v>862</v>
      </c>
      <c r="L3793" s="89">
        <v>41688</v>
      </c>
      <c r="M3793" s="89"/>
      <c r="N3793" s="54" t="s">
        <v>863</v>
      </c>
      <c r="O3793" s="90">
        <v>1.3741E-2</v>
      </c>
      <c r="P3793" s="54">
        <v>2</v>
      </c>
    </row>
    <row r="3794" spans="1:16" ht="24">
      <c r="A3794" s="54" t="s">
        <v>225</v>
      </c>
      <c r="B3794" s="54" t="s">
        <v>185</v>
      </c>
      <c r="C3794" s="54" t="s">
        <v>1124</v>
      </c>
      <c r="D3794" s="54" t="s">
        <v>111</v>
      </c>
      <c r="E3794" s="54" t="s">
        <v>1124</v>
      </c>
      <c r="F3794" s="54" t="s">
        <v>267</v>
      </c>
      <c r="G3794" s="54" t="s">
        <v>854</v>
      </c>
      <c r="H3794" s="54" t="s">
        <v>855</v>
      </c>
      <c r="I3794" s="54" t="s">
        <v>856</v>
      </c>
      <c r="J3794" s="54" t="s">
        <v>854</v>
      </c>
      <c r="K3794" s="54" t="s">
        <v>864</v>
      </c>
      <c r="L3794" s="89">
        <v>41688</v>
      </c>
      <c r="M3794" s="89"/>
      <c r="N3794" s="54" t="s">
        <v>865</v>
      </c>
      <c r="O3794" s="90">
        <v>7.7549999999999997E-3</v>
      </c>
      <c r="P3794" s="54">
        <v>3</v>
      </c>
    </row>
    <row r="3795" spans="1:16" ht="24">
      <c r="A3795" s="54" t="s">
        <v>225</v>
      </c>
      <c r="B3795" s="54" t="s">
        <v>185</v>
      </c>
      <c r="C3795" s="54" t="s">
        <v>1124</v>
      </c>
      <c r="D3795" s="54" t="s">
        <v>111</v>
      </c>
      <c r="E3795" s="54" t="s">
        <v>1124</v>
      </c>
      <c r="F3795" s="54" t="s">
        <v>267</v>
      </c>
      <c r="G3795" s="54" t="s">
        <v>854</v>
      </c>
      <c r="H3795" s="54" t="s">
        <v>855</v>
      </c>
      <c r="I3795" s="54" t="s">
        <v>856</v>
      </c>
      <c r="J3795" s="54" t="s">
        <v>854</v>
      </c>
      <c r="K3795" s="54" t="s">
        <v>866</v>
      </c>
      <c r="L3795" s="89">
        <v>41688</v>
      </c>
      <c r="M3795" s="89"/>
      <c r="N3795" s="54" t="s">
        <v>867</v>
      </c>
      <c r="O3795" s="90">
        <v>0</v>
      </c>
      <c r="P3795" s="54">
        <v>2</v>
      </c>
    </row>
    <row r="3796" spans="1:16" ht="24">
      <c r="A3796" s="54" t="s">
        <v>225</v>
      </c>
      <c r="B3796" s="54" t="s">
        <v>185</v>
      </c>
      <c r="C3796" s="54" t="s">
        <v>1124</v>
      </c>
      <c r="D3796" s="54" t="s">
        <v>111</v>
      </c>
      <c r="E3796" s="54" t="s">
        <v>1124</v>
      </c>
      <c r="F3796" s="54" t="s">
        <v>267</v>
      </c>
      <c r="G3796" s="54" t="s">
        <v>854</v>
      </c>
      <c r="H3796" s="54" t="s">
        <v>855</v>
      </c>
      <c r="I3796" s="54" t="s">
        <v>856</v>
      </c>
      <c r="J3796" s="54" t="s">
        <v>854</v>
      </c>
      <c r="K3796" s="54" t="s">
        <v>868</v>
      </c>
      <c r="L3796" s="89">
        <v>41688</v>
      </c>
      <c r="M3796" s="89"/>
      <c r="N3796" s="54" t="s">
        <v>869</v>
      </c>
      <c r="O3796" s="90">
        <v>0</v>
      </c>
      <c r="P3796" s="54">
        <v>1</v>
      </c>
    </row>
    <row r="3797" spans="1:16" ht="24">
      <c r="A3797" s="54" t="s">
        <v>225</v>
      </c>
      <c r="B3797" s="54" t="s">
        <v>185</v>
      </c>
      <c r="C3797" s="54" t="s">
        <v>1124</v>
      </c>
      <c r="D3797" s="54" t="s">
        <v>111</v>
      </c>
      <c r="E3797" s="54" t="s">
        <v>1124</v>
      </c>
      <c r="F3797" s="54" t="s">
        <v>267</v>
      </c>
      <c r="G3797" s="54" t="s">
        <v>854</v>
      </c>
      <c r="H3797" s="54" t="s">
        <v>855</v>
      </c>
      <c r="I3797" s="54" t="s">
        <v>856</v>
      </c>
      <c r="J3797" s="54" t="s">
        <v>854</v>
      </c>
      <c r="K3797" s="54" t="s">
        <v>872</v>
      </c>
      <c r="L3797" s="89">
        <v>41688</v>
      </c>
      <c r="M3797" s="89"/>
      <c r="N3797" s="54" t="s">
        <v>873</v>
      </c>
      <c r="O3797" s="90">
        <v>2.3400000000000001E-3</v>
      </c>
      <c r="P3797" s="54">
        <v>3</v>
      </c>
    </row>
    <row r="3798" spans="1:16" ht="24">
      <c r="A3798" s="54" t="s">
        <v>225</v>
      </c>
      <c r="B3798" s="54" t="s">
        <v>185</v>
      </c>
      <c r="C3798" s="54" t="s">
        <v>1124</v>
      </c>
      <c r="D3798" s="54" t="s">
        <v>111</v>
      </c>
      <c r="E3798" s="54" t="s">
        <v>1124</v>
      </c>
      <c r="F3798" s="54" t="s">
        <v>267</v>
      </c>
      <c r="G3798" s="54" t="s">
        <v>854</v>
      </c>
      <c r="H3798" s="54" t="s">
        <v>855</v>
      </c>
      <c r="I3798" s="54" t="s">
        <v>856</v>
      </c>
      <c r="J3798" s="54" t="s">
        <v>854</v>
      </c>
      <c r="K3798" s="54" t="s">
        <v>874</v>
      </c>
      <c r="L3798" s="89">
        <v>41688</v>
      </c>
      <c r="M3798" s="89"/>
      <c r="N3798" s="54" t="s">
        <v>875</v>
      </c>
      <c r="O3798" s="90">
        <v>7.8390000000000005E-3</v>
      </c>
      <c r="P3798" s="54">
        <v>2</v>
      </c>
    </row>
    <row r="3799" spans="1:16" ht="24">
      <c r="A3799" s="54" t="s">
        <v>225</v>
      </c>
      <c r="B3799" s="54" t="s">
        <v>185</v>
      </c>
      <c r="C3799" s="54" t="s">
        <v>1124</v>
      </c>
      <c r="D3799" s="54" t="s">
        <v>111</v>
      </c>
      <c r="E3799" s="54" t="s">
        <v>1124</v>
      </c>
      <c r="F3799" s="54" t="s">
        <v>267</v>
      </c>
      <c r="G3799" s="54" t="s">
        <v>349</v>
      </c>
      <c r="H3799" s="54" t="s">
        <v>884</v>
      </c>
      <c r="I3799" s="54" t="s">
        <v>885</v>
      </c>
      <c r="J3799" s="54" t="s">
        <v>349</v>
      </c>
      <c r="K3799" s="54" t="s">
        <v>886</v>
      </c>
      <c r="L3799" s="89">
        <v>42440</v>
      </c>
      <c r="M3799" s="89"/>
      <c r="N3799" s="54" t="s">
        <v>887</v>
      </c>
      <c r="O3799" s="90">
        <v>0</v>
      </c>
      <c r="P3799" s="54">
        <v>1</v>
      </c>
    </row>
    <row r="3800" spans="1:16" ht="24">
      <c r="A3800" s="54" t="s">
        <v>225</v>
      </c>
      <c r="B3800" s="54" t="s">
        <v>185</v>
      </c>
      <c r="C3800" s="54" t="s">
        <v>1124</v>
      </c>
      <c r="D3800" s="54" t="s">
        <v>111</v>
      </c>
      <c r="E3800" s="54" t="s">
        <v>1124</v>
      </c>
      <c r="F3800" s="54" t="s">
        <v>267</v>
      </c>
      <c r="G3800" s="54" t="s">
        <v>349</v>
      </c>
      <c r="H3800" s="54" t="s">
        <v>884</v>
      </c>
      <c r="I3800" s="54" t="s">
        <v>885</v>
      </c>
      <c r="J3800" s="54" t="s">
        <v>349</v>
      </c>
      <c r="K3800" s="54" t="s">
        <v>888</v>
      </c>
      <c r="L3800" s="89">
        <v>42440</v>
      </c>
      <c r="M3800" s="89"/>
      <c r="N3800" s="54" t="s">
        <v>889</v>
      </c>
      <c r="O3800" s="90">
        <v>6.0825999999999998E-2</v>
      </c>
      <c r="P3800" s="54">
        <v>14</v>
      </c>
    </row>
    <row r="3801" spans="1:16" ht="24">
      <c r="A3801" s="54" t="s">
        <v>225</v>
      </c>
      <c r="B3801" s="54" t="s">
        <v>185</v>
      </c>
      <c r="C3801" s="54" t="s">
        <v>1124</v>
      </c>
      <c r="D3801" s="54" t="s">
        <v>111</v>
      </c>
      <c r="E3801" s="54" t="s">
        <v>1124</v>
      </c>
      <c r="F3801" s="54" t="s">
        <v>267</v>
      </c>
      <c r="G3801" s="54" t="s">
        <v>349</v>
      </c>
      <c r="H3801" s="54" t="s">
        <v>884</v>
      </c>
      <c r="I3801" s="54" t="s">
        <v>885</v>
      </c>
      <c r="J3801" s="54" t="s">
        <v>349</v>
      </c>
      <c r="K3801" s="54" t="s">
        <v>890</v>
      </c>
      <c r="L3801" s="89">
        <v>42440</v>
      </c>
      <c r="M3801" s="89"/>
      <c r="N3801" s="54" t="s">
        <v>891</v>
      </c>
      <c r="O3801" s="90">
        <v>0</v>
      </c>
      <c r="P3801" s="54">
        <v>1</v>
      </c>
    </row>
    <row r="3802" spans="1:16" ht="24">
      <c r="A3802" s="54" t="s">
        <v>225</v>
      </c>
      <c r="B3802" s="54" t="s">
        <v>185</v>
      </c>
      <c r="C3802" s="54" t="s">
        <v>1124</v>
      </c>
      <c r="D3802" s="54" t="s">
        <v>111</v>
      </c>
      <c r="E3802" s="54" t="s">
        <v>1124</v>
      </c>
      <c r="F3802" s="54" t="s">
        <v>267</v>
      </c>
      <c r="G3802" s="54" t="s">
        <v>349</v>
      </c>
      <c r="H3802" s="54" t="s">
        <v>884</v>
      </c>
      <c r="I3802" s="54" t="s">
        <v>885</v>
      </c>
      <c r="J3802" s="54" t="s">
        <v>349</v>
      </c>
      <c r="K3802" s="54" t="s">
        <v>892</v>
      </c>
      <c r="L3802" s="89">
        <v>42440</v>
      </c>
      <c r="M3802" s="89"/>
      <c r="N3802" s="54" t="s">
        <v>893</v>
      </c>
      <c r="O3802" s="90">
        <v>0</v>
      </c>
      <c r="P3802" s="54">
        <v>2</v>
      </c>
    </row>
    <row r="3803" spans="1:16" ht="24">
      <c r="A3803" s="54" t="s">
        <v>225</v>
      </c>
      <c r="B3803" s="54" t="s">
        <v>185</v>
      </c>
      <c r="C3803" s="54" t="s">
        <v>1124</v>
      </c>
      <c r="D3803" s="54" t="s">
        <v>111</v>
      </c>
      <c r="E3803" s="54" t="s">
        <v>1124</v>
      </c>
      <c r="F3803" s="54" t="s">
        <v>267</v>
      </c>
      <c r="G3803" s="54" t="s">
        <v>349</v>
      </c>
      <c r="H3803" s="54" t="s">
        <v>884</v>
      </c>
      <c r="I3803" s="54" t="s">
        <v>885</v>
      </c>
      <c r="J3803" s="54" t="s">
        <v>349</v>
      </c>
      <c r="K3803" s="54" t="s">
        <v>894</v>
      </c>
      <c r="L3803" s="89">
        <v>42440</v>
      </c>
      <c r="M3803" s="89"/>
      <c r="N3803" s="54" t="s">
        <v>895</v>
      </c>
      <c r="O3803" s="90">
        <v>0</v>
      </c>
      <c r="P3803" s="54">
        <v>2</v>
      </c>
    </row>
    <row r="3804" spans="1:16" ht="24">
      <c r="A3804" s="54" t="s">
        <v>225</v>
      </c>
      <c r="B3804" s="54" t="s">
        <v>185</v>
      </c>
      <c r="C3804" s="54" t="s">
        <v>1124</v>
      </c>
      <c r="D3804" s="54" t="s">
        <v>111</v>
      </c>
      <c r="E3804" s="54" t="s">
        <v>1124</v>
      </c>
      <c r="F3804" s="54" t="s">
        <v>267</v>
      </c>
      <c r="G3804" s="54" t="s">
        <v>349</v>
      </c>
      <c r="H3804" s="54" t="s">
        <v>884</v>
      </c>
      <c r="I3804" s="54" t="s">
        <v>885</v>
      </c>
      <c r="J3804" s="54" t="s">
        <v>349</v>
      </c>
      <c r="K3804" s="54" t="s">
        <v>896</v>
      </c>
      <c r="L3804" s="89">
        <v>42440</v>
      </c>
      <c r="M3804" s="89"/>
      <c r="N3804" s="54" t="s">
        <v>897</v>
      </c>
      <c r="O3804" s="90">
        <v>0</v>
      </c>
      <c r="P3804" s="54">
        <v>3</v>
      </c>
    </row>
    <row r="3805" spans="1:16" ht="24">
      <c r="A3805" s="54" t="s">
        <v>225</v>
      </c>
      <c r="B3805" s="54" t="s">
        <v>185</v>
      </c>
      <c r="C3805" s="54" t="s">
        <v>1124</v>
      </c>
      <c r="D3805" s="54" t="s">
        <v>111</v>
      </c>
      <c r="E3805" s="54" t="s">
        <v>1124</v>
      </c>
      <c r="F3805" s="54" t="s">
        <v>267</v>
      </c>
      <c r="G3805" s="54" t="s">
        <v>349</v>
      </c>
      <c r="H3805" s="54" t="s">
        <v>884</v>
      </c>
      <c r="I3805" s="54" t="s">
        <v>885</v>
      </c>
      <c r="J3805" s="54" t="s">
        <v>349</v>
      </c>
      <c r="K3805" s="54" t="s">
        <v>898</v>
      </c>
      <c r="L3805" s="89">
        <v>42440</v>
      </c>
      <c r="M3805" s="89"/>
      <c r="N3805" s="54" t="s">
        <v>899</v>
      </c>
      <c r="O3805" s="90">
        <v>0</v>
      </c>
      <c r="P3805" s="54">
        <v>1</v>
      </c>
    </row>
    <row r="3806" spans="1:16" ht="24">
      <c r="A3806" s="54" t="s">
        <v>225</v>
      </c>
      <c r="B3806" s="54" t="s">
        <v>185</v>
      </c>
      <c r="C3806" s="54" t="s">
        <v>1124</v>
      </c>
      <c r="D3806" s="54" t="s">
        <v>111</v>
      </c>
      <c r="E3806" s="54" t="s">
        <v>1124</v>
      </c>
      <c r="F3806" s="54" t="s">
        <v>267</v>
      </c>
      <c r="G3806" s="54" t="s">
        <v>349</v>
      </c>
      <c r="H3806" s="54" t="s">
        <v>884</v>
      </c>
      <c r="I3806" s="54" t="s">
        <v>885</v>
      </c>
      <c r="J3806" s="54" t="s">
        <v>349</v>
      </c>
      <c r="K3806" s="54" t="s">
        <v>900</v>
      </c>
      <c r="L3806" s="89">
        <v>42440</v>
      </c>
      <c r="M3806" s="89"/>
      <c r="N3806" s="54" t="s">
        <v>901</v>
      </c>
      <c r="O3806" s="90">
        <v>0</v>
      </c>
      <c r="P3806" s="54">
        <v>1</v>
      </c>
    </row>
    <row r="3807" spans="1:16" ht="24">
      <c r="A3807" s="54" t="s">
        <v>225</v>
      </c>
      <c r="B3807" s="54" t="s">
        <v>185</v>
      </c>
      <c r="C3807" s="54" t="s">
        <v>1124</v>
      </c>
      <c r="D3807" s="54" t="s">
        <v>111</v>
      </c>
      <c r="E3807" s="54" t="s">
        <v>1124</v>
      </c>
      <c r="F3807" s="54" t="s">
        <v>267</v>
      </c>
      <c r="G3807" s="54" t="s">
        <v>349</v>
      </c>
      <c r="H3807" s="54" t="s">
        <v>884</v>
      </c>
      <c r="I3807" s="54" t="s">
        <v>885</v>
      </c>
      <c r="J3807" s="54" t="s">
        <v>349</v>
      </c>
      <c r="K3807" s="54" t="s">
        <v>902</v>
      </c>
      <c r="L3807" s="89">
        <v>42440</v>
      </c>
      <c r="M3807" s="89"/>
      <c r="N3807" s="54" t="s">
        <v>903</v>
      </c>
      <c r="O3807" s="90">
        <v>2.9250000000000001E-3</v>
      </c>
      <c r="P3807" s="54">
        <v>2</v>
      </c>
    </row>
    <row r="3808" spans="1:16" ht="24">
      <c r="A3808" s="54" t="s">
        <v>225</v>
      </c>
      <c r="B3808" s="54" t="s">
        <v>185</v>
      </c>
      <c r="C3808" s="54" t="s">
        <v>1124</v>
      </c>
      <c r="D3808" s="54" t="s">
        <v>111</v>
      </c>
      <c r="E3808" s="54" t="s">
        <v>1124</v>
      </c>
      <c r="F3808" s="54" t="s">
        <v>267</v>
      </c>
      <c r="G3808" s="54" t="s">
        <v>349</v>
      </c>
      <c r="H3808" s="54" t="s">
        <v>904</v>
      </c>
      <c r="I3808" s="54" t="s">
        <v>905</v>
      </c>
      <c r="J3808" s="54" t="s">
        <v>349</v>
      </c>
      <c r="K3808" s="54" t="s">
        <v>906</v>
      </c>
      <c r="L3808" s="89">
        <v>42237</v>
      </c>
      <c r="M3808" s="89"/>
      <c r="N3808" s="54" t="s">
        <v>907</v>
      </c>
      <c r="O3808" s="90">
        <v>0</v>
      </c>
      <c r="P3808" s="54">
        <v>1</v>
      </c>
    </row>
    <row r="3809" spans="1:16" ht="24">
      <c r="A3809" s="54" t="s">
        <v>225</v>
      </c>
      <c r="B3809" s="54" t="s">
        <v>185</v>
      </c>
      <c r="C3809" s="54" t="s">
        <v>1124</v>
      </c>
      <c r="D3809" s="54" t="s">
        <v>111</v>
      </c>
      <c r="E3809" s="54" t="s">
        <v>1124</v>
      </c>
      <c r="F3809" s="54" t="s">
        <v>267</v>
      </c>
      <c r="G3809" s="54" t="s">
        <v>349</v>
      </c>
      <c r="H3809" s="54" t="s">
        <v>904</v>
      </c>
      <c r="I3809" s="54" t="s">
        <v>908</v>
      </c>
      <c r="J3809" s="54" t="s">
        <v>349</v>
      </c>
      <c r="K3809" s="54" t="s">
        <v>909</v>
      </c>
      <c r="L3809" s="89">
        <v>42209</v>
      </c>
      <c r="M3809" s="89"/>
      <c r="N3809" s="54" t="s">
        <v>910</v>
      </c>
      <c r="O3809" s="90">
        <v>0</v>
      </c>
      <c r="P3809" s="54">
        <v>5</v>
      </c>
    </row>
    <row r="3810" spans="1:16" ht="24">
      <c r="A3810" s="54" t="s">
        <v>225</v>
      </c>
      <c r="B3810" s="54" t="s">
        <v>185</v>
      </c>
      <c r="C3810" s="54" t="s">
        <v>1124</v>
      </c>
      <c r="D3810" s="54" t="s">
        <v>111</v>
      </c>
      <c r="E3810" s="54" t="s">
        <v>1124</v>
      </c>
      <c r="F3810" s="54" t="s">
        <v>267</v>
      </c>
      <c r="G3810" s="54" t="s">
        <v>349</v>
      </c>
      <c r="H3810" s="54" t="s">
        <v>904</v>
      </c>
      <c r="I3810" s="54" t="s">
        <v>908</v>
      </c>
      <c r="J3810" s="54" t="s">
        <v>349</v>
      </c>
      <c r="K3810" s="54" t="s">
        <v>911</v>
      </c>
      <c r="L3810" s="89">
        <v>42209</v>
      </c>
      <c r="M3810" s="89"/>
      <c r="N3810" s="54" t="s">
        <v>912</v>
      </c>
      <c r="O3810" s="90">
        <v>0</v>
      </c>
      <c r="P3810" s="54">
        <v>3</v>
      </c>
    </row>
    <row r="3811" spans="1:16" ht="24">
      <c r="A3811" s="54" t="s">
        <v>225</v>
      </c>
      <c r="B3811" s="54" t="s">
        <v>185</v>
      </c>
      <c r="C3811" s="54" t="s">
        <v>1124</v>
      </c>
      <c r="D3811" s="54" t="s">
        <v>111</v>
      </c>
      <c r="E3811" s="54" t="s">
        <v>1124</v>
      </c>
      <c r="F3811" s="54" t="s">
        <v>267</v>
      </c>
      <c r="G3811" s="54" t="s">
        <v>349</v>
      </c>
      <c r="H3811" s="54" t="s">
        <v>904</v>
      </c>
      <c r="I3811" s="54" t="s">
        <v>908</v>
      </c>
      <c r="J3811" s="54" t="s">
        <v>349</v>
      </c>
      <c r="K3811" s="54" t="s">
        <v>913</v>
      </c>
      <c r="L3811" s="89">
        <v>42209</v>
      </c>
      <c r="M3811" s="89"/>
      <c r="N3811" s="54" t="s">
        <v>914</v>
      </c>
      <c r="O3811" s="90">
        <v>0</v>
      </c>
      <c r="P3811" s="54">
        <v>3</v>
      </c>
    </row>
    <row r="3812" spans="1:16" ht="24">
      <c r="A3812" s="54" t="s">
        <v>225</v>
      </c>
      <c r="B3812" s="54" t="s">
        <v>185</v>
      </c>
      <c r="C3812" s="54" t="s">
        <v>1124</v>
      </c>
      <c r="D3812" s="54" t="s">
        <v>111</v>
      </c>
      <c r="E3812" s="54" t="s">
        <v>1124</v>
      </c>
      <c r="F3812" s="54" t="s">
        <v>267</v>
      </c>
      <c r="G3812" s="54" t="s">
        <v>349</v>
      </c>
      <c r="H3812" s="54" t="s">
        <v>915</v>
      </c>
      <c r="I3812" s="54" t="s">
        <v>916</v>
      </c>
      <c r="J3812" s="54" t="s">
        <v>349</v>
      </c>
      <c r="K3812" s="54" t="s">
        <v>917</v>
      </c>
      <c r="L3812" s="89">
        <v>42307</v>
      </c>
      <c r="M3812" s="89"/>
      <c r="N3812" s="54" t="s">
        <v>918</v>
      </c>
      <c r="O3812" s="90">
        <v>0</v>
      </c>
      <c r="P3812" s="54">
        <v>2</v>
      </c>
    </row>
    <row r="3813" spans="1:16" ht="24">
      <c r="A3813" s="54" t="s">
        <v>225</v>
      </c>
      <c r="B3813" s="54" t="s">
        <v>185</v>
      </c>
      <c r="C3813" s="54" t="s">
        <v>1124</v>
      </c>
      <c r="D3813" s="54" t="s">
        <v>111</v>
      </c>
      <c r="E3813" s="54" t="s">
        <v>1124</v>
      </c>
      <c r="F3813" s="54" t="s">
        <v>267</v>
      </c>
      <c r="G3813" s="54" t="s">
        <v>349</v>
      </c>
      <c r="H3813" s="54" t="s">
        <v>915</v>
      </c>
      <c r="I3813" s="54" t="s">
        <v>916</v>
      </c>
      <c r="J3813" s="54" t="s">
        <v>349</v>
      </c>
      <c r="K3813" s="54" t="s">
        <v>919</v>
      </c>
      <c r="L3813" s="89">
        <v>42307</v>
      </c>
      <c r="M3813" s="89"/>
      <c r="N3813" s="54" t="s">
        <v>920</v>
      </c>
      <c r="O3813" s="90">
        <v>1.6671999999999999E-2</v>
      </c>
      <c r="P3813" s="54">
        <v>13</v>
      </c>
    </row>
    <row r="3814" spans="1:16" ht="24">
      <c r="A3814" s="54" t="s">
        <v>225</v>
      </c>
      <c r="B3814" s="54" t="s">
        <v>185</v>
      </c>
      <c r="C3814" s="54" t="s">
        <v>1124</v>
      </c>
      <c r="D3814" s="54" t="s">
        <v>111</v>
      </c>
      <c r="E3814" s="54" t="s">
        <v>1124</v>
      </c>
      <c r="F3814" s="54" t="s">
        <v>267</v>
      </c>
      <c r="G3814" s="54" t="s">
        <v>349</v>
      </c>
      <c r="H3814" s="54" t="s">
        <v>350</v>
      </c>
      <c r="I3814" s="54" t="s">
        <v>921</v>
      </c>
      <c r="J3814" s="54" t="s">
        <v>349</v>
      </c>
      <c r="K3814" s="54" t="s">
        <v>350</v>
      </c>
      <c r="L3814" s="89">
        <v>42384</v>
      </c>
      <c r="M3814" s="89"/>
      <c r="N3814" s="54" t="s">
        <v>922</v>
      </c>
      <c r="O3814" s="90">
        <v>5.3148999999999988E-2</v>
      </c>
      <c r="P3814" s="54">
        <v>10</v>
      </c>
    </row>
    <row r="3815" spans="1:16" ht="24">
      <c r="A3815" s="54" t="s">
        <v>225</v>
      </c>
      <c r="B3815" s="54" t="s">
        <v>185</v>
      </c>
      <c r="C3815" s="54" t="s">
        <v>1124</v>
      </c>
      <c r="D3815" s="54" t="s">
        <v>111</v>
      </c>
      <c r="E3815" s="54" t="s">
        <v>1124</v>
      </c>
      <c r="F3815" s="54" t="s">
        <v>267</v>
      </c>
      <c r="G3815" s="54" t="s">
        <v>353</v>
      </c>
      <c r="H3815" s="54" t="s">
        <v>923</v>
      </c>
      <c r="I3815" s="54" t="s">
        <v>924</v>
      </c>
      <c r="J3815" s="54" t="s">
        <v>353</v>
      </c>
      <c r="K3815" s="54" t="s">
        <v>925</v>
      </c>
      <c r="L3815" s="89">
        <v>42622</v>
      </c>
      <c r="M3815" s="89"/>
      <c r="N3815" s="54" t="s">
        <v>926</v>
      </c>
      <c r="O3815" s="90">
        <v>1.3656E-2</v>
      </c>
      <c r="P3815" s="54">
        <v>8</v>
      </c>
    </row>
    <row r="3816" spans="1:16" ht="24">
      <c r="A3816" s="54" t="s">
        <v>225</v>
      </c>
      <c r="B3816" s="54" t="s">
        <v>185</v>
      </c>
      <c r="C3816" s="54" t="s">
        <v>1124</v>
      </c>
      <c r="D3816" s="54" t="s">
        <v>111</v>
      </c>
      <c r="E3816" s="54" t="s">
        <v>1124</v>
      </c>
      <c r="F3816" s="54" t="s">
        <v>267</v>
      </c>
      <c r="G3816" s="54" t="s">
        <v>353</v>
      </c>
      <c r="H3816" s="54" t="s">
        <v>923</v>
      </c>
      <c r="I3816" s="54" t="s">
        <v>924</v>
      </c>
      <c r="J3816" s="54" t="s">
        <v>353</v>
      </c>
      <c r="K3816" s="54" t="s">
        <v>354</v>
      </c>
      <c r="L3816" s="89">
        <v>42622</v>
      </c>
      <c r="M3816" s="89"/>
      <c r="N3816" s="54" t="s">
        <v>927</v>
      </c>
      <c r="O3816" s="90">
        <v>0</v>
      </c>
      <c r="P3816" s="54">
        <v>6</v>
      </c>
    </row>
    <row r="3817" spans="1:16" ht="24">
      <c r="A3817" s="54" t="s">
        <v>225</v>
      </c>
      <c r="B3817" s="54" t="s">
        <v>185</v>
      </c>
      <c r="C3817" s="54" t="s">
        <v>1124</v>
      </c>
      <c r="D3817" s="54" t="s">
        <v>111</v>
      </c>
      <c r="E3817" s="54" t="s">
        <v>1124</v>
      </c>
      <c r="F3817" s="54" t="s">
        <v>267</v>
      </c>
      <c r="G3817" s="54" t="s">
        <v>353</v>
      </c>
      <c r="H3817" s="54" t="s">
        <v>923</v>
      </c>
      <c r="I3817" s="54" t="s">
        <v>924</v>
      </c>
      <c r="J3817" s="54" t="s">
        <v>353</v>
      </c>
      <c r="K3817" s="54" t="s">
        <v>928</v>
      </c>
      <c r="L3817" s="89">
        <v>42622</v>
      </c>
      <c r="M3817" s="89"/>
      <c r="N3817" s="54" t="s">
        <v>929</v>
      </c>
      <c r="O3817" s="90">
        <v>3.8110000000000002E-3</v>
      </c>
      <c r="P3817" s="54">
        <v>3</v>
      </c>
    </row>
    <row r="3818" spans="1:16" ht="24">
      <c r="A3818" s="54" t="s">
        <v>225</v>
      </c>
      <c r="B3818" s="54" t="s">
        <v>185</v>
      </c>
      <c r="C3818" s="54" t="s">
        <v>1124</v>
      </c>
      <c r="D3818" s="54" t="s">
        <v>111</v>
      </c>
      <c r="E3818" s="54" t="s">
        <v>1124</v>
      </c>
      <c r="F3818" s="54" t="s">
        <v>267</v>
      </c>
      <c r="G3818" s="54" t="s">
        <v>353</v>
      </c>
      <c r="H3818" s="54" t="s">
        <v>923</v>
      </c>
      <c r="I3818" s="54" t="s">
        <v>924</v>
      </c>
      <c r="J3818" s="54" t="s">
        <v>353</v>
      </c>
      <c r="K3818" s="54" t="s">
        <v>930</v>
      </c>
      <c r="L3818" s="89">
        <v>42622</v>
      </c>
      <c r="M3818" s="89"/>
      <c r="N3818" s="54" t="s">
        <v>931</v>
      </c>
      <c r="O3818" s="90">
        <v>7.9200999999999994E-2</v>
      </c>
      <c r="P3818" s="54">
        <v>21</v>
      </c>
    </row>
    <row r="3819" spans="1:16" ht="24">
      <c r="A3819" s="54" t="s">
        <v>225</v>
      </c>
      <c r="B3819" s="54" t="s">
        <v>185</v>
      </c>
      <c r="C3819" s="54" t="s">
        <v>1124</v>
      </c>
      <c r="D3819" s="54" t="s">
        <v>111</v>
      </c>
      <c r="E3819" s="54" t="s">
        <v>1124</v>
      </c>
      <c r="F3819" s="54" t="s">
        <v>267</v>
      </c>
      <c r="G3819" s="54" t="s">
        <v>353</v>
      </c>
      <c r="H3819" s="54" t="s">
        <v>923</v>
      </c>
      <c r="I3819" s="54" t="s">
        <v>924</v>
      </c>
      <c r="J3819" s="54" t="s">
        <v>353</v>
      </c>
      <c r="K3819" s="54" t="s">
        <v>932</v>
      </c>
      <c r="L3819" s="89">
        <v>42622</v>
      </c>
      <c r="M3819" s="89"/>
      <c r="N3819" s="54" t="s">
        <v>933</v>
      </c>
      <c r="O3819" s="90">
        <v>4.6647000000000001E-2</v>
      </c>
      <c r="P3819" s="54">
        <v>26</v>
      </c>
    </row>
    <row r="3820" spans="1:16" ht="24">
      <c r="A3820" s="54" t="s">
        <v>225</v>
      </c>
      <c r="B3820" s="54" t="s">
        <v>185</v>
      </c>
      <c r="C3820" s="54" t="s">
        <v>1124</v>
      </c>
      <c r="D3820" s="54" t="s">
        <v>111</v>
      </c>
      <c r="E3820" s="54" t="s">
        <v>1124</v>
      </c>
      <c r="F3820" s="54" t="s">
        <v>267</v>
      </c>
      <c r="G3820" s="54" t="s">
        <v>353</v>
      </c>
      <c r="H3820" s="54" t="s">
        <v>923</v>
      </c>
      <c r="I3820" s="54" t="s">
        <v>924</v>
      </c>
      <c r="J3820" s="54" t="s">
        <v>353</v>
      </c>
      <c r="K3820" s="54" t="s">
        <v>357</v>
      </c>
      <c r="L3820" s="89">
        <v>42622</v>
      </c>
      <c r="M3820" s="89"/>
      <c r="N3820" s="54" t="s">
        <v>934</v>
      </c>
      <c r="O3820" s="90">
        <v>0</v>
      </c>
      <c r="P3820" s="54">
        <v>11</v>
      </c>
    </row>
    <row r="3821" spans="1:16" ht="24">
      <c r="A3821" s="54" t="s">
        <v>225</v>
      </c>
      <c r="B3821" s="54" t="s">
        <v>185</v>
      </c>
      <c r="C3821" s="54" t="s">
        <v>1124</v>
      </c>
      <c r="D3821" s="54" t="s">
        <v>111</v>
      </c>
      <c r="E3821" s="54" t="s">
        <v>1124</v>
      </c>
      <c r="F3821" s="54" t="s">
        <v>267</v>
      </c>
      <c r="G3821" s="54" t="s">
        <v>199</v>
      </c>
      <c r="H3821" s="54" t="s">
        <v>200</v>
      </c>
      <c r="I3821" s="54" t="s">
        <v>936</v>
      </c>
      <c r="J3821" s="54" t="s">
        <v>199</v>
      </c>
      <c r="K3821" s="54" t="s">
        <v>937</v>
      </c>
      <c r="L3821" s="89">
        <v>42979</v>
      </c>
      <c r="M3821" s="89"/>
      <c r="N3821" s="54" t="s">
        <v>938</v>
      </c>
      <c r="O3821" s="90">
        <v>1.0862999999999999E-2</v>
      </c>
      <c r="P3821" s="54">
        <v>8</v>
      </c>
    </row>
    <row r="3822" spans="1:16" ht="24">
      <c r="A3822" s="54" t="s">
        <v>225</v>
      </c>
      <c r="B3822" s="54" t="s">
        <v>185</v>
      </c>
      <c r="C3822" s="54" t="s">
        <v>1124</v>
      </c>
      <c r="D3822" s="54" t="s">
        <v>111</v>
      </c>
      <c r="E3822" s="54" t="s">
        <v>1124</v>
      </c>
      <c r="F3822" s="54" t="s">
        <v>267</v>
      </c>
      <c r="G3822" s="54" t="s">
        <v>199</v>
      </c>
      <c r="H3822" s="54" t="s">
        <v>200</v>
      </c>
      <c r="I3822" s="54" t="s">
        <v>936</v>
      </c>
      <c r="J3822" s="54" t="s">
        <v>199</v>
      </c>
      <c r="K3822" s="54" t="s">
        <v>939</v>
      </c>
      <c r="L3822" s="89">
        <v>42979</v>
      </c>
      <c r="M3822" s="89"/>
      <c r="N3822" s="54" t="s">
        <v>940</v>
      </c>
      <c r="O3822" s="90">
        <v>0</v>
      </c>
      <c r="P3822" s="54">
        <v>1</v>
      </c>
    </row>
    <row r="3823" spans="1:16" ht="24">
      <c r="A3823" s="54" t="s">
        <v>225</v>
      </c>
      <c r="B3823" s="54" t="s">
        <v>185</v>
      </c>
      <c r="C3823" s="54" t="s">
        <v>1124</v>
      </c>
      <c r="D3823" s="54" t="s">
        <v>111</v>
      </c>
      <c r="E3823" s="54" t="s">
        <v>1124</v>
      </c>
      <c r="F3823" s="54" t="s">
        <v>267</v>
      </c>
      <c r="G3823" s="54" t="s">
        <v>199</v>
      </c>
      <c r="H3823" s="54" t="s">
        <v>200</v>
      </c>
      <c r="I3823" s="54" t="s">
        <v>936</v>
      </c>
      <c r="J3823" s="54" t="s">
        <v>199</v>
      </c>
      <c r="K3823" s="54" t="s">
        <v>941</v>
      </c>
      <c r="L3823" s="89">
        <v>42979</v>
      </c>
      <c r="M3823" s="89"/>
      <c r="N3823" s="54" t="s">
        <v>942</v>
      </c>
      <c r="O3823" s="90">
        <v>0.147952</v>
      </c>
      <c r="P3823" s="54">
        <v>59</v>
      </c>
    </row>
    <row r="3824" spans="1:16" ht="24">
      <c r="A3824" s="54" t="s">
        <v>225</v>
      </c>
      <c r="B3824" s="54" t="s">
        <v>185</v>
      </c>
      <c r="C3824" s="54" t="s">
        <v>1124</v>
      </c>
      <c r="D3824" s="54" t="s">
        <v>111</v>
      </c>
      <c r="E3824" s="54" t="s">
        <v>1124</v>
      </c>
      <c r="F3824" s="54" t="s">
        <v>267</v>
      </c>
      <c r="G3824" s="54" t="s">
        <v>199</v>
      </c>
      <c r="H3824" s="54" t="s">
        <v>200</v>
      </c>
      <c r="I3824" s="54" t="s">
        <v>936</v>
      </c>
      <c r="J3824" s="54" t="s">
        <v>199</v>
      </c>
      <c r="K3824" s="54" t="s">
        <v>943</v>
      </c>
      <c r="L3824" s="89">
        <v>42979</v>
      </c>
      <c r="M3824" s="89"/>
      <c r="N3824" s="54" t="s">
        <v>944</v>
      </c>
      <c r="O3824" s="90">
        <v>7.7790000000000026E-2</v>
      </c>
      <c r="P3824" s="54">
        <v>31</v>
      </c>
    </row>
    <row r="3825" spans="1:16" ht="24">
      <c r="A3825" s="54" t="s">
        <v>225</v>
      </c>
      <c r="B3825" s="54" t="s">
        <v>185</v>
      </c>
      <c r="C3825" s="54" t="s">
        <v>1124</v>
      </c>
      <c r="D3825" s="54" t="s">
        <v>111</v>
      </c>
      <c r="E3825" s="54" t="s">
        <v>1124</v>
      </c>
      <c r="F3825" s="54" t="s">
        <v>267</v>
      </c>
      <c r="G3825" s="54" t="s">
        <v>199</v>
      </c>
      <c r="H3825" s="54" t="s">
        <v>200</v>
      </c>
      <c r="I3825" s="54" t="s">
        <v>936</v>
      </c>
      <c r="J3825" s="54" t="s">
        <v>199</v>
      </c>
      <c r="K3825" s="54" t="s">
        <v>945</v>
      </c>
      <c r="L3825" s="89">
        <v>42979</v>
      </c>
      <c r="M3825" s="89"/>
      <c r="N3825" s="54" t="s">
        <v>946</v>
      </c>
      <c r="O3825" s="90">
        <v>1.3613999999999999E-2</v>
      </c>
      <c r="P3825" s="54">
        <v>4</v>
      </c>
    </row>
    <row r="3826" spans="1:16" ht="24">
      <c r="A3826" s="54" t="s">
        <v>225</v>
      </c>
      <c r="B3826" s="54" t="s">
        <v>185</v>
      </c>
      <c r="C3826" s="54" t="s">
        <v>1124</v>
      </c>
      <c r="D3826" s="54" t="s">
        <v>111</v>
      </c>
      <c r="E3826" s="54" t="s">
        <v>1124</v>
      </c>
      <c r="F3826" s="54" t="s">
        <v>267</v>
      </c>
      <c r="G3826" s="54" t="s">
        <v>199</v>
      </c>
      <c r="H3826" s="54" t="s">
        <v>200</v>
      </c>
      <c r="I3826" s="54" t="s">
        <v>936</v>
      </c>
      <c r="J3826" s="54" t="s">
        <v>199</v>
      </c>
      <c r="K3826" s="54" t="s">
        <v>949</v>
      </c>
      <c r="L3826" s="89">
        <v>42979</v>
      </c>
      <c r="M3826" s="89"/>
      <c r="N3826" s="54" t="s">
        <v>950</v>
      </c>
      <c r="O3826" s="90">
        <v>6.7176E-2</v>
      </c>
      <c r="P3826" s="54">
        <v>4</v>
      </c>
    </row>
    <row r="3827" spans="1:16" ht="24">
      <c r="A3827" s="54" t="s">
        <v>225</v>
      </c>
      <c r="B3827" s="54" t="s">
        <v>185</v>
      </c>
      <c r="C3827" s="54" t="s">
        <v>1124</v>
      </c>
      <c r="D3827" s="54" t="s">
        <v>111</v>
      </c>
      <c r="E3827" s="54" t="s">
        <v>1124</v>
      </c>
      <c r="F3827" s="54" t="s">
        <v>267</v>
      </c>
      <c r="G3827" s="54" t="s">
        <v>199</v>
      </c>
      <c r="H3827" s="54" t="s">
        <v>200</v>
      </c>
      <c r="I3827" s="54" t="s">
        <v>936</v>
      </c>
      <c r="J3827" s="54" t="s">
        <v>199</v>
      </c>
      <c r="K3827" s="54" t="s">
        <v>951</v>
      </c>
      <c r="L3827" s="89">
        <v>42979</v>
      </c>
      <c r="M3827" s="89"/>
      <c r="N3827" s="54" t="s">
        <v>952</v>
      </c>
      <c r="O3827" s="90">
        <v>3.0630000000000002E-3</v>
      </c>
      <c r="P3827" s="54">
        <v>4</v>
      </c>
    </row>
    <row r="3828" spans="1:16" ht="24">
      <c r="A3828" s="54" t="s">
        <v>225</v>
      </c>
      <c r="B3828" s="54" t="s">
        <v>185</v>
      </c>
      <c r="C3828" s="54" t="s">
        <v>1124</v>
      </c>
      <c r="D3828" s="54" t="s">
        <v>111</v>
      </c>
      <c r="E3828" s="54" t="s">
        <v>1124</v>
      </c>
      <c r="F3828" s="54" t="s">
        <v>267</v>
      </c>
      <c r="G3828" s="54" t="s">
        <v>199</v>
      </c>
      <c r="H3828" s="54" t="s">
        <v>953</v>
      </c>
      <c r="I3828" s="54" t="s">
        <v>954</v>
      </c>
      <c r="J3828" s="54" t="s">
        <v>199</v>
      </c>
      <c r="K3828" s="54" t="s">
        <v>953</v>
      </c>
      <c r="L3828" s="89">
        <v>42867</v>
      </c>
      <c r="M3828" s="89"/>
      <c r="N3828" s="54" t="s">
        <v>955</v>
      </c>
      <c r="O3828" s="90">
        <v>0</v>
      </c>
      <c r="P3828" s="54">
        <v>4</v>
      </c>
    </row>
    <row r="3829" spans="1:16" ht="24">
      <c r="A3829" s="54" t="s">
        <v>225</v>
      </c>
      <c r="B3829" s="54" t="s">
        <v>185</v>
      </c>
      <c r="C3829" s="54" t="s">
        <v>1124</v>
      </c>
      <c r="D3829" s="54" t="s">
        <v>111</v>
      </c>
      <c r="E3829" s="54" t="s">
        <v>1124</v>
      </c>
      <c r="F3829" s="54" t="s">
        <v>267</v>
      </c>
      <c r="G3829" s="54" t="s">
        <v>199</v>
      </c>
      <c r="H3829" s="54" t="s">
        <v>941</v>
      </c>
      <c r="I3829" s="54" t="s">
        <v>1441</v>
      </c>
      <c r="J3829" s="54" t="s">
        <v>199</v>
      </c>
      <c r="K3829" s="54" t="s">
        <v>941</v>
      </c>
      <c r="L3829" s="89">
        <v>43210</v>
      </c>
      <c r="M3829" s="89"/>
      <c r="N3829" s="54" t="s">
        <v>1442</v>
      </c>
      <c r="O3829" s="90">
        <v>3.0193000000000001E-2</v>
      </c>
      <c r="P3829" s="54">
        <v>13</v>
      </c>
    </row>
    <row r="3830" spans="1:16" ht="24">
      <c r="A3830" s="54" t="s">
        <v>225</v>
      </c>
      <c r="B3830" s="54" t="s">
        <v>185</v>
      </c>
      <c r="C3830" s="54" t="s">
        <v>1124</v>
      </c>
      <c r="D3830" s="54" t="s">
        <v>111</v>
      </c>
      <c r="E3830" s="54" t="s">
        <v>1124</v>
      </c>
      <c r="F3830" s="54" t="s">
        <v>267</v>
      </c>
      <c r="G3830" s="54" t="s">
        <v>199</v>
      </c>
      <c r="H3830" s="54" t="s">
        <v>201</v>
      </c>
      <c r="I3830" s="54" t="s">
        <v>310</v>
      </c>
      <c r="J3830" s="54" t="s">
        <v>199</v>
      </c>
      <c r="K3830" s="54" t="s">
        <v>956</v>
      </c>
      <c r="L3830" s="89">
        <v>41688</v>
      </c>
      <c r="M3830" s="89"/>
      <c r="N3830" s="54" t="s">
        <v>957</v>
      </c>
      <c r="O3830" s="90">
        <v>5.3539999999999994E-3</v>
      </c>
      <c r="P3830" s="54">
        <v>4</v>
      </c>
    </row>
    <row r="3831" spans="1:16" ht="24">
      <c r="A3831" s="54" t="s">
        <v>225</v>
      </c>
      <c r="B3831" s="54" t="s">
        <v>185</v>
      </c>
      <c r="C3831" s="54" t="s">
        <v>1124</v>
      </c>
      <c r="D3831" s="54" t="s">
        <v>111</v>
      </c>
      <c r="E3831" s="54" t="s">
        <v>1124</v>
      </c>
      <c r="F3831" s="54" t="s">
        <v>267</v>
      </c>
      <c r="G3831" s="54" t="s">
        <v>199</v>
      </c>
      <c r="H3831" s="54" t="s">
        <v>201</v>
      </c>
      <c r="I3831" s="54" t="s">
        <v>310</v>
      </c>
      <c r="J3831" s="54" t="s">
        <v>199</v>
      </c>
      <c r="K3831" s="54" t="s">
        <v>958</v>
      </c>
      <c r="L3831" s="89">
        <v>41688</v>
      </c>
      <c r="M3831" s="89"/>
      <c r="N3831" s="54" t="s">
        <v>959</v>
      </c>
      <c r="O3831" s="90">
        <v>0</v>
      </c>
      <c r="P3831" s="54">
        <v>15</v>
      </c>
    </row>
    <row r="3832" spans="1:16" ht="24">
      <c r="A3832" s="54" t="s">
        <v>225</v>
      </c>
      <c r="B3832" s="54" t="s">
        <v>185</v>
      </c>
      <c r="C3832" s="54" t="s">
        <v>1124</v>
      </c>
      <c r="D3832" s="54" t="s">
        <v>111</v>
      </c>
      <c r="E3832" s="54" t="s">
        <v>1124</v>
      </c>
      <c r="F3832" s="54" t="s">
        <v>267</v>
      </c>
      <c r="G3832" s="54" t="s">
        <v>199</v>
      </c>
      <c r="H3832" s="54" t="s">
        <v>201</v>
      </c>
      <c r="I3832" s="54" t="s">
        <v>310</v>
      </c>
      <c r="J3832" s="54" t="s">
        <v>199</v>
      </c>
      <c r="K3832" s="54" t="s">
        <v>960</v>
      </c>
      <c r="L3832" s="89">
        <v>41688</v>
      </c>
      <c r="M3832" s="89"/>
      <c r="N3832" s="54" t="s">
        <v>961</v>
      </c>
      <c r="O3832" s="90">
        <v>0.121966</v>
      </c>
      <c r="P3832" s="54">
        <v>18</v>
      </c>
    </row>
    <row r="3833" spans="1:16" ht="24">
      <c r="A3833" s="54" t="s">
        <v>225</v>
      </c>
      <c r="B3833" s="54" t="s">
        <v>185</v>
      </c>
      <c r="C3833" s="54" t="s">
        <v>1124</v>
      </c>
      <c r="D3833" s="54" t="s">
        <v>111</v>
      </c>
      <c r="E3833" s="54" t="s">
        <v>1124</v>
      </c>
      <c r="F3833" s="54" t="s">
        <v>267</v>
      </c>
      <c r="G3833" s="54" t="s">
        <v>199</v>
      </c>
      <c r="H3833" s="54" t="s">
        <v>201</v>
      </c>
      <c r="I3833" s="54" t="s">
        <v>310</v>
      </c>
      <c r="J3833" s="54" t="s">
        <v>199</v>
      </c>
      <c r="K3833" s="54" t="s">
        <v>311</v>
      </c>
      <c r="L3833" s="89">
        <v>41688</v>
      </c>
      <c r="M3833" s="89"/>
      <c r="N3833" s="54" t="s">
        <v>312</v>
      </c>
      <c r="O3833" s="90">
        <v>5.9209999999999992E-3</v>
      </c>
      <c r="P3833" s="54">
        <v>6</v>
      </c>
    </row>
    <row r="3834" spans="1:16" ht="24">
      <c r="A3834" s="54" t="s">
        <v>225</v>
      </c>
      <c r="B3834" s="54" t="s">
        <v>185</v>
      </c>
      <c r="C3834" s="54" t="s">
        <v>1124</v>
      </c>
      <c r="D3834" s="54" t="s">
        <v>111</v>
      </c>
      <c r="E3834" s="54" t="s">
        <v>1124</v>
      </c>
      <c r="F3834" s="54" t="s">
        <v>267</v>
      </c>
      <c r="G3834" s="54" t="s">
        <v>199</v>
      </c>
      <c r="H3834" s="54" t="s">
        <v>201</v>
      </c>
      <c r="I3834" s="54" t="s">
        <v>310</v>
      </c>
      <c r="J3834" s="54" t="s">
        <v>199</v>
      </c>
      <c r="K3834" s="54" t="s">
        <v>962</v>
      </c>
      <c r="L3834" s="89">
        <v>41688</v>
      </c>
      <c r="M3834" s="89"/>
      <c r="N3834" s="54" t="s">
        <v>963</v>
      </c>
      <c r="O3834" s="90">
        <v>2.2929999999999999E-3</v>
      </c>
      <c r="P3834" s="54">
        <v>9</v>
      </c>
    </row>
    <row r="3835" spans="1:16" ht="24">
      <c r="A3835" s="54" t="s">
        <v>225</v>
      </c>
      <c r="B3835" s="54" t="s">
        <v>185</v>
      </c>
      <c r="C3835" s="54" t="s">
        <v>1124</v>
      </c>
      <c r="D3835" s="54" t="s">
        <v>111</v>
      </c>
      <c r="E3835" s="54" t="s">
        <v>1124</v>
      </c>
      <c r="F3835" s="54" t="s">
        <v>267</v>
      </c>
      <c r="G3835" s="54" t="s">
        <v>199</v>
      </c>
      <c r="H3835" s="54" t="s">
        <v>201</v>
      </c>
      <c r="I3835" s="54" t="s">
        <v>310</v>
      </c>
      <c r="J3835" s="54" t="s">
        <v>199</v>
      </c>
      <c r="K3835" s="54" t="s">
        <v>964</v>
      </c>
      <c r="L3835" s="89">
        <v>41688</v>
      </c>
      <c r="M3835" s="89"/>
      <c r="N3835" s="54" t="s">
        <v>965</v>
      </c>
      <c r="O3835" s="90">
        <v>1.9580000000000001E-3</v>
      </c>
      <c r="P3835" s="54">
        <v>3</v>
      </c>
    </row>
    <row r="3836" spans="1:16" ht="24">
      <c r="A3836" s="54" t="s">
        <v>225</v>
      </c>
      <c r="B3836" s="54" t="s">
        <v>185</v>
      </c>
      <c r="C3836" s="54" t="s">
        <v>1124</v>
      </c>
      <c r="D3836" s="54" t="s">
        <v>111</v>
      </c>
      <c r="E3836" s="54" t="s">
        <v>1124</v>
      </c>
      <c r="F3836" s="54" t="s">
        <v>267</v>
      </c>
      <c r="G3836" s="54" t="s">
        <v>199</v>
      </c>
      <c r="H3836" s="54" t="s">
        <v>201</v>
      </c>
      <c r="I3836" s="54" t="s">
        <v>310</v>
      </c>
      <c r="J3836" s="54" t="s">
        <v>199</v>
      </c>
      <c r="K3836" s="54" t="s">
        <v>966</v>
      </c>
      <c r="L3836" s="89">
        <v>41688</v>
      </c>
      <c r="M3836" s="89"/>
      <c r="N3836" s="54" t="s">
        <v>967</v>
      </c>
      <c r="O3836" s="90">
        <v>5.1276999999999989E-2</v>
      </c>
      <c r="P3836" s="54">
        <v>12</v>
      </c>
    </row>
    <row r="3837" spans="1:16" ht="24">
      <c r="A3837" s="54" t="s">
        <v>225</v>
      </c>
      <c r="B3837" s="54" t="s">
        <v>185</v>
      </c>
      <c r="C3837" s="54" t="s">
        <v>1124</v>
      </c>
      <c r="D3837" s="54" t="s">
        <v>111</v>
      </c>
      <c r="E3837" s="54" t="s">
        <v>1124</v>
      </c>
      <c r="F3837" s="54" t="s">
        <v>267</v>
      </c>
      <c r="G3837" s="54" t="s">
        <v>199</v>
      </c>
      <c r="H3837" s="54" t="s">
        <v>201</v>
      </c>
      <c r="I3837" s="54" t="s">
        <v>310</v>
      </c>
      <c r="J3837" s="54" t="s">
        <v>199</v>
      </c>
      <c r="K3837" s="54" t="s">
        <v>313</v>
      </c>
      <c r="L3837" s="89">
        <v>41688</v>
      </c>
      <c r="M3837" s="89"/>
      <c r="N3837" s="54" t="s">
        <v>314</v>
      </c>
      <c r="O3837" s="90">
        <v>2.6669000000000002E-2</v>
      </c>
      <c r="P3837" s="54">
        <v>9</v>
      </c>
    </row>
    <row r="3838" spans="1:16" ht="24">
      <c r="A3838" s="54" t="s">
        <v>225</v>
      </c>
      <c r="B3838" s="54" t="s">
        <v>185</v>
      </c>
      <c r="C3838" s="54" t="s">
        <v>1124</v>
      </c>
      <c r="D3838" s="54" t="s">
        <v>111</v>
      </c>
      <c r="E3838" s="54" t="s">
        <v>1124</v>
      </c>
      <c r="F3838" s="54" t="s">
        <v>267</v>
      </c>
      <c r="G3838" s="54" t="s">
        <v>199</v>
      </c>
      <c r="H3838" s="54" t="s">
        <v>201</v>
      </c>
      <c r="I3838" s="54" t="s">
        <v>310</v>
      </c>
      <c r="J3838" s="54" t="s">
        <v>199</v>
      </c>
      <c r="K3838" s="54" t="s">
        <v>968</v>
      </c>
      <c r="L3838" s="89">
        <v>41688</v>
      </c>
      <c r="M3838" s="89"/>
      <c r="N3838" s="54" t="s">
        <v>969</v>
      </c>
      <c r="O3838" s="90">
        <v>3.0779999999999998E-2</v>
      </c>
      <c r="P3838" s="54">
        <v>9</v>
      </c>
    </row>
    <row r="3839" spans="1:16" ht="24">
      <c r="A3839" s="54" t="s">
        <v>225</v>
      </c>
      <c r="B3839" s="54" t="s">
        <v>185</v>
      </c>
      <c r="C3839" s="54" t="s">
        <v>1124</v>
      </c>
      <c r="D3839" s="54" t="s">
        <v>111</v>
      </c>
      <c r="E3839" s="54" t="s">
        <v>1124</v>
      </c>
      <c r="F3839" s="54" t="s">
        <v>267</v>
      </c>
      <c r="G3839" s="54" t="s">
        <v>199</v>
      </c>
      <c r="H3839" s="54" t="s">
        <v>201</v>
      </c>
      <c r="I3839" s="54" t="s">
        <v>310</v>
      </c>
      <c r="J3839" s="54" t="s">
        <v>199</v>
      </c>
      <c r="K3839" s="54" t="s">
        <v>201</v>
      </c>
      <c r="L3839" s="89">
        <v>41688</v>
      </c>
      <c r="M3839" s="89"/>
      <c r="N3839" s="54" t="s">
        <v>970</v>
      </c>
      <c r="O3839" s="90">
        <v>0.63961000000000001</v>
      </c>
      <c r="P3839" s="54">
        <v>171</v>
      </c>
    </row>
    <row r="3840" spans="1:16" ht="24">
      <c r="A3840" s="54" t="s">
        <v>225</v>
      </c>
      <c r="B3840" s="54" t="s">
        <v>185</v>
      </c>
      <c r="C3840" s="54" t="s">
        <v>1124</v>
      </c>
      <c r="D3840" s="54" t="s">
        <v>111</v>
      </c>
      <c r="E3840" s="54" t="s">
        <v>1124</v>
      </c>
      <c r="F3840" s="54" t="s">
        <v>267</v>
      </c>
      <c r="G3840" s="54" t="s">
        <v>199</v>
      </c>
      <c r="H3840" s="54" t="s">
        <v>201</v>
      </c>
      <c r="I3840" s="54" t="s">
        <v>310</v>
      </c>
      <c r="J3840" s="54" t="s">
        <v>199</v>
      </c>
      <c r="K3840" s="54" t="s">
        <v>315</v>
      </c>
      <c r="L3840" s="89">
        <v>41688</v>
      </c>
      <c r="M3840" s="89"/>
      <c r="N3840" s="54" t="s">
        <v>316</v>
      </c>
      <c r="O3840" s="90">
        <v>9.3740999999999991E-2</v>
      </c>
      <c r="P3840" s="54">
        <v>14</v>
      </c>
    </row>
    <row r="3841" spans="1:16" ht="24">
      <c r="A3841" s="54" t="s">
        <v>225</v>
      </c>
      <c r="B3841" s="54" t="s">
        <v>185</v>
      </c>
      <c r="C3841" s="54" t="s">
        <v>1124</v>
      </c>
      <c r="D3841" s="54" t="s">
        <v>111</v>
      </c>
      <c r="E3841" s="54" t="s">
        <v>1124</v>
      </c>
      <c r="F3841" s="54" t="s">
        <v>267</v>
      </c>
      <c r="G3841" s="54" t="s">
        <v>1467</v>
      </c>
      <c r="H3841" s="54" t="s">
        <v>1468</v>
      </c>
      <c r="I3841" s="54" t="s">
        <v>1469</v>
      </c>
      <c r="J3841" s="54" t="s">
        <v>1467</v>
      </c>
      <c r="K3841" s="54" t="s">
        <v>1470</v>
      </c>
      <c r="L3841" s="89">
        <v>43308</v>
      </c>
      <c r="M3841" s="89"/>
      <c r="N3841" s="54" t="s">
        <v>1471</v>
      </c>
      <c r="O3841" s="90">
        <v>1.2075000000000001E-2</v>
      </c>
      <c r="P3841" s="54">
        <v>3</v>
      </c>
    </row>
    <row r="3842" spans="1:16" ht="24">
      <c r="A3842" s="54" t="s">
        <v>225</v>
      </c>
      <c r="B3842" s="54" t="s">
        <v>185</v>
      </c>
      <c r="C3842" s="54" t="s">
        <v>1124</v>
      </c>
      <c r="D3842" s="54" t="s">
        <v>111</v>
      </c>
      <c r="E3842" s="54" t="s">
        <v>1124</v>
      </c>
      <c r="F3842" s="54" t="s">
        <v>267</v>
      </c>
      <c r="G3842" s="54" t="s">
        <v>1467</v>
      </c>
      <c r="H3842" s="54" t="s">
        <v>1468</v>
      </c>
      <c r="I3842" s="54" t="s">
        <v>1469</v>
      </c>
      <c r="J3842" s="54" t="s">
        <v>1467</v>
      </c>
      <c r="K3842" s="54" t="s">
        <v>1472</v>
      </c>
      <c r="L3842" s="89">
        <v>43308</v>
      </c>
      <c r="M3842" s="89"/>
      <c r="N3842" s="54" t="s">
        <v>1473</v>
      </c>
      <c r="O3842" s="90">
        <v>6.1420000000000008E-3</v>
      </c>
      <c r="P3842" s="54">
        <v>5</v>
      </c>
    </row>
    <row r="3843" spans="1:16" ht="24">
      <c r="A3843" s="54" t="s">
        <v>225</v>
      </c>
      <c r="B3843" s="54" t="s">
        <v>185</v>
      </c>
      <c r="C3843" s="54" t="s">
        <v>1124</v>
      </c>
      <c r="D3843" s="54" t="s">
        <v>111</v>
      </c>
      <c r="E3843" s="54" t="s">
        <v>1124</v>
      </c>
      <c r="F3843" s="54" t="s">
        <v>267</v>
      </c>
      <c r="G3843" s="54" t="s">
        <v>1467</v>
      </c>
      <c r="H3843" s="54" t="s">
        <v>1468</v>
      </c>
      <c r="I3843" s="54" t="s">
        <v>1469</v>
      </c>
      <c r="J3843" s="54" t="s">
        <v>1467</v>
      </c>
      <c r="K3843" s="54" t="s">
        <v>1474</v>
      </c>
      <c r="L3843" s="89">
        <v>43308</v>
      </c>
      <c r="M3843" s="89"/>
      <c r="N3843" s="54" t="s">
        <v>1475</v>
      </c>
      <c r="O3843" s="90">
        <v>7.6319999999999999E-3</v>
      </c>
      <c r="P3843" s="54">
        <v>3</v>
      </c>
    </row>
    <row r="3844" spans="1:16" ht="24">
      <c r="A3844" s="54" t="s">
        <v>225</v>
      </c>
      <c r="B3844" s="54" t="s">
        <v>185</v>
      </c>
      <c r="C3844" s="54" t="s">
        <v>1124</v>
      </c>
      <c r="D3844" s="54" t="s">
        <v>111</v>
      </c>
      <c r="E3844" s="54" t="s">
        <v>1124</v>
      </c>
      <c r="F3844" s="54" t="s">
        <v>267</v>
      </c>
      <c r="G3844" s="54" t="s">
        <v>1467</v>
      </c>
      <c r="H3844" s="54" t="s">
        <v>1468</v>
      </c>
      <c r="I3844" s="54" t="s">
        <v>1469</v>
      </c>
      <c r="J3844" s="54" t="s">
        <v>1467</v>
      </c>
      <c r="K3844" s="54" t="s">
        <v>1478</v>
      </c>
      <c r="L3844" s="89">
        <v>43308</v>
      </c>
      <c r="M3844" s="89"/>
      <c r="N3844" s="54" t="s">
        <v>1479</v>
      </c>
      <c r="O3844" s="90">
        <v>6.0329999999999993E-3</v>
      </c>
      <c r="P3844" s="54">
        <v>1</v>
      </c>
    </row>
    <row r="3845" spans="1:16" ht="24">
      <c r="A3845" s="54" t="s">
        <v>225</v>
      </c>
      <c r="B3845" s="54" t="s">
        <v>185</v>
      </c>
      <c r="C3845" s="54" t="s">
        <v>1124</v>
      </c>
      <c r="D3845" s="54" t="s">
        <v>111</v>
      </c>
      <c r="E3845" s="54" t="s">
        <v>1124</v>
      </c>
      <c r="F3845" s="54" t="s">
        <v>267</v>
      </c>
      <c r="G3845" s="54" t="s">
        <v>1467</v>
      </c>
      <c r="H3845" s="54" t="s">
        <v>1468</v>
      </c>
      <c r="I3845" s="54" t="s">
        <v>1469</v>
      </c>
      <c r="J3845" s="54" t="s">
        <v>1467</v>
      </c>
      <c r="K3845" s="54" t="s">
        <v>1480</v>
      </c>
      <c r="L3845" s="89">
        <v>43308</v>
      </c>
      <c r="M3845" s="89"/>
      <c r="N3845" s="54" t="s">
        <v>1481</v>
      </c>
      <c r="O3845" s="90">
        <v>0</v>
      </c>
      <c r="P3845" s="54">
        <v>1</v>
      </c>
    </row>
    <row r="3846" spans="1:16" ht="24">
      <c r="A3846" s="54" t="s">
        <v>225</v>
      </c>
      <c r="B3846" s="54" t="s">
        <v>185</v>
      </c>
      <c r="C3846" s="54" t="s">
        <v>1124</v>
      </c>
      <c r="D3846" s="54" t="s">
        <v>111</v>
      </c>
      <c r="E3846" s="54" t="s">
        <v>1124</v>
      </c>
      <c r="F3846" s="54" t="s">
        <v>267</v>
      </c>
      <c r="G3846" s="54" t="s">
        <v>1467</v>
      </c>
      <c r="H3846" s="54" t="s">
        <v>1468</v>
      </c>
      <c r="I3846" s="54" t="s">
        <v>1469</v>
      </c>
      <c r="J3846" s="54" t="s">
        <v>1467</v>
      </c>
      <c r="K3846" s="54" t="s">
        <v>1482</v>
      </c>
      <c r="L3846" s="89">
        <v>43308</v>
      </c>
      <c r="M3846" s="89"/>
      <c r="N3846" s="54" t="s">
        <v>1483</v>
      </c>
      <c r="O3846" s="90">
        <v>1.7807E-2</v>
      </c>
      <c r="P3846" s="54">
        <v>8</v>
      </c>
    </row>
    <row r="3847" spans="1:16" ht="24">
      <c r="A3847" s="54" t="s">
        <v>225</v>
      </c>
      <c r="B3847" s="54" t="s">
        <v>185</v>
      </c>
      <c r="C3847" s="54" t="s">
        <v>1124</v>
      </c>
      <c r="D3847" s="54" t="s">
        <v>111</v>
      </c>
      <c r="E3847" s="54" t="s">
        <v>1124</v>
      </c>
      <c r="F3847" s="54" t="s">
        <v>267</v>
      </c>
      <c r="G3847" s="54" t="s">
        <v>202</v>
      </c>
      <c r="H3847" s="54" t="s">
        <v>1412</v>
      </c>
      <c r="I3847" s="54" t="s">
        <v>1413</v>
      </c>
      <c r="J3847" s="54" t="s">
        <v>202</v>
      </c>
      <c r="K3847" s="54" t="s">
        <v>1412</v>
      </c>
      <c r="L3847" s="89">
        <v>43042</v>
      </c>
      <c r="M3847" s="89"/>
      <c r="N3847" s="54" t="s">
        <v>1414</v>
      </c>
      <c r="O3847" s="90">
        <v>1.665E-3</v>
      </c>
      <c r="P3847" s="54">
        <v>4</v>
      </c>
    </row>
    <row r="3848" spans="1:16" ht="24">
      <c r="A3848" s="54" t="s">
        <v>225</v>
      </c>
      <c r="B3848" s="54" t="s">
        <v>185</v>
      </c>
      <c r="C3848" s="54" t="s">
        <v>1124</v>
      </c>
      <c r="D3848" s="54" t="s">
        <v>111</v>
      </c>
      <c r="E3848" s="54" t="s">
        <v>1124</v>
      </c>
      <c r="F3848" s="54" t="s">
        <v>267</v>
      </c>
      <c r="G3848" s="54" t="s">
        <v>202</v>
      </c>
      <c r="H3848" s="54" t="s">
        <v>993</v>
      </c>
      <c r="I3848" s="54" t="s">
        <v>994</v>
      </c>
      <c r="J3848" s="54" t="s">
        <v>202</v>
      </c>
      <c r="K3848" s="54" t="s">
        <v>993</v>
      </c>
      <c r="L3848" s="89">
        <v>42052</v>
      </c>
      <c r="M3848" s="89"/>
      <c r="N3848" s="54" t="s">
        <v>995</v>
      </c>
      <c r="O3848" s="90">
        <v>0</v>
      </c>
      <c r="P3848" s="54">
        <v>3</v>
      </c>
    </row>
    <row r="3849" spans="1:16" ht="24">
      <c r="A3849" s="54" t="s">
        <v>225</v>
      </c>
      <c r="B3849" s="54" t="s">
        <v>185</v>
      </c>
      <c r="C3849" s="54" t="s">
        <v>1124</v>
      </c>
      <c r="D3849" s="54" t="s">
        <v>111</v>
      </c>
      <c r="E3849" s="54" t="s">
        <v>1124</v>
      </c>
      <c r="F3849" s="54" t="s">
        <v>267</v>
      </c>
      <c r="G3849" s="54" t="s">
        <v>202</v>
      </c>
      <c r="H3849" s="54" t="s">
        <v>203</v>
      </c>
      <c r="I3849" s="54" t="s">
        <v>996</v>
      </c>
      <c r="J3849" s="54" t="s">
        <v>202</v>
      </c>
      <c r="K3849" s="54" t="s">
        <v>999</v>
      </c>
      <c r="L3849" s="89">
        <v>42136</v>
      </c>
      <c r="M3849" s="89"/>
      <c r="N3849" s="54" t="s">
        <v>1000</v>
      </c>
      <c r="O3849" s="90">
        <v>0</v>
      </c>
      <c r="P3849" s="54">
        <v>3</v>
      </c>
    </row>
    <row r="3850" spans="1:16" ht="24">
      <c r="A3850" s="54" t="s">
        <v>225</v>
      </c>
      <c r="B3850" s="54" t="s">
        <v>185</v>
      </c>
      <c r="C3850" s="54" t="s">
        <v>1124</v>
      </c>
      <c r="D3850" s="54" t="s">
        <v>111</v>
      </c>
      <c r="E3850" s="54" t="s">
        <v>1124</v>
      </c>
      <c r="F3850" s="54" t="s">
        <v>267</v>
      </c>
      <c r="G3850" s="54" t="s">
        <v>202</v>
      </c>
      <c r="H3850" s="54" t="s">
        <v>203</v>
      </c>
      <c r="I3850" s="54" t="s">
        <v>996</v>
      </c>
      <c r="J3850" s="54" t="s">
        <v>202</v>
      </c>
      <c r="K3850" s="54" t="s">
        <v>1001</v>
      </c>
      <c r="L3850" s="89">
        <v>42136</v>
      </c>
      <c r="M3850" s="89"/>
      <c r="N3850" s="54" t="s">
        <v>1002</v>
      </c>
      <c r="O3850" s="90">
        <v>0</v>
      </c>
      <c r="P3850" s="54">
        <v>1</v>
      </c>
    </row>
    <row r="3851" spans="1:16" ht="24">
      <c r="A3851" s="54" t="s">
        <v>225</v>
      </c>
      <c r="B3851" s="54" t="s">
        <v>185</v>
      </c>
      <c r="C3851" s="54" t="s">
        <v>1124</v>
      </c>
      <c r="D3851" s="54" t="s">
        <v>111</v>
      </c>
      <c r="E3851" s="54" t="s">
        <v>1124</v>
      </c>
      <c r="F3851" s="54" t="s">
        <v>267</v>
      </c>
      <c r="G3851" s="54" t="s">
        <v>202</v>
      </c>
      <c r="H3851" s="54" t="s">
        <v>203</v>
      </c>
      <c r="I3851" s="54" t="s">
        <v>996</v>
      </c>
      <c r="J3851" s="54" t="s">
        <v>202</v>
      </c>
      <c r="K3851" s="54" t="s">
        <v>1003</v>
      </c>
      <c r="L3851" s="89">
        <v>42136</v>
      </c>
      <c r="M3851" s="89"/>
      <c r="N3851" s="54" t="s">
        <v>1004</v>
      </c>
      <c r="O3851" s="90">
        <v>0</v>
      </c>
      <c r="P3851" s="54">
        <v>4</v>
      </c>
    </row>
    <row r="3852" spans="1:16" ht="24">
      <c r="A3852" s="54" t="s">
        <v>225</v>
      </c>
      <c r="B3852" s="54" t="s">
        <v>185</v>
      </c>
      <c r="C3852" s="54" t="s">
        <v>1124</v>
      </c>
      <c r="D3852" s="54" t="s">
        <v>111</v>
      </c>
      <c r="E3852" s="54" t="s">
        <v>1124</v>
      </c>
      <c r="F3852" s="54" t="s">
        <v>267</v>
      </c>
      <c r="G3852" s="54" t="s">
        <v>202</v>
      </c>
      <c r="H3852" s="54" t="s">
        <v>203</v>
      </c>
      <c r="I3852" s="54" t="s">
        <v>996</v>
      </c>
      <c r="J3852" s="54" t="s">
        <v>202</v>
      </c>
      <c r="K3852" s="54" t="s">
        <v>1005</v>
      </c>
      <c r="L3852" s="89">
        <v>42136</v>
      </c>
      <c r="M3852" s="89"/>
      <c r="N3852" s="54" t="s">
        <v>1006</v>
      </c>
      <c r="O3852" s="90">
        <v>3.7569999999999999E-3</v>
      </c>
      <c r="P3852" s="54">
        <v>1</v>
      </c>
    </row>
    <row r="3853" spans="1:16" ht="24">
      <c r="A3853" s="54" t="s">
        <v>225</v>
      </c>
      <c r="B3853" s="54" t="s">
        <v>185</v>
      </c>
      <c r="C3853" s="54" t="s">
        <v>1124</v>
      </c>
      <c r="D3853" s="54" t="s">
        <v>111</v>
      </c>
      <c r="E3853" s="54" t="s">
        <v>1124</v>
      </c>
      <c r="F3853" s="54" t="s">
        <v>267</v>
      </c>
      <c r="G3853" s="54" t="s">
        <v>202</v>
      </c>
      <c r="H3853" s="54" t="s">
        <v>203</v>
      </c>
      <c r="I3853" s="54" t="s">
        <v>996</v>
      </c>
      <c r="J3853" s="54" t="s">
        <v>202</v>
      </c>
      <c r="K3853" s="54" t="s">
        <v>1009</v>
      </c>
      <c r="L3853" s="89">
        <v>42136</v>
      </c>
      <c r="M3853" s="89"/>
      <c r="N3853" s="54" t="s">
        <v>1010</v>
      </c>
      <c r="O3853" s="90">
        <v>9.4889999999999992E-3</v>
      </c>
      <c r="P3853" s="54">
        <v>1</v>
      </c>
    </row>
    <row r="3854" spans="1:16" ht="24">
      <c r="A3854" s="54" t="s">
        <v>225</v>
      </c>
      <c r="B3854" s="54" t="s">
        <v>185</v>
      </c>
      <c r="C3854" s="54" t="s">
        <v>1124</v>
      </c>
      <c r="D3854" s="54" t="s">
        <v>111</v>
      </c>
      <c r="E3854" s="54" t="s">
        <v>1124</v>
      </c>
      <c r="F3854" s="54" t="s">
        <v>267</v>
      </c>
      <c r="G3854" s="54" t="s">
        <v>202</v>
      </c>
      <c r="H3854" s="54" t="s">
        <v>1403</v>
      </c>
      <c r="I3854" s="54" t="s">
        <v>1404</v>
      </c>
      <c r="J3854" s="54" t="s">
        <v>202</v>
      </c>
      <c r="K3854" s="54" t="s">
        <v>1420</v>
      </c>
      <c r="L3854" s="89">
        <v>43154</v>
      </c>
      <c r="M3854" s="89"/>
      <c r="N3854" s="54" t="s">
        <v>1421</v>
      </c>
      <c r="O3854" s="90">
        <v>4.0140000000000002E-3</v>
      </c>
      <c r="P3854" s="54">
        <v>12</v>
      </c>
    </row>
    <row r="3855" spans="1:16" ht="24">
      <c r="A3855" s="54" t="s">
        <v>225</v>
      </c>
      <c r="B3855" s="54" t="s">
        <v>185</v>
      </c>
      <c r="C3855" s="54" t="s">
        <v>1124</v>
      </c>
      <c r="D3855" s="54" t="s">
        <v>111</v>
      </c>
      <c r="E3855" s="54" t="s">
        <v>1124</v>
      </c>
      <c r="F3855" s="54" t="s">
        <v>267</v>
      </c>
      <c r="G3855" s="54" t="s">
        <v>202</v>
      </c>
      <c r="H3855" s="54" t="s">
        <v>1403</v>
      </c>
      <c r="I3855" s="54" t="s">
        <v>1404</v>
      </c>
      <c r="J3855" s="54" t="s">
        <v>202</v>
      </c>
      <c r="K3855" s="54" t="s">
        <v>1422</v>
      </c>
      <c r="L3855" s="89">
        <v>43154</v>
      </c>
      <c r="M3855" s="89"/>
      <c r="N3855" s="54" t="s">
        <v>1423</v>
      </c>
      <c r="O3855" s="90">
        <v>0</v>
      </c>
      <c r="P3855" s="54">
        <v>2</v>
      </c>
    </row>
    <row r="3856" spans="1:16" ht="24">
      <c r="A3856" s="54" t="s">
        <v>225</v>
      </c>
      <c r="B3856" s="54" t="s">
        <v>185</v>
      </c>
      <c r="C3856" s="54" t="s">
        <v>1124</v>
      </c>
      <c r="D3856" s="54" t="s">
        <v>111</v>
      </c>
      <c r="E3856" s="54" t="s">
        <v>1124</v>
      </c>
      <c r="F3856" s="54" t="s">
        <v>267</v>
      </c>
      <c r="G3856" s="54" t="s">
        <v>202</v>
      </c>
      <c r="H3856" s="54" t="s">
        <v>1403</v>
      </c>
      <c r="I3856" s="54" t="s">
        <v>1404</v>
      </c>
      <c r="J3856" s="54" t="s">
        <v>202</v>
      </c>
      <c r="K3856" s="54" t="s">
        <v>1424</v>
      </c>
      <c r="L3856" s="89">
        <v>43154</v>
      </c>
      <c r="M3856" s="89"/>
      <c r="N3856" s="54" t="s">
        <v>1425</v>
      </c>
      <c r="O3856" s="90">
        <v>2.3419999999999999E-3</v>
      </c>
      <c r="P3856" s="54">
        <v>2</v>
      </c>
    </row>
    <row r="3857" spans="1:16" ht="24">
      <c r="A3857" s="54" t="s">
        <v>225</v>
      </c>
      <c r="B3857" s="54" t="s">
        <v>185</v>
      </c>
      <c r="C3857" s="54" t="s">
        <v>1124</v>
      </c>
      <c r="D3857" s="54" t="s">
        <v>111</v>
      </c>
      <c r="E3857" s="54" t="s">
        <v>1124</v>
      </c>
      <c r="F3857" s="54" t="s">
        <v>267</v>
      </c>
      <c r="G3857" s="54" t="s">
        <v>202</v>
      </c>
      <c r="H3857" s="54" t="s">
        <v>1403</v>
      </c>
      <c r="I3857" s="54" t="s">
        <v>1404</v>
      </c>
      <c r="J3857" s="54" t="s">
        <v>202</v>
      </c>
      <c r="K3857" s="54" t="s">
        <v>1428</v>
      </c>
      <c r="L3857" s="89">
        <v>43154</v>
      </c>
      <c r="M3857" s="89"/>
      <c r="N3857" s="54" t="s">
        <v>1429</v>
      </c>
      <c r="O3857" s="90">
        <v>0.17627499999999999</v>
      </c>
      <c r="P3857" s="54">
        <v>29</v>
      </c>
    </row>
    <row r="3858" spans="1:16" ht="24">
      <c r="A3858" s="54" t="s">
        <v>225</v>
      </c>
      <c r="B3858" s="54" t="s">
        <v>185</v>
      </c>
      <c r="C3858" s="54" t="s">
        <v>1124</v>
      </c>
      <c r="D3858" s="54" t="s">
        <v>111</v>
      </c>
      <c r="E3858" s="54" t="s">
        <v>1124</v>
      </c>
      <c r="F3858" s="54" t="s">
        <v>267</v>
      </c>
      <c r="G3858" s="54" t="s">
        <v>202</v>
      </c>
      <c r="H3858" s="54" t="s">
        <v>1403</v>
      </c>
      <c r="I3858" s="54" t="s">
        <v>1404</v>
      </c>
      <c r="J3858" s="54" t="s">
        <v>202</v>
      </c>
      <c r="K3858" s="54" t="s">
        <v>1430</v>
      </c>
      <c r="L3858" s="89">
        <v>43154</v>
      </c>
      <c r="M3858" s="89"/>
      <c r="N3858" s="54" t="s">
        <v>1431</v>
      </c>
      <c r="O3858" s="90">
        <v>0</v>
      </c>
      <c r="P3858" s="54">
        <v>3</v>
      </c>
    </row>
    <row r="3859" spans="1:16" ht="24">
      <c r="A3859" s="54" t="s">
        <v>225</v>
      </c>
      <c r="B3859" s="54" t="s">
        <v>185</v>
      </c>
      <c r="C3859" s="54" t="s">
        <v>1124</v>
      </c>
      <c r="D3859" s="54" t="s">
        <v>111</v>
      </c>
      <c r="E3859" s="54" t="s">
        <v>1124</v>
      </c>
      <c r="F3859" s="54" t="s">
        <v>267</v>
      </c>
      <c r="G3859" s="54" t="s">
        <v>202</v>
      </c>
      <c r="H3859" s="54" t="s">
        <v>1403</v>
      </c>
      <c r="I3859" s="54" t="s">
        <v>1404</v>
      </c>
      <c r="J3859" s="54" t="s">
        <v>202</v>
      </c>
      <c r="K3859" s="54" t="s">
        <v>1415</v>
      </c>
      <c r="L3859" s="89">
        <v>43154</v>
      </c>
      <c r="M3859" s="89"/>
      <c r="N3859" s="54" t="s">
        <v>1416</v>
      </c>
      <c r="O3859" s="90">
        <v>0.106104</v>
      </c>
      <c r="P3859" s="54">
        <v>51</v>
      </c>
    </row>
    <row r="3860" spans="1:16" ht="24">
      <c r="A3860" s="54" t="s">
        <v>225</v>
      </c>
      <c r="B3860" s="54" t="s">
        <v>185</v>
      </c>
      <c r="C3860" s="54" t="s">
        <v>1124</v>
      </c>
      <c r="D3860" s="54" t="s">
        <v>111</v>
      </c>
      <c r="E3860" s="54" t="s">
        <v>1124</v>
      </c>
      <c r="F3860" s="54" t="s">
        <v>267</v>
      </c>
      <c r="G3860" s="54" t="s">
        <v>202</v>
      </c>
      <c r="H3860" s="54" t="s">
        <v>1403</v>
      </c>
      <c r="I3860" s="54" t="s">
        <v>1404</v>
      </c>
      <c r="J3860" s="54" t="s">
        <v>202</v>
      </c>
      <c r="K3860" s="54" t="s">
        <v>1432</v>
      </c>
      <c r="L3860" s="89">
        <v>43154</v>
      </c>
      <c r="M3860" s="89"/>
      <c r="N3860" s="54" t="s">
        <v>1433</v>
      </c>
      <c r="O3860" s="90">
        <v>1.9109999999999999E-3</v>
      </c>
      <c r="P3860" s="54">
        <v>6</v>
      </c>
    </row>
    <row r="3861" spans="1:16" ht="24">
      <c r="A3861" s="54" t="s">
        <v>225</v>
      </c>
      <c r="B3861" s="54" t="s">
        <v>185</v>
      </c>
      <c r="C3861" s="54" t="s">
        <v>1124</v>
      </c>
      <c r="D3861" s="54" t="s">
        <v>111</v>
      </c>
      <c r="E3861" s="54" t="s">
        <v>1124</v>
      </c>
      <c r="F3861" s="54" t="s">
        <v>267</v>
      </c>
      <c r="G3861" s="54" t="s">
        <v>202</v>
      </c>
      <c r="H3861" s="54" t="s">
        <v>1403</v>
      </c>
      <c r="I3861" s="54" t="s">
        <v>1404</v>
      </c>
      <c r="J3861" s="54" t="s">
        <v>202</v>
      </c>
      <c r="K3861" s="54" t="s">
        <v>1418</v>
      </c>
      <c r="L3861" s="89">
        <v>43154</v>
      </c>
      <c r="M3861" s="89"/>
      <c r="N3861" s="54" t="s">
        <v>1419</v>
      </c>
      <c r="O3861" s="90">
        <v>1.6386000000000001E-2</v>
      </c>
      <c r="P3861" s="54">
        <v>8</v>
      </c>
    </row>
    <row r="3862" spans="1:16" ht="24">
      <c r="A3862" s="54" t="s">
        <v>225</v>
      </c>
      <c r="B3862" s="54" t="s">
        <v>185</v>
      </c>
      <c r="C3862" s="54" t="s">
        <v>1124</v>
      </c>
      <c r="D3862" s="54" t="s">
        <v>111</v>
      </c>
      <c r="E3862" s="54" t="s">
        <v>1124</v>
      </c>
      <c r="F3862" s="54" t="s">
        <v>267</v>
      </c>
      <c r="G3862" s="54" t="s">
        <v>202</v>
      </c>
      <c r="H3862" s="54" t="s">
        <v>1011</v>
      </c>
      <c r="I3862" s="54" t="s">
        <v>1012</v>
      </c>
      <c r="J3862" s="54" t="s">
        <v>202</v>
      </c>
      <c r="K3862" s="54" t="s">
        <v>1013</v>
      </c>
      <c r="L3862" s="89">
        <v>41982</v>
      </c>
      <c r="M3862" s="89"/>
      <c r="N3862" s="54" t="s">
        <v>1014</v>
      </c>
      <c r="O3862" s="90">
        <v>0</v>
      </c>
      <c r="P3862" s="54">
        <v>1</v>
      </c>
    </row>
    <row r="3863" spans="1:16" ht="24">
      <c r="A3863" s="54" t="s">
        <v>225</v>
      </c>
      <c r="B3863" s="54" t="s">
        <v>185</v>
      </c>
      <c r="C3863" s="54" t="s">
        <v>1124</v>
      </c>
      <c r="D3863" s="54" t="s">
        <v>111</v>
      </c>
      <c r="E3863" s="54" t="s">
        <v>1124</v>
      </c>
      <c r="F3863" s="54" t="s">
        <v>267</v>
      </c>
      <c r="G3863" s="54" t="s">
        <v>202</v>
      </c>
      <c r="H3863" s="54" t="s">
        <v>1011</v>
      </c>
      <c r="I3863" s="54" t="s">
        <v>1012</v>
      </c>
      <c r="J3863" s="54" t="s">
        <v>202</v>
      </c>
      <c r="K3863" s="54" t="s">
        <v>1015</v>
      </c>
      <c r="L3863" s="89">
        <v>41982</v>
      </c>
      <c r="M3863" s="89"/>
      <c r="N3863" s="54" t="s">
        <v>1016</v>
      </c>
      <c r="O3863" s="90">
        <v>1.3677E-2</v>
      </c>
      <c r="P3863" s="54">
        <v>1</v>
      </c>
    </row>
    <row r="3864" spans="1:16" ht="24">
      <c r="A3864" s="54" t="s">
        <v>225</v>
      </c>
      <c r="B3864" s="54" t="s">
        <v>185</v>
      </c>
      <c r="C3864" s="54" t="s">
        <v>1124</v>
      </c>
      <c r="D3864" s="54" t="s">
        <v>111</v>
      </c>
      <c r="E3864" s="54" t="s">
        <v>1124</v>
      </c>
      <c r="F3864" s="54" t="s">
        <v>267</v>
      </c>
      <c r="G3864" s="54" t="s">
        <v>1018</v>
      </c>
      <c r="H3864" s="54" t="s">
        <v>1019</v>
      </c>
      <c r="I3864" s="54" t="s">
        <v>1020</v>
      </c>
      <c r="J3864" s="54" t="s">
        <v>1018</v>
      </c>
      <c r="K3864" s="54" t="s">
        <v>1021</v>
      </c>
      <c r="L3864" s="89">
        <v>41688</v>
      </c>
      <c r="M3864" s="89"/>
      <c r="N3864" s="54" t="s">
        <v>1022</v>
      </c>
      <c r="O3864" s="90">
        <v>0</v>
      </c>
      <c r="P3864" s="54">
        <v>1</v>
      </c>
    </row>
    <row r="3865" spans="1:16" ht="24">
      <c r="A3865" s="54" t="s">
        <v>225</v>
      </c>
      <c r="B3865" s="54" t="s">
        <v>185</v>
      </c>
      <c r="C3865" s="54" t="s">
        <v>1124</v>
      </c>
      <c r="D3865" s="54" t="s">
        <v>111</v>
      </c>
      <c r="E3865" s="54" t="s">
        <v>1124</v>
      </c>
      <c r="F3865" s="54" t="s">
        <v>267</v>
      </c>
      <c r="G3865" s="54" t="s">
        <v>1018</v>
      </c>
      <c r="H3865" s="54" t="s">
        <v>1019</v>
      </c>
      <c r="I3865" s="54" t="s">
        <v>1020</v>
      </c>
      <c r="J3865" s="54" t="s">
        <v>1018</v>
      </c>
      <c r="K3865" s="54" t="s">
        <v>1025</v>
      </c>
      <c r="L3865" s="89">
        <v>41688</v>
      </c>
      <c r="M3865" s="89"/>
      <c r="N3865" s="54" t="s">
        <v>1026</v>
      </c>
      <c r="O3865" s="90">
        <v>1.9970000000000001E-3</v>
      </c>
      <c r="P3865" s="54">
        <v>2</v>
      </c>
    </row>
    <row r="3866" spans="1:16" ht="24">
      <c r="A3866" s="54" t="s">
        <v>225</v>
      </c>
      <c r="B3866" s="54" t="s">
        <v>185</v>
      </c>
      <c r="C3866" s="54" t="s">
        <v>1124</v>
      </c>
      <c r="D3866" s="54" t="s">
        <v>111</v>
      </c>
      <c r="E3866" s="54" t="s">
        <v>1124</v>
      </c>
      <c r="F3866" s="54" t="s">
        <v>267</v>
      </c>
      <c r="G3866" s="54" t="s">
        <v>1018</v>
      </c>
      <c r="H3866" s="54" t="s">
        <v>1019</v>
      </c>
      <c r="I3866" s="54" t="s">
        <v>1020</v>
      </c>
      <c r="J3866" s="54" t="s">
        <v>1018</v>
      </c>
      <c r="K3866" s="54" t="s">
        <v>1027</v>
      </c>
      <c r="L3866" s="89">
        <v>41688</v>
      </c>
      <c r="M3866" s="89"/>
      <c r="N3866" s="54" t="s">
        <v>1028</v>
      </c>
      <c r="O3866" s="90">
        <v>0</v>
      </c>
      <c r="P3866" s="54">
        <v>1</v>
      </c>
    </row>
    <row r="3867" spans="1:16" ht="24">
      <c r="A3867" s="54" t="s">
        <v>225</v>
      </c>
      <c r="B3867" s="54" t="s">
        <v>185</v>
      </c>
      <c r="C3867" s="54" t="s">
        <v>1124</v>
      </c>
      <c r="D3867" s="54" t="s">
        <v>111</v>
      </c>
      <c r="E3867" s="54" t="s">
        <v>1124</v>
      </c>
      <c r="F3867" s="54" t="s">
        <v>267</v>
      </c>
      <c r="G3867" s="54" t="s">
        <v>1018</v>
      </c>
      <c r="H3867" s="54" t="s">
        <v>1019</v>
      </c>
      <c r="I3867" s="54" t="s">
        <v>1020</v>
      </c>
      <c r="J3867" s="54" t="s">
        <v>1018</v>
      </c>
      <c r="K3867" s="54" t="s">
        <v>1029</v>
      </c>
      <c r="L3867" s="89">
        <v>41688</v>
      </c>
      <c r="M3867" s="89"/>
      <c r="N3867" s="54" t="s">
        <v>1030</v>
      </c>
      <c r="O3867" s="90">
        <v>2.2116E-2</v>
      </c>
      <c r="P3867" s="54">
        <v>10</v>
      </c>
    </row>
    <row r="3868" spans="1:16" ht="24">
      <c r="A3868" s="54" t="s">
        <v>225</v>
      </c>
      <c r="B3868" s="54" t="s">
        <v>185</v>
      </c>
      <c r="C3868" s="54" t="s">
        <v>1124</v>
      </c>
      <c r="D3868" s="54" t="s">
        <v>111</v>
      </c>
      <c r="E3868" s="54" t="s">
        <v>1124</v>
      </c>
      <c r="F3868" s="54" t="s">
        <v>267</v>
      </c>
      <c r="G3868" s="54" t="s">
        <v>1018</v>
      </c>
      <c r="H3868" s="54" t="s">
        <v>1019</v>
      </c>
      <c r="I3868" s="54" t="s">
        <v>1020</v>
      </c>
      <c r="J3868" s="54" t="s">
        <v>1018</v>
      </c>
      <c r="K3868" s="54" t="s">
        <v>1031</v>
      </c>
      <c r="L3868" s="89">
        <v>41688</v>
      </c>
      <c r="M3868" s="89"/>
      <c r="N3868" s="54" t="s">
        <v>1032</v>
      </c>
      <c r="O3868" s="90">
        <v>8.8015999999999983E-2</v>
      </c>
      <c r="P3868" s="54">
        <v>91</v>
      </c>
    </row>
    <row r="3869" spans="1:16" ht="24">
      <c r="A3869" s="54" t="s">
        <v>225</v>
      </c>
      <c r="B3869" s="54" t="s">
        <v>185</v>
      </c>
      <c r="C3869" s="54" t="s">
        <v>1124</v>
      </c>
      <c r="D3869" s="54" t="s">
        <v>111</v>
      </c>
      <c r="E3869" s="54" t="s">
        <v>1124</v>
      </c>
      <c r="F3869" s="54" t="s">
        <v>267</v>
      </c>
      <c r="G3869" s="54" t="s">
        <v>1018</v>
      </c>
      <c r="H3869" s="54" t="s">
        <v>1019</v>
      </c>
      <c r="I3869" s="54" t="s">
        <v>1020</v>
      </c>
      <c r="J3869" s="54" t="s">
        <v>1018</v>
      </c>
      <c r="K3869" s="54" t="s">
        <v>1033</v>
      </c>
      <c r="L3869" s="89">
        <v>41688</v>
      </c>
      <c r="M3869" s="89"/>
      <c r="N3869" s="54" t="s">
        <v>1034</v>
      </c>
      <c r="O3869" s="90">
        <v>3.5633999999999999E-2</v>
      </c>
      <c r="P3869" s="54">
        <v>4</v>
      </c>
    </row>
    <row r="3870" spans="1:16" ht="24">
      <c r="A3870" s="54" t="s">
        <v>225</v>
      </c>
      <c r="B3870" s="54" t="s">
        <v>185</v>
      </c>
      <c r="C3870" s="54" t="s">
        <v>1124</v>
      </c>
      <c r="D3870" s="54" t="s">
        <v>111</v>
      </c>
      <c r="E3870" s="54" t="s">
        <v>1124</v>
      </c>
      <c r="F3870" s="54" t="s">
        <v>267</v>
      </c>
      <c r="G3870" s="54" t="s">
        <v>1018</v>
      </c>
      <c r="H3870" s="54" t="s">
        <v>1019</v>
      </c>
      <c r="I3870" s="54" t="s">
        <v>1020</v>
      </c>
      <c r="J3870" s="54" t="s">
        <v>1018</v>
      </c>
      <c r="K3870" s="54" t="s">
        <v>1037</v>
      </c>
      <c r="L3870" s="89">
        <v>41688</v>
      </c>
      <c r="M3870" s="89"/>
      <c r="N3870" s="54" t="s">
        <v>1038</v>
      </c>
      <c r="O3870" s="90">
        <v>3.2674000000000002E-2</v>
      </c>
      <c r="P3870" s="54">
        <v>28</v>
      </c>
    </row>
    <row r="3871" spans="1:16" ht="24">
      <c r="A3871" s="54" t="s">
        <v>225</v>
      </c>
      <c r="B3871" s="54" t="s">
        <v>185</v>
      </c>
      <c r="C3871" s="54" t="s">
        <v>1124</v>
      </c>
      <c r="D3871" s="54" t="s">
        <v>111</v>
      </c>
      <c r="E3871" s="54" t="s">
        <v>1124</v>
      </c>
      <c r="F3871" s="54" t="s">
        <v>267</v>
      </c>
      <c r="G3871" s="54" t="s">
        <v>1018</v>
      </c>
      <c r="H3871" s="54" t="s">
        <v>1019</v>
      </c>
      <c r="I3871" s="54" t="s">
        <v>1020</v>
      </c>
      <c r="J3871" s="54" t="s">
        <v>1018</v>
      </c>
      <c r="K3871" s="54" t="s">
        <v>1039</v>
      </c>
      <c r="L3871" s="89">
        <v>41688</v>
      </c>
      <c r="M3871" s="89"/>
      <c r="N3871" s="54" t="s">
        <v>1040</v>
      </c>
      <c r="O3871" s="90">
        <v>1.6206999999999999E-2</v>
      </c>
      <c r="P3871" s="54">
        <v>13</v>
      </c>
    </row>
    <row r="3872" spans="1:16" ht="24">
      <c r="A3872" s="54" t="s">
        <v>225</v>
      </c>
      <c r="B3872" s="54" t="s">
        <v>185</v>
      </c>
      <c r="C3872" s="54" t="s">
        <v>1124</v>
      </c>
      <c r="D3872" s="54" t="s">
        <v>111</v>
      </c>
      <c r="E3872" s="54" t="s">
        <v>1124</v>
      </c>
      <c r="F3872" s="54" t="s">
        <v>267</v>
      </c>
      <c r="G3872" s="54" t="s">
        <v>207</v>
      </c>
      <c r="H3872" s="54" t="s">
        <v>207</v>
      </c>
      <c r="I3872" s="54" t="s">
        <v>317</v>
      </c>
      <c r="J3872" s="54" t="s">
        <v>207</v>
      </c>
      <c r="K3872" s="54" t="s">
        <v>337</v>
      </c>
      <c r="L3872" s="89">
        <v>41674</v>
      </c>
      <c r="M3872" s="89"/>
      <c r="N3872" s="54" t="s">
        <v>1041</v>
      </c>
      <c r="O3872" s="90">
        <v>4.0800000000000003E-3</v>
      </c>
      <c r="P3872" s="54">
        <v>5</v>
      </c>
    </row>
    <row r="3873" spans="1:16" ht="24">
      <c r="A3873" s="54" t="s">
        <v>225</v>
      </c>
      <c r="B3873" s="54" t="s">
        <v>185</v>
      </c>
      <c r="C3873" s="54" t="s">
        <v>1124</v>
      </c>
      <c r="D3873" s="54" t="s">
        <v>111</v>
      </c>
      <c r="E3873" s="54" t="s">
        <v>1124</v>
      </c>
      <c r="F3873" s="54" t="s">
        <v>267</v>
      </c>
      <c r="G3873" s="54" t="s">
        <v>207</v>
      </c>
      <c r="H3873" s="54" t="s">
        <v>207</v>
      </c>
      <c r="I3873" s="54" t="s">
        <v>317</v>
      </c>
      <c r="J3873" s="54" t="s">
        <v>207</v>
      </c>
      <c r="K3873" s="54" t="s">
        <v>1042</v>
      </c>
      <c r="L3873" s="89">
        <v>41674</v>
      </c>
      <c r="M3873" s="89"/>
      <c r="N3873" s="54" t="s">
        <v>1043</v>
      </c>
      <c r="O3873" s="90">
        <v>0.233596</v>
      </c>
      <c r="P3873" s="54">
        <v>124</v>
      </c>
    </row>
    <row r="3874" spans="1:16" ht="24">
      <c r="A3874" s="54" t="s">
        <v>225</v>
      </c>
      <c r="B3874" s="54" t="s">
        <v>185</v>
      </c>
      <c r="C3874" s="54" t="s">
        <v>1124</v>
      </c>
      <c r="D3874" s="54" t="s">
        <v>111</v>
      </c>
      <c r="E3874" s="54" t="s">
        <v>1124</v>
      </c>
      <c r="F3874" s="54" t="s">
        <v>267</v>
      </c>
      <c r="G3874" s="54" t="s">
        <v>207</v>
      </c>
      <c r="H3874" s="54" t="s">
        <v>207</v>
      </c>
      <c r="I3874" s="54" t="s">
        <v>317</v>
      </c>
      <c r="J3874" s="54" t="s">
        <v>207</v>
      </c>
      <c r="K3874" s="54" t="s">
        <v>1044</v>
      </c>
      <c r="L3874" s="89">
        <v>41674</v>
      </c>
      <c r="M3874" s="89"/>
      <c r="N3874" s="54" t="s">
        <v>1045</v>
      </c>
      <c r="O3874" s="90">
        <v>0.18556500000000001</v>
      </c>
      <c r="P3874" s="54">
        <v>30</v>
      </c>
    </row>
    <row r="3875" spans="1:16" ht="24">
      <c r="A3875" s="54" t="s">
        <v>225</v>
      </c>
      <c r="B3875" s="54" t="s">
        <v>185</v>
      </c>
      <c r="C3875" s="54" t="s">
        <v>1124</v>
      </c>
      <c r="D3875" s="54" t="s">
        <v>111</v>
      </c>
      <c r="E3875" s="54" t="s">
        <v>1124</v>
      </c>
      <c r="F3875" s="54" t="s">
        <v>267</v>
      </c>
      <c r="G3875" s="54" t="s">
        <v>207</v>
      </c>
      <c r="H3875" s="54" t="s">
        <v>207</v>
      </c>
      <c r="I3875" s="54" t="s">
        <v>317</v>
      </c>
      <c r="J3875" s="54" t="s">
        <v>207</v>
      </c>
      <c r="K3875" s="54" t="s">
        <v>318</v>
      </c>
      <c r="L3875" s="89">
        <v>41674</v>
      </c>
      <c r="M3875" s="89"/>
      <c r="N3875" s="54" t="s">
        <v>319</v>
      </c>
      <c r="O3875" s="90">
        <v>5.0874000000000003E-2</v>
      </c>
      <c r="P3875" s="54">
        <v>12</v>
      </c>
    </row>
    <row r="3876" spans="1:16" ht="24">
      <c r="A3876" s="54" t="s">
        <v>225</v>
      </c>
      <c r="B3876" s="54" t="s">
        <v>185</v>
      </c>
      <c r="C3876" s="54" t="s">
        <v>1124</v>
      </c>
      <c r="D3876" s="54" t="s">
        <v>111</v>
      </c>
      <c r="E3876" s="54" t="s">
        <v>1124</v>
      </c>
      <c r="F3876" s="54" t="s">
        <v>267</v>
      </c>
      <c r="G3876" s="54" t="s">
        <v>207</v>
      </c>
      <c r="H3876" s="54" t="s">
        <v>207</v>
      </c>
      <c r="I3876" s="54" t="s">
        <v>317</v>
      </c>
      <c r="J3876" s="54" t="s">
        <v>207</v>
      </c>
      <c r="K3876" s="54" t="s">
        <v>340</v>
      </c>
      <c r="L3876" s="89">
        <v>41674</v>
      </c>
      <c r="M3876" s="89"/>
      <c r="N3876" s="54" t="s">
        <v>1046</v>
      </c>
      <c r="O3876" s="90">
        <v>3.009E-3</v>
      </c>
      <c r="P3876" s="54">
        <v>3</v>
      </c>
    </row>
    <row r="3877" spans="1:16" ht="24">
      <c r="A3877" s="54" t="s">
        <v>225</v>
      </c>
      <c r="B3877" s="54" t="s">
        <v>185</v>
      </c>
      <c r="C3877" s="54" t="s">
        <v>1124</v>
      </c>
      <c r="D3877" s="54" t="s">
        <v>111</v>
      </c>
      <c r="E3877" s="54" t="s">
        <v>1124</v>
      </c>
      <c r="F3877" s="54" t="s">
        <v>267</v>
      </c>
      <c r="G3877" s="54" t="s">
        <v>207</v>
      </c>
      <c r="H3877" s="54" t="s">
        <v>207</v>
      </c>
      <c r="I3877" s="54" t="s">
        <v>317</v>
      </c>
      <c r="J3877" s="54" t="s">
        <v>207</v>
      </c>
      <c r="K3877" s="54" t="s">
        <v>320</v>
      </c>
      <c r="L3877" s="89">
        <v>41674</v>
      </c>
      <c r="M3877" s="89"/>
      <c r="N3877" s="54" t="s">
        <v>321</v>
      </c>
      <c r="O3877" s="90">
        <v>3.1340000000000001E-3</v>
      </c>
      <c r="P3877" s="54">
        <v>2</v>
      </c>
    </row>
    <row r="3878" spans="1:16" ht="24">
      <c r="A3878" s="54" t="s">
        <v>225</v>
      </c>
      <c r="B3878" s="54" t="s">
        <v>185</v>
      </c>
      <c r="C3878" s="54" t="s">
        <v>1124</v>
      </c>
      <c r="D3878" s="54" t="s">
        <v>111</v>
      </c>
      <c r="E3878" s="54" t="s">
        <v>1124</v>
      </c>
      <c r="F3878" s="54" t="s">
        <v>267</v>
      </c>
      <c r="G3878" s="54" t="s">
        <v>207</v>
      </c>
      <c r="H3878" s="54" t="s">
        <v>207</v>
      </c>
      <c r="I3878" s="54" t="s">
        <v>317</v>
      </c>
      <c r="J3878" s="54" t="s">
        <v>207</v>
      </c>
      <c r="K3878" s="54" t="s">
        <v>1047</v>
      </c>
      <c r="L3878" s="89">
        <v>41674</v>
      </c>
      <c r="M3878" s="89"/>
      <c r="N3878" s="54" t="s">
        <v>1048</v>
      </c>
      <c r="O3878" s="90">
        <v>9.6353999999999995E-2</v>
      </c>
      <c r="P3878" s="54">
        <v>40</v>
      </c>
    </row>
    <row r="3879" spans="1:16" ht="24">
      <c r="A3879" s="54" t="s">
        <v>225</v>
      </c>
      <c r="B3879" s="54" t="s">
        <v>185</v>
      </c>
      <c r="C3879" s="54" t="s">
        <v>1124</v>
      </c>
      <c r="D3879" s="54" t="s">
        <v>111</v>
      </c>
      <c r="E3879" s="54" t="s">
        <v>1124</v>
      </c>
      <c r="F3879" s="54" t="s">
        <v>267</v>
      </c>
      <c r="G3879" s="54" t="s">
        <v>207</v>
      </c>
      <c r="H3879" s="54" t="s">
        <v>207</v>
      </c>
      <c r="I3879" s="54" t="s">
        <v>317</v>
      </c>
      <c r="J3879" s="54" t="s">
        <v>207</v>
      </c>
      <c r="K3879" s="54" t="s">
        <v>1049</v>
      </c>
      <c r="L3879" s="89">
        <v>41674</v>
      </c>
      <c r="M3879" s="89"/>
      <c r="N3879" s="54" t="s">
        <v>1050</v>
      </c>
      <c r="O3879" s="90">
        <v>8.6760999999999977E-2</v>
      </c>
      <c r="P3879" s="54">
        <v>15</v>
      </c>
    </row>
    <row r="3880" spans="1:16" ht="24">
      <c r="A3880" s="54" t="s">
        <v>225</v>
      </c>
      <c r="B3880" s="54" t="s">
        <v>185</v>
      </c>
      <c r="C3880" s="54" t="s">
        <v>1124</v>
      </c>
      <c r="D3880" s="54" t="s">
        <v>111</v>
      </c>
      <c r="E3880" s="54" t="s">
        <v>1124</v>
      </c>
      <c r="F3880" s="54" t="s">
        <v>267</v>
      </c>
      <c r="G3880" s="54" t="s">
        <v>207</v>
      </c>
      <c r="H3880" s="54" t="s">
        <v>207</v>
      </c>
      <c r="I3880" s="54" t="s">
        <v>317</v>
      </c>
      <c r="J3880" s="54" t="s">
        <v>207</v>
      </c>
      <c r="K3880" s="54" t="s">
        <v>1051</v>
      </c>
      <c r="L3880" s="89">
        <v>41674</v>
      </c>
      <c r="M3880" s="89"/>
      <c r="N3880" s="54" t="s">
        <v>1052</v>
      </c>
      <c r="O3880" s="90">
        <v>5.4506999999999993E-2</v>
      </c>
      <c r="P3880" s="54">
        <v>13</v>
      </c>
    </row>
    <row r="3881" spans="1:16" ht="24">
      <c r="A3881" s="54" t="s">
        <v>225</v>
      </c>
      <c r="B3881" s="54" t="s">
        <v>185</v>
      </c>
      <c r="C3881" s="54" t="s">
        <v>1124</v>
      </c>
      <c r="D3881" s="54" t="s">
        <v>111</v>
      </c>
      <c r="E3881" s="54" t="s">
        <v>1124</v>
      </c>
      <c r="F3881" s="54" t="s">
        <v>267</v>
      </c>
      <c r="G3881" s="54" t="s">
        <v>207</v>
      </c>
      <c r="H3881" s="54" t="s">
        <v>207</v>
      </c>
      <c r="I3881" s="54" t="s">
        <v>317</v>
      </c>
      <c r="J3881" s="54" t="s">
        <v>207</v>
      </c>
      <c r="K3881" s="54" t="s">
        <v>1053</v>
      </c>
      <c r="L3881" s="89">
        <v>41674</v>
      </c>
      <c r="M3881" s="89"/>
      <c r="N3881" s="54" t="s">
        <v>1054</v>
      </c>
      <c r="O3881" s="90">
        <v>4.8222999999999988E-2</v>
      </c>
      <c r="P3881" s="54">
        <v>9</v>
      </c>
    </row>
    <row r="3882" spans="1:16" ht="24">
      <c r="A3882" s="54" t="s">
        <v>225</v>
      </c>
      <c r="B3882" s="54" t="s">
        <v>185</v>
      </c>
      <c r="C3882" s="54" t="s">
        <v>1124</v>
      </c>
      <c r="D3882" s="54" t="s">
        <v>111</v>
      </c>
      <c r="E3882" s="54" t="s">
        <v>1124</v>
      </c>
      <c r="F3882" s="54" t="s">
        <v>267</v>
      </c>
      <c r="G3882" s="54" t="s">
        <v>207</v>
      </c>
      <c r="H3882" s="54" t="s">
        <v>207</v>
      </c>
      <c r="I3882" s="54" t="s">
        <v>317</v>
      </c>
      <c r="J3882" s="54" t="s">
        <v>207</v>
      </c>
      <c r="K3882" s="54" t="s">
        <v>1055</v>
      </c>
      <c r="L3882" s="89">
        <v>41674</v>
      </c>
      <c r="M3882" s="89"/>
      <c r="N3882" s="54" t="s">
        <v>1056</v>
      </c>
      <c r="O3882" s="90">
        <v>0.22275</v>
      </c>
      <c r="P3882" s="54">
        <v>27</v>
      </c>
    </row>
    <row r="3883" spans="1:16" ht="24">
      <c r="A3883" s="54" t="s">
        <v>225</v>
      </c>
      <c r="B3883" s="54" t="s">
        <v>185</v>
      </c>
      <c r="C3883" s="54" t="s">
        <v>1124</v>
      </c>
      <c r="D3883" s="54" t="s">
        <v>111</v>
      </c>
      <c r="E3883" s="54" t="s">
        <v>1124</v>
      </c>
      <c r="F3883" s="54" t="s">
        <v>267</v>
      </c>
      <c r="G3883" s="54" t="s">
        <v>207</v>
      </c>
      <c r="H3883" s="54" t="s">
        <v>207</v>
      </c>
      <c r="I3883" s="54" t="s">
        <v>317</v>
      </c>
      <c r="J3883" s="54" t="s">
        <v>207</v>
      </c>
      <c r="K3883" s="54" t="s">
        <v>322</v>
      </c>
      <c r="L3883" s="89">
        <v>41674</v>
      </c>
      <c r="M3883" s="89"/>
      <c r="N3883" s="54" t="s">
        <v>323</v>
      </c>
      <c r="O3883" s="90">
        <v>1.9709000000000001E-2</v>
      </c>
      <c r="P3883" s="54">
        <v>14</v>
      </c>
    </row>
    <row r="3884" spans="1:16" ht="24">
      <c r="A3884" s="54" t="s">
        <v>225</v>
      </c>
      <c r="B3884" s="54" t="s">
        <v>185</v>
      </c>
      <c r="C3884" s="54" t="s">
        <v>1124</v>
      </c>
      <c r="D3884" s="54" t="s">
        <v>111</v>
      </c>
      <c r="E3884" s="54" t="s">
        <v>1124</v>
      </c>
      <c r="F3884" s="54" t="s">
        <v>267</v>
      </c>
      <c r="G3884" s="54" t="s">
        <v>204</v>
      </c>
      <c r="H3884" s="54" t="s">
        <v>205</v>
      </c>
      <c r="I3884" s="54" t="s">
        <v>324</v>
      </c>
      <c r="J3884" s="54" t="s">
        <v>204</v>
      </c>
      <c r="K3884" s="54" t="s">
        <v>325</v>
      </c>
      <c r="L3884" s="89">
        <v>42171</v>
      </c>
      <c r="M3884" s="89"/>
      <c r="N3884" s="54" t="s">
        <v>326</v>
      </c>
      <c r="O3884" s="90">
        <v>2.1264000000000002E-2</v>
      </c>
      <c r="P3884" s="54">
        <v>9</v>
      </c>
    </row>
    <row r="3885" spans="1:16" ht="24">
      <c r="A3885" s="54" t="s">
        <v>225</v>
      </c>
      <c r="B3885" s="54" t="s">
        <v>185</v>
      </c>
      <c r="C3885" s="54" t="s">
        <v>1124</v>
      </c>
      <c r="D3885" s="54" t="s">
        <v>111</v>
      </c>
      <c r="E3885" s="54" t="s">
        <v>1124</v>
      </c>
      <c r="F3885" s="54" t="s">
        <v>267</v>
      </c>
      <c r="G3885" s="54" t="s">
        <v>204</v>
      </c>
      <c r="H3885" s="54" t="s">
        <v>205</v>
      </c>
      <c r="I3885" s="54" t="s">
        <v>324</v>
      </c>
      <c r="J3885" s="54" t="s">
        <v>204</v>
      </c>
      <c r="K3885" s="54" t="s">
        <v>1057</v>
      </c>
      <c r="L3885" s="89">
        <v>42171</v>
      </c>
      <c r="M3885" s="89"/>
      <c r="N3885" s="54" t="s">
        <v>1058</v>
      </c>
      <c r="O3885" s="90">
        <v>4.7450000000000001E-3</v>
      </c>
      <c r="P3885" s="54">
        <v>6</v>
      </c>
    </row>
    <row r="3886" spans="1:16" ht="24">
      <c r="A3886" s="54" t="s">
        <v>225</v>
      </c>
      <c r="B3886" s="54" t="s">
        <v>185</v>
      </c>
      <c r="C3886" s="54" t="s">
        <v>1124</v>
      </c>
      <c r="D3886" s="54" t="s">
        <v>111</v>
      </c>
      <c r="E3886" s="54" t="s">
        <v>1124</v>
      </c>
      <c r="F3886" s="54" t="s">
        <v>267</v>
      </c>
      <c r="G3886" s="54" t="s">
        <v>204</v>
      </c>
      <c r="H3886" s="54" t="s">
        <v>205</v>
      </c>
      <c r="I3886" s="54" t="s">
        <v>324</v>
      </c>
      <c r="J3886" s="54" t="s">
        <v>204</v>
      </c>
      <c r="K3886" s="54" t="s">
        <v>1059</v>
      </c>
      <c r="L3886" s="89">
        <v>42171</v>
      </c>
      <c r="M3886" s="89"/>
      <c r="N3886" s="54" t="s">
        <v>1060</v>
      </c>
      <c r="O3886" s="90">
        <v>9.4989999999999988E-3</v>
      </c>
      <c r="P3886" s="54">
        <v>5</v>
      </c>
    </row>
    <row r="3887" spans="1:16" ht="24">
      <c r="A3887" s="54" t="s">
        <v>225</v>
      </c>
      <c r="B3887" s="54" t="s">
        <v>185</v>
      </c>
      <c r="C3887" s="54" t="s">
        <v>1124</v>
      </c>
      <c r="D3887" s="54" t="s">
        <v>111</v>
      </c>
      <c r="E3887" s="54" t="s">
        <v>1124</v>
      </c>
      <c r="F3887" s="54" t="s">
        <v>267</v>
      </c>
      <c r="G3887" s="54" t="s">
        <v>204</v>
      </c>
      <c r="H3887" s="54" t="s">
        <v>205</v>
      </c>
      <c r="I3887" s="54" t="s">
        <v>324</v>
      </c>
      <c r="J3887" s="54" t="s">
        <v>204</v>
      </c>
      <c r="K3887" s="54" t="s">
        <v>1061</v>
      </c>
      <c r="L3887" s="89">
        <v>42171</v>
      </c>
      <c r="M3887" s="89"/>
      <c r="N3887" s="54" t="s">
        <v>1062</v>
      </c>
      <c r="O3887" s="90">
        <v>4.2488999999999999E-2</v>
      </c>
      <c r="P3887" s="54">
        <v>8</v>
      </c>
    </row>
    <row r="3888" spans="1:16" ht="24">
      <c r="A3888" s="54" t="s">
        <v>225</v>
      </c>
      <c r="B3888" s="54" t="s">
        <v>185</v>
      </c>
      <c r="C3888" s="54" t="s">
        <v>1124</v>
      </c>
      <c r="D3888" s="54" t="s">
        <v>111</v>
      </c>
      <c r="E3888" s="54" t="s">
        <v>1124</v>
      </c>
      <c r="F3888" s="54" t="s">
        <v>267</v>
      </c>
      <c r="G3888" s="54" t="s">
        <v>204</v>
      </c>
      <c r="H3888" s="54" t="s">
        <v>205</v>
      </c>
      <c r="I3888" s="54" t="s">
        <v>324</v>
      </c>
      <c r="J3888" s="54" t="s">
        <v>204</v>
      </c>
      <c r="K3888" s="54" t="s">
        <v>1063</v>
      </c>
      <c r="L3888" s="89">
        <v>42171</v>
      </c>
      <c r="M3888" s="89"/>
      <c r="N3888" s="54" t="s">
        <v>1064</v>
      </c>
      <c r="O3888" s="90">
        <v>1.2633999999999999E-2</v>
      </c>
      <c r="P3888" s="54">
        <v>7</v>
      </c>
    </row>
    <row r="3889" spans="1:16" ht="24">
      <c r="A3889" s="54" t="s">
        <v>225</v>
      </c>
      <c r="B3889" s="54" t="s">
        <v>185</v>
      </c>
      <c r="C3889" s="54" t="s">
        <v>1124</v>
      </c>
      <c r="D3889" s="54" t="s">
        <v>111</v>
      </c>
      <c r="E3889" s="54" t="s">
        <v>1124</v>
      </c>
      <c r="F3889" s="54" t="s">
        <v>267</v>
      </c>
      <c r="G3889" s="54" t="s">
        <v>204</v>
      </c>
      <c r="H3889" s="54" t="s">
        <v>205</v>
      </c>
      <c r="I3889" s="54" t="s">
        <v>324</v>
      </c>
      <c r="J3889" s="54" t="s">
        <v>204</v>
      </c>
      <c r="K3889" s="54" t="s">
        <v>327</v>
      </c>
      <c r="L3889" s="89">
        <v>42171</v>
      </c>
      <c r="M3889" s="89"/>
      <c r="N3889" s="54" t="s">
        <v>328</v>
      </c>
      <c r="O3889" s="90">
        <v>0.100576</v>
      </c>
      <c r="P3889" s="54">
        <v>37</v>
      </c>
    </row>
    <row r="3890" spans="1:16" ht="24">
      <c r="A3890" s="54" t="s">
        <v>225</v>
      </c>
      <c r="B3890" s="54" t="s">
        <v>185</v>
      </c>
      <c r="C3890" s="54" t="s">
        <v>1124</v>
      </c>
      <c r="D3890" s="54" t="s">
        <v>111</v>
      </c>
      <c r="E3890" s="54" t="s">
        <v>1124</v>
      </c>
      <c r="F3890" s="54" t="s">
        <v>267</v>
      </c>
      <c r="G3890" s="54" t="s">
        <v>204</v>
      </c>
      <c r="H3890" s="54" t="s">
        <v>205</v>
      </c>
      <c r="I3890" s="54" t="s">
        <v>324</v>
      </c>
      <c r="J3890" s="54" t="s">
        <v>204</v>
      </c>
      <c r="K3890" s="54" t="s">
        <v>329</v>
      </c>
      <c r="L3890" s="89">
        <v>42171</v>
      </c>
      <c r="M3890" s="89"/>
      <c r="N3890" s="54" t="s">
        <v>330</v>
      </c>
      <c r="O3890" s="90">
        <v>0.167353</v>
      </c>
      <c r="P3890" s="54">
        <v>24</v>
      </c>
    </row>
    <row r="3891" spans="1:16" ht="24">
      <c r="A3891" s="54" t="s">
        <v>225</v>
      </c>
      <c r="B3891" s="54" t="s">
        <v>185</v>
      </c>
      <c r="C3891" s="54" t="s">
        <v>1124</v>
      </c>
      <c r="D3891" s="54" t="s">
        <v>111</v>
      </c>
      <c r="E3891" s="54" t="s">
        <v>1124</v>
      </c>
      <c r="F3891" s="54" t="s">
        <v>267</v>
      </c>
      <c r="G3891" s="54" t="s">
        <v>204</v>
      </c>
      <c r="H3891" s="54" t="s">
        <v>205</v>
      </c>
      <c r="I3891" s="54" t="s">
        <v>324</v>
      </c>
      <c r="J3891" s="54" t="s">
        <v>204</v>
      </c>
      <c r="K3891" s="54" t="s">
        <v>1065</v>
      </c>
      <c r="L3891" s="89">
        <v>42171</v>
      </c>
      <c r="M3891" s="89"/>
      <c r="N3891" s="54" t="s">
        <v>1066</v>
      </c>
      <c r="O3891" s="90">
        <v>0</v>
      </c>
      <c r="P3891" s="54">
        <v>5</v>
      </c>
    </row>
    <row r="3892" spans="1:16" ht="24">
      <c r="A3892" s="54" t="s">
        <v>225</v>
      </c>
      <c r="B3892" s="54" t="s">
        <v>185</v>
      </c>
      <c r="C3892" s="54" t="s">
        <v>1124</v>
      </c>
      <c r="D3892" s="54" t="s">
        <v>111</v>
      </c>
      <c r="E3892" s="54" t="s">
        <v>1124</v>
      </c>
      <c r="F3892" s="54" t="s">
        <v>267</v>
      </c>
      <c r="G3892" s="54" t="s">
        <v>204</v>
      </c>
      <c r="H3892" s="54" t="s">
        <v>205</v>
      </c>
      <c r="I3892" s="54" t="s">
        <v>324</v>
      </c>
      <c r="J3892" s="54" t="s">
        <v>204</v>
      </c>
      <c r="K3892" s="54" t="s">
        <v>1067</v>
      </c>
      <c r="L3892" s="89">
        <v>42171</v>
      </c>
      <c r="M3892" s="89"/>
      <c r="N3892" s="54" t="s">
        <v>1068</v>
      </c>
      <c r="O3892" s="90">
        <v>3.7061999999999998E-2</v>
      </c>
      <c r="P3892" s="54">
        <v>14</v>
      </c>
    </row>
    <row r="3893" spans="1:16" ht="24">
      <c r="A3893" s="54" t="s">
        <v>225</v>
      </c>
      <c r="B3893" s="54" t="s">
        <v>185</v>
      </c>
      <c r="C3893" s="54" t="s">
        <v>1124</v>
      </c>
      <c r="D3893" s="54" t="s">
        <v>111</v>
      </c>
      <c r="E3893" s="54" t="s">
        <v>1124</v>
      </c>
      <c r="F3893" s="54" t="s">
        <v>267</v>
      </c>
      <c r="G3893" s="54" t="s">
        <v>204</v>
      </c>
      <c r="H3893" s="54" t="s">
        <v>331</v>
      </c>
      <c r="I3893" s="54" t="s">
        <v>332</v>
      </c>
      <c r="J3893" s="54" t="s">
        <v>204</v>
      </c>
      <c r="K3893" s="54" t="s">
        <v>331</v>
      </c>
      <c r="L3893" s="89">
        <v>42101</v>
      </c>
      <c r="M3893" s="89"/>
      <c r="N3893" s="54" t="s">
        <v>333</v>
      </c>
      <c r="O3893" s="90">
        <v>0.43589099999999997</v>
      </c>
      <c r="P3893" s="54">
        <v>142</v>
      </c>
    </row>
    <row r="3894" spans="1:16" ht="24">
      <c r="A3894" s="54" t="s">
        <v>225</v>
      </c>
      <c r="B3894" s="54" t="s">
        <v>185</v>
      </c>
      <c r="C3894" s="54" t="s">
        <v>1124</v>
      </c>
      <c r="D3894" s="54" t="s">
        <v>111</v>
      </c>
      <c r="E3894" s="54" t="s">
        <v>1124</v>
      </c>
      <c r="F3894" s="54" t="s">
        <v>267</v>
      </c>
      <c r="G3894" s="54" t="s">
        <v>204</v>
      </c>
      <c r="H3894" s="54" t="s">
        <v>206</v>
      </c>
      <c r="I3894" s="54" t="s">
        <v>1069</v>
      </c>
      <c r="J3894" s="54" t="s">
        <v>204</v>
      </c>
      <c r="K3894" s="54" t="s">
        <v>1070</v>
      </c>
      <c r="L3894" s="89">
        <v>41688</v>
      </c>
      <c r="M3894" s="89"/>
      <c r="N3894" s="54" t="s">
        <v>1071</v>
      </c>
      <c r="O3894" s="90">
        <v>0.18178800000000001</v>
      </c>
      <c r="P3894" s="54">
        <v>24</v>
      </c>
    </row>
    <row r="3895" spans="1:16" ht="24">
      <c r="A3895" s="54" t="s">
        <v>225</v>
      </c>
      <c r="B3895" s="54" t="s">
        <v>185</v>
      </c>
      <c r="C3895" s="54" t="s">
        <v>1124</v>
      </c>
      <c r="D3895" s="54" t="s">
        <v>111</v>
      </c>
      <c r="E3895" s="54" t="s">
        <v>1124</v>
      </c>
      <c r="F3895" s="54" t="s">
        <v>267</v>
      </c>
      <c r="G3895" s="54" t="s">
        <v>204</v>
      </c>
      <c r="H3895" s="54" t="s">
        <v>206</v>
      </c>
      <c r="I3895" s="54" t="s">
        <v>1069</v>
      </c>
      <c r="J3895" s="54" t="s">
        <v>204</v>
      </c>
      <c r="K3895" s="54" t="s">
        <v>1072</v>
      </c>
      <c r="L3895" s="89">
        <v>41688</v>
      </c>
      <c r="M3895" s="89"/>
      <c r="N3895" s="54" t="s">
        <v>1073</v>
      </c>
      <c r="O3895" s="90">
        <v>1.6805E-2</v>
      </c>
      <c r="P3895" s="54">
        <v>16</v>
      </c>
    </row>
    <row r="3896" spans="1:16" ht="24">
      <c r="A3896" s="54" t="s">
        <v>225</v>
      </c>
      <c r="B3896" s="54" t="s">
        <v>185</v>
      </c>
      <c r="C3896" s="54" t="s">
        <v>1124</v>
      </c>
      <c r="D3896" s="54" t="s">
        <v>111</v>
      </c>
      <c r="E3896" s="54" t="s">
        <v>1124</v>
      </c>
      <c r="F3896" s="54" t="s">
        <v>267</v>
      </c>
      <c r="G3896" s="54" t="s">
        <v>204</v>
      </c>
      <c r="H3896" s="54" t="s">
        <v>206</v>
      </c>
      <c r="I3896" s="54" t="s">
        <v>1069</v>
      </c>
      <c r="J3896" s="54" t="s">
        <v>204</v>
      </c>
      <c r="K3896" s="54" t="s">
        <v>1074</v>
      </c>
      <c r="L3896" s="89">
        <v>41688</v>
      </c>
      <c r="M3896" s="89"/>
      <c r="N3896" s="54" t="s">
        <v>1075</v>
      </c>
      <c r="O3896" s="90">
        <v>0</v>
      </c>
      <c r="P3896" s="54">
        <v>3</v>
      </c>
    </row>
    <row r="3897" spans="1:16" ht="24">
      <c r="A3897" s="54" t="s">
        <v>225</v>
      </c>
      <c r="B3897" s="54" t="s">
        <v>185</v>
      </c>
      <c r="C3897" s="54" t="s">
        <v>1124</v>
      </c>
      <c r="D3897" s="54" t="s">
        <v>111</v>
      </c>
      <c r="E3897" s="54" t="s">
        <v>1124</v>
      </c>
      <c r="F3897" s="54" t="s">
        <v>267</v>
      </c>
      <c r="G3897" s="54" t="s">
        <v>204</v>
      </c>
      <c r="H3897" s="54" t="s">
        <v>206</v>
      </c>
      <c r="I3897" s="54" t="s">
        <v>1069</v>
      </c>
      <c r="J3897" s="54" t="s">
        <v>204</v>
      </c>
      <c r="K3897" s="54" t="s">
        <v>1076</v>
      </c>
      <c r="L3897" s="89">
        <v>41688</v>
      </c>
      <c r="M3897" s="89"/>
      <c r="N3897" s="54" t="s">
        <v>1077</v>
      </c>
      <c r="O3897" s="90">
        <v>3.2303999999999999E-2</v>
      </c>
      <c r="P3897" s="54">
        <v>8</v>
      </c>
    </row>
    <row r="3898" spans="1:16" ht="24">
      <c r="A3898" s="54" t="s">
        <v>225</v>
      </c>
      <c r="B3898" s="54" t="s">
        <v>185</v>
      </c>
      <c r="C3898" s="54" t="s">
        <v>1124</v>
      </c>
      <c r="D3898" s="54" t="s">
        <v>111</v>
      </c>
      <c r="E3898" s="54" t="s">
        <v>1124</v>
      </c>
      <c r="F3898" s="54" t="s">
        <v>267</v>
      </c>
      <c r="G3898" s="54" t="s">
        <v>204</v>
      </c>
      <c r="H3898" s="54" t="s">
        <v>206</v>
      </c>
      <c r="I3898" s="54" t="s">
        <v>1069</v>
      </c>
      <c r="J3898" s="54" t="s">
        <v>204</v>
      </c>
      <c r="K3898" s="54" t="s">
        <v>1078</v>
      </c>
      <c r="L3898" s="89">
        <v>41688</v>
      </c>
      <c r="M3898" s="89"/>
      <c r="N3898" s="54" t="s">
        <v>1079</v>
      </c>
      <c r="O3898" s="90">
        <v>0.108561</v>
      </c>
      <c r="P3898" s="54">
        <v>34</v>
      </c>
    </row>
    <row r="3899" spans="1:16" ht="24">
      <c r="A3899" s="54" t="s">
        <v>225</v>
      </c>
      <c r="B3899" s="54" t="s">
        <v>185</v>
      </c>
      <c r="C3899" s="54" t="s">
        <v>1124</v>
      </c>
      <c r="D3899" s="54" t="s">
        <v>111</v>
      </c>
      <c r="E3899" s="54" t="s">
        <v>1124</v>
      </c>
      <c r="F3899" s="54" t="s">
        <v>267</v>
      </c>
      <c r="G3899" s="54" t="s">
        <v>204</v>
      </c>
      <c r="H3899" s="54" t="s">
        <v>206</v>
      </c>
      <c r="I3899" s="54" t="s">
        <v>1069</v>
      </c>
      <c r="J3899" s="54" t="s">
        <v>204</v>
      </c>
      <c r="K3899" s="54" t="s">
        <v>1080</v>
      </c>
      <c r="L3899" s="89">
        <v>41688</v>
      </c>
      <c r="M3899" s="89"/>
      <c r="N3899" s="54" t="s">
        <v>1081</v>
      </c>
      <c r="O3899" s="90">
        <v>0.13220999999999999</v>
      </c>
      <c r="P3899" s="54">
        <v>13</v>
      </c>
    </row>
    <row r="3900" spans="1:16" ht="24">
      <c r="A3900" s="54" t="s">
        <v>225</v>
      </c>
      <c r="B3900" s="54" t="s">
        <v>185</v>
      </c>
      <c r="C3900" s="54" t="s">
        <v>1124</v>
      </c>
      <c r="D3900" s="54" t="s">
        <v>111</v>
      </c>
      <c r="E3900" s="54" t="s">
        <v>1124</v>
      </c>
      <c r="F3900" s="54" t="s">
        <v>267</v>
      </c>
      <c r="G3900" s="54" t="s">
        <v>204</v>
      </c>
      <c r="H3900" s="54" t="s">
        <v>206</v>
      </c>
      <c r="I3900" s="54" t="s">
        <v>1069</v>
      </c>
      <c r="J3900" s="54" t="s">
        <v>204</v>
      </c>
      <c r="K3900" s="54" t="s">
        <v>1082</v>
      </c>
      <c r="L3900" s="89">
        <v>41688</v>
      </c>
      <c r="M3900" s="89"/>
      <c r="N3900" s="54" t="s">
        <v>1083</v>
      </c>
      <c r="O3900" s="90">
        <v>6.9340000000000001E-3</v>
      </c>
      <c r="P3900" s="54">
        <v>8</v>
      </c>
    </row>
    <row r="3901" spans="1:16" ht="24">
      <c r="A3901" s="54" t="s">
        <v>225</v>
      </c>
      <c r="B3901" s="54" t="s">
        <v>185</v>
      </c>
      <c r="C3901" s="54" t="s">
        <v>1124</v>
      </c>
      <c r="D3901" s="54" t="s">
        <v>111</v>
      </c>
      <c r="E3901" s="54" t="s">
        <v>1124</v>
      </c>
      <c r="F3901" s="54" t="s">
        <v>267</v>
      </c>
      <c r="G3901" s="54" t="s">
        <v>204</v>
      </c>
      <c r="H3901" s="54" t="s">
        <v>206</v>
      </c>
      <c r="I3901" s="54" t="s">
        <v>1069</v>
      </c>
      <c r="J3901" s="54" t="s">
        <v>204</v>
      </c>
      <c r="K3901" s="54" t="s">
        <v>1084</v>
      </c>
      <c r="L3901" s="89">
        <v>41688</v>
      </c>
      <c r="M3901" s="89"/>
      <c r="N3901" s="54" t="s">
        <v>1085</v>
      </c>
      <c r="O3901" s="90">
        <v>5.6582E-2</v>
      </c>
      <c r="P3901" s="54">
        <v>22</v>
      </c>
    </row>
    <row r="3902" spans="1:16" ht="24">
      <c r="A3902" s="54" t="s">
        <v>225</v>
      </c>
      <c r="B3902" s="54" t="s">
        <v>185</v>
      </c>
      <c r="C3902" s="54" t="s">
        <v>1124</v>
      </c>
      <c r="D3902" s="54" t="s">
        <v>111</v>
      </c>
      <c r="E3902" s="54" t="s">
        <v>1124</v>
      </c>
      <c r="F3902" s="54" t="s">
        <v>267</v>
      </c>
      <c r="G3902" s="54" t="s">
        <v>204</v>
      </c>
      <c r="H3902" s="54" t="s">
        <v>206</v>
      </c>
      <c r="I3902" s="54" t="s">
        <v>1069</v>
      </c>
      <c r="J3902" s="54" t="s">
        <v>204</v>
      </c>
      <c r="K3902" s="54" t="s">
        <v>1086</v>
      </c>
      <c r="L3902" s="89">
        <v>41688</v>
      </c>
      <c r="M3902" s="89"/>
      <c r="N3902" s="54" t="s">
        <v>1087</v>
      </c>
      <c r="O3902" s="90">
        <v>1.4966E-2</v>
      </c>
      <c r="P3902" s="54">
        <v>6</v>
      </c>
    </row>
    <row r="3903" spans="1:16" ht="24">
      <c r="A3903" s="54" t="s">
        <v>225</v>
      </c>
      <c r="B3903" s="54" t="s">
        <v>185</v>
      </c>
      <c r="C3903" s="54" t="s">
        <v>1124</v>
      </c>
      <c r="D3903" s="54" t="s">
        <v>111</v>
      </c>
      <c r="E3903" s="54" t="s">
        <v>1124</v>
      </c>
      <c r="F3903" s="54" t="s">
        <v>267</v>
      </c>
      <c r="G3903" s="54" t="s">
        <v>204</v>
      </c>
      <c r="H3903" s="54" t="s">
        <v>206</v>
      </c>
      <c r="I3903" s="54" t="s">
        <v>1069</v>
      </c>
      <c r="J3903" s="54" t="s">
        <v>204</v>
      </c>
      <c r="K3903" s="54" t="s">
        <v>1088</v>
      </c>
      <c r="L3903" s="89">
        <v>41688</v>
      </c>
      <c r="M3903" s="89"/>
      <c r="N3903" s="54" t="s">
        <v>1089</v>
      </c>
      <c r="O3903" s="90">
        <v>5.6273999999999998E-2</v>
      </c>
      <c r="P3903" s="54">
        <v>32</v>
      </c>
    </row>
    <row r="3904" spans="1:16" ht="24">
      <c r="A3904" s="54" t="s">
        <v>225</v>
      </c>
      <c r="B3904" s="54" t="s">
        <v>185</v>
      </c>
      <c r="C3904" s="54" t="s">
        <v>1124</v>
      </c>
      <c r="D3904" s="54" t="s">
        <v>111</v>
      </c>
      <c r="E3904" s="54" t="s">
        <v>1124</v>
      </c>
      <c r="F3904" s="54" t="s">
        <v>267</v>
      </c>
      <c r="G3904" s="54" t="s">
        <v>204</v>
      </c>
      <c r="H3904" s="54" t="s">
        <v>206</v>
      </c>
      <c r="I3904" s="54" t="s">
        <v>1069</v>
      </c>
      <c r="J3904" s="54" t="s">
        <v>204</v>
      </c>
      <c r="K3904" s="54" t="s">
        <v>1090</v>
      </c>
      <c r="L3904" s="89">
        <v>41688</v>
      </c>
      <c r="M3904" s="89"/>
      <c r="N3904" s="54" t="s">
        <v>1091</v>
      </c>
      <c r="O3904" s="90">
        <v>0.41213899999999998</v>
      </c>
      <c r="P3904" s="54">
        <v>134</v>
      </c>
    </row>
    <row r="3905" spans="1:16" ht="24">
      <c r="A3905" s="54" t="s">
        <v>225</v>
      </c>
      <c r="B3905" s="54" t="s">
        <v>185</v>
      </c>
      <c r="C3905" s="54" t="s">
        <v>1124</v>
      </c>
      <c r="D3905" s="54" t="s">
        <v>111</v>
      </c>
      <c r="E3905" s="54" t="s">
        <v>1124</v>
      </c>
      <c r="F3905" s="54" t="s">
        <v>267</v>
      </c>
      <c r="G3905" s="54" t="s">
        <v>204</v>
      </c>
      <c r="H3905" s="54" t="s">
        <v>206</v>
      </c>
      <c r="I3905" s="54" t="s">
        <v>1069</v>
      </c>
      <c r="J3905" s="54" t="s">
        <v>204</v>
      </c>
      <c r="K3905" s="54" t="s">
        <v>1092</v>
      </c>
      <c r="L3905" s="89">
        <v>41688</v>
      </c>
      <c r="M3905" s="89"/>
      <c r="N3905" s="54" t="s">
        <v>1093</v>
      </c>
      <c r="O3905" s="90">
        <v>9.7289999999999998E-3</v>
      </c>
      <c r="P3905" s="54">
        <v>7</v>
      </c>
    </row>
    <row r="3906" spans="1:16" ht="24">
      <c r="A3906" s="54" t="s">
        <v>225</v>
      </c>
      <c r="B3906" s="54" t="s">
        <v>185</v>
      </c>
      <c r="C3906" s="54" t="s">
        <v>1124</v>
      </c>
      <c r="D3906" s="54" t="s">
        <v>111</v>
      </c>
      <c r="E3906" s="54" t="s">
        <v>1124</v>
      </c>
      <c r="F3906" s="54" t="s">
        <v>267</v>
      </c>
      <c r="G3906" s="54" t="s">
        <v>360</v>
      </c>
      <c r="H3906" s="54" t="s">
        <v>1094</v>
      </c>
      <c r="I3906" s="54" t="s">
        <v>1095</v>
      </c>
      <c r="J3906" s="54" t="s">
        <v>360</v>
      </c>
      <c r="K3906" s="54" t="s">
        <v>1100</v>
      </c>
      <c r="L3906" s="89">
        <v>42671</v>
      </c>
      <c r="M3906" s="89"/>
      <c r="N3906" s="54" t="s">
        <v>1101</v>
      </c>
      <c r="O3906" s="90">
        <v>0</v>
      </c>
      <c r="P3906" s="54">
        <v>4</v>
      </c>
    </row>
    <row r="3907" spans="1:16" ht="24">
      <c r="A3907" s="54" t="s">
        <v>225</v>
      </c>
      <c r="B3907" s="54" t="s">
        <v>185</v>
      </c>
      <c r="C3907" s="54" t="s">
        <v>1124</v>
      </c>
      <c r="D3907" s="54" t="s">
        <v>111</v>
      </c>
      <c r="E3907" s="54" t="s">
        <v>1124</v>
      </c>
      <c r="F3907" s="54" t="s">
        <v>267</v>
      </c>
      <c r="G3907" s="54" t="s">
        <v>360</v>
      </c>
      <c r="H3907" s="54" t="s">
        <v>1094</v>
      </c>
      <c r="I3907" s="54" t="s">
        <v>1095</v>
      </c>
      <c r="J3907" s="54" t="s">
        <v>360</v>
      </c>
      <c r="K3907" s="54" t="s">
        <v>1102</v>
      </c>
      <c r="L3907" s="89">
        <v>42671</v>
      </c>
      <c r="M3907" s="89"/>
      <c r="N3907" s="54" t="s">
        <v>1103</v>
      </c>
      <c r="O3907" s="90">
        <v>0</v>
      </c>
      <c r="P3907" s="54">
        <v>1</v>
      </c>
    </row>
    <row r="3908" spans="1:16" ht="24">
      <c r="A3908" s="54" t="s">
        <v>225</v>
      </c>
      <c r="B3908" s="54" t="s">
        <v>185</v>
      </c>
      <c r="C3908" s="54" t="s">
        <v>1124</v>
      </c>
      <c r="D3908" s="54" t="s">
        <v>111</v>
      </c>
      <c r="E3908" s="54" t="s">
        <v>1124</v>
      </c>
      <c r="F3908" s="54" t="s">
        <v>267</v>
      </c>
      <c r="G3908" s="54" t="s">
        <v>360</v>
      </c>
      <c r="H3908" s="54" t="s">
        <v>1094</v>
      </c>
      <c r="I3908" s="54" t="s">
        <v>1095</v>
      </c>
      <c r="J3908" s="54" t="s">
        <v>360</v>
      </c>
      <c r="K3908" s="54" t="s">
        <v>1111</v>
      </c>
      <c r="L3908" s="89">
        <v>42671</v>
      </c>
      <c r="M3908" s="89"/>
      <c r="N3908" s="54" t="s">
        <v>1112</v>
      </c>
      <c r="O3908" s="90">
        <v>7.7269999999999986E-3</v>
      </c>
      <c r="P3908" s="54">
        <v>1</v>
      </c>
    </row>
    <row r="3909" spans="1:16" ht="24">
      <c r="A3909" s="54" t="s">
        <v>225</v>
      </c>
      <c r="B3909" s="54" t="s">
        <v>185</v>
      </c>
      <c r="C3909" s="54" t="s">
        <v>1124</v>
      </c>
      <c r="D3909" s="54" t="s">
        <v>111</v>
      </c>
      <c r="E3909" s="54" t="s">
        <v>1124</v>
      </c>
      <c r="F3909" s="54" t="s">
        <v>267</v>
      </c>
      <c r="G3909" s="54" t="s">
        <v>360</v>
      </c>
      <c r="H3909" s="54" t="s">
        <v>1113</v>
      </c>
      <c r="I3909" s="54" t="s">
        <v>1114</v>
      </c>
      <c r="J3909" s="54" t="s">
        <v>360</v>
      </c>
      <c r="K3909" s="54" t="s">
        <v>1113</v>
      </c>
      <c r="L3909" s="89">
        <v>42965</v>
      </c>
      <c r="M3909" s="89"/>
      <c r="N3909" s="54" t="s">
        <v>1115</v>
      </c>
      <c r="O3909" s="90">
        <v>2.3172999999999999E-2</v>
      </c>
      <c r="P3909" s="54">
        <v>13</v>
      </c>
    </row>
    <row r="3910" spans="1:16" ht="24">
      <c r="A3910" s="54" t="s">
        <v>225</v>
      </c>
      <c r="B3910" s="54" t="s">
        <v>185</v>
      </c>
      <c r="C3910" s="54" t="s">
        <v>1142</v>
      </c>
      <c r="D3910" s="54" t="s">
        <v>111</v>
      </c>
      <c r="E3910" s="54" t="s">
        <v>1143</v>
      </c>
      <c r="F3910" s="54" t="s">
        <v>267</v>
      </c>
      <c r="G3910" s="54" t="s">
        <v>186</v>
      </c>
      <c r="H3910" s="54" t="s">
        <v>366</v>
      </c>
      <c r="I3910" s="54" t="s">
        <v>367</v>
      </c>
      <c r="J3910" s="54" t="s">
        <v>186</v>
      </c>
      <c r="K3910" s="54" t="s">
        <v>368</v>
      </c>
      <c r="L3910" s="89">
        <v>41695</v>
      </c>
      <c r="M3910" s="89"/>
      <c r="N3910" s="54" t="s">
        <v>370</v>
      </c>
      <c r="O3910" s="90">
        <v>2.44848</v>
      </c>
      <c r="P3910" s="54">
        <v>1161</v>
      </c>
    </row>
    <row r="3911" spans="1:16" ht="24">
      <c r="A3911" s="54" t="s">
        <v>225</v>
      </c>
      <c r="B3911" s="54" t="s">
        <v>185</v>
      </c>
      <c r="C3911" s="54" t="s">
        <v>1142</v>
      </c>
      <c r="D3911" s="54" t="s">
        <v>111</v>
      </c>
      <c r="E3911" s="54" t="s">
        <v>1143</v>
      </c>
      <c r="F3911" s="54" t="s">
        <v>267</v>
      </c>
      <c r="G3911" s="54" t="s">
        <v>192</v>
      </c>
      <c r="H3911" s="54" t="s">
        <v>275</v>
      </c>
      <c r="I3911" s="54" t="s">
        <v>276</v>
      </c>
      <c r="J3911" s="54" t="s">
        <v>192</v>
      </c>
      <c r="K3911" s="54" t="s">
        <v>460</v>
      </c>
      <c r="L3911" s="89">
        <v>41898</v>
      </c>
      <c r="M3911" s="89"/>
      <c r="N3911" s="54" t="s">
        <v>461</v>
      </c>
      <c r="O3911" s="90">
        <v>0</v>
      </c>
      <c r="P3911" s="54">
        <v>3</v>
      </c>
    </row>
    <row r="3912" spans="1:16" ht="24">
      <c r="A3912" s="54" t="s">
        <v>225</v>
      </c>
      <c r="B3912" s="54" t="s">
        <v>185</v>
      </c>
      <c r="C3912" s="54" t="s">
        <v>1142</v>
      </c>
      <c r="D3912" s="54" t="s">
        <v>111</v>
      </c>
      <c r="E3912" s="54" t="s">
        <v>1143</v>
      </c>
      <c r="F3912" s="54" t="s">
        <v>267</v>
      </c>
      <c r="G3912" s="54" t="s">
        <v>192</v>
      </c>
      <c r="H3912" s="54" t="s">
        <v>275</v>
      </c>
      <c r="I3912" s="54" t="s">
        <v>276</v>
      </c>
      <c r="J3912" s="54" t="s">
        <v>192</v>
      </c>
      <c r="K3912" s="54" t="s">
        <v>277</v>
      </c>
      <c r="L3912" s="89">
        <v>41898</v>
      </c>
      <c r="M3912" s="89"/>
      <c r="N3912" s="54" t="s">
        <v>278</v>
      </c>
      <c r="O3912" s="90">
        <v>0</v>
      </c>
      <c r="P3912" s="54">
        <v>1</v>
      </c>
    </row>
    <row r="3913" spans="1:16" ht="24">
      <c r="A3913" s="54" t="s">
        <v>225</v>
      </c>
      <c r="B3913" s="54" t="s">
        <v>185</v>
      </c>
      <c r="C3913" s="54" t="s">
        <v>1142</v>
      </c>
      <c r="D3913" s="54" t="s">
        <v>111</v>
      </c>
      <c r="E3913" s="54" t="s">
        <v>1143</v>
      </c>
      <c r="F3913" s="54" t="s">
        <v>267</v>
      </c>
      <c r="G3913" s="54" t="s">
        <v>192</v>
      </c>
      <c r="H3913" s="54" t="s">
        <v>275</v>
      </c>
      <c r="I3913" s="54" t="s">
        <v>276</v>
      </c>
      <c r="J3913" s="54" t="s">
        <v>192</v>
      </c>
      <c r="K3913" s="54" t="s">
        <v>279</v>
      </c>
      <c r="L3913" s="89">
        <v>41898</v>
      </c>
      <c r="M3913" s="89"/>
      <c r="N3913" s="54" t="s">
        <v>280</v>
      </c>
      <c r="O3913" s="90">
        <v>0</v>
      </c>
      <c r="P3913" s="54">
        <v>16</v>
      </c>
    </row>
    <row r="3914" spans="1:16" ht="24">
      <c r="A3914" s="54" t="s">
        <v>225</v>
      </c>
      <c r="B3914" s="54" t="s">
        <v>185</v>
      </c>
      <c r="C3914" s="54" t="s">
        <v>1142</v>
      </c>
      <c r="D3914" s="54" t="s">
        <v>111</v>
      </c>
      <c r="E3914" s="54" t="s">
        <v>1143</v>
      </c>
      <c r="F3914" s="54" t="s">
        <v>267</v>
      </c>
      <c r="G3914" s="54" t="s">
        <v>192</v>
      </c>
      <c r="H3914" s="54" t="s">
        <v>275</v>
      </c>
      <c r="I3914" s="54" t="s">
        <v>276</v>
      </c>
      <c r="J3914" s="54" t="s">
        <v>192</v>
      </c>
      <c r="K3914" s="54" t="s">
        <v>466</v>
      </c>
      <c r="L3914" s="89">
        <v>41898</v>
      </c>
      <c r="M3914" s="89"/>
      <c r="N3914" s="54" t="s">
        <v>467</v>
      </c>
      <c r="O3914" s="90">
        <v>0</v>
      </c>
      <c r="P3914" s="54">
        <v>1</v>
      </c>
    </row>
    <row r="3915" spans="1:16" ht="24">
      <c r="A3915" s="54" t="s">
        <v>225</v>
      </c>
      <c r="B3915" s="54" t="s">
        <v>185</v>
      </c>
      <c r="C3915" s="54" t="s">
        <v>1142</v>
      </c>
      <c r="D3915" s="54" t="s">
        <v>111</v>
      </c>
      <c r="E3915" s="54" t="s">
        <v>1143</v>
      </c>
      <c r="F3915" s="54" t="s">
        <v>267</v>
      </c>
      <c r="G3915" s="54" t="s">
        <v>192</v>
      </c>
      <c r="H3915" s="54" t="s">
        <v>275</v>
      </c>
      <c r="I3915" s="54" t="s">
        <v>276</v>
      </c>
      <c r="J3915" s="54" t="s">
        <v>192</v>
      </c>
      <c r="K3915" s="54" t="s">
        <v>468</v>
      </c>
      <c r="L3915" s="89">
        <v>41898</v>
      </c>
      <c r="M3915" s="89"/>
      <c r="N3915" s="54" t="s">
        <v>469</v>
      </c>
      <c r="O3915" s="90">
        <v>0</v>
      </c>
      <c r="P3915" s="54">
        <v>2</v>
      </c>
    </row>
    <row r="3916" spans="1:16" ht="24">
      <c r="A3916" s="54" t="s">
        <v>225</v>
      </c>
      <c r="B3916" s="54" t="s">
        <v>185</v>
      </c>
      <c r="C3916" s="54" t="s">
        <v>1142</v>
      </c>
      <c r="D3916" s="54" t="s">
        <v>111</v>
      </c>
      <c r="E3916" s="54" t="s">
        <v>1143</v>
      </c>
      <c r="F3916" s="54" t="s">
        <v>267</v>
      </c>
      <c r="G3916" s="54" t="s">
        <v>192</v>
      </c>
      <c r="H3916" s="54" t="s">
        <v>473</v>
      </c>
      <c r="I3916" s="54" t="s">
        <v>474</v>
      </c>
      <c r="J3916" s="54" t="s">
        <v>192</v>
      </c>
      <c r="K3916" s="54" t="s">
        <v>475</v>
      </c>
      <c r="L3916" s="89">
        <v>41695</v>
      </c>
      <c r="M3916" s="89"/>
      <c r="N3916" s="54" t="s">
        <v>476</v>
      </c>
      <c r="O3916" s="90">
        <v>0</v>
      </c>
      <c r="P3916" s="54">
        <v>3</v>
      </c>
    </row>
    <row r="3917" spans="1:16" ht="24">
      <c r="A3917" s="54" t="s">
        <v>225</v>
      </c>
      <c r="B3917" s="54" t="s">
        <v>185</v>
      </c>
      <c r="C3917" s="54" t="s">
        <v>1142</v>
      </c>
      <c r="D3917" s="54" t="s">
        <v>111</v>
      </c>
      <c r="E3917" s="54" t="s">
        <v>1143</v>
      </c>
      <c r="F3917" s="54" t="s">
        <v>267</v>
      </c>
      <c r="G3917" s="54" t="s">
        <v>192</v>
      </c>
      <c r="H3917" s="54" t="s">
        <v>473</v>
      </c>
      <c r="I3917" s="54" t="s">
        <v>474</v>
      </c>
      <c r="J3917" s="54" t="s">
        <v>192</v>
      </c>
      <c r="K3917" s="54" t="s">
        <v>479</v>
      </c>
      <c r="L3917" s="89">
        <v>41695</v>
      </c>
      <c r="M3917" s="89"/>
      <c r="N3917" s="54" t="s">
        <v>480</v>
      </c>
      <c r="O3917" s="90">
        <v>0</v>
      </c>
      <c r="P3917" s="54">
        <v>1</v>
      </c>
    </row>
    <row r="3918" spans="1:16" ht="24">
      <c r="A3918" s="54" t="s">
        <v>225</v>
      </c>
      <c r="B3918" s="54" t="s">
        <v>185</v>
      </c>
      <c r="C3918" s="54" t="s">
        <v>1142</v>
      </c>
      <c r="D3918" s="54" t="s">
        <v>111</v>
      </c>
      <c r="E3918" s="54" t="s">
        <v>1143</v>
      </c>
      <c r="F3918" s="54" t="s">
        <v>267</v>
      </c>
      <c r="G3918" s="54" t="s">
        <v>192</v>
      </c>
      <c r="H3918" s="54" t="s">
        <v>473</v>
      </c>
      <c r="I3918" s="54" t="s">
        <v>474</v>
      </c>
      <c r="J3918" s="54" t="s">
        <v>192</v>
      </c>
      <c r="K3918" s="54" t="s">
        <v>489</v>
      </c>
      <c r="L3918" s="89">
        <v>41695</v>
      </c>
      <c r="M3918" s="89"/>
      <c r="N3918" s="54" t="s">
        <v>490</v>
      </c>
      <c r="O3918" s="90">
        <v>9.0063000000000004E-2</v>
      </c>
      <c r="P3918" s="54">
        <v>128</v>
      </c>
    </row>
    <row r="3919" spans="1:16" ht="24">
      <c r="A3919" s="54" t="s">
        <v>225</v>
      </c>
      <c r="B3919" s="54" t="s">
        <v>185</v>
      </c>
      <c r="C3919" s="54" t="s">
        <v>1142</v>
      </c>
      <c r="D3919" s="54" t="s">
        <v>111</v>
      </c>
      <c r="E3919" s="54" t="s">
        <v>1143</v>
      </c>
      <c r="F3919" s="54" t="s">
        <v>267</v>
      </c>
      <c r="G3919" s="54" t="s">
        <v>192</v>
      </c>
      <c r="H3919" s="54" t="s">
        <v>473</v>
      </c>
      <c r="I3919" s="54" t="s">
        <v>474</v>
      </c>
      <c r="J3919" s="54" t="s">
        <v>192</v>
      </c>
      <c r="K3919" s="54" t="s">
        <v>491</v>
      </c>
      <c r="L3919" s="89">
        <v>41695</v>
      </c>
      <c r="M3919" s="89"/>
      <c r="N3919" s="54" t="s">
        <v>492</v>
      </c>
      <c r="O3919" s="90">
        <v>0</v>
      </c>
      <c r="P3919" s="54">
        <v>232</v>
      </c>
    </row>
    <row r="3920" spans="1:16" ht="24">
      <c r="A3920" s="54" t="s">
        <v>225</v>
      </c>
      <c r="B3920" s="54" t="s">
        <v>185</v>
      </c>
      <c r="C3920" s="54" t="s">
        <v>1142</v>
      </c>
      <c r="D3920" s="54" t="s">
        <v>111</v>
      </c>
      <c r="E3920" s="54" t="s">
        <v>1143</v>
      </c>
      <c r="F3920" s="54" t="s">
        <v>267</v>
      </c>
      <c r="G3920" s="54" t="s">
        <v>192</v>
      </c>
      <c r="H3920" s="54" t="s">
        <v>473</v>
      </c>
      <c r="I3920" s="54" t="s">
        <v>474</v>
      </c>
      <c r="J3920" s="54" t="s">
        <v>192</v>
      </c>
      <c r="K3920" s="54" t="s">
        <v>493</v>
      </c>
      <c r="L3920" s="89">
        <v>41695</v>
      </c>
      <c r="M3920" s="89"/>
      <c r="N3920" s="54" t="s">
        <v>494</v>
      </c>
      <c r="O3920" s="90">
        <v>0.284551</v>
      </c>
      <c r="P3920" s="54">
        <v>320</v>
      </c>
    </row>
    <row r="3921" spans="1:16" ht="24">
      <c r="A3921" s="54" t="s">
        <v>225</v>
      </c>
      <c r="B3921" s="54" t="s">
        <v>185</v>
      </c>
      <c r="C3921" s="54" t="s">
        <v>1142</v>
      </c>
      <c r="D3921" s="54" t="s">
        <v>111</v>
      </c>
      <c r="E3921" s="54" t="s">
        <v>1143</v>
      </c>
      <c r="F3921" s="54" t="s">
        <v>267</v>
      </c>
      <c r="G3921" s="54" t="s">
        <v>194</v>
      </c>
      <c r="H3921" s="54" t="s">
        <v>195</v>
      </c>
      <c r="I3921" s="54" t="s">
        <v>673</v>
      </c>
      <c r="J3921" s="54" t="s">
        <v>194</v>
      </c>
      <c r="K3921" s="54" t="s">
        <v>674</v>
      </c>
      <c r="L3921" s="89">
        <v>41814</v>
      </c>
      <c r="M3921" s="89"/>
      <c r="N3921" s="54" t="s">
        <v>675</v>
      </c>
      <c r="O3921" s="90">
        <v>0</v>
      </c>
      <c r="P3921" s="54">
        <v>1</v>
      </c>
    </row>
    <row r="3922" spans="1:16" ht="24">
      <c r="A3922" s="54" t="s">
        <v>225</v>
      </c>
      <c r="B3922" s="54" t="s">
        <v>185</v>
      </c>
      <c r="C3922" s="54" t="s">
        <v>1142</v>
      </c>
      <c r="D3922" s="54" t="s">
        <v>111</v>
      </c>
      <c r="E3922" s="54" t="s">
        <v>1143</v>
      </c>
      <c r="F3922" s="54" t="s">
        <v>267</v>
      </c>
      <c r="G3922" s="54" t="s">
        <v>194</v>
      </c>
      <c r="H3922" s="54" t="s">
        <v>195</v>
      </c>
      <c r="I3922" s="54" t="s">
        <v>673</v>
      </c>
      <c r="J3922" s="54" t="s">
        <v>194</v>
      </c>
      <c r="K3922" s="54" t="s">
        <v>677</v>
      </c>
      <c r="L3922" s="89">
        <v>41814</v>
      </c>
      <c r="M3922" s="89"/>
      <c r="N3922" s="54" t="s">
        <v>678</v>
      </c>
      <c r="O3922" s="90">
        <v>0</v>
      </c>
      <c r="P3922" s="54">
        <v>16</v>
      </c>
    </row>
    <row r="3923" spans="1:16" ht="24">
      <c r="A3923" s="54" t="s">
        <v>225</v>
      </c>
      <c r="B3923" s="54" t="s">
        <v>185</v>
      </c>
      <c r="C3923" s="54" t="s">
        <v>1142</v>
      </c>
      <c r="D3923" s="54" t="s">
        <v>111</v>
      </c>
      <c r="E3923" s="54" t="s">
        <v>1143</v>
      </c>
      <c r="F3923" s="54" t="s">
        <v>267</v>
      </c>
      <c r="G3923" s="54" t="s">
        <v>194</v>
      </c>
      <c r="H3923" s="54" t="s">
        <v>195</v>
      </c>
      <c r="I3923" s="54" t="s">
        <v>673</v>
      </c>
      <c r="J3923" s="54" t="s">
        <v>194</v>
      </c>
      <c r="K3923" s="54" t="s">
        <v>679</v>
      </c>
      <c r="L3923" s="89">
        <v>41814</v>
      </c>
      <c r="M3923" s="89"/>
      <c r="N3923" s="54" t="s">
        <v>680</v>
      </c>
      <c r="O3923" s="90">
        <v>0</v>
      </c>
      <c r="P3923" s="54">
        <v>28</v>
      </c>
    </row>
    <row r="3924" spans="1:16" ht="24">
      <c r="A3924" s="54" t="s">
        <v>225</v>
      </c>
      <c r="B3924" s="54" t="s">
        <v>185</v>
      </c>
      <c r="C3924" s="54" t="s">
        <v>1142</v>
      </c>
      <c r="D3924" s="54" t="s">
        <v>111</v>
      </c>
      <c r="E3924" s="54" t="s">
        <v>1143</v>
      </c>
      <c r="F3924" s="54" t="s">
        <v>267</v>
      </c>
      <c r="G3924" s="54" t="s">
        <v>194</v>
      </c>
      <c r="H3924" s="54" t="s">
        <v>195</v>
      </c>
      <c r="I3924" s="54" t="s">
        <v>673</v>
      </c>
      <c r="J3924" s="54" t="s">
        <v>194</v>
      </c>
      <c r="K3924" s="54" t="s">
        <v>681</v>
      </c>
      <c r="L3924" s="89">
        <v>41814</v>
      </c>
      <c r="M3924" s="89"/>
      <c r="N3924" s="54" t="s">
        <v>682</v>
      </c>
      <c r="O3924" s="90">
        <v>0</v>
      </c>
      <c r="P3924" s="54">
        <v>3</v>
      </c>
    </row>
    <row r="3925" spans="1:16" ht="24">
      <c r="A3925" s="54" t="s">
        <v>225</v>
      </c>
      <c r="B3925" s="54" t="s">
        <v>185</v>
      </c>
      <c r="C3925" s="54" t="s">
        <v>1142</v>
      </c>
      <c r="D3925" s="54" t="s">
        <v>111</v>
      </c>
      <c r="E3925" s="54" t="s">
        <v>1143</v>
      </c>
      <c r="F3925" s="54" t="s">
        <v>267</v>
      </c>
      <c r="G3925" s="54" t="s">
        <v>194</v>
      </c>
      <c r="H3925" s="54" t="s">
        <v>195</v>
      </c>
      <c r="I3925" s="54" t="s">
        <v>673</v>
      </c>
      <c r="J3925" s="54" t="s">
        <v>194</v>
      </c>
      <c r="K3925" s="54" t="s">
        <v>691</v>
      </c>
      <c r="L3925" s="89">
        <v>41814</v>
      </c>
      <c r="M3925" s="89"/>
      <c r="N3925" s="54" t="s">
        <v>692</v>
      </c>
      <c r="O3925" s="90">
        <v>0</v>
      </c>
      <c r="P3925" s="54">
        <v>16</v>
      </c>
    </row>
    <row r="3926" spans="1:16" ht="24">
      <c r="A3926" s="54" t="s">
        <v>225</v>
      </c>
      <c r="B3926" s="54" t="s">
        <v>185</v>
      </c>
      <c r="C3926" s="54" t="s">
        <v>1664</v>
      </c>
      <c r="D3926" s="54" t="s">
        <v>111</v>
      </c>
      <c r="E3926" s="54" t="s">
        <v>1665</v>
      </c>
      <c r="F3926" s="54" t="s">
        <v>267</v>
      </c>
      <c r="G3926" s="54" t="s">
        <v>186</v>
      </c>
      <c r="H3926" s="54" t="s">
        <v>366</v>
      </c>
      <c r="I3926" s="54" t="s">
        <v>367</v>
      </c>
      <c r="J3926" s="54" t="s">
        <v>186</v>
      </c>
      <c r="K3926" s="54" t="s">
        <v>368</v>
      </c>
      <c r="L3926" s="89">
        <v>41695</v>
      </c>
      <c r="M3926" s="89"/>
      <c r="N3926" s="54" t="s">
        <v>370</v>
      </c>
      <c r="O3926" s="90">
        <v>1.6835420000000001</v>
      </c>
      <c r="P3926" s="54">
        <v>170</v>
      </c>
    </row>
    <row r="3927" spans="1:16" ht="24">
      <c r="A3927" s="54" t="s">
        <v>225</v>
      </c>
      <c r="B3927" s="54" t="s">
        <v>185</v>
      </c>
      <c r="C3927" s="54" t="s">
        <v>1664</v>
      </c>
      <c r="D3927" s="54" t="s">
        <v>111</v>
      </c>
      <c r="E3927" s="54" t="s">
        <v>1665</v>
      </c>
      <c r="F3927" s="54" t="s">
        <v>267</v>
      </c>
      <c r="G3927" s="54" t="s">
        <v>192</v>
      </c>
      <c r="H3927" s="54" t="s">
        <v>275</v>
      </c>
      <c r="I3927" s="54" t="s">
        <v>276</v>
      </c>
      <c r="J3927" s="54" t="s">
        <v>192</v>
      </c>
      <c r="K3927" s="54" t="s">
        <v>460</v>
      </c>
      <c r="L3927" s="89">
        <v>41898</v>
      </c>
      <c r="M3927" s="89"/>
      <c r="N3927" s="54" t="s">
        <v>461</v>
      </c>
      <c r="O3927" s="90">
        <v>3.0969999999999999E-3</v>
      </c>
      <c r="P3927" s="54">
        <v>1</v>
      </c>
    </row>
    <row r="3928" spans="1:16" ht="24">
      <c r="A3928" s="54" t="s">
        <v>225</v>
      </c>
      <c r="B3928" s="54" t="s">
        <v>185</v>
      </c>
      <c r="C3928" s="54" t="s">
        <v>1664</v>
      </c>
      <c r="D3928" s="54" t="s">
        <v>111</v>
      </c>
      <c r="E3928" s="54" t="s">
        <v>1665</v>
      </c>
      <c r="F3928" s="54" t="s">
        <v>267</v>
      </c>
      <c r="G3928" s="54" t="s">
        <v>192</v>
      </c>
      <c r="H3928" s="54" t="s">
        <v>473</v>
      </c>
      <c r="I3928" s="54" t="s">
        <v>474</v>
      </c>
      <c r="J3928" s="54" t="s">
        <v>192</v>
      </c>
      <c r="K3928" s="54" t="s">
        <v>475</v>
      </c>
      <c r="L3928" s="89">
        <v>41695</v>
      </c>
      <c r="M3928" s="89"/>
      <c r="N3928" s="54" t="s">
        <v>476</v>
      </c>
      <c r="O3928" s="90">
        <v>1.5275E-2</v>
      </c>
      <c r="P3928" s="54">
        <v>1</v>
      </c>
    </row>
    <row r="3929" spans="1:16" ht="24">
      <c r="A3929" s="54" t="s">
        <v>225</v>
      </c>
      <c r="B3929" s="54" t="s">
        <v>185</v>
      </c>
      <c r="C3929" s="54" t="s">
        <v>1664</v>
      </c>
      <c r="D3929" s="54" t="s">
        <v>111</v>
      </c>
      <c r="E3929" s="54" t="s">
        <v>1665</v>
      </c>
      <c r="F3929" s="54" t="s">
        <v>267</v>
      </c>
      <c r="G3929" s="54" t="s">
        <v>192</v>
      </c>
      <c r="H3929" s="54" t="s">
        <v>473</v>
      </c>
      <c r="I3929" s="54" t="s">
        <v>474</v>
      </c>
      <c r="J3929" s="54" t="s">
        <v>192</v>
      </c>
      <c r="K3929" s="54" t="s">
        <v>489</v>
      </c>
      <c r="L3929" s="89">
        <v>41695</v>
      </c>
      <c r="M3929" s="89"/>
      <c r="N3929" s="54" t="s">
        <v>490</v>
      </c>
      <c r="O3929" s="90">
        <v>0.35884100000000002</v>
      </c>
      <c r="P3929" s="54">
        <v>24</v>
      </c>
    </row>
    <row r="3930" spans="1:16" ht="24">
      <c r="A3930" s="54" t="s">
        <v>225</v>
      </c>
      <c r="B3930" s="54" t="s">
        <v>185</v>
      </c>
      <c r="C3930" s="54" t="s">
        <v>1664</v>
      </c>
      <c r="D3930" s="54" t="s">
        <v>111</v>
      </c>
      <c r="E3930" s="54" t="s">
        <v>1665</v>
      </c>
      <c r="F3930" s="54" t="s">
        <v>267</v>
      </c>
      <c r="G3930" s="54" t="s">
        <v>192</v>
      </c>
      <c r="H3930" s="54" t="s">
        <v>473</v>
      </c>
      <c r="I3930" s="54" t="s">
        <v>474</v>
      </c>
      <c r="J3930" s="54" t="s">
        <v>192</v>
      </c>
      <c r="K3930" s="54" t="s">
        <v>491</v>
      </c>
      <c r="L3930" s="89">
        <v>41695</v>
      </c>
      <c r="M3930" s="89"/>
      <c r="N3930" s="54" t="s">
        <v>492</v>
      </c>
      <c r="O3930" s="90">
        <v>0.24493699999999999</v>
      </c>
      <c r="P3930" s="54">
        <v>33</v>
      </c>
    </row>
    <row r="3931" spans="1:16" ht="24">
      <c r="A3931" s="54" t="s">
        <v>225</v>
      </c>
      <c r="B3931" s="54" t="s">
        <v>185</v>
      </c>
      <c r="C3931" s="54" t="s">
        <v>1664</v>
      </c>
      <c r="D3931" s="54" t="s">
        <v>111</v>
      </c>
      <c r="E3931" s="54" t="s">
        <v>1665</v>
      </c>
      <c r="F3931" s="54" t="s">
        <v>267</v>
      </c>
      <c r="G3931" s="54" t="s">
        <v>192</v>
      </c>
      <c r="H3931" s="54" t="s">
        <v>473</v>
      </c>
      <c r="I3931" s="54" t="s">
        <v>474</v>
      </c>
      <c r="J3931" s="54" t="s">
        <v>192</v>
      </c>
      <c r="K3931" s="54" t="s">
        <v>493</v>
      </c>
      <c r="L3931" s="89">
        <v>41695</v>
      </c>
      <c r="M3931" s="89"/>
      <c r="N3931" s="54" t="s">
        <v>494</v>
      </c>
      <c r="O3931" s="90">
        <v>0.56466899999999998</v>
      </c>
      <c r="P3931" s="54">
        <v>38</v>
      </c>
    </row>
    <row r="3932" spans="1:16" ht="24">
      <c r="A3932" s="54" t="s">
        <v>225</v>
      </c>
      <c r="B3932" s="54" t="s">
        <v>185</v>
      </c>
      <c r="C3932" s="54" t="s">
        <v>1664</v>
      </c>
      <c r="D3932" s="54" t="s">
        <v>111</v>
      </c>
      <c r="E3932" s="54" t="s">
        <v>1665</v>
      </c>
      <c r="F3932" s="54" t="s">
        <v>267</v>
      </c>
      <c r="G3932" s="54" t="s">
        <v>194</v>
      </c>
      <c r="H3932" s="54" t="s">
        <v>195</v>
      </c>
      <c r="I3932" s="54" t="s">
        <v>673</v>
      </c>
      <c r="J3932" s="54" t="s">
        <v>194</v>
      </c>
      <c r="K3932" s="54" t="s">
        <v>674</v>
      </c>
      <c r="L3932" s="89">
        <v>41814</v>
      </c>
      <c r="M3932" s="89"/>
      <c r="N3932" s="54" t="s">
        <v>675</v>
      </c>
      <c r="O3932" s="90">
        <v>3.0963999999999998E-2</v>
      </c>
      <c r="P3932" s="54">
        <v>2</v>
      </c>
    </row>
    <row r="3933" spans="1:16" ht="24">
      <c r="A3933" s="54" t="s">
        <v>225</v>
      </c>
      <c r="B3933" s="54" t="s">
        <v>185</v>
      </c>
      <c r="C3933" s="54" t="s">
        <v>1664</v>
      </c>
      <c r="D3933" s="54" t="s">
        <v>111</v>
      </c>
      <c r="E3933" s="54" t="s">
        <v>1665</v>
      </c>
      <c r="F3933" s="54" t="s">
        <v>267</v>
      </c>
      <c r="G3933" s="54" t="s">
        <v>194</v>
      </c>
      <c r="H3933" s="54" t="s">
        <v>195</v>
      </c>
      <c r="I3933" s="54" t="s">
        <v>673</v>
      </c>
      <c r="J3933" s="54" t="s">
        <v>194</v>
      </c>
      <c r="K3933" s="54" t="s">
        <v>677</v>
      </c>
      <c r="L3933" s="89">
        <v>41814</v>
      </c>
      <c r="M3933" s="89"/>
      <c r="N3933" s="54" t="s">
        <v>678</v>
      </c>
      <c r="O3933" s="90">
        <v>5.5363000000000002E-2</v>
      </c>
      <c r="P3933" s="54">
        <v>5</v>
      </c>
    </row>
    <row r="3934" spans="1:16" ht="24">
      <c r="A3934" s="54" t="s">
        <v>225</v>
      </c>
      <c r="B3934" s="54" t="s">
        <v>185</v>
      </c>
      <c r="C3934" s="54" t="s">
        <v>1664</v>
      </c>
      <c r="D3934" s="54" t="s">
        <v>111</v>
      </c>
      <c r="E3934" s="54" t="s">
        <v>1665</v>
      </c>
      <c r="F3934" s="54" t="s">
        <v>267</v>
      </c>
      <c r="G3934" s="54" t="s">
        <v>194</v>
      </c>
      <c r="H3934" s="54" t="s">
        <v>195</v>
      </c>
      <c r="I3934" s="54" t="s">
        <v>673</v>
      </c>
      <c r="J3934" s="54" t="s">
        <v>194</v>
      </c>
      <c r="K3934" s="54" t="s">
        <v>679</v>
      </c>
      <c r="L3934" s="89">
        <v>41814</v>
      </c>
      <c r="M3934" s="89"/>
      <c r="N3934" s="54" t="s">
        <v>680</v>
      </c>
      <c r="O3934" s="90">
        <v>3.1185999999999998E-2</v>
      </c>
      <c r="P3934" s="54">
        <v>3</v>
      </c>
    </row>
    <row r="3935" spans="1:16" ht="24">
      <c r="A3935" s="54" t="s">
        <v>225</v>
      </c>
      <c r="B3935" s="54" t="s">
        <v>185</v>
      </c>
      <c r="C3935" s="54" t="s">
        <v>1664</v>
      </c>
      <c r="D3935" s="54" t="s">
        <v>111</v>
      </c>
      <c r="E3935" s="54" t="s">
        <v>1665</v>
      </c>
      <c r="F3935" s="54" t="s">
        <v>267</v>
      </c>
      <c r="G3935" s="54" t="s">
        <v>194</v>
      </c>
      <c r="H3935" s="54" t="s">
        <v>195</v>
      </c>
      <c r="I3935" s="54" t="s">
        <v>673</v>
      </c>
      <c r="J3935" s="54" t="s">
        <v>194</v>
      </c>
      <c r="K3935" s="54" t="s">
        <v>691</v>
      </c>
      <c r="L3935" s="89">
        <v>41814</v>
      </c>
      <c r="M3935" s="89"/>
      <c r="N3935" s="54" t="s">
        <v>692</v>
      </c>
      <c r="O3935" s="90">
        <v>5.5363000000000002E-2</v>
      </c>
      <c r="P3935" s="54">
        <v>5</v>
      </c>
    </row>
    <row r="3936" spans="1:16" ht="24">
      <c r="A3936" s="54" t="s">
        <v>225</v>
      </c>
      <c r="B3936" s="54" t="s">
        <v>185</v>
      </c>
      <c r="C3936" s="54" t="s">
        <v>1664</v>
      </c>
      <c r="D3936" s="54" t="s">
        <v>111</v>
      </c>
      <c r="E3936" s="54" t="s">
        <v>1665</v>
      </c>
      <c r="F3936" s="54" t="s">
        <v>267</v>
      </c>
      <c r="G3936" s="54" t="s">
        <v>302</v>
      </c>
      <c r="H3936" s="54" t="s">
        <v>303</v>
      </c>
      <c r="I3936" s="54" t="s">
        <v>304</v>
      </c>
      <c r="J3936" s="54" t="s">
        <v>302</v>
      </c>
      <c r="K3936" s="54" t="s">
        <v>303</v>
      </c>
      <c r="L3936" s="89">
        <v>41695</v>
      </c>
      <c r="M3936" s="89"/>
      <c r="N3936" s="54" t="s">
        <v>305</v>
      </c>
      <c r="O3936" s="90">
        <v>4.6239000000000002E-2</v>
      </c>
      <c r="P3936" s="54">
        <v>3</v>
      </c>
    </row>
    <row r="3937" spans="1:16" ht="24">
      <c r="A3937" s="54" t="s">
        <v>225</v>
      </c>
      <c r="B3937" s="54" t="s">
        <v>185</v>
      </c>
      <c r="C3937" s="54" t="s">
        <v>1664</v>
      </c>
      <c r="D3937" s="54" t="s">
        <v>111</v>
      </c>
      <c r="E3937" s="54" t="s">
        <v>1665</v>
      </c>
      <c r="F3937" s="54" t="s">
        <v>267</v>
      </c>
      <c r="G3937" s="54" t="s">
        <v>302</v>
      </c>
      <c r="H3937" s="54" t="s">
        <v>303</v>
      </c>
      <c r="I3937" s="54" t="s">
        <v>304</v>
      </c>
      <c r="J3937" s="54" t="s">
        <v>302</v>
      </c>
      <c r="K3937" s="54" t="s">
        <v>308</v>
      </c>
      <c r="L3937" s="89">
        <v>41695</v>
      </c>
      <c r="M3937" s="89"/>
      <c r="N3937" s="54" t="s">
        <v>309</v>
      </c>
      <c r="O3937" s="90">
        <v>3.0757E-2</v>
      </c>
      <c r="P3937" s="54">
        <v>2</v>
      </c>
    </row>
    <row r="3938" spans="1:16" ht="24">
      <c r="A3938" s="54" t="s">
        <v>225</v>
      </c>
      <c r="B3938" s="54" t="s">
        <v>185</v>
      </c>
      <c r="C3938" s="54" t="s">
        <v>1664</v>
      </c>
      <c r="D3938" s="54" t="s">
        <v>111</v>
      </c>
      <c r="E3938" s="54" t="s">
        <v>1665</v>
      </c>
      <c r="F3938" s="54" t="s">
        <v>267</v>
      </c>
      <c r="G3938" s="54" t="s">
        <v>302</v>
      </c>
      <c r="H3938" s="54" t="s">
        <v>303</v>
      </c>
      <c r="I3938" s="54" t="s">
        <v>304</v>
      </c>
      <c r="J3938" s="54" t="s">
        <v>302</v>
      </c>
      <c r="K3938" s="54" t="s">
        <v>812</v>
      </c>
      <c r="L3938" s="89">
        <v>41695</v>
      </c>
      <c r="M3938" s="89"/>
      <c r="N3938" s="54" t="s">
        <v>813</v>
      </c>
      <c r="O3938" s="90">
        <v>0</v>
      </c>
      <c r="P3938" s="54">
        <v>1</v>
      </c>
    </row>
    <row r="3939" spans="1:16" ht="24">
      <c r="A3939" s="54" t="s">
        <v>225</v>
      </c>
      <c r="B3939" s="54" t="s">
        <v>185</v>
      </c>
      <c r="C3939" s="54" t="s">
        <v>1664</v>
      </c>
      <c r="D3939" s="54" t="s">
        <v>111</v>
      </c>
      <c r="E3939" s="54" t="s">
        <v>1665</v>
      </c>
      <c r="F3939" s="54" t="s">
        <v>267</v>
      </c>
      <c r="G3939" s="54" t="s">
        <v>854</v>
      </c>
      <c r="H3939" s="54" t="s">
        <v>876</v>
      </c>
      <c r="I3939" s="54" t="s">
        <v>877</v>
      </c>
      <c r="J3939" s="54" t="s">
        <v>854</v>
      </c>
      <c r="K3939" s="54" t="s">
        <v>872</v>
      </c>
      <c r="L3939" s="89">
        <v>41695</v>
      </c>
      <c r="M3939" s="89"/>
      <c r="N3939" s="54" t="s">
        <v>882</v>
      </c>
      <c r="O3939" s="90">
        <v>3.1390000000000001E-2</v>
      </c>
      <c r="P3939" s="54">
        <v>2</v>
      </c>
    </row>
    <row r="3940" spans="1:16" ht="24">
      <c r="A3940" s="54" t="s">
        <v>225</v>
      </c>
      <c r="B3940" s="54" t="s">
        <v>185</v>
      </c>
      <c r="C3940" s="54" t="s">
        <v>1664</v>
      </c>
      <c r="D3940" s="54" t="s">
        <v>111</v>
      </c>
      <c r="E3940" s="54" t="s">
        <v>1665</v>
      </c>
      <c r="F3940" s="54" t="s">
        <v>267</v>
      </c>
      <c r="G3940" s="54" t="s">
        <v>199</v>
      </c>
      <c r="H3940" s="54" t="s">
        <v>971</v>
      </c>
      <c r="I3940" s="54" t="s">
        <v>972</v>
      </c>
      <c r="J3940" s="54" t="s">
        <v>199</v>
      </c>
      <c r="K3940" s="54" t="s">
        <v>983</v>
      </c>
      <c r="L3940" s="89">
        <v>41695</v>
      </c>
      <c r="M3940" s="89"/>
      <c r="N3940" s="54" t="s">
        <v>984</v>
      </c>
      <c r="O3940" s="90">
        <v>3.0963999999999998E-2</v>
      </c>
      <c r="P3940" s="54">
        <v>2</v>
      </c>
    </row>
    <row r="3941" spans="1:16" ht="24">
      <c r="A3941" s="54" t="s">
        <v>225</v>
      </c>
      <c r="B3941" s="54" t="s">
        <v>185</v>
      </c>
      <c r="C3941" s="54" t="s">
        <v>345</v>
      </c>
      <c r="D3941" s="54" t="s">
        <v>111</v>
      </c>
      <c r="E3941" s="54" t="s">
        <v>335</v>
      </c>
      <c r="F3941" s="54" t="s">
        <v>267</v>
      </c>
      <c r="G3941" s="54" t="s">
        <v>194</v>
      </c>
      <c r="H3941" s="54" t="s">
        <v>346</v>
      </c>
      <c r="I3941" s="54" t="s">
        <v>347</v>
      </c>
      <c r="J3941" s="54" t="s">
        <v>194</v>
      </c>
      <c r="K3941" s="54" t="s">
        <v>346</v>
      </c>
      <c r="L3941" s="89">
        <v>41767</v>
      </c>
      <c r="M3941" s="89"/>
      <c r="N3941" s="54" t="s">
        <v>348</v>
      </c>
      <c r="O3941" s="90">
        <v>0.24879499999999999</v>
      </c>
      <c r="P3941" s="54">
        <v>16</v>
      </c>
    </row>
    <row r="3942" spans="1:16" ht="24">
      <c r="A3942" s="54" t="s">
        <v>225</v>
      </c>
      <c r="B3942" s="54" t="s">
        <v>185</v>
      </c>
      <c r="C3942" s="54" t="s">
        <v>345</v>
      </c>
      <c r="D3942" s="54" t="s">
        <v>111</v>
      </c>
      <c r="E3942" s="54" t="s">
        <v>335</v>
      </c>
      <c r="F3942" s="54" t="s">
        <v>267</v>
      </c>
      <c r="G3942" s="54" t="s">
        <v>207</v>
      </c>
      <c r="H3942" s="54" t="s">
        <v>337</v>
      </c>
      <c r="I3942" s="54" t="s">
        <v>338</v>
      </c>
      <c r="J3942" s="54" t="s">
        <v>207</v>
      </c>
      <c r="K3942" s="54" t="s">
        <v>337</v>
      </c>
      <c r="L3942" s="89">
        <v>41870</v>
      </c>
      <c r="M3942" s="89"/>
      <c r="N3942" s="54" t="s">
        <v>339</v>
      </c>
      <c r="O3942" s="90">
        <v>2.0634610000000002</v>
      </c>
      <c r="P3942" s="54">
        <v>187</v>
      </c>
    </row>
    <row r="3943" spans="1:16" ht="24">
      <c r="A3943" s="54" t="s">
        <v>225</v>
      </c>
      <c r="B3943" s="54" t="s">
        <v>185</v>
      </c>
      <c r="C3943" s="54" t="s">
        <v>345</v>
      </c>
      <c r="D3943" s="54" t="s">
        <v>111</v>
      </c>
      <c r="E3943" s="54" t="s">
        <v>335</v>
      </c>
      <c r="F3943" s="54" t="s">
        <v>267</v>
      </c>
      <c r="G3943" s="54" t="s">
        <v>207</v>
      </c>
      <c r="H3943" s="54" t="s">
        <v>340</v>
      </c>
      <c r="I3943" s="54" t="s">
        <v>341</v>
      </c>
      <c r="J3943" s="54" t="s">
        <v>207</v>
      </c>
      <c r="K3943" s="54" t="s">
        <v>340</v>
      </c>
      <c r="L3943" s="89">
        <v>41761</v>
      </c>
      <c r="M3943" s="89"/>
      <c r="N3943" s="54" t="s">
        <v>342</v>
      </c>
      <c r="O3943" s="90">
        <v>0.32361299999999998</v>
      </c>
      <c r="P3943" s="54">
        <v>33</v>
      </c>
    </row>
    <row r="3944" spans="1:16" ht="24">
      <c r="A3944" s="54" t="s">
        <v>225</v>
      </c>
      <c r="B3944" s="54" t="s">
        <v>185</v>
      </c>
      <c r="C3944" s="54" t="s">
        <v>1125</v>
      </c>
      <c r="D3944" s="54" t="s">
        <v>111</v>
      </c>
      <c r="E3944" s="54" t="s">
        <v>365</v>
      </c>
      <c r="F3944" s="54" t="s">
        <v>267</v>
      </c>
      <c r="G3944" s="54" t="s">
        <v>186</v>
      </c>
      <c r="H3944" s="54" t="s">
        <v>366</v>
      </c>
      <c r="I3944" s="54" t="s">
        <v>367</v>
      </c>
      <c r="J3944" s="54" t="s">
        <v>186</v>
      </c>
      <c r="K3944" s="54" t="s">
        <v>368</v>
      </c>
      <c r="L3944" s="89">
        <v>41695</v>
      </c>
      <c r="M3944" s="89"/>
      <c r="N3944" s="54" t="s">
        <v>370</v>
      </c>
      <c r="O3944" s="90">
        <v>0.18528</v>
      </c>
      <c r="P3944" s="54">
        <v>15</v>
      </c>
    </row>
    <row r="3945" spans="1:16" ht="24">
      <c r="A3945" s="54" t="s">
        <v>225</v>
      </c>
      <c r="B3945" s="54" t="s">
        <v>185</v>
      </c>
      <c r="C3945" s="54" t="s">
        <v>1125</v>
      </c>
      <c r="D3945" s="54" t="s">
        <v>111</v>
      </c>
      <c r="E3945" s="54" t="s">
        <v>365</v>
      </c>
      <c r="F3945" s="54" t="s">
        <v>267</v>
      </c>
      <c r="G3945" s="54" t="s">
        <v>186</v>
      </c>
      <c r="H3945" s="54" t="s">
        <v>366</v>
      </c>
      <c r="I3945" s="54" t="s">
        <v>367</v>
      </c>
      <c r="J3945" s="54" t="s">
        <v>186</v>
      </c>
      <c r="K3945" s="54" t="s">
        <v>371</v>
      </c>
      <c r="L3945" s="89">
        <v>41695</v>
      </c>
      <c r="M3945" s="89"/>
      <c r="N3945" s="54" t="s">
        <v>373</v>
      </c>
      <c r="O3945" s="90">
        <v>8.6590000000000014E-2</v>
      </c>
      <c r="P3945" s="54">
        <v>6</v>
      </c>
    </row>
    <row r="3946" spans="1:16" ht="24">
      <c r="A3946" s="54" t="s">
        <v>225</v>
      </c>
      <c r="B3946" s="54" t="s">
        <v>185</v>
      </c>
      <c r="C3946" s="54" t="s">
        <v>1125</v>
      </c>
      <c r="D3946" s="54" t="s">
        <v>111</v>
      </c>
      <c r="E3946" s="54" t="s">
        <v>365</v>
      </c>
      <c r="F3946" s="54" t="s">
        <v>267</v>
      </c>
      <c r="G3946" s="54" t="s">
        <v>186</v>
      </c>
      <c r="H3946" s="54" t="s">
        <v>366</v>
      </c>
      <c r="I3946" s="54" t="s">
        <v>367</v>
      </c>
      <c r="J3946" s="54" t="s">
        <v>186</v>
      </c>
      <c r="K3946" s="54" t="s">
        <v>374</v>
      </c>
      <c r="L3946" s="89">
        <v>41695</v>
      </c>
      <c r="M3946" s="89"/>
      <c r="N3946" s="54" t="s">
        <v>375</v>
      </c>
      <c r="O3946" s="90">
        <v>1.349888</v>
      </c>
      <c r="P3946" s="54">
        <v>117</v>
      </c>
    </row>
    <row r="3947" spans="1:16" ht="24">
      <c r="A3947" s="54" t="s">
        <v>225</v>
      </c>
      <c r="B3947" s="54" t="s">
        <v>185</v>
      </c>
      <c r="C3947" s="54" t="s">
        <v>1125</v>
      </c>
      <c r="D3947" s="54" t="s">
        <v>111</v>
      </c>
      <c r="E3947" s="54" t="s">
        <v>365</v>
      </c>
      <c r="F3947" s="54" t="s">
        <v>267</v>
      </c>
      <c r="G3947" s="54" t="s">
        <v>186</v>
      </c>
      <c r="H3947" s="54" t="s">
        <v>366</v>
      </c>
      <c r="I3947" s="54" t="s">
        <v>367</v>
      </c>
      <c r="J3947" s="54" t="s">
        <v>186</v>
      </c>
      <c r="K3947" s="54" t="s">
        <v>376</v>
      </c>
      <c r="L3947" s="89">
        <v>41695</v>
      </c>
      <c r="M3947" s="89"/>
      <c r="N3947" s="54" t="s">
        <v>377</v>
      </c>
      <c r="O3947" s="90">
        <v>0.17885300000000001</v>
      </c>
      <c r="P3947" s="54">
        <v>12</v>
      </c>
    </row>
    <row r="3948" spans="1:16" ht="24">
      <c r="A3948" s="54" t="s">
        <v>225</v>
      </c>
      <c r="B3948" s="54" t="s">
        <v>185</v>
      </c>
      <c r="C3948" s="54" t="s">
        <v>1125</v>
      </c>
      <c r="D3948" s="54" t="s">
        <v>111</v>
      </c>
      <c r="E3948" s="54" t="s">
        <v>365</v>
      </c>
      <c r="F3948" s="54" t="s">
        <v>267</v>
      </c>
      <c r="G3948" s="54" t="s">
        <v>192</v>
      </c>
      <c r="H3948" s="54" t="s">
        <v>275</v>
      </c>
      <c r="I3948" s="54" t="s">
        <v>276</v>
      </c>
      <c r="J3948" s="54" t="s">
        <v>192</v>
      </c>
      <c r="K3948" s="54" t="s">
        <v>460</v>
      </c>
      <c r="L3948" s="89">
        <v>41898</v>
      </c>
      <c r="M3948" s="89"/>
      <c r="N3948" s="54" t="s">
        <v>461</v>
      </c>
      <c r="O3948" s="90">
        <v>0.14254</v>
      </c>
      <c r="P3948" s="54">
        <v>9</v>
      </c>
    </row>
    <row r="3949" spans="1:16" ht="24">
      <c r="A3949" s="54" t="s">
        <v>225</v>
      </c>
      <c r="B3949" s="54" t="s">
        <v>185</v>
      </c>
      <c r="C3949" s="54" t="s">
        <v>1125</v>
      </c>
      <c r="D3949" s="54" t="s">
        <v>111</v>
      </c>
      <c r="E3949" s="54" t="s">
        <v>365</v>
      </c>
      <c r="F3949" s="54" t="s">
        <v>267</v>
      </c>
      <c r="G3949" s="54" t="s">
        <v>192</v>
      </c>
      <c r="H3949" s="54" t="s">
        <v>275</v>
      </c>
      <c r="I3949" s="54" t="s">
        <v>276</v>
      </c>
      <c r="J3949" s="54" t="s">
        <v>192</v>
      </c>
      <c r="K3949" s="54" t="s">
        <v>277</v>
      </c>
      <c r="L3949" s="89">
        <v>41898</v>
      </c>
      <c r="M3949" s="89"/>
      <c r="N3949" s="54" t="s">
        <v>278</v>
      </c>
      <c r="O3949" s="90">
        <v>0.70130899999999996</v>
      </c>
      <c r="P3949" s="54">
        <v>51</v>
      </c>
    </row>
    <row r="3950" spans="1:16" ht="24">
      <c r="A3950" s="54" t="s">
        <v>225</v>
      </c>
      <c r="B3950" s="54" t="s">
        <v>185</v>
      </c>
      <c r="C3950" s="54" t="s">
        <v>1125</v>
      </c>
      <c r="D3950" s="54" t="s">
        <v>111</v>
      </c>
      <c r="E3950" s="54" t="s">
        <v>365</v>
      </c>
      <c r="F3950" s="54" t="s">
        <v>267</v>
      </c>
      <c r="G3950" s="54" t="s">
        <v>192</v>
      </c>
      <c r="H3950" s="54" t="s">
        <v>275</v>
      </c>
      <c r="I3950" s="54" t="s">
        <v>276</v>
      </c>
      <c r="J3950" s="54" t="s">
        <v>192</v>
      </c>
      <c r="K3950" s="54" t="s">
        <v>279</v>
      </c>
      <c r="L3950" s="89">
        <v>41898</v>
      </c>
      <c r="M3950" s="89"/>
      <c r="N3950" s="54" t="s">
        <v>280</v>
      </c>
      <c r="O3950" s="90">
        <v>0.24615899999999999</v>
      </c>
      <c r="P3950" s="54">
        <v>16</v>
      </c>
    </row>
    <row r="3951" spans="1:16" ht="24">
      <c r="A3951" s="54" t="s">
        <v>225</v>
      </c>
      <c r="B3951" s="54" t="s">
        <v>185</v>
      </c>
      <c r="C3951" s="54" t="s">
        <v>1125</v>
      </c>
      <c r="D3951" s="54" t="s">
        <v>111</v>
      </c>
      <c r="E3951" s="54" t="s">
        <v>365</v>
      </c>
      <c r="F3951" s="54" t="s">
        <v>267</v>
      </c>
      <c r="G3951" s="54" t="s">
        <v>192</v>
      </c>
      <c r="H3951" s="54" t="s">
        <v>275</v>
      </c>
      <c r="I3951" s="54" t="s">
        <v>276</v>
      </c>
      <c r="J3951" s="54" t="s">
        <v>192</v>
      </c>
      <c r="K3951" s="54" t="s">
        <v>281</v>
      </c>
      <c r="L3951" s="89">
        <v>41898</v>
      </c>
      <c r="M3951" s="89"/>
      <c r="N3951" s="54" t="s">
        <v>282</v>
      </c>
      <c r="O3951" s="90">
        <v>3.1182999999999999E-2</v>
      </c>
      <c r="P3951" s="54">
        <v>2</v>
      </c>
    </row>
    <row r="3952" spans="1:16" ht="24">
      <c r="A3952" s="54" t="s">
        <v>225</v>
      </c>
      <c r="B3952" s="54" t="s">
        <v>185</v>
      </c>
      <c r="C3952" s="54" t="s">
        <v>1125</v>
      </c>
      <c r="D3952" s="54" t="s">
        <v>111</v>
      </c>
      <c r="E3952" s="54" t="s">
        <v>365</v>
      </c>
      <c r="F3952" s="54" t="s">
        <v>267</v>
      </c>
      <c r="G3952" s="54" t="s">
        <v>192</v>
      </c>
      <c r="H3952" s="54" t="s">
        <v>275</v>
      </c>
      <c r="I3952" s="54" t="s">
        <v>276</v>
      </c>
      <c r="J3952" s="54" t="s">
        <v>192</v>
      </c>
      <c r="K3952" s="54" t="s">
        <v>462</v>
      </c>
      <c r="L3952" s="89">
        <v>41898</v>
      </c>
      <c r="M3952" s="89"/>
      <c r="N3952" s="54" t="s">
        <v>463</v>
      </c>
      <c r="O3952" s="90">
        <v>0.19089999999999999</v>
      </c>
      <c r="P3952" s="54">
        <v>12</v>
      </c>
    </row>
    <row r="3953" spans="1:16" ht="24">
      <c r="A3953" s="54" t="s">
        <v>225</v>
      </c>
      <c r="B3953" s="54" t="s">
        <v>185</v>
      </c>
      <c r="C3953" s="54" t="s">
        <v>1125</v>
      </c>
      <c r="D3953" s="54" t="s">
        <v>111</v>
      </c>
      <c r="E3953" s="54" t="s">
        <v>365</v>
      </c>
      <c r="F3953" s="54" t="s">
        <v>267</v>
      </c>
      <c r="G3953" s="54" t="s">
        <v>192</v>
      </c>
      <c r="H3953" s="54" t="s">
        <v>275</v>
      </c>
      <c r="I3953" s="54" t="s">
        <v>276</v>
      </c>
      <c r="J3953" s="54" t="s">
        <v>192</v>
      </c>
      <c r="K3953" s="54" t="s">
        <v>464</v>
      </c>
      <c r="L3953" s="89">
        <v>41898</v>
      </c>
      <c r="M3953" s="89"/>
      <c r="N3953" s="54" t="s">
        <v>465</v>
      </c>
      <c r="O3953" s="90">
        <v>0.17499200000000001</v>
      </c>
      <c r="P3953" s="54">
        <v>11</v>
      </c>
    </row>
    <row r="3954" spans="1:16" ht="24">
      <c r="A3954" s="54" t="s">
        <v>225</v>
      </c>
      <c r="B3954" s="54" t="s">
        <v>185</v>
      </c>
      <c r="C3954" s="54" t="s">
        <v>1125</v>
      </c>
      <c r="D3954" s="54" t="s">
        <v>111</v>
      </c>
      <c r="E3954" s="54" t="s">
        <v>365</v>
      </c>
      <c r="F3954" s="54" t="s">
        <v>267</v>
      </c>
      <c r="G3954" s="54" t="s">
        <v>192</v>
      </c>
      <c r="H3954" s="54" t="s">
        <v>275</v>
      </c>
      <c r="I3954" s="54" t="s">
        <v>276</v>
      </c>
      <c r="J3954" s="54" t="s">
        <v>192</v>
      </c>
      <c r="K3954" s="54" t="s">
        <v>466</v>
      </c>
      <c r="L3954" s="89">
        <v>41898</v>
      </c>
      <c r="M3954" s="89"/>
      <c r="N3954" s="54" t="s">
        <v>467</v>
      </c>
      <c r="O3954" s="90">
        <v>6.3632999999999995E-2</v>
      </c>
      <c r="P3954" s="54">
        <v>4</v>
      </c>
    </row>
    <row r="3955" spans="1:16" ht="24">
      <c r="A3955" s="54" t="s">
        <v>225</v>
      </c>
      <c r="B3955" s="54" t="s">
        <v>185</v>
      </c>
      <c r="C3955" s="54" t="s">
        <v>1125</v>
      </c>
      <c r="D3955" s="54" t="s">
        <v>111</v>
      </c>
      <c r="E3955" s="54" t="s">
        <v>365</v>
      </c>
      <c r="F3955" s="54" t="s">
        <v>267</v>
      </c>
      <c r="G3955" s="54" t="s">
        <v>192</v>
      </c>
      <c r="H3955" s="54" t="s">
        <v>275</v>
      </c>
      <c r="I3955" s="54" t="s">
        <v>276</v>
      </c>
      <c r="J3955" s="54" t="s">
        <v>192</v>
      </c>
      <c r="K3955" s="54" t="s">
        <v>468</v>
      </c>
      <c r="L3955" s="89">
        <v>41898</v>
      </c>
      <c r="M3955" s="89"/>
      <c r="N3955" s="54" t="s">
        <v>469</v>
      </c>
      <c r="O3955" s="90">
        <v>7.8273999999999996E-2</v>
      </c>
      <c r="P3955" s="54">
        <v>5</v>
      </c>
    </row>
    <row r="3956" spans="1:16" ht="24">
      <c r="A3956" s="54" t="s">
        <v>225</v>
      </c>
      <c r="B3956" s="54" t="s">
        <v>185</v>
      </c>
      <c r="C3956" s="54" t="s">
        <v>1125</v>
      </c>
      <c r="D3956" s="54" t="s">
        <v>111</v>
      </c>
      <c r="E3956" s="54" t="s">
        <v>365</v>
      </c>
      <c r="F3956" s="54" t="s">
        <v>267</v>
      </c>
      <c r="G3956" s="54" t="s">
        <v>192</v>
      </c>
      <c r="H3956" s="54" t="s">
        <v>473</v>
      </c>
      <c r="I3956" s="54" t="s">
        <v>474</v>
      </c>
      <c r="J3956" s="54" t="s">
        <v>192</v>
      </c>
      <c r="K3956" s="54" t="s">
        <v>475</v>
      </c>
      <c r="L3956" s="89">
        <v>41695</v>
      </c>
      <c r="M3956" s="89"/>
      <c r="N3956" s="54" t="s">
        <v>476</v>
      </c>
      <c r="O3956" s="90">
        <v>3.5761000000000001E-2</v>
      </c>
      <c r="P3956" s="54">
        <v>3</v>
      </c>
    </row>
    <row r="3957" spans="1:16" ht="24">
      <c r="A3957" s="54" t="s">
        <v>225</v>
      </c>
      <c r="B3957" s="54" t="s">
        <v>185</v>
      </c>
      <c r="C3957" s="54" t="s">
        <v>1125</v>
      </c>
      <c r="D3957" s="54" t="s">
        <v>111</v>
      </c>
      <c r="E3957" s="54" t="s">
        <v>365</v>
      </c>
      <c r="F3957" s="54" t="s">
        <v>267</v>
      </c>
      <c r="G3957" s="54" t="s">
        <v>192</v>
      </c>
      <c r="H3957" s="54" t="s">
        <v>473</v>
      </c>
      <c r="I3957" s="54" t="s">
        <v>474</v>
      </c>
      <c r="J3957" s="54" t="s">
        <v>192</v>
      </c>
      <c r="K3957" s="54" t="s">
        <v>477</v>
      </c>
      <c r="L3957" s="89">
        <v>41695</v>
      </c>
      <c r="M3957" s="89"/>
      <c r="N3957" s="54" t="s">
        <v>478</v>
      </c>
      <c r="O3957" s="90">
        <v>6.1732999999999989E-2</v>
      </c>
      <c r="P3957" s="54">
        <v>4</v>
      </c>
    </row>
    <row r="3958" spans="1:16" ht="24">
      <c r="A3958" s="54" t="s">
        <v>225</v>
      </c>
      <c r="B3958" s="54" t="s">
        <v>185</v>
      </c>
      <c r="C3958" s="54" t="s">
        <v>1125</v>
      </c>
      <c r="D3958" s="54" t="s">
        <v>111</v>
      </c>
      <c r="E3958" s="54" t="s">
        <v>365</v>
      </c>
      <c r="F3958" s="54" t="s">
        <v>267</v>
      </c>
      <c r="G3958" s="54" t="s">
        <v>192</v>
      </c>
      <c r="H3958" s="54" t="s">
        <v>473</v>
      </c>
      <c r="I3958" s="54" t="s">
        <v>474</v>
      </c>
      <c r="J3958" s="54" t="s">
        <v>192</v>
      </c>
      <c r="K3958" s="54" t="s">
        <v>479</v>
      </c>
      <c r="L3958" s="89">
        <v>41695</v>
      </c>
      <c r="M3958" s="89"/>
      <c r="N3958" s="54" t="s">
        <v>480</v>
      </c>
      <c r="O3958" s="90">
        <v>8.7964000000000001E-2</v>
      </c>
      <c r="P3958" s="54">
        <v>7</v>
      </c>
    </row>
    <row r="3959" spans="1:16" ht="24">
      <c r="A3959" s="54" t="s">
        <v>225</v>
      </c>
      <c r="B3959" s="54" t="s">
        <v>185</v>
      </c>
      <c r="C3959" s="54" t="s">
        <v>1125</v>
      </c>
      <c r="D3959" s="54" t="s">
        <v>111</v>
      </c>
      <c r="E3959" s="54" t="s">
        <v>365</v>
      </c>
      <c r="F3959" s="54" t="s">
        <v>267</v>
      </c>
      <c r="G3959" s="54" t="s">
        <v>192</v>
      </c>
      <c r="H3959" s="54" t="s">
        <v>473</v>
      </c>
      <c r="I3959" s="54" t="s">
        <v>474</v>
      </c>
      <c r="J3959" s="54" t="s">
        <v>192</v>
      </c>
      <c r="K3959" s="54" t="s">
        <v>481</v>
      </c>
      <c r="L3959" s="89">
        <v>41695</v>
      </c>
      <c r="M3959" s="89"/>
      <c r="N3959" s="54" t="s">
        <v>482</v>
      </c>
      <c r="O3959" s="90">
        <v>3.0550000000000001E-2</v>
      </c>
      <c r="P3959" s="54">
        <v>2</v>
      </c>
    </row>
    <row r="3960" spans="1:16" ht="24">
      <c r="A3960" s="54" t="s">
        <v>225</v>
      </c>
      <c r="B3960" s="54" t="s">
        <v>185</v>
      </c>
      <c r="C3960" s="54" t="s">
        <v>1125</v>
      </c>
      <c r="D3960" s="54" t="s">
        <v>111</v>
      </c>
      <c r="E3960" s="54" t="s">
        <v>365</v>
      </c>
      <c r="F3960" s="54" t="s">
        <v>267</v>
      </c>
      <c r="G3960" s="54" t="s">
        <v>192</v>
      </c>
      <c r="H3960" s="54" t="s">
        <v>473</v>
      </c>
      <c r="I3960" s="54" t="s">
        <v>474</v>
      </c>
      <c r="J3960" s="54" t="s">
        <v>192</v>
      </c>
      <c r="K3960" s="54" t="s">
        <v>483</v>
      </c>
      <c r="L3960" s="89">
        <v>41695</v>
      </c>
      <c r="M3960" s="89"/>
      <c r="N3960" s="54" t="s">
        <v>484</v>
      </c>
      <c r="O3960" s="90">
        <v>0.124824</v>
      </c>
      <c r="P3960" s="54">
        <v>12</v>
      </c>
    </row>
    <row r="3961" spans="1:16" ht="24">
      <c r="A3961" s="54" t="s">
        <v>225</v>
      </c>
      <c r="B3961" s="54" t="s">
        <v>185</v>
      </c>
      <c r="C3961" s="54" t="s">
        <v>1125</v>
      </c>
      <c r="D3961" s="54" t="s">
        <v>111</v>
      </c>
      <c r="E3961" s="54" t="s">
        <v>365</v>
      </c>
      <c r="F3961" s="54" t="s">
        <v>267</v>
      </c>
      <c r="G3961" s="54" t="s">
        <v>192</v>
      </c>
      <c r="H3961" s="54" t="s">
        <v>473</v>
      </c>
      <c r="I3961" s="54" t="s">
        <v>474</v>
      </c>
      <c r="J3961" s="54" t="s">
        <v>192</v>
      </c>
      <c r="K3961" s="54" t="s">
        <v>485</v>
      </c>
      <c r="L3961" s="89">
        <v>41695</v>
      </c>
      <c r="M3961" s="89"/>
      <c r="N3961" s="54" t="s">
        <v>486</v>
      </c>
      <c r="O3961" s="90">
        <v>1.5275E-2</v>
      </c>
      <c r="P3961" s="54">
        <v>1</v>
      </c>
    </row>
    <row r="3962" spans="1:16" ht="24">
      <c r="A3962" s="54" t="s">
        <v>225</v>
      </c>
      <c r="B3962" s="54" t="s">
        <v>185</v>
      </c>
      <c r="C3962" s="54" t="s">
        <v>1125</v>
      </c>
      <c r="D3962" s="54" t="s">
        <v>111</v>
      </c>
      <c r="E3962" s="54" t="s">
        <v>365</v>
      </c>
      <c r="F3962" s="54" t="s">
        <v>267</v>
      </c>
      <c r="G3962" s="54" t="s">
        <v>192</v>
      </c>
      <c r="H3962" s="54" t="s">
        <v>473</v>
      </c>
      <c r="I3962" s="54" t="s">
        <v>474</v>
      </c>
      <c r="J3962" s="54" t="s">
        <v>192</v>
      </c>
      <c r="K3962" s="54" t="s">
        <v>489</v>
      </c>
      <c r="L3962" s="89">
        <v>41695</v>
      </c>
      <c r="M3962" s="89"/>
      <c r="N3962" s="54" t="s">
        <v>490</v>
      </c>
      <c r="O3962" s="90">
        <v>0.19219700000000001</v>
      </c>
      <c r="P3962" s="54">
        <v>16</v>
      </c>
    </row>
    <row r="3963" spans="1:16" ht="24">
      <c r="A3963" s="54" t="s">
        <v>225</v>
      </c>
      <c r="B3963" s="54" t="s">
        <v>185</v>
      </c>
      <c r="C3963" s="54" t="s">
        <v>1125</v>
      </c>
      <c r="D3963" s="54" t="s">
        <v>111</v>
      </c>
      <c r="E3963" s="54" t="s">
        <v>365</v>
      </c>
      <c r="F3963" s="54" t="s">
        <v>267</v>
      </c>
      <c r="G3963" s="54" t="s">
        <v>192</v>
      </c>
      <c r="H3963" s="54" t="s">
        <v>473</v>
      </c>
      <c r="I3963" s="54" t="s">
        <v>474</v>
      </c>
      <c r="J3963" s="54" t="s">
        <v>192</v>
      </c>
      <c r="K3963" s="54" t="s">
        <v>491</v>
      </c>
      <c r="L3963" s="89">
        <v>41695</v>
      </c>
      <c r="M3963" s="89"/>
      <c r="N3963" s="54" t="s">
        <v>492</v>
      </c>
      <c r="O3963" s="90">
        <v>6.7211000000000007E-2</v>
      </c>
      <c r="P3963" s="54">
        <v>5</v>
      </c>
    </row>
    <row r="3964" spans="1:16" ht="24">
      <c r="A3964" s="54" t="s">
        <v>225</v>
      </c>
      <c r="B3964" s="54" t="s">
        <v>185</v>
      </c>
      <c r="C3964" s="54" t="s">
        <v>1125</v>
      </c>
      <c r="D3964" s="54" t="s">
        <v>111</v>
      </c>
      <c r="E3964" s="54" t="s">
        <v>365</v>
      </c>
      <c r="F3964" s="54" t="s">
        <v>267</v>
      </c>
      <c r="G3964" s="54" t="s">
        <v>192</v>
      </c>
      <c r="H3964" s="54" t="s">
        <v>473</v>
      </c>
      <c r="I3964" s="54" t="s">
        <v>474</v>
      </c>
      <c r="J3964" s="54" t="s">
        <v>192</v>
      </c>
      <c r="K3964" s="54" t="s">
        <v>493</v>
      </c>
      <c r="L3964" s="89">
        <v>41695</v>
      </c>
      <c r="M3964" s="89"/>
      <c r="N3964" s="54" t="s">
        <v>494</v>
      </c>
      <c r="O3964" s="90">
        <v>1.5619860000000001</v>
      </c>
      <c r="P3964" s="54">
        <v>128</v>
      </c>
    </row>
    <row r="3965" spans="1:16" ht="24">
      <c r="A3965" s="54" t="s">
        <v>225</v>
      </c>
      <c r="B3965" s="54" t="s">
        <v>185</v>
      </c>
      <c r="C3965" s="54" t="s">
        <v>1125</v>
      </c>
      <c r="D3965" s="54" t="s">
        <v>111</v>
      </c>
      <c r="E3965" s="54" t="s">
        <v>365</v>
      </c>
      <c r="F3965" s="54" t="s">
        <v>267</v>
      </c>
      <c r="G3965" s="54" t="s">
        <v>283</v>
      </c>
      <c r="H3965" s="54" t="s">
        <v>595</v>
      </c>
      <c r="I3965" s="54" t="s">
        <v>596</v>
      </c>
      <c r="J3965" s="54" t="s">
        <v>283</v>
      </c>
      <c r="K3965" s="54" t="s">
        <v>597</v>
      </c>
      <c r="L3965" s="89">
        <v>41695</v>
      </c>
      <c r="M3965" s="89"/>
      <c r="N3965" s="54" t="s">
        <v>598</v>
      </c>
      <c r="O3965" s="90">
        <v>5.2634000000000007E-2</v>
      </c>
      <c r="P3965" s="54">
        <v>4</v>
      </c>
    </row>
    <row r="3966" spans="1:16" ht="24">
      <c r="A3966" s="54" t="s">
        <v>225</v>
      </c>
      <c r="B3966" s="54" t="s">
        <v>185</v>
      </c>
      <c r="C3966" s="54" t="s">
        <v>1125</v>
      </c>
      <c r="D3966" s="54" t="s">
        <v>111</v>
      </c>
      <c r="E3966" s="54" t="s">
        <v>365</v>
      </c>
      <c r="F3966" s="54" t="s">
        <v>267</v>
      </c>
      <c r="G3966" s="54" t="s">
        <v>283</v>
      </c>
      <c r="H3966" s="54" t="s">
        <v>595</v>
      </c>
      <c r="I3966" s="54" t="s">
        <v>596</v>
      </c>
      <c r="J3966" s="54" t="s">
        <v>283</v>
      </c>
      <c r="K3966" s="54" t="s">
        <v>599</v>
      </c>
      <c r="L3966" s="89">
        <v>41695</v>
      </c>
      <c r="M3966" s="89"/>
      <c r="N3966" s="54" t="s">
        <v>600</v>
      </c>
      <c r="O3966" s="90">
        <v>3.0963999999999998E-2</v>
      </c>
      <c r="P3966" s="54">
        <v>2</v>
      </c>
    </row>
    <row r="3967" spans="1:16" ht="24">
      <c r="A3967" s="54" t="s">
        <v>225</v>
      </c>
      <c r="B3967" s="54" t="s">
        <v>185</v>
      </c>
      <c r="C3967" s="54" t="s">
        <v>1125</v>
      </c>
      <c r="D3967" s="54" t="s">
        <v>111</v>
      </c>
      <c r="E3967" s="54" t="s">
        <v>365</v>
      </c>
      <c r="F3967" s="54" t="s">
        <v>267</v>
      </c>
      <c r="G3967" s="54" t="s">
        <v>283</v>
      </c>
      <c r="H3967" s="54" t="s">
        <v>595</v>
      </c>
      <c r="I3967" s="54" t="s">
        <v>596</v>
      </c>
      <c r="J3967" s="54" t="s">
        <v>283</v>
      </c>
      <c r="K3967" s="54" t="s">
        <v>601</v>
      </c>
      <c r="L3967" s="89">
        <v>41695</v>
      </c>
      <c r="M3967" s="89"/>
      <c r="N3967" s="54" t="s">
        <v>602</v>
      </c>
      <c r="O3967" s="90">
        <v>0.31704900000000003</v>
      </c>
      <c r="P3967" s="54">
        <v>25</v>
      </c>
    </row>
    <row r="3968" spans="1:16" ht="24">
      <c r="A3968" s="54" t="s">
        <v>225</v>
      </c>
      <c r="B3968" s="54" t="s">
        <v>185</v>
      </c>
      <c r="C3968" s="54" t="s">
        <v>1125</v>
      </c>
      <c r="D3968" s="54" t="s">
        <v>111</v>
      </c>
      <c r="E3968" s="54" t="s">
        <v>365</v>
      </c>
      <c r="F3968" s="54" t="s">
        <v>267</v>
      </c>
      <c r="G3968" s="54" t="s">
        <v>283</v>
      </c>
      <c r="H3968" s="54" t="s">
        <v>595</v>
      </c>
      <c r="I3968" s="54" t="s">
        <v>596</v>
      </c>
      <c r="J3968" s="54" t="s">
        <v>283</v>
      </c>
      <c r="K3968" s="54" t="s">
        <v>603</v>
      </c>
      <c r="L3968" s="89">
        <v>41695</v>
      </c>
      <c r="M3968" s="89"/>
      <c r="N3968" s="54" t="s">
        <v>604</v>
      </c>
      <c r="O3968" s="90">
        <v>0.46932099999999999</v>
      </c>
      <c r="P3968" s="54">
        <v>34</v>
      </c>
    </row>
    <row r="3969" spans="1:16" ht="24">
      <c r="A3969" s="54" t="s">
        <v>225</v>
      </c>
      <c r="B3969" s="54" t="s">
        <v>185</v>
      </c>
      <c r="C3969" s="54" t="s">
        <v>1125</v>
      </c>
      <c r="D3969" s="54" t="s">
        <v>111</v>
      </c>
      <c r="E3969" s="54" t="s">
        <v>365</v>
      </c>
      <c r="F3969" s="54" t="s">
        <v>267</v>
      </c>
      <c r="G3969" s="54" t="s">
        <v>283</v>
      </c>
      <c r="H3969" s="54" t="s">
        <v>595</v>
      </c>
      <c r="I3969" s="54" t="s">
        <v>596</v>
      </c>
      <c r="J3969" s="54" t="s">
        <v>283</v>
      </c>
      <c r="K3969" s="54" t="s">
        <v>605</v>
      </c>
      <c r="L3969" s="89">
        <v>41695</v>
      </c>
      <c r="M3969" s="89"/>
      <c r="N3969" s="54" t="s">
        <v>606</v>
      </c>
      <c r="O3969" s="90">
        <v>4.6239000000000002E-2</v>
      </c>
      <c r="P3969" s="54">
        <v>3</v>
      </c>
    </row>
    <row r="3970" spans="1:16" ht="24">
      <c r="A3970" s="54" t="s">
        <v>225</v>
      </c>
      <c r="B3970" s="54" t="s">
        <v>185</v>
      </c>
      <c r="C3970" s="54" t="s">
        <v>1125</v>
      </c>
      <c r="D3970" s="54" t="s">
        <v>111</v>
      </c>
      <c r="E3970" s="54" t="s">
        <v>365</v>
      </c>
      <c r="F3970" s="54" t="s">
        <v>267</v>
      </c>
      <c r="G3970" s="54" t="s">
        <v>283</v>
      </c>
      <c r="H3970" s="54" t="s">
        <v>595</v>
      </c>
      <c r="I3970" s="54" t="s">
        <v>596</v>
      </c>
      <c r="J3970" s="54" t="s">
        <v>283</v>
      </c>
      <c r="K3970" s="54" t="s">
        <v>607</v>
      </c>
      <c r="L3970" s="89">
        <v>41695</v>
      </c>
      <c r="M3970" s="89"/>
      <c r="N3970" s="54" t="s">
        <v>608</v>
      </c>
      <c r="O3970" s="90">
        <v>4.6239000000000002E-2</v>
      </c>
      <c r="P3970" s="54">
        <v>3</v>
      </c>
    </row>
    <row r="3971" spans="1:16" ht="24">
      <c r="A3971" s="54" t="s">
        <v>225</v>
      </c>
      <c r="B3971" s="54" t="s">
        <v>185</v>
      </c>
      <c r="C3971" s="54" t="s">
        <v>1125</v>
      </c>
      <c r="D3971" s="54" t="s">
        <v>111</v>
      </c>
      <c r="E3971" s="54" t="s">
        <v>365</v>
      </c>
      <c r="F3971" s="54" t="s">
        <v>267</v>
      </c>
      <c r="G3971" s="54" t="s">
        <v>283</v>
      </c>
      <c r="H3971" s="54" t="s">
        <v>595</v>
      </c>
      <c r="I3971" s="54" t="s">
        <v>596</v>
      </c>
      <c r="J3971" s="54" t="s">
        <v>283</v>
      </c>
      <c r="K3971" s="54" t="s">
        <v>609</v>
      </c>
      <c r="L3971" s="89">
        <v>41695</v>
      </c>
      <c r="M3971" s="89"/>
      <c r="N3971" s="54" t="s">
        <v>610</v>
      </c>
      <c r="O3971" s="90">
        <v>3.0757E-2</v>
      </c>
      <c r="P3971" s="54">
        <v>2</v>
      </c>
    </row>
    <row r="3972" spans="1:16" ht="24">
      <c r="A3972" s="54" t="s">
        <v>225</v>
      </c>
      <c r="B3972" s="54" t="s">
        <v>185</v>
      </c>
      <c r="C3972" s="54" t="s">
        <v>1125</v>
      </c>
      <c r="D3972" s="54" t="s">
        <v>111</v>
      </c>
      <c r="E3972" s="54" t="s">
        <v>365</v>
      </c>
      <c r="F3972" s="54" t="s">
        <v>267</v>
      </c>
      <c r="G3972" s="54" t="s">
        <v>283</v>
      </c>
      <c r="H3972" s="54" t="s">
        <v>595</v>
      </c>
      <c r="I3972" s="54" t="s">
        <v>596</v>
      </c>
      <c r="J3972" s="54" t="s">
        <v>283</v>
      </c>
      <c r="K3972" s="54" t="s">
        <v>611</v>
      </c>
      <c r="L3972" s="89">
        <v>41695</v>
      </c>
      <c r="M3972" s="89"/>
      <c r="N3972" s="54" t="s">
        <v>612</v>
      </c>
      <c r="O3972" s="90">
        <v>3.1390000000000001E-2</v>
      </c>
      <c r="P3972" s="54">
        <v>2</v>
      </c>
    </row>
    <row r="3973" spans="1:16" ht="24">
      <c r="A3973" s="54" t="s">
        <v>225</v>
      </c>
      <c r="B3973" s="54" t="s">
        <v>185</v>
      </c>
      <c r="C3973" s="54" t="s">
        <v>1125</v>
      </c>
      <c r="D3973" s="54" t="s">
        <v>111</v>
      </c>
      <c r="E3973" s="54" t="s">
        <v>365</v>
      </c>
      <c r="F3973" s="54" t="s">
        <v>267</v>
      </c>
      <c r="G3973" s="54" t="s">
        <v>283</v>
      </c>
      <c r="H3973" s="54" t="s">
        <v>595</v>
      </c>
      <c r="I3973" s="54" t="s">
        <v>596</v>
      </c>
      <c r="J3973" s="54" t="s">
        <v>283</v>
      </c>
      <c r="K3973" s="54" t="s">
        <v>613</v>
      </c>
      <c r="L3973" s="89">
        <v>41695</v>
      </c>
      <c r="M3973" s="89"/>
      <c r="N3973" s="54" t="s">
        <v>614</v>
      </c>
      <c r="O3973" s="90">
        <v>4.6239000000000002E-2</v>
      </c>
      <c r="P3973" s="54">
        <v>3</v>
      </c>
    </row>
    <row r="3974" spans="1:16" ht="24">
      <c r="A3974" s="54" t="s">
        <v>225</v>
      </c>
      <c r="B3974" s="54" t="s">
        <v>185</v>
      </c>
      <c r="C3974" s="54" t="s">
        <v>1125</v>
      </c>
      <c r="D3974" s="54" t="s">
        <v>111</v>
      </c>
      <c r="E3974" s="54" t="s">
        <v>365</v>
      </c>
      <c r="F3974" s="54" t="s">
        <v>267</v>
      </c>
      <c r="G3974" s="54" t="s">
        <v>283</v>
      </c>
      <c r="H3974" s="54" t="s">
        <v>595</v>
      </c>
      <c r="I3974" s="54" t="s">
        <v>596</v>
      </c>
      <c r="J3974" s="54" t="s">
        <v>283</v>
      </c>
      <c r="K3974" s="54" t="s">
        <v>595</v>
      </c>
      <c r="L3974" s="89">
        <v>41695</v>
      </c>
      <c r="M3974" s="89"/>
      <c r="N3974" s="54" t="s">
        <v>615</v>
      </c>
      <c r="O3974" s="90">
        <v>3.0963999999999998E-2</v>
      </c>
      <c r="P3974" s="54">
        <v>2</v>
      </c>
    </row>
    <row r="3975" spans="1:16" ht="24">
      <c r="A3975" s="54" t="s">
        <v>225</v>
      </c>
      <c r="B3975" s="54" t="s">
        <v>185</v>
      </c>
      <c r="C3975" s="54" t="s">
        <v>1125</v>
      </c>
      <c r="D3975" s="54" t="s">
        <v>111</v>
      </c>
      <c r="E3975" s="54" t="s">
        <v>365</v>
      </c>
      <c r="F3975" s="54" t="s">
        <v>267</v>
      </c>
      <c r="G3975" s="54" t="s">
        <v>283</v>
      </c>
      <c r="H3975" s="54" t="s">
        <v>595</v>
      </c>
      <c r="I3975" s="54" t="s">
        <v>596</v>
      </c>
      <c r="J3975" s="54" t="s">
        <v>283</v>
      </c>
      <c r="K3975" s="54" t="s">
        <v>616</v>
      </c>
      <c r="L3975" s="89">
        <v>41695</v>
      </c>
      <c r="M3975" s="89"/>
      <c r="N3975" s="54" t="s">
        <v>617</v>
      </c>
      <c r="O3975" s="90">
        <v>0.12472</v>
      </c>
      <c r="P3975" s="54">
        <v>8</v>
      </c>
    </row>
    <row r="3976" spans="1:16" ht="24">
      <c r="A3976" s="54" t="s">
        <v>225</v>
      </c>
      <c r="B3976" s="54" t="s">
        <v>185</v>
      </c>
      <c r="C3976" s="54" t="s">
        <v>1125</v>
      </c>
      <c r="D3976" s="54" t="s">
        <v>111</v>
      </c>
      <c r="E3976" s="54" t="s">
        <v>365</v>
      </c>
      <c r="F3976" s="54" t="s">
        <v>267</v>
      </c>
      <c r="G3976" s="54" t="s">
        <v>194</v>
      </c>
      <c r="H3976" s="54" t="s">
        <v>195</v>
      </c>
      <c r="I3976" s="54" t="s">
        <v>673</v>
      </c>
      <c r="J3976" s="54" t="s">
        <v>194</v>
      </c>
      <c r="K3976" s="54" t="s">
        <v>674</v>
      </c>
      <c r="L3976" s="89">
        <v>41814</v>
      </c>
      <c r="M3976" s="89"/>
      <c r="N3976" s="54" t="s">
        <v>675</v>
      </c>
      <c r="O3976" s="90">
        <v>1.5481999999999999E-2</v>
      </c>
      <c r="P3976" s="54">
        <v>1</v>
      </c>
    </row>
    <row r="3977" spans="1:16" ht="24">
      <c r="A3977" s="54" t="s">
        <v>225</v>
      </c>
      <c r="B3977" s="54" t="s">
        <v>185</v>
      </c>
      <c r="C3977" s="54" t="s">
        <v>1125</v>
      </c>
      <c r="D3977" s="54" t="s">
        <v>111</v>
      </c>
      <c r="E3977" s="54" t="s">
        <v>365</v>
      </c>
      <c r="F3977" s="54" t="s">
        <v>267</v>
      </c>
      <c r="G3977" s="54" t="s">
        <v>194</v>
      </c>
      <c r="H3977" s="54" t="s">
        <v>195</v>
      </c>
      <c r="I3977" s="54" t="s">
        <v>673</v>
      </c>
      <c r="J3977" s="54" t="s">
        <v>194</v>
      </c>
      <c r="K3977" s="54" t="s">
        <v>195</v>
      </c>
      <c r="L3977" s="89">
        <v>41814</v>
      </c>
      <c r="M3977" s="89"/>
      <c r="N3977" s="54" t="s">
        <v>676</v>
      </c>
      <c r="O3977" s="90">
        <v>5.2110000000000004E-3</v>
      </c>
      <c r="P3977" s="54">
        <v>1</v>
      </c>
    </row>
    <row r="3978" spans="1:16" ht="24">
      <c r="A3978" s="54" t="s">
        <v>225</v>
      </c>
      <c r="B3978" s="54" t="s">
        <v>185</v>
      </c>
      <c r="C3978" s="54" t="s">
        <v>1125</v>
      </c>
      <c r="D3978" s="54" t="s">
        <v>111</v>
      </c>
      <c r="E3978" s="54" t="s">
        <v>365</v>
      </c>
      <c r="F3978" s="54" t="s">
        <v>267</v>
      </c>
      <c r="G3978" s="54" t="s">
        <v>194</v>
      </c>
      <c r="H3978" s="54" t="s">
        <v>195</v>
      </c>
      <c r="I3978" s="54" t="s">
        <v>673</v>
      </c>
      <c r="J3978" s="54" t="s">
        <v>194</v>
      </c>
      <c r="K3978" s="54" t="s">
        <v>679</v>
      </c>
      <c r="L3978" s="89">
        <v>41814</v>
      </c>
      <c r="M3978" s="89"/>
      <c r="N3978" s="54" t="s">
        <v>680</v>
      </c>
      <c r="O3978" s="90">
        <v>1.5481999999999999E-2</v>
      </c>
      <c r="P3978" s="54">
        <v>1</v>
      </c>
    </row>
    <row r="3979" spans="1:16" ht="24">
      <c r="A3979" s="54" t="s">
        <v>225</v>
      </c>
      <c r="B3979" s="54" t="s">
        <v>185</v>
      </c>
      <c r="C3979" s="54" t="s">
        <v>1125</v>
      </c>
      <c r="D3979" s="54" t="s">
        <v>111</v>
      </c>
      <c r="E3979" s="54" t="s">
        <v>365</v>
      </c>
      <c r="F3979" s="54" t="s">
        <v>267</v>
      </c>
      <c r="G3979" s="54" t="s">
        <v>194</v>
      </c>
      <c r="H3979" s="54" t="s">
        <v>195</v>
      </c>
      <c r="I3979" s="54" t="s">
        <v>673</v>
      </c>
      <c r="J3979" s="54" t="s">
        <v>194</v>
      </c>
      <c r="K3979" s="54" t="s">
        <v>689</v>
      </c>
      <c r="L3979" s="89">
        <v>41814</v>
      </c>
      <c r="M3979" s="89"/>
      <c r="N3979" s="54" t="s">
        <v>690</v>
      </c>
      <c r="O3979" s="90">
        <v>6.2365999999999998E-2</v>
      </c>
      <c r="P3979" s="54">
        <v>4</v>
      </c>
    </row>
    <row r="3980" spans="1:16" ht="24">
      <c r="A3980" s="54" t="s">
        <v>225</v>
      </c>
      <c r="B3980" s="54" t="s">
        <v>185</v>
      </c>
      <c r="C3980" s="54" t="s">
        <v>1125</v>
      </c>
      <c r="D3980" s="54" t="s">
        <v>111</v>
      </c>
      <c r="E3980" s="54" t="s">
        <v>365</v>
      </c>
      <c r="F3980" s="54" t="s">
        <v>267</v>
      </c>
      <c r="G3980" s="54" t="s">
        <v>194</v>
      </c>
      <c r="H3980" s="54" t="s">
        <v>195</v>
      </c>
      <c r="I3980" s="54" t="s">
        <v>673</v>
      </c>
      <c r="J3980" s="54" t="s">
        <v>194</v>
      </c>
      <c r="K3980" s="54" t="s">
        <v>691</v>
      </c>
      <c r="L3980" s="89">
        <v>41814</v>
      </c>
      <c r="M3980" s="89"/>
      <c r="N3980" s="54" t="s">
        <v>692</v>
      </c>
      <c r="O3980" s="90">
        <v>2.4671999999999999E-2</v>
      </c>
      <c r="P3980" s="54">
        <v>2</v>
      </c>
    </row>
    <row r="3981" spans="1:16" ht="24">
      <c r="A3981" s="54" t="s">
        <v>225</v>
      </c>
      <c r="B3981" s="54" t="s">
        <v>185</v>
      </c>
      <c r="C3981" s="54" t="s">
        <v>1125</v>
      </c>
      <c r="D3981" s="54" t="s">
        <v>111</v>
      </c>
      <c r="E3981" s="54" t="s">
        <v>365</v>
      </c>
      <c r="F3981" s="54" t="s">
        <v>267</v>
      </c>
      <c r="G3981" s="54" t="s">
        <v>194</v>
      </c>
      <c r="H3981" s="54" t="s">
        <v>195</v>
      </c>
      <c r="I3981" s="54" t="s">
        <v>673</v>
      </c>
      <c r="J3981" s="54" t="s">
        <v>194</v>
      </c>
      <c r="K3981" s="54" t="s">
        <v>693</v>
      </c>
      <c r="L3981" s="89">
        <v>41814</v>
      </c>
      <c r="M3981" s="89"/>
      <c r="N3981" s="54" t="s">
        <v>694</v>
      </c>
      <c r="O3981" s="90">
        <v>1.5481999999999999E-2</v>
      </c>
      <c r="P3981" s="54">
        <v>1</v>
      </c>
    </row>
    <row r="3982" spans="1:16" ht="24">
      <c r="A3982" s="54" t="s">
        <v>225</v>
      </c>
      <c r="B3982" s="54" t="s">
        <v>185</v>
      </c>
      <c r="C3982" s="54" t="s">
        <v>1125</v>
      </c>
      <c r="D3982" s="54" t="s">
        <v>111</v>
      </c>
      <c r="E3982" s="54" t="s">
        <v>365</v>
      </c>
      <c r="F3982" s="54" t="s">
        <v>267</v>
      </c>
      <c r="G3982" s="54" t="s">
        <v>302</v>
      </c>
      <c r="H3982" s="54" t="s">
        <v>303</v>
      </c>
      <c r="I3982" s="54" t="s">
        <v>304</v>
      </c>
      <c r="J3982" s="54" t="s">
        <v>302</v>
      </c>
      <c r="K3982" s="54" t="s">
        <v>801</v>
      </c>
      <c r="L3982" s="89">
        <v>41695</v>
      </c>
      <c r="M3982" s="89"/>
      <c r="N3982" s="54" t="s">
        <v>802</v>
      </c>
      <c r="O3982" s="90">
        <v>0.17443700000000001</v>
      </c>
      <c r="P3982" s="54">
        <v>16</v>
      </c>
    </row>
    <row r="3983" spans="1:16" ht="24">
      <c r="A3983" s="54" t="s">
        <v>225</v>
      </c>
      <c r="B3983" s="54" t="s">
        <v>185</v>
      </c>
      <c r="C3983" s="54" t="s">
        <v>1125</v>
      </c>
      <c r="D3983" s="54" t="s">
        <v>111</v>
      </c>
      <c r="E3983" s="54" t="s">
        <v>365</v>
      </c>
      <c r="F3983" s="54" t="s">
        <v>267</v>
      </c>
      <c r="G3983" s="54" t="s">
        <v>302</v>
      </c>
      <c r="H3983" s="54" t="s">
        <v>303</v>
      </c>
      <c r="I3983" s="54" t="s">
        <v>304</v>
      </c>
      <c r="J3983" s="54" t="s">
        <v>302</v>
      </c>
      <c r="K3983" s="54" t="s">
        <v>803</v>
      </c>
      <c r="L3983" s="89">
        <v>41695</v>
      </c>
      <c r="M3983" s="89"/>
      <c r="N3983" s="54" t="s">
        <v>804</v>
      </c>
      <c r="O3983" s="90">
        <v>1.5275E-2</v>
      </c>
      <c r="P3983" s="54">
        <v>1</v>
      </c>
    </row>
    <row r="3984" spans="1:16" ht="24">
      <c r="A3984" s="54" t="s">
        <v>225</v>
      </c>
      <c r="B3984" s="54" t="s">
        <v>185</v>
      </c>
      <c r="C3984" s="54" t="s">
        <v>1125</v>
      </c>
      <c r="D3984" s="54" t="s">
        <v>111</v>
      </c>
      <c r="E3984" s="54" t="s">
        <v>365</v>
      </c>
      <c r="F3984" s="54" t="s">
        <v>267</v>
      </c>
      <c r="G3984" s="54" t="s">
        <v>302</v>
      </c>
      <c r="H3984" s="54" t="s">
        <v>303</v>
      </c>
      <c r="I3984" s="54" t="s">
        <v>304</v>
      </c>
      <c r="J3984" s="54" t="s">
        <v>302</v>
      </c>
      <c r="K3984" s="54" t="s">
        <v>303</v>
      </c>
      <c r="L3984" s="89">
        <v>41695</v>
      </c>
      <c r="M3984" s="89"/>
      <c r="N3984" s="54" t="s">
        <v>805</v>
      </c>
      <c r="O3984" s="90">
        <v>1.5481999999999999E-2</v>
      </c>
      <c r="P3984" s="54">
        <v>1</v>
      </c>
    </row>
    <row r="3985" spans="1:16" ht="24">
      <c r="A3985" s="54" t="s">
        <v>225</v>
      </c>
      <c r="B3985" s="54" t="s">
        <v>185</v>
      </c>
      <c r="C3985" s="54" t="s">
        <v>1125</v>
      </c>
      <c r="D3985" s="54" t="s">
        <v>111</v>
      </c>
      <c r="E3985" s="54" t="s">
        <v>365</v>
      </c>
      <c r="F3985" s="54" t="s">
        <v>267</v>
      </c>
      <c r="G3985" s="54" t="s">
        <v>302</v>
      </c>
      <c r="H3985" s="54" t="s">
        <v>303</v>
      </c>
      <c r="I3985" s="54" t="s">
        <v>304</v>
      </c>
      <c r="J3985" s="54" t="s">
        <v>302</v>
      </c>
      <c r="K3985" s="54" t="s">
        <v>303</v>
      </c>
      <c r="L3985" s="89">
        <v>41695</v>
      </c>
      <c r="M3985" s="89"/>
      <c r="N3985" s="54" t="s">
        <v>305</v>
      </c>
      <c r="O3985" s="90">
        <v>3.1390000000000001E-2</v>
      </c>
      <c r="P3985" s="54">
        <v>2</v>
      </c>
    </row>
    <row r="3986" spans="1:16" ht="24">
      <c r="A3986" s="54" t="s">
        <v>225</v>
      </c>
      <c r="B3986" s="54" t="s">
        <v>185</v>
      </c>
      <c r="C3986" s="54" t="s">
        <v>1125</v>
      </c>
      <c r="D3986" s="54" t="s">
        <v>111</v>
      </c>
      <c r="E3986" s="54" t="s">
        <v>365</v>
      </c>
      <c r="F3986" s="54" t="s">
        <v>267</v>
      </c>
      <c r="G3986" s="54" t="s">
        <v>302</v>
      </c>
      <c r="H3986" s="54" t="s">
        <v>303</v>
      </c>
      <c r="I3986" s="54" t="s">
        <v>304</v>
      </c>
      <c r="J3986" s="54" t="s">
        <v>302</v>
      </c>
      <c r="K3986" s="54" t="s">
        <v>306</v>
      </c>
      <c r="L3986" s="89">
        <v>41695</v>
      </c>
      <c r="M3986" s="89"/>
      <c r="N3986" s="54" t="s">
        <v>307</v>
      </c>
      <c r="O3986" s="90">
        <v>2.096000000000001E-2</v>
      </c>
      <c r="P3986" s="54">
        <v>2</v>
      </c>
    </row>
    <row r="3987" spans="1:16" ht="24">
      <c r="A3987" s="54" t="s">
        <v>225</v>
      </c>
      <c r="B3987" s="54" t="s">
        <v>185</v>
      </c>
      <c r="C3987" s="54" t="s">
        <v>1125</v>
      </c>
      <c r="D3987" s="54" t="s">
        <v>111</v>
      </c>
      <c r="E3987" s="54" t="s">
        <v>365</v>
      </c>
      <c r="F3987" s="54" t="s">
        <v>267</v>
      </c>
      <c r="G3987" s="54" t="s">
        <v>302</v>
      </c>
      <c r="H3987" s="54" t="s">
        <v>303</v>
      </c>
      <c r="I3987" s="54" t="s">
        <v>304</v>
      </c>
      <c r="J3987" s="54" t="s">
        <v>302</v>
      </c>
      <c r="K3987" s="54" t="s">
        <v>308</v>
      </c>
      <c r="L3987" s="89">
        <v>41695</v>
      </c>
      <c r="M3987" s="89"/>
      <c r="N3987" s="54" t="s">
        <v>309</v>
      </c>
      <c r="O3987" s="90">
        <v>0.68308000000000002</v>
      </c>
      <c r="P3987" s="54">
        <v>53</v>
      </c>
    </row>
    <row r="3988" spans="1:16" ht="24">
      <c r="A3988" s="54" t="s">
        <v>225</v>
      </c>
      <c r="B3988" s="54" t="s">
        <v>185</v>
      </c>
      <c r="C3988" s="54" t="s">
        <v>1125</v>
      </c>
      <c r="D3988" s="54" t="s">
        <v>111</v>
      </c>
      <c r="E3988" s="54" t="s">
        <v>365</v>
      </c>
      <c r="F3988" s="54" t="s">
        <v>267</v>
      </c>
      <c r="G3988" s="54" t="s">
        <v>302</v>
      </c>
      <c r="H3988" s="54" t="s">
        <v>303</v>
      </c>
      <c r="I3988" s="54" t="s">
        <v>304</v>
      </c>
      <c r="J3988" s="54" t="s">
        <v>302</v>
      </c>
      <c r="K3988" s="54" t="s">
        <v>806</v>
      </c>
      <c r="L3988" s="89">
        <v>41695</v>
      </c>
      <c r="M3988" s="89"/>
      <c r="N3988" s="54" t="s">
        <v>807</v>
      </c>
      <c r="O3988" s="90">
        <v>0.10308100000000001</v>
      </c>
      <c r="P3988" s="54">
        <v>8</v>
      </c>
    </row>
    <row r="3989" spans="1:16" ht="24">
      <c r="A3989" s="54" t="s">
        <v>225</v>
      </c>
      <c r="B3989" s="54" t="s">
        <v>185</v>
      </c>
      <c r="C3989" s="54" t="s">
        <v>1125</v>
      </c>
      <c r="D3989" s="54" t="s">
        <v>111</v>
      </c>
      <c r="E3989" s="54" t="s">
        <v>365</v>
      </c>
      <c r="F3989" s="54" t="s">
        <v>267</v>
      </c>
      <c r="G3989" s="54" t="s">
        <v>302</v>
      </c>
      <c r="H3989" s="54" t="s">
        <v>303</v>
      </c>
      <c r="I3989" s="54" t="s">
        <v>304</v>
      </c>
      <c r="J3989" s="54" t="s">
        <v>302</v>
      </c>
      <c r="K3989" s="54" t="s">
        <v>808</v>
      </c>
      <c r="L3989" s="89">
        <v>41695</v>
      </c>
      <c r="M3989" s="89"/>
      <c r="N3989" s="54" t="s">
        <v>809</v>
      </c>
      <c r="O3989" s="90">
        <v>1.5275E-2</v>
      </c>
      <c r="P3989" s="54">
        <v>1</v>
      </c>
    </row>
    <row r="3990" spans="1:16" ht="24">
      <c r="A3990" s="54" t="s">
        <v>225</v>
      </c>
      <c r="B3990" s="54" t="s">
        <v>185</v>
      </c>
      <c r="C3990" s="54" t="s">
        <v>1125</v>
      </c>
      <c r="D3990" s="54" t="s">
        <v>111</v>
      </c>
      <c r="E3990" s="54" t="s">
        <v>365</v>
      </c>
      <c r="F3990" s="54" t="s">
        <v>267</v>
      </c>
      <c r="G3990" s="54" t="s">
        <v>302</v>
      </c>
      <c r="H3990" s="54" t="s">
        <v>303</v>
      </c>
      <c r="I3990" s="54" t="s">
        <v>304</v>
      </c>
      <c r="J3990" s="54" t="s">
        <v>302</v>
      </c>
      <c r="K3990" s="54" t="s">
        <v>818</v>
      </c>
      <c r="L3990" s="89">
        <v>41695</v>
      </c>
      <c r="M3990" s="89"/>
      <c r="N3990" s="54" t="s">
        <v>819</v>
      </c>
      <c r="O3990" s="90">
        <v>4.6446000000000001E-2</v>
      </c>
      <c r="P3990" s="54">
        <v>3</v>
      </c>
    </row>
    <row r="3991" spans="1:16" ht="24">
      <c r="A3991" s="54" t="s">
        <v>225</v>
      </c>
      <c r="B3991" s="54" t="s">
        <v>185</v>
      </c>
      <c r="C3991" s="54" t="s">
        <v>1125</v>
      </c>
      <c r="D3991" s="54" t="s">
        <v>111</v>
      </c>
      <c r="E3991" s="54" t="s">
        <v>365</v>
      </c>
      <c r="F3991" s="54" t="s">
        <v>267</v>
      </c>
      <c r="G3991" s="54" t="s">
        <v>854</v>
      </c>
      <c r="H3991" s="54" t="s">
        <v>876</v>
      </c>
      <c r="I3991" s="54" t="s">
        <v>877</v>
      </c>
      <c r="J3991" s="54" t="s">
        <v>854</v>
      </c>
      <c r="K3991" s="54" t="s">
        <v>878</v>
      </c>
      <c r="L3991" s="89">
        <v>41695</v>
      </c>
      <c r="M3991" s="89"/>
      <c r="N3991" s="54" t="s">
        <v>879</v>
      </c>
      <c r="O3991" s="90">
        <v>8.8020000000000008E-3</v>
      </c>
      <c r="P3991" s="54">
        <v>1</v>
      </c>
    </row>
    <row r="3992" spans="1:16" ht="24">
      <c r="A3992" s="54" t="s">
        <v>225</v>
      </c>
      <c r="B3992" s="54" t="s">
        <v>185</v>
      </c>
      <c r="C3992" s="54" t="s">
        <v>1125</v>
      </c>
      <c r="D3992" s="54" t="s">
        <v>111</v>
      </c>
      <c r="E3992" s="54" t="s">
        <v>365</v>
      </c>
      <c r="F3992" s="54" t="s">
        <v>267</v>
      </c>
      <c r="G3992" s="54" t="s">
        <v>854</v>
      </c>
      <c r="H3992" s="54" t="s">
        <v>876</v>
      </c>
      <c r="I3992" s="54" t="s">
        <v>877</v>
      </c>
      <c r="J3992" s="54" t="s">
        <v>854</v>
      </c>
      <c r="K3992" s="54" t="s">
        <v>880</v>
      </c>
      <c r="L3992" s="89">
        <v>41695</v>
      </c>
      <c r="M3992" s="89"/>
      <c r="N3992" s="54" t="s">
        <v>881</v>
      </c>
      <c r="O3992" s="90">
        <v>4.0191999999999999E-2</v>
      </c>
      <c r="P3992" s="54">
        <v>3</v>
      </c>
    </row>
    <row r="3993" spans="1:16" ht="24">
      <c r="A3993" s="54" t="s">
        <v>225</v>
      </c>
      <c r="B3993" s="54" t="s">
        <v>185</v>
      </c>
      <c r="C3993" s="54" t="s">
        <v>1125</v>
      </c>
      <c r="D3993" s="54" t="s">
        <v>111</v>
      </c>
      <c r="E3993" s="54" t="s">
        <v>365</v>
      </c>
      <c r="F3993" s="54" t="s">
        <v>267</v>
      </c>
      <c r="G3993" s="54" t="s">
        <v>854</v>
      </c>
      <c r="H3993" s="54" t="s">
        <v>876</v>
      </c>
      <c r="I3993" s="54" t="s">
        <v>877</v>
      </c>
      <c r="J3993" s="54" t="s">
        <v>854</v>
      </c>
      <c r="K3993" s="54" t="s">
        <v>872</v>
      </c>
      <c r="L3993" s="89">
        <v>41695</v>
      </c>
      <c r="M3993" s="89"/>
      <c r="N3993" s="54" t="s">
        <v>882</v>
      </c>
      <c r="O3993" s="90">
        <v>1.2219150000000001</v>
      </c>
      <c r="P3993" s="54">
        <v>82</v>
      </c>
    </row>
    <row r="3994" spans="1:16" ht="24">
      <c r="A3994" s="54" t="s">
        <v>225</v>
      </c>
      <c r="B3994" s="54" t="s">
        <v>185</v>
      </c>
      <c r="C3994" s="54" t="s">
        <v>1125</v>
      </c>
      <c r="D3994" s="54" t="s">
        <v>111</v>
      </c>
      <c r="E3994" s="54" t="s">
        <v>365</v>
      </c>
      <c r="F3994" s="54" t="s">
        <v>267</v>
      </c>
      <c r="G3994" s="54" t="s">
        <v>854</v>
      </c>
      <c r="H3994" s="54" t="s">
        <v>876</v>
      </c>
      <c r="I3994" s="54" t="s">
        <v>877</v>
      </c>
      <c r="J3994" s="54" t="s">
        <v>854</v>
      </c>
      <c r="K3994" s="54" t="s">
        <v>876</v>
      </c>
      <c r="L3994" s="89">
        <v>41695</v>
      </c>
      <c r="M3994" s="89"/>
      <c r="N3994" s="54" t="s">
        <v>883</v>
      </c>
      <c r="O3994" s="90">
        <v>1.7763000000000001E-2</v>
      </c>
      <c r="P3994" s="54">
        <v>2</v>
      </c>
    </row>
    <row r="3995" spans="1:16" ht="24">
      <c r="A3995" s="54" t="s">
        <v>225</v>
      </c>
      <c r="B3995" s="54" t="s">
        <v>185</v>
      </c>
      <c r="C3995" s="54" t="s">
        <v>1125</v>
      </c>
      <c r="D3995" s="54" t="s">
        <v>111</v>
      </c>
      <c r="E3995" s="54" t="s">
        <v>365</v>
      </c>
      <c r="F3995" s="54" t="s">
        <v>267</v>
      </c>
      <c r="G3995" s="54" t="s">
        <v>199</v>
      </c>
      <c r="H3995" s="54" t="s">
        <v>200</v>
      </c>
      <c r="I3995" s="54" t="s">
        <v>936</v>
      </c>
      <c r="J3995" s="54" t="s">
        <v>199</v>
      </c>
      <c r="K3995" s="54" t="s">
        <v>1513</v>
      </c>
      <c r="L3995" s="89">
        <v>1</v>
      </c>
      <c r="M3995" s="89"/>
      <c r="N3995" s="54" t="s">
        <v>935</v>
      </c>
      <c r="O3995" s="90">
        <v>2.6454999999999999E-2</v>
      </c>
      <c r="P3995" s="54">
        <v>3</v>
      </c>
    </row>
    <row r="3996" spans="1:16" ht="24">
      <c r="A3996" s="54" t="s">
        <v>225</v>
      </c>
      <c r="B3996" s="54" t="s">
        <v>185</v>
      </c>
      <c r="C3996" s="54" t="s">
        <v>1125</v>
      </c>
      <c r="D3996" s="54" t="s">
        <v>111</v>
      </c>
      <c r="E3996" s="54" t="s">
        <v>365</v>
      </c>
      <c r="F3996" s="54" t="s">
        <v>267</v>
      </c>
      <c r="G3996" s="54" t="s">
        <v>199</v>
      </c>
      <c r="H3996" s="54" t="s">
        <v>971</v>
      </c>
      <c r="I3996" s="54" t="s">
        <v>972</v>
      </c>
      <c r="J3996" s="54" t="s">
        <v>199</v>
      </c>
      <c r="K3996" s="54" t="s">
        <v>973</v>
      </c>
      <c r="L3996" s="89">
        <v>41695</v>
      </c>
      <c r="M3996" s="89"/>
      <c r="N3996" s="54" t="s">
        <v>974</v>
      </c>
      <c r="O3996" s="90">
        <v>0.13759199999999999</v>
      </c>
      <c r="P3996" s="54">
        <v>11</v>
      </c>
    </row>
    <row r="3997" spans="1:16" ht="36">
      <c r="A3997" s="54" t="s">
        <v>225</v>
      </c>
      <c r="B3997" s="54" t="s">
        <v>185</v>
      </c>
      <c r="C3997" s="54" t="s">
        <v>1125</v>
      </c>
      <c r="D3997" s="54" t="s">
        <v>111</v>
      </c>
      <c r="E3997" s="54" t="s">
        <v>365</v>
      </c>
      <c r="F3997" s="54" t="s">
        <v>267</v>
      </c>
      <c r="G3997" s="54" t="s">
        <v>199</v>
      </c>
      <c r="H3997" s="54" t="s">
        <v>971</v>
      </c>
      <c r="I3997" s="54" t="s">
        <v>972</v>
      </c>
      <c r="J3997" s="54" t="s">
        <v>199</v>
      </c>
      <c r="K3997" s="54" t="s">
        <v>975</v>
      </c>
      <c r="L3997" s="89">
        <v>41695</v>
      </c>
      <c r="M3997" s="89"/>
      <c r="N3997" s="54" t="s">
        <v>976</v>
      </c>
      <c r="O3997" s="90">
        <v>0.24370900000000001</v>
      </c>
      <c r="P3997" s="54">
        <v>19</v>
      </c>
    </row>
    <row r="3998" spans="1:16" ht="24">
      <c r="A3998" s="54" t="s">
        <v>225</v>
      </c>
      <c r="B3998" s="54" t="s">
        <v>185</v>
      </c>
      <c r="C3998" s="54" t="s">
        <v>1125</v>
      </c>
      <c r="D3998" s="54" t="s">
        <v>111</v>
      </c>
      <c r="E3998" s="54" t="s">
        <v>365</v>
      </c>
      <c r="F3998" s="54" t="s">
        <v>267</v>
      </c>
      <c r="G3998" s="54" t="s">
        <v>199</v>
      </c>
      <c r="H3998" s="54" t="s">
        <v>971</v>
      </c>
      <c r="I3998" s="54" t="s">
        <v>972</v>
      </c>
      <c r="J3998" s="54" t="s">
        <v>199</v>
      </c>
      <c r="K3998" s="54" t="s">
        <v>977</v>
      </c>
      <c r="L3998" s="89">
        <v>41695</v>
      </c>
      <c r="M3998" s="89"/>
      <c r="N3998" s="54" t="s">
        <v>978</v>
      </c>
      <c r="O3998" s="90">
        <v>1.3975E-2</v>
      </c>
      <c r="P3998" s="54">
        <v>2</v>
      </c>
    </row>
    <row r="3999" spans="1:16" ht="24">
      <c r="A3999" s="54" t="s">
        <v>225</v>
      </c>
      <c r="B3999" s="54" t="s">
        <v>185</v>
      </c>
      <c r="C3999" s="54" t="s">
        <v>1125</v>
      </c>
      <c r="D3999" s="54" t="s">
        <v>111</v>
      </c>
      <c r="E3999" s="54" t="s">
        <v>365</v>
      </c>
      <c r="F3999" s="54" t="s">
        <v>267</v>
      </c>
      <c r="G3999" s="54" t="s">
        <v>199</v>
      </c>
      <c r="H3999" s="54" t="s">
        <v>971</v>
      </c>
      <c r="I3999" s="54" t="s">
        <v>972</v>
      </c>
      <c r="J3999" s="54" t="s">
        <v>199</v>
      </c>
      <c r="K3999" s="54" t="s">
        <v>979</v>
      </c>
      <c r="L3999" s="89">
        <v>41695</v>
      </c>
      <c r="M3999" s="89"/>
      <c r="N3999" s="54" t="s">
        <v>980</v>
      </c>
      <c r="O3999" s="90">
        <v>0.106669</v>
      </c>
      <c r="P3999" s="54">
        <v>8</v>
      </c>
    </row>
    <row r="4000" spans="1:16" ht="24">
      <c r="A4000" s="54" t="s">
        <v>225</v>
      </c>
      <c r="B4000" s="54" t="s">
        <v>185</v>
      </c>
      <c r="C4000" s="54" t="s">
        <v>1125</v>
      </c>
      <c r="D4000" s="54" t="s">
        <v>111</v>
      </c>
      <c r="E4000" s="54" t="s">
        <v>365</v>
      </c>
      <c r="F4000" s="54" t="s">
        <v>267</v>
      </c>
      <c r="G4000" s="54" t="s">
        <v>199</v>
      </c>
      <c r="H4000" s="54" t="s">
        <v>971</v>
      </c>
      <c r="I4000" s="54" t="s">
        <v>972</v>
      </c>
      <c r="J4000" s="54" t="s">
        <v>199</v>
      </c>
      <c r="K4000" s="54" t="s">
        <v>981</v>
      </c>
      <c r="L4000" s="89">
        <v>41695</v>
      </c>
      <c r="M4000" s="89"/>
      <c r="N4000" s="54" t="s">
        <v>982</v>
      </c>
      <c r="O4000" s="90">
        <v>5.9110999999999997E-2</v>
      </c>
      <c r="P4000" s="54">
        <v>6</v>
      </c>
    </row>
    <row r="4001" spans="1:16" ht="24">
      <c r="A4001" s="54" t="s">
        <v>225</v>
      </c>
      <c r="B4001" s="54" t="s">
        <v>185</v>
      </c>
      <c r="C4001" s="54" t="s">
        <v>1125</v>
      </c>
      <c r="D4001" s="54" t="s">
        <v>111</v>
      </c>
      <c r="E4001" s="54" t="s">
        <v>365</v>
      </c>
      <c r="F4001" s="54" t="s">
        <v>267</v>
      </c>
      <c r="G4001" s="54" t="s">
        <v>199</v>
      </c>
      <c r="H4001" s="54" t="s">
        <v>971</v>
      </c>
      <c r="I4001" s="54" t="s">
        <v>972</v>
      </c>
      <c r="J4001" s="54" t="s">
        <v>199</v>
      </c>
      <c r="K4001" s="54" t="s">
        <v>983</v>
      </c>
      <c r="L4001" s="89">
        <v>41695</v>
      </c>
      <c r="M4001" s="89"/>
      <c r="N4001" s="54" t="s">
        <v>984</v>
      </c>
      <c r="O4001" s="90">
        <v>1.162347</v>
      </c>
      <c r="P4001" s="54">
        <v>77</v>
      </c>
    </row>
    <row r="4002" spans="1:16" ht="24">
      <c r="A4002" s="54" t="s">
        <v>225</v>
      </c>
      <c r="B4002" s="54" t="s">
        <v>185</v>
      </c>
      <c r="C4002" s="54" t="s">
        <v>1125</v>
      </c>
      <c r="D4002" s="54" t="s">
        <v>111</v>
      </c>
      <c r="E4002" s="54" t="s">
        <v>365</v>
      </c>
      <c r="F4002" s="54" t="s">
        <v>267</v>
      </c>
      <c r="G4002" s="54" t="s">
        <v>199</v>
      </c>
      <c r="H4002" s="54" t="s">
        <v>971</v>
      </c>
      <c r="I4002" s="54" t="s">
        <v>972</v>
      </c>
      <c r="J4002" s="54" t="s">
        <v>199</v>
      </c>
      <c r="K4002" s="54" t="s">
        <v>985</v>
      </c>
      <c r="L4002" s="89">
        <v>41695</v>
      </c>
      <c r="M4002" s="89"/>
      <c r="N4002" s="54" t="s">
        <v>986</v>
      </c>
      <c r="O4002" s="90">
        <v>1.3975E-2</v>
      </c>
      <c r="P4002" s="54">
        <v>2</v>
      </c>
    </row>
    <row r="4003" spans="1:16" ht="24">
      <c r="A4003" s="54" t="s">
        <v>225</v>
      </c>
      <c r="B4003" s="54" t="s">
        <v>185</v>
      </c>
      <c r="C4003" s="54" t="s">
        <v>1125</v>
      </c>
      <c r="D4003" s="54" t="s">
        <v>111</v>
      </c>
      <c r="E4003" s="54" t="s">
        <v>365</v>
      </c>
      <c r="F4003" s="54" t="s">
        <v>267</v>
      </c>
      <c r="G4003" s="54" t="s">
        <v>199</v>
      </c>
      <c r="H4003" s="54" t="s">
        <v>971</v>
      </c>
      <c r="I4003" s="54" t="s">
        <v>972</v>
      </c>
      <c r="J4003" s="54" t="s">
        <v>199</v>
      </c>
      <c r="K4003" s="54" t="s">
        <v>987</v>
      </c>
      <c r="L4003" s="89">
        <v>41695</v>
      </c>
      <c r="M4003" s="89"/>
      <c r="N4003" s="54" t="s">
        <v>988</v>
      </c>
      <c r="O4003" s="90">
        <v>9.6404999999999991E-2</v>
      </c>
      <c r="P4003" s="54">
        <v>9</v>
      </c>
    </row>
    <row r="4004" spans="1:16" ht="24">
      <c r="A4004" s="54" t="s">
        <v>225</v>
      </c>
      <c r="B4004" s="54" t="s">
        <v>185</v>
      </c>
      <c r="C4004" s="54" t="s">
        <v>1125</v>
      </c>
      <c r="D4004" s="54" t="s">
        <v>111</v>
      </c>
      <c r="E4004" s="54" t="s">
        <v>365</v>
      </c>
      <c r="F4004" s="54" t="s">
        <v>267</v>
      </c>
      <c r="G4004" s="54" t="s">
        <v>199</v>
      </c>
      <c r="H4004" s="54" t="s">
        <v>971</v>
      </c>
      <c r="I4004" s="54" t="s">
        <v>972</v>
      </c>
      <c r="J4004" s="54" t="s">
        <v>199</v>
      </c>
      <c r="K4004" s="54" t="s">
        <v>989</v>
      </c>
      <c r="L4004" s="89">
        <v>41695</v>
      </c>
      <c r="M4004" s="89"/>
      <c r="N4004" s="54" t="s">
        <v>990</v>
      </c>
      <c r="O4004" s="90">
        <v>2.2936000000000002E-2</v>
      </c>
      <c r="P4004" s="54">
        <v>3</v>
      </c>
    </row>
    <row r="4005" spans="1:16" ht="24">
      <c r="A4005" s="54" t="s">
        <v>225</v>
      </c>
      <c r="B4005" s="54" t="s">
        <v>185</v>
      </c>
      <c r="C4005" s="54" t="s">
        <v>1125</v>
      </c>
      <c r="D4005" s="54" t="s">
        <v>111</v>
      </c>
      <c r="E4005" s="54" t="s">
        <v>365</v>
      </c>
      <c r="F4005" s="54" t="s">
        <v>267</v>
      </c>
      <c r="G4005" s="54" t="s">
        <v>199</v>
      </c>
      <c r="H4005" s="54" t="s">
        <v>971</v>
      </c>
      <c r="I4005" s="54" t="s">
        <v>972</v>
      </c>
      <c r="J4005" s="54" t="s">
        <v>199</v>
      </c>
      <c r="K4005" s="54" t="s">
        <v>991</v>
      </c>
      <c r="L4005" s="89">
        <v>41695</v>
      </c>
      <c r="M4005" s="89"/>
      <c r="N4005" s="54" t="s">
        <v>992</v>
      </c>
      <c r="O4005" s="90">
        <v>3.8418000000000001E-2</v>
      </c>
      <c r="P4005" s="54">
        <v>4</v>
      </c>
    </row>
    <row r="4006" spans="1:16" ht="24">
      <c r="A4006" s="54" t="s">
        <v>225</v>
      </c>
      <c r="B4006" s="54" t="s">
        <v>185</v>
      </c>
      <c r="C4006" s="54" t="s">
        <v>1124</v>
      </c>
      <c r="D4006" s="54" t="s">
        <v>111</v>
      </c>
      <c r="E4006" s="54" t="s">
        <v>1124</v>
      </c>
      <c r="F4006" s="54" t="s">
        <v>267</v>
      </c>
      <c r="G4006" s="54" t="s">
        <v>186</v>
      </c>
      <c r="H4006" s="54" t="s">
        <v>366</v>
      </c>
      <c r="I4006" s="54" t="s">
        <v>367</v>
      </c>
      <c r="J4006" s="54" t="s">
        <v>186</v>
      </c>
      <c r="K4006" s="54" t="s">
        <v>368</v>
      </c>
      <c r="L4006" s="89">
        <v>41695</v>
      </c>
      <c r="M4006" s="89"/>
      <c r="N4006" s="54" t="s">
        <v>370</v>
      </c>
      <c r="O4006" s="90">
        <v>3.9030000000000009E-2</v>
      </c>
      <c r="P4006" s="54">
        <v>7</v>
      </c>
    </row>
    <row r="4007" spans="1:16" ht="24">
      <c r="A4007" s="54" t="s">
        <v>225</v>
      </c>
      <c r="B4007" s="54" t="s">
        <v>185</v>
      </c>
      <c r="C4007" s="54" t="s">
        <v>1124</v>
      </c>
      <c r="D4007" s="54" t="s">
        <v>111</v>
      </c>
      <c r="E4007" s="54" t="s">
        <v>1124</v>
      </c>
      <c r="F4007" s="54" t="s">
        <v>267</v>
      </c>
      <c r="G4007" s="54" t="s">
        <v>186</v>
      </c>
      <c r="H4007" s="54" t="s">
        <v>366</v>
      </c>
      <c r="I4007" s="54" t="s">
        <v>367</v>
      </c>
      <c r="J4007" s="54" t="s">
        <v>186</v>
      </c>
      <c r="K4007" s="54" t="s">
        <v>374</v>
      </c>
      <c r="L4007" s="89">
        <v>41695</v>
      </c>
      <c r="M4007" s="89"/>
      <c r="N4007" s="54" t="s">
        <v>375</v>
      </c>
      <c r="O4007" s="90">
        <v>4.1655999999999999E-2</v>
      </c>
      <c r="P4007" s="54">
        <v>45</v>
      </c>
    </row>
    <row r="4008" spans="1:16" ht="24">
      <c r="A4008" s="54" t="s">
        <v>225</v>
      </c>
      <c r="B4008" s="54" t="s">
        <v>185</v>
      </c>
      <c r="C4008" s="54" t="s">
        <v>1124</v>
      </c>
      <c r="D4008" s="54" t="s">
        <v>111</v>
      </c>
      <c r="E4008" s="54" t="s">
        <v>1124</v>
      </c>
      <c r="F4008" s="54" t="s">
        <v>267</v>
      </c>
      <c r="G4008" s="54" t="s">
        <v>186</v>
      </c>
      <c r="H4008" s="54" t="s">
        <v>366</v>
      </c>
      <c r="I4008" s="54" t="s">
        <v>367</v>
      </c>
      <c r="J4008" s="54" t="s">
        <v>186</v>
      </c>
      <c r="K4008" s="54" t="s">
        <v>376</v>
      </c>
      <c r="L4008" s="89">
        <v>41695</v>
      </c>
      <c r="M4008" s="89"/>
      <c r="N4008" s="54" t="s">
        <v>377</v>
      </c>
      <c r="O4008" s="90">
        <v>0</v>
      </c>
      <c r="P4008" s="54">
        <v>3</v>
      </c>
    </row>
    <row r="4009" spans="1:16" ht="24">
      <c r="A4009" s="54" t="s">
        <v>225</v>
      </c>
      <c r="B4009" s="54" t="s">
        <v>185</v>
      </c>
      <c r="C4009" s="54" t="s">
        <v>1124</v>
      </c>
      <c r="D4009" s="54" t="s">
        <v>111</v>
      </c>
      <c r="E4009" s="54" t="s">
        <v>1124</v>
      </c>
      <c r="F4009" s="54" t="s">
        <v>267</v>
      </c>
      <c r="G4009" s="54" t="s">
        <v>186</v>
      </c>
      <c r="H4009" s="54" t="s">
        <v>366</v>
      </c>
      <c r="I4009" s="54" t="s">
        <v>367</v>
      </c>
      <c r="J4009" s="54" t="s">
        <v>186</v>
      </c>
      <c r="K4009" s="54" t="s">
        <v>378</v>
      </c>
      <c r="L4009" s="89">
        <v>41695</v>
      </c>
      <c r="M4009" s="89"/>
      <c r="N4009" s="54" t="s">
        <v>379</v>
      </c>
      <c r="O4009" s="90">
        <v>7.6689999999999987E-3</v>
      </c>
      <c r="P4009" s="54">
        <v>2</v>
      </c>
    </row>
    <row r="4010" spans="1:16" ht="24">
      <c r="A4010" s="54" t="s">
        <v>225</v>
      </c>
      <c r="B4010" s="54" t="s">
        <v>185</v>
      </c>
      <c r="C4010" s="54" t="s">
        <v>1124</v>
      </c>
      <c r="D4010" s="54" t="s">
        <v>111</v>
      </c>
      <c r="E4010" s="54" t="s">
        <v>1124</v>
      </c>
      <c r="F4010" s="54" t="s">
        <v>267</v>
      </c>
      <c r="G4010" s="54" t="s">
        <v>192</v>
      </c>
      <c r="H4010" s="54" t="s">
        <v>275</v>
      </c>
      <c r="I4010" s="54" t="s">
        <v>276</v>
      </c>
      <c r="J4010" s="54" t="s">
        <v>192</v>
      </c>
      <c r="K4010" s="54" t="s">
        <v>460</v>
      </c>
      <c r="L4010" s="89">
        <v>41898</v>
      </c>
      <c r="M4010" s="89"/>
      <c r="N4010" s="54" t="s">
        <v>461</v>
      </c>
      <c r="O4010" s="90">
        <v>1.6445000000000001E-2</v>
      </c>
      <c r="P4010" s="54">
        <v>3</v>
      </c>
    </row>
    <row r="4011" spans="1:16" ht="24">
      <c r="A4011" s="54" t="s">
        <v>225</v>
      </c>
      <c r="B4011" s="54" t="s">
        <v>185</v>
      </c>
      <c r="C4011" s="54" t="s">
        <v>1124</v>
      </c>
      <c r="D4011" s="54" t="s">
        <v>111</v>
      </c>
      <c r="E4011" s="54" t="s">
        <v>1124</v>
      </c>
      <c r="F4011" s="54" t="s">
        <v>267</v>
      </c>
      <c r="G4011" s="54" t="s">
        <v>192</v>
      </c>
      <c r="H4011" s="54" t="s">
        <v>275</v>
      </c>
      <c r="I4011" s="54" t="s">
        <v>276</v>
      </c>
      <c r="J4011" s="54" t="s">
        <v>192</v>
      </c>
      <c r="K4011" s="54" t="s">
        <v>277</v>
      </c>
      <c r="L4011" s="89">
        <v>41898</v>
      </c>
      <c r="M4011" s="89"/>
      <c r="N4011" s="54" t="s">
        <v>278</v>
      </c>
      <c r="O4011" s="90">
        <v>9.9308999999999995E-2</v>
      </c>
      <c r="P4011" s="54">
        <v>14</v>
      </c>
    </row>
    <row r="4012" spans="1:16" ht="24">
      <c r="A4012" s="54" t="s">
        <v>225</v>
      </c>
      <c r="B4012" s="54" t="s">
        <v>185</v>
      </c>
      <c r="C4012" s="54" t="s">
        <v>1124</v>
      </c>
      <c r="D4012" s="54" t="s">
        <v>111</v>
      </c>
      <c r="E4012" s="54" t="s">
        <v>1124</v>
      </c>
      <c r="F4012" s="54" t="s">
        <v>267</v>
      </c>
      <c r="G4012" s="54" t="s">
        <v>192</v>
      </c>
      <c r="H4012" s="54" t="s">
        <v>275</v>
      </c>
      <c r="I4012" s="54" t="s">
        <v>276</v>
      </c>
      <c r="J4012" s="54" t="s">
        <v>192</v>
      </c>
      <c r="K4012" s="54" t="s">
        <v>279</v>
      </c>
      <c r="L4012" s="89">
        <v>41898</v>
      </c>
      <c r="M4012" s="89"/>
      <c r="N4012" s="54" t="s">
        <v>280</v>
      </c>
      <c r="O4012" s="90">
        <v>2.7309E-2</v>
      </c>
      <c r="P4012" s="54">
        <v>16</v>
      </c>
    </row>
    <row r="4013" spans="1:16" ht="24">
      <c r="A4013" s="54" t="s">
        <v>225</v>
      </c>
      <c r="B4013" s="54" t="s">
        <v>185</v>
      </c>
      <c r="C4013" s="54" t="s">
        <v>1124</v>
      </c>
      <c r="D4013" s="54" t="s">
        <v>111</v>
      </c>
      <c r="E4013" s="54" t="s">
        <v>1124</v>
      </c>
      <c r="F4013" s="54" t="s">
        <v>267</v>
      </c>
      <c r="G4013" s="54" t="s">
        <v>192</v>
      </c>
      <c r="H4013" s="54" t="s">
        <v>275</v>
      </c>
      <c r="I4013" s="54" t="s">
        <v>276</v>
      </c>
      <c r="J4013" s="54" t="s">
        <v>192</v>
      </c>
      <c r="K4013" s="54" t="s">
        <v>281</v>
      </c>
      <c r="L4013" s="89">
        <v>41898</v>
      </c>
      <c r="M4013" s="89"/>
      <c r="N4013" s="54" t="s">
        <v>282</v>
      </c>
      <c r="O4013" s="90">
        <v>0</v>
      </c>
      <c r="P4013" s="54">
        <v>9</v>
      </c>
    </row>
    <row r="4014" spans="1:16" ht="24">
      <c r="A4014" s="54" t="s">
        <v>225</v>
      </c>
      <c r="B4014" s="54" t="s">
        <v>185</v>
      </c>
      <c r="C4014" s="54" t="s">
        <v>1124</v>
      </c>
      <c r="D4014" s="54" t="s">
        <v>111</v>
      </c>
      <c r="E4014" s="54" t="s">
        <v>1124</v>
      </c>
      <c r="F4014" s="54" t="s">
        <v>267</v>
      </c>
      <c r="G4014" s="54" t="s">
        <v>192</v>
      </c>
      <c r="H4014" s="54" t="s">
        <v>275</v>
      </c>
      <c r="I4014" s="54" t="s">
        <v>276</v>
      </c>
      <c r="J4014" s="54" t="s">
        <v>192</v>
      </c>
      <c r="K4014" s="54" t="s">
        <v>462</v>
      </c>
      <c r="L4014" s="89">
        <v>41898</v>
      </c>
      <c r="M4014" s="89"/>
      <c r="N4014" s="54" t="s">
        <v>463</v>
      </c>
      <c r="O4014" s="90">
        <v>4.0857999999999998E-2</v>
      </c>
      <c r="P4014" s="54">
        <v>5</v>
      </c>
    </row>
    <row r="4015" spans="1:16" ht="24">
      <c r="A4015" s="54" t="s">
        <v>225</v>
      </c>
      <c r="B4015" s="54" t="s">
        <v>185</v>
      </c>
      <c r="C4015" s="54" t="s">
        <v>1124</v>
      </c>
      <c r="D4015" s="54" t="s">
        <v>111</v>
      </c>
      <c r="E4015" s="54" t="s">
        <v>1124</v>
      </c>
      <c r="F4015" s="54" t="s">
        <v>267</v>
      </c>
      <c r="G4015" s="54" t="s">
        <v>192</v>
      </c>
      <c r="H4015" s="54" t="s">
        <v>275</v>
      </c>
      <c r="I4015" s="54" t="s">
        <v>276</v>
      </c>
      <c r="J4015" s="54" t="s">
        <v>192</v>
      </c>
      <c r="K4015" s="54" t="s">
        <v>464</v>
      </c>
      <c r="L4015" s="89">
        <v>41898</v>
      </c>
      <c r="M4015" s="89"/>
      <c r="N4015" s="54" t="s">
        <v>465</v>
      </c>
      <c r="O4015" s="90">
        <v>2.4691999999999999E-2</v>
      </c>
      <c r="P4015" s="54">
        <v>3</v>
      </c>
    </row>
    <row r="4016" spans="1:16" ht="24">
      <c r="A4016" s="54" t="s">
        <v>225</v>
      </c>
      <c r="B4016" s="54" t="s">
        <v>185</v>
      </c>
      <c r="C4016" s="54" t="s">
        <v>1124</v>
      </c>
      <c r="D4016" s="54" t="s">
        <v>111</v>
      </c>
      <c r="E4016" s="54" t="s">
        <v>1124</v>
      </c>
      <c r="F4016" s="54" t="s">
        <v>267</v>
      </c>
      <c r="G4016" s="54" t="s">
        <v>192</v>
      </c>
      <c r="H4016" s="54" t="s">
        <v>275</v>
      </c>
      <c r="I4016" s="54" t="s">
        <v>276</v>
      </c>
      <c r="J4016" s="54" t="s">
        <v>192</v>
      </c>
      <c r="K4016" s="54" t="s">
        <v>468</v>
      </c>
      <c r="L4016" s="89">
        <v>41898</v>
      </c>
      <c r="M4016" s="89"/>
      <c r="N4016" s="54" t="s">
        <v>469</v>
      </c>
      <c r="O4016" s="90">
        <v>6.5520000000000009E-2</v>
      </c>
      <c r="P4016" s="54">
        <v>12</v>
      </c>
    </row>
    <row r="4017" spans="1:16" ht="24">
      <c r="A4017" s="54" t="s">
        <v>225</v>
      </c>
      <c r="B4017" s="54" t="s">
        <v>185</v>
      </c>
      <c r="C4017" s="54" t="s">
        <v>1124</v>
      </c>
      <c r="D4017" s="54" t="s">
        <v>111</v>
      </c>
      <c r="E4017" s="54" t="s">
        <v>1124</v>
      </c>
      <c r="F4017" s="54" t="s">
        <v>267</v>
      </c>
      <c r="G4017" s="54" t="s">
        <v>192</v>
      </c>
      <c r="H4017" s="54" t="s">
        <v>473</v>
      </c>
      <c r="I4017" s="54" t="s">
        <v>474</v>
      </c>
      <c r="J4017" s="54" t="s">
        <v>192</v>
      </c>
      <c r="K4017" s="54" t="s">
        <v>475</v>
      </c>
      <c r="L4017" s="89">
        <v>41695</v>
      </c>
      <c r="M4017" s="89"/>
      <c r="N4017" s="54" t="s">
        <v>476</v>
      </c>
      <c r="O4017" s="90">
        <v>0</v>
      </c>
      <c r="P4017" s="54">
        <v>6</v>
      </c>
    </row>
    <row r="4018" spans="1:16" ht="24">
      <c r="A4018" s="54" t="s">
        <v>225</v>
      </c>
      <c r="B4018" s="54" t="s">
        <v>185</v>
      </c>
      <c r="C4018" s="54" t="s">
        <v>1124</v>
      </c>
      <c r="D4018" s="54" t="s">
        <v>111</v>
      </c>
      <c r="E4018" s="54" t="s">
        <v>1124</v>
      </c>
      <c r="F4018" s="54" t="s">
        <v>267</v>
      </c>
      <c r="G4018" s="54" t="s">
        <v>192</v>
      </c>
      <c r="H4018" s="54" t="s">
        <v>473</v>
      </c>
      <c r="I4018" s="54" t="s">
        <v>474</v>
      </c>
      <c r="J4018" s="54" t="s">
        <v>192</v>
      </c>
      <c r="K4018" s="54" t="s">
        <v>479</v>
      </c>
      <c r="L4018" s="89">
        <v>41695</v>
      </c>
      <c r="M4018" s="89"/>
      <c r="N4018" s="54" t="s">
        <v>480</v>
      </c>
      <c r="O4018" s="90">
        <v>0</v>
      </c>
      <c r="P4018" s="54">
        <v>1</v>
      </c>
    </row>
    <row r="4019" spans="1:16" ht="24">
      <c r="A4019" s="54" t="s">
        <v>225</v>
      </c>
      <c r="B4019" s="54" t="s">
        <v>185</v>
      </c>
      <c r="C4019" s="54" t="s">
        <v>1124</v>
      </c>
      <c r="D4019" s="54" t="s">
        <v>111</v>
      </c>
      <c r="E4019" s="54" t="s">
        <v>1124</v>
      </c>
      <c r="F4019" s="54" t="s">
        <v>267</v>
      </c>
      <c r="G4019" s="54" t="s">
        <v>192</v>
      </c>
      <c r="H4019" s="54" t="s">
        <v>473</v>
      </c>
      <c r="I4019" s="54" t="s">
        <v>474</v>
      </c>
      <c r="J4019" s="54" t="s">
        <v>192</v>
      </c>
      <c r="K4019" s="54" t="s">
        <v>481</v>
      </c>
      <c r="L4019" s="89">
        <v>41695</v>
      </c>
      <c r="M4019" s="89"/>
      <c r="N4019" s="54" t="s">
        <v>482</v>
      </c>
      <c r="O4019" s="90">
        <v>0</v>
      </c>
      <c r="P4019" s="54">
        <v>2</v>
      </c>
    </row>
    <row r="4020" spans="1:16" ht="24">
      <c r="A4020" s="54" t="s">
        <v>225</v>
      </c>
      <c r="B4020" s="54" t="s">
        <v>185</v>
      </c>
      <c r="C4020" s="54" t="s">
        <v>1124</v>
      </c>
      <c r="D4020" s="54" t="s">
        <v>111</v>
      </c>
      <c r="E4020" s="54" t="s">
        <v>1124</v>
      </c>
      <c r="F4020" s="54" t="s">
        <v>267</v>
      </c>
      <c r="G4020" s="54" t="s">
        <v>192</v>
      </c>
      <c r="H4020" s="54" t="s">
        <v>473</v>
      </c>
      <c r="I4020" s="54" t="s">
        <v>474</v>
      </c>
      <c r="J4020" s="54" t="s">
        <v>192</v>
      </c>
      <c r="K4020" s="54" t="s">
        <v>483</v>
      </c>
      <c r="L4020" s="89">
        <v>41695</v>
      </c>
      <c r="M4020" s="89"/>
      <c r="N4020" s="54" t="s">
        <v>484</v>
      </c>
      <c r="O4020" s="90">
        <v>0</v>
      </c>
      <c r="P4020" s="54">
        <v>1</v>
      </c>
    </row>
    <row r="4021" spans="1:16" ht="24">
      <c r="A4021" s="54" t="s">
        <v>225</v>
      </c>
      <c r="B4021" s="54" t="s">
        <v>185</v>
      </c>
      <c r="C4021" s="54" t="s">
        <v>1124</v>
      </c>
      <c r="D4021" s="54" t="s">
        <v>111</v>
      </c>
      <c r="E4021" s="54" t="s">
        <v>1124</v>
      </c>
      <c r="F4021" s="54" t="s">
        <v>267</v>
      </c>
      <c r="G4021" s="54" t="s">
        <v>192</v>
      </c>
      <c r="H4021" s="54" t="s">
        <v>473</v>
      </c>
      <c r="I4021" s="54" t="s">
        <v>474</v>
      </c>
      <c r="J4021" s="54" t="s">
        <v>192</v>
      </c>
      <c r="K4021" s="54" t="s">
        <v>489</v>
      </c>
      <c r="L4021" s="89">
        <v>41695</v>
      </c>
      <c r="M4021" s="89"/>
      <c r="N4021" s="54" t="s">
        <v>490</v>
      </c>
      <c r="O4021" s="90">
        <v>0</v>
      </c>
      <c r="P4021" s="54">
        <v>2</v>
      </c>
    </row>
    <row r="4022" spans="1:16" ht="24">
      <c r="A4022" s="54" t="s">
        <v>225</v>
      </c>
      <c r="B4022" s="54" t="s">
        <v>185</v>
      </c>
      <c r="C4022" s="54" t="s">
        <v>1124</v>
      </c>
      <c r="D4022" s="54" t="s">
        <v>111</v>
      </c>
      <c r="E4022" s="54" t="s">
        <v>1124</v>
      </c>
      <c r="F4022" s="54" t="s">
        <v>267</v>
      </c>
      <c r="G4022" s="54" t="s">
        <v>192</v>
      </c>
      <c r="H4022" s="54" t="s">
        <v>473</v>
      </c>
      <c r="I4022" s="54" t="s">
        <v>474</v>
      </c>
      <c r="J4022" s="54" t="s">
        <v>192</v>
      </c>
      <c r="K4022" s="54" t="s">
        <v>493</v>
      </c>
      <c r="L4022" s="89">
        <v>41695</v>
      </c>
      <c r="M4022" s="89"/>
      <c r="N4022" s="54" t="s">
        <v>494</v>
      </c>
      <c r="O4022" s="90">
        <v>5.3960000000000001E-2</v>
      </c>
      <c r="P4022" s="54">
        <v>13</v>
      </c>
    </row>
    <row r="4023" spans="1:16" ht="24">
      <c r="A4023" s="54" t="s">
        <v>225</v>
      </c>
      <c r="B4023" s="54" t="s">
        <v>185</v>
      </c>
      <c r="C4023" s="54" t="s">
        <v>1124</v>
      </c>
      <c r="D4023" s="54" t="s">
        <v>111</v>
      </c>
      <c r="E4023" s="54" t="s">
        <v>1124</v>
      </c>
      <c r="F4023" s="54" t="s">
        <v>267</v>
      </c>
      <c r="G4023" s="54" t="s">
        <v>283</v>
      </c>
      <c r="H4023" s="54" t="s">
        <v>595</v>
      </c>
      <c r="I4023" s="54" t="s">
        <v>596</v>
      </c>
      <c r="J4023" s="54" t="s">
        <v>283</v>
      </c>
      <c r="K4023" s="54" t="s">
        <v>597</v>
      </c>
      <c r="L4023" s="89">
        <v>41695</v>
      </c>
      <c r="M4023" s="89"/>
      <c r="N4023" s="54" t="s">
        <v>598</v>
      </c>
      <c r="O4023" s="90">
        <v>8.8700000000000011E-3</v>
      </c>
      <c r="P4023" s="54">
        <v>10</v>
      </c>
    </row>
    <row r="4024" spans="1:16" ht="24">
      <c r="A4024" s="54" t="s">
        <v>225</v>
      </c>
      <c r="B4024" s="54" t="s">
        <v>185</v>
      </c>
      <c r="C4024" s="54" t="s">
        <v>1124</v>
      </c>
      <c r="D4024" s="54" t="s">
        <v>111</v>
      </c>
      <c r="E4024" s="54" t="s">
        <v>1124</v>
      </c>
      <c r="F4024" s="54" t="s">
        <v>267</v>
      </c>
      <c r="G4024" s="54" t="s">
        <v>283</v>
      </c>
      <c r="H4024" s="54" t="s">
        <v>595</v>
      </c>
      <c r="I4024" s="54" t="s">
        <v>596</v>
      </c>
      <c r="J4024" s="54" t="s">
        <v>283</v>
      </c>
      <c r="K4024" s="54" t="s">
        <v>599</v>
      </c>
      <c r="L4024" s="89">
        <v>41695</v>
      </c>
      <c r="M4024" s="89"/>
      <c r="N4024" s="54" t="s">
        <v>600</v>
      </c>
      <c r="O4024" s="90">
        <v>2.6166999999999999E-2</v>
      </c>
      <c r="P4024" s="54">
        <v>9</v>
      </c>
    </row>
    <row r="4025" spans="1:16" ht="24">
      <c r="A4025" s="54" t="s">
        <v>225</v>
      </c>
      <c r="B4025" s="54" t="s">
        <v>185</v>
      </c>
      <c r="C4025" s="54" t="s">
        <v>1124</v>
      </c>
      <c r="D4025" s="54" t="s">
        <v>111</v>
      </c>
      <c r="E4025" s="54" t="s">
        <v>1124</v>
      </c>
      <c r="F4025" s="54" t="s">
        <v>267</v>
      </c>
      <c r="G4025" s="54" t="s">
        <v>283</v>
      </c>
      <c r="H4025" s="54" t="s">
        <v>595</v>
      </c>
      <c r="I4025" s="54" t="s">
        <v>596</v>
      </c>
      <c r="J4025" s="54" t="s">
        <v>283</v>
      </c>
      <c r="K4025" s="54" t="s">
        <v>601</v>
      </c>
      <c r="L4025" s="89">
        <v>41695</v>
      </c>
      <c r="M4025" s="89"/>
      <c r="N4025" s="54" t="s">
        <v>602</v>
      </c>
      <c r="O4025" s="90">
        <v>1.9286000000000001E-2</v>
      </c>
      <c r="P4025" s="54">
        <v>12</v>
      </c>
    </row>
    <row r="4026" spans="1:16" ht="24">
      <c r="A4026" s="54" t="s">
        <v>225</v>
      </c>
      <c r="B4026" s="54" t="s">
        <v>185</v>
      </c>
      <c r="C4026" s="54" t="s">
        <v>1124</v>
      </c>
      <c r="D4026" s="54" t="s">
        <v>111</v>
      </c>
      <c r="E4026" s="54" t="s">
        <v>1124</v>
      </c>
      <c r="F4026" s="54" t="s">
        <v>267</v>
      </c>
      <c r="G4026" s="54" t="s">
        <v>283</v>
      </c>
      <c r="H4026" s="54" t="s">
        <v>595</v>
      </c>
      <c r="I4026" s="54" t="s">
        <v>596</v>
      </c>
      <c r="J4026" s="54" t="s">
        <v>283</v>
      </c>
      <c r="K4026" s="54" t="s">
        <v>603</v>
      </c>
      <c r="L4026" s="89">
        <v>41695</v>
      </c>
      <c r="M4026" s="89"/>
      <c r="N4026" s="54" t="s">
        <v>604</v>
      </c>
      <c r="O4026" s="90">
        <v>2.2827E-2</v>
      </c>
      <c r="P4026" s="54">
        <v>32</v>
      </c>
    </row>
    <row r="4027" spans="1:16" ht="24">
      <c r="A4027" s="54" t="s">
        <v>225</v>
      </c>
      <c r="B4027" s="54" t="s">
        <v>185</v>
      </c>
      <c r="C4027" s="54" t="s">
        <v>1124</v>
      </c>
      <c r="D4027" s="54" t="s">
        <v>111</v>
      </c>
      <c r="E4027" s="54" t="s">
        <v>1124</v>
      </c>
      <c r="F4027" s="54" t="s">
        <v>267</v>
      </c>
      <c r="G4027" s="54" t="s">
        <v>283</v>
      </c>
      <c r="H4027" s="54" t="s">
        <v>595</v>
      </c>
      <c r="I4027" s="54" t="s">
        <v>596</v>
      </c>
      <c r="J4027" s="54" t="s">
        <v>283</v>
      </c>
      <c r="K4027" s="54" t="s">
        <v>605</v>
      </c>
      <c r="L4027" s="89">
        <v>41695</v>
      </c>
      <c r="M4027" s="89"/>
      <c r="N4027" s="54" t="s">
        <v>606</v>
      </c>
      <c r="O4027" s="90">
        <v>7.8710000000000013E-3</v>
      </c>
      <c r="P4027" s="54">
        <v>15</v>
      </c>
    </row>
    <row r="4028" spans="1:16" ht="24">
      <c r="A4028" s="54" t="s">
        <v>225</v>
      </c>
      <c r="B4028" s="54" t="s">
        <v>185</v>
      </c>
      <c r="C4028" s="54" t="s">
        <v>1124</v>
      </c>
      <c r="D4028" s="54" t="s">
        <v>111</v>
      </c>
      <c r="E4028" s="54" t="s">
        <v>1124</v>
      </c>
      <c r="F4028" s="54" t="s">
        <v>267</v>
      </c>
      <c r="G4028" s="54" t="s">
        <v>283</v>
      </c>
      <c r="H4028" s="54" t="s">
        <v>595</v>
      </c>
      <c r="I4028" s="54" t="s">
        <v>596</v>
      </c>
      <c r="J4028" s="54" t="s">
        <v>283</v>
      </c>
      <c r="K4028" s="54" t="s">
        <v>607</v>
      </c>
      <c r="L4028" s="89">
        <v>41695</v>
      </c>
      <c r="M4028" s="89"/>
      <c r="N4028" s="54" t="s">
        <v>608</v>
      </c>
      <c r="O4028" s="90">
        <v>4.4729999999999987E-3</v>
      </c>
      <c r="P4028" s="54">
        <v>5</v>
      </c>
    </row>
    <row r="4029" spans="1:16" ht="24">
      <c r="A4029" s="54" t="s">
        <v>225</v>
      </c>
      <c r="B4029" s="54" t="s">
        <v>185</v>
      </c>
      <c r="C4029" s="54" t="s">
        <v>1124</v>
      </c>
      <c r="D4029" s="54" t="s">
        <v>111</v>
      </c>
      <c r="E4029" s="54" t="s">
        <v>1124</v>
      </c>
      <c r="F4029" s="54" t="s">
        <v>267</v>
      </c>
      <c r="G4029" s="54" t="s">
        <v>283</v>
      </c>
      <c r="H4029" s="54" t="s">
        <v>595</v>
      </c>
      <c r="I4029" s="54" t="s">
        <v>596</v>
      </c>
      <c r="J4029" s="54" t="s">
        <v>283</v>
      </c>
      <c r="K4029" s="54" t="s">
        <v>609</v>
      </c>
      <c r="L4029" s="89">
        <v>41695</v>
      </c>
      <c r="M4029" s="89"/>
      <c r="N4029" s="54" t="s">
        <v>610</v>
      </c>
      <c r="O4029" s="90">
        <v>1.3298000000000001E-2</v>
      </c>
      <c r="P4029" s="54">
        <v>5</v>
      </c>
    </row>
    <row r="4030" spans="1:16" ht="24">
      <c r="A4030" s="54" t="s">
        <v>225</v>
      </c>
      <c r="B4030" s="54" t="s">
        <v>185</v>
      </c>
      <c r="C4030" s="54" t="s">
        <v>1124</v>
      </c>
      <c r="D4030" s="54" t="s">
        <v>111</v>
      </c>
      <c r="E4030" s="54" t="s">
        <v>1124</v>
      </c>
      <c r="F4030" s="54" t="s">
        <v>267</v>
      </c>
      <c r="G4030" s="54" t="s">
        <v>283</v>
      </c>
      <c r="H4030" s="54" t="s">
        <v>595</v>
      </c>
      <c r="I4030" s="54" t="s">
        <v>596</v>
      </c>
      <c r="J4030" s="54" t="s">
        <v>283</v>
      </c>
      <c r="K4030" s="54" t="s">
        <v>611</v>
      </c>
      <c r="L4030" s="89">
        <v>41695</v>
      </c>
      <c r="M4030" s="89"/>
      <c r="N4030" s="54" t="s">
        <v>612</v>
      </c>
      <c r="O4030" s="90">
        <v>1.0997E-2</v>
      </c>
      <c r="P4030" s="54">
        <v>7</v>
      </c>
    </row>
    <row r="4031" spans="1:16" ht="24">
      <c r="A4031" s="54" t="s">
        <v>225</v>
      </c>
      <c r="B4031" s="54" t="s">
        <v>185</v>
      </c>
      <c r="C4031" s="54" t="s">
        <v>1124</v>
      </c>
      <c r="D4031" s="54" t="s">
        <v>111</v>
      </c>
      <c r="E4031" s="54" t="s">
        <v>1124</v>
      </c>
      <c r="F4031" s="54" t="s">
        <v>267</v>
      </c>
      <c r="G4031" s="54" t="s">
        <v>283</v>
      </c>
      <c r="H4031" s="54" t="s">
        <v>595</v>
      </c>
      <c r="I4031" s="54" t="s">
        <v>596</v>
      </c>
      <c r="J4031" s="54" t="s">
        <v>283</v>
      </c>
      <c r="K4031" s="54" t="s">
        <v>613</v>
      </c>
      <c r="L4031" s="89">
        <v>41695</v>
      </c>
      <c r="M4031" s="89"/>
      <c r="N4031" s="54" t="s">
        <v>614</v>
      </c>
      <c r="O4031" s="90">
        <v>6.8969999999999986E-3</v>
      </c>
      <c r="P4031" s="54">
        <v>4</v>
      </c>
    </row>
    <row r="4032" spans="1:16" ht="24">
      <c r="A4032" s="54" t="s">
        <v>225</v>
      </c>
      <c r="B4032" s="54" t="s">
        <v>185</v>
      </c>
      <c r="C4032" s="54" t="s">
        <v>1124</v>
      </c>
      <c r="D4032" s="54" t="s">
        <v>111</v>
      </c>
      <c r="E4032" s="54" t="s">
        <v>1124</v>
      </c>
      <c r="F4032" s="54" t="s">
        <v>267</v>
      </c>
      <c r="G4032" s="54" t="s">
        <v>283</v>
      </c>
      <c r="H4032" s="54" t="s">
        <v>595</v>
      </c>
      <c r="I4032" s="54" t="s">
        <v>596</v>
      </c>
      <c r="J4032" s="54" t="s">
        <v>283</v>
      </c>
      <c r="K4032" s="54" t="s">
        <v>595</v>
      </c>
      <c r="L4032" s="89">
        <v>41695</v>
      </c>
      <c r="M4032" s="89"/>
      <c r="N4032" s="54" t="s">
        <v>615</v>
      </c>
      <c r="O4032" s="90">
        <v>2.3425999999999999E-2</v>
      </c>
      <c r="P4032" s="54">
        <v>2</v>
      </c>
    </row>
    <row r="4033" spans="1:16" ht="24">
      <c r="A4033" s="54" t="s">
        <v>225</v>
      </c>
      <c r="B4033" s="54" t="s">
        <v>185</v>
      </c>
      <c r="C4033" s="54" t="s">
        <v>1124</v>
      </c>
      <c r="D4033" s="54" t="s">
        <v>111</v>
      </c>
      <c r="E4033" s="54" t="s">
        <v>1124</v>
      </c>
      <c r="F4033" s="54" t="s">
        <v>267</v>
      </c>
      <c r="G4033" s="54" t="s">
        <v>283</v>
      </c>
      <c r="H4033" s="54" t="s">
        <v>595</v>
      </c>
      <c r="I4033" s="54" t="s">
        <v>596</v>
      </c>
      <c r="J4033" s="54" t="s">
        <v>283</v>
      </c>
      <c r="K4033" s="54" t="s">
        <v>616</v>
      </c>
      <c r="L4033" s="89">
        <v>41695</v>
      </c>
      <c r="M4033" s="89"/>
      <c r="N4033" s="54" t="s">
        <v>617</v>
      </c>
      <c r="O4033" s="90">
        <v>5.9552000000000008E-2</v>
      </c>
      <c r="P4033" s="54">
        <v>12</v>
      </c>
    </row>
    <row r="4034" spans="1:16" ht="24">
      <c r="A4034" s="54" t="s">
        <v>225</v>
      </c>
      <c r="B4034" s="54" t="s">
        <v>185</v>
      </c>
      <c r="C4034" s="54" t="s">
        <v>1124</v>
      </c>
      <c r="D4034" s="54" t="s">
        <v>111</v>
      </c>
      <c r="E4034" s="54" t="s">
        <v>1124</v>
      </c>
      <c r="F4034" s="54" t="s">
        <v>267</v>
      </c>
      <c r="G4034" s="54" t="s">
        <v>194</v>
      </c>
      <c r="H4034" s="54" t="s">
        <v>195</v>
      </c>
      <c r="I4034" s="54" t="s">
        <v>673</v>
      </c>
      <c r="J4034" s="54" t="s">
        <v>194</v>
      </c>
      <c r="K4034" s="54" t="s">
        <v>674</v>
      </c>
      <c r="L4034" s="89">
        <v>41814</v>
      </c>
      <c r="M4034" s="89"/>
      <c r="N4034" s="54" t="s">
        <v>675</v>
      </c>
      <c r="O4034" s="90">
        <v>0.10087599999999999</v>
      </c>
      <c r="P4034" s="54">
        <v>19</v>
      </c>
    </row>
    <row r="4035" spans="1:16" ht="24">
      <c r="A4035" s="54" t="s">
        <v>225</v>
      </c>
      <c r="B4035" s="54" t="s">
        <v>185</v>
      </c>
      <c r="C4035" s="54" t="s">
        <v>1124</v>
      </c>
      <c r="D4035" s="54" t="s">
        <v>111</v>
      </c>
      <c r="E4035" s="54" t="s">
        <v>1124</v>
      </c>
      <c r="F4035" s="54" t="s">
        <v>267</v>
      </c>
      <c r="G4035" s="54" t="s">
        <v>194</v>
      </c>
      <c r="H4035" s="54" t="s">
        <v>195</v>
      </c>
      <c r="I4035" s="54" t="s">
        <v>673</v>
      </c>
      <c r="J4035" s="54" t="s">
        <v>194</v>
      </c>
      <c r="K4035" s="54" t="s">
        <v>195</v>
      </c>
      <c r="L4035" s="89">
        <v>41814</v>
      </c>
      <c r="M4035" s="89"/>
      <c r="N4035" s="54" t="s">
        <v>676</v>
      </c>
      <c r="O4035" s="90">
        <v>1.1596E-2</v>
      </c>
      <c r="P4035" s="54">
        <v>23</v>
      </c>
    </row>
    <row r="4036" spans="1:16" ht="24">
      <c r="A4036" s="54" t="s">
        <v>225</v>
      </c>
      <c r="B4036" s="54" t="s">
        <v>185</v>
      </c>
      <c r="C4036" s="54" t="s">
        <v>1124</v>
      </c>
      <c r="D4036" s="54" t="s">
        <v>111</v>
      </c>
      <c r="E4036" s="54" t="s">
        <v>1124</v>
      </c>
      <c r="F4036" s="54" t="s">
        <v>267</v>
      </c>
      <c r="G4036" s="54" t="s">
        <v>194</v>
      </c>
      <c r="H4036" s="54" t="s">
        <v>195</v>
      </c>
      <c r="I4036" s="54" t="s">
        <v>673</v>
      </c>
      <c r="J4036" s="54" t="s">
        <v>194</v>
      </c>
      <c r="K4036" s="54" t="s">
        <v>677</v>
      </c>
      <c r="L4036" s="89">
        <v>41814</v>
      </c>
      <c r="M4036" s="89"/>
      <c r="N4036" s="54" t="s">
        <v>678</v>
      </c>
      <c r="O4036" s="90">
        <v>1.3649999999999999E-3</v>
      </c>
      <c r="P4036" s="54">
        <v>11</v>
      </c>
    </row>
    <row r="4037" spans="1:16" ht="24">
      <c r="A4037" s="54" t="s">
        <v>225</v>
      </c>
      <c r="B4037" s="54" t="s">
        <v>185</v>
      </c>
      <c r="C4037" s="54" t="s">
        <v>1124</v>
      </c>
      <c r="D4037" s="54" t="s">
        <v>111</v>
      </c>
      <c r="E4037" s="54" t="s">
        <v>1124</v>
      </c>
      <c r="F4037" s="54" t="s">
        <v>267</v>
      </c>
      <c r="G4037" s="54" t="s">
        <v>194</v>
      </c>
      <c r="H4037" s="54" t="s">
        <v>195</v>
      </c>
      <c r="I4037" s="54" t="s">
        <v>673</v>
      </c>
      <c r="J4037" s="54" t="s">
        <v>194</v>
      </c>
      <c r="K4037" s="54" t="s">
        <v>679</v>
      </c>
      <c r="L4037" s="89">
        <v>41814</v>
      </c>
      <c r="M4037" s="89"/>
      <c r="N4037" s="54" t="s">
        <v>680</v>
      </c>
      <c r="O4037" s="90">
        <v>3.9889000000000001E-2</v>
      </c>
      <c r="P4037" s="54">
        <v>17</v>
      </c>
    </row>
    <row r="4038" spans="1:16" ht="24">
      <c r="A4038" s="54" t="s">
        <v>225</v>
      </c>
      <c r="B4038" s="54" t="s">
        <v>185</v>
      </c>
      <c r="C4038" s="54" t="s">
        <v>1124</v>
      </c>
      <c r="D4038" s="54" t="s">
        <v>111</v>
      </c>
      <c r="E4038" s="54" t="s">
        <v>1124</v>
      </c>
      <c r="F4038" s="54" t="s">
        <v>267</v>
      </c>
      <c r="G4038" s="54" t="s">
        <v>194</v>
      </c>
      <c r="H4038" s="54" t="s">
        <v>195</v>
      </c>
      <c r="I4038" s="54" t="s">
        <v>673</v>
      </c>
      <c r="J4038" s="54" t="s">
        <v>194</v>
      </c>
      <c r="K4038" s="54" t="s">
        <v>681</v>
      </c>
      <c r="L4038" s="89">
        <v>41814</v>
      </c>
      <c r="M4038" s="89"/>
      <c r="N4038" s="54" t="s">
        <v>682</v>
      </c>
      <c r="O4038" s="90">
        <v>0</v>
      </c>
      <c r="P4038" s="54">
        <v>7</v>
      </c>
    </row>
    <row r="4039" spans="1:16" ht="24">
      <c r="A4039" s="54" t="s">
        <v>225</v>
      </c>
      <c r="B4039" s="54" t="s">
        <v>185</v>
      </c>
      <c r="C4039" s="54" t="s">
        <v>1124</v>
      </c>
      <c r="D4039" s="54" t="s">
        <v>111</v>
      </c>
      <c r="E4039" s="54" t="s">
        <v>1124</v>
      </c>
      <c r="F4039" s="54" t="s">
        <v>267</v>
      </c>
      <c r="G4039" s="54" t="s">
        <v>194</v>
      </c>
      <c r="H4039" s="54" t="s">
        <v>195</v>
      </c>
      <c r="I4039" s="54" t="s">
        <v>673</v>
      </c>
      <c r="J4039" s="54" t="s">
        <v>194</v>
      </c>
      <c r="K4039" s="54" t="s">
        <v>683</v>
      </c>
      <c r="L4039" s="89">
        <v>41814</v>
      </c>
      <c r="M4039" s="89"/>
      <c r="N4039" s="54" t="s">
        <v>684</v>
      </c>
      <c r="O4039" s="90">
        <v>2.1930000000000002E-2</v>
      </c>
      <c r="P4039" s="54">
        <v>12</v>
      </c>
    </row>
    <row r="4040" spans="1:16" ht="24">
      <c r="A4040" s="54" t="s">
        <v>225</v>
      </c>
      <c r="B4040" s="54" t="s">
        <v>185</v>
      </c>
      <c r="C4040" s="54" t="s">
        <v>1124</v>
      </c>
      <c r="D4040" s="54" t="s">
        <v>111</v>
      </c>
      <c r="E4040" s="54" t="s">
        <v>1124</v>
      </c>
      <c r="F4040" s="54" t="s">
        <v>267</v>
      </c>
      <c r="G4040" s="54" t="s">
        <v>194</v>
      </c>
      <c r="H4040" s="54" t="s">
        <v>195</v>
      </c>
      <c r="I4040" s="54" t="s">
        <v>673</v>
      </c>
      <c r="J4040" s="54" t="s">
        <v>194</v>
      </c>
      <c r="K4040" s="54" t="s">
        <v>685</v>
      </c>
      <c r="L4040" s="89">
        <v>41814</v>
      </c>
      <c r="M4040" s="89"/>
      <c r="N4040" s="54" t="s">
        <v>686</v>
      </c>
      <c r="O4040" s="90">
        <v>0</v>
      </c>
      <c r="P4040" s="54">
        <v>7</v>
      </c>
    </row>
    <row r="4041" spans="1:16" ht="24">
      <c r="A4041" s="54" t="s">
        <v>225</v>
      </c>
      <c r="B4041" s="54" t="s">
        <v>185</v>
      </c>
      <c r="C4041" s="54" t="s">
        <v>1124</v>
      </c>
      <c r="D4041" s="54" t="s">
        <v>111</v>
      </c>
      <c r="E4041" s="54" t="s">
        <v>1124</v>
      </c>
      <c r="F4041" s="54" t="s">
        <v>267</v>
      </c>
      <c r="G4041" s="54" t="s">
        <v>194</v>
      </c>
      <c r="H4041" s="54" t="s">
        <v>195</v>
      </c>
      <c r="I4041" s="54" t="s">
        <v>673</v>
      </c>
      <c r="J4041" s="54" t="s">
        <v>194</v>
      </c>
      <c r="K4041" s="54" t="s">
        <v>687</v>
      </c>
      <c r="L4041" s="89">
        <v>41814</v>
      </c>
      <c r="M4041" s="89"/>
      <c r="N4041" s="54" t="s">
        <v>688</v>
      </c>
      <c r="O4041" s="90">
        <v>4.8237000000000002E-2</v>
      </c>
      <c r="P4041" s="54">
        <v>16</v>
      </c>
    </row>
    <row r="4042" spans="1:16" ht="24">
      <c r="A4042" s="54" t="s">
        <v>225</v>
      </c>
      <c r="B4042" s="54" t="s">
        <v>185</v>
      </c>
      <c r="C4042" s="54" t="s">
        <v>1124</v>
      </c>
      <c r="D4042" s="54" t="s">
        <v>111</v>
      </c>
      <c r="E4042" s="54" t="s">
        <v>1124</v>
      </c>
      <c r="F4042" s="54" t="s">
        <v>267</v>
      </c>
      <c r="G4042" s="54" t="s">
        <v>194</v>
      </c>
      <c r="H4042" s="54" t="s">
        <v>195</v>
      </c>
      <c r="I4042" s="54" t="s">
        <v>673</v>
      </c>
      <c r="J4042" s="54" t="s">
        <v>194</v>
      </c>
      <c r="K4042" s="54" t="s">
        <v>689</v>
      </c>
      <c r="L4042" s="89">
        <v>41814</v>
      </c>
      <c r="M4042" s="89"/>
      <c r="N4042" s="54" t="s">
        <v>690</v>
      </c>
      <c r="O4042" s="90">
        <v>0</v>
      </c>
      <c r="P4042" s="54">
        <v>11</v>
      </c>
    </row>
    <row r="4043" spans="1:16" ht="24">
      <c r="A4043" s="54" t="s">
        <v>225</v>
      </c>
      <c r="B4043" s="54" t="s">
        <v>185</v>
      </c>
      <c r="C4043" s="54" t="s">
        <v>1124</v>
      </c>
      <c r="D4043" s="54" t="s">
        <v>111</v>
      </c>
      <c r="E4043" s="54" t="s">
        <v>1124</v>
      </c>
      <c r="F4043" s="54" t="s">
        <v>267</v>
      </c>
      <c r="G4043" s="54" t="s">
        <v>194</v>
      </c>
      <c r="H4043" s="54" t="s">
        <v>195</v>
      </c>
      <c r="I4043" s="54" t="s">
        <v>673</v>
      </c>
      <c r="J4043" s="54" t="s">
        <v>194</v>
      </c>
      <c r="K4043" s="54" t="s">
        <v>691</v>
      </c>
      <c r="L4043" s="89">
        <v>41814</v>
      </c>
      <c r="M4043" s="89"/>
      <c r="N4043" s="54" t="s">
        <v>692</v>
      </c>
      <c r="O4043" s="90">
        <v>3.0970999999999999E-2</v>
      </c>
      <c r="P4043" s="54">
        <v>14</v>
      </c>
    </row>
    <row r="4044" spans="1:16" ht="24">
      <c r="A4044" s="54" t="s">
        <v>225</v>
      </c>
      <c r="B4044" s="54" t="s">
        <v>185</v>
      </c>
      <c r="C4044" s="54" t="s">
        <v>1124</v>
      </c>
      <c r="D4044" s="54" t="s">
        <v>111</v>
      </c>
      <c r="E4044" s="54" t="s">
        <v>1124</v>
      </c>
      <c r="F4044" s="54" t="s">
        <v>267</v>
      </c>
      <c r="G4044" s="54" t="s">
        <v>194</v>
      </c>
      <c r="H4044" s="54" t="s">
        <v>195</v>
      </c>
      <c r="I4044" s="54" t="s">
        <v>673</v>
      </c>
      <c r="J4044" s="54" t="s">
        <v>194</v>
      </c>
      <c r="K4044" s="54" t="s">
        <v>693</v>
      </c>
      <c r="L4044" s="89">
        <v>41814</v>
      </c>
      <c r="M4044" s="89"/>
      <c r="N4044" s="54" t="s">
        <v>694</v>
      </c>
      <c r="O4044" s="90">
        <v>6.7554000000000003E-2</v>
      </c>
      <c r="P4044" s="54">
        <v>17</v>
      </c>
    </row>
    <row r="4045" spans="1:16" ht="24">
      <c r="A4045" s="54" t="s">
        <v>225</v>
      </c>
      <c r="B4045" s="54" t="s">
        <v>185</v>
      </c>
      <c r="C4045" s="54" t="s">
        <v>1124</v>
      </c>
      <c r="D4045" s="54" t="s">
        <v>111</v>
      </c>
      <c r="E4045" s="54" t="s">
        <v>1124</v>
      </c>
      <c r="F4045" s="54" t="s">
        <v>267</v>
      </c>
      <c r="G4045" s="54" t="s">
        <v>302</v>
      </c>
      <c r="H4045" s="54" t="s">
        <v>303</v>
      </c>
      <c r="I4045" s="54" t="s">
        <v>304</v>
      </c>
      <c r="J4045" s="54" t="s">
        <v>302</v>
      </c>
      <c r="K4045" s="54" t="s">
        <v>306</v>
      </c>
      <c r="L4045" s="89">
        <v>41695</v>
      </c>
      <c r="M4045" s="89"/>
      <c r="N4045" s="54" t="s">
        <v>307</v>
      </c>
      <c r="O4045" s="90">
        <v>1.5063999999999999E-2</v>
      </c>
      <c r="P4045" s="54">
        <v>3</v>
      </c>
    </row>
    <row r="4046" spans="1:16" ht="24">
      <c r="A4046" s="54" t="s">
        <v>225</v>
      </c>
      <c r="B4046" s="54" t="s">
        <v>185</v>
      </c>
      <c r="C4046" s="54" t="s">
        <v>1124</v>
      </c>
      <c r="D4046" s="54" t="s">
        <v>111</v>
      </c>
      <c r="E4046" s="54" t="s">
        <v>1124</v>
      </c>
      <c r="F4046" s="54" t="s">
        <v>267</v>
      </c>
      <c r="G4046" s="54" t="s">
        <v>302</v>
      </c>
      <c r="H4046" s="54" t="s">
        <v>303</v>
      </c>
      <c r="I4046" s="54" t="s">
        <v>304</v>
      </c>
      <c r="J4046" s="54" t="s">
        <v>302</v>
      </c>
      <c r="K4046" s="54" t="s">
        <v>308</v>
      </c>
      <c r="L4046" s="89">
        <v>41695</v>
      </c>
      <c r="M4046" s="89"/>
      <c r="N4046" s="54" t="s">
        <v>309</v>
      </c>
      <c r="O4046" s="90">
        <v>5.0540000000000002E-2</v>
      </c>
      <c r="P4046" s="54">
        <v>40</v>
      </c>
    </row>
    <row r="4047" spans="1:16" ht="24">
      <c r="A4047" s="54" t="s">
        <v>225</v>
      </c>
      <c r="B4047" s="54" t="s">
        <v>185</v>
      </c>
      <c r="C4047" s="54" t="s">
        <v>1124</v>
      </c>
      <c r="D4047" s="54" t="s">
        <v>111</v>
      </c>
      <c r="E4047" s="54" t="s">
        <v>1124</v>
      </c>
      <c r="F4047" s="54" t="s">
        <v>267</v>
      </c>
      <c r="G4047" s="54" t="s">
        <v>302</v>
      </c>
      <c r="H4047" s="54" t="s">
        <v>303</v>
      </c>
      <c r="I4047" s="54" t="s">
        <v>304</v>
      </c>
      <c r="J4047" s="54" t="s">
        <v>302</v>
      </c>
      <c r="K4047" s="54" t="s">
        <v>808</v>
      </c>
      <c r="L4047" s="89">
        <v>41695</v>
      </c>
      <c r="M4047" s="89"/>
      <c r="N4047" s="54" t="s">
        <v>809</v>
      </c>
      <c r="O4047" s="90">
        <v>6.228E-3</v>
      </c>
      <c r="P4047" s="54">
        <v>2</v>
      </c>
    </row>
    <row r="4048" spans="1:16" ht="24">
      <c r="A4048" s="54" t="s">
        <v>225</v>
      </c>
      <c r="B4048" s="54" t="s">
        <v>185</v>
      </c>
      <c r="C4048" s="54" t="s">
        <v>1124</v>
      </c>
      <c r="D4048" s="54" t="s">
        <v>111</v>
      </c>
      <c r="E4048" s="54" t="s">
        <v>1124</v>
      </c>
      <c r="F4048" s="54" t="s">
        <v>267</v>
      </c>
      <c r="G4048" s="54" t="s">
        <v>302</v>
      </c>
      <c r="H4048" s="54" t="s">
        <v>303</v>
      </c>
      <c r="I4048" s="54" t="s">
        <v>304</v>
      </c>
      <c r="J4048" s="54" t="s">
        <v>302</v>
      </c>
      <c r="K4048" s="54" t="s">
        <v>810</v>
      </c>
      <c r="L4048" s="89">
        <v>41695</v>
      </c>
      <c r="M4048" s="89"/>
      <c r="N4048" s="54" t="s">
        <v>811</v>
      </c>
      <c r="O4048" s="90">
        <v>0</v>
      </c>
      <c r="P4048" s="54">
        <v>1</v>
      </c>
    </row>
    <row r="4049" spans="1:16" ht="24">
      <c r="A4049" s="54" t="s">
        <v>225</v>
      </c>
      <c r="B4049" s="54" t="s">
        <v>185</v>
      </c>
      <c r="C4049" s="54" t="s">
        <v>1124</v>
      </c>
      <c r="D4049" s="54" t="s">
        <v>111</v>
      </c>
      <c r="E4049" s="54" t="s">
        <v>1124</v>
      </c>
      <c r="F4049" s="54" t="s">
        <v>267</v>
      </c>
      <c r="G4049" s="54" t="s">
        <v>302</v>
      </c>
      <c r="H4049" s="54" t="s">
        <v>303</v>
      </c>
      <c r="I4049" s="54" t="s">
        <v>304</v>
      </c>
      <c r="J4049" s="54" t="s">
        <v>302</v>
      </c>
      <c r="K4049" s="54" t="s">
        <v>814</v>
      </c>
      <c r="L4049" s="89">
        <v>41695</v>
      </c>
      <c r="M4049" s="89"/>
      <c r="N4049" s="54" t="s">
        <v>815</v>
      </c>
      <c r="O4049" s="90">
        <v>8.6679999999999986E-3</v>
      </c>
      <c r="P4049" s="54">
        <v>3</v>
      </c>
    </row>
    <row r="4050" spans="1:16" ht="24">
      <c r="A4050" s="54" t="s">
        <v>225</v>
      </c>
      <c r="B4050" s="54" t="s">
        <v>185</v>
      </c>
      <c r="C4050" s="54" t="s">
        <v>1124</v>
      </c>
      <c r="D4050" s="54" t="s">
        <v>111</v>
      </c>
      <c r="E4050" s="54" t="s">
        <v>1124</v>
      </c>
      <c r="F4050" s="54" t="s">
        <v>267</v>
      </c>
      <c r="G4050" s="54" t="s">
        <v>302</v>
      </c>
      <c r="H4050" s="54" t="s">
        <v>303</v>
      </c>
      <c r="I4050" s="54" t="s">
        <v>304</v>
      </c>
      <c r="J4050" s="54" t="s">
        <v>302</v>
      </c>
      <c r="K4050" s="54" t="s">
        <v>818</v>
      </c>
      <c r="L4050" s="89">
        <v>41695</v>
      </c>
      <c r="M4050" s="89"/>
      <c r="N4050" s="54" t="s">
        <v>819</v>
      </c>
      <c r="O4050" s="90">
        <v>2.6919999999999999E-3</v>
      </c>
      <c r="P4050" s="54">
        <v>1</v>
      </c>
    </row>
    <row r="4051" spans="1:16" ht="24">
      <c r="A4051" s="54" t="s">
        <v>225</v>
      </c>
      <c r="B4051" s="54" t="s">
        <v>185</v>
      </c>
      <c r="C4051" s="54" t="s">
        <v>1124</v>
      </c>
      <c r="D4051" s="54" t="s">
        <v>111</v>
      </c>
      <c r="E4051" s="54" t="s">
        <v>1124</v>
      </c>
      <c r="F4051" s="54" t="s">
        <v>267</v>
      </c>
      <c r="G4051" s="54" t="s">
        <v>854</v>
      </c>
      <c r="H4051" s="54" t="s">
        <v>876</v>
      </c>
      <c r="I4051" s="54" t="s">
        <v>877</v>
      </c>
      <c r="J4051" s="54" t="s">
        <v>854</v>
      </c>
      <c r="K4051" s="54" t="s">
        <v>878</v>
      </c>
      <c r="L4051" s="89">
        <v>41695</v>
      </c>
      <c r="M4051" s="89"/>
      <c r="N4051" s="54" t="s">
        <v>879</v>
      </c>
      <c r="O4051" s="90">
        <v>0</v>
      </c>
      <c r="P4051" s="54">
        <v>1</v>
      </c>
    </row>
    <row r="4052" spans="1:16" ht="24">
      <c r="A4052" s="54" t="s">
        <v>225</v>
      </c>
      <c r="B4052" s="54" t="s">
        <v>185</v>
      </c>
      <c r="C4052" s="54" t="s">
        <v>1124</v>
      </c>
      <c r="D4052" s="54" t="s">
        <v>111</v>
      </c>
      <c r="E4052" s="54" t="s">
        <v>1124</v>
      </c>
      <c r="F4052" s="54" t="s">
        <v>267</v>
      </c>
      <c r="G4052" s="54" t="s">
        <v>854</v>
      </c>
      <c r="H4052" s="54" t="s">
        <v>876</v>
      </c>
      <c r="I4052" s="54" t="s">
        <v>877</v>
      </c>
      <c r="J4052" s="54" t="s">
        <v>854</v>
      </c>
      <c r="K4052" s="54" t="s">
        <v>880</v>
      </c>
      <c r="L4052" s="89">
        <v>41695</v>
      </c>
      <c r="M4052" s="89"/>
      <c r="N4052" s="54" t="s">
        <v>881</v>
      </c>
      <c r="O4052" s="90">
        <v>0.22781399999999999</v>
      </c>
      <c r="P4052" s="54">
        <v>67</v>
      </c>
    </row>
    <row r="4053" spans="1:16" ht="24">
      <c r="A4053" s="54" t="s">
        <v>225</v>
      </c>
      <c r="B4053" s="54" t="s">
        <v>185</v>
      </c>
      <c r="C4053" s="54" t="s">
        <v>1124</v>
      </c>
      <c r="D4053" s="54" t="s">
        <v>111</v>
      </c>
      <c r="E4053" s="54" t="s">
        <v>1124</v>
      </c>
      <c r="F4053" s="54" t="s">
        <v>267</v>
      </c>
      <c r="G4053" s="54" t="s">
        <v>854</v>
      </c>
      <c r="H4053" s="54" t="s">
        <v>876</v>
      </c>
      <c r="I4053" s="54" t="s">
        <v>877</v>
      </c>
      <c r="J4053" s="54" t="s">
        <v>854</v>
      </c>
      <c r="K4053" s="54" t="s">
        <v>872</v>
      </c>
      <c r="L4053" s="89">
        <v>41695</v>
      </c>
      <c r="M4053" s="89"/>
      <c r="N4053" s="54" t="s">
        <v>882</v>
      </c>
      <c r="O4053" s="90">
        <v>0.28305900000000001</v>
      </c>
      <c r="P4053" s="54">
        <v>86</v>
      </c>
    </row>
    <row r="4054" spans="1:16" ht="24">
      <c r="A4054" s="54" t="s">
        <v>225</v>
      </c>
      <c r="B4054" s="54" t="s">
        <v>185</v>
      </c>
      <c r="C4054" s="54" t="s">
        <v>1124</v>
      </c>
      <c r="D4054" s="54" t="s">
        <v>111</v>
      </c>
      <c r="E4054" s="54" t="s">
        <v>1124</v>
      </c>
      <c r="F4054" s="54" t="s">
        <v>267</v>
      </c>
      <c r="G4054" s="54" t="s">
        <v>854</v>
      </c>
      <c r="H4054" s="54" t="s">
        <v>876</v>
      </c>
      <c r="I4054" s="54" t="s">
        <v>877</v>
      </c>
      <c r="J4054" s="54" t="s">
        <v>854</v>
      </c>
      <c r="K4054" s="54" t="s">
        <v>876</v>
      </c>
      <c r="L4054" s="89">
        <v>41695</v>
      </c>
      <c r="M4054" s="89"/>
      <c r="N4054" s="54" t="s">
        <v>883</v>
      </c>
      <c r="O4054" s="90">
        <v>0</v>
      </c>
      <c r="P4054" s="54">
        <v>3</v>
      </c>
    </row>
    <row r="4055" spans="1:16" ht="24">
      <c r="A4055" s="54" t="s">
        <v>225</v>
      </c>
      <c r="B4055" s="54" t="s">
        <v>185</v>
      </c>
      <c r="C4055" s="54" t="s">
        <v>1124</v>
      </c>
      <c r="D4055" s="54" t="s">
        <v>111</v>
      </c>
      <c r="E4055" s="54" t="s">
        <v>1124</v>
      </c>
      <c r="F4055" s="54" t="s">
        <v>267</v>
      </c>
      <c r="G4055" s="54" t="s">
        <v>199</v>
      </c>
      <c r="H4055" s="54" t="s">
        <v>200</v>
      </c>
      <c r="I4055" s="54" t="s">
        <v>936</v>
      </c>
      <c r="J4055" s="54" t="s">
        <v>199</v>
      </c>
      <c r="K4055" s="54" t="s">
        <v>1513</v>
      </c>
      <c r="L4055" s="89">
        <v>1</v>
      </c>
      <c r="M4055" s="89"/>
      <c r="N4055" s="54" t="s">
        <v>935</v>
      </c>
      <c r="O4055" s="90">
        <v>0</v>
      </c>
      <c r="P4055" s="54">
        <v>1</v>
      </c>
    </row>
    <row r="4056" spans="1:16" ht="24">
      <c r="A4056" s="54" t="s">
        <v>225</v>
      </c>
      <c r="B4056" s="54" t="s">
        <v>185</v>
      </c>
      <c r="C4056" s="54" t="s">
        <v>1124</v>
      </c>
      <c r="D4056" s="54" t="s">
        <v>111</v>
      </c>
      <c r="E4056" s="54" t="s">
        <v>1124</v>
      </c>
      <c r="F4056" s="54" t="s">
        <v>267</v>
      </c>
      <c r="G4056" s="54" t="s">
        <v>199</v>
      </c>
      <c r="H4056" s="54" t="s">
        <v>971</v>
      </c>
      <c r="I4056" s="54" t="s">
        <v>972</v>
      </c>
      <c r="J4056" s="54" t="s">
        <v>199</v>
      </c>
      <c r="K4056" s="54" t="s">
        <v>973</v>
      </c>
      <c r="L4056" s="89">
        <v>41695</v>
      </c>
      <c r="M4056" s="89"/>
      <c r="N4056" s="54" t="s">
        <v>974</v>
      </c>
      <c r="O4056" s="90">
        <v>0</v>
      </c>
      <c r="P4056" s="54">
        <v>3</v>
      </c>
    </row>
    <row r="4057" spans="1:16" ht="36">
      <c r="A4057" s="54" t="s">
        <v>225</v>
      </c>
      <c r="B4057" s="54" t="s">
        <v>185</v>
      </c>
      <c r="C4057" s="54" t="s">
        <v>1124</v>
      </c>
      <c r="D4057" s="54" t="s">
        <v>111</v>
      </c>
      <c r="E4057" s="54" t="s">
        <v>1124</v>
      </c>
      <c r="F4057" s="54" t="s">
        <v>267</v>
      </c>
      <c r="G4057" s="54" t="s">
        <v>199</v>
      </c>
      <c r="H4057" s="54" t="s">
        <v>971</v>
      </c>
      <c r="I4057" s="54" t="s">
        <v>972</v>
      </c>
      <c r="J4057" s="54" t="s">
        <v>199</v>
      </c>
      <c r="K4057" s="54" t="s">
        <v>975</v>
      </c>
      <c r="L4057" s="89">
        <v>41695</v>
      </c>
      <c r="M4057" s="89"/>
      <c r="N4057" s="54" t="s">
        <v>976</v>
      </c>
      <c r="O4057" s="90">
        <v>0</v>
      </c>
      <c r="P4057" s="54">
        <v>4</v>
      </c>
    </row>
    <row r="4058" spans="1:16" ht="24">
      <c r="A4058" s="54" t="s">
        <v>225</v>
      </c>
      <c r="B4058" s="54" t="s">
        <v>185</v>
      </c>
      <c r="C4058" s="54" t="s">
        <v>1124</v>
      </c>
      <c r="D4058" s="54" t="s">
        <v>111</v>
      </c>
      <c r="E4058" s="54" t="s">
        <v>1124</v>
      </c>
      <c r="F4058" s="54" t="s">
        <v>267</v>
      </c>
      <c r="G4058" s="54" t="s">
        <v>199</v>
      </c>
      <c r="H4058" s="54" t="s">
        <v>971</v>
      </c>
      <c r="I4058" s="54" t="s">
        <v>972</v>
      </c>
      <c r="J4058" s="54" t="s">
        <v>199</v>
      </c>
      <c r="K4058" s="54" t="s">
        <v>977</v>
      </c>
      <c r="L4058" s="89">
        <v>41695</v>
      </c>
      <c r="M4058" s="89"/>
      <c r="N4058" s="54" t="s">
        <v>978</v>
      </c>
      <c r="O4058" s="90">
        <v>2.8378000000000011E-2</v>
      </c>
      <c r="P4058" s="54">
        <v>10</v>
      </c>
    </row>
    <row r="4059" spans="1:16" ht="24">
      <c r="A4059" s="54" t="s">
        <v>225</v>
      </c>
      <c r="B4059" s="54" t="s">
        <v>185</v>
      </c>
      <c r="C4059" s="54" t="s">
        <v>1124</v>
      </c>
      <c r="D4059" s="54" t="s">
        <v>111</v>
      </c>
      <c r="E4059" s="54" t="s">
        <v>1124</v>
      </c>
      <c r="F4059" s="54" t="s">
        <v>267</v>
      </c>
      <c r="G4059" s="54" t="s">
        <v>199</v>
      </c>
      <c r="H4059" s="54" t="s">
        <v>971</v>
      </c>
      <c r="I4059" s="54" t="s">
        <v>972</v>
      </c>
      <c r="J4059" s="54" t="s">
        <v>199</v>
      </c>
      <c r="K4059" s="54" t="s">
        <v>979</v>
      </c>
      <c r="L4059" s="89">
        <v>41695</v>
      </c>
      <c r="M4059" s="89"/>
      <c r="N4059" s="54" t="s">
        <v>980</v>
      </c>
      <c r="O4059" s="90">
        <v>5.6470000000000001E-3</v>
      </c>
      <c r="P4059" s="54">
        <v>6</v>
      </c>
    </row>
    <row r="4060" spans="1:16" ht="24">
      <c r="A4060" s="54" t="s">
        <v>225</v>
      </c>
      <c r="B4060" s="54" t="s">
        <v>185</v>
      </c>
      <c r="C4060" s="54" t="s">
        <v>1124</v>
      </c>
      <c r="D4060" s="54" t="s">
        <v>111</v>
      </c>
      <c r="E4060" s="54" t="s">
        <v>1124</v>
      </c>
      <c r="F4060" s="54" t="s">
        <v>267</v>
      </c>
      <c r="G4060" s="54" t="s">
        <v>199</v>
      </c>
      <c r="H4060" s="54" t="s">
        <v>971</v>
      </c>
      <c r="I4060" s="54" t="s">
        <v>972</v>
      </c>
      <c r="J4060" s="54" t="s">
        <v>199</v>
      </c>
      <c r="K4060" s="54" t="s">
        <v>981</v>
      </c>
      <c r="L4060" s="89">
        <v>41695</v>
      </c>
      <c r="M4060" s="89"/>
      <c r="N4060" s="54" t="s">
        <v>982</v>
      </c>
      <c r="O4060" s="90">
        <v>0</v>
      </c>
      <c r="P4060" s="54">
        <v>1</v>
      </c>
    </row>
    <row r="4061" spans="1:16" ht="24">
      <c r="A4061" s="54" t="s">
        <v>225</v>
      </c>
      <c r="B4061" s="54" t="s">
        <v>185</v>
      </c>
      <c r="C4061" s="54" t="s">
        <v>1124</v>
      </c>
      <c r="D4061" s="54" t="s">
        <v>111</v>
      </c>
      <c r="E4061" s="54" t="s">
        <v>1124</v>
      </c>
      <c r="F4061" s="54" t="s">
        <v>267</v>
      </c>
      <c r="G4061" s="54" t="s">
        <v>199</v>
      </c>
      <c r="H4061" s="54" t="s">
        <v>971</v>
      </c>
      <c r="I4061" s="54" t="s">
        <v>972</v>
      </c>
      <c r="J4061" s="54" t="s">
        <v>199</v>
      </c>
      <c r="K4061" s="54" t="s">
        <v>983</v>
      </c>
      <c r="L4061" s="89">
        <v>41695</v>
      </c>
      <c r="M4061" s="89"/>
      <c r="N4061" s="54" t="s">
        <v>984</v>
      </c>
      <c r="O4061" s="90">
        <v>5.6596E-2</v>
      </c>
      <c r="P4061" s="54">
        <v>16</v>
      </c>
    </row>
    <row r="4062" spans="1:16" ht="24">
      <c r="A4062" s="54" t="s">
        <v>225</v>
      </c>
      <c r="B4062" s="54" t="s">
        <v>185</v>
      </c>
      <c r="C4062" s="54" t="s">
        <v>1124</v>
      </c>
      <c r="D4062" s="54" t="s">
        <v>111</v>
      </c>
      <c r="E4062" s="54" t="s">
        <v>1124</v>
      </c>
      <c r="F4062" s="54" t="s">
        <v>267</v>
      </c>
      <c r="G4062" s="54" t="s">
        <v>199</v>
      </c>
      <c r="H4062" s="54" t="s">
        <v>971</v>
      </c>
      <c r="I4062" s="54" t="s">
        <v>972</v>
      </c>
      <c r="J4062" s="54" t="s">
        <v>199</v>
      </c>
      <c r="K4062" s="54" t="s">
        <v>985</v>
      </c>
      <c r="L4062" s="89">
        <v>41695</v>
      </c>
      <c r="M4062" s="89"/>
      <c r="N4062" s="54" t="s">
        <v>986</v>
      </c>
      <c r="O4062" s="90">
        <v>0</v>
      </c>
      <c r="P4062" s="54">
        <v>3</v>
      </c>
    </row>
    <row r="4063" spans="1:16" ht="24">
      <c r="A4063" s="54" t="s">
        <v>225</v>
      </c>
      <c r="B4063" s="54" t="s">
        <v>185</v>
      </c>
      <c r="C4063" s="54" t="s">
        <v>1124</v>
      </c>
      <c r="D4063" s="54" t="s">
        <v>111</v>
      </c>
      <c r="E4063" s="54" t="s">
        <v>1124</v>
      </c>
      <c r="F4063" s="54" t="s">
        <v>267</v>
      </c>
      <c r="G4063" s="54" t="s">
        <v>199</v>
      </c>
      <c r="H4063" s="54" t="s">
        <v>971</v>
      </c>
      <c r="I4063" s="54" t="s">
        <v>972</v>
      </c>
      <c r="J4063" s="54" t="s">
        <v>199</v>
      </c>
      <c r="K4063" s="54" t="s">
        <v>987</v>
      </c>
      <c r="L4063" s="89">
        <v>41695</v>
      </c>
      <c r="M4063" s="89"/>
      <c r="N4063" s="54" t="s">
        <v>988</v>
      </c>
      <c r="O4063" s="90">
        <v>0</v>
      </c>
      <c r="P4063" s="54">
        <v>5</v>
      </c>
    </row>
    <row r="4064" spans="1:16" ht="24">
      <c r="A4064" s="54" t="s">
        <v>225</v>
      </c>
      <c r="B4064" s="54" t="s">
        <v>185</v>
      </c>
      <c r="C4064" s="54" t="s">
        <v>1124</v>
      </c>
      <c r="D4064" s="54" t="s">
        <v>111</v>
      </c>
      <c r="E4064" s="54" t="s">
        <v>1124</v>
      </c>
      <c r="F4064" s="54" t="s">
        <v>267</v>
      </c>
      <c r="G4064" s="54" t="s">
        <v>199</v>
      </c>
      <c r="H4064" s="54" t="s">
        <v>971</v>
      </c>
      <c r="I4064" s="54" t="s">
        <v>972</v>
      </c>
      <c r="J4064" s="54" t="s">
        <v>199</v>
      </c>
      <c r="K4064" s="54" t="s">
        <v>989</v>
      </c>
      <c r="L4064" s="89">
        <v>41695</v>
      </c>
      <c r="M4064" s="89"/>
      <c r="N4064" s="54" t="s">
        <v>990</v>
      </c>
      <c r="O4064" s="90">
        <v>3.2606999999999997E-2</v>
      </c>
      <c r="P4064" s="54">
        <v>6</v>
      </c>
    </row>
    <row r="4065" spans="1:16" ht="24">
      <c r="A4065" s="54" t="s">
        <v>225</v>
      </c>
      <c r="B4065" s="54" t="s">
        <v>185</v>
      </c>
      <c r="C4065" s="54" t="s">
        <v>1124</v>
      </c>
      <c r="D4065" s="54" t="s">
        <v>111</v>
      </c>
      <c r="E4065" s="54" t="s">
        <v>1124</v>
      </c>
      <c r="F4065" s="54" t="s">
        <v>267</v>
      </c>
      <c r="G4065" s="54" t="s">
        <v>199</v>
      </c>
      <c r="H4065" s="54" t="s">
        <v>971</v>
      </c>
      <c r="I4065" s="54" t="s">
        <v>972</v>
      </c>
      <c r="J4065" s="54" t="s">
        <v>199</v>
      </c>
      <c r="K4065" s="54" t="s">
        <v>991</v>
      </c>
      <c r="L4065" s="89">
        <v>41695</v>
      </c>
      <c r="M4065" s="89"/>
      <c r="N4065" s="54" t="s">
        <v>992</v>
      </c>
      <c r="O4065" s="90">
        <v>0</v>
      </c>
      <c r="P4065" s="54">
        <v>5</v>
      </c>
    </row>
    <row r="4066" spans="1:16" ht="24">
      <c r="A4066" s="54" t="s">
        <v>225</v>
      </c>
      <c r="B4066" s="54" t="s">
        <v>185</v>
      </c>
      <c r="C4066" s="54" t="s">
        <v>1125</v>
      </c>
      <c r="D4066" s="54" t="s">
        <v>1443</v>
      </c>
      <c r="E4066" s="54" t="s">
        <v>365</v>
      </c>
      <c r="F4066" s="54" t="s">
        <v>267</v>
      </c>
      <c r="G4066" s="54" t="s">
        <v>620</v>
      </c>
      <c r="H4066" s="54" t="s">
        <v>1409</v>
      </c>
      <c r="I4066" s="54" t="s">
        <v>1410</v>
      </c>
      <c r="J4066" s="54" t="s">
        <v>620</v>
      </c>
      <c r="K4066" s="54" t="s">
        <v>1409</v>
      </c>
      <c r="L4066" s="89">
        <v>43130</v>
      </c>
      <c r="M4066" s="89"/>
      <c r="N4066" s="54" t="s">
        <v>1411</v>
      </c>
      <c r="O4066" s="90">
        <v>1.64E-3</v>
      </c>
      <c r="P4066" s="54">
        <v>1</v>
      </c>
    </row>
    <row r="4067" spans="1:16" ht="24">
      <c r="A4067" s="54" t="s">
        <v>225</v>
      </c>
      <c r="B4067" s="54" t="s">
        <v>185</v>
      </c>
      <c r="C4067" s="54" t="s">
        <v>1125</v>
      </c>
      <c r="D4067" s="54" t="s">
        <v>1443</v>
      </c>
      <c r="E4067" s="54" t="s">
        <v>365</v>
      </c>
      <c r="F4067" s="54" t="s">
        <v>267</v>
      </c>
      <c r="G4067" s="54" t="s">
        <v>194</v>
      </c>
      <c r="H4067" s="54" t="s">
        <v>197</v>
      </c>
      <c r="I4067" s="54" t="s">
        <v>1460</v>
      </c>
      <c r="J4067" s="54" t="s">
        <v>194</v>
      </c>
      <c r="K4067" s="54" t="s">
        <v>197</v>
      </c>
      <c r="L4067" s="89">
        <v>42888</v>
      </c>
      <c r="M4067" s="89"/>
      <c r="N4067" s="54" t="s">
        <v>702</v>
      </c>
      <c r="O4067" s="90">
        <v>4.9200000000000008E-3</v>
      </c>
      <c r="P4067" s="54">
        <v>3</v>
      </c>
    </row>
    <row r="4068" spans="1:16" ht="24">
      <c r="A4068" s="54" t="s">
        <v>225</v>
      </c>
      <c r="B4068" s="54" t="s">
        <v>185</v>
      </c>
      <c r="C4068" s="54" t="s">
        <v>1125</v>
      </c>
      <c r="D4068" s="54" t="s">
        <v>1443</v>
      </c>
      <c r="E4068" s="54" t="s">
        <v>365</v>
      </c>
      <c r="F4068" s="54" t="s">
        <v>267</v>
      </c>
      <c r="G4068" s="54" t="s">
        <v>256</v>
      </c>
      <c r="H4068" s="54" t="s">
        <v>298</v>
      </c>
      <c r="I4068" s="54" t="s">
        <v>299</v>
      </c>
      <c r="J4068" s="54" t="s">
        <v>256</v>
      </c>
      <c r="K4068" s="54" t="s">
        <v>300</v>
      </c>
      <c r="L4068" s="89">
        <v>42601</v>
      </c>
      <c r="M4068" s="89"/>
      <c r="N4068" s="54" t="s">
        <v>301</v>
      </c>
      <c r="O4068" s="90">
        <v>1.64E-3</v>
      </c>
      <c r="P4068" s="54">
        <v>1</v>
      </c>
    </row>
    <row r="4069" spans="1:16" ht="24">
      <c r="A4069" s="54" t="s">
        <v>225</v>
      </c>
      <c r="B4069" s="54" t="s">
        <v>185</v>
      </c>
      <c r="C4069" s="54" t="s">
        <v>1125</v>
      </c>
      <c r="D4069" s="54" t="s">
        <v>1443</v>
      </c>
      <c r="E4069" s="54" t="s">
        <v>365</v>
      </c>
      <c r="F4069" s="54" t="s">
        <v>267</v>
      </c>
      <c r="G4069" s="54" t="s">
        <v>256</v>
      </c>
      <c r="H4069" s="54" t="s">
        <v>298</v>
      </c>
      <c r="I4069" s="54" t="s">
        <v>299</v>
      </c>
      <c r="J4069" s="54" t="s">
        <v>256</v>
      </c>
      <c r="K4069" s="54" t="s">
        <v>298</v>
      </c>
      <c r="L4069" s="89">
        <v>42601</v>
      </c>
      <c r="M4069" s="89"/>
      <c r="N4069" s="54" t="s">
        <v>793</v>
      </c>
      <c r="O4069" s="90">
        <v>3.7719999999999997E-2</v>
      </c>
      <c r="P4069" s="54">
        <v>23</v>
      </c>
    </row>
    <row r="4070" spans="1:16" ht="24">
      <c r="A4070" s="54" t="s">
        <v>225</v>
      </c>
      <c r="B4070" s="54" t="s">
        <v>185</v>
      </c>
      <c r="C4070" s="54" t="s">
        <v>1125</v>
      </c>
      <c r="D4070" s="54" t="s">
        <v>1443</v>
      </c>
      <c r="E4070" s="54" t="s">
        <v>365</v>
      </c>
      <c r="F4070" s="54" t="s">
        <v>267</v>
      </c>
      <c r="G4070" s="54" t="s">
        <v>256</v>
      </c>
      <c r="H4070" s="54" t="s">
        <v>798</v>
      </c>
      <c r="I4070" s="54" t="s">
        <v>799</v>
      </c>
      <c r="J4070" s="54" t="s">
        <v>256</v>
      </c>
      <c r="K4070" s="54" t="s">
        <v>798</v>
      </c>
      <c r="L4070" s="89">
        <v>42944</v>
      </c>
      <c r="M4070" s="89"/>
      <c r="N4070" s="54" t="s">
        <v>800</v>
      </c>
      <c r="O4070" s="90">
        <v>1.0471630000000001</v>
      </c>
      <c r="P4070" s="54">
        <v>611</v>
      </c>
    </row>
    <row r="4071" spans="1:16" ht="24">
      <c r="A4071" s="54" t="s">
        <v>225</v>
      </c>
      <c r="B4071" s="54" t="s">
        <v>185</v>
      </c>
      <c r="C4071" s="54" t="s">
        <v>1125</v>
      </c>
      <c r="D4071" s="54" t="s">
        <v>1443</v>
      </c>
      <c r="E4071" s="54" t="s">
        <v>365</v>
      </c>
      <c r="F4071" s="54" t="s">
        <v>267</v>
      </c>
      <c r="G4071" s="54" t="s">
        <v>349</v>
      </c>
      <c r="H4071" s="54" t="s">
        <v>904</v>
      </c>
      <c r="I4071" s="54" t="s">
        <v>908</v>
      </c>
      <c r="J4071" s="54" t="s">
        <v>349</v>
      </c>
      <c r="K4071" s="54" t="s">
        <v>909</v>
      </c>
      <c r="L4071" s="89">
        <v>42209</v>
      </c>
      <c r="M4071" s="89"/>
      <c r="N4071" s="54" t="s">
        <v>910</v>
      </c>
      <c r="O4071" s="90">
        <v>4.2639999999999997E-2</v>
      </c>
      <c r="P4071" s="54">
        <v>26</v>
      </c>
    </row>
    <row r="4072" spans="1:16" ht="24">
      <c r="A4072" s="54" t="s">
        <v>225</v>
      </c>
      <c r="B4072" s="54" t="s">
        <v>185</v>
      </c>
      <c r="C4072" s="54" t="s">
        <v>1125</v>
      </c>
      <c r="D4072" s="54" t="s">
        <v>1443</v>
      </c>
      <c r="E4072" s="54" t="s">
        <v>365</v>
      </c>
      <c r="F4072" s="54" t="s">
        <v>267</v>
      </c>
      <c r="G4072" s="54" t="s">
        <v>202</v>
      </c>
      <c r="H4072" s="54" t="s">
        <v>203</v>
      </c>
      <c r="I4072" s="54" t="s">
        <v>996</v>
      </c>
      <c r="J4072" s="54" t="s">
        <v>202</v>
      </c>
      <c r="K4072" s="54" t="s">
        <v>1007</v>
      </c>
      <c r="L4072" s="89">
        <v>42136</v>
      </c>
      <c r="M4072" s="89"/>
      <c r="N4072" s="54" t="s">
        <v>1008</v>
      </c>
      <c r="O4072" s="90">
        <v>1.64E-3</v>
      </c>
      <c r="P4072" s="54">
        <v>1</v>
      </c>
    </row>
    <row r="4073" spans="1:16" ht="24">
      <c r="A4073" s="54" t="s">
        <v>225</v>
      </c>
      <c r="B4073" s="54" t="s">
        <v>185</v>
      </c>
      <c r="C4073" s="54" t="s">
        <v>1125</v>
      </c>
      <c r="D4073" s="54" t="s">
        <v>1443</v>
      </c>
      <c r="E4073" s="54" t="s">
        <v>365</v>
      </c>
      <c r="F4073" s="54" t="s">
        <v>267</v>
      </c>
      <c r="G4073" s="54" t="s">
        <v>204</v>
      </c>
      <c r="H4073" s="54" t="s">
        <v>206</v>
      </c>
      <c r="I4073" s="54" t="s">
        <v>1069</v>
      </c>
      <c r="J4073" s="54" t="s">
        <v>204</v>
      </c>
      <c r="K4073" s="54" t="s">
        <v>1078</v>
      </c>
      <c r="L4073" s="89">
        <v>41688</v>
      </c>
      <c r="M4073" s="89"/>
      <c r="N4073" s="54" t="s">
        <v>1079</v>
      </c>
      <c r="O4073" s="90">
        <v>1.8090000000000001E-3</v>
      </c>
      <c r="P4073" s="54">
        <v>1</v>
      </c>
    </row>
    <row r="4074" spans="1:16" ht="24">
      <c r="A4074" s="54" t="s">
        <v>225</v>
      </c>
      <c r="B4074" s="54" t="s">
        <v>185</v>
      </c>
      <c r="C4074" s="54" t="s">
        <v>1125</v>
      </c>
      <c r="D4074" s="54" t="s">
        <v>1443</v>
      </c>
      <c r="E4074" s="54" t="s">
        <v>365</v>
      </c>
      <c r="F4074" s="54" t="s">
        <v>267</v>
      </c>
      <c r="G4074" s="54" t="s">
        <v>204</v>
      </c>
      <c r="H4074" s="54" t="s">
        <v>206</v>
      </c>
      <c r="I4074" s="54" t="s">
        <v>1069</v>
      </c>
      <c r="J4074" s="54" t="s">
        <v>204</v>
      </c>
      <c r="K4074" s="54" t="s">
        <v>1084</v>
      </c>
      <c r="L4074" s="89">
        <v>41688</v>
      </c>
      <c r="M4074" s="89"/>
      <c r="N4074" s="54" t="s">
        <v>1085</v>
      </c>
      <c r="O4074" s="90">
        <v>1.8089999999999998E-2</v>
      </c>
      <c r="P4074" s="54">
        <v>10</v>
      </c>
    </row>
    <row r="4075" spans="1:16" ht="24">
      <c r="A4075" s="54" t="s">
        <v>225</v>
      </c>
      <c r="B4075" s="54" t="s">
        <v>185</v>
      </c>
      <c r="C4075" s="54" t="s">
        <v>1125</v>
      </c>
      <c r="D4075" s="54" t="s">
        <v>1443</v>
      </c>
      <c r="E4075" s="54" t="s">
        <v>365</v>
      </c>
      <c r="F4075" s="54" t="s">
        <v>267</v>
      </c>
      <c r="G4075" s="54" t="s">
        <v>360</v>
      </c>
      <c r="H4075" s="54" t="s">
        <v>1094</v>
      </c>
      <c r="I4075" s="54" t="s">
        <v>1095</v>
      </c>
      <c r="J4075" s="54" t="s">
        <v>360</v>
      </c>
      <c r="K4075" s="54" t="s">
        <v>1102</v>
      </c>
      <c r="L4075" s="89">
        <v>42671</v>
      </c>
      <c r="M4075" s="89"/>
      <c r="N4075" s="54" t="s">
        <v>1103</v>
      </c>
      <c r="O4075" s="90">
        <v>3.6179999999999997E-2</v>
      </c>
      <c r="P4075" s="54">
        <v>20</v>
      </c>
    </row>
    <row r="4076" spans="1:16" ht="24">
      <c r="A4076" s="54" t="s">
        <v>225</v>
      </c>
      <c r="B4076" s="54" t="s">
        <v>185</v>
      </c>
      <c r="C4076" s="54" t="s">
        <v>1116</v>
      </c>
      <c r="D4076" s="54" t="s">
        <v>1443</v>
      </c>
      <c r="E4076" s="54" t="s">
        <v>1117</v>
      </c>
      <c r="F4076" s="54" t="s">
        <v>267</v>
      </c>
      <c r="G4076" s="54" t="s">
        <v>186</v>
      </c>
      <c r="H4076" s="54" t="s">
        <v>187</v>
      </c>
      <c r="I4076" s="54" t="s">
        <v>270</v>
      </c>
      <c r="J4076" s="54" t="s">
        <v>186</v>
      </c>
      <c r="K4076" s="54" t="s">
        <v>398</v>
      </c>
      <c r="L4076" s="89">
        <v>42251</v>
      </c>
      <c r="M4076" s="89"/>
      <c r="N4076" s="54" t="s">
        <v>399</v>
      </c>
      <c r="O4076" s="90">
        <v>0.91</v>
      </c>
      <c r="P4076" s="54">
        <v>1</v>
      </c>
    </row>
    <row r="4077" spans="1:16" ht="24">
      <c r="A4077" s="54" t="s">
        <v>225</v>
      </c>
      <c r="B4077" s="54" t="s">
        <v>185</v>
      </c>
      <c r="C4077" s="54" t="s">
        <v>1125</v>
      </c>
      <c r="D4077" s="54" t="s">
        <v>1443</v>
      </c>
      <c r="E4077" s="54" t="s">
        <v>365</v>
      </c>
      <c r="F4077" s="54" t="s">
        <v>267</v>
      </c>
      <c r="G4077" s="54" t="s">
        <v>194</v>
      </c>
      <c r="H4077" s="54" t="s">
        <v>195</v>
      </c>
      <c r="I4077" s="54" t="s">
        <v>673</v>
      </c>
      <c r="J4077" s="54" t="s">
        <v>194</v>
      </c>
      <c r="K4077" s="54" t="s">
        <v>691</v>
      </c>
      <c r="L4077" s="89">
        <v>41814</v>
      </c>
      <c r="M4077" s="89"/>
      <c r="N4077" s="54" t="s">
        <v>692</v>
      </c>
      <c r="O4077" s="90">
        <v>1.8089999999999998E-2</v>
      </c>
      <c r="P4077" s="54">
        <v>10</v>
      </c>
    </row>
    <row r="4078" spans="1:16" ht="24">
      <c r="A4078" s="54" t="s">
        <v>225</v>
      </c>
      <c r="B4078" s="54" t="s">
        <v>185</v>
      </c>
      <c r="C4078" s="54" t="s">
        <v>1125</v>
      </c>
      <c r="D4078" s="54" t="s">
        <v>1443</v>
      </c>
      <c r="E4078" s="54" t="s">
        <v>365</v>
      </c>
      <c r="F4078" s="54" t="s">
        <v>267</v>
      </c>
      <c r="G4078" s="54" t="s">
        <v>302</v>
      </c>
      <c r="H4078" s="54" t="s">
        <v>303</v>
      </c>
      <c r="I4078" s="54" t="s">
        <v>304</v>
      </c>
      <c r="J4078" s="54" t="s">
        <v>302</v>
      </c>
      <c r="K4078" s="54" t="s">
        <v>306</v>
      </c>
      <c r="L4078" s="89">
        <v>41695</v>
      </c>
      <c r="M4078" s="89"/>
      <c r="N4078" s="54" t="s">
        <v>307</v>
      </c>
      <c r="O4078" s="90">
        <v>3.6180000000000001E-3</v>
      </c>
      <c r="P4078" s="54">
        <v>2</v>
      </c>
    </row>
    <row r="4079" spans="1:16" ht="24">
      <c r="A4079" s="54" t="s">
        <v>225</v>
      </c>
      <c r="B4079" s="54" t="s">
        <v>185</v>
      </c>
      <c r="C4079" s="54" t="s">
        <v>1125</v>
      </c>
      <c r="D4079" s="54" t="s">
        <v>1443</v>
      </c>
      <c r="E4079" s="54" t="s">
        <v>365</v>
      </c>
      <c r="F4079" s="54" t="s">
        <v>267</v>
      </c>
      <c r="G4079" s="54" t="s">
        <v>302</v>
      </c>
      <c r="H4079" s="54" t="s">
        <v>303</v>
      </c>
      <c r="I4079" s="54" t="s">
        <v>304</v>
      </c>
      <c r="J4079" s="54" t="s">
        <v>302</v>
      </c>
      <c r="K4079" s="54" t="s">
        <v>308</v>
      </c>
      <c r="L4079" s="89">
        <v>41695</v>
      </c>
      <c r="M4079" s="89"/>
      <c r="N4079" s="54" t="s">
        <v>309</v>
      </c>
      <c r="O4079" s="90">
        <v>3.6180000000000001E-3</v>
      </c>
      <c r="P4079" s="54">
        <v>2</v>
      </c>
    </row>
    <row r="4080" spans="1:16" ht="24">
      <c r="A4080" s="54" t="s">
        <v>225</v>
      </c>
      <c r="B4080" s="54" t="s">
        <v>185</v>
      </c>
      <c r="C4080" s="54" t="s">
        <v>1116</v>
      </c>
      <c r="D4080" s="54" t="s">
        <v>1443</v>
      </c>
      <c r="E4080" s="54" t="s">
        <v>1117</v>
      </c>
      <c r="F4080" s="54" t="s">
        <v>267</v>
      </c>
      <c r="G4080" s="54" t="s">
        <v>186</v>
      </c>
      <c r="H4080" s="54" t="s">
        <v>366</v>
      </c>
      <c r="I4080" s="54" t="s">
        <v>367</v>
      </c>
      <c r="J4080" s="54" t="s">
        <v>186</v>
      </c>
      <c r="K4080" s="54" t="s">
        <v>371</v>
      </c>
      <c r="L4080" s="89">
        <v>41695</v>
      </c>
      <c r="M4080" s="89"/>
      <c r="N4080" s="54" t="s">
        <v>373</v>
      </c>
      <c r="O4080" s="90">
        <v>0.91</v>
      </c>
      <c r="P4080" s="54">
        <v>1</v>
      </c>
    </row>
    <row r="4081" spans="1:16" ht="24">
      <c r="A4081" s="54" t="s">
        <v>225</v>
      </c>
      <c r="B4081" s="54" t="s">
        <v>185</v>
      </c>
      <c r="C4081" s="54" t="s">
        <v>1116</v>
      </c>
      <c r="D4081" s="54" t="s">
        <v>1443</v>
      </c>
      <c r="E4081" s="54" t="s">
        <v>1117</v>
      </c>
      <c r="F4081" s="54" t="s">
        <v>267</v>
      </c>
      <c r="G4081" s="54" t="s">
        <v>854</v>
      </c>
      <c r="H4081" s="54" t="s">
        <v>876</v>
      </c>
      <c r="I4081" s="54" t="s">
        <v>877</v>
      </c>
      <c r="J4081" s="54" t="s">
        <v>854</v>
      </c>
      <c r="K4081" s="54" t="s">
        <v>876</v>
      </c>
      <c r="L4081" s="89">
        <v>41695</v>
      </c>
      <c r="M4081" s="89"/>
      <c r="N4081" s="54" t="s">
        <v>883</v>
      </c>
      <c r="O4081" s="90">
        <v>0.91</v>
      </c>
      <c r="P4081" s="54">
        <v>1</v>
      </c>
    </row>
    <row r="4082" spans="1:16" ht="24">
      <c r="A4082" s="54" t="s">
        <v>225</v>
      </c>
      <c r="B4082" s="54" t="s">
        <v>185</v>
      </c>
      <c r="C4082" s="54" t="s">
        <v>1144</v>
      </c>
      <c r="D4082" s="54" t="s">
        <v>163</v>
      </c>
      <c r="E4082" s="54" t="s">
        <v>1145</v>
      </c>
      <c r="F4082" s="54" t="s">
        <v>267</v>
      </c>
      <c r="G4082" s="54" t="s">
        <v>186</v>
      </c>
      <c r="H4082" s="54" t="s">
        <v>382</v>
      </c>
      <c r="I4082" s="54" t="s">
        <v>383</v>
      </c>
      <c r="J4082" s="54" t="s">
        <v>186</v>
      </c>
      <c r="K4082" s="54" t="s">
        <v>382</v>
      </c>
      <c r="L4082" s="89">
        <v>42230</v>
      </c>
      <c r="M4082" s="89"/>
      <c r="N4082" s="54" t="s">
        <v>384</v>
      </c>
      <c r="O4082" s="90">
        <v>2.52E-2</v>
      </c>
      <c r="P4082" s="54">
        <v>14</v>
      </c>
    </row>
    <row r="4083" spans="1:16" ht="24">
      <c r="A4083" s="54" t="s">
        <v>225</v>
      </c>
      <c r="B4083" s="54" t="s">
        <v>185</v>
      </c>
      <c r="C4083" s="54" t="s">
        <v>1144</v>
      </c>
      <c r="D4083" s="54" t="s">
        <v>163</v>
      </c>
      <c r="E4083" s="54" t="s">
        <v>1145</v>
      </c>
      <c r="F4083" s="54" t="s">
        <v>267</v>
      </c>
      <c r="G4083" s="54" t="s">
        <v>186</v>
      </c>
      <c r="H4083" s="54" t="s">
        <v>187</v>
      </c>
      <c r="I4083" s="54" t="s">
        <v>268</v>
      </c>
      <c r="J4083" s="54" t="s">
        <v>186</v>
      </c>
      <c r="K4083" s="54" t="s">
        <v>187</v>
      </c>
      <c r="L4083" s="89">
        <v>42094</v>
      </c>
      <c r="M4083" s="89"/>
      <c r="N4083" s="54" t="s">
        <v>269</v>
      </c>
      <c r="O4083" s="90">
        <v>0.56159999999999999</v>
      </c>
      <c r="P4083" s="54">
        <v>312</v>
      </c>
    </row>
    <row r="4084" spans="1:16" ht="24">
      <c r="A4084" s="54" t="s">
        <v>225</v>
      </c>
      <c r="B4084" s="54" t="s">
        <v>185</v>
      </c>
      <c r="C4084" s="54" t="s">
        <v>1144</v>
      </c>
      <c r="D4084" s="54" t="s">
        <v>163</v>
      </c>
      <c r="E4084" s="54" t="s">
        <v>1145</v>
      </c>
      <c r="F4084" s="54" t="s">
        <v>267</v>
      </c>
      <c r="G4084" s="54" t="s">
        <v>186</v>
      </c>
      <c r="H4084" s="54" t="s">
        <v>187</v>
      </c>
      <c r="I4084" s="54" t="s">
        <v>270</v>
      </c>
      <c r="J4084" s="54" t="s">
        <v>186</v>
      </c>
      <c r="K4084" s="54" t="s">
        <v>392</v>
      </c>
      <c r="L4084" s="89">
        <v>42251</v>
      </c>
      <c r="M4084" s="89"/>
      <c r="N4084" s="54" t="s">
        <v>393</v>
      </c>
      <c r="O4084" s="90">
        <v>1.8E-3</v>
      </c>
      <c r="P4084" s="54">
        <v>1</v>
      </c>
    </row>
    <row r="4085" spans="1:16" ht="24">
      <c r="A4085" s="54" t="s">
        <v>225</v>
      </c>
      <c r="B4085" s="54" t="s">
        <v>185</v>
      </c>
      <c r="C4085" s="54" t="s">
        <v>1144</v>
      </c>
      <c r="D4085" s="54" t="s">
        <v>163</v>
      </c>
      <c r="E4085" s="54" t="s">
        <v>1145</v>
      </c>
      <c r="F4085" s="54" t="s">
        <v>267</v>
      </c>
      <c r="G4085" s="54" t="s">
        <v>186</v>
      </c>
      <c r="H4085" s="54" t="s">
        <v>187</v>
      </c>
      <c r="I4085" s="54" t="s">
        <v>270</v>
      </c>
      <c r="J4085" s="54" t="s">
        <v>186</v>
      </c>
      <c r="K4085" s="54" t="s">
        <v>271</v>
      </c>
      <c r="L4085" s="89">
        <v>42251</v>
      </c>
      <c r="M4085" s="89"/>
      <c r="N4085" s="54" t="s">
        <v>272</v>
      </c>
      <c r="O4085" s="90">
        <v>4.8599999999999997E-2</v>
      </c>
      <c r="P4085" s="54">
        <v>27</v>
      </c>
    </row>
    <row r="4086" spans="1:16" ht="24">
      <c r="A4086" s="54" t="s">
        <v>225</v>
      </c>
      <c r="B4086" s="54" t="s">
        <v>185</v>
      </c>
      <c r="C4086" s="54" t="s">
        <v>1144</v>
      </c>
      <c r="D4086" s="54" t="s">
        <v>163</v>
      </c>
      <c r="E4086" s="54" t="s">
        <v>1145</v>
      </c>
      <c r="F4086" s="54" t="s">
        <v>267</v>
      </c>
      <c r="G4086" s="54" t="s">
        <v>186</v>
      </c>
      <c r="H4086" s="54" t="s">
        <v>187</v>
      </c>
      <c r="I4086" s="54" t="s">
        <v>270</v>
      </c>
      <c r="J4086" s="54" t="s">
        <v>186</v>
      </c>
      <c r="K4086" s="54" t="s">
        <v>394</v>
      </c>
      <c r="L4086" s="89">
        <v>42251</v>
      </c>
      <c r="M4086" s="89"/>
      <c r="N4086" s="54" t="s">
        <v>395</v>
      </c>
      <c r="O4086" s="90">
        <v>0.27179999999999999</v>
      </c>
      <c r="P4086" s="54">
        <v>151</v>
      </c>
    </row>
    <row r="4087" spans="1:16" ht="24">
      <c r="A4087" s="54" t="s">
        <v>225</v>
      </c>
      <c r="B4087" s="54" t="s">
        <v>185</v>
      </c>
      <c r="C4087" s="54" t="s">
        <v>1144</v>
      </c>
      <c r="D4087" s="54" t="s">
        <v>163</v>
      </c>
      <c r="E4087" s="54" t="s">
        <v>1145</v>
      </c>
      <c r="F4087" s="54" t="s">
        <v>267</v>
      </c>
      <c r="G4087" s="54" t="s">
        <v>186</v>
      </c>
      <c r="H4087" s="54" t="s">
        <v>187</v>
      </c>
      <c r="I4087" s="54" t="s">
        <v>270</v>
      </c>
      <c r="J4087" s="54" t="s">
        <v>186</v>
      </c>
      <c r="K4087" s="54" t="s">
        <v>396</v>
      </c>
      <c r="L4087" s="89">
        <v>42251</v>
      </c>
      <c r="M4087" s="89"/>
      <c r="N4087" s="54" t="s">
        <v>397</v>
      </c>
      <c r="O4087" s="90">
        <v>2.3400000000000001E-2</v>
      </c>
      <c r="P4087" s="54">
        <v>13</v>
      </c>
    </row>
    <row r="4088" spans="1:16" ht="24">
      <c r="A4088" s="54" t="s">
        <v>225</v>
      </c>
      <c r="B4088" s="54" t="s">
        <v>185</v>
      </c>
      <c r="C4088" s="54" t="s">
        <v>1144</v>
      </c>
      <c r="D4088" s="54" t="s">
        <v>163</v>
      </c>
      <c r="E4088" s="54" t="s">
        <v>1145</v>
      </c>
      <c r="F4088" s="54" t="s">
        <v>267</v>
      </c>
      <c r="G4088" s="54" t="s">
        <v>186</v>
      </c>
      <c r="H4088" s="54" t="s">
        <v>187</v>
      </c>
      <c r="I4088" s="54" t="s">
        <v>270</v>
      </c>
      <c r="J4088" s="54" t="s">
        <v>186</v>
      </c>
      <c r="K4088" s="54" t="s">
        <v>273</v>
      </c>
      <c r="L4088" s="89">
        <v>42251</v>
      </c>
      <c r="M4088" s="89"/>
      <c r="N4088" s="54" t="s">
        <v>274</v>
      </c>
      <c r="O4088" s="90">
        <v>0.90900000000000003</v>
      </c>
      <c r="P4088" s="54">
        <v>505</v>
      </c>
    </row>
    <row r="4089" spans="1:16" ht="24">
      <c r="A4089" s="54" t="s">
        <v>225</v>
      </c>
      <c r="B4089" s="54" t="s">
        <v>185</v>
      </c>
      <c r="C4089" s="54" t="s">
        <v>1144</v>
      </c>
      <c r="D4089" s="54" t="s">
        <v>163</v>
      </c>
      <c r="E4089" s="54" t="s">
        <v>1145</v>
      </c>
      <c r="F4089" s="54" t="s">
        <v>267</v>
      </c>
      <c r="G4089" s="54" t="s">
        <v>186</v>
      </c>
      <c r="H4089" s="54" t="s">
        <v>187</v>
      </c>
      <c r="I4089" s="54" t="s">
        <v>270</v>
      </c>
      <c r="J4089" s="54" t="s">
        <v>186</v>
      </c>
      <c r="K4089" s="54" t="s">
        <v>398</v>
      </c>
      <c r="L4089" s="89">
        <v>42251</v>
      </c>
      <c r="M4089" s="89"/>
      <c r="N4089" s="54" t="s">
        <v>399</v>
      </c>
      <c r="O4089" s="90">
        <v>2.3400000000000001E-2</v>
      </c>
      <c r="P4089" s="54">
        <v>13</v>
      </c>
    </row>
    <row r="4090" spans="1:16" ht="24">
      <c r="A4090" s="54" t="s">
        <v>225</v>
      </c>
      <c r="B4090" s="54" t="s">
        <v>185</v>
      </c>
      <c r="C4090" s="54" t="s">
        <v>1144</v>
      </c>
      <c r="D4090" s="54" t="s">
        <v>163</v>
      </c>
      <c r="E4090" s="54" t="s">
        <v>1145</v>
      </c>
      <c r="F4090" s="54" t="s">
        <v>267</v>
      </c>
      <c r="G4090" s="54" t="s">
        <v>186</v>
      </c>
      <c r="H4090" s="54" t="s">
        <v>187</v>
      </c>
      <c r="I4090" s="54" t="s">
        <v>270</v>
      </c>
      <c r="J4090" s="54" t="s">
        <v>186</v>
      </c>
      <c r="K4090" s="54" t="s">
        <v>400</v>
      </c>
      <c r="L4090" s="89">
        <v>42251</v>
      </c>
      <c r="M4090" s="89"/>
      <c r="N4090" s="54" t="s">
        <v>401</v>
      </c>
      <c r="O4090" s="90">
        <v>0.4482000000000001</v>
      </c>
      <c r="P4090" s="54">
        <v>249</v>
      </c>
    </row>
    <row r="4091" spans="1:16" ht="24">
      <c r="A4091" s="54" t="s">
        <v>225</v>
      </c>
      <c r="B4091" s="54" t="s">
        <v>185</v>
      </c>
      <c r="C4091" s="54" t="s">
        <v>1144</v>
      </c>
      <c r="D4091" s="54" t="s">
        <v>163</v>
      </c>
      <c r="E4091" s="54" t="s">
        <v>1145</v>
      </c>
      <c r="F4091" s="54" t="s">
        <v>267</v>
      </c>
      <c r="G4091" s="54" t="s">
        <v>186</v>
      </c>
      <c r="H4091" s="54" t="s">
        <v>404</v>
      </c>
      <c r="I4091" s="54" t="s">
        <v>405</v>
      </c>
      <c r="J4091" s="54" t="s">
        <v>186</v>
      </c>
      <c r="K4091" s="54" t="s">
        <v>404</v>
      </c>
      <c r="L4091" s="89">
        <v>42059</v>
      </c>
      <c r="M4091" s="89"/>
      <c r="N4091" s="54" t="s">
        <v>406</v>
      </c>
      <c r="O4091" s="90">
        <v>0.126</v>
      </c>
      <c r="P4091" s="54">
        <v>70</v>
      </c>
    </row>
    <row r="4092" spans="1:16" ht="24">
      <c r="A4092" s="54" t="s">
        <v>225</v>
      </c>
      <c r="B4092" s="54" t="s">
        <v>185</v>
      </c>
      <c r="C4092" s="54" t="s">
        <v>1144</v>
      </c>
      <c r="D4092" s="54" t="s">
        <v>163</v>
      </c>
      <c r="E4092" s="54" t="s">
        <v>1145</v>
      </c>
      <c r="F4092" s="54" t="s">
        <v>267</v>
      </c>
      <c r="G4092" s="54" t="s">
        <v>411</v>
      </c>
      <c r="H4092" s="54" t="s">
        <v>411</v>
      </c>
      <c r="I4092" s="54" t="s">
        <v>412</v>
      </c>
      <c r="J4092" s="54" t="s">
        <v>411</v>
      </c>
      <c r="K4092" s="54" t="s">
        <v>415</v>
      </c>
      <c r="L4092" s="89">
        <v>41695</v>
      </c>
      <c r="M4092" s="89"/>
      <c r="N4092" s="54" t="s">
        <v>416</v>
      </c>
      <c r="O4092" s="90">
        <v>1.8E-3</v>
      </c>
      <c r="P4092" s="54">
        <v>1</v>
      </c>
    </row>
    <row r="4093" spans="1:16" ht="24">
      <c r="A4093" s="54" t="s">
        <v>225</v>
      </c>
      <c r="B4093" s="54" t="s">
        <v>185</v>
      </c>
      <c r="C4093" s="54" t="s">
        <v>1144</v>
      </c>
      <c r="D4093" s="54" t="s">
        <v>163</v>
      </c>
      <c r="E4093" s="54" t="s">
        <v>1145</v>
      </c>
      <c r="F4093" s="54" t="s">
        <v>267</v>
      </c>
      <c r="G4093" s="54" t="s">
        <v>411</v>
      </c>
      <c r="H4093" s="54" t="s">
        <v>411</v>
      </c>
      <c r="I4093" s="54" t="s">
        <v>412</v>
      </c>
      <c r="J4093" s="54" t="s">
        <v>411</v>
      </c>
      <c r="K4093" s="54" t="s">
        <v>417</v>
      </c>
      <c r="L4093" s="89">
        <v>41695</v>
      </c>
      <c r="M4093" s="89"/>
      <c r="N4093" s="54" t="s">
        <v>418</v>
      </c>
      <c r="O4093" s="90">
        <v>3.6000000000000012E-3</v>
      </c>
      <c r="P4093" s="54">
        <v>2</v>
      </c>
    </row>
    <row r="4094" spans="1:16" ht="24">
      <c r="A4094" s="54" t="s">
        <v>225</v>
      </c>
      <c r="B4094" s="54" t="s">
        <v>185</v>
      </c>
      <c r="C4094" s="54" t="s">
        <v>1144</v>
      </c>
      <c r="D4094" s="54" t="s">
        <v>163</v>
      </c>
      <c r="E4094" s="54" t="s">
        <v>1145</v>
      </c>
      <c r="F4094" s="54" t="s">
        <v>267</v>
      </c>
      <c r="G4094" s="54" t="s">
        <v>411</v>
      </c>
      <c r="H4094" s="54" t="s">
        <v>424</v>
      </c>
      <c r="I4094" s="54" t="s">
        <v>425</v>
      </c>
      <c r="J4094" s="54" t="s">
        <v>411</v>
      </c>
      <c r="K4094" s="54" t="s">
        <v>424</v>
      </c>
      <c r="L4094" s="89">
        <v>41933</v>
      </c>
      <c r="M4094" s="89"/>
      <c r="N4094" s="54" t="s">
        <v>426</v>
      </c>
      <c r="O4094" s="90">
        <v>5.4000000000000003E-3</v>
      </c>
      <c r="P4094" s="54">
        <v>3</v>
      </c>
    </row>
    <row r="4095" spans="1:16" ht="24">
      <c r="A4095" s="54" t="s">
        <v>225</v>
      </c>
      <c r="B4095" s="54" t="s">
        <v>185</v>
      </c>
      <c r="C4095" s="54" t="s">
        <v>1144</v>
      </c>
      <c r="D4095" s="54" t="s">
        <v>163</v>
      </c>
      <c r="E4095" s="54" t="s">
        <v>1145</v>
      </c>
      <c r="F4095" s="54" t="s">
        <v>267</v>
      </c>
      <c r="G4095" s="54" t="s">
        <v>411</v>
      </c>
      <c r="H4095" s="54" t="s">
        <v>427</v>
      </c>
      <c r="I4095" s="54" t="s">
        <v>428</v>
      </c>
      <c r="J4095" s="54" t="s">
        <v>411</v>
      </c>
      <c r="K4095" s="54" t="s">
        <v>429</v>
      </c>
      <c r="L4095" s="89">
        <v>42066</v>
      </c>
      <c r="M4095" s="89"/>
      <c r="N4095" s="54" t="s">
        <v>430</v>
      </c>
      <c r="O4095" s="90">
        <v>1.8E-3</v>
      </c>
      <c r="P4095" s="54">
        <v>1</v>
      </c>
    </row>
    <row r="4096" spans="1:16" ht="24">
      <c r="A4096" s="54" t="s">
        <v>225</v>
      </c>
      <c r="B4096" s="54" t="s">
        <v>185</v>
      </c>
      <c r="C4096" s="54" t="s">
        <v>1144</v>
      </c>
      <c r="D4096" s="54" t="s">
        <v>163</v>
      </c>
      <c r="E4096" s="54" t="s">
        <v>1145</v>
      </c>
      <c r="F4096" s="54" t="s">
        <v>267</v>
      </c>
      <c r="G4096" s="54" t="s">
        <v>411</v>
      </c>
      <c r="H4096" s="54" t="s">
        <v>427</v>
      </c>
      <c r="I4096" s="54" t="s">
        <v>428</v>
      </c>
      <c r="J4096" s="54" t="s">
        <v>411</v>
      </c>
      <c r="K4096" s="54" t="s">
        <v>431</v>
      </c>
      <c r="L4096" s="89">
        <v>42066</v>
      </c>
      <c r="M4096" s="89"/>
      <c r="N4096" s="54" t="s">
        <v>432</v>
      </c>
      <c r="O4096" s="90">
        <v>1.8E-3</v>
      </c>
      <c r="P4096" s="54">
        <v>1</v>
      </c>
    </row>
    <row r="4097" spans="1:16" ht="24">
      <c r="A4097" s="54" t="s">
        <v>225</v>
      </c>
      <c r="B4097" s="54" t="s">
        <v>185</v>
      </c>
      <c r="C4097" s="54" t="s">
        <v>1144</v>
      </c>
      <c r="D4097" s="54" t="s">
        <v>163</v>
      </c>
      <c r="E4097" s="54" t="s">
        <v>1145</v>
      </c>
      <c r="F4097" s="54" t="s">
        <v>267</v>
      </c>
      <c r="G4097" s="54" t="s">
        <v>411</v>
      </c>
      <c r="H4097" s="54" t="s">
        <v>427</v>
      </c>
      <c r="I4097" s="54" t="s">
        <v>428</v>
      </c>
      <c r="J4097" s="54" t="s">
        <v>411</v>
      </c>
      <c r="K4097" s="54" t="s">
        <v>433</v>
      </c>
      <c r="L4097" s="89">
        <v>42066</v>
      </c>
      <c r="M4097" s="89"/>
      <c r="N4097" s="54" t="s">
        <v>434</v>
      </c>
      <c r="O4097" s="90">
        <v>1.8E-3</v>
      </c>
      <c r="P4097" s="54">
        <v>1</v>
      </c>
    </row>
    <row r="4098" spans="1:16" ht="24">
      <c r="A4098" s="54" t="s">
        <v>225</v>
      </c>
      <c r="B4098" s="54" t="s">
        <v>185</v>
      </c>
      <c r="C4098" s="54" t="s">
        <v>1144</v>
      </c>
      <c r="D4098" s="54" t="s">
        <v>163</v>
      </c>
      <c r="E4098" s="54" t="s">
        <v>1145</v>
      </c>
      <c r="F4098" s="54" t="s">
        <v>267</v>
      </c>
      <c r="G4098" s="54" t="s">
        <v>411</v>
      </c>
      <c r="H4098" s="54" t="s">
        <v>427</v>
      </c>
      <c r="I4098" s="54" t="s">
        <v>428</v>
      </c>
      <c r="J4098" s="54" t="s">
        <v>411</v>
      </c>
      <c r="K4098" s="54" t="s">
        <v>435</v>
      </c>
      <c r="L4098" s="89">
        <v>42066</v>
      </c>
      <c r="M4098" s="89"/>
      <c r="N4098" s="54" t="s">
        <v>436</v>
      </c>
      <c r="O4098" s="90">
        <v>1.8E-3</v>
      </c>
      <c r="P4098" s="54">
        <v>1</v>
      </c>
    </row>
    <row r="4099" spans="1:16" ht="24">
      <c r="A4099" s="54" t="s">
        <v>225</v>
      </c>
      <c r="B4099" s="54" t="s">
        <v>185</v>
      </c>
      <c r="C4099" s="54" t="s">
        <v>1144</v>
      </c>
      <c r="D4099" s="54" t="s">
        <v>163</v>
      </c>
      <c r="E4099" s="54" t="s">
        <v>1145</v>
      </c>
      <c r="F4099" s="54" t="s">
        <v>267</v>
      </c>
      <c r="G4099" s="54" t="s">
        <v>411</v>
      </c>
      <c r="H4099" s="54" t="s">
        <v>427</v>
      </c>
      <c r="I4099" s="54" t="s">
        <v>428</v>
      </c>
      <c r="J4099" s="54" t="s">
        <v>411</v>
      </c>
      <c r="K4099" s="54" t="s">
        <v>439</v>
      </c>
      <c r="L4099" s="89">
        <v>42066</v>
      </c>
      <c r="M4099" s="89"/>
      <c r="N4099" s="54" t="s">
        <v>440</v>
      </c>
      <c r="O4099" s="90">
        <v>1.6199999999999999E-2</v>
      </c>
      <c r="P4099" s="54">
        <v>9</v>
      </c>
    </row>
    <row r="4100" spans="1:16" ht="24">
      <c r="A4100" s="54" t="s">
        <v>225</v>
      </c>
      <c r="B4100" s="54" t="s">
        <v>185</v>
      </c>
      <c r="C4100" s="54" t="s">
        <v>1144</v>
      </c>
      <c r="D4100" s="54" t="s">
        <v>163</v>
      </c>
      <c r="E4100" s="54" t="s">
        <v>1145</v>
      </c>
      <c r="F4100" s="54" t="s">
        <v>267</v>
      </c>
      <c r="G4100" s="54" t="s">
        <v>411</v>
      </c>
      <c r="H4100" s="54" t="s">
        <v>427</v>
      </c>
      <c r="I4100" s="54" t="s">
        <v>428</v>
      </c>
      <c r="J4100" s="54" t="s">
        <v>411</v>
      </c>
      <c r="K4100" s="54" t="s">
        <v>441</v>
      </c>
      <c r="L4100" s="89">
        <v>42066</v>
      </c>
      <c r="M4100" s="89"/>
      <c r="N4100" s="54" t="s">
        <v>442</v>
      </c>
      <c r="O4100" s="90">
        <v>1.0800000000000001E-2</v>
      </c>
      <c r="P4100" s="54">
        <v>6</v>
      </c>
    </row>
    <row r="4101" spans="1:16" ht="24">
      <c r="A4101" s="54" t="s">
        <v>225</v>
      </c>
      <c r="B4101" s="54" t="s">
        <v>185</v>
      </c>
      <c r="C4101" s="54" t="s">
        <v>1144</v>
      </c>
      <c r="D4101" s="54" t="s">
        <v>163</v>
      </c>
      <c r="E4101" s="54" t="s">
        <v>1145</v>
      </c>
      <c r="F4101" s="54" t="s">
        <v>267</v>
      </c>
      <c r="G4101" s="54" t="s">
        <v>411</v>
      </c>
      <c r="H4101" s="54" t="s">
        <v>427</v>
      </c>
      <c r="I4101" s="54" t="s">
        <v>428</v>
      </c>
      <c r="J4101" s="54" t="s">
        <v>411</v>
      </c>
      <c r="K4101" s="54" t="s">
        <v>443</v>
      </c>
      <c r="L4101" s="89">
        <v>42066</v>
      </c>
      <c r="M4101" s="89"/>
      <c r="N4101" s="54" t="s">
        <v>444</v>
      </c>
      <c r="O4101" s="90">
        <v>1.0800000000000001E-2</v>
      </c>
      <c r="P4101" s="54">
        <v>6</v>
      </c>
    </row>
    <row r="4102" spans="1:16" ht="24">
      <c r="A4102" s="54" t="s">
        <v>225</v>
      </c>
      <c r="B4102" s="54" t="s">
        <v>185</v>
      </c>
      <c r="C4102" s="54" t="s">
        <v>1144</v>
      </c>
      <c r="D4102" s="54" t="s">
        <v>163</v>
      </c>
      <c r="E4102" s="54" t="s">
        <v>1145</v>
      </c>
      <c r="F4102" s="54" t="s">
        <v>267</v>
      </c>
      <c r="G4102" s="54" t="s">
        <v>411</v>
      </c>
      <c r="H4102" s="54" t="s">
        <v>427</v>
      </c>
      <c r="I4102" s="54" t="s">
        <v>428</v>
      </c>
      <c r="J4102" s="54" t="s">
        <v>411</v>
      </c>
      <c r="K4102" s="54" t="s">
        <v>445</v>
      </c>
      <c r="L4102" s="89">
        <v>42066</v>
      </c>
      <c r="M4102" s="89"/>
      <c r="N4102" s="54" t="s">
        <v>446</v>
      </c>
      <c r="O4102" s="90">
        <v>5.4000000000000003E-3</v>
      </c>
      <c r="P4102" s="54">
        <v>3</v>
      </c>
    </row>
    <row r="4103" spans="1:16" ht="24">
      <c r="A4103" s="54" t="s">
        <v>225</v>
      </c>
      <c r="B4103" s="54" t="s">
        <v>185</v>
      </c>
      <c r="C4103" s="54" t="s">
        <v>1144</v>
      </c>
      <c r="D4103" s="54" t="s">
        <v>163</v>
      </c>
      <c r="E4103" s="54" t="s">
        <v>1145</v>
      </c>
      <c r="F4103" s="54" t="s">
        <v>267</v>
      </c>
      <c r="G4103" s="54" t="s">
        <v>192</v>
      </c>
      <c r="H4103" s="54" t="s">
        <v>447</v>
      </c>
      <c r="I4103" s="54" t="s">
        <v>455</v>
      </c>
      <c r="J4103" s="54" t="s">
        <v>192</v>
      </c>
      <c r="K4103" s="54" t="s">
        <v>447</v>
      </c>
      <c r="L4103" s="89">
        <v>41842</v>
      </c>
      <c r="M4103" s="89"/>
      <c r="N4103" s="54" t="s">
        <v>456</v>
      </c>
      <c r="O4103" s="90">
        <v>6.4799999999999996E-2</v>
      </c>
      <c r="P4103" s="54">
        <v>36</v>
      </c>
    </row>
    <row r="4104" spans="1:16" ht="24">
      <c r="A4104" s="54" t="s">
        <v>225</v>
      </c>
      <c r="B4104" s="54" t="s">
        <v>185</v>
      </c>
      <c r="C4104" s="54" t="s">
        <v>1144</v>
      </c>
      <c r="D4104" s="54" t="s">
        <v>163</v>
      </c>
      <c r="E4104" s="54" t="s">
        <v>1145</v>
      </c>
      <c r="F4104" s="54" t="s">
        <v>267</v>
      </c>
      <c r="G4104" s="54" t="s">
        <v>192</v>
      </c>
      <c r="H4104" s="54" t="s">
        <v>457</v>
      </c>
      <c r="I4104" s="54" t="s">
        <v>458</v>
      </c>
      <c r="J4104" s="54" t="s">
        <v>192</v>
      </c>
      <c r="K4104" s="54" t="s">
        <v>457</v>
      </c>
      <c r="L4104" s="89">
        <v>41800</v>
      </c>
      <c r="M4104" s="89"/>
      <c r="N4104" s="54" t="s">
        <v>459</v>
      </c>
      <c r="O4104" s="90">
        <v>0.1512</v>
      </c>
      <c r="P4104" s="54">
        <v>84</v>
      </c>
    </row>
    <row r="4105" spans="1:16" ht="24">
      <c r="A4105" s="54" t="s">
        <v>225</v>
      </c>
      <c r="B4105" s="54" t="s">
        <v>185</v>
      </c>
      <c r="C4105" s="54" t="s">
        <v>1144</v>
      </c>
      <c r="D4105" s="54" t="s">
        <v>163</v>
      </c>
      <c r="E4105" s="54" t="s">
        <v>1145</v>
      </c>
      <c r="F4105" s="54" t="s">
        <v>267</v>
      </c>
      <c r="G4105" s="54" t="s">
        <v>192</v>
      </c>
      <c r="H4105" s="54" t="s">
        <v>470</v>
      </c>
      <c r="I4105" s="54" t="s">
        <v>471</v>
      </c>
      <c r="J4105" s="54" t="s">
        <v>192</v>
      </c>
      <c r="K4105" s="54" t="s">
        <v>470</v>
      </c>
      <c r="L4105" s="89">
        <v>41814</v>
      </c>
      <c r="M4105" s="89"/>
      <c r="N4105" s="54" t="s">
        <v>472</v>
      </c>
      <c r="O4105" s="90">
        <v>2.8799999999999999E-2</v>
      </c>
      <c r="P4105" s="54">
        <v>16</v>
      </c>
    </row>
    <row r="4106" spans="1:16" ht="24">
      <c r="A4106" s="54" t="s">
        <v>225</v>
      </c>
      <c r="B4106" s="54" t="s">
        <v>185</v>
      </c>
      <c r="C4106" s="54" t="s">
        <v>1144</v>
      </c>
      <c r="D4106" s="54" t="s">
        <v>163</v>
      </c>
      <c r="E4106" s="54" t="s">
        <v>1145</v>
      </c>
      <c r="F4106" s="54" t="s">
        <v>267</v>
      </c>
      <c r="G4106" s="54" t="s">
        <v>495</v>
      </c>
      <c r="H4106" s="54" t="s">
        <v>496</v>
      </c>
      <c r="I4106" s="54" t="s">
        <v>497</v>
      </c>
      <c r="J4106" s="54" t="s">
        <v>495</v>
      </c>
      <c r="K4106" s="54" t="s">
        <v>498</v>
      </c>
      <c r="L4106" s="89">
        <v>41688</v>
      </c>
      <c r="M4106" s="89"/>
      <c r="N4106" s="54" t="s">
        <v>499</v>
      </c>
      <c r="O4106" s="90">
        <v>3.6000000000000012E-3</v>
      </c>
      <c r="P4106" s="54">
        <v>2</v>
      </c>
    </row>
    <row r="4107" spans="1:16" ht="24">
      <c r="A4107" s="54" t="s">
        <v>225</v>
      </c>
      <c r="B4107" s="54" t="s">
        <v>185</v>
      </c>
      <c r="C4107" s="54" t="s">
        <v>1144</v>
      </c>
      <c r="D4107" s="54" t="s">
        <v>163</v>
      </c>
      <c r="E4107" s="54" t="s">
        <v>1145</v>
      </c>
      <c r="F4107" s="54" t="s">
        <v>267</v>
      </c>
      <c r="G4107" s="54" t="s">
        <v>495</v>
      </c>
      <c r="H4107" s="54" t="s">
        <v>496</v>
      </c>
      <c r="I4107" s="54" t="s">
        <v>497</v>
      </c>
      <c r="J4107" s="54" t="s">
        <v>495</v>
      </c>
      <c r="K4107" s="54" t="s">
        <v>500</v>
      </c>
      <c r="L4107" s="89">
        <v>41688</v>
      </c>
      <c r="M4107" s="89"/>
      <c r="N4107" s="54" t="s">
        <v>501</v>
      </c>
      <c r="O4107" s="90">
        <v>0.34200000000000008</v>
      </c>
      <c r="P4107" s="54">
        <v>190</v>
      </c>
    </row>
    <row r="4108" spans="1:16" ht="36">
      <c r="A4108" s="54" t="s">
        <v>225</v>
      </c>
      <c r="B4108" s="54" t="s">
        <v>185</v>
      </c>
      <c r="C4108" s="54" t="s">
        <v>1144</v>
      </c>
      <c r="D4108" s="54" t="s">
        <v>163</v>
      </c>
      <c r="E4108" s="54" t="s">
        <v>1145</v>
      </c>
      <c r="F4108" s="54" t="s">
        <v>267</v>
      </c>
      <c r="G4108" s="54" t="s">
        <v>495</v>
      </c>
      <c r="H4108" s="54" t="s">
        <v>496</v>
      </c>
      <c r="I4108" s="54" t="s">
        <v>497</v>
      </c>
      <c r="J4108" s="54" t="s">
        <v>495</v>
      </c>
      <c r="K4108" s="54" t="s">
        <v>502</v>
      </c>
      <c r="L4108" s="89">
        <v>41688</v>
      </c>
      <c r="M4108" s="89"/>
      <c r="N4108" s="54" t="s">
        <v>503</v>
      </c>
      <c r="O4108" s="90">
        <v>0.20880000000000001</v>
      </c>
      <c r="P4108" s="54">
        <v>116</v>
      </c>
    </row>
    <row r="4109" spans="1:16" ht="24">
      <c r="A4109" s="54" t="s">
        <v>225</v>
      </c>
      <c r="B4109" s="54" t="s">
        <v>185</v>
      </c>
      <c r="C4109" s="54" t="s">
        <v>1144</v>
      </c>
      <c r="D4109" s="54" t="s">
        <v>163</v>
      </c>
      <c r="E4109" s="54" t="s">
        <v>1145</v>
      </c>
      <c r="F4109" s="54" t="s">
        <v>267</v>
      </c>
      <c r="G4109" s="54" t="s">
        <v>495</v>
      </c>
      <c r="H4109" s="54" t="s">
        <v>496</v>
      </c>
      <c r="I4109" s="54" t="s">
        <v>497</v>
      </c>
      <c r="J4109" s="54" t="s">
        <v>495</v>
      </c>
      <c r="K4109" s="54" t="s">
        <v>504</v>
      </c>
      <c r="L4109" s="89">
        <v>41688</v>
      </c>
      <c r="M4109" s="89"/>
      <c r="N4109" s="54" t="s">
        <v>505</v>
      </c>
      <c r="O4109" s="90">
        <v>0.23760000000000001</v>
      </c>
      <c r="P4109" s="54">
        <v>132</v>
      </c>
    </row>
    <row r="4110" spans="1:16" ht="24">
      <c r="A4110" s="54" t="s">
        <v>225</v>
      </c>
      <c r="B4110" s="54" t="s">
        <v>185</v>
      </c>
      <c r="C4110" s="54" t="s">
        <v>1144</v>
      </c>
      <c r="D4110" s="54" t="s">
        <v>163</v>
      </c>
      <c r="E4110" s="54" t="s">
        <v>1145</v>
      </c>
      <c r="F4110" s="54" t="s">
        <v>267</v>
      </c>
      <c r="G4110" s="54" t="s">
        <v>495</v>
      </c>
      <c r="H4110" s="54" t="s">
        <v>496</v>
      </c>
      <c r="I4110" s="54" t="s">
        <v>497</v>
      </c>
      <c r="J4110" s="54" t="s">
        <v>495</v>
      </c>
      <c r="K4110" s="54" t="s">
        <v>506</v>
      </c>
      <c r="L4110" s="89">
        <v>41688</v>
      </c>
      <c r="M4110" s="89"/>
      <c r="N4110" s="54" t="s">
        <v>507</v>
      </c>
      <c r="O4110" s="90">
        <v>0.35639999999999999</v>
      </c>
      <c r="P4110" s="54">
        <v>198</v>
      </c>
    </row>
    <row r="4111" spans="1:16" ht="24">
      <c r="A4111" s="54" t="s">
        <v>225</v>
      </c>
      <c r="B4111" s="54" t="s">
        <v>185</v>
      </c>
      <c r="C4111" s="54" t="s">
        <v>1144</v>
      </c>
      <c r="D4111" s="54" t="s">
        <v>163</v>
      </c>
      <c r="E4111" s="54" t="s">
        <v>1145</v>
      </c>
      <c r="F4111" s="54" t="s">
        <v>267</v>
      </c>
      <c r="G4111" s="54" t="s">
        <v>495</v>
      </c>
      <c r="H4111" s="54" t="s">
        <v>496</v>
      </c>
      <c r="I4111" s="54" t="s">
        <v>497</v>
      </c>
      <c r="J4111" s="54" t="s">
        <v>495</v>
      </c>
      <c r="K4111" s="54" t="s">
        <v>508</v>
      </c>
      <c r="L4111" s="89">
        <v>41688</v>
      </c>
      <c r="M4111" s="89"/>
      <c r="N4111" s="54" t="s">
        <v>509</v>
      </c>
      <c r="O4111" s="90">
        <v>8.8200000000000001E-2</v>
      </c>
      <c r="P4111" s="54">
        <v>49</v>
      </c>
    </row>
    <row r="4112" spans="1:16" ht="24">
      <c r="A4112" s="54" t="s">
        <v>225</v>
      </c>
      <c r="B4112" s="54" t="s">
        <v>185</v>
      </c>
      <c r="C4112" s="54" t="s">
        <v>1144</v>
      </c>
      <c r="D4112" s="54" t="s">
        <v>163</v>
      </c>
      <c r="E4112" s="54" t="s">
        <v>1145</v>
      </c>
      <c r="F4112" s="54" t="s">
        <v>267</v>
      </c>
      <c r="G4112" s="54" t="s">
        <v>495</v>
      </c>
      <c r="H4112" s="54" t="s">
        <v>496</v>
      </c>
      <c r="I4112" s="54" t="s">
        <v>497</v>
      </c>
      <c r="J4112" s="54" t="s">
        <v>495</v>
      </c>
      <c r="K4112" s="54" t="s">
        <v>510</v>
      </c>
      <c r="L4112" s="89">
        <v>41688</v>
      </c>
      <c r="M4112" s="89"/>
      <c r="N4112" s="54" t="s">
        <v>511</v>
      </c>
      <c r="O4112" s="90">
        <v>0.29520000000000002</v>
      </c>
      <c r="P4112" s="54">
        <v>164</v>
      </c>
    </row>
    <row r="4113" spans="1:16" ht="24">
      <c r="A4113" s="54" t="s">
        <v>225</v>
      </c>
      <c r="B4113" s="54" t="s">
        <v>185</v>
      </c>
      <c r="C4113" s="54" t="s">
        <v>1144</v>
      </c>
      <c r="D4113" s="54" t="s">
        <v>163</v>
      </c>
      <c r="E4113" s="54" t="s">
        <v>1145</v>
      </c>
      <c r="F4113" s="54" t="s">
        <v>267</v>
      </c>
      <c r="G4113" s="54" t="s">
        <v>495</v>
      </c>
      <c r="H4113" s="54" t="s">
        <v>496</v>
      </c>
      <c r="I4113" s="54" t="s">
        <v>497</v>
      </c>
      <c r="J4113" s="54" t="s">
        <v>495</v>
      </c>
      <c r="K4113" s="54" t="s">
        <v>512</v>
      </c>
      <c r="L4113" s="89">
        <v>41688</v>
      </c>
      <c r="M4113" s="89"/>
      <c r="N4113" s="54" t="s">
        <v>513</v>
      </c>
      <c r="O4113" s="90">
        <v>0.14760000000000001</v>
      </c>
      <c r="P4113" s="54">
        <v>82</v>
      </c>
    </row>
    <row r="4114" spans="1:16" ht="24">
      <c r="A4114" s="54" t="s">
        <v>225</v>
      </c>
      <c r="B4114" s="54" t="s">
        <v>185</v>
      </c>
      <c r="C4114" s="54" t="s">
        <v>1144</v>
      </c>
      <c r="D4114" s="54" t="s">
        <v>163</v>
      </c>
      <c r="E4114" s="54" t="s">
        <v>1145</v>
      </c>
      <c r="F4114" s="54" t="s">
        <v>267</v>
      </c>
      <c r="G4114" s="54" t="s">
        <v>495</v>
      </c>
      <c r="H4114" s="54" t="s">
        <v>496</v>
      </c>
      <c r="I4114" s="54" t="s">
        <v>497</v>
      </c>
      <c r="J4114" s="54" t="s">
        <v>495</v>
      </c>
      <c r="K4114" s="54" t="s">
        <v>514</v>
      </c>
      <c r="L4114" s="89">
        <v>41688</v>
      </c>
      <c r="M4114" s="89"/>
      <c r="N4114" s="54" t="s">
        <v>515</v>
      </c>
      <c r="O4114" s="90">
        <v>0.33119999999999999</v>
      </c>
      <c r="P4114" s="54">
        <v>184</v>
      </c>
    </row>
    <row r="4115" spans="1:16" ht="24">
      <c r="A4115" s="54" t="s">
        <v>225</v>
      </c>
      <c r="B4115" s="54" t="s">
        <v>185</v>
      </c>
      <c r="C4115" s="54" t="s">
        <v>1144</v>
      </c>
      <c r="D4115" s="54" t="s">
        <v>163</v>
      </c>
      <c r="E4115" s="54" t="s">
        <v>1145</v>
      </c>
      <c r="F4115" s="54" t="s">
        <v>267</v>
      </c>
      <c r="G4115" s="54" t="s">
        <v>495</v>
      </c>
      <c r="H4115" s="54" t="s">
        <v>496</v>
      </c>
      <c r="I4115" s="54" t="s">
        <v>497</v>
      </c>
      <c r="J4115" s="54" t="s">
        <v>495</v>
      </c>
      <c r="K4115" s="54" t="s">
        <v>516</v>
      </c>
      <c r="L4115" s="89">
        <v>41688</v>
      </c>
      <c r="M4115" s="89"/>
      <c r="N4115" s="54" t="s">
        <v>517</v>
      </c>
      <c r="O4115" s="90">
        <v>0.2898</v>
      </c>
      <c r="P4115" s="54">
        <v>161</v>
      </c>
    </row>
    <row r="4116" spans="1:16" ht="24">
      <c r="A4116" s="54" t="s">
        <v>225</v>
      </c>
      <c r="B4116" s="54" t="s">
        <v>185</v>
      </c>
      <c r="C4116" s="54" t="s">
        <v>1144</v>
      </c>
      <c r="D4116" s="54" t="s">
        <v>163</v>
      </c>
      <c r="E4116" s="54" t="s">
        <v>1145</v>
      </c>
      <c r="F4116" s="54" t="s">
        <v>267</v>
      </c>
      <c r="G4116" s="54" t="s">
        <v>495</v>
      </c>
      <c r="H4116" s="54" t="s">
        <v>496</v>
      </c>
      <c r="I4116" s="54" t="s">
        <v>497</v>
      </c>
      <c r="J4116" s="54" t="s">
        <v>495</v>
      </c>
      <c r="K4116" s="54" t="s">
        <v>518</v>
      </c>
      <c r="L4116" s="89">
        <v>41688</v>
      </c>
      <c r="M4116" s="89"/>
      <c r="N4116" s="54" t="s">
        <v>519</v>
      </c>
      <c r="O4116" s="90">
        <v>0.15840000000000001</v>
      </c>
      <c r="P4116" s="54">
        <v>88</v>
      </c>
    </row>
    <row r="4117" spans="1:16" ht="24">
      <c r="A4117" s="54" t="s">
        <v>225</v>
      </c>
      <c r="B4117" s="54" t="s">
        <v>185</v>
      </c>
      <c r="C4117" s="54" t="s">
        <v>1144</v>
      </c>
      <c r="D4117" s="54" t="s">
        <v>163</v>
      </c>
      <c r="E4117" s="54" t="s">
        <v>1145</v>
      </c>
      <c r="F4117" s="54" t="s">
        <v>267</v>
      </c>
      <c r="G4117" s="54" t="s">
        <v>495</v>
      </c>
      <c r="H4117" s="54" t="s">
        <v>496</v>
      </c>
      <c r="I4117" s="54" t="s">
        <v>497</v>
      </c>
      <c r="J4117" s="54" t="s">
        <v>495</v>
      </c>
      <c r="K4117" s="54" t="s">
        <v>520</v>
      </c>
      <c r="L4117" s="89">
        <v>41688</v>
      </c>
      <c r="M4117" s="89"/>
      <c r="N4117" s="54" t="s">
        <v>521</v>
      </c>
      <c r="O4117" s="90">
        <v>0.3726000000000001</v>
      </c>
      <c r="P4117" s="54">
        <v>207</v>
      </c>
    </row>
    <row r="4118" spans="1:16" ht="24">
      <c r="A4118" s="54" t="s">
        <v>225</v>
      </c>
      <c r="B4118" s="54" t="s">
        <v>185</v>
      </c>
      <c r="C4118" s="54" t="s">
        <v>1144</v>
      </c>
      <c r="D4118" s="54" t="s">
        <v>163</v>
      </c>
      <c r="E4118" s="54" t="s">
        <v>1145</v>
      </c>
      <c r="F4118" s="54" t="s">
        <v>267</v>
      </c>
      <c r="G4118" s="54" t="s">
        <v>283</v>
      </c>
      <c r="H4118" s="54" t="s">
        <v>284</v>
      </c>
      <c r="I4118" s="54" t="s">
        <v>285</v>
      </c>
      <c r="J4118" s="54" t="s">
        <v>283</v>
      </c>
      <c r="K4118" s="54" t="s">
        <v>522</v>
      </c>
      <c r="L4118" s="89">
        <v>41653</v>
      </c>
      <c r="M4118" s="89"/>
      <c r="N4118" s="54" t="s">
        <v>523</v>
      </c>
      <c r="O4118" s="90">
        <v>3.6000000000000011E-2</v>
      </c>
      <c r="P4118" s="54">
        <v>20</v>
      </c>
    </row>
    <row r="4119" spans="1:16" ht="24">
      <c r="A4119" s="54" t="s">
        <v>225</v>
      </c>
      <c r="B4119" s="54" t="s">
        <v>185</v>
      </c>
      <c r="C4119" s="54" t="s">
        <v>1144</v>
      </c>
      <c r="D4119" s="54" t="s">
        <v>163</v>
      </c>
      <c r="E4119" s="54" t="s">
        <v>1145</v>
      </c>
      <c r="F4119" s="54" t="s">
        <v>267</v>
      </c>
      <c r="G4119" s="54" t="s">
        <v>283</v>
      </c>
      <c r="H4119" s="54" t="s">
        <v>284</v>
      </c>
      <c r="I4119" s="54" t="s">
        <v>285</v>
      </c>
      <c r="J4119" s="54" t="s">
        <v>283</v>
      </c>
      <c r="K4119" s="54" t="s">
        <v>524</v>
      </c>
      <c r="L4119" s="89">
        <v>41653</v>
      </c>
      <c r="M4119" s="89"/>
      <c r="N4119" s="54" t="s">
        <v>525</v>
      </c>
      <c r="O4119" s="90">
        <v>3.4200000000000001E-2</v>
      </c>
      <c r="P4119" s="54">
        <v>19</v>
      </c>
    </row>
    <row r="4120" spans="1:16" ht="24">
      <c r="A4120" s="54" t="s">
        <v>225</v>
      </c>
      <c r="B4120" s="54" t="s">
        <v>185</v>
      </c>
      <c r="C4120" s="54" t="s">
        <v>1144</v>
      </c>
      <c r="D4120" s="54" t="s">
        <v>163</v>
      </c>
      <c r="E4120" s="54" t="s">
        <v>1145</v>
      </c>
      <c r="F4120" s="54" t="s">
        <v>267</v>
      </c>
      <c r="G4120" s="54" t="s">
        <v>283</v>
      </c>
      <c r="H4120" s="54" t="s">
        <v>284</v>
      </c>
      <c r="I4120" s="54" t="s">
        <v>285</v>
      </c>
      <c r="J4120" s="54" t="s">
        <v>283</v>
      </c>
      <c r="K4120" s="54" t="s">
        <v>527</v>
      </c>
      <c r="L4120" s="89">
        <v>41653</v>
      </c>
      <c r="M4120" s="89"/>
      <c r="N4120" s="54" t="s">
        <v>528</v>
      </c>
      <c r="O4120" s="90">
        <v>3.0600000000000009E-2</v>
      </c>
      <c r="P4120" s="54">
        <v>17</v>
      </c>
    </row>
    <row r="4121" spans="1:16" ht="24">
      <c r="A4121" s="54" t="s">
        <v>225</v>
      </c>
      <c r="B4121" s="54" t="s">
        <v>185</v>
      </c>
      <c r="C4121" s="54" t="s">
        <v>1144</v>
      </c>
      <c r="D4121" s="54" t="s">
        <v>163</v>
      </c>
      <c r="E4121" s="54" t="s">
        <v>1145</v>
      </c>
      <c r="F4121" s="54" t="s">
        <v>267</v>
      </c>
      <c r="G4121" s="54" t="s">
        <v>283</v>
      </c>
      <c r="H4121" s="54" t="s">
        <v>284</v>
      </c>
      <c r="I4121" s="54" t="s">
        <v>285</v>
      </c>
      <c r="J4121" s="54" t="s">
        <v>283</v>
      </c>
      <c r="K4121" s="54" t="s">
        <v>529</v>
      </c>
      <c r="L4121" s="89">
        <v>41653</v>
      </c>
      <c r="M4121" s="89"/>
      <c r="N4121" s="54" t="s">
        <v>530</v>
      </c>
      <c r="O4121" s="90">
        <v>8.2799999999999985E-2</v>
      </c>
      <c r="P4121" s="54">
        <v>46</v>
      </c>
    </row>
    <row r="4122" spans="1:16" ht="24">
      <c r="A4122" s="54" t="s">
        <v>225</v>
      </c>
      <c r="B4122" s="54" t="s">
        <v>185</v>
      </c>
      <c r="C4122" s="54" t="s">
        <v>1144</v>
      </c>
      <c r="D4122" s="54" t="s">
        <v>163</v>
      </c>
      <c r="E4122" s="54" t="s">
        <v>1145</v>
      </c>
      <c r="F4122" s="54" t="s">
        <v>267</v>
      </c>
      <c r="G4122" s="54" t="s">
        <v>283</v>
      </c>
      <c r="H4122" s="54" t="s">
        <v>284</v>
      </c>
      <c r="I4122" s="54" t="s">
        <v>285</v>
      </c>
      <c r="J4122" s="54" t="s">
        <v>283</v>
      </c>
      <c r="K4122" s="54" t="s">
        <v>531</v>
      </c>
      <c r="L4122" s="89">
        <v>41653</v>
      </c>
      <c r="M4122" s="89"/>
      <c r="N4122" s="54" t="s">
        <v>532</v>
      </c>
      <c r="O4122" s="90">
        <v>1.44E-2</v>
      </c>
      <c r="P4122" s="54">
        <v>8</v>
      </c>
    </row>
    <row r="4123" spans="1:16" ht="24">
      <c r="A4123" s="54" t="s">
        <v>225</v>
      </c>
      <c r="B4123" s="54" t="s">
        <v>185</v>
      </c>
      <c r="C4123" s="54" t="s">
        <v>1144</v>
      </c>
      <c r="D4123" s="54" t="s">
        <v>163</v>
      </c>
      <c r="E4123" s="54" t="s">
        <v>1145</v>
      </c>
      <c r="F4123" s="54" t="s">
        <v>267</v>
      </c>
      <c r="G4123" s="54" t="s">
        <v>283</v>
      </c>
      <c r="H4123" s="54" t="s">
        <v>284</v>
      </c>
      <c r="I4123" s="54" t="s">
        <v>285</v>
      </c>
      <c r="J4123" s="54" t="s">
        <v>283</v>
      </c>
      <c r="K4123" s="54" t="s">
        <v>533</v>
      </c>
      <c r="L4123" s="89">
        <v>41653</v>
      </c>
      <c r="M4123" s="89"/>
      <c r="N4123" s="54" t="s">
        <v>534</v>
      </c>
      <c r="O4123" s="90">
        <v>5.5800000000000002E-2</v>
      </c>
      <c r="P4123" s="54">
        <v>31</v>
      </c>
    </row>
    <row r="4124" spans="1:16" ht="24">
      <c r="A4124" s="54" t="s">
        <v>225</v>
      </c>
      <c r="B4124" s="54" t="s">
        <v>185</v>
      </c>
      <c r="C4124" s="54" t="s">
        <v>1144</v>
      </c>
      <c r="D4124" s="54" t="s">
        <v>163</v>
      </c>
      <c r="E4124" s="54" t="s">
        <v>1145</v>
      </c>
      <c r="F4124" s="54" t="s">
        <v>267</v>
      </c>
      <c r="G4124" s="54" t="s">
        <v>283</v>
      </c>
      <c r="H4124" s="54" t="s">
        <v>284</v>
      </c>
      <c r="I4124" s="54" t="s">
        <v>285</v>
      </c>
      <c r="J4124" s="54" t="s">
        <v>283</v>
      </c>
      <c r="K4124" s="54" t="s">
        <v>535</v>
      </c>
      <c r="L4124" s="89">
        <v>41653</v>
      </c>
      <c r="M4124" s="89"/>
      <c r="N4124" s="54" t="s">
        <v>536</v>
      </c>
      <c r="O4124" s="90">
        <v>1.44E-2</v>
      </c>
      <c r="P4124" s="54">
        <v>8</v>
      </c>
    </row>
    <row r="4125" spans="1:16" ht="24">
      <c r="A4125" s="54" t="s">
        <v>225</v>
      </c>
      <c r="B4125" s="54" t="s">
        <v>185</v>
      </c>
      <c r="C4125" s="54" t="s">
        <v>1144</v>
      </c>
      <c r="D4125" s="54" t="s">
        <v>163</v>
      </c>
      <c r="E4125" s="54" t="s">
        <v>1145</v>
      </c>
      <c r="F4125" s="54" t="s">
        <v>267</v>
      </c>
      <c r="G4125" s="54" t="s">
        <v>283</v>
      </c>
      <c r="H4125" s="54" t="s">
        <v>283</v>
      </c>
      <c r="I4125" s="54" t="s">
        <v>288</v>
      </c>
      <c r="J4125" s="54" t="s">
        <v>283</v>
      </c>
      <c r="K4125" s="54" t="s">
        <v>289</v>
      </c>
      <c r="L4125" s="89">
        <v>41653</v>
      </c>
      <c r="M4125" s="89"/>
      <c r="N4125" s="54" t="s">
        <v>290</v>
      </c>
      <c r="O4125" s="90">
        <v>5.4000000000000003E-3</v>
      </c>
      <c r="P4125" s="54">
        <v>3</v>
      </c>
    </row>
    <row r="4126" spans="1:16" ht="24">
      <c r="A4126" s="54" t="s">
        <v>225</v>
      </c>
      <c r="B4126" s="54" t="s">
        <v>185</v>
      </c>
      <c r="C4126" s="54" t="s">
        <v>1144</v>
      </c>
      <c r="D4126" s="54" t="s">
        <v>163</v>
      </c>
      <c r="E4126" s="54" t="s">
        <v>1145</v>
      </c>
      <c r="F4126" s="54" t="s">
        <v>267</v>
      </c>
      <c r="G4126" s="54" t="s">
        <v>283</v>
      </c>
      <c r="H4126" s="54" t="s">
        <v>283</v>
      </c>
      <c r="I4126" s="54" t="s">
        <v>288</v>
      </c>
      <c r="J4126" s="54" t="s">
        <v>283</v>
      </c>
      <c r="K4126" s="54" t="s">
        <v>537</v>
      </c>
      <c r="L4126" s="89">
        <v>41653</v>
      </c>
      <c r="M4126" s="89"/>
      <c r="N4126" s="54" t="s">
        <v>538</v>
      </c>
      <c r="O4126" s="90">
        <v>7.2000000000000007E-3</v>
      </c>
      <c r="P4126" s="54">
        <v>4</v>
      </c>
    </row>
    <row r="4127" spans="1:16" ht="24">
      <c r="A4127" s="54" t="s">
        <v>225</v>
      </c>
      <c r="B4127" s="54" t="s">
        <v>185</v>
      </c>
      <c r="C4127" s="54" t="s">
        <v>1144</v>
      </c>
      <c r="D4127" s="54" t="s">
        <v>163</v>
      </c>
      <c r="E4127" s="54" t="s">
        <v>1145</v>
      </c>
      <c r="F4127" s="54" t="s">
        <v>267</v>
      </c>
      <c r="G4127" s="54" t="s">
        <v>283</v>
      </c>
      <c r="H4127" s="54" t="s">
        <v>283</v>
      </c>
      <c r="I4127" s="54" t="s">
        <v>288</v>
      </c>
      <c r="J4127" s="54" t="s">
        <v>283</v>
      </c>
      <c r="K4127" s="54" t="s">
        <v>539</v>
      </c>
      <c r="L4127" s="89">
        <v>41653</v>
      </c>
      <c r="M4127" s="89"/>
      <c r="N4127" s="54" t="s">
        <v>540</v>
      </c>
      <c r="O4127" s="90">
        <v>1.8E-3</v>
      </c>
      <c r="P4127" s="54">
        <v>1</v>
      </c>
    </row>
    <row r="4128" spans="1:16" ht="24">
      <c r="A4128" s="54" t="s">
        <v>225</v>
      </c>
      <c r="B4128" s="54" t="s">
        <v>185</v>
      </c>
      <c r="C4128" s="54" t="s">
        <v>1144</v>
      </c>
      <c r="D4128" s="54" t="s">
        <v>163</v>
      </c>
      <c r="E4128" s="54" t="s">
        <v>1145</v>
      </c>
      <c r="F4128" s="54" t="s">
        <v>267</v>
      </c>
      <c r="G4128" s="54" t="s">
        <v>283</v>
      </c>
      <c r="H4128" s="54" t="s">
        <v>283</v>
      </c>
      <c r="I4128" s="54" t="s">
        <v>288</v>
      </c>
      <c r="J4128" s="54" t="s">
        <v>283</v>
      </c>
      <c r="K4128" s="54" t="s">
        <v>541</v>
      </c>
      <c r="L4128" s="89">
        <v>41653</v>
      </c>
      <c r="M4128" s="89"/>
      <c r="N4128" s="54" t="s">
        <v>542</v>
      </c>
      <c r="O4128" s="90">
        <v>0.1134</v>
      </c>
      <c r="P4128" s="54">
        <v>63</v>
      </c>
    </row>
    <row r="4129" spans="1:16" ht="24">
      <c r="A4129" s="54" t="s">
        <v>225</v>
      </c>
      <c r="B4129" s="54" t="s">
        <v>185</v>
      </c>
      <c r="C4129" s="54" t="s">
        <v>1144</v>
      </c>
      <c r="D4129" s="54" t="s">
        <v>163</v>
      </c>
      <c r="E4129" s="54" t="s">
        <v>1145</v>
      </c>
      <c r="F4129" s="54" t="s">
        <v>267</v>
      </c>
      <c r="G4129" s="54" t="s">
        <v>283</v>
      </c>
      <c r="H4129" s="54" t="s">
        <v>283</v>
      </c>
      <c r="I4129" s="54" t="s">
        <v>288</v>
      </c>
      <c r="J4129" s="54" t="s">
        <v>283</v>
      </c>
      <c r="K4129" s="54" t="s">
        <v>543</v>
      </c>
      <c r="L4129" s="89">
        <v>41653</v>
      </c>
      <c r="M4129" s="89"/>
      <c r="N4129" s="54" t="s">
        <v>544</v>
      </c>
      <c r="O4129" s="90">
        <v>9.0000000000000028E-3</v>
      </c>
      <c r="P4129" s="54">
        <v>5</v>
      </c>
    </row>
    <row r="4130" spans="1:16" ht="24">
      <c r="A4130" s="54" t="s">
        <v>225</v>
      </c>
      <c r="B4130" s="54" t="s">
        <v>185</v>
      </c>
      <c r="C4130" s="54" t="s">
        <v>1144</v>
      </c>
      <c r="D4130" s="54" t="s">
        <v>163</v>
      </c>
      <c r="E4130" s="54" t="s">
        <v>1145</v>
      </c>
      <c r="F4130" s="54" t="s">
        <v>267</v>
      </c>
      <c r="G4130" s="54" t="s">
        <v>283</v>
      </c>
      <c r="H4130" s="54" t="s">
        <v>283</v>
      </c>
      <c r="I4130" s="54" t="s">
        <v>288</v>
      </c>
      <c r="J4130" s="54" t="s">
        <v>283</v>
      </c>
      <c r="K4130" s="54" t="s">
        <v>291</v>
      </c>
      <c r="L4130" s="89">
        <v>41653</v>
      </c>
      <c r="M4130" s="89"/>
      <c r="N4130" s="54" t="s">
        <v>292</v>
      </c>
      <c r="O4130" s="90">
        <v>7.2000000000000007E-3</v>
      </c>
      <c r="P4130" s="54">
        <v>4</v>
      </c>
    </row>
    <row r="4131" spans="1:16" ht="24">
      <c r="A4131" s="54" t="s">
        <v>225</v>
      </c>
      <c r="B4131" s="54" t="s">
        <v>185</v>
      </c>
      <c r="C4131" s="54" t="s">
        <v>1144</v>
      </c>
      <c r="D4131" s="54" t="s">
        <v>163</v>
      </c>
      <c r="E4131" s="54" t="s">
        <v>1145</v>
      </c>
      <c r="F4131" s="54" t="s">
        <v>267</v>
      </c>
      <c r="G4131" s="54" t="s">
        <v>283</v>
      </c>
      <c r="H4131" s="54" t="s">
        <v>283</v>
      </c>
      <c r="I4131" s="54" t="s">
        <v>288</v>
      </c>
      <c r="J4131" s="54" t="s">
        <v>283</v>
      </c>
      <c r="K4131" s="54" t="s">
        <v>545</v>
      </c>
      <c r="L4131" s="89">
        <v>41653</v>
      </c>
      <c r="M4131" s="89"/>
      <c r="N4131" s="54" t="s">
        <v>546</v>
      </c>
      <c r="O4131" s="90">
        <v>1.0800000000000001E-2</v>
      </c>
      <c r="P4131" s="54">
        <v>6</v>
      </c>
    </row>
    <row r="4132" spans="1:16" ht="24">
      <c r="A4132" s="54" t="s">
        <v>225</v>
      </c>
      <c r="B4132" s="54" t="s">
        <v>185</v>
      </c>
      <c r="C4132" s="54" t="s">
        <v>1144</v>
      </c>
      <c r="D4132" s="54" t="s">
        <v>163</v>
      </c>
      <c r="E4132" s="54" t="s">
        <v>1145</v>
      </c>
      <c r="F4132" s="54" t="s">
        <v>267</v>
      </c>
      <c r="G4132" s="54" t="s">
        <v>283</v>
      </c>
      <c r="H4132" s="54" t="s">
        <v>283</v>
      </c>
      <c r="I4132" s="54" t="s">
        <v>288</v>
      </c>
      <c r="J4132" s="54" t="s">
        <v>283</v>
      </c>
      <c r="K4132" s="54" t="s">
        <v>547</v>
      </c>
      <c r="L4132" s="89">
        <v>41653</v>
      </c>
      <c r="M4132" s="89"/>
      <c r="N4132" s="54" t="s">
        <v>548</v>
      </c>
      <c r="O4132" s="90">
        <v>5.4000000000000003E-3</v>
      </c>
      <c r="P4132" s="54">
        <v>3</v>
      </c>
    </row>
    <row r="4133" spans="1:16" ht="24">
      <c r="A4133" s="54" t="s">
        <v>225</v>
      </c>
      <c r="B4133" s="54" t="s">
        <v>185</v>
      </c>
      <c r="C4133" s="54" t="s">
        <v>1144</v>
      </c>
      <c r="D4133" s="54" t="s">
        <v>163</v>
      </c>
      <c r="E4133" s="54" t="s">
        <v>1145</v>
      </c>
      <c r="F4133" s="54" t="s">
        <v>267</v>
      </c>
      <c r="G4133" s="54" t="s">
        <v>283</v>
      </c>
      <c r="H4133" s="54" t="s">
        <v>283</v>
      </c>
      <c r="I4133" s="54" t="s">
        <v>288</v>
      </c>
      <c r="J4133" s="54" t="s">
        <v>283</v>
      </c>
      <c r="K4133" s="54" t="s">
        <v>549</v>
      </c>
      <c r="L4133" s="89">
        <v>41653</v>
      </c>
      <c r="M4133" s="89"/>
      <c r="N4133" s="54" t="s">
        <v>550</v>
      </c>
      <c r="O4133" s="90">
        <v>3.6000000000000012E-3</v>
      </c>
      <c r="P4133" s="54">
        <v>2</v>
      </c>
    </row>
    <row r="4134" spans="1:16" ht="24">
      <c r="A4134" s="54" t="s">
        <v>225</v>
      </c>
      <c r="B4134" s="54" t="s">
        <v>185</v>
      </c>
      <c r="C4134" s="54" t="s">
        <v>1144</v>
      </c>
      <c r="D4134" s="54" t="s">
        <v>163</v>
      </c>
      <c r="E4134" s="54" t="s">
        <v>1145</v>
      </c>
      <c r="F4134" s="54" t="s">
        <v>267</v>
      </c>
      <c r="G4134" s="54" t="s">
        <v>283</v>
      </c>
      <c r="H4134" s="54" t="s">
        <v>283</v>
      </c>
      <c r="I4134" s="54" t="s">
        <v>288</v>
      </c>
      <c r="J4134" s="54" t="s">
        <v>283</v>
      </c>
      <c r="K4134" s="54" t="s">
        <v>551</v>
      </c>
      <c r="L4134" s="89">
        <v>41653</v>
      </c>
      <c r="M4134" s="89"/>
      <c r="N4134" s="54" t="s">
        <v>552</v>
      </c>
      <c r="O4134" s="90">
        <v>7.2000000000000007E-3</v>
      </c>
      <c r="P4134" s="54">
        <v>4</v>
      </c>
    </row>
    <row r="4135" spans="1:16" ht="24">
      <c r="A4135" s="54" t="s">
        <v>225</v>
      </c>
      <c r="B4135" s="54" t="s">
        <v>185</v>
      </c>
      <c r="C4135" s="54" t="s">
        <v>1144</v>
      </c>
      <c r="D4135" s="54" t="s">
        <v>163</v>
      </c>
      <c r="E4135" s="54" t="s">
        <v>1145</v>
      </c>
      <c r="F4135" s="54" t="s">
        <v>267</v>
      </c>
      <c r="G4135" s="54" t="s">
        <v>283</v>
      </c>
      <c r="H4135" s="54" t="s">
        <v>283</v>
      </c>
      <c r="I4135" s="54" t="s">
        <v>288</v>
      </c>
      <c r="J4135" s="54" t="s">
        <v>283</v>
      </c>
      <c r="K4135" s="54" t="s">
        <v>553</v>
      </c>
      <c r="L4135" s="89">
        <v>41653</v>
      </c>
      <c r="M4135" s="89"/>
      <c r="N4135" s="54" t="s">
        <v>554</v>
      </c>
      <c r="O4135" s="90">
        <v>5.4000000000000003E-3</v>
      </c>
      <c r="P4135" s="54">
        <v>3</v>
      </c>
    </row>
    <row r="4136" spans="1:16" ht="24">
      <c r="A4136" s="54" t="s">
        <v>225</v>
      </c>
      <c r="B4136" s="54" t="s">
        <v>185</v>
      </c>
      <c r="C4136" s="54" t="s">
        <v>1144</v>
      </c>
      <c r="D4136" s="54" t="s">
        <v>163</v>
      </c>
      <c r="E4136" s="54" t="s">
        <v>1145</v>
      </c>
      <c r="F4136" s="54" t="s">
        <v>267</v>
      </c>
      <c r="G4136" s="54" t="s">
        <v>283</v>
      </c>
      <c r="H4136" s="54" t="s">
        <v>283</v>
      </c>
      <c r="I4136" s="54" t="s">
        <v>288</v>
      </c>
      <c r="J4136" s="54" t="s">
        <v>283</v>
      </c>
      <c r="K4136" s="54" t="s">
        <v>555</v>
      </c>
      <c r="L4136" s="89">
        <v>41653</v>
      </c>
      <c r="M4136" s="89"/>
      <c r="N4136" s="54" t="s">
        <v>556</v>
      </c>
      <c r="O4136" s="90">
        <v>9.9000000000000005E-2</v>
      </c>
      <c r="P4136" s="54">
        <v>55</v>
      </c>
    </row>
    <row r="4137" spans="1:16" ht="24">
      <c r="A4137" s="54" t="s">
        <v>225</v>
      </c>
      <c r="B4137" s="54" t="s">
        <v>185</v>
      </c>
      <c r="C4137" s="54" t="s">
        <v>1144</v>
      </c>
      <c r="D4137" s="54" t="s">
        <v>163</v>
      </c>
      <c r="E4137" s="54" t="s">
        <v>1145</v>
      </c>
      <c r="F4137" s="54" t="s">
        <v>267</v>
      </c>
      <c r="G4137" s="54" t="s">
        <v>283</v>
      </c>
      <c r="H4137" s="54" t="s">
        <v>283</v>
      </c>
      <c r="I4137" s="54" t="s">
        <v>288</v>
      </c>
      <c r="J4137" s="54" t="s">
        <v>283</v>
      </c>
      <c r="K4137" s="54" t="s">
        <v>557</v>
      </c>
      <c r="L4137" s="89">
        <v>41653</v>
      </c>
      <c r="M4137" s="89"/>
      <c r="N4137" s="54" t="s">
        <v>558</v>
      </c>
      <c r="O4137" s="90">
        <v>7.2000000000000007E-3</v>
      </c>
      <c r="P4137" s="54">
        <v>4</v>
      </c>
    </row>
    <row r="4138" spans="1:16" ht="24">
      <c r="A4138" s="54" t="s">
        <v>225</v>
      </c>
      <c r="B4138" s="54" t="s">
        <v>185</v>
      </c>
      <c r="C4138" s="54" t="s">
        <v>1144</v>
      </c>
      <c r="D4138" s="54" t="s">
        <v>163</v>
      </c>
      <c r="E4138" s="54" t="s">
        <v>1145</v>
      </c>
      <c r="F4138" s="54" t="s">
        <v>267</v>
      </c>
      <c r="G4138" s="54" t="s">
        <v>283</v>
      </c>
      <c r="H4138" s="54" t="s">
        <v>283</v>
      </c>
      <c r="I4138" s="54" t="s">
        <v>288</v>
      </c>
      <c r="J4138" s="54" t="s">
        <v>283</v>
      </c>
      <c r="K4138" s="54" t="s">
        <v>293</v>
      </c>
      <c r="L4138" s="89">
        <v>41653</v>
      </c>
      <c r="M4138" s="89"/>
      <c r="N4138" s="54" t="s">
        <v>294</v>
      </c>
      <c r="O4138" s="90">
        <v>5.4000000000000003E-3</v>
      </c>
      <c r="P4138" s="54">
        <v>3</v>
      </c>
    </row>
    <row r="4139" spans="1:16" ht="24">
      <c r="A4139" s="54" t="s">
        <v>225</v>
      </c>
      <c r="B4139" s="54" t="s">
        <v>185</v>
      </c>
      <c r="C4139" s="54" t="s">
        <v>1144</v>
      </c>
      <c r="D4139" s="54" t="s">
        <v>163</v>
      </c>
      <c r="E4139" s="54" t="s">
        <v>1145</v>
      </c>
      <c r="F4139" s="54" t="s">
        <v>267</v>
      </c>
      <c r="G4139" s="54" t="s">
        <v>283</v>
      </c>
      <c r="H4139" s="54" t="s">
        <v>559</v>
      </c>
      <c r="I4139" s="54" t="s">
        <v>560</v>
      </c>
      <c r="J4139" s="54" t="s">
        <v>283</v>
      </c>
      <c r="K4139" s="54" t="s">
        <v>563</v>
      </c>
      <c r="L4139" s="89">
        <v>41653</v>
      </c>
      <c r="M4139" s="89"/>
      <c r="N4139" s="54" t="s">
        <v>564</v>
      </c>
      <c r="O4139" s="90">
        <v>5.4000000000000003E-3</v>
      </c>
      <c r="P4139" s="54">
        <v>3</v>
      </c>
    </row>
    <row r="4140" spans="1:16" ht="24">
      <c r="A4140" s="54" t="s">
        <v>225</v>
      </c>
      <c r="B4140" s="54" t="s">
        <v>185</v>
      </c>
      <c r="C4140" s="54" t="s">
        <v>1144</v>
      </c>
      <c r="D4140" s="54" t="s">
        <v>163</v>
      </c>
      <c r="E4140" s="54" t="s">
        <v>1145</v>
      </c>
      <c r="F4140" s="54" t="s">
        <v>267</v>
      </c>
      <c r="G4140" s="54" t="s">
        <v>283</v>
      </c>
      <c r="H4140" s="54" t="s">
        <v>559</v>
      </c>
      <c r="I4140" s="54" t="s">
        <v>560</v>
      </c>
      <c r="J4140" s="54" t="s">
        <v>283</v>
      </c>
      <c r="K4140" s="54" t="s">
        <v>567</v>
      </c>
      <c r="L4140" s="89">
        <v>41653</v>
      </c>
      <c r="M4140" s="89"/>
      <c r="N4140" s="54" t="s">
        <v>568</v>
      </c>
      <c r="O4140" s="90">
        <v>5.4000000000000003E-3</v>
      </c>
      <c r="P4140" s="54">
        <v>3</v>
      </c>
    </row>
    <row r="4141" spans="1:16" ht="24">
      <c r="A4141" s="54" t="s">
        <v>225</v>
      </c>
      <c r="B4141" s="54" t="s">
        <v>185</v>
      </c>
      <c r="C4141" s="54" t="s">
        <v>1144</v>
      </c>
      <c r="D4141" s="54" t="s">
        <v>163</v>
      </c>
      <c r="E4141" s="54" t="s">
        <v>1145</v>
      </c>
      <c r="F4141" s="54" t="s">
        <v>267</v>
      </c>
      <c r="G4141" s="54" t="s">
        <v>283</v>
      </c>
      <c r="H4141" s="54" t="s">
        <v>193</v>
      </c>
      <c r="I4141" s="54" t="s">
        <v>571</v>
      </c>
      <c r="J4141" s="54" t="s">
        <v>283</v>
      </c>
      <c r="K4141" s="54" t="s">
        <v>572</v>
      </c>
      <c r="L4141" s="89">
        <v>42510</v>
      </c>
      <c r="M4141" s="89"/>
      <c r="N4141" s="54" t="s">
        <v>573</v>
      </c>
      <c r="O4141" s="90">
        <v>1.8E-3</v>
      </c>
      <c r="P4141" s="54">
        <v>1</v>
      </c>
    </row>
    <row r="4142" spans="1:16" ht="24">
      <c r="A4142" s="54" t="s">
        <v>225</v>
      </c>
      <c r="B4142" s="54" t="s">
        <v>185</v>
      </c>
      <c r="C4142" s="54" t="s">
        <v>1144</v>
      </c>
      <c r="D4142" s="54" t="s">
        <v>163</v>
      </c>
      <c r="E4142" s="54" t="s">
        <v>1145</v>
      </c>
      <c r="F4142" s="54" t="s">
        <v>267</v>
      </c>
      <c r="G4142" s="54" t="s">
        <v>283</v>
      </c>
      <c r="H4142" s="54" t="s">
        <v>193</v>
      </c>
      <c r="I4142" s="54" t="s">
        <v>571</v>
      </c>
      <c r="J4142" s="54" t="s">
        <v>283</v>
      </c>
      <c r="K4142" s="54" t="s">
        <v>574</v>
      </c>
      <c r="L4142" s="89">
        <v>42510</v>
      </c>
      <c r="M4142" s="89"/>
      <c r="N4142" s="54" t="s">
        <v>575</v>
      </c>
      <c r="O4142" s="90">
        <v>3.6000000000000012E-3</v>
      </c>
      <c r="P4142" s="54">
        <v>2</v>
      </c>
    </row>
    <row r="4143" spans="1:16" ht="36">
      <c r="A4143" s="54" t="s">
        <v>225</v>
      </c>
      <c r="B4143" s="54" t="s">
        <v>185</v>
      </c>
      <c r="C4143" s="54" t="s">
        <v>1144</v>
      </c>
      <c r="D4143" s="54" t="s">
        <v>163</v>
      </c>
      <c r="E4143" s="54" t="s">
        <v>1145</v>
      </c>
      <c r="F4143" s="54" t="s">
        <v>267</v>
      </c>
      <c r="G4143" s="54" t="s">
        <v>283</v>
      </c>
      <c r="H4143" s="54" t="s">
        <v>193</v>
      </c>
      <c r="I4143" s="54" t="s">
        <v>571</v>
      </c>
      <c r="J4143" s="54" t="s">
        <v>283</v>
      </c>
      <c r="K4143" s="54" t="s">
        <v>578</v>
      </c>
      <c r="L4143" s="89">
        <v>42510</v>
      </c>
      <c r="M4143" s="89"/>
      <c r="N4143" s="54" t="s">
        <v>579</v>
      </c>
      <c r="O4143" s="90">
        <v>1.9800000000000002E-2</v>
      </c>
      <c r="P4143" s="54">
        <v>11</v>
      </c>
    </row>
    <row r="4144" spans="1:16" ht="24">
      <c r="A4144" s="54" t="s">
        <v>225</v>
      </c>
      <c r="B4144" s="54" t="s">
        <v>185</v>
      </c>
      <c r="C4144" s="54" t="s">
        <v>1144</v>
      </c>
      <c r="D4144" s="54" t="s">
        <v>163</v>
      </c>
      <c r="E4144" s="54" t="s">
        <v>1145</v>
      </c>
      <c r="F4144" s="54" t="s">
        <v>267</v>
      </c>
      <c r="G4144" s="54" t="s">
        <v>283</v>
      </c>
      <c r="H4144" s="54" t="s">
        <v>193</v>
      </c>
      <c r="I4144" s="54" t="s">
        <v>571</v>
      </c>
      <c r="J4144" s="54" t="s">
        <v>283</v>
      </c>
      <c r="K4144" s="54" t="s">
        <v>580</v>
      </c>
      <c r="L4144" s="89">
        <v>42510</v>
      </c>
      <c r="M4144" s="89"/>
      <c r="N4144" s="54" t="s">
        <v>581</v>
      </c>
      <c r="O4144" s="90">
        <v>3.0600000000000009E-2</v>
      </c>
      <c r="P4144" s="54">
        <v>17</v>
      </c>
    </row>
    <row r="4145" spans="1:16" ht="24">
      <c r="A4145" s="54" t="s">
        <v>225</v>
      </c>
      <c r="B4145" s="54" t="s">
        <v>185</v>
      </c>
      <c r="C4145" s="54" t="s">
        <v>1144</v>
      </c>
      <c r="D4145" s="54" t="s">
        <v>163</v>
      </c>
      <c r="E4145" s="54" t="s">
        <v>1145</v>
      </c>
      <c r="F4145" s="54" t="s">
        <v>267</v>
      </c>
      <c r="G4145" s="54" t="s">
        <v>283</v>
      </c>
      <c r="H4145" s="54" t="s">
        <v>193</v>
      </c>
      <c r="I4145" s="54" t="s">
        <v>571</v>
      </c>
      <c r="J4145" s="54" t="s">
        <v>283</v>
      </c>
      <c r="K4145" s="54" t="s">
        <v>582</v>
      </c>
      <c r="L4145" s="89">
        <v>42510</v>
      </c>
      <c r="M4145" s="89"/>
      <c r="N4145" s="54" t="s">
        <v>583</v>
      </c>
      <c r="O4145" s="90">
        <v>7.2000000000000008E-2</v>
      </c>
      <c r="P4145" s="54">
        <v>40</v>
      </c>
    </row>
    <row r="4146" spans="1:16" ht="24">
      <c r="A4146" s="54" t="s">
        <v>225</v>
      </c>
      <c r="B4146" s="54" t="s">
        <v>185</v>
      </c>
      <c r="C4146" s="54" t="s">
        <v>1144</v>
      </c>
      <c r="D4146" s="54" t="s">
        <v>163</v>
      </c>
      <c r="E4146" s="54" t="s">
        <v>1145</v>
      </c>
      <c r="F4146" s="54" t="s">
        <v>267</v>
      </c>
      <c r="G4146" s="54" t="s">
        <v>283</v>
      </c>
      <c r="H4146" s="54" t="s">
        <v>193</v>
      </c>
      <c r="I4146" s="54" t="s">
        <v>571</v>
      </c>
      <c r="J4146" s="54" t="s">
        <v>283</v>
      </c>
      <c r="K4146" s="54" t="s">
        <v>586</v>
      </c>
      <c r="L4146" s="89">
        <v>42510</v>
      </c>
      <c r="M4146" s="89"/>
      <c r="N4146" s="54" t="s">
        <v>587</v>
      </c>
      <c r="O4146" s="90">
        <v>2.3400000000000001E-2</v>
      </c>
      <c r="P4146" s="54">
        <v>13</v>
      </c>
    </row>
    <row r="4147" spans="1:16" ht="24">
      <c r="A4147" s="54" t="s">
        <v>225</v>
      </c>
      <c r="B4147" s="54" t="s">
        <v>185</v>
      </c>
      <c r="C4147" s="54" t="s">
        <v>1144</v>
      </c>
      <c r="D4147" s="54" t="s">
        <v>163</v>
      </c>
      <c r="E4147" s="54" t="s">
        <v>1145</v>
      </c>
      <c r="F4147" s="54" t="s">
        <v>267</v>
      </c>
      <c r="G4147" s="54" t="s">
        <v>283</v>
      </c>
      <c r="H4147" s="54" t="s">
        <v>193</v>
      </c>
      <c r="I4147" s="54" t="s">
        <v>571</v>
      </c>
      <c r="J4147" s="54" t="s">
        <v>283</v>
      </c>
      <c r="K4147" s="54" t="s">
        <v>588</v>
      </c>
      <c r="L4147" s="89">
        <v>42510</v>
      </c>
      <c r="M4147" s="89"/>
      <c r="N4147" s="54" t="s">
        <v>589</v>
      </c>
      <c r="O4147" s="90">
        <v>1.7999999999999999E-2</v>
      </c>
      <c r="P4147" s="54">
        <v>10</v>
      </c>
    </row>
    <row r="4148" spans="1:16" ht="24">
      <c r="A4148" s="54" t="s">
        <v>225</v>
      </c>
      <c r="B4148" s="54" t="s">
        <v>185</v>
      </c>
      <c r="C4148" s="54" t="s">
        <v>1144</v>
      </c>
      <c r="D4148" s="54" t="s">
        <v>163</v>
      </c>
      <c r="E4148" s="54" t="s">
        <v>1145</v>
      </c>
      <c r="F4148" s="54" t="s">
        <v>267</v>
      </c>
      <c r="G4148" s="54" t="s">
        <v>283</v>
      </c>
      <c r="H4148" s="54" t="s">
        <v>193</v>
      </c>
      <c r="I4148" s="54" t="s">
        <v>571</v>
      </c>
      <c r="J4148" s="54" t="s">
        <v>283</v>
      </c>
      <c r="K4148" s="54" t="s">
        <v>590</v>
      </c>
      <c r="L4148" s="89">
        <v>42510</v>
      </c>
      <c r="M4148" s="89"/>
      <c r="N4148" s="54" t="s">
        <v>591</v>
      </c>
      <c r="O4148" s="90">
        <v>3.0600000000000009E-2</v>
      </c>
      <c r="P4148" s="54">
        <v>17</v>
      </c>
    </row>
    <row r="4149" spans="1:16" ht="24">
      <c r="A4149" s="54" t="s">
        <v>225</v>
      </c>
      <c r="B4149" s="54" t="s">
        <v>185</v>
      </c>
      <c r="C4149" s="54" t="s">
        <v>1144</v>
      </c>
      <c r="D4149" s="54" t="s">
        <v>163</v>
      </c>
      <c r="E4149" s="54" t="s">
        <v>1145</v>
      </c>
      <c r="F4149" s="54" t="s">
        <v>267</v>
      </c>
      <c r="G4149" s="54" t="s">
        <v>283</v>
      </c>
      <c r="H4149" s="54" t="s">
        <v>592</v>
      </c>
      <c r="I4149" s="54" t="s">
        <v>593</v>
      </c>
      <c r="J4149" s="54" t="s">
        <v>283</v>
      </c>
      <c r="K4149" s="54" t="s">
        <v>592</v>
      </c>
      <c r="L4149" s="89">
        <v>42440</v>
      </c>
      <c r="M4149" s="89"/>
      <c r="N4149" s="54" t="s">
        <v>594</v>
      </c>
      <c r="O4149" s="90">
        <v>9.7200000000000009E-2</v>
      </c>
      <c r="P4149" s="54">
        <v>54</v>
      </c>
    </row>
    <row r="4150" spans="1:16" ht="24">
      <c r="A4150" s="54" t="s">
        <v>225</v>
      </c>
      <c r="B4150" s="54" t="s">
        <v>185</v>
      </c>
      <c r="C4150" s="54" t="s">
        <v>1144</v>
      </c>
      <c r="D4150" s="54" t="s">
        <v>163</v>
      </c>
      <c r="E4150" s="54" t="s">
        <v>1145</v>
      </c>
      <c r="F4150" s="54" t="s">
        <v>267</v>
      </c>
      <c r="G4150" s="54" t="s">
        <v>283</v>
      </c>
      <c r="H4150" s="54" t="s">
        <v>557</v>
      </c>
      <c r="I4150" s="54" t="s">
        <v>618</v>
      </c>
      <c r="J4150" s="54" t="s">
        <v>283</v>
      </c>
      <c r="K4150" s="54" t="s">
        <v>557</v>
      </c>
      <c r="L4150" s="89">
        <v>42066</v>
      </c>
      <c r="M4150" s="89"/>
      <c r="N4150" s="54" t="s">
        <v>619</v>
      </c>
      <c r="O4150" s="90">
        <v>2.52E-2</v>
      </c>
      <c r="P4150" s="54">
        <v>14</v>
      </c>
    </row>
    <row r="4151" spans="1:16" ht="24">
      <c r="A4151" s="54" t="s">
        <v>225</v>
      </c>
      <c r="B4151" s="54" t="s">
        <v>185</v>
      </c>
      <c r="C4151" s="54" t="s">
        <v>1144</v>
      </c>
      <c r="D4151" s="54" t="s">
        <v>163</v>
      </c>
      <c r="E4151" s="54" t="s">
        <v>1145</v>
      </c>
      <c r="F4151" s="54" t="s">
        <v>267</v>
      </c>
      <c r="G4151" s="54" t="s">
        <v>283</v>
      </c>
      <c r="H4151" s="54" t="s">
        <v>295</v>
      </c>
      <c r="I4151" s="54" t="s">
        <v>296</v>
      </c>
      <c r="J4151" s="54" t="s">
        <v>283</v>
      </c>
      <c r="K4151" s="54" t="s">
        <v>295</v>
      </c>
      <c r="L4151" s="89">
        <v>42391</v>
      </c>
      <c r="M4151" s="89"/>
      <c r="N4151" s="54" t="s">
        <v>297</v>
      </c>
      <c r="O4151" s="90">
        <v>2.7E-2</v>
      </c>
      <c r="P4151" s="54">
        <v>15</v>
      </c>
    </row>
    <row r="4152" spans="1:16" ht="24">
      <c r="A4152" s="54" t="s">
        <v>225</v>
      </c>
      <c r="B4152" s="54" t="s">
        <v>185</v>
      </c>
      <c r="C4152" s="54" t="s">
        <v>1144</v>
      </c>
      <c r="D4152" s="54" t="s">
        <v>163</v>
      </c>
      <c r="E4152" s="54" t="s">
        <v>1145</v>
      </c>
      <c r="F4152" s="54" t="s">
        <v>267</v>
      </c>
      <c r="G4152" s="54" t="s">
        <v>642</v>
      </c>
      <c r="H4152" s="54" t="s">
        <v>643</v>
      </c>
      <c r="I4152" s="54" t="s">
        <v>644</v>
      </c>
      <c r="J4152" s="54" t="s">
        <v>642</v>
      </c>
      <c r="K4152" s="54" t="s">
        <v>664</v>
      </c>
      <c r="L4152" s="89">
        <v>42790</v>
      </c>
      <c r="M4152" s="89"/>
      <c r="N4152" s="54" t="s">
        <v>666</v>
      </c>
      <c r="O4152" s="90">
        <v>1.8E-3</v>
      </c>
      <c r="P4152" s="54">
        <v>1</v>
      </c>
    </row>
    <row r="4153" spans="1:16" ht="24">
      <c r="A4153" s="54" t="s">
        <v>225</v>
      </c>
      <c r="B4153" s="54" t="s">
        <v>185</v>
      </c>
      <c r="C4153" s="54" t="s">
        <v>1144</v>
      </c>
      <c r="D4153" s="54" t="s">
        <v>163</v>
      </c>
      <c r="E4153" s="54" t="s">
        <v>1145</v>
      </c>
      <c r="F4153" s="54" t="s">
        <v>267</v>
      </c>
      <c r="G4153" s="54" t="s">
        <v>194</v>
      </c>
      <c r="H4153" s="54" t="s">
        <v>197</v>
      </c>
      <c r="I4153" s="54" t="s">
        <v>1460</v>
      </c>
      <c r="J4153" s="54" t="s">
        <v>194</v>
      </c>
      <c r="K4153" s="54" t="s">
        <v>197</v>
      </c>
      <c r="L4153" s="89">
        <v>42888</v>
      </c>
      <c r="M4153" s="89"/>
      <c r="N4153" s="54" t="s">
        <v>702</v>
      </c>
      <c r="O4153" s="90">
        <v>1.26E-2</v>
      </c>
      <c r="P4153" s="54">
        <v>7</v>
      </c>
    </row>
    <row r="4154" spans="1:16" ht="24">
      <c r="A4154" s="54" t="s">
        <v>225</v>
      </c>
      <c r="B4154" s="54" t="s">
        <v>185</v>
      </c>
      <c r="C4154" s="54" t="s">
        <v>1144</v>
      </c>
      <c r="D4154" s="54" t="s">
        <v>163</v>
      </c>
      <c r="E4154" s="54" t="s">
        <v>1145</v>
      </c>
      <c r="F4154" s="54" t="s">
        <v>267</v>
      </c>
      <c r="G4154" s="54" t="s">
        <v>194</v>
      </c>
      <c r="H4154" s="54" t="s">
        <v>197</v>
      </c>
      <c r="I4154" s="54" t="s">
        <v>695</v>
      </c>
      <c r="J4154" s="54" t="s">
        <v>194</v>
      </c>
      <c r="K4154" s="54" t="s">
        <v>696</v>
      </c>
      <c r="L4154" s="89">
        <v>42888</v>
      </c>
      <c r="M4154" s="89"/>
      <c r="N4154" s="54" t="s">
        <v>697</v>
      </c>
      <c r="O4154" s="90">
        <v>0.13139999999999999</v>
      </c>
      <c r="P4154" s="54">
        <v>73</v>
      </c>
    </row>
    <row r="4155" spans="1:16" ht="24">
      <c r="A4155" s="54" t="s">
        <v>225</v>
      </c>
      <c r="B4155" s="54" t="s">
        <v>185</v>
      </c>
      <c r="C4155" s="54" t="s">
        <v>1144</v>
      </c>
      <c r="D4155" s="54" t="s">
        <v>163</v>
      </c>
      <c r="E4155" s="54" t="s">
        <v>1145</v>
      </c>
      <c r="F4155" s="54" t="s">
        <v>267</v>
      </c>
      <c r="G4155" s="54" t="s">
        <v>194</v>
      </c>
      <c r="H4155" s="54" t="s">
        <v>197</v>
      </c>
      <c r="I4155" s="54" t="s">
        <v>695</v>
      </c>
      <c r="J4155" s="54" t="s">
        <v>194</v>
      </c>
      <c r="K4155" s="54" t="s">
        <v>698</v>
      </c>
      <c r="L4155" s="89">
        <v>42888</v>
      </c>
      <c r="M4155" s="89"/>
      <c r="N4155" s="54" t="s">
        <v>699</v>
      </c>
      <c r="O4155" s="90">
        <v>7.2000000000000007E-3</v>
      </c>
      <c r="P4155" s="54">
        <v>4</v>
      </c>
    </row>
    <row r="4156" spans="1:16" ht="24">
      <c r="A4156" s="54" t="s">
        <v>225</v>
      </c>
      <c r="B4156" s="54" t="s">
        <v>185</v>
      </c>
      <c r="C4156" s="54" t="s">
        <v>1144</v>
      </c>
      <c r="D4156" s="54" t="s">
        <v>163</v>
      </c>
      <c r="E4156" s="54" t="s">
        <v>1145</v>
      </c>
      <c r="F4156" s="54" t="s">
        <v>267</v>
      </c>
      <c r="G4156" s="54" t="s">
        <v>194</v>
      </c>
      <c r="H4156" s="54" t="s">
        <v>197</v>
      </c>
      <c r="I4156" s="54" t="s">
        <v>695</v>
      </c>
      <c r="J4156" s="54" t="s">
        <v>194</v>
      </c>
      <c r="K4156" s="54" t="s">
        <v>700</v>
      </c>
      <c r="L4156" s="89">
        <v>42888</v>
      </c>
      <c r="M4156" s="89"/>
      <c r="N4156" s="54" t="s">
        <v>701</v>
      </c>
      <c r="O4156" s="90">
        <v>1.9800000000000002E-2</v>
      </c>
      <c r="P4156" s="54">
        <v>11</v>
      </c>
    </row>
    <row r="4157" spans="1:16" ht="24">
      <c r="A4157" s="54" t="s">
        <v>225</v>
      </c>
      <c r="B4157" s="54" t="s">
        <v>185</v>
      </c>
      <c r="C4157" s="54" t="s">
        <v>1144</v>
      </c>
      <c r="D4157" s="54" t="s">
        <v>163</v>
      </c>
      <c r="E4157" s="54" t="s">
        <v>1145</v>
      </c>
      <c r="F4157" s="54" t="s">
        <v>267</v>
      </c>
      <c r="G4157" s="54" t="s">
        <v>194</v>
      </c>
      <c r="H4157" s="54" t="s">
        <v>197</v>
      </c>
      <c r="I4157" s="54" t="s">
        <v>695</v>
      </c>
      <c r="J4157" s="54" t="s">
        <v>194</v>
      </c>
      <c r="K4157" s="54" t="s">
        <v>703</v>
      </c>
      <c r="L4157" s="89">
        <v>42888</v>
      </c>
      <c r="M4157" s="89"/>
      <c r="N4157" s="54" t="s">
        <v>704</v>
      </c>
      <c r="O4157" s="90">
        <v>1.44E-2</v>
      </c>
      <c r="P4157" s="54">
        <v>8</v>
      </c>
    </row>
    <row r="4158" spans="1:16" ht="24">
      <c r="A4158" s="54" t="s">
        <v>225</v>
      </c>
      <c r="B4158" s="54" t="s">
        <v>185</v>
      </c>
      <c r="C4158" s="54" t="s">
        <v>1144</v>
      </c>
      <c r="D4158" s="54" t="s">
        <v>163</v>
      </c>
      <c r="E4158" s="54" t="s">
        <v>1145</v>
      </c>
      <c r="F4158" s="54" t="s">
        <v>267</v>
      </c>
      <c r="G4158" s="54" t="s">
        <v>194</v>
      </c>
      <c r="H4158" s="54" t="s">
        <v>197</v>
      </c>
      <c r="I4158" s="54" t="s">
        <v>695</v>
      </c>
      <c r="J4158" s="54" t="s">
        <v>194</v>
      </c>
      <c r="K4158" s="54" t="s">
        <v>705</v>
      </c>
      <c r="L4158" s="89">
        <v>42888</v>
      </c>
      <c r="M4158" s="89"/>
      <c r="N4158" s="54" t="s">
        <v>706</v>
      </c>
      <c r="O4158" s="90">
        <v>1.44E-2</v>
      </c>
      <c r="P4158" s="54">
        <v>8</v>
      </c>
    </row>
    <row r="4159" spans="1:16" ht="24">
      <c r="A4159" s="54" t="s">
        <v>225</v>
      </c>
      <c r="B4159" s="54" t="s">
        <v>185</v>
      </c>
      <c r="C4159" s="54" t="s">
        <v>1144</v>
      </c>
      <c r="D4159" s="54" t="s">
        <v>163</v>
      </c>
      <c r="E4159" s="54" t="s">
        <v>1145</v>
      </c>
      <c r="F4159" s="54" t="s">
        <v>267</v>
      </c>
      <c r="G4159" s="54" t="s">
        <v>194</v>
      </c>
      <c r="H4159" s="54" t="s">
        <v>197</v>
      </c>
      <c r="I4159" s="54" t="s">
        <v>695</v>
      </c>
      <c r="J4159" s="54" t="s">
        <v>194</v>
      </c>
      <c r="K4159" s="54" t="s">
        <v>707</v>
      </c>
      <c r="L4159" s="89">
        <v>42888</v>
      </c>
      <c r="M4159" s="89"/>
      <c r="N4159" s="54" t="s">
        <v>708</v>
      </c>
      <c r="O4159" s="90">
        <v>1.8E-3</v>
      </c>
      <c r="P4159" s="54">
        <v>1</v>
      </c>
    </row>
    <row r="4160" spans="1:16" ht="24">
      <c r="A4160" s="54" t="s">
        <v>225</v>
      </c>
      <c r="B4160" s="54" t="s">
        <v>185</v>
      </c>
      <c r="C4160" s="54" t="s">
        <v>1144</v>
      </c>
      <c r="D4160" s="54" t="s">
        <v>163</v>
      </c>
      <c r="E4160" s="54" t="s">
        <v>1145</v>
      </c>
      <c r="F4160" s="54" t="s">
        <v>267</v>
      </c>
      <c r="G4160" s="54" t="s">
        <v>194</v>
      </c>
      <c r="H4160" s="54" t="s">
        <v>197</v>
      </c>
      <c r="I4160" s="54" t="s">
        <v>695</v>
      </c>
      <c r="J4160" s="54" t="s">
        <v>194</v>
      </c>
      <c r="K4160" s="54" t="s">
        <v>709</v>
      </c>
      <c r="L4160" s="89">
        <v>42888</v>
      </c>
      <c r="M4160" s="89"/>
      <c r="N4160" s="54" t="s">
        <v>710</v>
      </c>
      <c r="O4160" s="90">
        <v>4.8599999999999997E-2</v>
      </c>
      <c r="P4160" s="54">
        <v>27</v>
      </c>
    </row>
    <row r="4161" spans="1:16" ht="24">
      <c r="A4161" s="54" t="s">
        <v>225</v>
      </c>
      <c r="B4161" s="54" t="s">
        <v>185</v>
      </c>
      <c r="C4161" s="54" t="s">
        <v>1144</v>
      </c>
      <c r="D4161" s="54" t="s">
        <v>163</v>
      </c>
      <c r="E4161" s="54" t="s">
        <v>1145</v>
      </c>
      <c r="F4161" s="54" t="s">
        <v>267</v>
      </c>
      <c r="G4161" s="54" t="s">
        <v>194</v>
      </c>
      <c r="H4161" s="54" t="s">
        <v>197</v>
      </c>
      <c r="I4161" s="54" t="s">
        <v>695</v>
      </c>
      <c r="J4161" s="54" t="s">
        <v>194</v>
      </c>
      <c r="K4161" s="54" t="s">
        <v>711</v>
      </c>
      <c r="L4161" s="89">
        <v>42888</v>
      </c>
      <c r="M4161" s="89"/>
      <c r="N4161" s="54" t="s">
        <v>712</v>
      </c>
      <c r="O4161" s="90">
        <v>7.2000000000000007E-3</v>
      </c>
      <c r="P4161" s="54">
        <v>4</v>
      </c>
    </row>
    <row r="4162" spans="1:16" ht="24">
      <c r="A4162" s="54" t="s">
        <v>225</v>
      </c>
      <c r="B4162" s="54" t="s">
        <v>185</v>
      </c>
      <c r="C4162" s="54" t="s">
        <v>1144</v>
      </c>
      <c r="D4162" s="54" t="s">
        <v>163</v>
      </c>
      <c r="E4162" s="54" t="s">
        <v>1145</v>
      </c>
      <c r="F4162" s="54" t="s">
        <v>267</v>
      </c>
      <c r="G4162" s="54" t="s">
        <v>194</v>
      </c>
      <c r="H4162" s="54" t="s">
        <v>197</v>
      </c>
      <c r="I4162" s="54" t="s">
        <v>695</v>
      </c>
      <c r="J4162" s="54" t="s">
        <v>194</v>
      </c>
      <c r="K4162" s="54" t="s">
        <v>713</v>
      </c>
      <c r="L4162" s="89">
        <v>42888</v>
      </c>
      <c r="M4162" s="89"/>
      <c r="N4162" s="54" t="s">
        <v>714</v>
      </c>
      <c r="O4162" s="90">
        <v>7.2000000000000007E-3</v>
      </c>
      <c r="P4162" s="54">
        <v>4</v>
      </c>
    </row>
    <row r="4163" spans="1:16" ht="24">
      <c r="A4163" s="54" t="s">
        <v>225</v>
      </c>
      <c r="B4163" s="54" t="s">
        <v>185</v>
      </c>
      <c r="C4163" s="54" t="s">
        <v>1144</v>
      </c>
      <c r="D4163" s="54" t="s">
        <v>163</v>
      </c>
      <c r="E4163" s="54" t="s">
        <v>1145</v>
      </c>
      <c r="F4163" s="54" t="s">
        <v>267</v>
      </c>
      <c r="G4163" s="54" t="s">
        <v>194</v>
      </c>
      <c r="H4163" s="54" t="s">
        <v>715</v>
      </c>
      <c r="I4163" s="54" t="s">
        <v>716</v>
      </c>
      <c r="J4163" s="54" t="s">
        <v>194</v>
      </c>
      <c r="K4163" s="54" t="s">
        <v>715</v>
      </c>
      <c r="L4163" s="89">
        <v>42627</v>
      </c>
      <c r="M4163" s="89"/>
      <c r="N4163" s="54" t="s">
        <v>717</v>
      </c>
      <c r="O4163" s="90">
        <v>0.1278</v>
      </c>
      <c r="P4163" s="54">
        <v>71</v>
      </c>
    </row>
    <row r="4164" spans="1:16" ht="24">
      <c r="A4164" s="54" t="s">
        <v>225</v>
      </c>
      <c r="B4164" s="54" t="s">
        <v>185</v>
      </c>
      <c r="C4164" s="54" t="s">
        <v>1144</v>
      </c>
      <c r="D4164" s="54" t="s">
        <v>163</v>
      </c>
      <c r="E4164" s="54" t="s">
        <v>1145</v>
      </c>
      <c r="F4164" s="54" t="s">
        <v>267</v>
      </c>
      <c r="G4164" s="54" t="s">
        <v>194</v>
      </c>
      <c r="H4164" s="54" t="s">
        <v>715</v>
      </c>
      <c r="I4164" s="54" t="s">
        <v>718</v>
      </c>
      <c r="J4164" s="54" t="s">
        <v>194</v>
      </c>
      <c r="K4164" s="54" t="s">
        <v>719</v>
      </c>
      <c r="L4164" s="89">
        <v>42678</v>
      </c>
      <c r="M4164" s="89"/>
      <c r="N4164" s="54" t="s">
        <v>720</v>
      </c>
      <c r="O4164" s="90">
        <v>1.26E-2</v>
      </c>
      <c r="P4164" s="54">
        <v>7</v>
      </c>
    </row>
    <row r="4165" spans="1:16" ht="24">
      <c r="A4165" s="54" t="s">
        <v>225</v>
      </c>
      <c r="B4165" s="54" t="s">
        <v>185</v>
      </c>
      <c r="C4165" s="54" t="s">
        <v>1144</v>
      </c>
      <c r="D4165" s="54" t="s">
        <v>163</v>
      </c>
      <c r="E4165" s="54" t="s">
        <v>1145</v>
      </c>
      <c r="F4165" s="54" t="s">
        <v>267</v>
      </c>
      <c r="G4165" s="54" t="s">
        <v>194</v>
      </c>
      <c r="H4165" s="54" t="s">
        <v>346</v>
      </c>
      <c r="I4165" s="54" t="s">
        <v>723</v>
      </c>
      <c r="J4165" s="54" t="s">
        <v>194</v>
      </c>
      <c r="K4165" s="54" t="s">
        <v>346</v>
      </c>
      <c r="L4165" s="89">
        <v>41744</v>
      </c>
      <c r="M4165" s="89"/>
      <c r="N4165" s="54" t="s">
        <v>724</v>
      </c>
      <c r="O4165" s="90">
        <v>0.28439999999999999</v>
      </c>
      <c r="P4165" s="54">
        <v>158</v>
      </c>
    </row>
    <row r="4166" spans="1:16" ht="24">
      <c r="A4166" s="54" t="s">
        <v>225</v>
      </c>
      <c r="B4166" s="54" t="s">
        <v>185</v>
      </c>
      <c r="C4166" s="54" t="s">
        <v>1144</v>
      </c>
      <c r="D4166" s="54" t="s">
        <v>163</v>
      </c>
      <c r="E4166" s="54" t="s">
        <v>1145</v>
      </c>
      <c r="F4166" s="54" t="s">
        <v>267</v>
      </c>
      <c r="G4166" s="54" t="s">
        <v>194</v>
      </c>
      <c r="H4166" s="54" t="s">
        <v>725</v>
      </c>
      <c r="I4166" s="54" t="s">
        <v>726</v>
      </c>
      <c r="J4166" s="54" t="s">
        <v>194</v>
      </c>
      <c r="K4166" s="54" t="s">
        <v>725</v>
      </c>
      <c r="L4166" s="89">
        <v>41660</v>
      </c>
      <c r="M4166" s="89"/>
      <c r="N4166" s="54" t="s">
        <v>727</v>
      </c>
      <c r="O4166" s="90">
        <v>3.1806000000000001</v>
      </c>
      <c r="P4166" s="54">
        <v>1767</v>
      </c>
    </row>
    <row r="4167" spans="1:16" ht="24">
      <c r="A4167" s="54" t="s">
        <v>225</v>
      </c>
      <c r="B4167" s="54" t="s">
        <v>185</v>
      </c>
      <c r="C4167" s="54" t="s">
        <v>1144</v>
      </c>
      <c r="D4167" s="54" t="s">
        <v>163</v>
      </c>
      <c r="E4167" s="54" t="s">
        <v>1145</v>
      </c>
      <c r="F4167" s="54" t="s">
        <v>267</v>
      </c>
      <c r="G4167" s="54" t="s">
        <v>198</v>
      </c>
      <c r="H4167" s="54" t="s">
        <v>728</v>
      </c>
      <c r="I4167" s="54" t="s">
        <v>729</v>
      </c>
      <c r="J4167" s="54" t="s">
        <v>198</v>
      </c>
      <c r="K4167" s="54" t="s">
        <v>734</v>
      </c>
      <c r="L4167" s="89">
        <v>42657</v>
      </c>
      <c r="M4167" s="89"/>
      <c r="N4167" s="54" t="s">
        <v>735</v>
      </c>
      <c r="O4167" s="90">
        <v>1.8E-3</v>
      </c>
      <c r="P4167" s="54">
        <v>1</v>
      </c>
    </row>
    <row r="4168" spans="1:16" ht="24">
      <c r="A4168" s="54" t="s">
        <v>225</v>
      </c>
      <c r="B4168" s="54" t="s">
        <v>185</v>
      </c>
      <c r="C4168" s="54" t="s">
        <v>1144</v>
      </c>
      <c r="D4168" s="54" t="s">
        <v>163</v>
      </c>
      <c r="E4168" s="54" t="s">
        <v>1145</v>
      </c>
      <c r="F4168" s="54" t="s">
        <v>267</v>
      </c>
      <c r="G4168" s="54" t="s">
        <v>198</v>
      </c>
      <c r="H4168" s="54" t="s">
        <v>728</v>
      </c>
      <c r="I4168" s="54" t="s">
        <v>729</v>
      </c>
      <c r="J4168" s="54" t="s">
        <v>198</v>
      </c>
      <c r="K4168" s="54" t="s">
        <v>748</v>
      </c>
      <c r="L4168" s="89">
        <v>42657</v>
      </c>
      <c r="M4168" s="89"/>
      <c r="N4168" s="54" t="s">
        <v>749</v>
      </c>
      <c r="O4168" s="90">
        <v>1.8E-3</v>
      </c>
      <c r="P4168" s="54">
        <v>1</v>
      </c>
    </row>
    <row r="4169" spans="1:16" ht="24">
      <c r="A4169" s="54" t="s">
        <v>225</v>
      </c>
      <c r="B4169" s="54" t="s">
        <v>185</v>
      </c>
      <c r="C4169" s="54" t="s">
        <v>1144</v>
      </c>
      <c r="D4169" s="54" t="s">
        <v>163</v>
      </c>
      <c r="E4169" s="54" t="s">
        <v>1145</v>
      </c>
      <c r="F4169" s="54" t="s">
        <v>267</v>
      </c>
      <c r="G4169" s="54" t="s">
        <v>198</v>
      </c>
      <c r="H4169" s="54" t="s">
        <v>752</v>
      </c>
      <c r="I4169" s="54" t="s">
        <v>753</v>
      </c>
      <c r="J4169" s="54" t="s">
        <v>198</v>
      </c>
      <c r="K4169" s="54" t="s">
        <v>752</v>
      </c>
      <c r="L4169" s="89">
        <v>42031</v>
      </c>
      <c r="M4169" s="89"/>
      <c r="N4169" s="54" t="s">
        <v>754</v>
      </c>
      <c r="O4169" s="90">
        <v>2.7E-2</v>
      </c>
      <c r="P4169" s="54">
        <v>15</v>
      </c>
    </row>
    <row r="4170" spans="1:16" ht="24">
      <c r="A4170" s="54" t="s">
        <v>225</v>
      </c>
      <c r="B4170" s="54" t="s">
        <v>185</v>
      </c>
      <c r="C4170" s="54" t="s">
        <v>1144</v>
      </c>
      <c r="D4170" s="54" t="s">
        <v>163</v>
      </c>
      <c r="E4170" s="54" t="s">
        <v>1145</v>
      </c>
      <c r="F4170" s="54" t="s">
        <v>267</v>
      </c>
      <c r="G4170" s="54" t="s">
        <v>198</v>
      </c>
      <c r="H4170" s="54" t="s">
        <v>755</v>
      </c>
      <c r="I4170" s="54" t="s">
        <v>756</v>
      </c>
      <c r="J4170" s="54" t="s">
        <v>198</v>
      </c>
      <c r="K4170" s="54" t="s">
        <v>759</v>
      </c>
      <c r="L4170" s="89">
        <v>42101</v>
      </c>
      <c r="M4170" s="89"/>
      <c r="N4170" s="54" t="s">
        <v>760</v>
      </c>
      <c r="O4170" s="90">
        <v>5.5800000000000002E-2</v>
      </c>
      <c r="P4170" s="54">
        <v>31</v>
      </c>
    </row>
    <row r="4171" spans="1:16" ht="24">
      <c r="A4171" s="54" t="s">
        <v>225</v>
      </c>
      <c r="B4171" s="54" t="s">
        <v>185</v>
      </c>
      <c r="C4171" s="54" t="s">
        <v>1144</v>
      </c>
      <c r="D4171" s="54" t="s">
        <v>163</v>
      </c>
      <c r="E4171" s="54" t="s">
        <v>1145</v>
      </c>
      <c r="F4171" s="54" t="s">
        <v>267</v>
      </c>
      <c r="G4171" s="54" t="s">
        <v>198</v>
      </c>
      <c r="H4171" s="54" t="s">
        <v>755</v>
      </c>
      <c r="I4171" s="54" t="s">
        <v>756</v>
      </c>
      <c r="J4171" s="54" t="s">
        <v>198</v>
      </c>
      <c r="K4171" s="54" t="s">
        <v>761</v>
      </c>
      <c r="L4171" s="89">
        <v>42101</v>
      </c>
      <c r="M4171" s="89"/>
      <c r="N4171" s="54" t="s">
        <v>762</v>
      </c>
      <c r="O4171" s="90">
        <v>1.44E-2</v>
      </c>
      <c r="P4171" s="54">
        <v>8</v>
      </c>
    </row>
    <row r="4172" spans="1:16" ht="24">
      <c r="A4172" s="54" t="s">
        <v>225</v>
      </c>
      <c r="B4172" s="54" t="s">
        <v>185</v>
      </c>
      <c r="C4172" s="54" t="s">
        <v>1144</v>
      </c>
      <c r="D4172" s="54" t="s">
        <v>163</v>
      </c>
      <c r="E4172" s="54" t="s">
        <v>1145</v>
      </c>
      <c r="F4172" s="54" t="s">
        <v>267</v>
      </c>
      <c r="G4172" s="54" t="s">
        <v>198</v>
      </c>
      <c r="H4172" s="54" t="s">
        <v>755</v>
      </c>
      <c r="I4172" s="54" t="s">
        <v>756</v>
      </c>
      <c r="J4172" s="54" t="s">
        <v>198</v>
      </c>
      <c r="K4172" s="54" t="s">
        <v>763</v>
      </c>
      <c r="L4172" s="89">
        <v>42101</v>
      </c>
      <c r="M4172" s="89"/>
      <c r="N4172" s="54" t="s">
        <v>764</v>
      </c>
      <c r="O4172" s="90">
        <v>1.8E-3</v>
      </c>
      <c r="P4172" s="54">
        <v>1</v>
      </c>
    </row>
    <row r="4173" spans="1:16" ht="24">
      <c r="A4173" s="54" t="s">
        <v>225</v>
      </c>
      <c r="B4173" s="54" t="s">
        <v>185</v>
      </c>
      <c r="C4173" s="54" t="s">
        <v>1144</v>
      </c>
      <c r="D4173" s="54" t="s">
        <v>163</v>
      </c>
      <c r="E4173" s="54" t="s">
        <v>1145</v>
      </c>
      <c r="F4173" s="54" t="s">
        <v>267</v>
      </c>
      <c r="G4173" s="54" t="s">
        <v>198</v>
      </c>
      <c r="H4173" s="54" t="s">
        <v>755</v>
      </c>
      <c r="I4173" s="54" t="s">
        <v>756</v>
      </c>
      <c r="J4173" s="54" t="s">
        <v>198</v>
      </c>
      <c r="K4173" s="54" t="s">
        <v>765</v>
      </c>
      <c r="L4173" s="89">
        <v>42101</v>
      </c>
      <c r="M4173" s="89"/>
      <c r="N4173" s="54" t="s">
        <v>766</v>
      </c>
      <c r="O4173" s="90">
        <v>5.3999999999999999E-2</v>
      </c>
      <c r="P4173" s="54">
        <v>30</v>
      </c>
    </row>
    <row r="4174" spans="1:16" ht="24">
      <c r="A4174" s="54" t="s">
        <v>225</v>
      </c>
      <c r="B4174" s="54" t="s">
        <v>185</v>
      </c>
      <c r="C4174" s="54" t="s">
        <v>1144</v>
      </c>
      <c r="D4174" s="54" t="s">
        <v>163</v>
      </c>
      <c r="E4174" s="54" t="s">
        <v>1145</v>
      </c>
      <c r="F4174" s="54" t="s">
        <v>267</v>
      </c>
      <c r="G4174" s="54" t="s">
        <v>198</v>
      </c>
      <c r="H4174" s="54" t="s">
        <v>755</v>
      </c>
      <c r="I4174" s="54" t="s">
        <v>756</v>
      </c>
      <c r="J4174" s="54" t="s">
        <v>198</v>
      </c>
      <c r="K4174" s="54" t="s">
        <v>767</v>
      </c>
      <c r="L4174" s="89">
        <v>42101</v>
      </c>
      <c r="M4174" s="89"/>
      <c r="N4174" s="54" t="s">
        <v>768</v>
      </c>
      <c r="O4174" s="90">
        <v>5.3999999999999999E-2</v>
      </c>
      <c r="P4174" s="54">
        <v>30</v>
      </c>
    </row>
    <row r="4175" spans="1:16" ht="24">
      <c r="A4175" s="54" t="s">
        <v>225</v>
      </c>
      <c r="B4175" s="54" t="s">
        <v>185</v>
      </c>
      <c r="C4175" s="54" t="s">
        <v>1144</v>
      </c>
      <c r="D4175" s="54" t="s">
        <v>163</v>
      </c>
      <c r="E4175" s="54" t="s">
        <v>1145</v>
      </c>
      <c r="F4175" s="54" t="s">
        <v>267</v>
      </c>
      <c r="G4175" s="54" t="s">
        <v>198</v>
      </c>
      <c r="H4175" s="54" t="s">
        <v>755</v>
      </c>
      <c r="I4175" s="54" t="s">
        <v>756</v>
      </c>
      <c r="J4175" s="54" t="s">
        <v>198</v>
      </c>
      <c r="K4175" s="54" t="s">
        <v>769</v>
      </c>
      <c r="L4175" s="89">
        <v>42101</v>
      </c>
      <c r="M4175" s="89"/>
      <c r="N4175" s="54" t="s">
        <v>770</v>
      </c>
      <c r="O4175" s="90">
        <v>0.14399999999999999</v>
      </c>
      <c r="P4175" s="54">
        <v>80</v>
      </c>
    </row>
    <row r="4176" spans="1:16" ht="24">
      <c r="A4176" s="54" t="s">
        <v>225</v>
      </c>
      <c r="B4176" s="54" t="s">
        <v>185</v>
      </c>
      <c r="C4176" s="54" t="s">
        <v>1144</v>
      </c>
      <c r="D4176" s="54" t="s">
        <v>163</v>
      </c>
      <c r="E4176" s="54" t="s">
        <v>1145</v>
      </c>
      <c r="F4176" s="54" t="s">
        <v>267</v>
      </c>
      <c r="G4176" s="54" t="s">
        <v>198</v>
      </c>
      <c r="H4176" s="54" t="s">
        <v>776</v>
      </c>
      <c r="I4176" s="54" t="s">
        <v>777</v>
      </c>
      <c r="J4176" s="54" t="s">
        <v>198</v>
      </c>
      <c r="K4176" s="54" t="s">
        <v>776</v>
      </c>
      <c r="L4176" s="89">
        <v>41988</v>
      </c>
      <c r="M4176" s="89"/>
      <c r="N4176" s="54" t="s">
        <v>778</v>
      </c>
      <c r="O4176" s="90">
        <v>1.8E-3</v>
      </c>
      <c r="P4176" s="54">
        <v>1</v>
      </c>
    </row>
    <row r="4177" spans="1:16" ht="24">
      <c r="A4177" s="54" t="s">
        <v>225</v>
      </c>
      <c r="B4177" s="54" t="s">
        <v>185</v>
      </c>
      <c r="C4177" s="54" t="s">
        <v>1144</v>
      </c>
      <c r="D4177" s="54" t="s">
        <v>163</v>
      </c>
      <c r="E4177" s="54" t="s">
        <v>1145</v>
      </c>
      <c r="F4177" s="54" t="s">
        <v>267</v>
      </c>
      <c r="G4177" s="54" t="s">
        <v>256</v>
      </c>
      <c r="H4177" s="54" t="s">
        <v>788</v>
      </c>
      <c r="I4177" s="54" t="s">
        <v>789</v>
      </c>
      <c r="J4177" s="54" t="s">
        <v>256</v>
      </c>
      <c r="K4177" s="54" t="s">
        <v>788</v>
      </c>
      <c r="L4177" s="89">
        <v>1</v>
      </c>
      <c r="M4177" s="89"/>
      <c r="N4177" s="54" t="s">
        <v>790</v>
      </c>
      <c r="O4177" s="90">
        <v>1.8E-3</v>
      </c>
      <c r="P4177" s="54">
        <v>1</v>
      </c>
    </row>
    <row r="4178" spans="1:16" ht="24">
      <c r="A4178" s="54" t="s">
        <v>225</v>
      </c>
      <c r="B4178" s="54" t="s">
        <v>185</v>
      </c>
      <c r="C4178" s="54" t="s">
        <v>1144</v>
      </c>
      <c r="D4178" s="54" t="s">
        <v>163</v>
      </c>
      <c r="E4178" s="54" t="s">
        <v>1145</v>
      </c>
      <c r="F4178" s="54" t="s">
        <v>267</v>
      </c>
      <c r="G4178" s="54" t="s">
        <v>256</v>
      </c>
      <c r="H4178" s="54" t="s">
        <v>298</v>
      </c>
      <c r="I4178" s="54" t="s">
        <v>299</v>
      </c>
      <c r="J4178" s="54" t="s">
        <v>256</v>
      </c>
      <c r="K4178" s="54" t="s">
        <v>300</v>
      </c>
      <c r="L4178" s="89">
        <v>42601</v>
      </c>
      <c r="M4178" s="89"/>
      <c r="N4178" s="54" t="s">
        <v>301</v>
      </c>
      <c r="O4178" s="90">
        <v>1.8E-3</v>
      </c>
      <c r="P4178" s="54">
        <v>1</v>
      </c>
    </row>
    <row r="4179" spans="1:16" ht="24">
      <c r="A4179" s="54" t="s">
        <v>225</v>
      </c>
      <c r="B4179" s="54" t="s">
        <v>185</v>
      </c>
      <c r="C4179" s="54" t="s">
        <v>1144</v>
      </c>
      <c r="D4179" s="54" t="s">
        <v>163</v>
      </c>
      <c r="E4179" s="54" t="s">
        <v>1145</v>
      </c>
      <c r="F4179" s="54" t="s">
        <v>267</v>
      </c>
      <c r="G4179" s="54" t="s">
        <v>256</v>
      </c>
      <c r="H4179" s="54" t="s">
        <v>298</v>
      </c>
      <c r="I4179" s="54" t="s">
        <v>299</v>
      </c>
      <c r="J4179" s="54" t="s">
        <v>256</v>
      </c>
      <c r="K4179" s="54" t="s">
        <v>791</v>
      </c>
      <c r="L4179" s="89">
        <v>42601</v>
      </c>
      <c r="M4179" s="89"/>
      <c r="N4179" s="54" t="s">
        <v>792</v>
      </c>
      <c r="O4179" s="90">
        <v>1.8E-3</v>
      </c>
      <c r="P4179" s="54">
        <v>1</v>
      </c>
    </row>
    <row r="4180" spans="1:16" ht="24">
      <c r="A4180" s="54" t="s">
        <v>225</v>
      </c>
      <c r="B4180" s="54" t="s">
        <v>185</v>
      </c>
      <c r="C4180" s="54" t="s">
        <v>1144</v>
      </c>
      <c r="D4180" s="54" t="s">
        <v>163</v>
      </c>
      <c r="E4180" s="54" t="s">
        <v>1145</v>
      </c>
      <c r="F4180" s="54" t="s">
        <v>267</v>
      </c>
      <c r="G4180" s="54" t="s">
        <v>256</v>
      </c>
      <c r="H4180" s="54" t="s">
        <v>298</v>
      </c>
      <c r="I4180" s="54" t="s">
        <v>299</v>
      </c>
      <c r="J4180" s="54" t="s">
        <v>256</v>
      </c>
      <c r="K4180" s="54" t="s">
        <v>298</v>
      </c>
      <c r="L4180" s="89">
        <v>42601</v>
      </c>
      <c r="M4180" s="89"/>
      <c r="N4180" s="54" t="s">
        <v>793</v>
      </c>
      <c r="O4180" s="90">
        <v>0.17280000000000001</v>
      </c>
      <c r="P4180" s="54">
        <v>96</v>
      </c>
    </row>
    <row r="4181" spans="1:16" ht="24">
      <c r="A4181" s="54" t="s">
        <v>225</v>
      </c>
      <c r="B4181" s="54" t="s">
        <v>185</v>
      </c>
      <c r="C4181" s="54" t="s">
        <v>1144</v>
      </c>
      <c r="D4181" s="54" t="s">
        <v>163</v>
      </c>
      <c r="E4181" s="54" t="s">
        <v>1145</v>
      </c>
      <c r="F4181" s="54" t="s">
        <v>267</v>
      </c>
      <c r="G4181" s="54" t="s">
        <v>256</v>
      </c>
      <c r="H4181" s="54" t="s">
        <v>298</v>
      </c>
      <c r="I4181" s="54" t="s">
        <v>299</v>
      </c>
      <c r="J4181" s="54" t="s">
        <v>256</v>
      </c>
      <c r="K4181" s="54" t="s">
        <v>796</v>
      </c>
      <c r="L4181" s="89">
        <v>42601</v>
      </c>
      <c r="M4181" s="89"/>
      <c r="N4181" s="54" t="s">
        <v>797</v>
      </c>
      <c r="O4181" s="90">
        <v>1.8E-3</v>
      </c>
      <c r="P4181" s="54">
        <v>1</v>
      </c>
    </row>
    <row r="4182" spans="1:16" ht="24">
      <c r="A4182" s="54" t="s">
        <v>225</v>
      </c>
      <c r="B4182" s="54" t="s">
        <v>185</v>
      </c>
      <c r="C4182" s="54" t="s">
        <v>1144</v>
      </c>
      <c r="D4182" s="54" t="s">
        <v>163</v>
      </c>
      <c r="E4182" s="54" t="s">
        <v>1145</v>
      </c>
      <c r="F4182" s="54" t="s">
        <v>267</v>
      </c>
      <c r="G4182" s="54" t="s">
        <v>256</v>
      </c>
      <c r="H4182" s="54" t="s">
        <v>798</v>
      </c>
      <c r="I4182" s="54" t="s">
        <v>799</v>
      </c>
      <c r="J4182" s="54" t="s">
        <v>256</v>
      </c>
      <c r="K4182" s="54" t="s">
        <v>798</v>
      </c>
      <c r="L4182" s="89">
        <v>42944</v>
      </c>
      <c r="M4182" s="89"/>
      <c r="N4182" s="54" t="s">
        <v>800</v>
      </c>
      <c r="O4182" s="90">
        <v>3.0600000000000009E-2</v>
      </c>
      <c r="P4182" s="54">
        <v>17</v>
      </c>
    </row>
    <row r="4183" spans="1:16" ht="24">
      <c r="A4183" s="54" t="s">
        <v>225</v>
      </c>
      <c r="B4183" s="54" t="s">
        <v>185</v>
      </c>
      <c r="C4183" s="54" t="s">
        <v>1144</v>
      </c>
      <c r="D4183" s="54" t="s">
        <v>163</v>
      </c>
      <c r="E4183" s="54" t="s">
        <v>1145</v>
      </c>
      <c r="F4183" s="54" t="s">
        <v>267</v>
      </c>
      <c r="G4183" s="54" t="s">
        <v>256</v>
      </c>
      <c r="H4183" s="54" t="s">
        <v>1393</v>
      </c>
      <c r="I4183" s="54" t="s">
        <v>1394</v>
      </c>
      <c r="J4183" s="54" t="s">
        <v>256</v>
      </c>
      <c r="K4183" s="54" t="s">
        <v>1393</v>
      </c>
      <c r="L4183" s="89">
        <v>42998</v>
      </c>
      <c r="M4183" s="89"/>
      <c r="N4183" s="54" t="s">
        <v>1395</v>
      </c>
      <c r="O4183" s="90">
        <v>5.4000000000000003E-3</v>
      </c>
      <c r="P4183" s="54">
        <v>3</v>
      </c>
    </row>
    <row r="4184" spans="1:16" ht="24">
      <c r="A4184" s="54" t="s">
        <v>225</v>
      </c>
      <c r="B4184" s="54" t="s">
        <v>185</v>
      </c>
      <c r="C4184" s="54" t="s">
        <v>1144</v>
      </c>
      <c r="D4184" s="54" t="s">
        <v>163</v>
      </c>
      <c r="E4184" s="54" t="s">
        <v>1145</v>
      </c>
      <c r="F4184" s="54" t="s">
        <v>267</v>
      </c>
      <c r="G4184" s="54" t="s">
        <v>302</v>
      </c>
      <c r="H4184" s="54" t="s">
        <v>830</v>
      </c>
      <c r="I4184" s="54" t="s">
        <v>831</v>
      </c>
      <c r="J4184" s="54" t="s">
        <v>302</v>
      </c>
      <c r="K4184" s="54" t="s">
        <v>832</v>
      </c>
      <c r="L4184" s="89">
        <v>41695</v>
      </c>
      <c r="M4184" s="89"/>
      <c r="N4184" s="54" t="s">
        <v>833</v>
      </c>
      <c r="O4184" s="90">
        <v>5.04E-2</v>
      </c>
      <c r="P4184" s="54">
        <v>28</v>
      </c>
    </row>
    <row r="4185" spans="1:16" ht="24">
      <c r="A4185" s="54" t="s">
        <v>225</v>
      </c>
      <c r="B4185" s="54" t="s">
        <v>185</v>
      </c>
      <c r="C4185" s="54" t="s">
        <v>1144</v>
      </c>
      <c r="D4185" s="54" t="s">
        <v>163</v>
      </c>
      <c r="E4185" s="54" t="s">
        <v>1145</v>
      </c>
      <c r="F4185" s="54" t="s">
        <v>267</v>
      </c>
      <c r="G4185" s="54" t="s">
        <v>302</v>
      </c>
      <c r="H4185" s="54" t="s">
        <v>830</v>
      </c>
      <c r="I4185" s="54" t="s">
        <v>831</v>
      </c>
      <c r="J4185" s="54" t="s">
        <v>302</v>
      </c>
      <c r="K4185" s="54" t="s">
        <v>834</v>
      </c>
      <c r="L4185" s="89">
        <v>41695</v>
      </c>
      <c r="M4185" s="89"/>
      <c r="N4185" s="54" t="s">
        <v>835</v>
      </c>
      <c r="O4185" s="90">
        <v>7.0199999999999999E-2</v>
      </c>
      <c r="P4185" s="54">
        <v>39</v>
      </c>
    </row>
    <row r="4186" spans="1:16" ht="24">
      <c r="A4186" s="54" t="s">
        <v>225</v>
      </c>
      <c r="B4186" s="54" t="s">
        <v>185</v>
      </c>
      <c r="C4186" s="54" t="s">
        <v>1144</v>
      </c>
      <c r="D4186" s="54" t="s">
        <v>163</v>
      </c>
      <c r="E4186" s="54" t="s">
        <v>1145</v>
      </c>
      <c r="F4186" s="54" t="s">
        <v>267</v>
      </c>
      <c r="G4186" s="54" t="s">
        <v>302</v>
      </c>
      <c r="H4186" s="54" t="s">
        <v>830</v>
      </c>
      <c r="I4186" s="54" t="s">
        <v>831</v>
      </c>
      <c r="J4186" s="54" t="s">
        <v>302</v>
      </c>
      <c r="K4186" s="54" t="s">
        <v>836</v>
      </c>
      <c r="L4186" s="89">
        <v>41695</v>
      </c>
      <c r="M4186" s="89"/>
      <c r="N4186" s="54" t="s">
        <v>837</v>
      </c>
      <c r="O4186" s="90">
        <v>5.4000000000000003E-3</v>
      </c>
      <c r="P4186" s="54">
        <v>3</v>
      </c>
    </row>
    <row r="4187" spans="1:16" ht="24">
      <c r="A4187" s="54" t="s">
        <v>225</v>
      </c>
      <c r="B4187" s="54" t="s">
        <v>185</v>
      </c>
      <c r="C4187" s="54" t="s">
        <v>1144</v>
      </c>
      <c r="D4187" s="54" t="s">
        <v>163</v>
      </c>
      <c r="E4187" s="54" t="s">
        <v>1145</v>
      </c>
      <c r="F4187" s="54" t="s">
        <v>267</v>
      </c>
      <c r="G4187" s="54" t="s">
        <v>302</v>
      </c>
      <c r="H4187" s="54" t="s">
        <v>830</v>
      </c>
      <c r="I4187" s="54" t="s">
        <v>831</v>
      </c>
      <c r="J4187" s="54" t="s">
        <v>302</v>
      </c>
      <c r="K4187" s="54" t="s">
        <v>700</v>
      </c>
      <c r="L4187" s="89">
        <v>41695</v>
      </c>
      <c r="M4187" s="89"/>
      <c r="N4187" s="54" t="s">
        <v>840</v>
      </c>
      <c r="O4187" s="90">
        <v>0.11700000000000001</v>
      </c>
      <c r="P4187" s="54">
        <v>65</v>
      </c>
    </row>
    <row r="4188" spans="1:16" ht="24">
      <c r="A4188" s="54" t="s">
        <v>225</v>
      </c>
      <c r="B4188" s="54" t="s">
        <v>185</v>
      </c>
      <c r="C4188" s="54" t="s">
        <v>1144</v>
      </c>
      <c r="D4188" s="54" t="s">
        <v>163</v>
      </c>
      <c r="E4188" s="54" t="s">
        <v>1145</v>
      </c>
      <c r="F4188" s="54" t="s">
        <v>267</v>
      </c>
      <c r="G4188" s="54" t="s">
        <v>302</v>
      </c>
      <c r="H4188" s="54" t="s">
        <v>830</v>
      </c>
      <c r="I4188" s="54" t="s">
        <v>831</v>
      </c>
      <c r="J4188" s="54" t="s">
        <v>302</v>
      </c>
      <c r="K4188" s="54" t="s">
        <v>844</v>
      </c>
      <c r="L4188" s="89">
        <v>41695</v>
      </c>
      <c r="M4188" s="89"/>
      <c r="N4188" s="54" t="s">
        <v>845</v>
      </c>
      <c r="O4188" s="90">
        <v>5.220000000000001E-2</v>
      </c>
      <c r="P4188" s="54">
        <v>29</v>
      </c>
    </row>
    <row r="4189" spans="1:16" ht="24">
      <c r="A4189" s="54" t="s">
        <v>225</v>
      </c>
      <c r="B4189" s="54" t="s">
        <v>185</v>
      </c>
      <c r="C4189" s="54" t="s">
        <v>1144</v>
      </c>
      <c r="D4189" s="54" t="s">
        <v>163</v>
      </c>
      <c r="E4189" s="54" t="s">
        <v>1145</v>
      </c>
      <c r="F4189" s="54" t="s">
        <v>267</v>
      </c>
      <c r="G4189" s="54" t="s">
        <v>302</v>
      </c>
      <c r="H4189" s="54" t="s">
        <v>830</v>
      </c>
      <c r="I4189" s="54" t="s">
        <v>831</v>
      </c>
      <c r="J4189" s="54" t="s">
        <v>302</v>
      </c>
      <c r="K4189" s="54" t="s">
        <v>846</v>
      </c>
      <c r="L4189" s="89">
        <v>41695</v>
      </c>
      <c r="M4189" s="89"/>
      <c r="N4189" s="54" t="s">
        <v>847</v>
      </c>
      <c r="O4189" s="90">
        <v>0.09</v>
      </c>
      <c r="P4189" s="54">
        <v>50</v>
      </c>
    </row>
    <row r="4190" spans="1:16" ht="24">
      <c r="A4190" s="54" t="s">
        <v>225</v>
      </c>
      <c r="B4190" s="54" t="s">
        <v>185</v>
      </c>
      <c r="C4190" s="54" t="s">
        <v>1144</v>
      </c>
      <c r="D4190" s="54" t="s">
        <v>163</v>
      </c>
      <c r="E4190" s="54" t="s">
        <v>1145</v>
      </c>
      <c r="F4190" s="54" t="s">
        <v>267</v>
      </c>
      <c r="G4190" s="54" t="s">
        <v>302</v>
      </c>
      <c r="H4190" s="54" t="s">
        <v>830</v>
      </c>
      <c r="I4190" s="54" t="s">
        <v>831</v>
      </c>
      <c r="J4190" s="54" t="s">
        <v>302</v>
      </c>
      <c r="K4190" s="54" t="s">
        <v>848</v>
      </c>
      <c r="L4190" s="89">
        <v>41695</v>
      </c>
      <c r="M4190" s="89"/>
      <c r="N4190" s="54" t="s">
        <v>849</v>
      </c>
      <c r="O4190" s="90">
        <v>1.8E-3</v>
      </c>
      <c r="P4190" s="54">
        <v>1</v>
      </c>
    </row>
    <row r="4191" spans="1:16" ht="24">
      <c r="A4191" s="54" t="s">
        <v>225</v>
      </c>
      <c r="B4191" s="54" t="s">
        <v>185</v>
      </c>
      <c r="C4191" s="54" t="s">
        <v>1144</v>
      </c>
      <c r="D4191" s="54" t="s">
        <v>163</v>
      </c>
      <c r="E4191" s="54" t="s">
        <v>1145</v>
      </c>
      <c r="F4191" s="54" t="s">
        <v>267</v>
      </c>
      <c r="G4191" s="54" t="s">
        <v>302</v>
      </c>
      <c r="H4191" s="54" t="s">
        <v>830</v>
      </c>
      <c r="I4191" s="54" t="s">
        <v>831</v>
      </c>
      <c r="J4191" s="54" t="s">
        <v>302</v>
      </c>
      <c r="K4191" s="54" t="s">
        <v>852</v>
      </c>
      <c r="L4191" s="89">
        <v>41695</v>
      </c>
      <c r="M4191" s="89"/>
      <c r="N4191" s="54" t="s">
        <v>853</v>
      </c>
      <c r="O4191" s="90">
        <v>4.8599999999999997E-2</v>
      </c>
      <c r="P4191" s="54">
        <v>27</v>
      </c>
    </row>
    <row r="4192" spans="1:16" ht="24">
      <c r="A4192" s="54" t="s">
        <v>225</v>
      </c>
      <c r="B4192" s="54" t="s">
        <v>185</v>
      </c>
      <c r="C4192" s="54" t="s">
        <v>1144</v>
      </c>
      <c r="D4192" s="54" t="s">
        <v>163</v>
      </c>
      <c r="E4192" s="54" t="s">
        <v>1145</v>
      </c>
      <c r="F4192" s="54" t="s">
        <v>267</v>
      </c>
      <c r="G4192" s="54" t="s">
        <v>349</v>
      </c>
      <c r="H4192" s="54" t="s">
        <v>884</v>
      </c>
      <c r="I4192" s="54" t="s">
        <v>885</v>
      </c>
      <c r="J4192" s="54" t="s">
        <v>349</v>
      </c>
      <c r="K4192" s="54" t="s">
        <v>886</v>
      </c>
      <c r="L4192" s="89">
        <v>42440</v>
      </c>
      <c r="M4192" s="89"/>
      <c r="N4192" s="54" t="s">
        <v>887</v>
      </c>
      <c r="O4192" s="90">
        <v>3.2399999999999991E-2</v>
      </c>
      <c r="P4192" s="54">
        <v>18</v>
      </c>
    </row>
    <row r="4193" spans="1:16" ht="24">
      <c r="A4193" s="54" t="s">
        <v>225</v>
      </c>
      <c r="B4193" s="54" t="s">
        <v>185</v>
      </c>
      <c r="C4193" s="54" t="s">
        <v>1144</v>
      </c>
      <c r="D4193" s="54" t="s">
        <v>163</v>
      </c>
      <c r="E4193" s="54" t="s">
        <v>1145</v>
      </c>
      <c r="F4193" s="54" t="s">
        <v>267</v>
      </c>
      <c r="G4193" s="54" t="s">
        <v>349</v>
      </c>
      <c r="H4193" s="54" t="s">
        <v>884</v>
      </c>
      <c r="I4193" s="54" t="s">
        <v>885</v>
      </c>
      <c r="J4193" s="54" t="s">
        <v>349</v>
      </c>
      <c r="K4193" s="54" t="s">
        <v>888</v>
      </c>
      <c r="L4193" s="89">
        <v>42440</v>
      </c>
      <c r="M4193" s="89"/>
      <c r="N4193" s="54" t="s">
        <v>889</v>
      </c>
      <c r="O4193" s="90">
        <v>3.6000000000000012E-3</v>
      </c>
      <c r="P4193" s="54">
        <v>2</v>
      </c>
    </row>
    <row r="4194" spans="1:16" ht="24">
      <c r="A4194" s="54" t="s">
        <v>225</v>
      </c>
      <c r="B4194" s="54" t="s">
        <v>185</v>
      </c>
      <c r="C4194" s="54" t="s">
        <v>1144</v>
      </c>
      <c r="D4194" s="54" t="s">
        <v>163</v>
      </c>
      <c r="E4194" s="54" t="s">
        <v>1145</v>
      </c>
      <c r="F4194" s="54" t="s">
        <v>267</v>
      </c>
      <c r="G4194" s="54" t="s">
        <v>349</v>
      </c>
      <c r="H4194" s="54" t="s">
        <v>884</v>
      </c>
      <c r="I4194" s="54" t="s">
        <v>885</v>
      </c>
      <c r="J4194" s="54" t="s">
        <v>349</v>
      </c>
      <c r="K4194" s="54" t="s">
        <v>890</v>
      </c>
      <c r="L4194" s="89">
        <v>42440</v>
      </c>
      <c r="M4194" s="89"/>
      <c r="N4194" s="54" t="s">
        <v>891</v>
      </c>
      <c r="O4194" s="90">
        <v>1.0800000000000001E-2</v>
      </c>
      <c r="P4194" s="54">
        <v>6</v>
      </c>
    </row>
    <row r="4195" spans="1:16" ht="24">
      <c r="A4195" s="54" t="s">
        <v>225</v>
      </c>
      <c r="B4195" s="54" t="s">
        <v>185</v>
      </c>
      <c r="C4195" s="54" t="s">
        <v>1144</v>
      </c>
      <c r="D4195" s="54" t="s">
        <v>163</v>
      </c>
      <c r="E4195" s="54" t="s">
        <v>1145</v>
      </c>
      <c r="F4195" s="54" t="s">
        <v>267</v>
      </c>
      <c r="G4195" s="54" t="s">
        <v>349</v>
      </c>
      <c r="H4195" s="54" t="s">
        <v>884</v>
      </c>
      <c r="I4195" s="54" t="s">
        <v>885</v>
      </c>
      <c r="J4195" s="54" t="s">
        <v>349</v>
      </c>
      <c r="K4195" s="54" t="s">
        <v>896</v>
      </c>
      <c r="L4195" s="89">
        <v>42440</v>
      </c>
      <c r="M4195" s="89"/>
      <c r="N4195" s="54" t="s">
        <v>897</v>
      </c>
      <c r="O4195" s="90">
        <v>5.4000000000000003E-3</v>
      </c>
      <c r="P4195" s="54">
        <v>3</v>
      </c>
    </row>
    <row r="4196" spans="1:16" ht="24">
      <c r="A4196" s="54" t="s">
        <v>225</v>
      </c>
      <c r="B4196" s="54" t="s">
        <v>185</v>
      </c>
      <c r="C4196" s="54" t="s">
        <v>1144</v>
      </c>
      <c r="D4196" s="54" t="s">
        <v>163</v>
      </c>
      <c r="E4196" s="54" t="s">
        <v>1145</v>
      </c>
      <c r="F4196" s="54" t="s">
        <v>267</v>
      </c>
      <c r="G4196" s="54" t="s">
        <v>349</v>
      </c>
      <c r="H4196" s="54" t="s">
        <v>884</v>
      </c>
      <c r="I4196" s="54" t="s">
        <v>885</v>
      </c>
      <c r="J4196" s="54" t="s">
        <v>349</v>
      </c>
      <c r="K4196" s="54" t="s">
        <v>900</v>
      </c>
      <c r="L4196" s="89">
        <v>42440</v>
      </c>
      <c r="M4196" s="89"/>
      <c r="N4196" s="54" t="s">
        <v>901</v>
      </c>
      <c r="O4196" s="90">
        <v>4.4999999999999998E-2</v>
      </c>
      <c r="P4196" s="54">
        <v>25</v>
      </c>
    </row>
    <row r="4197" spans="1:16" ht="24">
      <c r="A4197" s="54" t="s">
        <v>225</v>
      </c>
      <c r="B4197" s="54" t="s">
        <v>185</v>
      </c>
      <c r="C4197" s="54" t="s">
        <v>1144</v>
      </c>
      <c r="D4197" s="54" t="s">
        <v>163</v>
      </c>
      <c r="E4197" s="54" t="s">
        <v>1145</v>
      </c>
      <c r="F4197" s="54" t="s">
        <v>267</v>
      </c>
      <c r="G4197" s="54" t="s">
        <v>349</v>
      </c>
      <c r="H4197" s="54" t="s">
        <v>884</v>
      </c>
      <c r="I4197" s="54" t="s">
        <v>885</v>
      </c>
      <c r="J4197" s="54" t="s">
        <v>349</v>
      </c>
      <c r="K4197" s="54" t="s">
        <v>902</v>
      </c>
      <c r="L4197" s="89">
        <v>42440</v>
      </c>
      <c r="M4197" s="89"/>
      <c r="N4197" s="54" t="s">
        <v>903</v>
      </c>
      <c r="O4197" s="90">
        <v>8.2799999999999985E-2</v>
      </c>
      <c r="P4197" s="54">
        <v>46</v>
      </c>
    </row>
    <row r="4198" spans="1:16" ht="24">
      <c r="A4198" s="54" t="s">
        <v>225</v>
      </c>
      <c r="B4198" s="54" t="s">
        <v>185</v>
      </c>
      <c r="C4198" s="54" t="s">
        <v>1144</v>
      </c>
      <c r="D4198" s="54" t="s">
        <v>163</v>
      </c>
      <c r="E4198" s="54" t="s">
        <v>1145</v>
      </c>
      <c r="F4198" s="54" t="s">
        <v>267</v>
      </c>
      <c r="G4198" s="54" t="s">
        <v>349</v>
      </c>
      <c r="H4198" s="54" t="s">
        <v>904</v>
      </c>
      <c r="I4198" s="54" t="s">
        <v>905</v>
      </c>
      <c r="J4198" s="54" t="s">
        <v>349</v>
      </c>
      <c r="K4198" s="54" t="s">
        <v>906</v>
      </c>
      <c r="L4198" s="89">
        <v>42237</v>
      </c>
      <c r="M4198" s="89"/>
      <c r="N4198" s="54" t="s">
        <v>907</v>
      </c>
      <c r="O4198" s="90">
        <v>3.6000000000000012E-3</v>
      </c>
      <c r="P4198" s="54">
        <v>2</v>
      </c>
    </row>
    <row r="4199" spans="1:16" ht="24">
      <c r="A4199" s="54" t="s">
        <v>225</v>
      </c>
      <c r="B4199" s="54" t="s">
        <v>185</v>
      </c>
      <c r="C4199" s="54" t="s">
        <v>1144</v>
      </c>
      <c r="D4199" s="54" t="s">
        <v>163</v>
      </c>
      <c r="E4199" s="54" t="s">
        <v>1145</v>
      </c>
      <c r="F4199" s="54" t="s">
        <v>267</v>
      </c>
      <c r="G4199" s="54" t="s">
        <v>349</v>
      </c>
      <c r="H4199" s="54" t="s">
        <v>904</v>
      </c>
      <c r="I4199" s="54" t="s">
        <v>908</v>
      </c>
      <c r="J4199" s="54" t="s">
        <v>349</v>
      </c>
      <c r="K4199" s="54" t="s">
        <v>909</v>
      </c>
      <c r="L4199" s="89">
        <v>42209</v>
      </c>
      <c r="M4199" s="89"/>
      <c r="N4199" s="54" t="s">
        <v>910</v>
      </c>
      <c r="O4199" s="90">
        <v>1.9800000000000002E-2</v>
      </c>
      <c r="P4199" s="54">
        <v>11</v>
      </c>
    </row>
    <row r="4200" spans="1:16" ht="24">
      <c r="A4200" s="54" t="s">
        <v>225</v>
      </c>
      <c r="B4200" s="54" t="s">
        <v>185</v>
      </c>
      <c r="C4200" s="54" t="s">
        <v>1144</v>
      </c>
      <c r="D4200" s="54" t="s">
        <v>163</v>
      </c>
      <c r="E4200" s="54" t="s">
        <v>1145</v>
      </c>
      <c r="F4200" s="54" t="s">
        <v>267</v>
      </c>
      <c r="G4200" s="54" t="s">
        <v>349</v>
      </c>
      <c r="H4200" s="54" t="s">
        <v>904</v>
      </c>
      <c r="I4200" s="54" t="s">
        <v>908</v>
      </c>
      <c r="J4200" s="54" t="s">
        <v>349</v>
      </c>
      <c r="K4200" s="54" t="s">
        <v>911</v>
      </c>
      <c r="L4200" s="89">
        <v>42209</v>
      </c>
      <c r="M4200" s="89"/>
      <c r="N4200" s="54" t="s">
        <v>912</v>
      </c>
      <c r="O4200" s="90">
        <v>9.0000000000000028E-3</v>
      </c>
      <c r="P4200" s="54">
        <v>5</v>
      </c>
    </row>
    <row r="4201" spans="1:16" ht="24">
      <c r="A4201" s="54" t="s">
        <v>225</v>
      </c>
      <c r="B4201" s="54" t="s">
        <v>185</v>
      </c>
      <c r="C4201" s="54" t="s">
        <v>1144</v>
      </c>
      <c r="D4201" s="54" t="s">
        <v>163</v>
      </c>
      <c r="E4201" s="54" t="s">
        <v>1145</v>
      </c>
      <c r="F4201" s="54" t="s">
        <v>267</v>
      </c>
      <c r="G4201" s="54" t="s">
        <v>349</v>
      </c>
      <c r="H4201" s="54" t="s">
        <v>904</v>
      </c>
      <c r="I4201" s="54" t="s">
        <v>908</v>
      </c>
      <c r="J4201" s="54" t="s">
        <v>349</v>
      </c>
      <c r="K4201" s="54" t="s">
        <v>913</v>
      </c>
      <c r="L4201" s="89">
        <v>42209</v>
      </c>
      <c r="M4201" s="89"/>
      <c r="N4201" s="54" t="s">
        <v>914</v>
      </c>
      <c r="O4201" s="90">
        <v>0.31680000000000008</v>
      </c>
      <c r="P4201" s="54">
        <v>176</v>
      </c>
    </row>
    <row r="4202" spans="1:16" ht="24">
      <c r="A4202" s="54" t="s">
        <v>225</v>
      </c>
      <c r="B4202" s="54" t="s">
        <v>185</v>
      </c>
      <c r="C4202" s="54" t="s">
        <v>1144</v>
      </c>
      <c r="D4202" s="54" t="s">
        <v>163</v>
      </c>
      <c r="E4202" s="54" t="s">
        <v>1145</v>
      </c>
      <c r="F4202" s="54" t="s">
        <v>267</v>
      </c>
      <c r="G4202" s="54" t="s">
        <v>349</v>
      </c>
      <c r="H4202" s="54" t="s">
        <v>1146</v>
      </c>
      <c r="I4202" s="54" t="s">
        <v>1147</v>
      </c>
      <c r="J4202" s="54" t="s">
        <v>349</v>
      </c>
      <c r="K4202" s="54" t="s">
        <v>1146</v>
      </c>
      <c r="L4202" s="89">
        <v>42339</v>
      </c>
      <c r="M4202" s="89"/>
      <c r="N4202" s="54" t="s">
        <v>1148</v>
      </c>
      <c r="O4202" s="90">
        <v>1.8E-3</v>
      </c>
      <c r="P4202" s="54">
        <v>1</v>
      </c>
    </row>
    <row r="4203" spans="1:16" ht="24">
      <c r="A4203" s="54" t="s">
        <v>225</v>
      </c>
      <c r="B4203" s="54" t="s">
        <v>185</v>
      </c>
      <c r="C4203" s="54" t="s">
        <v>1144</v>
      </c>
      <c r="D4203" s="54" t="s">
        <v>163</v>
      </c>
      <c r="E4203" s="54" t="s">
        <v>1145</v>
      </c>
      <c r="F4203" s="54" t="s">
        <v>267</v>
      </c>
      <c r="G4203" s="54" t="s">
        <v>349</v>
      </c>
      <c r="H4203" s="54" t="s">
        <v>915</v>
      </c>
      <c r="I4203" s="54" t="s">
        <v>916</v>
      </c>
      <c r="J4203" s="54" t="s">
        <v>349</v>
      </c>
      <c r="K4203" s="54" t="s">
        <v>917</v>
      </c>
      <c r="L4203" s="89">
        <v>42307</v>
      </c>
      <c r="M4203" s="89"/>
      <c r="N4203" s="54" t="s">
        <v>918</v>
      </c>
      <c r="O4203" s="90">
        <v>5.4000000000000003E-3</v>
      </c>
      <c r="P4203" s="54">
        <v>3</v>
      </c>
    </row>
    <row r="4204" spans="1:16" ht="24">
      <c r="A4204" s="54" t="s">
        <v>225</v>
      </c>
      <c r="B4204" s="54" t="s">
        <v>185</v>
      </c>
      <c r="C4204" s="54" t="s">
        <v>1144</v>
      </c>
      <c r="D4204" s="54" t="s">
        <v>163</v>
      </c>
      <c r="E4204" s="54" t="s">
        <v>1145</v>
      </c>
      <c r="F4204" s="54" t="s">
        <v>267</v>
      </c>
      <c r="G4204" s="54" t="s">
        <v>349</v>
      </c>
      <c r="H4204" s="54" t="s">
        <v>915</v>
      </c>
      <c r="I4204" s="54" t="s">
        <v>916</v>
      </c>
      <c r="J4204" s="54" t="s">
        <v>349</v>
      </c>
      <c r="K4204" s="54" t="s">
        <v>919</v>
      </c>
      <c r="L4204" s="89">
        <v>42307</v>
      </c>
      <c r="M4204" s="89"/>
      <c r="N4204" s="54" t="s">
        <v>920</v>
      </c>
      <c r="O4204" s="90">
        <v>0.16739999999999999</v>
      </c>
      <c r="P4204" s="54">
        <v>93</v>
      </c>
    </row>
    <row r="4205" spans="1:16" ht="24">
      <c r="A4205" s="54" t="s">
        <v>225</v>
      </c>
      <c r="B4205" s="54" t="s">
        <v>185</v>
      </c>
      <c r="C4205" s="54" t="s">
        <v>1144</v>
      </c>
      <c r="D4205" s="54" t="s">
        <v>163</v>
      </c>
      <c r="E4205" s="54" t="s">
        <v>1145</v>
      </c>
      <c r="F4205" s="54" t="s">
        <v>267</v>
      </c>
      <c r="G4205" s="54" t="s">
        <v>353</v>
      </c>
      <c r="H4205" s="54" t="s">
        <v>923</v>
      </c>
      <c r="I4205" s="54" t="s">
        <v>924</v>
      </c>
      <c r="J4205" s="54" t="s">
        <v>353</v>
      </c>
      <c r="K4205" s="54" t="s">
        <v>925</v>
      </c>
      <c r="L4205" s="89">
        <v>42622</v>
      </c>
      <c r="M4205" s="89"/>
      <c r="N4205" s="54" t="s">
        <v>926</v>
      </c>
      <c r="O4205" s="90">
        <v>2.1600000000000001E-2</v>
      </c>
      <c r="P4205" s="54">
        <v>12</v>
      </c>
    </row>
    <row r="4206" spans="1:16" ht="24">
      <c r="A4206" s="54" t="s">
        <v>225</v>
      </c>
      <c r="B4206" s="54" t="s">
        <v>185</v>
      </c>
      <c r="C4206" s="54" t="s">
        <v>1144</v>
      </c>
      <c r="D4206" s="54" t="s">
        <v>163</v>
      </c>
      <c r="E4206" s="54" t="s">
        <v>1145</v>
      </c>
      <c r="F4206" s="54" t="s">
        <v>267</v>
      </c>
      <c r="G4206" s="54" t="s">
        <v>353</v>
      </c>
      <c r="H4206" s="54" t="s">
        <v>923</v>
      </c>
      <c r="I4206" s="54" t="s">
        <v>924</v>
      </c>
      <c r="J4206" s="54" t="s">
        <v>353</v>
      </c>
      <c r="K4206" s="54" t="s">
        <v>354</v>
      </c>
      <c r="L4206" s="89">
        <v>42622</v>
      </c>
      <c r="M4206" s="89"/>
      <c r="N4206" s="54" t="s">
        <v>927</v>
      </c>
      <c r="O4206" s="90">
        <v>0.1404</v>
      </c>
      <c r="P4206" s="54">
        <v>78</v>
      </c>
    </row>
    <row r="4207" spans="1:16" ht="24">
      <c r="A4207" s="54" t="s">
        <v>225</v>
      </c>
      <c r="B4207" s="54" t="s">
        <v>185</v>
      </c>
      <c r="C4207" s="54" t="s">
        <v>1144</v>
      </c>
      <c r="D4207" s="54" t="s">
        <v>163</v>
      </c>
      <c r="E4207" s="54" t="s">
        <v>1145</v>
      </c>
      <c r="F4207" s="54" t="s">
        <v>267</v>
      </c>
      <c r="G4207" s="54" t="s">
        <v>353</v>
      </c>
      <c r="H4207" s="54" t="s">
        <v>923</v>
      </c>
      <c r="I4207" s="54" t="s">
        <v>924</v>
      </c>
      <c r="J4207" s="54" t="s">
        <v>353</v>
      </c>
      <c r="K4207" s="54" t="s">
        <v>928</v>
      </c>
      <c r="L4207" s="89">
        <v>42622</v>
      </c>
      <c r="M4207" s="89"/>
      <c r="N4207" s="54" t="s">
        <v>929</v>
      </c>
      <c r="O4207" s="90">
        <v>7.740000000000001E-2</v>
      </c>
      <c r="P4207" s="54">
        <v>43</v>
      </c>
    </row>
    <row r="4208" spans="1:16" ht="24">
      <c r="A4208" s="54" t="s">
        <v>225</v>
      </c>
      <c r="B4208" s="54" t="s">
        <v>185</v>
      </c>
      <c r="C4208" s="54" t="s">
        <v>1144</v>
      </c>
      <c r="D4208" s="54" t="s">
        <v>163</v>
      </c>
      <c r="E4208" s="54" t="s">
        <v>1145</v>
      </c>
      <c r="F4208" s="54" t="s">
        <v>267</v>
      </c>
      <c r="G4208" s="54" t="s">
        <v>353</v>
      </c>
      <c r="H4208" s="54" t="s">
        <v>923</v>
      </c>
      <c r="I4208" s="54" t="s">
        <v>924</v>
      </c>
      <c r="J4208" s="54" t="s">
        <v>353</v>
      </c>
      <c r="K4208" s="54" t="s">
        <v>930</v>
      </c>
      <c r="L4208" s="89">
        <v>42622</v>
      </c>
      <c r="M4208" s="89"/>
      <c r="N4208" s="54" t="s">
        <v>931</v>
      </c>
      <c r="O4208" s="90">
        <v>7.2000000000000007E-3</v>
      </c>
      <c r="P4208" s="54">
        <v>4</v>
      </c>
    </row>
    <row r="4209" spans="1:16" ht="24">
      <c r="A4209" s="54" t="s">
        <v>225</v>
      </c>
      <c r="B4209" s="54" t="s">
        <v>185</v>
      </c>
      <c r="C4209" s="54" t="s">
        <v>1144</v>
      </c>
      <c r="D4209" s="54" t="s">
        <v>163</v>
      </c>
      <c r="E4209" s="54" t="s">
        <v>1145</v>
      </c>
      <c r="F4209" s="54" t="s">
        <v>267</v>
      </c>
      <c r="G4209" s="54" t="s">
        <v>353</v>
      </c>
      <c r="H4209" s="54" t="s">
        <v>923</v>
      </c>
      <c r="I4209" s="54" t="s">
        <v>924</v>
      </c>
      <c r="J4209" s="54" t="s">
        <v>353</v>
      </c>
      <c r="K4209" s="54" t="s">
        <v>932</v>
      </c>
      <c r="L4209" s="89">
        <v>42622</v>
      </c>
      <c r="M4209" s="89"/>
      <c r="N4209" s="54" t="s">
        <v>933</v>
      </c>
      <c r="O4209" s="90">
        <v>1.6199999999999999E-2</v>
      </c>
      <c r="P4209" s="54">
        <v>9</v>
      </c>
    </row>
    <row r="4210" spans="1:16" ht="24">
      <c r="A4210" s="54" t="s">
        <v>225</v>
      </c>
      <c r="B4210" s="54" t="s">
        <v>185</v>
      </c>
      <c r="C4210" s="54" t="s">
        <v>1144</v>
      </c>
      <c r="D4210" s="54" t="s">
        <v>163</v>
      </c>
      <c r="E4210" s="54" t="s">
        <v>1145</v>
      </c>
      <c r="F4210" s="54" t="s">
        <v>267</v>
      </c>
      <c r="G4210" s="54" t="s">
        <v>353</v>
      </c>
      <c r="H4210" s="54" t="s">
        <v>923</v>
      </c>
      <c r="I4210" s="54" t="s">
        <v>924</v>
      </c>
      <c r="J4210" s="54" t="s">
        <v>353</v>
      </c>
      <c r="K4210" s="54" t="s">
        <v>357</v>
      </c>
      <c r="L4210" s="89">
        <v>42622</v>
      </c>
      <c r="M4210" s="89"/>
      <c r="N4210" s="54" t="s">
        <v>934</v>
      </c>
      <c r="O4210" s="90">
        <v>4.6800000000000008E-2</v>
      </c>
      <c r="P4210" s="54">
        <v>26</v>
      </c>
    </row>
    <row r="4211" spans="1:16" ht="24">
      <c r="A4211" s="54" t="s">
        <v>225</v>
      </c>
      <c r="B4211" s="54" t="s">
        <v>185</v>
      </c>
      <c r="C4211" s="54" t="s">
        <v>1144</v>
      </c>
      <c r="D4211" s="54" t="s">
        <v>163</v>
      </c>
      <c r="E4211" s="54" t="s">
        <v>1145</v>
      </c>
      <c r="F4211" s="54" t="s">
        <v>267</v>
      </c>
      <c r="G4211" s="54" t="s">
        <v>199</v>
      </c>
      <c r="H4211" s="54" t="s">
        <v>200</v>
      </c>
      <c r="I4211" s="54" t="s">
        <v>936</v>
      </c>
      <c r="J4211" s="54" t="s">
        <v>199</v>
      </c>
      <c r="K4211" s="54" t="s">
        <v>937</v>
      </c>
      <c r="L4211" s="89">
        <v>42979</v>
      </c>
      <c r="M4211" s="89"/>
      <c r="N4211" s="54" t="s">
        <v>938</v>
      </c>
      <c r="O4211" s="90">
        <v>0.1656</v>
      </c>
      <c r="P4211" s="54">
        <v>92</v>
      </c>
    </row>
    <row r="4212" spans="1:16" ht="24">
      <c r="A4212" s="54" t="s">
        <v>225</v>
      </c>
      <c r="B4212" s="54" t="s">
        <v>185</v>
      </c>
      <c r="C4212" s="54" t="s">
        <v>1144</v>
      </c>
      <c r="D4212" s="54" t="s">
        <v>163</v>
      </c>
      <c r="E4212" s="54" t="s">
        <v>1145</v>
      </c>
      <c r="F4212" s="54" t="s">
        <v>267</v>
      </c>
      <c r="G4212" s="54" t="s">
        <v>199</v>
      </c>
      <c r="H4212" s="54" t="s">
        <v>200</v>
      </c>
      <c r="I4212" s="54" t="s">
        <v>936</v>
      </c>
      <c r="J4212" s="54" t="s">
        <v>199</v>
      </c>
      <c r="K4212" s="54" t="s">
        <v>941</v>
      </c>
      <c r="L4212" s="89">
        <v>42979</v>
      </c>
      <c r="M4212" s="89"/>
      <c r="N4212" s="54" t="s">
        <v>942</v>
      </c>
      <c r="O4212" s="90">
        <v>2.3039999999999998</v>
      </c>
      <c r="P4212" s="54">
        <v>1280</v>
      </c>
    </row>
    <row r="4213" spans="1:16" ht="24">
      <c r="A4213" s="54" t="s">
        <v>225</v>
      </c>
      <c r="B4213" s="54" t="s">
        <v>185</v>
      </c>
      <c r="C4213" s="54" t="s">
        <v>1144</v>
      </c>
      <c r="D4213" s="54" t="s">
        <v>163</v>
      </c>
      <c r="E4213" s="54" t="s">
        <v>1145</v>
      </c>
      <c r="F4213" s="54" t="s">
        <v>267</v>
      </c>
      <c r="G4213" s="54" t="s">
        <v>199</v>
      </c>
      <c r="H4213" s="54" t="s">
        <v>200</v>
      </c>
      <c r="I4213" s="54" t="s">
        <v>936</v>
      </c>
      <c r="J4213" s="54" t="s">
        <v>199</v>
      </c>
      <c r="K4213" s="54" t="s">
        <v>943</v>
      </c>
      <c r="L4213" s="89">
        <v>42979</v>
      </c>
      <c r="M4213" s="89"/>
      <c r="N4213" s="54" t="s">
        <v>944</v>
      </c>
      <c r="O4213" s="90">
        <v>4.3200000000000002E-2</v>
      </c>
      <c r="P4213" s="54">
        <v>24</v>
      </c>
    </row>
    <row r="4214" spans="1:16" ht="24">
      <c r="A4214" s="54" t="s">
        <v>225</v>
      </c>
      <c r="B4214" s="54" t="s">
        <v>185</v>
      </c>
      <c r="C4214" s="54" t="s">
        <v>1144</v>
      </c>
      <c r="D4214" s="54" t="s">
        <v>163</v>
      </c>
      <c r="E4214" s="54" t="s">
        <v>1145</v>
      </c>
      <c r="F4214" s="54" t="s">
        <v>267</v>
      </c>
      <c r="G4214" s="54" t="s">
        <v>199</v>
      </c>
      <c r="H4214" s="54" t="s">
        <v>200</v>
      </c>
      <c r="I4214" s="54" t="s">
        <v>936</v>
      </c>
      <c r="J4214" s="54" t="s">
        <v>199</v>
      </c>
      <c r="K4214" s="54" t="s">
        <v>945</v>
      </c>
      <c r="L4214" s="89">
        <v>42979</v>
      </c>
      <c r="M4214" s="89"/>
      <c r="N4214" s="54" t="s">
        <v>946</v>
      </c>
      <c r="O4214" s="90">
        <v>5.4000000000000003E-3</v>
      </c>
      <c r="P4214" s="54">
        <v>3</v>
      </c>
    </row>
    <row r="4215" spans="1:16" ht="24">
      <c r="A4215" s="54" t="s">
        <v>225</v>
      </c>
      <c r="B4215" s="54" t="s">
        <v>185</v>
      </c>
      <c r="C4215" s="54" t="s">
        <v>1144</v>
      </c>
      <c r="D4215" s="54" t="s">
        <v>163</v>
      </c>
      <c r="E4215" s="54" t="s">
        <v>1145</v>
      </c>
      <c r="F4215" s="54" t="s">
        <v>267</v>
      </c>
      <c r="G4215" s="54" t="s">
        <v>199</v>
      </c>
      <c r="H4215" s="54" t="s">
        <v>200</v>
      </c>
      <c r="I4215" s="54" t="s">
        <v>936</v>
      </c>
      <c r="J4215" s="54" t="s">
        <v>199</v>
      </c>
      <c r="K4215" s="54" t="s">
        <v>949</v>
      </c>
      <c r="L4215" s="89">
        <v>42979</v>
      </c>
      <c r="M4215" s="89"/>
      <c r="N4215" s="54" t="s">
        <v>950</v>
      </c>
      <c r="O4215" s="90">
        <v>1.8E-3</v>
      </c>
      <c r="P4215" s="54">
        <v>1</v>
      </c>
    </row>
    <row r="4216" spans="1:16" ht="24">
      <c r="A4216" s="54" t="s">
        <v>225</v>
      </c>
      <c r="B4216" s="54" t="s">
        <v>185</v>
      </c>
      <c r="C4216" s="54" t="s">
        <v>1144</v>
      </c>
      <c r="D4216" s="54" t="s">
        <v>163</v>
      </c>
      <c r="E4216" s="54" t="s">
        <v>1145</v>
      </c>
      <c r="F4216" s="54" t="s">
        <v>267</v>
      </c>
      <c r="G4216" s="54" t="s">
        <v>199</v>
      </c>
      <c r="H4216" s="54" t="s">
        <v>200</v>
      </c>
      <c r="I4216" s="54" t="s">
        <v>936</v>
      </c>
      <c r="J4216" s="54" t="s">
        <v>199</v>
      </c>
      <c r="K4216" s="54" t="s">
        <v>951</v>
      </c>
      <c r="L4216" s="89">
        <v>42979</v>
      </c>
      <c r="M4216" s="89"/>
      <c r="N4216" s="54" t="s">
        <v>952</v>
      </c>
      <c r="O4216" s="90">
        <v>1.8E-3</v>
      </c>
      <c r="P4216" s="54">
        <v>1</v>
      </c>
    </row>
    <row r="4217" spans="1:16" ht="24">
      <c r="A4217" s="54" t="s">
        <v>225</v>
      </c>
      <c r="B4217" s="54" t="s">
        <v>185</v>
      </c>
      <c r="C4217" s="54" t="s">
        <v>1144</v>
      </c>
      <c r="D4217" s="54" t="s">
        <v>163</v>
      </c>
      <c r="E4217" s="54" t="s">
        <v>1145</v>
      </c>
      <c r="F4217" s="54" t="s">
        <v>267</v>
      </c>
      <c r="G4217" s="54" t="s">
        <v>199</v>
      </c>
      <c r="H4217" s="54" t="s">
        <v>953</v>
      </c>
      <c r="I4217" s="54" t="s">
        <v>954</v>
      </c>
      <c r="J4217" s="54" t="s">
        <v>199</v>
      </c>
      <c r="K4217" s="54" t="s">
        <v>953</v>
      </c>
      <c r="L4217" s="89">
        <v>42867</v>
      </c>
      <c r="M4217" s="89"/>
      <c r="N4217" s="54" t="s">
        <v>955</v>
      </c>
      <c r="O4217" s="90">
        <v>0.44280000000000008</v>
      </c>
      <c r="P4217" s="54">
        <v>246</v>
      </c>
    </row>
    <row r="4218" spans="1:16" ht="24">
      <c r="A4218" s="54" t="s">
        <v>225</v>
      </c>
      <c r="B4218" s="54" t="s">
        <v>185</v>
      </c>
      <c r="C4218" s="54" t="s">
        <v>1144</v>
      </c>
      <c r="D4218" s="54" t="s">
        <v>163</v>
      </c>
      <c r="E4218" s="54" t="s">
        <v>1145</v>
      </c>
      <c r="F4218" s="54" t="s">
        <v>267</v>
      </c>
      <c r="G4218" s="54" t="s">
        <v>199</v>
      </c>
      <c r="H4218" s="54" t="s">
        <v>941</v>
      </c>
      <c r="I4218" s="54" t="s">
        <v>1441</v>
      </c>
      <c r="J4218" s="54" t="s">
        <v>199</v>
      </c>
      <c r="K4218" s="54" t="s">
        <v>941</v>
      </c>
      <c r="L4218" s="89">
        <v>43210</v>
      </c>
      <c r="M4218" s="89"/>
      <c r="N4218" s="54" t="s">
        <v>1442</v>
      </c>
      <c r="O4218" s="90">
        <v>5.9400000000000001E-2</v>
      </c>
      <c r="P4218" s="54">
        <v>33</v>
      </c>
    </row>
    <row r="4219" spans="1:16" ht="24">
      <c r="A4219" s="54" t="s">
        <v>225</v>
      </c>
      <c r="B4219" s="54" t="s">
        <v>185</v>
      </c>
      <c r="C4219" s="54" t="s">
        <v>1144</v>
      </c>
      <c r="D4219" s="54" t="s">
        <v>163</v>
      </c>
      <c r="E4219" s="54" t="s">
        <v>1145</v>
      </c>
      <c r="F4219" s="54" t="s">
        <v>267</v>
      </c>
      <c r="G4219" s="54" t="s">
        <v>199</v>
      </c>
      <c r="H4219" s="54" t="s">
        <v>201</v>
      </c>
      <c r="I4219" s="54" t="s">
        <v>310</v>
      </c>
      <c r="J4219" s="54" t="s">
        <v>199</v>
      </c>
      <c r="K4219" s="54" t="s">
        <v>956</v>
      </c>
      <c r="L4219" s="89">
        <v>41688</v>
      </c>
      <c r="M4219" s="89"/>
      <c r="N4219" s="54" t="s">
        <v>957</v>
      </c>
      <c r="O4219" s="90">
        <v>1.0800000000000001E-2</v>
      </c>
      <c r="P4219" s="54">
        <v>6</v>
      </c>
    </row>
    <row r="4220" spans="1:16" ht="24">
      <c r="A4220" s="54" t="s">
        <v>225</v>
      </c>
      <c r="B4220" s="54" t="s">
        <v>185</v>
      </c>
      <c r="C4220" s="54" t="s">
        <v>1144</v>
      </c>
      <c r="D4220" s="54" t="s">
        <v>163</v>
      </c>
      <c r="E4220" s="54" t="s">
        <v>1145</v>
      </c>
      <c r="F4220" s="54" t="s">
        <v>267</v>
      </c>
      <c r="G4220" s="54" t="s">
        <v>199</v>
      </c>
      <c r="H4220" s="54" t="s">
        <v>201</v>
      </c>
      <c r="I4220" s="54" t="s">
        <v>310</v>
      </c>
      <c r="J4220" s="54" t="s">
        <v>199</v>
      </c>
      <c r="K4220" s="54" t="s">
        <v>958</v>
      </c>
      <c r="L4220" s="89">
        <v>41688</v>
      </c>
      <c r="M4220" s="89"/>
      <c r="N4220" s="54" t="s">
        <v>959</v>
      </c>
      <c r="O4220" s="90">
        <v>8.2799999999999985E-2</v>
      </c>
      <c r="P4220" s="54">
        <v>46</v>
      </c>
    </row>
    <row r="4221" spans="1:16" ht="24">
      <c r="A4221" s="54" t="s">
        <v>225</v>
      </c>
      <c r="B4221" s="54" t="s">
        <v>185</v>
      </c>
      <c r="C4221" s="54" t="s">
        <v>1144</v>
      </c>
      <c r="D4221" s="54" t="s">
        <v>163</v>
      </c>
      <c r="E4221" s="54" t="s">
        <v>1145</v>
      </c>
      <c r="F4221" s="54" t="s">
        <v>267</v>
      </c>
      <c r="G4221" s="54" t="s">
        <v>199</v>
      </c>
      <c r="H4221" s="54" t="s">
        <v>201</v>
      </c>
      <c r="I4221" s="54" t="s">
        <v>310</v>
      </c>
      <c r="J4221" s="54" t="s">
        <v>199</v>
      </c>
      <c r="K4221" s="54" t="s">
        <v>960</v>
      </c>
      <c r="L4221" s="89">
        <v>41688</v>
      </c>
      <c r="M4221" s="89"/>
      <c r="N4221" s="54" t="s">
        <v>961</v>
      </c>
      <c r="O4221" s="90">
        <v>4.3200000000000002E-2</v>
      </c>
      <c r="P4221" s="54">
        <v>24</v>
      </c>
    </row>
    <row r="4222" spans="1:16" ht="24">
      <c r="A4222" s="54" t="s">
        <v>225</v>
      </c>
      <c r="B4222" s="54" t="s">
        <v>185</v>
      </c>
      <c r="C4222" s="54" t="s">
        <v>1144</v>
      </c>
      <c r="D4222" s="54" t="s">
        <v>163</v>
      </c>
      <c r="E4222" s="54" t="s">
        <v>1145</v>
      </c>
      <c r="F4222" s="54" t="s">
        <v>267</v>
      </c>
      <c r="G4222" s="54" t="s">
        <v>199</v>
      </c>
      <c r="H4222" s="54" t="s">
        <v>201</v>
      </c>
      <c r="I4222" s="54" t="s">
        <v>310</v>
      </c>
      <c r="J4222" s="54" t="s">
        <v>199</v>
      </c>
      <c r="K4222" s="54" t="s">
        <v>311</v>
      </c>
      <c r="L4222" s="89">
        <v>41688</v>
      </c>
      <c r="M4222" s="89"/>
      <c r="N4222" s="54" t="s">
        <v>312</v>
      </c>
      <c r="O4222" s="90">
        <v>0.315</v>
      </c>
      <c r="P4222" s="54">
        <v>175</v>
      </c>
    </row>
    <row r="4223" spans="1:16" ht="24">
      <c r="A4223" s="54" t="s">
        <v>225</v>
      </c>
      <c r="B4223" s="54" t="s">
        <v>185</v>
      </c>
      <c r="C4223" s="54" t="s">
        <v>1144</v>
      </c>
      <c r="D4223" s="54" t="s">
        <v>163</v>
      </c>
      <c r="E4223" s="54" t="s">
        <v>1145</v>
      </c>
      <c r="F4223" s="54" t="s">
        <v>267</v>
      </c>
      <c r="G4223" s="54" t="s">
        <v>199</v>
      </c>
      <c r="H4223" s="54" t="s">
        <v>201</v>
      </c>
      <c r="I4223" s="54" t="s">
        <v>310</v>
      </c>
      <c r="J4223" s="54" t="s">
        <v>199</v>
      </c>
      <c r="K4223" s="54" t="s">
        <v>962</v>
      </c>
      <c r="L4223" s="89">
        <v>41688</v>
      </c>
      <c r="M4223" s="89"/>
      <c r="N4223" s="54" t="s">
        <v>963</v>
      </c>
      <c r="O4223" s="90">
        <v>0.216</v>
      </c>
      <c r="P4223" s="54">
        <v>120</v>
      </c>
    </row>
    <row r="4224" spans="1:16" ht="24">
      <c r="A4224" s="54" t="s">
        <v>225</v>
      </c>
      <c r="B4224" s="54" t="s">
        <v>185</v>
      </c>
      <c r="C4224" s="54" t="s">
        <v>1144</v>
      </c>
      <c r="D4224" s="54" t="s">
        <v>163</v>
      </c>
      <c r="E4224" s="54" t="s">
        <v>1145</v>
      </c>
      <c r="F4224" s="54" t="s">
        <v>267</v>
      </c>
      <c r="G4224" s="54" t="s">
        <v>199</v>
      </c>
      <c r="H4224" s="54" t="s">
        <v>201</v>
      </c>
      <c r="I4224" s="54" t="s">
        <v>310</v>
      </c>
      <c r="J4224" s="54" t="s">
        <v>199</v>
      </c>
      <c r="K4224" s="54" t="s">
        <v>964</v>
      </c>
      <c r="L4224" s="89">
        <v>41688</v>
      </c>
      <c r="M4224" s="89"/>
      <c r="N4224" s="54" t="s">
        <v>965</v>
      </c>
      <c r="O4224" s="90">
        <v>5.220000000000001E-2</v>
      </c>
      <c r="P4224" s="54">
        <v>29</v>
      </c>
    </row>
    <row r="4225" spans="1:16" ht="24">
      <c r="A4225" s="54" t="s">
        <v>225</v>
      </c>
      <c r="B4225" s="54" t="s">
        <v>185</v>
      </c>
      <c r="C4225" s="54" t="s">
        <v>1144</v>
      </c>
      <c r="D4225" s="54" t="s">
        <v>163</v>
      </c>
      <c r="E4225" s="54" t="s">
        <v>1145</v>
      </c>
      <c r="F4225" s="54" t="s">
        <v>267</v>
      </c>
      <c r="G4225" s="54" t="s">
        <v>199</v>
      </c>
      <c r="H4225" s="54" t="s">
        <v>201</v>
      </c>
      <c r="I4225" s="54" t="s">
        <v>310</v>
      </c>
      <c r="J4225" s="54" t="s">
        <v>199</v>
      </c>
      <c r="K4225" s="54" t="s">
        <v>966</v>
      </c>
      <c r="L4225" s="89">
        <v>41688</v>
      </c>
      <c r="M4225" s="89"/>
      <c r="N4225" s="54" t="s">
        <v>967</v>
      </c>
      <c r="O4225" s="90">
        <v>0.37440000000000001</v>
      </c>
      <c r="P4225" s="54">
        <v>208</v>
      </c>
    </row>
    <row r="4226" spans="1:16" ht="24">
      <c r="A4226" s="54" t="s">
        <v>225</v>
      </c>
      <c r="B4226" s="54" t="s">
        <v>185</v>
      </c>
      <c r="C4226" s="54" t="s">
        <v>1144</v>
      </c>
      <c r="D4226" s="54" t="s">
        <v>163</v>
      </c>
      <c r="E4226" s="54" t="s">
        <v>1145</v>
      </c>
      <c r="F4226" s="54" t="s">
        <v>267</v>
      </c>
      <c r="G4226" s="54" t="s">
        <v>199</v>
      </c>
      <c r="H4226" s="54" t="s">
        <v>201</v>
      </c>
      <c r="I4226" s="54" t="s">
        <v>310</v>
      </c>
      <c r="J4226" s="54" t="s">
        <v>199</v>
      </c>
      <c r="K4226" s="54" t="s">
        <v>313</v>
      </c>
      <c r="L4226" s="89">
        <v>41688</v>
      </c>
      <c r="M4226" s="89"/>
      <c r="N4226" s="54" t="s">
        <v>314</v>
      </c>
      <c r="O4226" s="90">
        <v>0.16919999999999999</v>
      </c>
      <c r="P4226" s="54">
        <v>94</v>
      </c>
    </row>
    <row r="4227" spans="1:16" ht="24">
      <c r="A4227" s="54" t="s">
        <v>225</v>
      </c>
      <c r="B4227" s="54" t="s">
        <v>185</v>
      </c>
      <c r="C4227" s="54" t="s">
        <v>1144</v>
      </c>
      <c r="D4227" s="54" t="s">
        <v>163</v>
      </c>
      <c r="E4227" s="54" t="s">
        <v>1145</v>
      </c>
      <c r="F4227" s="54" t="s">
        <v>267</v>
      </c>
      <c r="G4227" s="54" t="s">
        <v>199</v>
      </c>
      <c r="H4227" s="54" t="s">
        <v>201</v>
      </c>
      <c r="I4227" s="54" t="s">
        <v>310</v>
      </c>
      <c r="J4227" s="54" t="s">
        <v>199</v>
      </c>
      <c r="K4227" s="54" t="s">
        <v>968</v>
      </c>
      <c r="L4227" s="89">
        <v>41688</v>
      </c>
      <c r="M4227" s="89"/>
      <c r="N4227" s="54" t="s">
        <v>969</v>
      </c>
      <c r="O4227" s="90">
        <v>0.1188</v>
      </c>
      <c r="P4227" s="54">
        <v>66</v>
      </c>
    </row>
    <row r="4228" spans="1:16" ht="24">
      <c r="A4228" s="54" t="s">
        <v>225</v>
      </c>
      <c r="B4228" s="54" t="s">
        <v>185</v>
      </c>
      <c r="C4228" s="54" t="s">
        <v>1144</v>
      </c>
      <c r="D4228" s="54" t="s">
        <v>163</v>
      </c>
      <c r="E4228" s="54" t="s">
        <v>1145</v>
      </c>
      <c r="F4228" s="54" t="s">
        <v>267</v>
      </c>
      <c r="G4228" s="54" t="s">
        <v>199</v>
      </c>
      <c r="H4228" s="54" t="s">
        <v>201</v>
      </c>
      <c r="I4228" s="54" t="s">
        <v>310</v>
      </c>
      <c r="J4228" s="54" t="s">
        <v>199</v>
      </c>
      <c r="K4228" s="54" t="s">
        <v>201</v>
      </c>
      <c r="L4228" s="89">
        <v>41688</v>
      </c>
      <c r="M4228" s="89"/>
      <c r="N4228" s="54" t="s">
        <v>970</v>
      </c>
      <c r="O4228" s="90">
        <v>7.740000000000001E-2</v>
      </c>
      <c r="P4228" s="54">
        <v>43</v>
      </c>
    </row>
    <row r="4229" spans="1:16" ht="24">
      <c r="A4229" s="54" t="s">
        <v>225</v>
      </c>
      <c r="B4229" s="54" t="s">
        <v>185</v>
      </c>
      <c r="C4229" s="54" t="s">
        <v>1144</v>
      </c>
      <c r="D4229" s="54" t="s">
        <v>163</v>
      </c>
      <c r="E4229" s="54" t="s">
        <v>1145</v>
      </c>
      <c r="F4229" s="54" t="s">
        <v>267</v>
      </c>
      <c r="G4229" s="54" t="s">
        <v>199</v>
      </c>
      <c r="H4229" s="54" t="s">
        <v>201</v>
      </c>
      <c r="I4229" s="54" t="s">
        <v>310</v>
      </c>
      <c r="J4229" s="54" t="s">
        <v>199</v>
      </c>
      <c r="K4229" s="54" t="s">
        <v>315</v>
      </c>
      <c r="L4229" s="89">
        <v>41688</v>
      </c>
      <c r="M4229" s="89"/>
      <c r="N4229" s="54" t="s">
        <v>316</v>
      </c>
      <c r="O4229" s="90">
        <v>0.23219999999999999</v>
      </c>
      <c r="P4229" s="54">
        <v>129</v>
      </c>
    </row>
    <row r="4230" spans="1:16" ht="24">
      <c r="A4230" s="54" t="s">
        <v>225</v>
      </c>
      <c r="B4230" s="54" t="s">
        <v>185</v>
      </c>
      <c r="C4230" s="54" t="s">
        <v>1144</v>
      </c>
      <c r="D4230" s="54" t="s">
        <v>163</v>
      </c>
      <c r="E4230" s="54" t="s">
        <v>1145</v>
      </c>
      <c r="F4230" s="54" t="s">
        <v>267</v>
      </c>
      <c r="G4230" s="54" t="s">
        <v>1467</v>
      </c>
      <c r="H4230" s="54" t="s">
        <v>1468</v>
      </c>
      <c r="I4230" s="54" t="s">
        <v>1469</v>
      </c>
      <c r="J4230" s="54" t="s">
        <v>1467</v>
      </c>
      <c r="K4230" s="54" t="s">
        <v>1472</v>
      </c>
      <c r="L4230" s="89">
        <v>43308</v>
      </c>
      <c r="M4230" s="89"/>
      <c r="N4230" s="54" t="s">
        <v>1473</v>
      </c>
      <c r="O4230" s="90">
        <v>1.8E-3</v>
      </c>
      <c r="P4230" s="54">
        <v>1</v>
      </c>
    </row>
    <row r="4231" spans="1:16" ht="24">
      <c r="A4231" s="54" t="s">
        <v>225</v>
      </c>
      <c r="B4231" s="54" t="s">
        <v>185</v>
      </c>
      <c r="C4231" s="54" t="s">
        <v>1144</v>
      </c>
      <c r="D4231" s="54" t="s">
        <v>163</v>
      </c>
      <c r="E4231" s="54" t="s">
        <v>1145</v>
      </c>
      <c r="F4231" s="54" t="s">
        <v>267</v>
      </c>
      <c r="G4231" s="54" t="s">
        <v>1467</v>
      </c>
      <c r="H4231" s="54" t="s">
        <v>1468</v>
      </c>
      <c r="I4231" s="54" t="s">
        <v>1469</v>
      </c>
      <c r="J4231" s="54" t="s">
        <v>1467</v>
      </c>
      <c r="K4231" s="54" t="s">
        <v>1474</v>
      </c>
      <c r="L4231" s="89">
        <v>43308</v>
      </c>
      <c r="M4231" s="89"/>
      <c r="N4231" s="54" t="s">
        <v>1475</v>
      </c>
      <c r="O4231" s="90">
        <v>0.7704000000000002</v>
      </c>
      <c r="P4231" s="54">
        <v>428</v>
      </c>
    </row>
    <row r="4232" spans="1:16" ht="24">
      <c r="A4232" s="54" t="s">
        <v>225</v>
      </c>
      <c r="B4232" s="54" t="s">
        <v>185</v>
      </c>
      <c r="C4232" s="54" t="s">
        <v>1144</v>
      </c>
      <c r="D4232" s="54" t="s">
        <v>163</v>
      </c>
      <c r="E4232" s="54" t="s">
        <v>1145</v>
      </c>
      <c r="F4232" s="54" t="s">
        <v>267</v>
      </c>
      <c r="G4232" s="54" t="s">
        <v>1467</v>
      </c>
      <c r="H4232" s="54" t="s">
        <v>1468</v>
      </c>
      <c r="I4232" s="54" t="s">
        <v>1469</v>
      </c>
      <c r="J4232" s="54" t="s">
        <v>1467</v>
      </c>
      <c r="K4232" s="54" t="s">
        <v>1478</v>
      </c>
      <c r="L4232" s="89">
        <v>43308</v>
      </c>
      <c r="M4232" s="89"/>
      <c r="N4232" s="54" t="s">
        <v>1479</v>
      </c>
      <c r="O4232" s="90">
        <v>3.6000000000000012E-3</v>
      </c>
      <c r="P4232" s="54">
        <v>2</v>
      </c>
    </row>
    <row r="4233" spans="1:16" ht="24">
      <c r="A4233" s="54" t="s">
        <v>225</v>
      </c>
      <c r="B4233" s="54" t="s">
        <v>185</v>
      </c>
      <c r="C4233" s="54" t="s">
        <v>1144</v>
      </c>
      <c r="D4233" s="54" t="s">
        <v>163</v>
      </c>
      <c r="E4233" s="54" t="s">
        <v>1145</v>
      </c>
      <c r="F4233" s="54" t="s">
        <v>267</v>
      </c>
      <c r="G4233" s="54" t="s">
        <v>1467</v>
      </c>
      <c r="H4233" s="54" t="s">
        <v>1468</v>
      </c>
      <c r="I4233" s="54" t="s">
        <v>1469</v>
      </c>
      <c r="J4233" s="54" t="s">
        <v>1467</v>
      </c>
      <c r="K4233" s="54" t="s">
        <v>1480</v>
      </c>
      <c r="L4233" s="89">
        <v>43308</v>
      </c>
      <c r="M4233" s="89"/>
      <c r="N4233" s="54" t="s">
        <v>1481</v>
      </c>
      <c r="O4233" s="90">
        <v>1.8E-3</v>
      </c>
      <c r="P4233" s="54">
        <v>1</v>
      </c>
    </row>
    <row r="4234" spans="1:16" ht="24">
      <c r="A4234" s="54" t="s">
        <v>225</v>
      </c>
      <c r="B4234" s="54" t="s">
        <v>185</v>
      </c>
      <c r="C4234" s="54" t="s">
        <v>1144</v>
      </c>
      <c r="D4234" s="54" t="s">
        <v>163</v>
      </c>
      <c r="E4234" s="54" t="s">
        <v>1145</v>
      </c>
      <c r="F4234" s="54" t="s">
        <v>267</v>
      </c>
      <c r="G4234" s="54" t="s">
        <v>1467</v>
      </c>
      <c r="H4234" s="54" t="s">
        <v>1468</v>
      </c>
      <c r="I4234" s="54" t="s">
        <v>1469</v>
      </c>
      <c r="J4234" s="54" t="s">
        <v>1467</v>
      </c>
      <c r="K4234" s="54" t="s">
        <v>1482</v>
      </c>
      <c r="L4234" s="89">
        <v>43308</v>
      </c>
      <c r="M4234" s="89"/>
      <c r="N4234" s="54" t="s">
        <v>1483</v>
      </c>
      <c r="O4234" s="90">
        <v>0.76680000000000004</v>
      </c>
      <c r="P4234" s="54">
        <v>426</v>
      </c>
    </row>
    <row r="4235" spans="1:16" ht="24">
      <c r="A4235" s="54" t="s">
        <v>225</v>
      </c>
      <c r="B4235" s="54" t="s">
        <v>185</v>
      </c>
      <c r="C4235" s="54" t="s">
        <v>1144</v>
      </c>
      <c r="D4235" s="54" t="s">
        <v>163</v>
      </c>
      <c r="E4235" s="54" t="s">
        <v>1145</v>
      </c>
      <c r="F4235" s="54" t="s">
        <v>267</v>
      </c>
      <c r="G4235" s="54" t="s">
        <v>202</v>
      </c>
      <c r="H4235" s="54" t="s">
        <v>1412</v>
      </c>
      <c r="I4235" s="54" t="s">
        <v>1413</v>
      </c>
      <c r="J4235" s="54" t="s">
        <v>202</v>
      </c>
      <c r="K4235" s="54" t="s">
        <v>1412</v>
      </c>
      <c r="L4235" s="89">
        <v>43042</v>
      </c>
      <c r="M4235" s="89"/>
      <c r="N4235" s="54" t="s">
        <v>1414</v>
      </c>
      <c r="O4235" s="90">
        <v>5.4000000000000003E-3</v>
      </c>
      <c r="P4235" s="54">
        <v>3</v>
      </c>
    </row>
    <row r="4236" spans="1:16" ht="24">
      <c r="A4236" s="54" t="s">
        <v>225</v>
      </c>
      <c r="B4236" s="54" t="s">
        <v>185</v>
      </c>
      <c r="C4236" s="54" t="s">
        <v>1144</v>
      </c>
      <c r="D4236" s="54" t="s">
        <v>163</v>
      </c>
      <c r="E4236" s="54" t="s">
        <v>1145</v>
      </c>
      <c r="F4236" s="54" t="s">
        <v>267</v>
      </c>
      <c r="G4236" s="54" t="s">
        <v>202</v>
      </c>
      <c r="H4236" s="54" t="s">
        <v>993</v>
      </c>
      <c r="I4236" s="54" t="s">
        <v>994</v>
      </c>
      <c r="J4236" s="54" t="s">
        <v>202</v>
      </c>
      <c r="K4236" s="54" t="s">
        <v>993</v>
      </c>
      <c r="L4236" s="89">
        <v>42052</v>
      </c>
      <c r="M4236" s="89"/>
      <c r="N4236" s="54" t="s">
        <v>995</v>
      </c>
      <c r="O4236" s="90">
        <v>3.2399999999999991E-2</v>
      </c>
      <c r="P4236" s="54">
        <v>18</v>
      </c>
    </row>
    <row r="4237" spans="1:16" ht="24">
      <c r="A4237" s="54" t="s">
        <v>225</v>
      </c>
      <c r="B4237" s="54" t="s">
        <v>185</v>
      </c>
      <c r="C4237" s="54" t="s">
        <v>1144</v>
      </c>
      <c r="D4237" s="54" t="s">
        <v>163</v>
      </c>
      <c r="E4237" s="54" t="s">
        <v>1145</v>
      </c>
      <c r="F4237" s="54" t="s">
        <v>267</v>
      </c>
      <c r="G4237" s="54" t="s">
        <v>202</v>
      </c>
      <c r="H4237" s="54" t="s">
        <v>203</v>
      </c>
      <c r="I4237" s="54" t="s">
        <v>996</v>
      </c>
      <c r="J4237" s="54" t="s">
        <v>202</v>
      </c>
      <c r="K4237" s="54" t="s">
        <v>997</v>
      </c>
      <c r="L4237" s="89">
        <v>42136</v>
      </c>
      <c r="M4237" s="89"/>
      <c r="N4237" s="54" t="s">
        <v>998</v>
      </c>
      <c r="O4237" s="90">
        <v>1.8E-3</v>
      </c>
      <c r="P4237" s="54">
        <v>1</v>
      </c>
    </row>
    <row r="4238" spans="1:16" ht="24">
      <c r="A4238" s="54" t="s">
        <v>225</v>
      </c>
      <c r="B4238" s="54" t="s">
        <v>185</v>
      </c>
      <c r="C4238" s="54" t="s">
        <v>1144</v>
      </c>
      <c r="D4238" s="54" t="s">
        <v>163</v>
      </c>
      <c r="E4238" s="54" t="s">
        <v>1145</v>
      </c>
      <c r="F4238" s="54" t="s">
        <v>267</v>
      </c>
      <c r="G4238" s="54" t="s">
        <v>202</v>
      </c>
      <c r="H4238" s="54" t="s">
        <v>203</v>
      </c>
      <c r="I4238" s="54" t="s">
        <v>996</v>
      </c>
      <c r="J4238" s="54" t="s">
        <v>202</v>
      </c>
      <c r="K4238" s="54" t="s">
        <v>1001</v>
      </c>
      <c r="L4238" s="89">
        <v>42136</v>
      </c>
      <c r="M4238" s="89"/>
      <c r="N4238" s="54" t="s">
        <v>1002</v>
      </c>
      <c r="O4238" s="90">
        <v>5.4000000000000003E-3</v>
      </c>
      <c r="P4238" s="54">
        <v>3</v>
      </c>
    </row>
    <row r="4239" spans="1:16" ht="24">
      <c r="A4239" s="54" t="s">
        <v>225</v>
      </c>
      <c r="B4239" s="54" t="s">
        <v>185</v>
      </c>
      <c r="C4239" s="54" t="s">
        <v>1144</v>
      </c>
      <c r="D4239" s="54" t="s">
        <v>163</v>
      </c>
      <c r="E4239" s="54" t="s">
        <v>1145</v>
      </c>
      <c r="F4239" s="54" t="s">
        <v>267</v>
      </c>
      <c r="G4239" s="54" t="s">
        <v>202</v>
      </c>
      <c r="H4239" s="54" t="s">
        <v>203</v>
      </c>
      <c r="I4239" s="54" t="s">
        <v>996</v>
      </c>
      <c r="J4239" s="54" t="s">
        <v>202</v>
      </c>
      <c r="K4239" s="54" t="s">
        <v>1003</v>
      </c>
      <c r="L4239" s="89">
        <v>42136</v>
      </c>
      <c r="M4239" s="89"/>
      <c r="N4239" s="54" t="s">
        <v>1004</v>
      </c>
      <c r="O4239" s="90">
        <v>5.04E-2</v>
      </c>
      <c r="P4239" s="54">
        <v>28</v>
      </c>
    </row>
    <row r="4240" spans="1:16" ht="24">
      <c r="A4240" s="54" t="s">
        <v>225</v>
      </c>
      <c r="B4240" s="54" t="s">
        <v>185</v>
      </c>
      <c r="C4240" s="54" t="s">
        <v>1144</v>
      </c>
      <c r="D4240" s="54" t="s">
        <v>163</v>
      </c>
      <c r="E4240" s="54" t="s">
        <v>1145</v>
      </c>
      <c r="F4240" s="54" t="s">
        <v>267</v>
      </c>
      <c r="G4240" s="54" t="s">
        <v>202</v>
      </c>
      <c r="H4240" s="54" t="s">
        <v>203</v>
      </c>
      <c r="I4240" s="54" t="s">
        <v>996</v>
      </c>
      <c r="J4240" s="54" t="s">
        <v>202</v>
      </c>
      <c r="K4240" s="54" t="s">
        <v>1005</v>
      </c>
      <c r="L4240" s="89">
        <v>42136</v>
      </c>
      <c r="M4240" s="89"/>
      <c r="N4240" s="54" t="s">
        <v>1006</v>
      </c>
      <c r="O4240" s="90">
        <v>0.19980000000000001</v>
      </c>
      <c r="P4240" s="54">
        <v>111</v>
      </c>
    </row>
    <row r="4241" spans="1:16" ht="24">
      <c r="A4241" s="54" t="s">
        <v>225</v>
      </c>
      <c r="B4241" s="54" t="s">
        <v>185</v>
      </c>
      <c r="C4241" s="54" t="s">
        <v>1144</v>
      </c>
      <c r="D4241" s="54" t="s">
        <v>163</v>
      </c>
      <c r="E4241" s="54" t="s">
        <v>1145</v>
      </c>
      <c r="F4241" s="54" t="s">
        <v>267</v>
      </c>
      <c r="G4241" s="54" t="s">
        <v>202</v>
      </c>
      <c r="H4241" s="54" t="s">
        <v>203</v>
      </c>
      <c r="I4241" s="54" t="s">
        <v>996</v>
      </c>
      <c r="J4241" s="54" t="s">
        <v>202</v>
      </c>
      <c r="K4241" s="54" t="s">
        <v>1007</v>
      </c>
      <c r="L4241" s="89">
        <v>42136</v>
      </c>
      <c r="M4241" s="89"/>
      <c r="N4241" s="54" t="s">
        <v>1008</v>
      </c>
      <c r="O4241" s="90">
        <v>3.4200000000000001E-2</v>
      </c>
      <c r="P4241" s="54">
        <v>19</v>
      </c>
    </row>
    <row r="4242" spans="1:16" ht="24">
      <c r="A4242" s="54" t="s">
        <v>225</v>
      </c>
      <c r="B4242" s="54" t="s">
        <v>185</v>
      </c>
      <c r="C4242" s="54" t="s">
        <v>1144</v>
      </c>
      <c r="D4242" s="54" t="s">
        <v>163</v>
      </c>
      <c r="E4242" s="54" t="s">
        <v>1145</v>
      </c>
      <c r="F4242" s="54" t="s">
        <v>267</v>
      </c>
      <c r="G4242" s="54" t="s">
        <v>202</v>
      </c>
      <c r="H4242" s="54" t="s">
        <v>1403</v>
      </c>
      <c r="I4242" s="54" t="s">
        <v>1404</v>
      </c>
      <c r="J4242" s="54" t="s">
        <v>202</v>
      </c>
      <c r="K4242" s="54" t="s">
        <v>1420</v>
      </c>
      <c r="L4242" s="89">
        <v>43154</v>
      </c>
      <c r="M4242" s="89"/>
      <c r="N4242" s="54" t="s">
        <v>1421</v>
      </c>
      <c r="O4242" s="90">
        <v>4.4999999999999998E-2</v>
      </c>
      <c r="P4242" s="54">
        <v>25</v>
      </c>
    </row>
    <row r="4243" spans="1:16" ht="24">
      <c r="A4243" s="54" t="s">
        <v>225</v>
      </c>
      <c r="B4243" s="54" t="s">
        <v>185</v>
      </c>
      <c r="C4243" s="54" t="s">
        <v>1144</v>
      </c>
      <c r="D4243" s="54" t="s">
        <v>163</v>
      </c>
      <c r="E4243" s="54" t="s">
        <v>1145</v>
      </c>
      <c r="F4243" s="54" t="s">
        <v>267</v>
      </c>
      <c r="G4243" s="54" t="s">
        <v>202</v>
      </c>
      <c r="H4243" s="54" t="s">
        <v>1403</v>
      </c>
      <c r="I4243" s="54" t="s">
        <v>1404</v>
      </c>
      <c r="J4243" s="54" t="s">
        <v>202</v>
      </c>
      <c r="K4243" s="54" t="s">
        <v>1428</v>
      </c>
      <c r="L4243" s="89">
        <v>43154</v>
      </c>
      <c r="M4243" s="89"/>
      <c r="N4243" s="54" t="s">
        <v>1429</v>
      </c>
      <c r="O4243" s="90">
        <v>2.1600000000000001E-2</v>
      </c>
      <c r="P4243" s="54">
        <v>12</v>
      </c>
    </row>
    <row r="4244" spans="1:16" ht="24">
      <c r="A4244" s="54" t="s">
        <v>225</v>
      </c>
      <c r="B4244" s="54" t="s">
        <v>185</v>
      </c>
      <c r="C4244" s="54" t="s">
        <v>1144</v>
      </c>
      <c r="D4244" s="54" t="s">
        <v>163</v>
      </c>
      <c r="E4244" s="54" t="s">
        <v>1145</v>
      </c>
      <c r="F4244" s="54" t="s">
        <v>267</v>
      </c>
      <c r="G4244" s="54" t="s">
        <v>202</v>
      </c>
      <c r="H4244" s="54" t="s">
        <v>1403</v>
      </c>
      <c r="I4244" s="54" t="s">
        <v>1404</v>
      </c>
      <c r="J4244" s="54" t="s">
        <v>202</v>
      </c>
      <c r="K4244" s="54" t="s">
        <v>1430</v>
      </c>
      <c r="L4244" s="89">
        <v>43154</v>
      </c>
      <c r="M4244" s="89"/>
      <c r="N4244" s="54" t="s">
        <v>1431</v>
      </c>
      <c r="O4244" s="90">
        <v>4.4999999999999998E-2</v>
      </c>
      <c r="P4244" s="54">
        <v>25</v>
      </c>
    </row>
    <row r="4245" spans="1:16" ht="24">
      <c r="A4245" s="54" t="s">
        <v>225</v>
      </c>
      <c r="B4245" s="54" t="s">
        <v>185</v>
      </c>
      <c r="C4245" s="54" t="s">
        <v>1144</v>
      </c>
      <c r="D4245" s="54" t="s">
        <v>163</v>
      </c>
      <c r="E4245" s="54" t="s">
        <v>1145</v>
      </c>
      <c r="F4245" s="54" t="s">
        <v>267</v>
      </c>
      <c r="G4245" s="54" t="s">
        <v>202</v>
      </c>
      <c r="H4245" s="54" t="s">
        <v>1403</v>
      </c>
      <c r="I4245" s="54" t="s">
        <v>1404</v>
      </c>
      <c r="J4245" s="54" t="s">
        <v>202</v>
      </c>
      <c r="K4245" s="54" t="s">
        <v>1415</v>
      </c>
      <c r="L4245" s="89">
        <v>43154</v>
      </c>
      <c r="M4245" s="89"/>
      <c r="N4245" s="54" t="s">
        <v>1416</v>
      </c>
      <c r="O4245" s="90">
        <v>0.52380000000000004</v>
      </c>
      <c r="P4245" s="54">
        <v>291</v>
      </c>
    </row>
    <row r="4246" spans="1:16" ht="24">
      <c r="A4246" s="54" t="s">
        <v>225</v>
      </c>
      <c r="B4246" s="54" t="s">
        <v>185</v>
      </c>
      <c r="C4246" s="54" t="s">
        <v>1144</v>
      </c>
      <c r="D4246" s="54" t="s">
        <v>163</v>
      </c>
      <c r="E4246" s="54" t="s">
        <v>1145</v>
      </c>
      <c r="F4246" s="54" t="s">
        <v>267</v>
      </c>
      <c r="G4246" s="54" t="s">
        <v>202</v>
      </c>
      <c r="H4246" s="54" t="s">
        <v>1403</v>
      </c>
      <c r="I4246" s="54" t="s">
        <v>1404</v>
      </c>
      <c r="J4246" s="54" t="s">
        <v>202</v>
      </c>
      <c r="K4246" s="54" t="s">
        <v>1432</v>
      </c>
      <c r="L4246" s="89">
        <v>43154</v>
      </c>
      <c r="M4246" s="89"/>
      <c r="N4246" s="54" t="s">
        <v>1433</v>
      </c>
      <c r="O4246" s="90">
        <v>7.2000000000000007E-3</v>
      </c>
      <c r="P4246" s="54">
        <v>4</v>
      </c>
    </row>
    <row r="4247" spans="1:16" ht="24">
      <c r="A4247" s="54" t="s">
        <v>225</v>
      </c>
      <c r="B4247" s="54" t="s">
        <v>185</v>
      </c>
      <c r="C4247" s="54" t="s">
        <v>1144</v>
      </c>
      <c r="D4247" s="54" t="s">
        <v>163</v>
      </c>
      <c r="E4247" s="54" t="s">
        <v>1145</v>
      </c>
      <c r="F4247" s="54" t="s">
        <v>267</v>
      </c>
      <c r="G4247" s="54" t="s">
        <v>202</v>
      </c>
      <c r="H4247" s="54" t="s">
        <v>1403</v>
      </c>
      <c r="I4247" s="54" t="s">
        <v>1404</v>
      </c>
      <c r="J4247" s="54" t="s">
        <v>202</v>
      </c>
      <c r="K4247" s="54" t="s">
        <v>1418</v>
      </c>
      <c r="L4247" s="89">
        <v>43154</v>
      </c>
      <c r="M4247" s="89"/>
      <c r="N4247" s="54" t="s">
        <v>1419</v>
      </c>
      <c r="O4247" s="90">
        <v>1.8E-3</v>
      </c>
      <c r="P4247" s="54">
        <v>1</v>
      </c>
    </row>
    <row r="4248" spans="1:16" ht="24">
      <c r="A4248" s="54" t="s">
        <v>225</v>
      </c>
      <c r="B4248" s="54" t="s">
        <v>185</v>
      </c>
      <c r="C4248" s="54" t="s">
        <v>1144</v>
      </c>
      <c r="D4248" s="54" t="s">
        <v>163</v>
      </c>
      <c r="E4248" s="54" t="s">
        <v>1145</v>
      </c>
      <c r="F4248" s="54" t="s">
        <v>267</v>
      </c>
      <c r="G4248" s="54" t="s">
        <v>202</v>
      </c>
      <c r="H4248" s="54" t="s">
        <v>1011</v>
      </c>
      <c r="I4248" s="54" t="s">
        <v>1012</v>
      </c>
      <c r="J4248" s="54" t="s">
        <v>202</v>
      </c>
      <c r="K4248" s="54" t="s">
        <v>1405</v>
      </c>
      <c r="L4248" s="89">
        <v>41982</v>
      </c>
      <c r="M4248" s="89"/>
      <c r="N4248" s="54" t="s">
        <v>1406</v>
      </c>
      <c r="O4248" s="90">
        <v>1.8E-3</v>
      </c>
      <c r="P4248" s="54">
        <v>1</v>
      </c>
    </row>
    <row r="4249" spans="1:16" ht="24">
      <c r="A4249" s="54" t="s">
        <v>225</v>
      </c>
      <c r="B4249" s="54" t="s">
        <v>185</v>
      </c>
      <c r="C4249" s="54" t="s">
        <v>1144</v>
      </c>
      <c r="D4249" s="54" t="s">
        <v>163</v>
      </c>
      <c r="E4249" s="54" t="s">
        <v>1145</v>
      </c>
      <c r="F4249" s="54" t="s">
        <v>267</v>
      </c>
      <c r="G4249" s="54" t="s">
        <v>202</v>
      </c>
      <c r="H4249" s="54" t="s">
        <v>1011</v>
      </c>
      <c r="I4249" s="54" t="s">
        <v>1012</v>
      </c>
      <c r="J4249" s="54" t="s">
        <v>202</v>
      </c>
      <c r="K4249" s="54" t="s">
        <v>1013</v>
      </c>
      <c r="L4249" s="89">
        <v>41982</v>
      </c>
      <c r="M4249" s="89"/>
      <c r="N4249" s="54" t="s">
        <v>1014</v>
      </c>
      <c r="O4249" s="90">
        <v>1.0800000000000001E-2</v>
      </c>
      <c r="P4249" s="54">
        <v>6</v>
      </c>
    </row>
    <row r="4250" spans="1:16" ht="24">
      <c r="A4250" s="54" t="s">
        <v>225</v>
      </c>
      <c r="B4250" s="54" t="s">
        <v>185</v>
      </c>
      <c r="C4250" s="54" t="s">
        <v>1144</v>
      </c>
      <c r="D4250" s="54" t="s">
        <v>163</v>
      </c>
      <c r="E4250" s="54" t="s">
        <v>1145</v>
      </c>
      <c r="F4250" s="54" t="s">
        <v>267</v>
      </c>
      <c r="G4250" s="54" t="s">
        <v>202</v>
      </c>
      <c r="H4250" s="54" t="s">
        <v>1011</v>
      </c>
      <c r="I4250" s="54" t="s">
        <v>1012</v>
      </c>
      <c r="J4250" s="54" t="s">
        <v>202</v>
      </c>
      <c r="K4250" s="54" t="s">
        <v>1015</v>
      </c>
      <c r="L4250" s="89">
        <v>41982</v>
      </c>
      <c r="M4250" s="89"/>
      <c r="N4250" s="54" t="s">
        <v>1016</v>
      </c>
      <c r="O4250" s="90">
        <v>8.6400000000000005E-2</v>
      </c>
      <c r="P4250" s="54">
        <v>48</v>
      </c>
    </row>
    <row r="4251" spans="1:16" ht="24">
      <c r="A4251" s="54" t="s">
        <v>225</v>
      </c>
      <c r="B4251" s="54" t="s">
        <v>185</v>
      </c>
      <c r="C4251" s="54" t="s">
        <v>1144</v>
      </c>
      <c r="D4251" s="54" t="s">
        <v>163</v>
      </c>
      <c r="E4251" s="54" t="s">
        <v>1145</v>
      </c>
      <c r="F4251" s="54" t="s">
        <v>267</v>
      </c>
      <c r="G4251" s="54" t="s">
        <v>202</v>
      </c>
      <c r="H4251" s="54" t="s">
        <v>1011</v>
      </c>
      <c r="I4251" s="54" t="s">
        <v>1012</v>
      </c>
      <c r="J4251" s="54" t="s">
        <v>202</v>
      </c>
      <c r="K4251" s="54" t="s">
        <v>1011</v>
      </c>
      <c r="L4251" s="89">
        <v>41982</v>
      </c>
      <c r="M4251" s="89"/>
      <c r="N4251" s="54" t="s">
        <v>1017</v>
      </c>
      <c r="O4251" s="90">
        <v>0.1278</v>
      </c>
      <c r="P4251" s="54">
        <v>71</v>
      </c>
    </row>
    <row r="4252" spans="1:16" ht="24">
      <c r="A4252" s="54" t="s">
        <v>225</v>
      </c>
      <c r="B4252" s="54" t="s">
        <v>185</v>
      </c>
      <c r="C4252" s="54" t="s">
        <v>1144</v>
      </c>
      <c r="D4252" s="54" t="s">
        <v>163</v>
      </c>
      <c r="E4252" s="54" t="s">
        <v>1145</v>
      </c>
      <c r="F4252" s="54" t="s">
        <v>267</v>
      </c>
      <c r="G4252" s="54" t="s">
        <v>1018</v>
      </c>
      <c r="H4252" s="54" t="s">
        <v>1019</v>
      </c>
      <c r="I4252" s="54" t="s">
        <v>1020</v>
      </c>
      <c r="J4252" s="54" t="s">
        <v>1018</v>
      </c>
      <c r="K4252" s="54" t="s">
        <v>1023</v>
      </c>
      <c r="L4252" s="89">
        <v>41688</v>
      </c>
      <c r="M4252" s="89"/>
      <c r="N4252" s="54" t="s">
        <v>1024</v>
      </c>
      <c r="O4252" s="90">
        <v>0.1206</v>
      </c>
      <c r="P4252" s="54">
        <v>67</v>
      </c>
    </row>
    <row r="4253" spans="1:16" ht="24">
      <c r="A4253" s="54" t="s">
        <v>225</v>
      </c>
      <c r="B4253" s="54" t="s">
        <v>185</v>
      </c>
      <c r="C4253" s="54" t="s">
        <v>1144</v>
      </c>
      <c r="D4253" s="54" t="s">
        <v>163</v>
      </c>
      <c r="E4253" s="54" t="s">
        <v>1145</v>
      </c>
      <c r="F4253" s="54" t="s">
        <v>267</v>
      </c>
      <c r="G4253" s="54" t="s">
        <v>1018</v>
      </c>
      <c r="H4253" s="54" t="s">
        <v>1019</v>
      </c>
      <c r="I4253" s="54" t="s">
        <v>1020</v>
      </c>
      <c r="J4253" s="54" t="s">
        <v>1018</v>
      </c>
      <c r="K4253" s="54" t="s">
        <v>1025</v>
      </c>
      <c r="L4253" s="89">
        <v>41688</v>
      </c>
      <c r="M4253" s="89"/>
      <c r="N4253" s="54" t="s">
        <v>1026</v>
      </c>
      <c r="O4253" s="90">
        <v>3.6000000000000011E-2</v>
      </c>
      <c r="P4253" s="54">
        <v>20</v>
      </c>
    </row>
    <row r="4254" spans="1:16" ht="24">
      <c r="A4254" s="54" t="s">
        <v>225</v>
      </c>
      <c r="B4254" s="54" t="s">
        <v>185</v>
      </c>
      <c r="C4254" s="54" t="s">
        <v>1144</v>
      </c>
      <c r="D4254" s="54" t="s">
        <v>163</v>
      </c>
      <c r="E4254" s="54" t="s">
        <v>1145</v>
      </c>
      <c r="F4254" s="54" t="s">
        <v>267</v>
      </c>
      <c r="G4254" s="54" t="s">
        <v>1018</v>
      </c>
      <c r="H4254" s="54" t="s">
        <v>1019</v>
      </c>
      <c r="I4254" s="54" t="s">
        <v>1020</v>
      </c>
      <c r="J4254" s="54" t="s">
        <v>1018</v>
      </c>
      <c r="K4254" s="54" t="s">
        <v>1027</v>
      </c>
      <c r="L4254" s="89">
        <v>41688</v>
      </c>
      <c r="M4254" s="89"/>
      <c r="N4254" s="54" t="s">
        <v>1028</v>
      </c>
      <c r="O4254" s="90">
        <v>9.9000000000000005E-2</v>
      </c>
      <c r="P4254" s="54">
        <v>55</v>
      </c>
    </row>
    <row r="4255" spans="1:16" ht="24">
      <c r="A4255" s="54" t="s">
        <v>225</v>
      </c>
      <c r="B4255" s="54" t="s">
        <v>185</v>
      </c>
      <c r="C4255" s="54" t="s">
        <v>1144</v>
      </c>
      <c r="D4255" s="54" t="s">
        <v>163</v>
      </c>
      <c r="E4255" s="54" t="s">
        <v>1145</v>
      </c>
      <c r="F4255" s="54" t="s">
        <v>267</v>
      </c>
      <c r="G4255" s="54" t="s">
        <v>1018</v>
      </c>
      <c r="H4255" s="54" t="s">
        <v>1019</v>
      </c>
      <c r="I4255" s="54" t="s">
        <v>1020</v>
      </c>
      <c r="J4255" s="54" t="s">
        <v>1018</v>
      </c>
      <c r="K4255" s="54" t="s">
        <v>1029</v>
      </c>
      <c r="L4255" s="89">
        <v>41688</v>
      </c>
      <c r="M4255" s="89"/>
      <c r="N4255" s="54" t="s">
        <v>1030</v>
      </c>
      <c r="O4255" s="90">
        <v>9.3600000000000017E-2</v>
      </c>
      <c r="P4255" s="54">
        <v>52</v>
      </c>
    </row>
    <row r="4256" spans="1:16" ht="24">
      <c r="A4256" s="54" t="s">
        <v>225</v>
      </c>
      <c r="B4256" s="54" t="s">
        <v>185</v>
      </c>
      <c r="C4256" s="54" t="s">
        <v>1144</v>
      </c>
      <c r="D4256" s="54" t="s">
        <v>163</v>
      </c>
      <c r="E4256" s="54" t="s">
        <v>1145</v>
      </c>
      <c r="F4256" s="54" t="s">
        <v>267</v>
      </c>
      <c r="G4256" s="54" t="s">
        <v>1018</v>
      </c>
      <c r="H4256" s="54" t="s">
        <v>1019</v>
      </c>
      <c r="I4256" s="54" t="s">
        <v>1020</v>
      </c>
      <c r="J4256" s="54" t="s">
        <v>1018</v>
      </c>
      <c r="K4256" s="54" t="s">
        <v>1031</v>
      </c>
      <c r="L4256" s="89">
        <v>41688</v>
      </c>
      <c r="M4256" s="89"/>
      <c r="N4256" s="54" t="s">
        <v>1032</v>
      </c>
      <c r="O4256" s="90">
        <v>0.126</v>
      </c>
      <c r="P4256" s="54">
        <v>70</v>
      </c>
    </row>
    <row r="4257" spans="1:16" ht="24">
      <c r="A4257" s="54" t="s">
        <v>225</v>
      </c>
      <c r="B4257" s="54" t="s">
        <v>185</v>
      </c>
      <c r="C4257" s="54" t="s">
        <v>1144</v>
      </c>
      <c r="D4257" s="54" t="s">
        <v>163</v>
      </c>
      <c r="E4257" s="54" t="s">
        <v>1145</v>
      </c>
      <c r="F4257" s="54" t="s">
        <v>267</v>
      </c>
      <c r="G4257" s="54" t="s">
        <v>1018</v>
      </c>
      <c r="H4257" s="54" t="s">
        <v>1019</v>
      </c>
      <c r="I4257" s="54" t="s">
        <v>1020</v>
      </c>
      <c r="J4257" s="54" t="s">
        <v>1018</v>
      </c>
      <c r="K4257" s="54" t="s">
        <v>1033</v>
      </c>
      <c r="L4257" s="89">
        <v>41688</v>
      </c>
      <c r="M4257" s="89"/>
      <c r="N4257" s="54" t="s">
        <v>1034</v>
      </c>
      <c r="O4257" s="90">
        <v>2.1600000000000001E-2</v>
      </c>
      <c r="P4257" s="54">
        <v>12</v>
      </c>
    </row>
    <row r="4258" spans="1:16" ht="24">
      <c r="A4258" s="54" t="s">
        <v>225</v>
      </c>
      <c r="B4258" s="54" t="s">
        <v>185</v>
      </c>
      <c r="C4258" s="54" t="s">
        <v>1144</v>
      </c>
      <c r="D4258" s="54" t="s">
        <v>163</v>
      </c>
      <c r="E4258" s="54" t="s">
        <v>1145</v>
      </c>
      <c r="F4258" s="54" t="s">
        <v>267</v>
      </c>
      <c r="G4258" s="54" t="s">
        <v>1018</v>
      </c>
      <c r="H4258" s="54" t="s">
        <v>1019</v>
      </c>
      <c r="I4258" s="54" t="s">
        <v>1020</v>
      </c>
      <c r="J4258" s="54" t="s">
        <v>1018</v>
      </c>
      <c r="K4258" s="54" t="s">
        <v>1035</v>
      </c>
      <c r="L4258" s="89">
        <v>41688</v>
      </c>
      <c r="M4258" s="89"/>
      <c r="N4258" s="54" t="s">
        <v>1036</v>
      </c>
      <c r="O4258" s="90">
        <v>5.220000000000001E-2</v>
      </c>
      <c r="P4258" s="54">
        <v>29</v>
      </c>
    </row>
    <row r="4259" spans="1:16" ht="24">
      <c r="A4259" s="54" t="s">
        <v>225</v>
      </c>
      <c r="B4259" s="54" t="s">
        <v>185</v>
      </c>
      <c r="C4259" s="54" t="s">
        <v>1144</v>
      </c>
      <c r="D4259" s="54" t="s">
        <v>163</v>
      </c>
      <c r="E4259" s="54" t="s">
        <v>1145</v>
      </c>
      <c r="F4259" s="54" t="s">
        <v>267</v>
      </c>
      <c r="G4259" s="54" t="s">
        <v>1018</v>
      </c>
      <c r="H4259" s="54" t="s">
        <v>1019</v>
      </c>
      <c r="I4259" s="54" t="s">
        <v>1020</v>
      </c>
      <c r="J4259" s="54" t="s">
        <v>1018</v>
      </c>
      <c r="K4259" s="54" t="s">
        <v>1039</v>
      </c>
      <c r="L4259" s="89">
        <v>41688</v>
      </c>
      <c r="M4259" s="89"/>
      <c r="N4259" s="54" t="s">
        <v>1040</v>
      </c>
      <c r="O4259" s="90">
        <v>0.3726000000000001</v>
      </c>
      <c r="P4259" s="54">
        <v>207</v>
      </c>
    </row>
    <row r="4260" spans="1:16" ht="24">
      <c r="A4260" s="54" t="s">
        <v>225</v>
      </c>
      <c r="B4260" s="54" t="s">
        <v>185</v>
      </c>
      <c r="C4260" s="54" t="s">
        <v>1144</v>
      </c>
      <c r="D4260" s="54" t="s">
        <v>163</v>
      </c>
      <c r="E4260" s="54" t="s">
        <v>1145</v>
      </c>
      <c r="F4260" s="54" t="s">
        <v>267</v>
      </c>
      <c r="G4260" s="54" t="s">
        <v>207</v>
      </c>
      <c r="H4260" s="54" t="s">
        <v>207</v>
      </c>
      <c r="I4260" s="54" t="s">
        <v>317</v>
      </c>
      <c r="J4260" s="54" t="s">
        <v>207</v>
      </c>
      <c r="K4260" s="54" t="s">
        <v>337</v>
      </c>
      <c r="L4260" s="89">
        <v>41674</v>
      </c>
      <c r="M4260" s="89"/>
      <c r="N4260" s="54" t="s">
        <v>1041</v>
      </c>
      <c r="O4260" s="90">
        <v>0.26819999999999999</v>
      </c>
      <c r="P4260" s="54">
        <v>149</v>
      </c>
    </row>
    <row r="4261" spans="1:16" ht="24">
      <c r="A4261" s="54" t="s">
        <v>225</v>
      </c>
      <c r="B4261" s="54" t="s">
        <v>185</v>
      </c>
      <c r="C4261" s="54" t="s">
        <v>1144</v>
      </c>
      <c r="D4261" s="54" t="s">
        <v>163</v>
      </c>
      <c r="E4261" s="54" t="s">
        <v>1145</v>
      </c>
      <c r="F4261" s="54" t="s">
        <v>267</v>
      </c>
      <c r="G4261" s="54" t="s">
        <v>207</v>
      </c>
      <c r="H4261" s="54" t="s">
        <v>207</v>
      </c>
      <c r="I4261" s="54" t="s">
        <v>317</v>
      </c>
      <c r="J4261" s="54" t="s">
        <v>207</v>
      </c>
      <c r="K4261" s="54" t="s">
        <v>1042</v>
      </c>
      <c r="L4261" s="89">
        <v>41674</v>
      </c>
      <c r="M4261" s="89"/>
      <c r="N4261" s="54" t="s">
        <v>1043</v>
      </c>
      <c r="O4261" s="90">
        <v>0.26100000000000001</v>
      </c>
      <c r="P4261" s="54">
        <v>145</v>
      </c>
    </row>
    <row r="4262" spans="1:16" ht="24">
      <c r="A4262" s="54" t="s">
        <v>225</v>
      </c>
      <c r="B4262" s="54" t="s">
        <v>185</v>
      </c>
      <c r="C4262" s="54" t="s">
        <v>1144</v>
      </c>
      <c r="D4262" s="54" t="s">
        <v>163</v>
      </c>
      <c r="E4262" s="54" t="s">
        <v>1145</v>
      </c>
      <c r="F4262" s="54" t="s">
        <v>267</v>
      </c>
      <c r="G4262" s="54" t="s">
        <v>207</v>
      </c>
      <c r="H4262" s="54" t="s">
        <v>207</v>
      </c>
      <c r="I4262" s="54" t="s">
        <v>317</v>
      </c>
      <c r="J4262" s="54" t="s">
        <v>207</v>
      </c>
      <c r="K4262" s="54" t="s">
        <v>1044</v>
      </c>
      <c r="L4262" s="89">
        <v>41674</v>
      </c>
      <c r="M4262" s="89"/>
      <c r="N4262" s="54" t="s">
        <v>1045</v>
      </c>
      <c r="O4262" s="90">
        <v>0.27900000000000008</v>
      </c>
      <c r="P4262" s="54">
        <v>155</v>
      </c>
    </row>
    <row r="4263" spans="1:16" ht="24">
      <c r="A4263" s="54" t="s">
        <v>225</v>
      </c>
      <c r="B4263" s="54" t="s">
        <v>185</v>
      </c>
      <c r="C4263" s="54" t="s">
        <v>1144</v>
      </c>
      <c r="D4263" s="54" t="s">
        <v>163</v>
      </c>
      <c r="E4263" s="54" t="s">
        <v>1145</v>
      </c>
      <c r="F4263" s="54" t="s">
        <v>267</v>
      </c>
      <c r="G4263" s="54" t="s">
        <v>207</v>
      </c>
      <c r="H4263" s="54" t="s">
        <v>207</v>
      </c>
      <c r="I4263" s="54" t="s">
        <v>317</v>
      </c>
      <c r="J4263" s="54" t="s">
        <v>207</v>
      </c>
      <c r="K4263" s="54" t="s">
        <v>318</v>
      </c>
      <c r="L4263" s="89">
        <v>41674</v>
      </c>
      <c r="M4263" s="89"/>
      <c r="N4263" s="54" t="s">
        <v>319</v>
      </c>
      <c r="O4263" s="90">
        <v>0.19620000000000001</v>
      </c>
      <c r="P4263" s="54">
        <v>109</v>
      </c>
    </row>
    <row r="4264" spans="1:16" ht="24">
      <c r="A4264" s="54" t="s">
        <v>225</v>
      </c>
      <c r="B4264" s="54" t="s">
        <v>185</v>
      </c>
      <c r="C4264" s="54" t="s">
        <v>1144</v>
      </c>
      <c r="D4264" s="54" t="s">
        <v>163</v>
      </c>
      <c r="E4264" s="54" t="s">
        <v>1145</v>
      </c>
      <c r="F4264" s="54" t="s">
        <v>267</v>
      </c>
      <c r="G4264" s="54" t="s">
        <v>207</v>
      </c>
      <c r="H4264" s="54" t="s">
        <v>207</v>
      </c>
      <c r="I4264" s="54" t="s">
        <v>317</v>
      </c>
      <c r="J4264" s="54" t="s">
        <v>207</v>
      </c>
      <c r="K4264" s="54" t="s">
        <v>340</v>
      </c>
      <c r="L4264" s="89">
        <v>41674</v>
      </c>
      <c r="M4264" s="89"/>
      <c r="N4264" s="54" t="s">
        <v>1046</v>
      </c>
      <c r="O4264" s="90">
        <v>0.35820000000000002</v>
      </c>
      <c r="P4264" s="54">
        <v>199</v>
      </c>
    </row>
    <row r="4265" spans="1:16" ht="24">
      <c r="A4265" s="54" t="s">
        <v>225</v>
      </c>
      <c r="B4265" s="54" t="s">
        <v>185</v>
      </c>
      <c r="C4265" s="54" t="s">
        <v>1144</v>
      </c>
      <c r="D4265" s="54" t="s">
        <v>163</v>
      </c>
      <c r="E4265" s="54" t="s">
        <v>1145</v>
      </c>
      <c r="F4265" s="54" t="s">
        <v>267</v>
      </c>
      <c r="G4265" s="54" t="s">
        <v>207</v>
      </c>
      <c r="H4265" s="54" t="s">
        <v>207</v>
      </c>
      <c r="I4265" s="54" t="s">
        <v>317</v>
      </c>
      <c r="J4265" s="54" t="s">
        <v>207</v>
      </c>
      <c r="K4265" s="54" t="s">
        <v>320</v>
      </c>
      <c r="L4265" s="89">
        <v>41674</v>
      </c>
      <c r="M4265" s="89"/>
      <c r="N4265" s="54" t="s">
        <v>321</v>
      </c>
      <c r="O4265" s="90">
        <v>0.43380000000000002</v>
      </c>
      <c r="P4265" s="54">
        <v>241</v>
      </c>
    </row>
    <row r="4266" spans="1:16" ht="24">
      <c r="A4266" s="54" t="s">
        <v>225</v>
      </c>
      <c r="B4266" s="54" t="s">
        <v>185</v>
      </c>
      <c r="C4266" s="54" t="s">
        <v>1144</v>
      </c>
      <c r="D4266" s="54" t="s">
        <v>163</v>
      </c>
      <c r="E4266" s="54" t="s">
        <v>1145</v>
      </c>
      <c r="F4266" s="54" t="s">
        <v>267</v>
      </c>
      <c r="G4266" s="54" t="s">
        <v>207</v>
      </c>
      <c r="H4266" s="54" t="s">
        <v>207</v>
      </c>
      <c r="I4266" s="54" t="s">
        <v>317</v>
      </c>
      <c r="J4266" s="54" t="s">
        <v>207</v>
      </c>
      <c r="K4266" s="54" t="s">
        <v>1047</v>
      </c>
      <c r="L4266" s="89">
        <v>41674</v>
      </c>
      <c r="M4266" s="89"/>
      <c r="N4266" s="54" t="s">
        <v>1048</v>
      </c>
      <c r="O4266" s="90">
        <v>0.48420000000000002</v>
      </c>
      <c r="P4266" s="54">
        <v>269</v>
      </c>
    </row>
    <row r="4267" spans="1:16" ht="24">
      <c r="A4267" s="54" t="s">
        <v>225</v>
      </c>
      <c r="B4267" s="54" t="s">
        <v>185</v>
      </c>
      <c r="C4267" s="54" t="s">
        <v>1144</v>
      </c>
      <c r="D4267" s="54" t="s">
        <v>163</v>
      </c>
      <c r="E4267" s="54" t="s">
        <v>1145</v>
      </c>
      <c r="F4267" s="54" t="s">
        <v>267</v>
      </c>
      <c r="G4267" s="54" t="s">
        <v>207</v>
      </c>
      <c r="H4267" s="54" t="s">
        <v>207</v>
      </c>
      <c r="I4267" s="54" t="s">
        <v>317</v>
      </c>
      <c r="J4267" s="54" t="s">
        <v>207</v>
      </c>
      <c r="K4267" s="54" t="s">
        <v>1051</v>
      </c>
      <c r="L4267" s="89">
        <v>41674</v>
      </c>
      <c r="M4267" s="89"/>
      <c r="N4267" s="54" t="s">
        <v>1052</v>
      </c>
      <c r="O4267" s="90">
        <v>0.1368</v>
      </c>
      <c r="P4267" s="54">
        <v>76</v>
      </c>
    </row>
    <row r="4268" spans="1:16" ht="24">
      <c r="A4268" s="54" t="s">
        <v>225</v>
      </c>
      <c r="B4268" s="54" t="s">
        <v>185</v>
      </c>
      <c r="C4268" s="54" t="s">
        <v>1144</v>
      </c>
      <c r="D4268" s="54" t="s">
        <v>163</v>
      </c>
      <c r="E4268" s="54" t="s">
        <v>1145</v>
      </c>
      <c r="F4268" s="54" t="s">
        <v>267</v>
      </c>
      <c r="G4268" s="54" t="s">
        <v>207</v>
      </c>
      <c r="H4268" s="54" t="s">
        <v>207</v>
      </c>
      <c r="I4268" s="54" t="s">
        <v>317</v>
      </c>
      <c r="J4268" s="54" t="s">
        <v>207</v>
      </c>
      <c r="K4268" s="54" t="s">
        <v>1055</v>
      </c>
      <c r="L4268" s="89">
        <v>41674</v>
      </c>
      <c r="M4268" s="89"/>
      <c r="N4268" s="54" t="s">
        <v>1056</v>
      </c>
      <c r="O4268" s="90">
        <v>0.2646</v>
      </c>
      <c r="P4268" s="54">
        <v>147</v>
      </c>
    </row>
    <row r="4269" spans="1:16" ht="24">
      <c r="A4269" s="54" t="s">
        <v>225</v>
      </c>
      <c r="B4269" s="54" t="s">
        <v>185</v>
      </c>
      <c r="C4269" s="54" t="s">
        <v>1144</v>
      </c>
      <c r="D4269" s="54" t="s">
        <v>163</v>
      </c>
      <c r="E4269" s="54" t="s">
        <v>1145</v>
      </c>
      <c r="F4269" s="54" t="s">
        <v>267</v>
      </c>
      <c r="G4269" s="54" t="s">
        <v>207</v>
      </c>
      <c r="H4269" s="54" t="s">
        <v>207</v>
      </c>
      <c r="I4269" s="54" t="s">
        <v>317</v>
      </c>
      <c r="J4269" s="54" t="s">
        <v>207</v>
      </c>
      <c r="K4269" s="54" t="s">
        <v>322</v>
      </c>
      <c r="L4269" s="89">
        <v>41674</v>
      </c>
      <c r="M4269" s="89"/>
      <c r="N4269" s="54" t="s">
        <v>323</v>
      </c>
      <c r="O4269" s="90">
        <v>0.27360000000000001</v>
      </c>
      <c r="P4269" s="54">
        <v>152</v>
      </c>
    </row>
    <row r="4270" spans="1:16" ht="24">
      <c r="A4270" s="54" t="s">
        <v>225</v>
      </c>
      <c r="B4270" s="54" t="s">
        <v>185</v>
      </c>
      <c r="C4270" s="54" t="s">
        <v>1144</v>
      </c>
      <c r="D4270" s="54" t="s">
        <v>163</v>
      </c>
      <c r="E4270" s="54" t="s">
        <v>1145</v>
      </c>
      <c r="F4270" s="54" t="s">
        <v>267</v>
      </c>
      <c r="G4270" s="54" t="s">
        <v>204</v>
      </c>
      <c r="H4270" s="54" t="s">
        <v>205</v>
      </c>
      <c r="I4270" s="54" t="s">
        <v>324</v>
      </c>
      <c r="J4270" s="54" t="s">
        <v>204</v>
      </c>
      <c r="K4270" s="54" t="s">
        <v>325</v>
      </c>
      <c r="L4270" s="89">
        <v>42171</v>
      </c>
      <c r="M4270" s="89"/>
      <c r="N4270" s="54" t="s">
        <v>326</v>
      </c>
      <c r="O4270" s="90">
        <v>0.35820000000000002</v>
      </c>
      <c r="P4270" s="54">
        <v>199</v>
      </c>
    </row>
    <row r="4271" spans="1:16" ht="24">
      <c r="A4271" s="54" t="s">
        <v>225</v>
      </c>
      <c r="B4271" s="54" t="s">
        <v>185</v>
      </c>
      <c r="C4271" s="54" t="s">
        <v>1144</v>
      </c>
      <c r="D4271" s="54" t="s">
        <v>163</v>
      </c>
      <c r="E4271" s="54" t="s">
        <v>1145</v>
      </c>
      <c r="F4271" s="54" t="s">
        <v>267</v>
      </c>
      <c r="G4271" s="54" t="s">
        <v>204</v>
      </c>
      <c r="H4271" s="54" t="s">
        <v>205</v>
      </c>
      <c r="I4271" s="54" t="s">
        <v>324</v>
      </c>
      <c r="J4271" s="54" t="s">
        <v>204</v>
      </c>
      <c r="K4271" s="54" t="s">
        <v>1057</v>
      </c>
      <c r="L4271" s="89">
        <v>42171</v>
      </c>
      <c r="M4271" s="89"/>
      <c r="N4271" s="54" t="s">
        <v>1058</v>
      </c>
      <c r="O4271" s="90">
        <v>0.15479999999999999</v>
      </c>
      <c r="P4271" s="54">
        <v>86</v>
      </c>
    </row>
    <row r="4272" spans="1:16" ht="24">
      <c r="A4272" s="54" t="s">
        <v>225</v>
      </c>
      <c r="B4272" s="54" t="s">
        <v>185</v>
      </c>
      <c r="C4272" s="54" t="s">
        <v>1144</v>
      </c>
      <c r="D4272" s="54" t="s">
        <v>163</v>
      </c>
      <c r="E4272" s="54" t="s">
        <v>1145</v>
      </c>
      <c r="F4272" s="54" t="s">
        <v>267</v>
      </c>
      <c r="G4272" s="54" t="s">
        <v>204</v>
      </c>
      <c r="H4272" s="54" t="s">
        <v>205</v>
      </c>
      <c r="I4272" s="54" t="s">
        <v>324</v>
      </c>
      <c r="J4272" s="54" t="s">
        <v>204</v>
      </c>
      <c r="K4272" s="54" t="s">
        <v>1059</v>
      </c>
      <c r="L4272" s="89">
        <v>42171</v>
      </c>
      <c r="M4272" s="89"/>
      <c r="N4272" s="54" t="s">
        <v>1060</v>
      </c>
      <c r="O4272" s="90">
        <v>0.27179999999999999</v>
      </c>
      <c r="P4272" s="54">
        <v>151</v>
      </c>
    </row>
    <row r="4273" spans="1:16" ht="24">
      <c r="A4273" s="54" t="s">
        <v>225</v>
      </c>
      <c r="B4273" s="54" t="s">
        <v>185</v>
      </c>
      <c r="C4273" s="54" t="s">
        <v>1144</v>
      </c>
      <c r="D4273" s="54" t="s">
        <v>163</v>
      </c>
      <c r="E4273" s="54" t="s">
        <v>1145</v>
      </c>
      <c r="F4273" s="54" t="s">
        <v>267</v>
      </c>
      <c r="G4273" s="54" t="s">
        <v>204</v>
      </c>
      <c r="H4273" s="54" t="s">
        <v>205</v>
      </c>
      <c r="I4273" s="54" t="s">
        <v>324</v>
      </c>
      <c r="J4273" s="54" t="s">
        <v>204</v>
      </c>
      <c r="K4273" s="54" t="s">
        <v>1061</v>
      </c>
      <c r="L4273" s="89">
        <v>42171</v>
      </c>
      <c r="M4273" s="89"/>
      <c r="N4273" s="54" t="s">
        <v>1062</v>
      </c>
      <c r="O4273" s="90">
        <v>0.1656</v>
      </c>
      <c r="P4273" s="54">
        <v>92</v>
      </c>
    </row>
    <row r="4274" spans="1:16" ht="24">
      <c r="A4274" s="54" t="s">
        <v>225</v>
      </c>
      <c r="B4274" s="54" t="s">
        <v>185</v>
      </c>
      <c r="C4274" s="54" t="s">
        <v>1144</v>
      </c>
      <c r="D4274" s="54" t="s">
        <v>163</v>
      </c>
      <c r="E4274" s="54" t="s">
        <v>1145</v>
      </c>
      <c r="F4274" s="54" t="s">
        <v>267</v>
      </c>
      <c r="G4274" s="54" t="s">
        <v>204</v>
      </c>
      <c r="H4274" s="54" t="s">
        <v>205</v>
      </c>
      <c r="I4274" s="54" t="s">
        <v>324</v>
      </c>
      <c r="J4274" s="54" t="s">
        <v>204</v>
      </c>
      <c r="K4274" s="54" t="s">
        <v>1063</v>
      </c>
      <c r="L4274" s="89">
        <v>42171</v>
      </c>
      <c r="M4274" s="89"/>
      <c r="N4274" s="54" t="s">
        <v>1064</v>
      </c>
      <c r="O4274" s="90">
        <v>0.16200000000000001</v>
      </c>
      <c r="P4274" s="54">
        <v>90</v>
      </c>
    </row>
    <row r="4275" spans="1:16" ht="24">
      <c r="A4275" s="54" t="s">
        <v>225</v>
      </c>
      <c r="B4275" s="54" t="s">
        <v>185</v>
      </c>
      <c r="C4275" s="54" t="s">
        <v>1144</v>
      </c>
      <c r="D4275" s="54" t="s">
        <v>163</v>
      </c>
      <c r="E4275" s="54" t="s">
        <v>1145</v>
      </c>
      <c r="F4275" s="54" t="s">
        <v>267</v>
      </c>
      <c r="G4275" s="54" t="s">
        <v>204</v>
      </c>
      <c r="H4275" s="54" t="s">
        <v>205</v>
      </c>
      <c r="I4275" s="54" t="s">
        <v>324</v>
      </c>
      <c r="J4275" s="54" t="s">
        <v>204</v>
      </c>
      <c r="K4275" s="54" t="s">
        <v>327</v>
      </c>
      <c r="L4275" s="89">
        <v>42171</v>
      </c>
      <c r="M4275" s="89"/>
      <c r="N4275" s="54" t="s">
        <v>328</v>
      </c>
      <c r="O4275" s="90">
        <v>0.31140000000000001</v>
      </c>
      <c r="P4275" s="54">
        <v>173</v>
      </c>
    </row>
    <row r="4276" spans="1:16" ht="24">
      <c r="A4276" s="54" t="s">
        <v>225</v>
      </c>
      <c r="B4276" s="54" t="s">
        <v>185</v>
      </c>
      <c r="C4276" s="54" t="s">
        <v>1144</v>
      </c>
      <c r="D4276" s="54" t="s">
        <v>163</v>
      </c>
      <c r="E4276" s="54" t="s">
        <v>1145</v>
      </c>
      <c r="F4276" s="54" t="s">
        <v>267</v>
      </c>
      <c r="G4276" s="54" t="s">
        <v>204</v>
      </c>
      <c r="H4276" s="54" t="s">
        <v>205</v>
      </c>
      <c r="I4276" s="54" t="s">
        <v>324</v>
      </c>
      <c r="J4276" s="54" t="s">
        <v>204</v>
      </c>
      <c r="K4276" s="54" t="s">
        <v>329</v>
      </c>
      <c r="L4276" s="89">
        <v>42171</v>
      </c>
      <c r="M4276" s="89"/>
      <c r="N4276" s="54" t="s">
        <v>330</v>
      </c>
      <c r="O4276" s="90">
        <v>0.14580000000000001</v>
      </c>
      <c r="P4276" s="54">
        <v>81</v>
      </c>
    </row>
    <row r="4277" spans="1:16" ht="24">
      <c r="A4277" s="54" t="s">
        <v>225</v>
      </c>
      <c r="B4277" s="54" t="s">
        <v>185</v>
      </c>
      <c r="C4277" s="54" t="s">
        <v>1144</v>
      </c>
      <c r="D4277" s="54" t="s">
        <v>163</v>
      </c>
      <c r="E4277" s="54" t="s">
        <v>1145</v>
      </c>
      <c r="F4277" s="54" t="s">
        <v>267</v>
      </c>
      <c r="G4277" s="54" t="s">
        <v>204</v>
      </c>
      <c r="H4277" s="54" t="s">
        <v>205</v>
      </c>
      <c r="I4277" s="54" t="s">
        <v>324</v>
      </c>
      <c r="J4277" s="54" t="s">
        <v>204</v>
      </c>
      <c r="K4277" s="54" t="s">
        <v>1065</v>
      </c>
      <c r="L4277" s="89">
        <v>42171</v>
      </c>
      <c r="M4277" s="89"/>
      <c r="N4277" s="54" t="s">
        <v>1066</v>
      </c>
      <c r="O4277" s="90">
        <v>0.18360000000000001</v>
      </c>
      <c r="P4277" s="54">
        <v>102</v>
      </c>
    </row>
    <row r="4278" spans="1:16" ht="24">
      <c r="A4278" s="54" t="s">
        <v>225</v>
      </c>
      <c r="B4278" s="54" t="s">
        <v>185</v>
      </c>
      <c r="C4278" s="54" t="s">
        <v>1144</v>
      </c>
      <c r="D4278" s="54" t="s">
        <v>163</v>
      </c>
      <c r="E4278" s="54" t="s">
        <v>1145</v>
      </c>
      <c r="F4278" s="54" t="s">
        <v>267</v>
      </c>
      <c r="G4278" s="54" t="s">
        <v>204</v>
      </c>
      <c r="H4278" s="54" t="s">
        <v>331</v>
      </c>
      <c r="I4278" s="54" t="s">
        <v>332</v>
      </c>
      <c r="J4278" s="54" t="s">
        <v>204</v>
      </c>
      <c r="K4278" s="54" t="s">
        <v>331</v>
      </c>
      <c r="L4278" s="89">
        <v>42101</v>
      </c>
      <c r="M4278" s="89"/>
      <c r="N4278" s="54" t="s">
        <v>333</v>
      </c>
      <c r="O4278" s="90">
        <v>0.29520000000000002</v>
      </c>
      <c r="P4278" s="54">
        <v>164</v>
      </c>
    </row>
    <row r="4279" spans="1:16" ht="24">
      <c r="A4279" s="54" t="s">
        <v>225</v>
      </c>
      <c r="B4279" s="54" t="s">
        <v>185</v>
      </c>
      <c r="C4279" s="54" t="s">
        <v>1144</v>
      </c>
      <c r="D4279" s="54" t="s">
        <v>163</v>
      </c>
      <c r="E4279" s="54" t="s">
        <v>1145</v>
      </c>
      <c r="F4279" s="54" t="s">
        <v>267</v>
      </c>
      <c r="G4279" s="54" t="s">
        <v>204</v>
      </c>
      <c r="H4279" s="54" t="s">
        <v>206</v>
      </c>
      <c r="I4279" s="54" t="s">
        <v>1069</v>
      </c>
      <c r="J4279" s="54" t="s">
        <v>204</v>
      </c>
      <c r="K4279" s="54" t="s">
        <v>1070</v>
      </c>
      <c r="L4279" s="89">
        <v>41688</v>
      </c>
      <c r="M4279" s="89"/>
      <c r="N4279" s="54" t="s">
        <v>1071</v>
      </c>
      <c r="O4279" s="90">
        <v>0.58679999999999999</v>
      </c>
      <c r="P4279" s="54">
        <v>326</v>
      </c>
    </row>
    <row r="4280" spans="1:16" ht="24">
      <c r="A4280" s="54" t="s">
        <v>225</v>
      </c>
      <c r="B4280" s="54" t="s">
        <v>185</v>
      </c>
      <c r="C4280" s="54" t="s">
        <v>1144</v>
      </c>
      <c r="D4280" s="54" t="s">
        <v>163</v>
      </c>
      <c r="E4280" s="54" t="s">
        <v>1145</v>
      </c>
      <c r="F4280" s="54" t="s">
        <v>267</v>
      </c>
      <c r="G4280" s="54" t="s">
        <v>204</v>
      </c>
      <c r="H4280" s="54" t="s">
        <v>206</v>
      </c>
      <c r="I4280" s="54" t="s">
        <v>1069</v>
      </c>
      <c r="J4280" s="54" t="s">
        <v>204</v>
      </c>
      <c r="K4280" s="54" t="s">
        <v>1072</v>
      </c>
      <c r="L4280" s="89">
        <v>41688</v>
      </c>
      <c r="M4280" s="89"/>
      <c r="N4280" s="54" t="s">
        <v>1073</v>
      </c>
      <c r="O4280" s="90">
        <v>0.52200000000000002</v>
      </c>
      <c r="P4280" s="54">
        <v>290</v>
      </c>
    </row>
    <row r="4281" spans="1:16" ht="24">
      <c r="A4281" s="54" t="s">
        <v>225</v>
      </c>
      <c r="B4281" s="54" t="s">
        <v>185</v>
      </c>
      <c r="C4281" s="54" t="s">
        <v>1144</v>
      </c>
      <c r="D4281" s="54" t="s">
        <v>163</v>
      </c>
      <c r="E4281" s="54" t="s">
        <v>1145</v>
      </c>
      <c r="F4281" s="54" t="s">
        <v>267</v>
      </c>
      <c r="G4281" s="54" t="s">
        <v>204</v>
      </c>
      <c r="H4281" s="54" t="s">
        <v>206</v>
      </c>
      <c r="I4281" s="54" t="s">
        <v>1069</v>
      </c>
      <c r="J4281" s="54" t="s">
        <v>204</v>
      </c>
      <c r="K4281" s="54" t="s">
        <v>1074</v>
      </c>
      <c r="L4281" s="89">
        <v>41688</v>
      </c>
      <c r="M4281" s="89"/>
      <c r="N4281" s="54" t="s">
        <v>1075</v>
      </c>
      <c r="O4281" s="90">
        <v>0.37620000000000009</v>
      </c>
      <c r="P4281" s="54">
        <v>209</v>
      </c>
    </row>
    <row r="4282" spans="1:16" ht="24">
      <c r="A4282" s="54" t="s">
        <v>225</v>
      </c>
      <c r="B4282" s="54" t="s">
        <v>185</v>
      </c>
      <c r="C4282" s="54" t="s">
        <v>1144</v>
      </c>
      <c r="D4282" s="54" t="s">
        <v>163</v>
      </c>
      <c r="E4282" s="54" t="s">
        <v>1145</v>
      </c>
      <c r="F4282" s="54" t="s">
        <v>267</v>
      </c>
      <c r="G4282" s="54" t="s">
        <v>204</v>
      </c>
      <c r="H4282" s="54" t="s">
        <v>206</v>
      </c>
      <c r="I4282" s="54" t="s">
        <v>1069</v>
      </c>
      <c r="J4282" s="54" t="s">
        <v>204</v>
      </c>
      <c r="K4282" s="54" t="s">
        <v>1076</v>
      </c>
      <c r="L4282" s="89">
        <v>41688</v>
      </c>
      <c r="M4282" s="89"/>
      <c r="N4282" s="54" t="s">
        <v>1077</v>
      </c>
      <c r="O4282" s="90">
        <v>0.3096000000000001</v>
      </c>
      <c r="P4282" s="54">
        <v>172</v>
      </c>
    </row>
    <row r="4283" spans="1:16" ht="24">
      <c r="A4283" s="54" t="s">
        <v>225</v>
      </c>
      <c r="B4283" s="54" t="s">
        <v>185</v>
      </c>
      <c r="C4283" s="54" t="s">
        <v>1144</v>
      </c>
      <c r="D4283" s="54" t="s">
        <v>163</v>
      </c>
      <c r="E4283" s="54" t="s">
        <v>1145</v>
      </c>
      <c r="F4283" s="54" t="s">
        <v>267</v>
      </c>
      <c r="G4283" s="54" t="s">
        <v>204</v>
      </c>
      <c r="H4283" s="54" t="s">
        <v>206</v>
      </c>
      <c r="I4283" s="54" t="s">
        <v>1069</v>
      </c>
      <c r="J4283" s="54" t="s">
        <v>204</v>
      </c>
      <c r="K4283" s="54" t="s">
        <v>1078</v>
      </c>
      <c r="L4283" s="89">
        <v>41688</v>
      </c>
      <c r="M4283" s="89"/>
      <c r="N4283" s="54" t="s">
        <v>1079</v>
      </c>
      <c r="O4283" s="90">
        <v>1.7010000000000001</v>
      </c>
      <c r="P4283" s="54">
        <v>945</v>
      </c>
    </row>
    <row r="4284" spans="1:16" ht="24">
      <c r="A4284" s="54" t="s">
        <v>225</v>
      </c>
      <c r="B4284" s="54" t="s">
        <v>185</v>
      </c>
      <c r="C4284" s="54" t="s">
        <v>1144</v>
      </c>
      <c r="D4284" s="54" t="s">
        <v>163</v>
      </c>
      <c r="E4284" s="54" t="s">
        <v>1145</v>
      </c>
      <c r="F4284" s="54" t="s">
        <v>267</v>
      </c>
      <c r="G4284" s="54" t="s">
        <v>204</v>
      </c>
      <c r="H4284" s="54" t="s">
        <v>206</v>
      </c>
      <c r="I4284" s="54" t="s">
        <v>1069</v>
      </c>
      <c r="J4284" s="54" t="s">
        <v>204</v>
      </c>
      <c r="K4284" s="54" t="s">
        <v>1080</v>
      </c>
      <c r="L4284" s="89">
        <v>41688</v>
      </c>
      <c r="M4284" s="89"/>
      <c r="N4284" s="54" t="s">
        <v>1081</v>
      </c>
      <c r="O4284" s="90">
        <v>0.52200000000000002</v>
      </c>
      <c r="P4284" s="54">
        <v>290</v>
      </c>
    </row>
    <row r="4285" spans="1:16" ht="24">
      <c r="A4285" s="54" t="s">
        <v>225</v>
      </c>
      <c r="B4285" s="54" t="s">
        <v>185</v>
      </c>
      <c r="C4285" s="54" t="s">
        <v>1144</v>
      </c>
      <c r="D4285" s="54" t="s">
        <v>163</v>
      </c>
      <c r="E4285" s="54" t="s">
        <v>1145</v>
      </c>
      <c r="F4285" s="54" t="s">
        <v>267</v>
      </c>
      <c r="G4285" s="54" t="s">
        <v>204</v>
      </c>
      <c r="H4285" s="54" t="s">
        <v>206</v>
      </c>
      <c r="I4285" s="54" t="s">
        <v>1069</v>
      </c>
      <c r="J4285" s="54" t="s">
        <v>204</v>
      </c>
      <c r="K4285" s="54" t="s">
        <v>1082</v>
      </c>
      <c r="L4285" s="89">
        <v>41688</v>
      </c>
      <c r="M4285" s="89"/>
      <c r="N4285" s="54" t="s">
        <v>1083</v>
      </c>
      <c r="O4285" s="90">
        <v>0.56700000000000017</v>
      </c>
      <c r="P4285" s="54">
        <v>315</v>
      </c>
    </row>
    <row r="4286" spans="1:16" ht="24">
      <c r="A4286" s="54" t="s">
        <v>225</v>
      </c>
      <c r="B4286" s="54" t="s">
        <v>185</v>
      </c>
      <c r="C4286" s="54" t="s">
        <v>1144</v>
      </c>
      <c r="D4286" s="54" t="s">
        <v>163</v>
      </c>
      <c r="E4286" s="54" t="s">
        <v>1145</v>
      </c>
      <c r="F4286" s="54" t="s">
        <v>267</v>
      </c>
      <c r="G4286" s="54" t="s">
        <v>204</v>
      </c>
      <c r="H4286" s="54" t="s">
        <v>206</v>
      </c>
      <c r="I4286" s="54" t="s">
        <v>1069</v>
      </c>
      <c r="J4286" s="54" t="s">
        <v>204</v>
      </c>
      <c r="K4286" s="54" t="s">
        <v>1086</v>
      </c>
      <c r="L4286" s="89">
        <v>41688</v>
      </c>
      <c r="M4286" s="89"/>
      <c r="N4286" s="54" t="s">
        <v>1087</v>
      </c>
      <c r="O4286" s="90">
        <v>0.37080000000000002</v>
      </c>
      <c r="P4286" s="54">
        <v>206</v>
      </c>
    </row>
    <row r="4287" spans="1:16" ht="24">
      <c r="A4287" s="54" t="s">
        <v>225</v>
      </c>
      <c r="B4287" s="54" t="s">
        <v>185</v>
      </c>
      <c r="C4287" s="54" t="s">
        <v>1144</v>
      </c>
      <c r="D4287" s="54" t="s">
        <v>163</v>
      </c>
      <c r="E4287" s="54" t="s">
        <v>1145</v>
      </c>
      <c r="F4287" s="54" t="s">
        <v>267</v>
      </c>
      <c r="G4287" s="54" t="s">
        <v>204</v>
      </c>
      <c r="H4287" s="54" t="s">
        <v>206</v>
      </c>
      <c r="I4287" s="54" t="s">
        <v>1069</v>
      </c>
      <c r="J4287" s="54" t="s">
        <v>204</v>
      </c>
      <c r="K4287" s="54" t="s">
        <v>1088</v>
      </c>
      <c r="L4287" s="89">
        <v>41688</v>
      </c>
      <c r="M4287" s="89"/>
      <c r="N4287" s="54" t="s">
        <v>1089</v>
      </c>
      <c r="O4287" s="90">
        <v>0.8964000000000002</v>
      </c>
      <c r="P4287" s="54">
        <v>498</v>
      </c>
    </row>
    <row r="4288" spans="1:16" ht="24">
      <c r="A4288" s="54" t="s">
        <v>225</v>
      </c>
      <c r="B4288" s="54" t="s">
        <v>185</v>
      </c>
      <c r="C4288" s="54" t="s">
        <v>1144</v>
      </c>
      <c r="D4288" s="54" t="s">
        <v>163</v>
      </c>
      <c r="E4288" s="54" t="s">
        <v>1145</v>
      </c>
      <c r="F4288" s="54" t="s">
        <v>267</v>
      </c>
      <c r="G4288" s="54" t="s">
        <v>204</v>
      </c>
      <c r="H4288" s="54" t="s">
        <v>206</v>
      </c>
      <c r="I4288" s="54" t="s">
        <v>1069</v>
      </c>
      <c r="J4288" s="54" t="s">
        <v>204</v>
      </c>
      <c r="K4288" s="54" t="s">
        <v>1090</v>
      </c>
      <c r="L4288" s="89">
        <v>41688</v>
      </c>
      <c r="M4288" s="89"/>
      <c r="N4288" s="54" t="s">
        <v>1091</v>
      </c>
      <c r="O4288" s="90">
        <v>2.4264000000000001</v>
      </c>
      <c r="P4288" s="54">
        <v>1348</v>
      </c>
    </row>
    <row r="4289" spans="1:16" ht="24">
      <c r="A4289" s="54" t="s">
        <v>225</v>
      </c>
      <c r="B4289" s="54" t="s">
        <v>185</v>
      </c>
      <c r="C4289" s="54" t="s">
        <v>1144</v>
      </c>
      <c r="D4289" s="54" t="s">
        <v>163</v>
      </c>
      <c r="E4289" s="54" t="s">
        <v>1145</v>
      </c>
      <c r="F4289" s="54" t="s">
        <v>267</v>
      </c>
      <c r="G4289" s="54" t="s">
        <v>204</v>
      </c>
      <c r="H4289" s="54" t="s">
        <v>206</v>
      </c>
      <c r="I4289" s="54" t="s">
        <v>1069</v>
      </c>
      <c r="J4289" s="54" t="s">
        <v>204</v>
      </c>
      <c r="K4289" s="54" t="s">
        <v>1092</v>
      </c>
      <c r="L4289" s="89">
        <v>41688</v>
      </c>
      <c r="M4289" s="89"/>
      <c r="N4289" s="54" t="s">
        <v>1093</v>
      </c>
      <c r="O4289" s="90">
        <v>0.38340000000000002</v>
      </c>
      <c r="P4289" s="54">
        <v>213</v>
      </c>
    </row>
    <row r="4290" spans="1:16" ht="24">
      <c r="A4290" s="54" t="s">
        <v>225</v>
      </c>
      <c r="B4290" s="54" t="s">
        <v>185</v>
      </c>
      <c r="C4290" s="54" t="s">
        <v>1144</v>
      </c>
      <c r="D4290" s="54" t="s">
        <v>163</v>
      </c>
      <c r="E4290" s="54" t="s">
        <v>1145</v>
      </c>
      <c r="F4290" s="54" t="s">
        <v>267</v>
      </c>
      <c r="G4290" s="54" t="s">
        <v>360</v>
      </c>
      <c r="H4290" s="54" t="s">
        <v>1094</v>
      </c>
      <c r="I4290" s="54" t="s">
        <v>1095</v>
      </c>
      <c r="J4290" s="54" t="s">
        <v>360</v>
      </c>
      <c r="K4290" s="54" t="s">
        <v>1102</v>
      </c>
      <c r="L4290" s="89">
        <v>42671</v>
      </c>
      <c r="M4290" s="89"/>
      <c r="N4290" s="54" t="s">
        <v>1103</v>
      </c>
      <c r="O4290" s="90">
        <v>1.8E-3</v>
      </c>
      <c r="P4290" s="54">
        <v>1</v>
      </c>
    </row>
    <row r="4291" spans="1:16" ht="24">
      <c r="A4291" s="54" t="s">
        <v>225</v>
      </c>
      <c r="B4291" s="54" t="s">
        <v>185</v>
      </c>
      <c r="C4291" s="54" t="s">
        <v>1144</v>
      </c>
      <c r="D4291" s="54" t="s">
        <v>163</v>
      </c>
      <c r="E4291" s="54" t="s">
        <v>1145</v>
      </c>
      <c r="F4291" s="54" t="s">
        <v>267</v>
      </c>
      <c r="G4291" s="54" t="s">
        <v>360</v>
      </c>
      <c r="H4291" s="54" t="s">
        <v>1094</v>
      </c>
      <c r="I4291" s="54" t="s">
        <v>1095</v>
      </c>
      <c r="J4291" s="54" t="s">
        <v>360</v>
      </c>
      <c r="K4291" s="54" t="s">
        <v>1105</v>
      </c>
      <c r="L4291" s="89">
        <v>42671</v>
      </c>
      <c r="M4291" s="89"/>
      <c r="N4291" s="54" t="s">
        <v>1106</v>
      </c>
      <c r="O4291" s="90">
        <v>3.6000000000000012E-3</v>
      </c>
      <c r="P4291" s="54">
        <v>2</v>
      </c>
    </row>
    <row r="4292" spans="1:16" ht="24">
      <c r="A4292" s="54" t="s">
        <v>225</v>
      </c>
      <c r="B4292" s="54" t="s">
        <v>185</v>
      </c>
      <c r="C4292" s="54" t="s">
        <v>1144</v>
      </c>
      <c r="D4292" s="54" t="s">
        <v>163</v>
      </c>
      <c r="E4292" s="54" t="s">
        <v>1145</v>
      </c>
      <c r="F4292" s="54" t="s">
        <v>267</v>
      </c>
      <c r="G4292" s="54" t="s">
        <v>360</v>
      </c>
      <c r="H4292" s="54" t="s">
        <v>1094</v>
      </c>
      <c r="I4292" s="54" t="s">
        <v>1095</v>
      </c>
      <c r="J4292" s="54" t="s">
        <v>360</v>
      </c>
      <c r="K4292" s="54" t="s">
        <v>1107</v>
      </c>
      <c r="L4292" s="89">
        <v>42671</v>
      </c>
      <c r="M4292" s="89"/>
      <c r="N4292" s="54" t="s">
        <v>1108</v>
      </c>
      <c r="O4292" s="90">
        <v>1.0800000000000001E-2</v>
      </c>
      <c r="P4292" s="54">
        <v>6</v>
      </c>
    </row>
    <row r="4293" spans="1:16" ht="24">
      <c r="A4293" s="54" t="s">
        <v>225</v>
      </c>
      <c r="B4293" s="54" t="s">
        <v>185</v>
      </c>
      <c r="C4293" s="54" t="s">
        <v>1144</v>
      </c>
      <c r="D4293" s="54" t="s">
        <v>163</v>
      </c>
      <c r="E4293" s="54" t="s">
        <v>1145</v>
      </c>
      <c r="F4293" s="54" t="s">
        <v>267</v>
      </c>
      <c r="G4293" s="54" t="s">
        <v>360</v>
      </c>
      <c r="H4293" s="54" t="s">
        <v>1094</v>
      </c>
      <c r="I4293" s="54" t="s">
        <v>1095</v>
      </c>
      <c r="J4293" s="54" t="s">
        <v>360</v>
      </c>
      <c r="K4293" s="54" t="s">
        <v>1109</v>
      </c>
      <c r="L4293" s="89">
        <v>42671</v>
      </c>
      <c r="M4293" s="89"/>
      <c r="N4293" s="54" t="s">
        <v>1110</v>
      </c>
      <c r="O4293" s="90">
        <v>1.8E-3</v>
      </c>
      <c r="P4293" s="54">
        <v>1</v>
      </c>
    </row>
    <row r="4294" spans="1:16" ht="24">
      <c r="A4294" s="54" t="s">
        <v>225</v>
      </c>
      <c r="B4294" s="54" t="s">
        <v>185</v>
      </c>
      <c r="C4294" s="54" t="s">
        <v>1144</v>
      </c>
      <c r="D4294" s="54" t="s">
        <v>163</v>
      </c>
      <c r="E4294" s="54" t="s">
        <v>1145</v>
      </c>
      <c r="F4294" s="54" t="s">
        <v>267</v>
      </c>
      <c r="G4294" s="54" t="s">
        <v>360</v>
      </c>
      <c r="H4294" s="54" t="s">
        <v>1094</v>
      </c>
      <c r="I4294" s="54" t="s">
        <v>1095</v>
      </c>
      <c r="J4294" s="54" t="s">
        <v>360</v>
      </c>
      <c r="K4294" s="54" t="s">
        <v>1111</v>
      </c>
      <c r="L4294" s="89">
        <v>42671</v>
      </c>
      <c r="M4294" s="89"/>
      <c r="N4294" s="54" t="s">
        <v>1112</v>
      </c>
      <c r="O4294" s="90">
        <v>5.4000000000000003E-3</v>
      </c>
      <c r="P4294" s="54">
        <v>3</v>
      </c>
    </row>
    <row r="4295" spans="1:16" ht="24">
      <c r="A4295" s="54" t="s">
        <v>225</v>
      </c>
      <c r="B4295" s="54" t="s">
        <v>185</v>
      </c>
      <c r="C4295" s="54" t="s">
        <v>1144</v>
      </c>
      <c r="D4295" s="54" t="s">
        <v>163</v>
      </c>
      <c r="E4295" s="54" t="s">
        <v>1145</v>
      </c>
      <c r="F4295" s="54" t="s">
        <v>267</v>
      </c>
      <c r="G4295" s="54" t="s">
        <v>360</v>
      </c>
      <c r="H4295" s="54" t="s">
        <v>1113</v>
      </c>
      <c r="I4295" s="54" t="s">
        <v>1114</v>
      </c>
      <c r="J4295" s="54" t="s">
        <v>360</v>
      </c>
      <c r="K4295" s="54" t="s">
        <v>1113</v>
      </c>
      <c r="L4295" s="89">
        <v>42965</v>
      </c>
      <c r="M4295" s="89"/>
      <c r="N4295" s="54" t="s">
        <v>1115</v>
      </c>
      <c r="O4295" s="90">
        <v>1.8E-3</v>
      </c>
      <c r="P4295" s="54">
        <v>1</v>
      </c>
    </row>
    <row r="4296" spans="1:16" ht="24">
      <c r="A4296" s="54" t="s">
        <v>225</v>
      </c>
      <c r="B4296" s="54" t="s">
        <v>185</v>
      </c>
      <c r="C4296" s="54" t="s">
        <v>265</v>
      </c>
      <c r="D4296" s="54" t="s">
        <v>163</v>
      </c>
      <c r="E4296" s="54" t="s">
        <v>266</v>
      </c>
      <c r="F4296" s="54" t="s">
        <v>267</v>
      </c>
      <c r="G4296" s="54" t="s">
        <v>186</v>
      </c>
      <c r="H4296" s="54" t="s">
        <v>382</v>
      </c>
      <c r="I4296" s="54" t="s">
        <v>383</v>
      </c>
      <c r="J4296" s="54" t="s">
        <v>186</v>
      </c>
      <c r="K4296" s="54" t="s">
        <v>382</v>
      </c>
      <c r="L4296" s="89">
        <v>42230</v>
      </c>
      <c r="M4296" s="89"/>
      <c r="N4296" s="54" t="s">
        <v>384</v>
      </c>
      <c r="O4296" s="90">
        <v>3.3156663999999998E-3</v>
      </c>
      <c r="P4296" s="54">
        <v>14</v>
      </c>
    </row>
    <row r="4297" spans="1:16" ht="24">
      <c r="A4297" s="54" t="s">
        <v>225</v>
      </c>
      <c r="B4297" s="54" t="s">
        <v>185</v>
      </c>
      <c r="C4297" s="54" t="s">
        <v>265</v>
      </c>
      <c r="D4297" s="54" t="s">
        <v>163</v>
      </c>
      <c r="E4297" s="54" t="s">
        <v>266</v>
      </c>
      <c r="F4297" s="54" t="s">
        <v>267</v>
      </c>
      <c r="G4297" s="54" t="s">
        <v>186</v>
      </c>
      <c r="H4297" s="54" t="s">
        <v>187</v>
      </c>
      <c r="I4297" s="54" t="s">
        <v>268</v>
      </c>
      <c r="J4297" s="54" t="s">
        <v>186</v>
      </c>
      <c r="K4297" s="54" t="s">
        <v>187</v>
      </c>
      <c r="L4297" s="89">
        <v>42094</v>
      </c>
      <c r="M4297" s="89"/>
      <c r="N4297" s="54" t="s">
        <v>269</v>
      </c>
      <c r="O4297" s="90">
        <v>0.1193919945</v>
      </c>
      <c r="P4297" s="54">
        <v>325</v>
      </c>
    </row>
    <row r="4298" spans="1:16" ht="24">
      <c r="A4298" s="54" t="s">
        <v>225</v>
      </c>
      <c r="B4298" s="54" t="s">
        <v>185</v>
      </c>
      <c r="C4298" s="54" t="s">
        <v>265</v>
      </c>
      <c r="D4298" s="54" t="s">
        <v>163</v>
      </c>
      <c r="E4298" s="54" t="s">
        <v>266</v>
      </c>
      <c r="F4298" s="54" t="s">
        <v>267</v>
      </c>
      <c r="G4298" s="54" t="s">
        <v>186</v>
      </c>
      <c r="H4298" s="54" t="s">
        <v>187</v>
      </c>
      <c r="I4298" s="54" t="s">
        <v>270</v>
      </c>
      <c r="J4298" s="54" t="s">
        <v>186</v>
      </c>
      <c r="K4298" s="54" t="s">
        <v>392</v>
      </c>
      <c r="L4298" s="89">
        <v>42251</v>
      </c>
      <c r="M4298" s="89"/>
      <c r="N4298" s="54" t="s">
        <v>393</v>
      </c>
      <c r="O4298" s="90">
        <v>2.3683330000000001E-4</v>
      </c>
      <c r="P4298" s="54">
        <v>1</v>
      </c>
    </row>
    <row r="4299" spans="1:16" ht="24">
      <c r="A4299" s="54" t="s">
        <v>225</v>
      </c>
      <c r="B4299" s="54" t="s">
        <v>185</v>
      </c>
      <c r="C4299" s="54" t="s">
        <v>265</v>
      </c>
      <c r="D4299" s="54" t="s">
        <v>163</v>
      </c>
      <c r="E4299" s="54" t="s">
        <v>266</v>
      </c>
      <c r="F4299" s="54" t="s">
        <v>267</v>
      </c>
      <c r="G4299" s="54" t="s">
        <v>186</v>
      </c>
      <c r="H4299" s="54" t="s">
        <v>187</v>
      </c>
      <c r="I4299" s="54" t="s">
        <v>270</v>
      </c>
      <c r="J4299" s="54" t="s">
        <v>186</v>
      </c>
      <c r="K4299" s="54" t="s">
        <v>271</v>
      </c>
      <c r="L4299" s="89">
        <v>42251</v>
      </c>
      <c r="M4299" s="89"/>
      <c r="N4299" s="54" t="s">
        <v>272</v>
      </c>
      <c r="O4299" s="90">
        <v>6.3944995000000003E-3</v>
      </c>
      <c r="P4299" s="54">
        <v>27</v>
      </c>
    </row>
    <row r="4300" spans="1:16" ht="24">
      <c r="A4300" s="54" t="s">
        <v>225</v>
      </c>
      <c r="B4300" s="54" t="s">
        <v>185</v>
      </c>
      <c r="C4300" s="54" t="s">
        <v>265</v>
      </c>
      <c r="D4300" s="54" t="s">
        <v>163</v>
      </c>
      <c r="E4300" s="54" t="s">
        <v>266</v>
      </c>
      <c r="F4300" s="54" t="s">
        <v>267</v>
      </c>
      <c r="G4300" s="54" t="s">
        <v>186</v>
      </c>
      <c r="H4300" s="54" t="s">
        <v>187</v>
      </c>
      <c r="I4300" s="54" t="s">
        <v>270</v>
      </c>
      <c r="J4300" s="54" t="s">
        <v>186</v>
      </c>
      <c r="K4300" s="54" t="s">
        <v>394</v>
      </c>
      <c r="L4300" s="89">
        <v>42251</v>
      </c>
      <c r="M4300" s="89"/>
      <c r="N4300" s="54" t="s">
        <v>395</v>
      </c>
      <c r="O4300" s="90">
        <v>3.7798664000000003E-2</v>
      </c>
      <c r="P4300" s="54">
        <v>152</v>
      </c>
    </row>
    <row r="4301" spans="1:16" ht="24">
      <c r="A4301" s="54" t="s">
        <v>225</v>
      </c>
      <c r="B4301" s="54" t="s">
        <v>185</v>
      </c>
      <c r="C4301" s="54" t="s">
        <v>265</v>
      </c>
      <c r="D4301" s="54" t="s">
        <v>163</v>
      </c>
      <c r="E4301" s="54" t="s">
        <v>266</v>
      </c>
      <c r="F4301" s="54" t="s">
        <v>267</v>
      </c>
      <c r="G4301" s="54" t="s">
        <v>186</v>
      </c>
      <c r="H4301" s="54" t="s">
        <v>187</v>
      </c>
      <c r="I4301" s="54" t="s">
        <v>270</v>
      </c>
      <c r="J4301" s="54" t="s">
        <v>186</v>
      </c>
      <c r="K4301" s="54" t="s">
        <v>396</v>
      </c>
      <c r="L4301" s="89">
        <v>42251</v>
      </c>
      <c r="M4301" s="89"/>
      <c r="N4301" s="54" t="s">
        <v>397</v>
      </c>
      <c r="O4301" s="90">
        <v>3.0788331E-3</v>
      </c>
      <c r="P4301" s="54">
        <v>13</v>
      </c>
    </row>
    <row r="4302" spans="1:16" ht="24">
      <c r="A4302" s="54" t="s">
        <v>225</v>
      </c>
      <c r="B4302" s="54" t="s">
        <v>185</v>
      </c>
      <c r="C4302" s="54" t="s">
        <v>265</v>
      </c>
      <c r="D4302" s="54" t="s">
        <v>163</v>
      </c>
      <c r="E4302" s="54" t="s">
        <v>266</v>
      </c>
      <c r="F4302" s="54" t="s">
        <v>267</v>
      </c>
      <c r="G4302" s="54" t="s">
        <v>186</v>
      </c>
      <c r="H4302" s="54" t="s">
        <v>187</v>
      </c>
      <c r="I4302" s="54" t="s">
        <v>270</v>
      </c>
      <c r="J4302" s="54" t="s">
        <v>186</v>
      </c>
      <c r="K4302" s="54" t="s">
        <v>273</v>
      </c>
      <c r="L4302" s="89">
        <v>42251</v>
      </c>
      <c r="M4302" s="89"/>
      <c r="N4302" s="54" t="s">
        <v>274</v>
      </c>
      <c r="O4302" s="90">
        <v>0.12660082440000001</v>
      </c>
      <c r="P4302" s="54">
        <v>507</v>
      </c>
    </row>
    <row r="4303" spans="1:16" ht="24">
      <c r="A4303" s="54" t="s">
        <v>225</v>
      </c>
      <c r="B4303" s="54" t="s">
        <v>185</v>
      </c>
      <c r="C4303" s="54" t="s">
        <v>265</v>
      </c>
      <c r="D4303" s="54" t="s">
        <v>163</v>
      </c>
      <c r="E4303" s="54" t="s">
        <v>266</v>
      </c>
      <c r="F4303" s="54" t="s">
        <v>267</v>
      </c>
      <c r="G4303" s="54" t="s">
        <v>186</v>
      </c>
      <c r="H4303" s="54" t="s">
        <v>187</v>
      </c>
      <c r="I4303" s="54" t="s">
        <v>270</v>
      </c>
      <c r="J4303" s="54" t="s">
        <v>186</v>
      </c>
      <c r="K4303" s="54" t="s">
        <v>398</v>
      </c>
      <c r="L4303" s="89">
        <v>42251</v>
      </c>
      <c r="M4303" s="89"/>
      <c r="N4303" s="54" t="s">
        <v>399</v>
      </c>
      <c r="O4303" s="90">
        <v>3.0788331E-3</v>
      </c>
      <c r="P4303" s="54">
        <v>13</v>
      </c>
    </row>
    <row r="4304" spans="1:16" ht="24">
      <c r="A4304" s="54" t="s">
        <v>225</v>
      </c>
      <c r="B4304" s="54" t="s">
        <v>185</v>
      </c>
      <c r="C4304" s="54" t="s">
        <v>265</v>
      </c>
      <c r="D4304" s="54" t="s">
        <v>163</v>
      </c>
      <c r="E4304" s="54" t="s">
        <v>266</v>
      </c>
      <c r="F4304" s="54" t="s">
        <v>267</v>
      </c>
      <c r="G4304" s="54" t="s">
        <v>186</v>
      </c>
      <c r="H4304" s="54" t="s">
        <v>187</v>
      </c>
      <c r="I4304" s="54" t="s">
        <v>270</v>
      </c>
      <c r="J4304" s="54" t="s">
        <v>186</v>
      </c>
      <c r="K4304" s="54" t="s">
        <v>400</v>
      </c>
      <c r="L4304" s="89">
        <v>42251</v>
      </c>
      <c r="M4304" s="89"/>
      <c r="N4304" s="54" t="s">
        <v>401</v>
      </c>
      <c r="O4304" s="90">
        <v>5.89714956E-2</v>
      </c>
      <c r="P4304" s="54">
        <v>249</v>
      </c>
    </row>
    <row r="4305" spans="1:16" ht="24">
      <c r="A4305" s="54" t="s">
        <v>225</v>
      </c>
      <c r="B4305" s="54" t="s">
        <v>185</v>
      </c>
      <c r="C4305" s="54" t="s">
        <v>265</v>
      </c>
      <c r="D4305" s="54" t="s">
        <v>163</v>
      </c>
      <c r="E4305" s="54" t="s">
        <v>266</v>
      </c>
      <c r="F4305" s="54" t="s">
        <v>267</v>
      </c>
      <c r="G4305" s="54" t="s">
        <v>186</v>
      </c>
      <c r="H4305" s="54" t="s">
        <v>404</v>
      </c>
      <c r="I4305" s="54" t="s">
        <v>405</v>
      </c>
      <c r="J4305" s="54" t="s">
        <v>186</v>
      </c>
      <c r="K4305" s="54" t="s">
        <v>404</v>
      </c>
      <c r="L4305" s="89">
        <v>42059</v>
      </c>
      <c r="M4305" s="89"/>
      <c r="N4305" s="54" t="s">
        <v>406</v>
      </c>
      <c r="O4305" s="90">
        <v>2.0078332099999999E-2</v>
      </c>
      <c r="P4305" s="54">
        <v>71</v>
      </c>
    </row>
    <row r="4306" spans="1:16" ht="24">
      <c r="A4306" s="54" t="s">
        <v>225</v>
      </c>
      <c r="B4306" s="54" t="s">
        <v>185</v>
      </c>
      <c r="C4306" s="54" t="s">
        <v>265</v>
      </c>
      <c r="D4306" s="54" t="s">
        <v>163</v>
      </c>
      <c r="E4306" s="54" t="s">
        <v>266</v>
      </c>
      <c r="F4306" s="54" t="s">
        <v>267</v>
      </c>
      <c r="G4306" s="54" t="s">
        <v>411</v>
      </c>
      <c r="H4306" s="54" t="s">
        <v>411</v>
      </c>
      <c r="I4306" s="54" t="s">
        <v>412</v>
      </c>
      <c r="J4306" s="54" t="s">
        <v>411</v>
      </c>
      <c r="K4306" s="54" t="s">
        <v>415</v>
      </c>
      <c r="L4306" s="89">
        <v>41695</v>
      </c>
      <c r="M4306" s="89"/>
      <c r="N4306" s="54" t="s">
        <v>416</v>
      </c>
      <c r="O4306" s="90">
        <v>2.3683330000000001E-4</v>
      </c>
      <c r="P4306" s="54">
        <v>1</v>
      </c>
    </row>
    <row r="4307" spans="1:16" ht="24">
      <c r="A4307" s="54" t="s">
        <v>225</v>
      </c>
      <c r="B4307" s="54" t="s">
        <v>185</v>
      </c>
      <c r="C4307" s="54" t="s">
        <v>265</v>
      </c>
      <c r="D4307" s="54" t="s">
        <v>163</v>
      </c>
      <c r="E4307" s="54" t="s">
        <v>266</v>
      </c>
      <c r="F4307" s="54" t="s">
        <v>267</v>
      </c>
      <c r="G4307" s="54" t="s">
        <v>411</v>
      </c>
      <c r="H4307" s="54" t="s">
        <v>411</v>
      </c>
      <c r="I4307" s="54" t="s">
        <v>412</v>
      </c>
      <c r="J4307" s="54" t="s">
        <v>411</v>
      </c>
      <c r="K4307" s="54" t="s">
        <v>417</v>
      </c>
      <c r="L4307" s="89">
        <v>41695</v>
      </c>
      <c r="M4307" s="89"/>
      <c r="N4307" s="54" t="s">
        <v>418</v>
      </c>
      <c r="O4307" s="90">
        <v>4.7366660000000012E-4</v>
      </c>
      <c r="P4307" s="54">
        <v>2</v>
      </c>
    </row>
    <row r="4308" spans="1:16" ht="24">
      <c r="A4308" s="54" t="s">
        <v>225</v>
      </c>
      <c r="B4308" s="54" t="s">
        <v>185</v>
      </c>
      <c r="C4308" s="54" t="s">
        <v>265</v>
      </c>
      <c r="D4308" s="54" t="s">
        <v>163</v>
      </c>
      <c r="E4308" s="54" t="s">
        <v>266</v>
      </c>
      <c r="F4308" s="54" t="s">
        <v>267</v>
      </c>
      <c r="G4308" s="54" t="s">
        <v>411</v>
      </c>
      <c r="H4308" s="54" t="s">
        <v>411</v>
      </c>
      <c r="I4308" s="54" t="s">
        <v>412</v>
      </c>
      <c r="J4308" s="54" t="s">
        <v>411</v>
      </c>
      <c r="K4308" s="54" t="s">
        <v>419</v>
      </c>
      <c r="L4308" s="89">
        <v>41695</v>
      </c>
      <c r="M4308" s="89"/>
      <c r="N4308" s="54" t="s">
        <v>420</v>
      </c>
      <c r="O4308" s="90">
        <v>3.5000000000000001E-3</v>
      </c>
      <c r="P4308" s="54">
        <v>1</v>
      </c>
    </row>
    <row r="4309" spans="1:16" ht="24">
      <c r="A4309" s="54" t="s">
        <v>225</v>
      </c>
      <c r="B4309" s="54" t="s">
        <v>185</v>
      </c>
      <c r="C4309" s="54" t="s">
        <v>265</v>
      </c>
      <c r="D4309" s="54" t="s">
        <v>163</v>
      </c>
      <c r="E4309" s="54" t="s">
        <v>266</v>
      </c>
      <c r="F4309" s="54" t="s">
        <v>267</v>
      </c>
      <c r="G4309" s="54" t="s">
        <v>411</v>
      </c>
      <c r="H4309" s="54" t="s">
        <v>424</v>
      </c>
      <c r="I4309" s="54" t="s">
        <v>425</v>
      </c>
      <c r="J4309" s="54" t="s">
        <v>411</v>
      </c>
      <c r="K4309" s="54" t="s">
        <v>424</v>
      </c>
      <c r="L4309" s="89">
        <v>41933</v>
      </c>
      <c r="M4309" s="89"/>
      <c r="N4309" s="54" t="s">
        <v>426</v>
      </c>
      <c r="O4309" s="90">
        <v>7.1049990000000005E-4</v>
      </c>
      <c r="P4309" s="54">
        <v>3</v>
      </c>
    </row>
    <row r="4310" spans="1:16" ht="24">
      <c r="A4310" s="54" t="s">
        <v>225</v>
      </c>
      <c r="B4310" s="54" t="s">
        <v>185</v>
      </c>
      <c r="C4310" s="54" t="s">
        <v>265</v>
      </c>
      <c r="D4310" s="54" t="s">
        <v>163</v>
      </c>
      <c r="E4310" s="54" t="s">
        <v>266</v>
      </c>
      <c r="F4310" s="54" t="s">
        <v>267</v>
      </c>
      <c r="G4310" s="54" t="s">
        <v>411</v>
      </c>
      <c r="H4310" s="54" t="s">
        <v>427</v>
      </c>
      <c r="I4310" s="54" t="s">
        <v>428</v>
      </c>
      <c r="J4310" s="54" t="s">
        <v>411</v>
      </c>
      <c r="K4310" s="54" t="s">
        <v>429</v>
      </c>
      <c r="L4310" s="89">
        <v>42066</v>
      </c>
      <c r="M4310" s="89"/>
      <c r="N4310" s="54" t="s">
        <v>430</v>
      </c>
      <c r="O4310" s="90">
        <v>2.3683330000000001E-4</v>
      </c>
      <c r="P4310" s="54">
        <v>1</v>
      </c>
    </row>
    <row r="4311" spans="1:16" ht="24">
      <c r="A4311" s="54" t="s">
        <v>225</v>
      </c>
      <c r="B4311" s="54" t="s">
        <v>185</v>
      </c>
      <c r="C4311" s="54" t="s">
        <v>265</v>
      </c>
      <c r="D4311" s="54" t="s">
        <v>163</v>
      </c>
      <c r="E4311" s="54" t="s">
        <v>266</v>
      </c>
      <c r="F4311" s="54" t="s">
        <v>267</v>
      </c>
      <c r="G4311" s="54" t="s">
        <v>411</v>
      </c>
      <c r="H4311" s="54" t="s">
        <v>427</v>
      </c>
      <c r="I4311" s="54" t="s">
        <v>428</v>
      </c>
      <c r="J4311" s="54" t="s">
        <v>411</v>
      </c>
      <c r="K4311" s="54" t="s">
        <v>431</v>
      </c>
      <c r="L4311" s="89">
        <v>42066</v>
      </c>
      <c r="M4311" s="89"/>
      <c r="N4311" s="54" t="s">
        <v>432</v>
      </c>
      <c r="O4311" s="90">
        <v>2.3683330000000001E-4</v>
      </c>
      <c r="P4311" s="54">
        <v>1</v>
      </c>
    </row>
    <row r="4312" spans="1:16" ht="24">
      <c r="A4312" s="54" t="s">
        <v>225</v>
      </c>
      <c r="B4312" s="54" t="s">
        <v>185</v>
      </c>
      <c r="C4312" s="54" t="s">
        <v>265</v>
      </c>
      <c r="D4312" s="54" t="s">
        <v>163</v>
      </c>
      <c r="E4312" s="54" t="s">
        <v>266</v>
      </c>
      <c r="F4312" s="54" t="s">
        <v>267</v>
      </c>
      <c r="G4312" s="54" t="s">
        <v>411</v>
      </c>
      <c r="H4312" s="54" t="s">
        <v>427</v>
      </c>
      <c r="I4312" s="54" t="s">
        <v>428</v>
      </c>
      <c r="J4312" s="54" t="s">
        <v>411</v>
      </c>
      <c r="K4312" s="54" t="s">
        <v>433</v>
      </c>
      <c r="L4312" s="89">
        <v>42066</v>
      </c>
      <c r="M4312" s="89"/>
      <c r="N4312" s="54" t="s">
        <v>434</v>
      </c>
      <c r="O4312" s="90">
        <v>2.3683330000000001E-4</v>
      </c>
      <c r="P4312" s="54">
        <v>1</v>
      </c>
    </row>
    <row r="4313" spans="1:16" ht="24">
      <c r="A4313" s="54" t="s">
        <v>225</v>
      </c>
      <c r="B4313" s="54" t="s">
        <v>185</v>
      </c>
      <c r="C4313" s="54" t="s">
        <v>265</v>
      </c>
      <c r="D4313" s="54" t="s">
        <v>163</v>
      </c>
      <c r="E4313" s="54" t="s">
        <v>266</v>
      </c>
      <c r="F4313" s="54" t="s">
        <v>267</v>
      </c>
      <c r="G4313" s="54" t="s">
        <v>411</v>
      </c>
      <c r="H4313" s="54" t="s">
        <v>427</v>
      </c>
      <c r="I4313" s="54" t="s">
        <v>428</v>
      </c>
      <c r="J4313" s="54" t="s">
        <v>411</v>
      </c>
      <c r="K4313" s="54" t="s">
        <v>435</v>
      </c>
      <c r="L4313" s="89">
        <v>42066</v>
      </c>
      <c r="M4313" s="89"/>
      <c r="N4313" s="54" t="s">
        <v>436</v>
      </c>
      <c r="O4313" s="90">
        <v>2.3683330000000001E-4</v>
      </c>
      <c r="P4313" s="54">
        <v>1</v>
      </c>
    </row>
    <row r="4314" spans="1:16" ht="24">
      <c r="A4314" s="54" t="s">
        <v>225</v>
      </c>
      <c r="B4314" s="54" t="s">
        <v>185</v>
      </c>
      <c r="C4314" s="54" t="s">
        <v>265</v>
      </c>
      <c r="D4314" s="54" t="s">
        <v>163</v>
      </c>
      <c r="E4314" s="54" t="s">
        <v>266</v>
      </c>
      <c r="F4314" s="54" t="s">
        <v>267</v>
      </c>
      <c r="G4314" s="54" t="s">
        <v>411</v>
      </c>
      <c r="H4314" s="54" t="s">
        <v>427</v>
      </c>
      <c r="I4314" s="54" t="s">
        <v>428</v>
      </c>
      <c r="J4314" s="54" t="s">
        <v>411</v>
      </c>
      <c r="K4314" s="54" t="s">
        <v>439</v>
      </c>
      <c r="L4314" s="89">
        <v>42066</v>
      </c>
      <c r="M4314" s="89"/>
      <c r="N4314" s="54" t="s">
        <v>440</v>
      </c>
      <c r="O4314" s="90">
        <v>2.1314998000000001E-3</v>
      </c>
      <c r="P4314" s="54">
        <v>9</v>
      </c>
    </row>
    <row r="4315" spans="1:16" ht="24">
      <c r="A4315" s="54" t="s">
        <v>225</v>
      </c>
      <c r="B4315" s="54" t="s">
        <v>185</v>
      </c>
      <c r="C4315" s="54" t="s">
        <v>265</v>
      </c>
      <c r="D4315" s="54" t="s">
        <v>163</v>
      </c>
      <c r="E4315" s="54" t="s">
        <v>266</v>
      </c>
      <c r="F4315" s="54" t="s">
        <v>267</v>
      </c>
      <c r="G4315" s="54" t="s">
        <v>411</v>
      </c>
      <c r="H4315" s="54" t="s">
        <v>427</v>
      </c>
      <c r="I4315" s="54" t="s">
        <v>428</v>
      </c>
      <c r="J4315" s="54" t="s">
        <v>411</v>
      </c>
      <c r="K4315" s="54" t="s">
        <v>441</v>
      </c>
      <c r="L4315" s="89">
        <v>42066</v>
      </c>
      <c r="M4315" s="89"/>
      <c r="N4315" s="54" t="s">
        <v>442</v>
      </c>
      <c r="O4315" s="90">
        <v>1.4209998999999999E-3</v>
      </c>
      <c r="P4315" s="54">
        <v>6</v>
      </c>
    </row>
    <row r="4316" spans="1:16" ht="24">
      <c r="A4316" s="54" t="s">
        <v>225</v>
      </c>
      <c r="B4316" s="54" t="s">
        <v>185</v>
      </c>
      <c r="C4316" s="54" t="s">
        <v>265</v>
      </c>
      <c r="D4316" s="54" t="s">
        <v>163</v>
      </c>
      <c r="E4316" s="54" t="s">
        <v>266</v>
      </c>
      <c r="F4316" s="54" t="s">
        <v>267</v>
      </c>
      <c r="G4316" s="54" t="s">
        <v>411</v>
      </c>
      <c r="H4316" s="54" t="s">
        <v>427</v>
      </c>
      <c r="I4316" s="54" t="s">
        <v>428</v>
      </c>
      <c r="J4316" s="54" t="s">
        <v>411</v>
      </c>
      <c r="K4316" s="54" t="s">
        <v>443</v>
      </c>
      <c r="L4316" s="89">
        <v>42066</v>
      </c>
      <c r="M4316" s="89"/>
      <c r="N4316" s="54" t="s">
        <v>444</v>
      </c>
      <c r="O4316" s="90">
        <v>1.4209998999999999E-3</v>
      </c>
      <c r="P4316" s="54">
        <v>6</v>
      </c>
    </row>
    <row r="4317" spans="1:16" ht="24">
      <c r="A4317" s="54" t="s">
        <v>225</v>
      </c>
      <c r="B4317" s="54" t="s">
        <v>185</v>
      </c>
      <c r="C4317" s="54" t="s">
        <v>265</v>
      </c>
      <c r="D4317" s="54" t="s">
        <v>163</v>
      </c>
      <c r="E4317" s="54" t="s">
        <v>266</v>
      </c>
      <c r="F4317" s="54" t="s">
        <v>267</v>
      </c>
      <c r="G4317" s="54" t="s">
        <v>411</v>
      </c>
      <c r="H4317" s="54" t="s">
        <v>427</v>
      </c>
      <c r="I4317" s="54" t="s">
        <v>428</v>
      </c>
      <c r="J4317" s="54" t="s">
        <v>411</v>
      </c>
      <c r="K4317" s="54" t="s">
        <v>445</v>
      </c>
      <c r="L4317" s="89">
        <v>42066</v>
      </c>
      <c r="M4317" s="89"/>
      <c r="N4317" s="54" t="s">
        <v>446</v>
      </c>
      <c r="O4317" s="90">
        <v>7.1049990000000005E-4</v>
      </c>
      <c r="P4317" s="54">
        <v>3</v>
      </c>
    </row>
    <row r="4318" spans="1:16" ht="24">
      <c r="A4318" s="54" t="s">
        <v>225</v>
      </c>
      <c r="B4318" s="54" t="s">
        <v>185</v>
      </c>
      <c r="C4318" s="54" t="s">
        <v>265</v>
      </c>
      <c r="D4318" s="54" t="s">
        <v>163</v>
      </c>
      <c r="E4318" s="54" t="s">
        <v>266</v>
      </c>
      <c r="F4318" s="54" t="s">
        <v>267</v>
      </c>
      <c r="G4318" s="54" t="s">
        <v>192</v>
      </c>
      <c r="H4318" s="54" t="s">
        <v>447</v>
      </c>
      <c r="I4318" s="54" t="s">
        <v>455</v>
      </c>
      <c r="J4318" s="54" t="s">
        <v>192</v>
      </c>
      <c r="K4318" s="54" t="s">
        <v>447</v>
      </c>
      <c r="L4318" s="89">
        <v>41842</v>
      </c>
      <c r="M4318" s="89"/>
      <c r="N4318" s="54" t="s">
        <v>456</v>
      </c>
      <c r="O4318" s="90">
        <v>8.5259993999999995E-3</v>
      </c>
      <c r="P4318" s="54">
        <v>36</v>
      </c>
    </row>
    <row r="4319" spans="1:16" ht="24">
      <c r="A4319" s="54" t="s">
        <v>225</v>
      </c>
      <c r="B4319" s="54" t="s">
        <v>185</v>
      </c>
      <c r="C4319" s="54" t="s">
        <v>265</v>
      </c>
      <c r="D4319" s="54" t="s">
        <v>163</v>
      </c>
      <c r="E4319" s="54" t="s">
        <v>266</v>
      </c>
      <c r="F4319" s="54" t="s">
        <v>267</v>
      </c>
      <c r="G4319" s="54" t="s">
        <v>192</v>
      </c>
      <c r="H4319" s="54" t="s">
        <v>457</v>
      </c>
      <c r="I4319" s="54" t="s">
        <v>458</v>
      </c>
      <c r="J4319" s="54" t="s">
        <v>192</v>
      </c>
      <c r="K4319" s="54" t="s">
        <v>457</v>
      </c>
      <c r="L4319" s="89">
        <v>41800</v>
      </c>
      <c r="M4319" s="89"/>
      <c r="N4319" s="54" t="s">
        <v>459</v>
      </c>
      <c r="O4319" s="90">
        <v>1.9893998499999999E-2</v>
      </c>
      <c r="P4319" s="54">
        <v>84</v>
      </c>
    </row>
    <row r="4320" spans="1:16" ht="24">
      <c r="A4320" s="54" t="s">
        <v>225</v>
      </c>
      <c r="B4320" s="54" t="s">
        <v>185</v>
      </c>
      <c r="C4320" s="54" t="s">
        <v>265</v>
      </c>
      <c r="D4320" s="54" t="s">
        <v>163</v>
      </c>
      <c r="E4320" s="54" t="s">
        <v>266</v>
      </c>
      <c r="F4320" s="54" t="s">
        <v>267</v>
      </c>
      <c r="G4320" s="54" t="s">
        <v>192</v>
      </c>
      <c r="H4320" s="54" t="s">
        <v>470</v>
      </c>
      <c r="I4320" s="54" t="s">
        <v>471</v>
      </c>
      <c r="J4320" s="54" t="s">
        <v>192</v>
      </c>
      <c r="K4320" s="54" t="s">
        <v>470</v>
      </c>
      <c r="L4320" s="89">
        <v>41814</v>
      </c>
      <c r="M4320" s="89"/>
      <c r="N4320" s="54" t="s">
        <v>472</v>
      </c>
      <c r="O4320" s="90">
        <v>3.7893330999999998E-3</v>
      </c>
      <c r="P4320" s="54">
        <v>16</v>
      </c>
    </row>
    <row r="4321" spans="1:16" ht="24">
      <c r="A4321" s="54" t="s">
        <v>225</v>
      </c>
      <c r="B4321" s="54" t="s">
        <v>185</v>
      </c>
      <c r="C4321" s="54" t="s">
        <v>265</v>
      </c>
      <c r="D4321" s="54" t="s">
        <v>163</v>
      </c>
      <c r="E4321" s="54" t="s">
        <v>266</v>
      </c>
      <c r="F4321" s="54" t="s">
        <v>267</v>
      </c>
      <c r="G4321" s="54" t="s">
        <v>495</v>
      </c>
      <c r="H4321" s="54" t="s">
        <v>496</v>
      </c>
      <c r="I4321" s="54" t="s">
        <v>497</v>
      </c>
      <c r="J4321" s="54" t="s">
        <v>495</v>
      </c>
      <c r="K4321" s="54" t="s">
        <v>498</v>
      </c>
      <c r="L4321" s="89">
        <v>41688</v>
      </c>
      <c r="M4321" s="89"/>
      <c r="N4321" s="54" t="s">
        <v>499</v>
      </c>
      <c r="O4321" s="90">
        <v>4.7366660000000012E-4</v>
      </c>
      <c r="P4321" s="54">
        <v>2</v>
      </c>
    </row>
    <row r="4322" spans="1:16" ht="24">
      <c r="A4322" s="54" t="s">
        <v>225</v>
      </c>
      <c r="B4322" s="54" t="s">
        <v>185</v>
      </c>
      <c r="C4322" s="54" t="s">
        <v>265</v>
      </c>
      <c r="D4322" s="54" t="s">
        <v>163</v>
      </c>
      <c r="E4322" s="54" t="s">
        <v>266</v>
      </c>
      <c r="F4322" s="54" t="s">
        <v>267</v>
      </c>
      <c r="G4322" s="54" t="s">
        <v>495</v>
      </c>
      <c r="H4322" s="54" t="s">
        <v>496</v>
      </c>
      <c r="I4322" s="54" t="s">
        <v>497</v>
      </c>
      <c r="J4322" s="54" t="s">
        <v>495</v>
      </c>
      <c r="K4322" s="54" t="s">
        <v>500</v>
      </c>
      <c r="L4322" s="89">
        <v>41688</v>
      </c>
      <c r="M4322" s="89"/>
      <c r="N4322" s="54" t="s">
        <v>501</v>
      </c>
      <c r="O4322" s="90">
        <v>4.499833000000001E-2</v>
      </c>
      <c r="P4322" s="54">
        <v>190</v>
      </c>
    </row>
    <row r="4323" spans="1:16" ht="36">
      <c r="A4323" s="54" t="s">
        <v>225</v>
      </c>
      <c r="B4323" s="54" t="s">
        <v>185</v>
      </c>
      <c r="C4323" s="54" t="s">
        <v>265</v>
      </c>
      <c r="D4323" s="54" t="s">
        <v>163</v>
      </c>
      <c r="E4323" s="54" t="s">
        <v>266</v>
      </c>
      <c r="F4323" s="54" t="s">
        <v>267</v>
      </c>
      <c r="G4323" s="54" t="s">
        <v>495</v>
      </c>
      <c r="H4323" s="54" t="s">
        <v>496</v>
      </c>
      <c r="I4323" s="54" t="s">
        <v>497</v>
      </c>
      <c r="J4323" s="54" t="s">
        <v>495</v>
      </c>
      <c r="K4323" s="54" t="s">
        <v>502</v>
      </c>
      <c r="L4323" s="89">
        <v>41688</v>
      </c>
      <c r="M4323" s="89"/>
      <c r="N4323" s="54" t="s">
        <v>503</v>
      </c>
      <c r="O4323" s="90">
        <v>2.7472664599999998E-2</v>
      </c>
      <c r="P4323" s="54">
        <v>116</v>
      </c>
    </row>
    <row r="4324" spans="1:16" ht="24">
      <c r="A4324" s="54" t="s">
        <v>225</v>
      </c>
      <c r="B4324" s="54" t="s">
        <v>185</v>
      </c>
      <c r="C4324" s="54" t="s">
        <v>265</v>
      </c>
      <c r="D4324" s="54" t="s">
        <v>163</v>
      </c>
      <c r="E4324" s="54" t="s">
        <v>266</v>
      </c>
      <c r="F4324" s="54" t="s">
        <v>267</v>
      </c>
      <c r="G4324" s="54" t="s">
        <v>495</v>
      </c>
      <c r="H4324" s="54" t="s">
        <v>496</v>
      </c>
      <c r="I4324" s="54" t="s">
        <v>497</v>
      </c>
      <c r="J4324" s="54" t="s">
        <v>495</v>
      </c>
      <c r="K4324" s="54" t="s">
        <v>504</v>
      </c>
      <c r="L4324" s="89">
        <v>41688</v>
      </c>
      <c r="M4324" s="89"/>
      <c r="N4324" s="54" t="s">
        <v>505</v>
      </c>
      <c r="O4324" s="90">
        <v>3.1261997700000002E-2</v>
      </c>
      <c r="P4324" s="54">
        <v>132</v>
      </c>
    </row>
    <row r="4325" spans="1:16" ht="24">
      <c r="A4325" s="54" t="s">
        <v>225</v>
      </c>
      <c r="B4325" s="54" t="s">
        <v>185</v>
      </c>
      <c r="C4325" s="54" t="s">
        <v>265</v>
      </c>
      <c r="D4325" s="54" t="s">
        <v>163</v>
      </c>
      <c r="E4325" s="54" t="s">
        <v>266</v>
      </c>
      <c r="F4325" s="54" t="s">
        <v>267</v>
      </c>
      <c r="G4325" s="54" t="s">
        <v>495</v>
      </c>
      <c r="H4325" s="54" t="s">
        <v>496</v>
      </c>
      <c r="I4325" s="54" t="s">
        <v>497</v>
      </c>
      <c r="J4325" s="54" t="s">
        <v>495</v>
      </c>
      <c r="K4325" s="54" t="s">
        <v>506</v>
      </c>
      <c r="L4325" s="89">
        <v>41688</v>
      </c>
      <c r="M4325" s="89"/>
      <c r="N4325" s="54" t="s">
        <v>507</v>
      </c>
      <c r="O4325" s="90">
        <v>4.6892996499999999E-2</v>
      </c>
      <c r="P4325" s="54">
        <v>198</v>
      </c>
    </row>
    <row r="4326" spans="1:16" ht="24">
      <c r="A4326" s="54" t="s">
        <v>225</v>
      </c>
      <c r="B4326" s="54" t="s">
        <v>185</v>
      </c>
      <c r="C4326" s="54" t="s">
        <v>265</v>
      </c>
      <c r="D4326" s="54" t="s">
        <v>163</v>
      </c>
      <c r="E4326" s="54" t="s">
        <v>266</v>
      </c>
      <c r="F4326" s="54" t="s">
        <v>267</v>
      </c>
      <c r="G4326" s="54" t="s">
        <v>495</v>
      </c>
      <c r="H4326" s="54" t="s">
        <v>496</v>
      </c>
      <c r="I4326" s="54" t="s">
        <v>497</v>
      </c>
      <c r="J4326" s="54" t="s">
        <v>495</v>
      </c>
      <c r="K4326" s="54" t="s">
        <v>508</v>
      </c>
      <c r="L4326" s="89">
        <v>41688</v>
      </c>
      <c r="M4326" s="89"/>
      <c r="N4326" s="54" t="s">
        <v>509</v>
      </c>
      <c r="O4326" s="90">
        <v>1.16048325E-2</v>
      </c>
      <c r="P4326" s="54">
        <v>49</v>
      </c>
    </row>
    <row r="4327" spans="1:16" ht="24">
      <c r="A4327" s="54" t="s">
        <v>225</v>
      </c>
      <c r="B4327" s="54" t="s">
        <v>185</v>
      </c>
      <c r="C4327" s="54" t="s">
        <v>265</v>
      </c>
      <c r="D4327" s="54" t="s">
        <v>163</v>
      </c>
      <c r="E4327" s="54" t="s">
        <v>266</v>
      </c>
      <c r="F4327" s="54" t="s">
        <v>267</v>
      </c>
      <c r="G4327" s="54" t="s">
        <v>495</v>
      </c>
      <c r="H4327" s="54" t="s">
        <v>496</v>
      </c>
      <c r="I4327" s="54" t="s">
        <v>497</v>
      </c>
      <c r="J4327" s="54" t="s">
        <v>495</v>
      </c>
      <c r="K4327" s="54" t="s">
        <v>510</v>
      </c>
      <c r="L4327" s="89">
        <v>41688</v>
      </c>
      <c r="M4327" s="89"/>
      <c r="N4327" s="54" t="s">
        <v>511</v>
      </c>
      <c r="O4327" s="90">
        <v>3.8840663800000001E-2</v>
      </c>
      <c r="P4327" s="54">
        <v>164</v>
      </c>
    </row>
    <row r="4328" spans="1:16" ht="24">
      <c r="A4328" s="54" t="s">
        <v>225</v>
      </c>
      <c r="B4328" s="54" t="s">
        <v>185</v>
      </c>
      <c r="C4328" s="54" t="s">
        <v>265</v>
      </c>
      <c r="D4328" s="54" t="s">
        <v>163</v>
      </c>
      <c r="E4328" s="54" t="s">
        <v>266</v>
      </c>
      <c r="F4328" s="54" t="s">
        <v>267</v>
      </c>
      <c r="G4328" s="54" t="s">
        <v>495</v>
      </c>
      <c r="H4328" s="54" t="s">
        <v>496</v>
      </c>
      <c r="I4328" s="54" t="s">
        <v>497</v>
      </c>
      <c r="J4328" s="54" t="s">
        <v>495</v>
      </c>
      <c r="K4328" s="54" t="s">
        <v>512</v>
      </c>
      <c r="L4328" s="89">
        <v>41688</v>
      </c>
      <c r="M4328" s="89"/>
      <c r="N4328" s="54" t="s">
        <v>513</v>
      </c>
      <c r="O4328" s="90">
        <v>1.9420331900000001E-2</v>
      </c>
      <c r="P4328" s="54">
        <v>82</v>
      </c>
    </row>
    <row r="4329" spans="1:16" ht="24">
      <c r="A4329" s="54" t="s">
        <v>225</v>
      </c>
      <c r="B4329" s="54" t="s">
        <v>185</v>
      </c>
      <c r="C4329" s="54" t="s">
        <v>265</v>
      </c>
      <c r="D4329" s="54" t="s">
        <v>163</v>
      </c>
      <c r="E4329" s="54" t="s">
        <v>266</v>
      </c>
      <c r="F4329" s="54" t="s">
        <v>267</v>
      </c>
      <c r="G4329" s="54" t="s">
        <v>495</v>
      </c>
      <c r="H4329" s="54" t="s">
        <v>496</v>
      </c>
      <c r="I4329" s="54" t="s">
        <v>497</v>
      </c>
      <c r="J4329" s="54" t="s">
        <v>495</v>
      </c>
      <c r="K4329" s="54" t="s">
        <v>514</v>
      </c>
      <c r="L4329" s="89">
        <v>41688</v>
      </c>
      <c r="M4329" s="89"/>
      <c r="N4329" s="54" t="s">
        <v>515</v>
      </c>
      <c r="O4329" s="90">
        <v>4.3577330099999999E-2</v>
      </c>
      <c r="P4329" s="54">
        <v>184</v>
      </c>
    </row>
    <row r="4330" spans="1:16" ht="24">
      <c r="A4330" s="54" t="s">
        <v>225</v>
      </c>
      <c r="B4330" s="54" t="s">
        <v>185</v>
      </c>
      <c r="C4330" s="54" t="s">
        <v>265</v>
      </c>
      <c r="D4330" s="54" t="s">
        <v>163</v>
      </c>
      <c r="E4330" s="54" t="s">
        <v>266</v>
      </c>
      <c r="F4330" s="54" t="s">
        <v>267</v>
      </c>
      <c r="G4330" s="54" t="s">
        <v>495</v>
      </c>
      <c r="H4330" s="54" t="s">
        <v>496</v>
      </c>
      <c r="I4330" s="54" t="s">
        <v>497</v>
      </c>
      <c r="J4330" s="54" t="s">
        <v>495</v>
      </c>
      <c r="K4330" s="54" t="s">
        <v>516</v>
      </c>
      <c r="L4330" s="89">
        <v>41688</v>
      </c>
      <c r="M4330" s="89"/>
      <c r="N4330" s="54" t="s">
        <v>517</v>
      </c>
      <c r="O4330" s="90">
        <v>3.8130163799999998E-2</v>
      </c>
      <c r="P4330" s="54">
        <v>161</v>
      </c>
    </row>
    <row r="4331" spans="1:16" ht="24">
      <c r="A4331" s="54" t="s">
        <v>225</v>
      </c>
      <c r="B4331" s="54" t="s">
        <v>185</v>
      </c>
      <c r="C4331" s="54" t="s">
        <v>265</v>
      </c>
      <c r="D4331" s="54" t="s">
        <v>163</v>
      </c>
      <c r="E4331" s="54" t="s">
        <v>266</v>
      </c>
      <c r="F4331" s="54" t="s">
        <v>267</v>
      </c>
      <c r="G4331" s="54" t="s">
        <v>495</v>
      </c>
      <c r="H4331" s="54" t="s">
        <v>496</v>
      </c>
      <c r="I4331" s="54" t="s">
        <v>497</v>
      </c>
      <c r="J4331" s="54" t="s">
        <v>495</v>
      </c>
      <c r="K4331" s="54" t="s">
        <v>518</v>
      </c>
      <c r="L4331" s="89">
        <v>41688</v>
      </c>
      <c r="M4331" s="89"/>
      <c r="N4331" s="54" t="s">
        <v>519</v>
      </c>
      <c r="O4331" s="90">
        <v>2.0841331800000001E-2</v>
      </c>
      <c r="P4331" s="54">
        <v>88</v>
      </c>
    </row>
    <row r="4332" spans="1:16" ht="24">
      <c r="A4332" s="54" t="s">
        <v>225</v>
      </c>
      <c r="B4332" s="54" t="s">
        <v>185</v>
      </c>
      <c r="C4332" s="54" t="s">
        <v>265</v>
      </c>
      <c r="D4332" s="54" t="s">
        <v>163</v>
      </c>
      <c r="E4332" s="54" t="s">
        <v>266</v>
      </c>
      <c r="F4332" s="54" t="s">
        <v>267</v>
      </c>
      <c r="G4332" s="54" t="s">
        <v>495</v>
      </c>
      <c r="H4332" s="54" t="s">
        <v>496</v>
      </c>
      <c r="I4332" s="54" t="s">
        <v>497</v>
      </c>
      <c r="J4332" s="54" t="s">
        <v>495</v>
      </c>
      <c r="K4332" s="54" t="s">
        <v>520</v>
      </c>
      <c r="L4332" s="89">
        <v>41688</v>
      </c>
      <c r="M4332" s="89"/>
      <c r="N4332" s="54" t="s">
        <v>521</v>
      </c>
      <c r="O4332" s="90">
        <v>4.9024496300000012E-2</v>
      </c>
      <c r="P4332" s="54">
        <v>207</v>
      </c>
    </row>
    <row r="4333" spans="1:16" ht="24">
      <c r="A4333" s="54" t="s">
        <v>225</v>
      </c>
      <c r="B4333" s="54" t="s">
        <v>185</v>
      </c>
      <c r="C4333" s="54" t="s">
        <v>265</v>
      </c>
      <c r="D4333" s="54" t="s">
        <v>163</v>
      </c>
      <c r="E4333" s="54" t="s">
        <v>266</v>
      </c>
      <c r="F4333" s="54" t="s">
        <v>267</v>
      </c>
      <c r="G4333" s="54" t="s">
        <v>283</v>
      </c>
      <c r="H4333" s="54" t="s">
        <v>284</v>
      </c>
      <c r="I4333" s="54" t="s">
        <v>285</v>
      </c>
      <c r="J4333" s="54" t="s">
        <v>283</v>
      </c>
      <c r="K4333" s="54" t="s">
        <v>522</v>
      </c>
      <c r="L4333" s="89">
        <v>41653</v>
      </c>
      <c r="M4333" s="89"/>
      <c r="N4333" s="54" t="s">
        <v>523</v>
      </c>
      <c r="O4333" s="90">
        <v>4.736666300000001E-3</v>
      </c>
      <c r="P4333" s="54">
        <v>20</v>
      </c>
    </row>
    <row r="4334" spans="1:16" ht="24">
      <c r="A4334" s="54" t="s">
        <v>225</v>
      </c>
      <c r="B4334" s="54" t="s">
        <v>185</v>
      </c>
      <c r="C4334" s="54" t="s">
        <v>265</v>
      </c>
      <c r="D4334" s="54" t="s">
        <v>163</v>
      </c>
      <c r="E4334" s="54" t="s">
        <v>266</v>
      </c>
      <c r="F4334" s="54" t="s">
        <v>267</v>
      </c>
      <c r="G4334" s="54" t="s">
        <v>283</v>
      </c>
      <c r="H4334" s="54" t="s">
        <v>284</v>
      </c>
      <c r="I4334" s="54" t="s">
        <v>285</v>
      </c>
      <c r="J4334" s="54" t="s">
        <v>283</v>
      </c>
      <c r="K4334" s="54" t="s">
        <v>524</v>
      </c>
      <c r="L4334" s="89">
        <v>41653</v>
      </c>
      <c r="M4334" s="89"/>
      <c r="N4334" s="54" t="s">
        <v>525</v>
      </c>
      <c r="O4334" s="90">
        <v>7.9998330000000013E-3</v>
      </c>
      <c r="P4334" s="54">
        <v>20</v>
      </c>
    </row>
    <row r="4335" spans="1:16" ht="24">
      <c r="A4335" s="54" t="s">
        <v>225</v>
      </c>
      <c r="B4335" s="54" t="s">
        <v>185</v>
      </c>
      <c r="C4335" s="54" t="s">
        <v>265</v>
      </c>
      <c r="D4335" s="54" t="s">
        <v>163</v>
      </c>
      <c r="E4335" s="54" t="s">
        <v>266</v>
      </c>
      <c r="F4335" s="54" t="s">
        <v>267</v>
      </c>
      <c r="G4335" s="54" t="s">
        <v>283</v>
      </c>
      <c r="H4335" s="54" t="s">
        <v>284</v>
      </c>
      <c r="I4335" s="54" t="s">
        <v>285</v>
      </c>
      <c r="J4335" s="54" t="s">
        <v>283</v>
      </c>
      <c r="K4335" s="54" t="s">
        <v>527</v>
      </c>
      <c r="L4335" s="89">
        <v>41653</v>
      </c>
      <c r="M4335" s="89"/>
      <c r="N4335" s="54" t="s">
        <v>528</v>
      </c>
      <c r="O4335" s="90">
        <v>4.0261664000000004E-3</v>
      </c>
      <c r="P4335" s="54">
        <v>17</v>
      </c>
    </row>
    <row r="4336" spans="1:16" ht="24">
      <c r="A4336" s="54" t="s">
        <v>225</v>
      </c>
      <c r="B4336" s="54" t="s">
        <v>185</v>
      </c>
      <c r="C4336" s="54" t="s">
        <v>265</v>
      </c>
      <c r="D4336" s="54" t="s">
        <v>163</v>
      </c>
      <c r="E4336" s="54" t="s">
        <v>266</v>
      </c>
      <c r="F4336" s="54" t="s">
        <v>267</v>
      </c>
      <c r="G4336" s="54" t="s">
        <v>283</v>
      </c>
      <c r="H4336" s="54" t="s">
        <v>284</v>
      </c>
      <c r="I4336" s="54" t="s">
        <v>285</v>
      </c>
      <c r="J4336" s="54" t="s">
        <v>283</v>
      </c>
      <c r="K4336" s="54" t="s">
        <v>529</v>
      </c>
      <c r="L4336" s="89">
        <v>41653</v>
      </c>
      <c r="M4336" s="89"/>
      <c r="N4336" s="54" t="s">
        <v>530</v>
      </c>
      <c r="O4336" s="90">
        <v>1.0894332499999999E-2</v>
      </c>
      <c r="P4336" s="54">
        <v>46</v>
      </c>
    </row>
    <row r="4337" spans="1:16" ht="24">
      <c r="A4337" s="54" t="s">
        <v>225</v>
      </c>
      <c r="B4337" s="54" t="s">
        <v>185</v>
      </c>
      <c r="C4337" s="54" t="s">
        <v>265</v>
      </c>
      <c r="D4337" s="54" t="s">
        <v>163</v>
      </c>
      <c r="E4337" s="54" t="s">
        <v>266</v>
      </c>
      <c r="F4337" s="54" t="s">
        <v>267</v>
      </c>
      <c r="G4337" s="54" t="s">
        <v>283</v>
      </c>
      <c r="H4337" s="54" t="s">
        <v>284</v>
      </c>
      <c r="I4337" s="54" t="s">
        <v>285</v>
      </c>
      <c r="J4337" s="54" t="s">
        <v>283</v>
      </c>
      <c r="K4337" s="54" t="s">
        <v>531</v>
      </c>
      <c r="L4337" s="89">
        <v>41653</v>
      </c>
      <c r="M4337" s="89"/>
      <c r="N4337" s="54" t="s">
        <v>532</v>
      </c>
      <c r="O4337" s="90">
        <v>1.8946665000000001E-3</v>
      </c>
      <c r="P4337" s="54">
        <v>8</v>
      </c>
    </row>
    <row r="4338" spans="1:16" ht="24">
      <c r="A4338" s="54" t="s">
        <v>225</v>
      </c>
      <c r="B4338" s="54" t="s">
        <v>185</v>
      </c>
      <c r="C4338" s="54" t="s">
        <v>265</v>
      </c>
      <c r="D4338" s="54" t="s">
        <v>163</v>
      </c>
      <c r="E4338" s="54" t="s">
        <v>266</v>
      </c>
      <c r="F4338" s="54" t="s">
        <v>267</v>
      </c>
      <c r="G4338" s="54" t="s">
        <v>283</v>
      </c>
      <c r="H4338" s="54" t="s">
        <v>284</v>
      </c>
      <c r="I4338" s="54" t="s">
        <v>285</v>
      </c>
      <c r="J4338" s="54" t="s">
        <v>283</v>
      </c>
      <c r="K4338" s="54" t="s">
        <v>533</v>
      </c>
      <c r="L4338" s="89">
        <v>41653</v>
      </c>
      <c r="M4338" s="89"/>
      <c r="N4338" s="54" t="s">
        <v>534</v>
      </c>
      <c r="O4338" s="90">
        <v>7.3418328000000007E-3</v>
      </c>
      <c r="P4338" s="54">
        <v>31</v>
      </c>
    </row>
    <row r="4339" spans="1:16" ht="24">
      <c r="A4339" s="54" t="s">
        <v>225</v>
      </c>
      <c r="B4339" s="54" t="s">
        <v>185</v>
      </c>
      <c r="C4339" s="54" t="s">
        <v>265</v>
      </c>
      <c r="D4339" s="54" t="s">
        <v>163</v>
      </c>
      <c r="E4339" s="54" t="s">
        <v>266</v>
      </c>
      <c r="F4339" s="54" t="s">
        <v>267</v>
      </c>
      <c r="G4339" s="54" t="s">
        <v>283</v>
      </c>
      <c r="H4339" s="54" t="s">
        <v>284</v>
      </c>
      <c r="I4339" s="54" t="s">
        <v>285</v>
      </c>
      <c r="J4339" s="54" t="s">
        <v>283</v>
      </c>
      <c r="K4339" s="54" t="s">
        <v>535</v>
      </c>
      <c r="L4339" s="89">
        <v>41653</v>
      </c>
      <c r="M4339" s="89"/>
      <c r="N4339" s="54" t="s">
        <v>536</v>
      </c>
      <c r="O4339" s="90">
        <v>1.8946665000000001E-3</v>
      </c>
      <c r="P4339" s="54">
        <v>8</v>
      </c>
    </row>
    <row r="4340" spans="1:16" ht="24">
      <c r="A4340" s="54" t="s">
        <v>225</v>
      </c>
      <c r="B4340" s="54" t="s">
        <v>185</v>
      </c>
      <c r="C4340" s="54" t="s">
        <v>265</v>
      </c>
      <c r="D4340" s="54" t="s">
        <v>163</v>
      </c>
      <c r="E4340" s="54" t="s">
        <v>266</v>
      </c>
      <c r="F4340" s="54" t="s">
        <v>267</v>
      </c>
      <c r="G4340" s="54" t="s">
        <v>283</v>
      </c>
      <c r="H4340" s="54" t="s">
        <v>283</v>
      </c>
      <c r="I4340" s="54" t="s">
        <v>288</v>
      </c>
      <c r="J4340" s="54" t="s">
        <v>283</v>
      </c>
      <c r="K4340" s="54" t="s">
        <v>289</v>
      </c>
      <c r="L4340" s="89">
        <v>41653</v>
      </c>
      <c r="M4340" s="89"/>
      <c r="N4340" s="54" t="s">
        <v>290</v>
      </c>
      <c r="O4340" s="90">
        <v>7.1049990000000005E-4</v>
      </c>
      <c r="P4340" s="54">
        <v>3</v>
      </c>
    </row>
    <row r="4341" spans="1:16" ht="24">
      <c r="A4341" s="54" t="s">
        <v>225</v>
      </c>
      <c r="B4341" s="54" t="s">
        <v>185</v>
      </c>
      <c r="C4341" s="54" t="s">
        <v>265</v>
      </c>
      <c r="D4341" s="54" t="s">
        <v>163</v>
      </c>
      <c r="E4341" s="54" t="s">
        <v>266</v>
      </c>
      <c r="F4341" s="54" t="s">
        <v>267</v>
      </c>
      <c r="G4341" s="54" t="s">
        <v>283</v>
      </c>
      <c r="H4341" s="54" t="s">
        <v>283</v>
      </c>
      <c r="I4341" s="54" t="s">
        <v>288</v>
      </c>
      <c r="J4341" s="54" t="s">
        <v>283</v>
      </c>
      <c r="K4341" s="54" t="s">
        <v>537</v>
      </c>
      <c r="L4341" s="89">
        <v>41653</v>
      </c>
      <c r="M4341" s="89"/>
      <c r="N4341" s="54" t="s">
        <v>538</v>
      </c>
      <c r="O4341" s="90">
        <v>9.4733329999999996E-4</v>
      </c>
      <c r="P4341" s="54">
        <v>4</v>
      </c>
    </row>
    <row r="4342" spans="1:16" ht="24">
      <c r="A4342" s="54" t="s">
        <v>225</v>
      </c>
      <c r="B4342" s="54" t="s">
        <v>185</v>
      </c>
      <c r="C4342" s="54" t="s">
        <v>265</v>
      </c>
      <c r="D4342" s="54" t="s">
        <v>163</v>
      </c>
      <c r="E4342" s="54" t="s">
        <v>266</v>
      </c>
      <c r="F4342" s="54" t="s">
        <v>267</v>
      </c>
      <c r="G4342" s="54" t="s">
        <v>283</v>
      </c>
      <c r="H4342" s="54" t="s">
        <v>283</v>
      </c>
      <c r="I4342" s="54" t="s">
        <v>288</v>
      </c>
      <c r="J4342" s="54" t="s">
        <v>283</v>
      </c>
      <c r="K4342" s="54" t="s">
        <v>539</v>
      </c>
      <c r="L4342" s="89">
        <v>41653</v>
      </c>
      <c r="M4342" s="89"/>
      <c r="N4342" s="54" t="s">
        <v>540</v>
      </c>
      <c r="O4342" s="90">
        <v>2.3683330000000001E-4</v>
      </c>
      <c r="P4342" s="54">
        <v>1</v>
      </c>
    </row>
    <row r="4343" spans="1:16" ht="24">
      <c r="A4343" s="54" t="s">
        <v>225</v>
      </c>
      <c r="B4343" s="54" t="s">
        <v>185</v>
      </c>
      <c r="C4343" s="54" t="s">
        <v>265</v>
      </c>
      <c r="D4343" s="54" t="s">
        <v>163</v>
      </c>
      <c r="E4343" s="54" t="s">
        <v>266</v>
      </c>
      <c r="F4343" s="54" t="s">
        <v>267</v>
      </c>
      <c r="G4343" s="54" t="s">
        <v>283</v>
      </c>
      <c r="H4343" s="54" t="s">
        <v>283</v>
      </c>
      <c r="I4343" s="54" t="s">
        <v>288</v>
      </c>
      <c r="J4343" s="54" t="s">
        <v>283</v>
      </c>
      <c r="K4343" s="54" t="s">
        <v>541</v>
      </c>
      <c r="L4343" s="89">
        <v>41653</v>
      </c>
      <c r="M4343" s="89"/>
      <c r="N4343" s="54" t="s">
        <v>542</v>
      </c>
      <c r="O4343" s="90">
        <v>1.4920498900000001E-2</v>
      </c>
      <c r="P4343" s="54">
        <v>63</v>
      </c>
    </row>
    <row r="4344" spans="1:16" ht="24">
      <c r="A4344" s="54" t="s">
        <v>225</v>
      </c>
      <c r="B4344" s="54" t="s">
        <v>185</v>
      </c>
      <c r="C4344" s="54" t="s">
        <v>265</v>
      </c>
      <c r="D4344" s="54" t="s">
        <v>163</v>
      </c>
      <c r="E4344" s="54" t="s">
        <v>266</v>
      </c>
      <c r="F4344" s="54" t="s">
        <v>267</v>
      </c>
      <c r="G4344" s="54" t="s">
        <v>283</v>
      </c>
      <c r="H4344" s="54" t="s">
        <v>283</v>
      </c>
      <c r="I4344" s="54" t="s">
        <v>288</v>
      </c>
      <c r="J4344" s="54" t="s">
        <v>283</v>
      </c>
      <c r="K4344" s="54" t="s">
        <v>543</v>
      </c>
      <c r="L4344" s="89">
        <v>41653</v>
      </c>
      <c r="M4344" s="89"/>
      <c r="N4344" s="54" t="s">
        <v>544</v>
      </c>
      <c r="O4344" s="90">
        <v>1.1841665999999999E-3</v>
      </c>
      <c r="P4344" s="54">
        <v>5</v>
      </c>
    </row>
    <row r="4345" spans="1:16" ht="24">
      <c r="A4345" s="54" t="s">
        <v>225</v>
      </c>
      <c r="B4345" s="54" t="s">
        <v>185</v>
      </c>
      <c r="C4345" s="54" t="s">
        <v>265</v>
      </c>
      <c r="D4345" s="54" t="s">
        <v>163</v>
      </c>
      <c r="E4345" s="54" t="s">
        <v>266</v>
      </c>
      <c r="F4345" s="54" t="s">
        <v>267</v>
      </c>
      <c r="G4345" s="54" t="s">
        <v>283</v>
      </c>
      <c r="H4345" s="54" t="s">
        <v>283</v>
      </c>
      <c r="I4345" s="54" t="s">
        <v>288</v>
      </c>
      <c r="J4345" s="54" t="s">
        <v>283</v>
      </c>
      <c r="K4345" s="54" t="s">
        <v>291</v>
      </c>
      <c r="L4345" s="89">
        <v>41653</v>
      </c>
      <c r="M4345" s="89"/>
      <c r="N4345" s="54" t="s">
        <v>292</v>
      </c>
      <c r="O4345" s="90">
        <v>9.4733329999999996E-4</v>
      </c>
      <c r="P4345" s="54">
        <v>4</v>
      </c>
    </row>
    <row r="4346" spans="1:16" ht="24">
      <c r="A4346" s="54" t="s">
        <v>225</v>
      </c>
      <c r="B4346" s="54" t="s">
        <v>185</v>
      </c>
      <c r="C4346" s="54" t="s">
        <v>265</v>
      </c>
      <c r="D4346" s="54" t="s">
        <v>163</v>
      </c>
      <c r="E4346" s="54" t="s">
        <v>266</v>
      </c>
      <c r="F4346" s="54" t="s">
        <v>267</v>
      </c>
      <c r="G4346" s="54" t="s">
        <v>283</v>
      </c>
      <c r="H4346" s="54" t="s">
        <v>283</v>
      </c>
      <c r="I4346" s="54" t="s">
        <v>288</v>
      </c>
      <c r="J4346" s="54" t="s">
        <v>283</v>
      </c>
      <c r="K4346" s="54" t="s">
        <v>545</v>
      </c>
      <c r="L4346" s="89">
        <v>41653</v>
      </c>
      <c r="M4346" s="89"/>
      <c r="N4346" s="54" t="s">
        <v>546</v>
      </c>
      <c r="O4346" s="90">
        <v>1.4209998999999999E-3</v>
      </c>
      <c r="P4346" s="54">
        <v>6</v>
      </c>
    </row>
    <row r="4347" spans="1:16" ht="24">
      <c r="A4347" s="54" t="s">
        <v>225</v>
      </c>
      <c r="B4347" s="54" t="s">
        <v>185</v>
      </c>
      <c r="C4347" s="54" t="s">
        <v>265</v>
      </c>
      <c r="D4347" s="54" t="s">
        <v>163</v>
      </c>
      <c r="E4347" s="54" t="s">
        <v>266</v>
      </c>
      <c r="F4347" s="54" t="s">
        <v>267</v>
      </c>
      <c r="G4347" s="54" t="s">
        <v>283</v>
      </c>
      <c r="H4347" s="54" t="s">
        <v>283</v>
      </c>
      <c r="I4347" s="54" t="s">
        <v>288</v>
      </c>
      <c r="J4347" s="54" t="s">
        <v>283</v>
      </c>
      <c r="K4347" s="54" t="s">
        <v>547</v>
      </c>
      <c r="L4347" s="89">
        <v>41653</v>
      </c>
      <c r="M4347" s="89"/>
      <c r="N4347" s="54" t="s">
        <v>548</v>
      </c>
      <c r="O4347" s="90">
        <v>7.1049990000000005E-4</v>
      </c>
      <c r="P4347" s="54">
        <v>3</v>
      </c>
    </row>
    <row r="4348" spans="1:16" ht="24">
      <c r="A4348" s="54" t="s">
        <v>225</v>
      </c>
      <c r="B4348" s="54" t="s">
        <v>185</v>
      </c>
      <c r="C4348" s="54" t="s">
        <v>265</v>
      </c>
      <c r="D4348" s="54" t="s">
        <v>163</v>
      </c>
      <c r="E4348" s="54" t="s">
        <v>266</v>
      </c>
      <c r="F4348" s="54" t="s">
        <v>267</v>
      </c>
      <c r="G4348" s="54" t="s">
        <v>283</v>
      </c>
      <c r="H4348" s="54" t="s">
        <v>283</v>
      </c>
      <c r="I4348" s="54" t="s">
        <v>288</v>
      </c>
      <c r="J4348" s="54" t="s">
        <v>283</v>
      </c>
      <c r="K4348" s="54" t="s">
        <v>549</v>
      </c>
      <c r="L4348" s="89">
        <v>41653</v>
      </c>
      <c r="M4348" s="89"/>
      <c r="N4348" s="54" t="s">
        <v>550</v>
      </c>
      <c r="O4348" s="90">
        <v>4.7366660000000012E-4</v>
      </c>
      <c r="P4348" s="54">
        <v>2</v>
      </c>
    </row>
    <row r="4349" spans="1:16" ht="24">
      <c r="A4349" s="54" t="s">
        <v>225</v>
      </c>
      <c r="B4349" s="54" t="s">
        <v>185</v>
      </c>
      <c r="C4349" s="54" t="s">
        <v>265</v>
      </c>
      <c r="D4349" s="54" t="s">
        <v>163</v>
      </c>
      <c r="E4349" s="54" t="s">
        <v>266</v>
      </c>
      <c r="F4349" s="54" t="s">
        <v>267</v>
      </c>
      <c r="G4349" s="54" t="s">
        <v>283</v>
      </c>
      <c r="H4349" s="54" t="s">
        <v>283</v>
      </c>
      <c r="I4349" s="54" t="s">
        <v>288</v>
      </c>
      <c r="J4349" s="54" t="s">
        <v>283</v>
      </c>
      <c r="K4349" s="54" t="s">
        <v>551</v>
      </c>
      <c r="L4349" s="89">
        <v>41653</v>
      </c>
      <c r="M4349" s="89"/>
      <c r="N4349" s="54" t="s">
        <v>552</v>
      </c>
      <c r="O4349" s="90">
        <v>9.4733329999999996E-4</v>
      </c>
      <c r="P4349" s="54">
        <v>4</v>
      </c>
    </row>
    <row r="4350" spans="1:16" ht="24">
      <c r="A4350" s="54" t="s">
        <v>225</v>
      </c>
      <c r="B4350" s="54" t="s">
        <v>185</v>
      </c>
      <c r="C4350" s="54" t="s">
        <v>265</v>
      </c>
      <c r="D4350" s="54" t="s">
        <v>163</v>
      </c>
      <c r="E4350" s="54" t="s">
        <v>266</v>
      </c>
      <c r="F4350" s="54" t="s">
        <v>267</v>
      </c>
      <c r="G4350" s="54" t="s">
        <v>283</v>
      </c>
      <c r="H4350" s="54" t="s">
        <v>283</v>
      </c>
      <c r="I4350" s="54" t="s">
        <v>288</v>
      </c>
      <c r="J4350" s="54" t="s">
        <v>283</v>
      </c>
      <c r="K4350" s="54" t="s">
        <v>553</v>
      </c>
      <c r="L4350" s="89">
        <v>41653</v>
      </c>
      <c r="M4350" s="89"/>
      <c r="N4350" s="54" t="s">
        <v>554</v>
      </c>
      <c r="O4350" s="90">
        <v>7.1049990000000005E-4</v>
      </c>
      <c r="P4350" s="54">
        <v>3</v>
      </c>
    </row>
    <row r="4351" spans="1:16" ht="24">
      <c r="A4351" s="54" t="s">
        <v>225</v>
      </c>
      <c r="B4351" s="54" t="s">
        <v>185</v>
      </c>
      <c r="C4351" s="54" t="s">
        <v>265</v>
      </c>
      <c r="D4351" s="54" t="s">
        <v>163</v>
      </c>
      <c r="E4351" s="54" t="s">
        <v>266</v>
      </c>
      <c r="F4351" s="54" t="s">
        <v>267</v>
      </c>
      <c r="G4351" s="54" t="s">
        <v>283</v>
      </c>
      <c r="H4351" s="54" t="s">
        <v>283</v>
      </c>
      <c r="I4351" s="54" t="s">
        <v>288</v>
      </c>
      <c r="J4351" s="54" t="s">
        <v>283</v>
      </c>
      <c r="K4351" s="54" t="s">
        <v>555</v>
      </c>
      <c r="L4351" s="89">
        <v>41653</v>
      </c>
      <c r="M4351" s="89"/>
      <c r="N4351" s="54" t="s">
        <v>556</v>
      </c>
      <c r="O4351" s="90">
        <v>1.6525832399999999E-2</v>
      </c>
      <c r="P4351" s="54">
        <v>56</v>
      </c>
    </row>
    <row r="4352" spans="1:16" ht="24">
      <c r="A4352" s="54" t="s">
        <v>225</v>
      </c>
      <c r="B4352" s="54" t="s">
        <v>185</v>
      </c>
      <c r="C4352" s="54" t="s">
        <v>265</v>
      </c>
      <c r="D4352" s="54" t="s">
        <v>163</v>
      </c>
      <c r="E4352" s="54" t="s">
        <v>266</v>
      </c>
      <c r="F4352" s="54" t="s">
        <v>267</v>
      </c>
      <c r="G4352" s="54" t="s">
        <v>283</v>
      </c>
      <c r="H4352" s="54" t="s">
        <v>283</v>
      </c>
      <c r="I4352" s="54" t="s">
        <v>288</v>
      </c>
      <c r="J4352" s="54" t="s">
        <v>283</v>
      </c>
      <c r="K4352" s="54" t="s">
        <v>557</v>
      </c>
      <c r="L4352" s="89">
        <v>41653</v>
      </c>
      <c r="M4352" s="89"/>
      <c r="N4352" s="54" t="s">
        <v>558</v>
      </c>
      <c r="O4352" s="90">
        <v>9.4733329999999996E-4</v>
      </c>
      <c r="P4352" s="54">
        <v>4</v>
      </c>
    </row>
    <row r="4353" spans="1:16" ht="24">
      <c r="A4353" s="54" t="s">
        <v>225</v>
      </c>
      <c r="B4353" s="54" t="s">
        <v>185</v>
      </c>
      <c r="C4353" s="54" t="s">
        <v>265</v>
      </c>
      <c r="D4353" s="54" t="s">
        <v>163</v>
      </c>
      <c r="E4353" s="54" t="s">
        <v>266</v>
      </c>
      <c r="F4353" s="54" t="s">
        <v>267</v>
      </c>
      <c r="G4353" s="54" t="s">
        <v>283</v>
      </c>
      <c r="H4353" s="54" t="s">
        <v>283</v>
      </c>
      <c r="I4353" s="54" t="s">
        <v>288</v>
      </c>
      <c r="J4353" s="54" t="s">
        <v>283</v>
      </c>
      <c r="K4353" s="54" t="s">
        <v>293</v>
      </c>
      <c r="L4353" s="89">
        <v>41653</v>
      </c>
      <c r="M4353" s="89"/>
      <c r="N4353" s="54" t="s">
        <v>294</v>
      </c>
      <c r="O4353" s="90">
        <v>7.1049990000000005E-4</v>
      </c>
      <c r="P4353" s="54">
        <v>3</v>
      </c>
    </row>
    <row r="4354" spans="1:16" ht="24">
      <c r="A4354" s="54" t="s">
        <v>225</v>
      </c>
      <c r="B4354" s="54" t="s">
        <v>185</v>
      </c>
      <c r="C4354" s="54" t="s">
        <v>265</v>
      </c>
      <c r="D4354" s="54" t="s">
        <v>163</v>
      </c>
      <c r="E4354" s="54" t="s">
        <v>266</v>
      </c>
      <c r="F4354" s="54" t="s">
        <v>267</v>
      </c>
      <c r="G4354" s="54" t="s">
        <v>283</v>
      </c>
      <c r="H4354" s="54" t="s">
        <v>559</v>
      </c>
      <c r="I4354" s="54" t="s">
        <v>560</v>
      </c>
      <c r="J4354" s="54" t="s">
        <v>283</v>
      </c>
      <c r="K4354" s="54" t="s">
        <v>563</v>
      </c>
      <c r="L4354" s="89">
        <v>41653</v>
      </c>
      <c r="M4354" s="89"/>
      <c r="N4354" s="54" t="s">
        <v>564</v>
      </c>
      <c r="O4354" s="90">
        <v>7.1049990000000005E-4</v>
      </c>
      <c r="P4354" s="54">
        <v>3</v>
      </c>
    </row>
    <row r="4355" spans="1:16" ht="24">
      <c r="A4355" s="54" t="s">
        <v>225</v>
      </c>
      <c r="B4355" s="54" t="s">
        <v>185</v>
      </c>
      <c r="C4355" s="54" t="s">
        <v>265</v>
      </c>
      <c r="D4355" s="54" t="s">
        <v>163</v>
      </c>
      <c r="E4355" s="54" t="s">
        <v>266</v>
      </c>
      <c r="F4355" s="54" t="s">
        <v>267</v>
      </c>
      <c r="G4355" s="54" t="s">
        <v>283</v>
      </c>
      <c r="H4355" s="54" t="s">
        <v>559</v>
      </c>
      <c r="I4355" s="54" t="s">
        <v>560</v>
      </c>
      <c r="J4355" s="54" t="s">
        <v>283</v>
      </c>
      <c r="K4355" s="54" t="s">
        <v>565</v>
      </c>
      <c r="L4355" s="89">
        <v>41653</v>
      </c>
      <c r="M4355" s="89"/>
      <c r="N4355" s="54" t="s">
        <v>566</v>
      </c>
      <c r="O4355" s="90">
        <v>1.0500000000000001E-2</v>
      </c>
      <c r="P4355" s="54">
        <v>3</v>
      </c>
    </row>
    <row r="4356" spans="1:16" ht="24">
      <c r="A4356" s="54" t="s">
        <v>225</v>
      </c>
      <c r="B4356" s="54" t="s">
        <v>185</v>
      </c>
      <c r="C4356" s="54" t="s">
        <v>265</v>
      </c>
      <c r="D4356" s="54" t="s">
        <v>163</v>
      </c>
      <c r="E4356" s="54" t="s">
        <v>266</v>
      </c>
      <c r="F4356" s="54" t="s">
        <v>267</v>
      </c>
      <c r="G4356" s="54" t="s">
        <v>283</v>
      </c>
      <c r="H4356" s="54" t="s">
        <v>559</v>
      </c>
      <c r="I4356" s="54" t="s">
        <v>560</v>
      </c>
      <c r="J4356" s="54" t="s">
        <v>283</v>
      </c>
      <c r="K4356" s="54" t="s">
        <v>567</v>
      </c>
      <c r="L4356" s="89">
        <v>41653</v>
      </c>
      <c r="M4356" s="89"/>
      <c r="N4356" s="54" t="s">
        <v>568</v>
      </c>
      <c r="O4356" s="90">
        <v>7.1049990000000005E-4</v>
      </c>
      <c r="P4356" s="54">
        <v>3</v>
      </c>
    </row>
    <row r="4357" spans="1:16" ht="24">
      <c r="A4357" s="54" t="s">
        <v>225</v>
      </c>
      <c r="B4357" s="54" t="s">
        <v>185</v>
      </c>
      <c r="C4357" s="54" t="s">
        <v>265</v>
      </c>
      <c r="D4357" s="54" t="s">
        <v>163</v>
      </c>
      <c r="E4357" s="54" t="s">
        <v>266</v>
      </c>
      <c r="F4357" s="54" t="s">
        <v>267</v>
      </c>
      <c r="G4357" s="54" t="s">
        <v>283</v>
      </c>
      <c r="H4357" s="54" t="s">
        <v>193</v>
      </c>
      <c r="I4357" s="54" t="s">
        <v>571</v>
      </c>
      <c r="J4357" s="54" t="s">
        <v>283</v>
      </c>
      <c r="K4357" s="54" t="s">
        <v>572</v>
      </c>
      <c r="L4357" s="89">
        <v>42510</v>
      </c>
      <c r="M4357" s="89"/>
      <c r="N4357" s="54" t="s">
        <v>573</v>
      </c>
      <c r="O4357" s="90">
        <v>2.3683330000000001E-4</v>
      </c>
      <c r="P4357" s="54">
        <v>1</v>
      </c>
    </row>
    <row r="4358" spans="1:16" ht="24">
      <c r="A4358" s="54" t="s">
        <v>225</v>
      </c>
      <c r="B4358" s="54" t="s">
        <v>185</v>
      </c>
      <c r="C4358" s="54" t="s">
        <v>265</v>
      </c>
      <c r="D4358" s="54" t="s">
        <v>163</v>
      </c>
      <c r="E4358" s="54" t="s">
        <v>266</v>
      </c>
      <c r="F4358" s="54" t="s">
        <v>267</v>
      </c>
      <c r="G4358" s="54" t="s">
        <v>283</v>
      </c>
      <c r="H4358" s="54" t="s">
        <v>193</v>
      </c>
      <c r="I4358" s="54" t="s">
        <v>571</v>
      </c>
      <c r="J4358" s="54" t="s">
        <v>283</v>
      </c>
      <c r="K4358" s="54" t="s">
        <v>574</v>
      </c>
      <c r="L4358" s="89">
        <v>42510</v>
      </c>
      <c r="M4358" s="89"/>
      <c r="N4358" s="54" t="s">
        <v>575</v>
      </c>
      <c r="O4358" s="90">
        <v>4.7366660000000012E-4</v>
      </c>
      <c r="P4358" s="54">
        <v>2</v>
      </c>
    </row>
    <row r="4359" spans="1:16" ht="36">
      <c r="A4359" s="54" t="s">
        <v>225</v>
      </c>
      <c r="B4359" s="54" t="s">
        <v>185</v>
      </c>
      <c r="C4359" s="54" t="s">
        <v>265</v>
      </c>
      <c r="D4359" s="54" t="s">
        <v>163</v>
      </c>
      <c r="E4359" s="54" t="s">
        <v>266</v>
      </c>
      <c r="F4359" s="54" t="s">
        <v>267</v>
      </c>
      <c r="G4359" s="54" t="s">
        <v>283</v>
      </c>
      <c r="H4359" s="54" t="s">
        <v>193</v>
      </c>
      <c r="I4359" s="54" t="s">
        <v>571</v>
      </c>
      <c r="J4359" s="54" t="s">
        <v>283</v>
      </c>
      <c r="K4359" s="54" t="s">
        <v>578</v>
      </c>
      <c r="L4359" s="89">
        <v>42510</v>
      </c>
      <c r="M4359" s="89"/>
      <c r="N4359" s="54" t="s">
        <v>579</v>
      </c>
      <c r="O4359" s="90">
        <v>2.6051665000000001E-3</v>
      </c>
      <c r="P4359" s="54">
        <v>11</v>
      </c>
    </row>
    <row r="4360" spans="1:16" ht="24">
      <c r="A4360" s="54" t="s">
        <v>225</v>
      </c>
      <c r="B4360" s="54" t="s">
        <v>185</v>
      </c>
      <c r="C4360" s="54" t="s">
        <v>265</v>
      </c>
      <c r="D4360" s="54" t="s">
        <v>163</v>
      </c>
      <c r="E4360" s="54" t="s">
        <v>266</v>
      </c>
      <c r="F4360" s="54" t="s">
        <v>267</v>
      </c>
      <c r="G4360" s="54" t="s">
        <v>283</v>
      </c>
      <c r="H4360" s="54" t="s">
        <v>193</v>
      </c>
      <c r="I4360" s="54" t="s">
        <v>571</v>
      </c>
      <c r="J4360" s="54" t="s">
        <v>283</v>
      </c>
      <c r="K4360" s="54" t="s">
        <v>580</v>
      </c>
      <c r="L4360" s="89">
        <v>42510</v>
      </c>
      <c r="M4360" s="89"/>
      <c r="N4360" s="54" t="s">
        <v>581</v>
      </c>
      <c r="O4360" s="90">
        <v>4.2526166400000003E-2</v>
      </c>
      <c r="P4360" s="54">
        <v>28</v>
      </c>
    </row>
    <row r="4361" spans="1:16" ht="24">
      <c r="A4361" s="54" t="s">
        <v>225</v>
      </c>
      <c r="B4361" s="54" t="s">
        <v>185</v>
      </c>
      <c r="C4361" s="54" t="s">
        <v>265</v>
      </c>
      <c r="D4361" s="54" t="s">
        <v>163</v>
      </c>
      <c r="E4361" s="54" t="s">
        <v>266</v>
      </c>
      <c r="F4361" s="54" t="s">
        <v>267</v>
      </c>
      <c r="G4361" s="54" t="s">
        <v>283</v>
      </c>
      <c r="H4361" s="54" t="s">
        <v>193</v>
      </c>
      <c r="I4361" s="54" t="s">
        <v>571</v>
      </c>
      <c r="J4361" s="54" t="s">
        <v>283</v>
      </c>
      <c r="K4361" s="54" t="s">
        <v>582</v>
      </c>
      <c r="L4361" s="89">
        <v>42510</v>
      </c>
      <c r="M4361" s="89"/>
      <c r="N4361" s="54" t="s">
        <v>583</v>
      </c>
      <c r="O4361" s="90">
        <v>9.4733326000000003E-3</v>
      </c>
      <c r="P4361" s="54">
        <v>40</v>
      </c>
    </row>
    <row r="4362" spans="1:16" ht="24">
      <c r="A4362" s="54" t="s">
        <v>225</v>
      </c>
      <c r="B4362" s="54" t="s">
        <v>185</v>
      </c>
      <c r="C4362" s="54" t="s">
        <v>265</v>
      </c>
      <c r="D4362" s="54" t="s">
        <v>163</v>
      </c>
      <c r="E4362" s="54" t="s">
        <v>266</v>
      </c>
      <c r="F4362" s="54" t="s">
        <v>267</v>
      </c>
      <c r="G4362" s="54" t="s">
        <v>283</v>
      </c>
      <c r="H4362" s="54" t="s">
        <v>193</v>
      </c>
      <c r="I4362" s="54" t="s">
        <v>571</v>
      </c>
      <c r="J4362" s="54" t="s">
        <v>283</v>
      </c>
      <c r="K4362" s="54" t="s">
        <v>586</v>
      </c>
      <c r="L4362" s="89">
        <v>42510</v>
      </c>
      <c r="M4362" s="89"/>
      <c r="N4362" s="54" t="s">
        <v>587</v>
      </c>
      <c r="O4362" s="90">
        <v>3.0788331E-3</v>
      </c>
      <c r="P4362" s="54">
        <v>13</v>
      </c>
    </row>
    <row r="4363" spans="1:16" ht="24">
      <c r="A4363" s="54" t="s">
        <v>225</v>
      </c>
      <c r="B4363" s="54" t="s">
        <v>185</v>
      </c>
      <c r="C4363" s="54" t="s">
        <v>265</v>
      </c>
      <c r="D4363" s="54" t="s">
        <v>163</v>
      </c>
      <c r="E4363" s="54" t="s">
        <v>266</v>
      </c>
      <c r="F4363" s="54" t="s">
        <v>267</v>
      </c>
      <c r="G4363" s="54" t="s">
        <v>283</v>
      </c>
      <c r="H4363" s="54" t="s">
        <v>193</v>
      </c>
      <c r="I4363" s="54" t="s">
        <v>571</v>
      </c>
      <c r="J4363" s="54" t="s">
        <v>283</v>
      </c>
      <c r="K4363" s="54" t="s">
        <v>588</v>
      </c>
      <c r="L4363" s="89">
        <v>42510</v>
      </c>
      <c r="M4363" s="89"/>
      <c r="N4363" s="54" t="s">
        <v>589</v>
      </c>
      <c r="O4363" s="90">
        <v>2.3683331999999999E-3</v>
      </c>
      <c r="P4363" s="54">
        <v>10</v>
      </c>
    </row>
    <row r="4364" spans="1:16" ht="24">
      <c r="A4364" s="54" t="s">
        <v>225</v>
      </c>
      <c r="B4364" s="54" t="s">
        <v>185</v>
      </c>
      <c r="C4364" s="54" t="s">
        <v>265</v>
      </c>
      <c r="D4364" s="54" t="s">
        <v>163</v>
      </c>
      <c r="E4364" s="54" t="s">
        <v>266</v>
      </c>
      <c r="F4364" s="54" t="s">
        <v>267</v>
      </c>
      <c r="G4364" s="54" t="s">
        <v>283</v>
      </c>
      <c r="H4364" s="54" t="s">
        <v>193</v>
      </c>
      <c r="I4364" s="54" t="s">
        <v>571</v>
      </c>
      <c r="J4364" s="54" t="s">
        <v>283</v>
      </c>
      <c r="K4364" s="54" t="s">
        <v>590</v>
      </c>
      <c r="L4364" s="89">
        <v>42510</v>
      </c>
      <c r="M4364" s="89"/>
      <c r="N4364" s="54" t="s">
        <v>591</v>
      </c>
      <c r="O4364" s="90">
        <v>4.0261664000000004E-3</v>
      </c>
      <c r="P4364" s="54">
        <v>17</v>
      </c>
    </row>
    <row r="4365" spans="1:16" ht="24">
      <c r="A4365" s="54" t="s">
        <v>225</v>
      </c>
      <c r="B4365" s="54" t="s">
        <v>185</v>
      </c>
      <c r="C4365" s="54" t="s">
        <v>265</v>
      </c>
      <c r="D4365" s="54" t="s">
        <v>163</v>
      </c>
      <c r="E4365" s="54" t="s">
        <v>266</v>
      </c>
      <c r="F4365" s="54" t="s">
        <v>267</v>
      </c>
      <c r="G4365" s="54" t="s">
        <v>283</v>
      </c>
      <c r="H4365" s="54" t="s">
        <v>592</v>
      </c>
      <c r="I4365" s="54" t="s">
        <v>593</v>
      </c>
      <c r="J4365" s="54" t="s">
        <v>283</v>
      </c>
      <c r="K4365" s="54" t="s">
        <v>592</v>
      </c>
      <c r="L4365" s="89">
        <v>42440</v>
      </c>
      <c r="M4365" s="89"/>
      <c r="N4365" s="54" t="s">
        <v>594</v>
      </c>
      <c r="O4365" s="90">
        <v>1.6288998999999998E-2</v>
      </c>
      <c r="P4365" s="54">
        <v>55</v>
      </c>
    </row>
    <row r="4366" spans="1:16" ht="24">
      <c r="A4366" s="54" t="s">
        <v>225</v>
      </c>
      <c r="B4366" s="54" t="s">
        <v>185</v>
      </c>
      <c r="C4366" s="54" t="s">
        <v>265</v>
      </c>
      <c r="D4366" s="54" t="s">
        <v>163</v>
      </c>
      <c r="E4366" s="54" t="s">
        <v>266</v>
      </c>
      <c r="F4366" s="54" t="s">
        <v>267</v>
      </c>
      <c r="G4366" s="54" t="s">
        <v>283</v>
      </c>
      <c r="H4366" s="54" t="s">
        <v>557</v>
      </c>
      <c r="I4366" s="54" t="s">
        <v>618</v>
      </c>
      <c r="J4366" s="54" t="s">
        <v>283</v>
      </c>
      <c r="K4366" s="54" t="s">
        <v>557</v>
      </c>
      <c r="L4366" s="89">
        <v>42066</v>
      </c>
      <c r="M4366" s="89"/>
      <c r="N4366" s="54" t="s">
        <v>619</v>
      </c>
      <c r="O4366" s="90">
        <v>3.3156664999999998E-3</v>
      </c>
      <c r="P4366" s="54">
        <v>14</v>
      </c>
    </row>
    <row r="4367" spans="1:16" ht="24">
      <c r="A4367" s="54" t="s">
        <v>225</v>
      </c>
      <c r="B4367" s="54" t="s">
        <v>185</v>
      </c>
      <c r="C4367" s="54" t="s">
        <v>265</v>
      </c>
      <c r="D4367" s="54" t="s">
        <v>163</v>
      </c>
      <c r="E4367" s="54" t="s">
        <v>266</v>
      </c>
      <c r="F4367" s="54" t="s">
        <v>267</v>
      </c>
      <c r="G4367" s="54" t="s">
        <v>283</v>
      </c>
      <c r="H4367" s="54" t="s">
        <v>295</v>
      </c>
      <c r="I4367" s="54" t="s">
        <v>296</v>
      </c>
      <c r="J4367" s="54" t="s">
        <v>283</v>
      </c>
      <c r="K4367" s="54" t="s">
        <v>295</v>
      </c>
      <c r="L4367" s="89">
        <v>42391</v>
      </c>
      <c r="M4367" s="89"/>
      <c r="N4367" s="54" t="s">
        <v>297</v>
      </c>
      <c r="O4367" s="90">
        <v>3.5524997E-3</v>
      </c>
      <c r="P4367" s="54">
        <v>15</v>
      </c>
    </row>
    <row r="4368" spans="1:16" ht="24">
      <c r="A4368" s="54" t="s">
        <v>225</v>
      </c>
      <c r="B4368" s="54" t="s">
        <v>185</v>
      </c>
      <c r="C4368" s="54" t="s">
        <v>265</v>
      </c>
      <c r="D4368" s="54" t="s">
        <v>163</v>
      </c>
      <c r="E4368" s="54" t="s">
        <v>266</v>
      </c>
      <c r="F4368" s="54" t="s">
        <v>267</v>
      </c>
      <c r="G4368" s="54" t="s">
        <v>642</v>
      </c>
      <c r="H4368" s="54" t="s">
        <v>643</v>
      </c>
      <c r="I4368" s="54" t="s">
        <v>644</v>
      </c>
      <c r="J4368" s="54" t="s">
        <v>642</v>
      </c>
      <c r="K4368" s="54" t="s">
        <v>664</v>
      </c>
      <c r="L4368" s="89">
        <v>42790</v>
      </c>
      <c r="M4368" s="89"/>
      <c r="N4368" s="54" t="s">
        <v>666</v>
      </c>
      <c r="O4368" s="90">
        <v>2.3683330000000001E-4</v>
      </c>
      <c r="P4368" s="54">
        <v>1</v>
      </c>
    </row>
    <row r="4369" spans="1:16" ht="24">
      <c r="A4369" s="54" t="s">
        <v>225</v>
      </c>
      <c r="B4369" s="54" t="s">
        <v>185</v>
      </c>
      <c r="C4369" s="54" t="s">
        <v>265</v>
      </c>
      <c r="D4369" s="54" t="s">
        <v>163</v>
      </c>
      <c r="E4369" s="54" t="s">
        <v>266</v>
      </c>
      <c r="F4369" s="54" t="s">
        <v>267</v>
      </c>
      <c r="G4369" s="54" t="s">
        <v>642</v>
      </c>
      <c r="H4369" s="54" t="s">
        <v>643</v>
      </c>
      <c r="I4369" s="54" t="s">
        <v>644</v>
      </c>
      <c r="J4369" s="54" t="s">
        <v>670</v>
      </c>
      <c r="K4369" s="54" t="s">
        <v>671</v>
      </c>
      <c r="L4369" s="89">
        <v>42790</v>
      </c>
      <c r="M4369" s="89"/>
      <c r="N4369" s="54" t="s">
        <v>672</v>
      </c>
      <c r="O4369" s="90">
        <v>1.0500000000000001E-2</v>
      </c>
      <c r="P4369" s="54">
        <v>3</v>
      </c>
    </row>
    <row r="4370" spans="1:16" ht="24">
      <c r="A4370" s="54" t="s">
        <v>225</v>
      </c>
      <c r="B4370" s="54" t="s">
        <v>185</v>
      </c>
      <c r="C4370" s="54" t="s">
        <v>265</v>
      </c>
      <c r="D4370" s="54" t="s">
        <v>163</v>
      </c>
      <c r="E4370" s="54" t="s">
        <v>266</v>
      </c>
      <c r="F4370" s="54" t="s">
        <v>267</v>
      </c>
      <c r="G4370" s="54" t="s">
        <v>194</v>
      </c>
      <c r="H4370" s="54" t="s">
        <v>197</v>
      </c>
      <c r="I4370" s="54" t="s">
        <v>1460</v>
      </c>
      <c r="J4370" s="54" t="s">
        <v>194</v>
      </c>
      <c r="K4370" s="54" t="s">
        <v>197</v>
      </c>
      <c r="L4370" s="89">
        <v>42888</v>
      </c>
      <c r="M4370" s="89"/>
      <c r="N4370" s="54" t="s">
        <v>702</v>
      </c>
      <c r="O4370" s="90">
        <v>1.6578331999999999E-3</v>
      </c>
      <c r="P4370" s="54">
        <v>7</v>
      </c>
    </row>
    <row r="4371" spans="1:16" ht="24">
      <c r="A4371" s="54" t="s">
        <v>225</v>
      </c>
      <c r="B4371" s="54" t="s">
        <v>185</v>
      </c>
      <c r="C4371" s="54" t="s">
        <v>265</v>
      </c>
      <c r="D4371" s="54" t="s">
        <v>163</v>
      </c>
      <c r="E4371" s="54" t="s">
        <v>266</v>
      </c>
      <c r="F4371" s="54" t="s">
        <v>267</v>
      </c>
      <c r="G4371" s="54" t="s">
        <v>194</v>
      </c>
      <c r="H4371" s="54" t="s">
        <v>197</v>
      </c>
      <c r="I4371" s="54" t="s">
        <v>695</v>
      </c>
      <c r="J4371" s="54" t="s">
        <v>194</v>
      </c>
      <c r="K4371" s="54" t="s">
        <v>696</v>
      </c>
      <c r="L4371" s="89">
        <v>42888</v>
      </c>
      <c r="M4371" s="89"/>
      <c r="N4371" s="54" t="s">
        <v>697</v>
      </c>
      <c r="O4371" s="90">
        <v>1.7288832000000001E-2</v>
      </c>
      <c r="P4371" s="54">
        <v>73</v>
      </c>
    </row>
    <row r="4372" spans="1:16" ht="24">
      <c r="A4372" s="54" t="s">
        <v>225</v>
      </c>
      <c r="B4372" s="54" t="s">
        <v>185</v>
      </c>
      <c r="C4372" s="54" t="s">
        <v>265</v>
      </c>
      <c r="D4372" s="54" t="s">
        <v>163</v>
      </c>
      <c r="E4372" s="54" t="s">
        <v>266</v>
      </c>
      <c r="F4372" s="54" t="s">
        <v>267</v>
      </c>
      <c r="G4372" s="54" t="s">
        <v>194</v>
      </c>
      <c r="H4372" s="54" t="s">
        <v>197</v>
      </c>
      <c r="I4372" s="54" t="s">
        <v>695</v>
      </c>
      <c r="J4372" s="54" t="s">
        <v>194</v>
      </c>
      <c r="K4372" s="54" t="s">
        <v>698</v>
      </c>
      <c r="L4372" s="89">
        <v>42888</v>
      </c>
      <c r="M4372" s="89"/>
      <c r="N4372" s="54" t="s">
        <v>699</v>
      </c>
      <c r="O4372" s="90">
        <v>9.4733329999999996E-4</v>
      </c>
      <c r="P4372" s="54">
        <v>4</v>
      </c>
    </row>
    <row r="4373" spans="1:16" ht="24">
      <c r="A4373" s="54" t="s">
        <v>225</v>
      </c>
      <c r="B4373" s="54" t="s">
        <v>185</v>
      </c>
      <c r="C4373" s="54" t="s">
        <v>265</v>
      </c>
      <c r="D4373" s="54" t="s">
        <v>163</v>
      </c>
      <c r="E4373" s="54" t="s">
        <v>266</v>
      </c>
      <c r="F4373" s="54" t="s">
        <v>267</v>
      </c>
      <c r="G4373" s="54" t="s">
        <v>194</v>
      </c>
      <c r="H4373" s="54" t="s">
        <v>197</v>
      </c>
      <c r="I4373" s="54" t="s">
        <v>695</v>
      </c>
      <c r="J4373" s="54" t="s">
        <v>194</v>
      </c>
      <c r="K4373" s="54" t="s">
        <v>700</v>
      </c>
      <c r="L4373" s="89">
        <v>42888</v>
      </c>
      <c r="M4373" s="89"/>
      <c r="N4373" s="54" t="s">
        <v>701</v>
      </c>
      <c r="O4373" s="90">
        <v>2.6051665000000001E-3</v>
      </c>
      <c r="P4373" s="54">
        <v>11</v>
      </c>
    </row>
    <row r="4374" spans="1:16" ht="24">
      <c r="A4374" s="54" t="s">
        <v>225</v>
      </c>
      <c r="B4374" s="54" t="s">
        <v>185</v>
      </c>
      <c r="C4374" s="54" t="s">
        <v>265</v>
      </c>
      <c r="D4374" s="54" t="s">
        <v>163</v>
      </c>
      <c r="E4374" s="54" t="s">
        <v>266</v>
      </c>
      <c r="F4374" s="54" t="s">
        <v>267</v>
      </c>
      <c r="G4374" s="54" t="s">
        <v>194</v>
      </c>
      <c r="H4374" s="54" t="s">
        <v>197</v>
      </c>
      <c r="I4374" s="54" t="s">
        <v>695</v>
      </c>
      <c r="J4374" s="54" t="s">
        <v>194</v>
      </c>
      <c r="K4374" s="54" t="s">
        <v>703</v>
      </c>
      <c r="L4374" s="89">
        <v>42888</v>
      </c>
      <c r="M4374" s="89"/>
      <c r="N4374" s="54" t="s">
        <v>704</v>
      </c>
      <c r="O4374" s="90">
        <v>1.8946665000000001E-3</v>
      </c>
      <c r="P4374" s="54">
        <v>8</v>
      </c>
    </row>
    <row r="4375" spans="1:16" ht="24">
      <c r="A4375" s="54" t="s">
        <v>225</v>
      </c>
      <c r="B4375" s="54" t="s">
        <v>185</v>
      </c>
      <c r="C4375" s="54" t="s">
        <v>265</v>
      </c>
      <c r="D4375" s="54" t="s">
        <v>163</v>
      </c>
      <c r="E4375" s="54" t="s">
        <v>266</v>
      </c>
      <c r="F4375" s="54" t="s">
        <v>267</v>
      </c>
      <c r="G4375" s="54" t="s">
        <v>194</v>
      </c>
      <c r="H4375" s="54" t="s">
        <v>197</v>
      </c>
      <c r="I4375" s="54" t="s">
        <v>695</v>
      </c>
      <c r="J4375" s="54" t="s">
        <v>194</v>
      </c>
      <c r="K4375" s="54" t="s">
        <v>705</v>
      </c>
      <c r="L4375" s="89">
        <v>42888</v>
      </c>
      <c r="M4375" s="89"/>
      <c r="N4375" s="54" t="s">
        <v>706</v>
      </c>
      <c r="O4375" s="90">
        <v>1.8946665000000001E-3</v>
      </c>
      <c r="P4375" s="54">
        <v>8</v>
      </c>
    </row>
    <row r="4376" spans="1:16" ht="24">
      <c r="A4376" s="54" t="s">
        <v>225</v>
      </c>
      <c r="B4376" s="54" t="s">
        <v>185</v>
      </c>
      <c r="C4376" s="54" t="s">
        <v>265</v>
      </c>
      <c r="D4376" s="54" t="s">
        <v>163</v>
      </c>
      <c r="E4376" s="54" t="s">
        <v>266</v>
      </c>
      <c r="F4376" s="54" t="s">
        <v>267</v>
      </c>
      <c r="G4376" s="54" t="s">
        <v>194</v>
      </c>
      <c r="H4376" s="54" t="s">
        <v>197</v>
      </c>
      <c r="I4376" s="54" t="s">
        <v>695</v>
      </c>
      <c r="J4376" s="54" t="s">
        <v>194</v>
      </c>
      <c r="K4376" s="54" t="s">
        <v>707</v>
      </c>
      <c r="L4376" s="89">
        <v>42888</v>
      </c>
      <c r="M4376" s="89"/>
      <c r="N4376" s="54" t="s">
        <v>708</v>
      </c>
      <c r="O4376" s="90">
        <v>2.3683330000000001E-4</v>
      </c>
      <c r="P4376" s="54">
        <v>1</v>
      </c>
    </row>
    <row r="4377" spans="1:16" ht="24">
      <c r="A4377" s="54" t="s">
        <v>225</v>
      </c>
      <c r="B4377" s="54" t="s">
        <v>185</v>
      </c>
      <c r="C4377" s="54" t="s">
        <v>265</v>
      </c>
      <c r="D4377" s="54" t="s">
        <v>163</v>
      </c>
      <c r="E4377" s="54" t="s">
        <v>266</v>
      </c>
      <c r="F4377" s="54" t="s">
        <v>267</v>
      </c>
      <c r="G4377" s="54" t="s">
        <v>194</v>
      </c>
      <c r="H4377" s="54" t="s">
        <v>197</v>
      </c>
      <c r="I4377" s="54" t="s">
        <v>695</v>
      </c>
      <c r="J4377" s="54" t="s">
        <v>194</v>
      </c>
      <c r="K4377" s="54" t="s">
        <v>709</v>
      </c>
      <c r="L4377" s="89">
        <v>42888</v>
      </c>
      <c r="M4377" s="89"/>
      <c r="N4377" s="54" t="s">
        <v>710</v>
      </c>
      <c r="O4377" s="90">
        <v>6.3944995000000003E-3</v>
      </c>
      <c r="P4377" s="54">
        <v>27</v>
      </c>
    </row>
    <row r="4378" spans="1:16" ht="24">
      <c r="A4378" s="54" t="s">
        <v>225</v>
      </c>
      <c r="B4378" s="54" t="s">
        <v>185</v>
      </c>
      <c r="C4378" s="54" t="s">
        <v>265</v>
      </c>
      <c r="D4378" s="54" t="s">
        <v>163</v>
      </c>
      <c r="E4378" s="54" t="s">
        <v>266</v>
      </c>
      <c r="F4378" s="54" t="s">
        <v>267</v>
      </c>
      <c r="G4378" s="54" t="s">
        <v>194</v>
      </c>
      <c r="H4378" s="54" t="s">
        <v>197</v>
      </c>
      <c r="I4378" s="54" t="s">
        <v>695</v>
      </c>
      <c r="J4378" s="54" t="s">
        <v>194</v>
      </c>
      <c r="K4378" s="54" t="s">
        <v>711</v>
      </c>
      <c r="L4378" s="89">
        <v>42888</v>
      </c>
      <c r="M4378" s="89"/>
      <c r="N4378" s="54" t="s">
        <v>712</v>
      </c>
      <c r="O4378" s="90">
        <v>9.4733329999999996E-4</v>
      </c>
      <c r="P4378" s="54">
        <v>4</v>
      </c>
    </row>
    <row r="4379" spans="1:16" ht="24">
      <c r="A4379" s="54" t="s">
        <v>225</v>
      </c>
      <c r="B4379" s="54" t="s">
        <v>185</v>
      </c>
      <c r="C4379" s="54" t="s">
        <v>265</v>
      </c>
      <c r="D4379" s="54" t="s">
        <v>163</v>
      </c>
      <c r="E4379" s="54" t="s">
        <v>266</v>
      </c>
      <c r="F4379" s="54" t="s">
        <v>267</v>
      </c>
      <c r="G4379" s="54" t="s">
        <v>194</v>
      </c>
      <c r="H4379" s="54" t="s">
        <v>197</v>
      </c>
      <c r="I4379" s="54" t="s">
        <v>695</v>
      </c>
      <c r="J4379" s="54" t="s">
        <v>194</v>
      </c>
      <c r="K4379" s="54" t="s">
        <v>713</v>
      </c>
      <c r="L4379" s="89">
        <v>42888</v>
      </c>
      <c r="M4379" s="89"/>
      <c r="N4379" s="54" t="s">
        <v>714</v>
      </c>
      <c r="O4379" s="90">
        <v>9.4733329999999996E-4</v>
      </c>
      <c r="P4379" s="54">
        <v>4</v>
      </c>
    </row>
    <row r="4380" spans="1:16" ht="24">
      <c r="A4380" s="54" t="s">
        <v>225</v>
      </c>
      <c r="B4380" s="54" t="s">
        <v>185</v>
      </c>
      <c r="C4380" s="54" t="s">
        <v>265</v>
      </c>
      <c r="D4380" s="54" t="s">
        <v>163</v>
      </c>
      <c r="E4380" s="54" t="s">
        <v>266</v>
      </c>
      <c r="F4380" s="54" t="s">
        <v>267</v>
      </c>
      <c r="G4380" s="54" t="s">
        <v>194</v>
      </c>
      <c r="H4380" s="54" t="s">
        <v>715</v>
      </c>
      <c r="I4380" s="54" t="s">
        <v>716</v>
      </c>
      <c r="J4380" s="54" t="s">
        <v>194</v>
      </c>
      <c r="K4380" s="54" t="s">
        <v>715</v>
      </c>
      <c r="L4380" s="89">
        <v>42627</v>
      </c>
      <c r="M4380" s="89"/>
      <c r="N4380" s="54" t="s">
        <v>717</v>
      </c>
      <c r="O4380" s="90">
        <v>1.6815165399999998E-2</v>
      </c>
      <c r="P4380" s="54">
        <v>71</v>
      </c>
    </row>
    <row r="4381" spans="1:16" ht="24">
      <c r="A4381" s="54" t="s">
        <v>225</v>
      </c>
      <c r="B4381" s="54" t="s">
        <v>185</v>
      </c>
      <c r="C4381" s="54" t="s">
        <v>265</v>
      </c>
      <c r="D4381" s="54" t="s">
        <v>163</v>
      </c>
      <c r="E4381" s="54" t="s">
        <v>266</v>
      </c>
      <c r="F4381" s="54" t="s">
        <v>267</v>
      </c>
      <c r="G4381" s="54" t="s">
        <v>194</v>
      </c>
      <c r="H4381" s="54" t="s">
        <v>715</v>
      </c>
      <c r="I4381" s="54" t="s">
        <v>718</v>
      </c>
      <c r="J4381" s="54" t="s">
        <v>194</v>
      </c>
      <c r="K4381" s="54" t="s">
        <v>719</v>
      </c>
      <c r="L4381" s="89">
        <v>42678</v>
      </c>
      <c r="M4381" s="89"/>
      <c r="N4381" s="54" t="s">
        <v>720</v>
      </c>
      <c r="O4381" s="90">
        <v>5.1578331999999989E-3</v>
      </c>
      <c r="P4381" s="54">
        <v>8</v>
      </c>
    </row>
    <row r="4382" spans="1:16" ht="24">
      <c r="A4382" s="54" t="s">
        <v>225</v>
      </c>
      <c r="B4382" s="54" t="s">
        <v>185</v>
      </c>
      <c r="C4382" s="54" t="s">
        <v>265</v>
      </c>
      <c r="D4382" s="54" t="s">
        <v>163</v>
      </c>
      <c r="E4382" s="54" t="s">
        <v>266</v>
      </c>
      <c r="F4382" s="54" t="s">
        <v>267</v>
      </c>
      <c r="G4382" s="54" t="s">
        <v>194</v>
      </c>
      <c r="H4382" s="54" t="s">
        <v>346</v>
      </c>
      <c r="I4382" s="54" t="s">
        <v>723</v>
      </c>
      <c r="J4382" s="54" t="s">
        <v>194</v>
      </c>
      <c r="K4382" s="54" t="s">
        <v>346</v>
      </c>
      <c r="L4382" s="89">
        <v>41744</v>
      </c>
      <c r="M4382" s="89"/>
      <c r="N4382" s="54" t="s">
        <v>724</v>
      </c>
      <c r="O4382" s="90">
        <v>4.0919663900000007E-2</v>
      </c>
      <c r="P4382" s="54">
        <v>159</v>
      </c>
    </row>
    <row r="4383" spans="1:16" ht="24">
      <c r="A4383" s="54" t="s">
        <v>225</v>
      </c>
      <c r="B4383" s="54" t="s">
        <v>185</v>
      </c>
      <c r="C4383" s="54" t="s">
        <v>265</v>
      </c>
      <c r="D4383" s="54" t="s">
        <v>163</v>
      </c>
      <c r="E4383" s="54" t="s">
        <v>266</v>
      </c>
      <c r="F4383" s="54" t="s">
        <v>267</v>
      </c>
      <c r="G4383" s="54" t="s">
        <v>194</v>
      </c>
      <c r="H4383" s="54" t="s">
        <v>725</v>
      </c>
      <c r="I4383" s="54" t="s">
        <v>726</v>
      </c>
      <c r="J4383" s="54" t="s">
        <v>194</v>
      </c>
      <c r="K4383" s="54" t="s">
        <v>725</v>
      </c>
      <c r="L4383" s="89">
        <v>41660</v>
      </c>
      <c r="M4383" s="89"/>
      <c r="N4383" s="54" t="s">
        <v>727</v>
      </c>
      <c r="O4383" s="90">
        <v>0.42548446880000002</v>
      </c>
      <c r="P4383" s="54">
        <v>1769</v>
      </c>
    </row>
    <row r="4384" spans="1:16" ht="24">
      <c r="A4384" s="54" t="s">
        <v>225</v>
      </c>
      <c r="B4384" s="54" t="s">
        <v>185</v>
      </c>
      <c r="C4384" s="54" t="s">
        <v>265</v>
      </c>
      <c r="D4384" s="54" t="s">
        <v>163</v>
      </c>
      <c r="E4384" s="54" t="s">
        <v>266</v>
      </c>
      <c r="F4384" s="54" t="s">
        <v>267</v>
      </c>
      <c r="G4384" s="54" t="s">
        <v>198</v>
      </c>
      <c r="H4384" s="54" t="s">
        <v>728</v>
      </c>
      <c r="I4384" s="54" t="s">
        <v>729</v>
      </c>
      <c r="J4384" s="54" t="s">
        <v>198</v>
      </c>
      <c r="K4384" s="54" t="s">
        <v>734</v>
      </c>
      <c r="L4384" s="89">
        <v>42657</v>
      </c>
      <c r="M4384" s="89"/>
      <c r="N4384" s="54" t="s">
        <v>735</v>
      </c>
      <c r="O4384" s="90">
        <v>2.3683330000000001E-4</v>
      </c>
      <c r="P4384" s="54">
        <v>1</v>
      </c>
    </row>
    <row r="4385" spans="1:16" ht="24">
      <c r="A4385" s="54" t="s">
        <v>225</v>
      </c>
      <c r="B4385" s="54" t="s">
        <v>185</v>
      </c>
      <c r="C4385" s="54" t="s">
        <v>265</v>
      </c>
      <c r="D4385" s="54" t="s">
        <v>163</v>
      </c>
      <c r="E4385" s="54" t="s">
        <v>266</v>
      </c>
      <c r="F4385" s="54" t="s">
        <v>267</v>
      </c>
      <c r="G4385" s="54" t="s">
        <v>198</v>
      </c>
      <c r="H4385" s="54" t="s">
        <v>728</v>
      </c>
      <c r="I4385" s="54" t="s">
        <v>729</v>
      </c>
      <c r="J4385" s="54" t="s">
        <v>198</v>
      </c>
      <c r="K4385" s="54" t="s">
        <v>748</v>
      </c>
      <c r="L4385" s="89">
        <v>42657</v>
      </c>
      <c r="M4385" s="89"/>
      <c r="N4385" s="54" t="s">
        <v>749</v>
      </c>
      <c r="O4385" s="90">
        <v>2.3683330000000001E-4</v>
      </c>
      <c r="P4385" s="54">
        <v>1</v>
      </c>
    </row>
    <row r="4386" spans="1:16" ht="24">
      <c r="A4386" s="54" t="s">
        <v>225</v>
      </c>
      <c r="B4386" s="54" t="s">
        <v>185</v>
      </c>
      <c r="C4386" s="54" t="s">
        <v>265</v>
      </c>
      <c r="D4386" s="54" t="s">
        <v>163</v>
      </c>
      <c r="E4386" s="54" t="s">
        <v>266</v>
      </c>
      <c r="F4386" s="54" t="s">
        <v>267</v>
      </c>
      <c r="G4386" s="54" t="s">
        <v>198</v>
      </c>
      <c r="H4386" s="54" t="s">
        <v>752</v>
      </c>
      <c r="I4386" s="54" t="s">
        <v>753</v>
      </c>
      <c r="J4386" s="54" t="s">
        <v>198</v>
      </c>
      <c r="K4386" s="54" t="s">
        <v>752</v>
      </c>
      <c r="L4386" s="89">
        <v>42031</v>
      </c>
      <c r="M4386" s="89"/>
      <c r="N4386" s="54" t="s">
        <v>754</v>
      </c>
      <c r="O4386" s="90">
        <v>7.0524997000000009E-3</v>
      </c>
      <c r="P4386" s="54">
        <v>16</v>
      </c>
    </row>
    <row r="4387" spans="1:16" ht="24">
      <c r="A4387" s="54" t="s">
        <v>225</v>
      </c>
      <c r="B4387" s="54" t="s">
        <v>185</v>
      </c>
      <c r="C4387" s="54" t="s">
        <v>265</v>
      </c>
      <c r="D4387" s="54" t="s">
        <v>163</v>
      </c>
      <c r="E4387" s="54" t="s">
        <v>266</v>
      </c>
      <c r="F4387" s="54" t="s">
        <v>267</v>
      </c>
      <c r="G4387" s="54" t="s">
        <v>198</v>
      </c>
      <c r="H4387" s="54" t="s">
        <v>755</v>
      </c>
      <c r="I4387" s="54" t="s">
        <v>756</v>
      </c>
      <c r="J4387" s="54" t="s">
        <v>198</v>
      </c>
      <c r="K4387" s="54" t="s">
        <v>759</v>
      </c>
      <c r="L4387" s="89">
        <v>42101</v>
      </c>
      <c r="M4387" s="89"/>
      <c r="N4387" s="54" t="s">
        <v>760</v>
      </c>
      <c r="O4387" s="90">
        <v>7.3418328000000007E-3</v>
      </c>
      <c r="P4387" s="54">
        <v>31</v>
      </c>
    </row>
    <row r="4388" spans="1:16" ht="24">
      <c r="A4388" s="54" t="s">
        <v>225</v>
      </c>
      <c r="B4388" s="54" t="s">
        <v>185</v>
      </c>
      <c r="C4388" s="54" t="s">
        <v>265</v>
      </c>
      <c r="D4388" s="54" t="s">
        <v>163</v>
      </c>
      <c r="E4388" s="54" t="s">
        <v>266</v>
      </c>
      <c r="F4388" s="54" t="s">
        <v>267</v>
      </c>
      <c r="G4388" s="54" t="s">
        <v>198</v>
      </c>
      <c r="H4388" s="54" t="s">
        <v>755</v>
      </c>
      <c r="I4388" s="54" t="s">
        <v>756</v>
      </c>
      <c r="J4388" s="54" t="s">
        <v>198</v>
      </c>
      <c r="K4388" s="54" t="s">
        <v>761</v>
      </c>
      <c r="L4388" s="89">
        <v>42101</v>
      </c>
      <c r="M4388" s="89"/>
      <c r="N4388" s="54" t="s">
        <v>762</v>
      </c>
      <c r="O4388" s="90">
        <v>1.8946665000000001E-3</v>
      </c>
      <c r="P4388" s="54">
        <v>8</v>
      </c>
    </row>
    <row r="4389" spans="1:16" ht="24">
      <c r="A4389" s="54" t="s">
        <v>225</v>
      </c>
      <c r="B4389" s="54" t="s">
        <v>185</v>
      </c>
      <c r="C4389" s="54" t="s">
        <v>265</v>
      </c>
      <c r="D4389" s="54" t="s">
        <v>163</v>
      </c>
      <c r="E4389" s="54" t="s">
        <v>266</v>
      </c>
      <c r="F4389" s="54" t="s">
        <v>267</v>
      </c>
      <c r="G4389" s="54" t="s">
        <v>198</v>
      </c>
      <c r="H4389" s="54" t="s">
        <v>755</v>
      </c>
      <c r="I4389" s="54" t="s">
        <v>756</v>
      </c>
      <c r="J4389" s="54" t="s">
        <v>198</v>
      </c>
      <c r="K4389" s="54" t="s">
        <v>763</v>
      </c>
      <c r="L4389" s="89">
        <v>42101</v>
      </c>
      <c r="M4389" s="89"/>
      <c r="N4389" s="54" t="s">
        <v>764</v>
      </c>
      <c r="O4389" s="90">
        <v>2.3683330000000001E-4</v>
      </c>
      <c r="P4389" s="54">
        <v>1</v>
      </c>
    </row>
    <row r="4390" spans="1:16" ht="24">
      <c r="A4390" s="54" t="s">
        <v>225</v>
      </c>
      <c r="B4390" s="54" t="s">
        <v>185</v>
      </c>
      <c r="C4390" s="54" t="s">
        <v>265</v>
      </c>
      <c r="D4390" s="54" t="s">
        <v>163</v>
      </c>
      <c r="E4390" s="54" t="s">
        <v>266</v>
      </c>
      <c r="F4390" s="54" t="s">
        <v>267</v>
      </c>
      <c r="G4390" s="54" t="s">
        <v>198</v>
      </c>
      <c r="H4390" s="54" t="s">
        <v>755</v>
      </c>
      <c r="I4390" s="54" t="s">
        <v>756</v>
      </c>
      <c r="J4390" s="54" t="s">
        <v>198</v>
      </c>
      <c r="K4390" s="54" t="s">
        <v>765</v>
      </c>
      <c r="L4390" s="89">
        <v>42101</v>
      </c>
      <c r="M4390" s="89"/>
      <c r="N4390" s="54" t="s">
        <v>766</v>
      </c>
      <c r="O4390" s="90">
        <v>7.1049994999999996E-3</v>
      </c>
      <c r="P4390" s="54">
        <v>30</v>
      </c>
    </row>
    <row r="4391" spans="1:16" ht="24">
      <c r="A4391" s="54" t="s">
        <v>225</v>
      </c>
      <c r="B4391" s="54" t="s">
        <v>185</v>
      </c>
      <c r="C4391" s="54" t="s">
        <v>265</v>
      </c>
      <c r="D4391" s="54" t="s">
        <v>163</v>
      </c>
      <c r="E4391" s="54" t="s">
        <v>266</v>
      </c>
      <c r="F4391" s="54" t="s">
        <v>267</v>
      </c>
      <c r="G4391" s="54" t="s">
        <v>198</v>
      </c>
      <c r="H4391" s="54" t="s">
        <v>755</v>
      </c>
      <c r="I4391" s="54" t="s">
        <v>756</v>
      </c>
      <c r="J4391" s="54" t="s">
        <v>198</v>
      </c>
      <c r="K4391" s="54" t="s">
        <v>767</v>
      </c>
      <c r="L4391" s="89">
        <v>42101</v>
      </c>
      <c r="M4391" s="89"/>
      <c r="N4391" s="54" t="s">
        <v>768</v>
      </c>
      <c r="O4391" s="90">
        <v>7.1049994999999996E-3</v>
      </c>
      <c r="P4391" s="54">
        <v>30</v>
      </c>
    </row>
    <row r="4392" spans="1:16" ht="24">
      <c r="A4392" s="54" t="s">
        <v>225</v>
      </c>
      <c r="B4392" s="54" t="s">
        <v>185</v>
      </c>
      <c r="C4392" s="54" t="s">
        <v>265</v>
      </c>
      <c r="D4392" s="54" t="s">
        <v>163</v>
      </c>
      <c r="E4392" s="54" t="s">
        <v>266</v>
      </c>
      <c r="F4392" s="54" t="s">
        <v>267</v>
      </c>
      <c r="G4392" s="54" t="s">
        <v>198</v>
      </c>
      <c r="H4392" s="54" t="s">
        <v>755</v>
      </c>
      <c r="I4392" s="54" t="s">
        <v>756</v>
      </c>
      <c r="J4392" s="54" t="s">
        <v>198</v>
      </c>
      <c r="K4392" s="54" t="s">
        <v>769</v>
      </c>
      <c r="L4392" s="89">
        <v>42101</v>
      </c>
      <c r="M4392" s="89"/>
      <c r="N4392" s="54" t="s">
        <v>770</v>
      </c>
      <c r="O4392" s="90">
        <v>2.5946665300000001E-2</v>
      </c>
      <c r="P4392" s="54">
        <v>82</v>
      </c>
    </row>
    <row r="4393" spans="1:16" ht="24">
      <c r="A4393" s="54" t="s">
        <v>225</v>
      </c>
      <c r="B4393" s="54" t="s">
        <v>185</v>
      </c>
      <c r="C4393" s="54" t="s">
        <v>265</v>
      </c>
      <c r="D4393" s="54" t="s">
        <v>163</v>
      </c>
      <c r="E4393" s="54" t="s">
        <v>266</v>
      </c>
      <c r="F4393" s="54" t="s">
        <v>267</v>
      </c>
      <c r="G4393" s="54" t="s">
        <v>198</v>
      </c>
      <c r="H4393" s="54" t="s">
        <v>776</v>
      </c>
      <c r="I4393" s="54" t="s">
        <v>777</v>
      </c>
      <c r="J4393" s="54" t="s">
        <v>198</v>
      </c>
      <c r="K4393" s="54" t="s">
        <v>776</v>
      </c>
      <c r="L4393" s="89">
        <v>41988</v>
      </c>
      <c r="M4393" s="89"/>
      <c r="N4393" s="54" t="s">
        <v>778</v>
      </c>
      <c r="O4393" s="90">
        <v>2.3683330000000001E-4</v>
      </c>
      <c r="P4393" s="54">
        <v>1</v>
      </c>
    </row>
    <row r="4394" spans="1:16" ht="24">
      <c r="A4394" s="54" t="s">
        <v>225</v>
      </c>
      <c r="B4394" s="54" t="s">
        <v>185</v>
      </c>
      <c r="C4394" s="54" t="s">
        <v>265</v>
      </c>
      <c r="D4394" s="54" t="s">
        <v>163</v>
      </c>
      <c r="E4394" s="54" t="s">
        <v>266</v>
      </c>
      <c r="F4394" s="54" t="s">
        <v>267</v>
      </c>
      <c r="G4394" s="54" t="s">
        <v>256</v>
      </c>
      <c r="H4394" s="54" t="s">
        <v>788</v>
      </c>
      <c r="I4394" s="54" t="s">
        <v>789</v>
      </c>
      <c r="J4394" s="54" t="s">
        <v>256</v>
      </c>
      <c r="K4394" s="54" t="s">
        <v>788</v>
      </c>
      <c r="L4394" s="89">
        <v>1</v>
      </c>
      <c r="M4394" s="89"/>
      <c r="N4394" s="54" t="s">
        <v>790</v>
      </c>
      <c r="O4394" s="90">
        <v>2.3683330000000001E-4</v>
      </c>
      <c r="P4394" s="54">
        <v>1</v>
      </c>
    </row>
    <row r="4395" spans="1:16" ht="24">
      <c r="A4395" s="54" t="s">
        <v>225</v>
      </c>
      <c r="B4395" s="54" t="s">
        <v>185</v>
      </c>
      <c r="C4395" s="54" t="s">
        <v>265</v>
      </c>
      <c r="D4395" s="54" t="s">
        <v>163</v>
      </c>
      <c r="E4395" s="54" t="s">
        <v>266</v>
      </c>
      <c r="F4395" s="54" t="s">
        <v>267</v>
      </c>
      <c r="G4395" s="54" t="s">
        <v>256</v>
      </c>
      <c r="H4395" s="54" t="s">
        <v>298</v>
      </c>
      <c r="I4395" s="54" t="s">
        <v>299</v>
      </c>
      <c r="J4395" s="54" t="s">
        <v>256</v>
      </c>
      <c r="K4395" s="54" t="s">
        <v>300</v>
      </c>
      <c r="L4395" s="89">
        <v>42601</v>
      </c>
      <c r="M4395" s="89"/>
      <c r="N4395" s="54" t="s">
        <v>301</v>
      </c>
      <c r="O4395" s="90">
        <v>2.3683330000000001E-4</v>
      </c>
      <c r="P4395" s="54">
        <v>1</v>
      </c>
    </row>
    <row r="4396" spans="1:16" ht="24">
      <c r="A4396" s="54" t="s">
        <v>225</v>
      </c>
      <c r="B4396" s="54" t="s">
        <v>185</v>
      </c>
      <c r="C4396" s="54" t="s">
        <v>265</v>
      </c>
      <c r="D4396" s="54" t="s">
        <v>163</v>
      </c>
      <c r="E4396" s="54" t="s">
        <v>266</v>
      </c>
      <c r="F4396" s="54" t="s">
        <v>267</v>
      </c>
      <c r="G4396" s="54" t="s">
        <v>256</v>
      </c>
      <c r="H4396" s="54" t="s">
        <v>298</v>
      </c>
      <c r="I4396" s="54" t="s">
        <v>299</v>
      </c>
      <c r="J4396" s="54" t="s">
        <v>256</v>
      </c>
      <c r="K4396" s="54" t="s">
        <v>791</v>
      </c>
      <c r="L4396" s="89">
        <v>42601</v>
      </c>
      <c r="M4396" s="89"/>
      <c r="N4396" s="54" t="s">
        <v>792</v>
      </c>
      <c r="O4396" s="90">
        <v>2.3683330000000001E-4</v>
      </c>
      <c r="P4396" s="54">
        <v>1</v>
      </c>
    </row>
    <row r="4397" spans="1:16" ht="24">
      <c r="A4397" s="54" t="s">
        <v>225</v>
      </c>
      <c r="B4397" s="54" t="s">
        <v>185</v>
      </c>
      <c r="C4397" s="54" t="s">
        <v>265</v>
      </c>
      <c r="D4397" s="54" t="s">
        <v>163</v>
      </c>
      <c r="E4397" s="54" t="s">
        <v>266</v>
      </c>
      <c r="F4397" s="54" t="s">
        <v>267</v>
      </c>
      <c r="G4397" s="54" t="s">
        <v>256</v>
      </c>
      <c r="H4397" s="54" t="s">
        <v>298</v>
      </c>
      <c r="I4397" s="54" t="s">
        <v>299</v>
      </c>
      <c r="J4397" s="54" t="s">
        <v>256</v>
      </c>
      <c r="K4397" s="54" t="s">
        <v>298</v>
      </c>
      <c r="L4397" s="89">
        <v>42601</v>
      </c>
      <c r="M4397" s="89"/>
      <c r="N4397" s="54" t="s">
        <v>793</v>
      </c>
      <c r="O4397" s="90">
        <v>2.97359983E-2</v>
      </c>
      <c r="P4397" s="54">
        <v>98</v>
      </c>
    </row>
    <row r="4398" spans="1:16" ht="24">
      <c r="A4398" s="54" t="s">
        <v>225</v>
      </c>
      <c r="B4398" s="54" t="s">
        <v>185</v>
      </c>
      <c r="C4398" s="54" t="s">
        <v>265</v>
      </c>
      <c r="D4398" s="54" t="s">
        <v>163</v>
      </c>
      <c r="E4398" s="54" t="s">
        <v>266</v>
      </c>
      <c r="F4398" s="54" t="s">
        <v>267</v>
      </c>
      <c r="G4398" s="54" t="s">
        <v>256</v>
      </c>
      <c r="H4398" s="54" t="s">
        <v>298</v>
      </c>
      <c r="I4398" s="54" t="s">
        <v>299</v>
      </c>
      <c r="J4398" s="54" t="s">
        <v>256</v>
      </c>
      <c r="K4398" s="54" t="s">
        <v>796</v>
      </c>
      <c r="L4398" s="89">
        <v>42601</v>
      </c>
      <c r="M4398" s="89"/>
      <c r="N4398" s="54" t="s">
        <v>797</v>
      </c>
      <c r="O4398" s="90">
        <v>2.3683330000000001E-4</v>
      </c>
      <c r="P4398" s="54">
        <v>1</v>
      </c>
    </row>
    <row r="4399" spans="1:16" ht="24">
      <c r="A4399" s="54" t="s">
        <v>225</v>
      </c>
      <c r="B4399" s="54" t="s">
        <v>185</v>
      </c>
      <c r="C4399" s="54" t="s">
        <v>265</v>
      </c>
      <c r="D4399" s="54" t="s">
        <v>163</v>
      </c>
      <c r="E4399" s="54" t="s">
        <v>266</v>
      </c>
      <c r="F4399" s="54" t="s">
        <v>267</v>
      </c>
      <c r="G4399" s="54" t="s">
        <v>256</v>
      </c>
      <c r="H4399" s="54" t="s">
        <v>798</v>
      </c>
      <c r="I4399" s="54" t="s">
        <v>799</v>
      </c>
      <c r="J4399" s="54" t="s">
        <v>256</v>
      </c>
      <c r="K4399" s="54" t="s">
        <v>798</v>
      </c>
      <c r="L4399" s="89">
        <v>42944</v>
      </c>
      <c r="M4399" s="89"/>
      <c r="N4399" s="54" t="s">
        <v>800</v>
      </c>
      <c r="O4399" s="90">
        <v>7.5261664000000009E-3</v>
      </c>
      <c r="P4399" s="54">
        <v>18</v>
      </c>
    </row>
    <row r="4400" spans="1:16" ht="24">
      <c r="A4400" s="54" t="s">
        <v>225</v>
      </c>
      <c r="B4400" s="54" t="s">
        <v>185</v>
      </c>
      <c r="C4400" s="54" t="s">
        <v>265</v>
      </c>
      <c r="D4400" s="54" t="s">
        <v>163</v>
      </c>
      <c r="E4400" s="54" t="s">
        <v>266</v>
      </c>
      <c r="F4400" s="54" t="s">
        <v>267</v>
      </c>
      <c r="G4400" s="54" t="s">
        <v>256</v>
      </c>
      <c r="H4400" s="54" t="s">
        <v>1393</v>
      </c>
      <c r="I4400" s="54" t="s">
        <v>1394</v>
      </c>
      <c r="J4400" s="54" t="s">
        <v>256</v>
      </c>
      <c r="K4400" s="54" t="s">
        <v>1393</v>
      </c>
      <c r="L4400" s="89">
        <v>42998</v>
      </c>
      <c r="M4400" s="89"/>
      <c r="N4400" s="54" t="s">
        <v>1395</v>
      </c>
      <c r="O4400" s="90">
        <v>7.1049990000000005E-4</v>
      </c>
      <c r="P4400" s="54">
        <v>3</v>
      </c>
    </row>
    <row r="4401" spans="1:16" ht="24">
      <c r="A4401" s="54" t="s">
        <v>225</v>
      </c>
      <c r="B4401" s="54" t="s">
        <v>185</v>
      </c>
      <c r="C4401" s="54" t="s">
        <v>265</v>
      </c>
      <c r="D4401" s="54" t="s">
        <v>163</v>
      </c>
      <c r="E4401" s="54" t="s">
        <v>266</v>
      </c>
      <c r="F4401" s="54" t="s">
        <v>267</v>
      </c>
      <c r="G4401" s="54" t="s">
        <v>302</v>
      </c>
      <c r="H4401" s="54" t="s">
        <v>820</v>
      </c>
      <c r="I4401" s="54" t="s">
        <v>821</v>
      </c>
      <c r="J4401" s="54" t="s">
        <v>302</v>
      </c>
      <c r="K4401" s="54" t="s">
        <v>826</v>
      </c>
      <c r="L4401" s="89">
        <v>42594</v>
      </c>
      <c r="M4401" s="89"/>
      <c r="N4401" s="54" t="s">
        <v>827</v>
      </c>
      <c r="O4401" s="90">
        <v>3.5000000000000001E-3</v>
      </c>
      <c r="P4401" s="54">
        <v>1</v>
      </c>
    </row>
    <row r="4402" spans="1:16" ht="24">
      <c r="A4402" s="54" t="s">
        <v>225</v>
      </c>
      <c r="B4402" s="54" t="s">
        <v>185</v>
      </c>
      <c r="C4402" s="54" t="s">
        <v>265</v>
      </c>
      <c r="D4402" s="54" t="s">
        <v>163</v>
      </c>
      <c r="E4402" s="54" t="s">
        <v>266</v>
      </c>
      <c r="F4402" s="54" t="s">
        <v>267</v>
      </c>
      <c r="G4402" s="54" t="s">
        <v>302</v>
      </c>
      <c r="H4402" s="54" t="s">
        <v>830</v>
      </c>
      <c r="I4402" s="54" t="s">
        <v>831</v>
      </c>
      <c r="J4402" s="54" t="s">
        <v>302</v>
      </c>
      <c r="K4402" s="54" t="s">
        <v>832</v>
      </c>
      <c r="L4402" s="89">
        <v>41695</v>
      </c>
      <c r="M4402" s="89"/>
      <c r="N4402" s="54" t="s">
        <v>833</v>
      </c>
      <c r="O4402" s="90">
        <v>6.6313328000000013E-3</v>
      </c>
      <c r="P4402" s="54">
        <v>28</v>
      </c>
    </row>
    <row r="4403" spans="1:16" ht="24">
      <c r="A4403" s="54" t="s">
        <v>225</v>
      </c>
      <c r="B4403" s="54" t="s">
        <v>185</v>
      </c>
      <c r="C4403" s="54" t="s">
        <v>265</v>
      </c>
      <c r="D4403" s="54" t="s">
        <v>163</v>
      </c>
      <c r="E4403" s="54" t="s">
        <v>266</v>
      </c>
      <c r="F4403" s="54" t="s">
        <v>267</v>
      </c>
      <c r="G4403" s="54" t="s">
        <v>302</v>
      </c>
      <c r="H4403" s="54" t="s">
        <v>830</v>
      </c>
      <c r="I4403" s="54" t="s">
        <v>831</v>
      </c>
      <c r="J4403" s="54" t="s">
        <v>302</v>
      </c>
      <c r="K4403" s="54" t="s">
        <v>834</v>
      </c>
      <c r="L4403" s="89">
        <v>41695</v>
      </c>
      <c r="M4403" s="89"/>
      <c r="N4403" s="54" t="s">
        <v>835</v>
      </c>
      <c r="O4403" s="90">
        <v>1.12733326E-2</v>
      </c>
      <c r="P4403" s="54">
        <v>40</v>
      </c>
    </row>
    <row r="4404" spans="1:16" ht="24">
      <c r="A4404" s="54" t="s">
        <v>225</v>
      </c>
      <c r="B4404" s="54" t="s">
        <v>185</v>
      </c>
      <c r="C4404" s="54" t="s">
        <v>265</v>
      </c>
      <c r="D4404" s="54" t="s">
        <v>163</v>
      </c>
      <c r="E4404" s="54" t="s">
        <v>266</v>
      </c>
      <c r="F4404" s="54" t="s">
        <v>267</v>
      </c>
      <c r="G4404" s="54" t="s">
        <v>302</v>
      </c>
      <c r="H4404" s="54" t="s">
        <v>830</v>
      </c>
      <c r="I4404" s="54" t="s">
        <v>831</v>
      </c>
      <c r="J4404" s="54" t="s">
        <v>302</v>
      </c>
      <c r="K4404" s="54" t="s">
        <v>836</v>
      </c>
      <c r="L4404" s="89">
        <v>41695</v>
      </c>
      <c r="M4404" s="89"/>
      <c r="N4404" s="54" t="s">
        <v>837</v>
      </c>
      <c r="O4404" s="90">
        <v>7.1049990000000005E-4</v>
      </c>
      <c r="P4404" s="54">
        <v>3</v>
      </c>
    </row>
    <row r="4405" spans="1:16" ht="24">
      <c r="A4405" s="54" t="s">
        <v>225</v>
      </c>
      <c r="B4405" s="54" t="s">
        <v>185</v>
      </c>
      <c r="C4405" s="54" t="s">
        <v>265</v>
      </c>
      <c r="D4405" s="54" t="s">
        <v>163</v>
      </c>
      <c r="E4405" s="54" t="s">
        <v>266</v>
      </c>
      <c r="F4405" s="54" t="s">
        <v>267</v>
      </c>
      <c r="G4405" s="54" t="s">
        <v>302</v>
      </c>
      <c r="H4405" s="54" t="s">
        <v>830</v>
      </c>
      <c r="I4405" s="54" t="s">
        <v>831</v>
      </c>
      <c r="J4405" s="54" t="s">
        <v>302</v>
      </c>
      <c r="K4405" s="54" t="s">
        <v>700</v>
      </c>
      <c r="L4405" s="89">
        <v>41695</v>
      </c>
      <c r="M4405" s="89"/>
      <c r="N4405" s="54" t="s">
        <v>840</v>
      </c>
      <c r="O4405" s="90">
        <v>2.93941655E-2</v>
      </c>
      <c r="P4405" s="54">
        <v>69</v>
      </c>
    </row>
    <row r="4406" spans="1:16" ht="24">
      <c r="A4406" s="54" t="s">
        <v>225</v>
      </c>
      <c r="B4406" s="54" t="s">
        <v>185</v>
      </c>
      <c r="C4406" s="54" t="s">
        <v>265</v>
      </c>
      <c r="D4406" s="54" t="s">
        <v>163</v>
      </c>
      <c r="E4406" s="54" t="s">
        <v>266</v>
      </c>
      <c r="F4406" s="54" t="s">
        <v>267</v>
      </c>
      <c r="G4406" s="54" t="s">
        <v>302</v>
      </c>
      <c r="H4406" s="54" t="s">
        <v>830</v>
      </c>
      <c r="I4406" s="54" t="s">
        <v>831</v>
      </c>
      <c r="J4406" s="54" t="s">
        <v>302</v>
      </c>
      <c r="K4406" s="54" t="s">
        <v>844</v>
      </c>
      <c r="L4406" s="89">
        <v>41695</v>
      </c>
      <c r="M4406" s="89"/>
      <c r="N4406" s="54" t="s">
        <v>845</v>
      </c>
      <c r="O4406" s="90">
        <v>6.8681662000000011E-3</v>
      </c>
      <c r="P4406" s="54">
        <v>29</v>
      </c>
    </row>
    <row r="4407" spans="1:16" ht="24">
      <c r="A4407" s="54" t="s">
        <v>225</v>
      </c>
      <c r="B4407" s="54" t="s">
        <v>185</v>
      </c>
      <c r="C4407" s="54" t="s">
        <v>265</v>
      </c>
      <c r="D4407" s="54" t="s">
        <v>163</v>
      </c>
      <c r="E4407" s="54" t="s">
        <v>266</v>
      </c>
      <c r="F4407" s="54" t="s">
        <v>267</v>
      </c>
      <c r="G4407" s="54" t="s">
        <v>302</v>
      </c>
      <c r="H4407" s="54" t="s">
        <v>830</v>
      </c>
      <c r="I4407" s="54" t="s">
        <v>831</v>
      </c>
      <c r="J4407" s="54" t="s">
        <v>302</v>
      </c>
      <c r="K4407" s="54" t="s">
        <v>846</v>
      </c>
      <c r="L4407" s="89">
        <v>41695</v>
      </c>
      <c r="M4407" s="89"/>
      <c r="N4407" s="54" t="s">
        <v>847</v>
      </c>
      <c r="O4407" s="90">
        <v>1.38784991E-2</v>
      </c>
      <c r="P4407" s="54">
        <v>51</v>
      </c>
    </row>
    <row r="4408" spans="1:16" ht="24">
      <c r="A4408" s="54" t="s">
        <v>225</v>
      </c>
      <c r="B4408" s="54" t="s">
        <v>185</v>
      </c>
      <c r="C4408" s="54" t="s">
        <v>265</v>
      </c>
      <c r="D4408" s="54" t="s">
        <v>163</v>
      </c>
      <c r="E4408" s="54" t="s">
        <v>266</v>
      </c>
      <c r="F4408" s="54" t="s">
        <v>267</v>
      </c>
      <c r="G4408" s="54" t="s">
        <v>302</v>
      </c>
      <c r="H4408" s="54" t="s">
        <v>830</v>
      </c>
      <c r="I4408" s="54" t="s">
        <v>831</v>
      </c>
      <c r="J4408" s="54" t="s">
        <v>302</v>
      </c>
      <c r="K4408" s="54" t="s">
        <v>848</v>
      </c>
      <c r="L4408" s="89">
        <v>41695</v>
      </c>
      <c r="M4408" s="89"/>
      <c r="N4408" s="54" t="s">
        <v>849</v>
      </c>
      <c r="O4408" s="90">
        <v>2.3683330000000001E-4</v>
      </c>
      <c r="P4408" s="54">
        <v>1</v>
      </c>
    </row>
    <row r="4409" spans="1:16" ht="24">
      <c r="A4409" s="54" t="s">
        <v>225</v>
      </c>
      <c r="B4409" s="54" t="s">
        <v>185</v>
      </c>
      <c r="C4409" s="54" t="s">
        <v>265</v>
      </c>
      <c r="D4409" s="54" t="s">
        <v>163</v>
      </c>
      <c r="E4409" s="54" t="s">
        <v>266</v>
      </c>
      <c r="F4409" s="54" t="s">
        <v>267</v>
      </c>
      <c r="G4409" s="54" t="s">
        <v>302</v>
      </c>
      <c r="H4409" s="54" t="s">
        <v>830</v>
      </c>
      <c r="I4409" s="54" t="s">
        <v>831</v>
      </c>
      <c r="J4409" s="54" t="s">
        <v>302</v>
      </c>
      <c r="K4409" s="54" t="s">
        <v>852</v>
      </c>
      <c r="L4409" s="89">
        <v>41695</v>
      </c>
      <c r="M4409" s="89"/>
      <c r="N4409" s="54" t="s">
        <v>853</v>
      </c>
      <c r="O4409" s="90">
        <v>6.3944995000000003E-3</v>
      </c>
      <c r="P4409" s="54">
        <v>27</v>
      </c>
    </row>
    <row r="4410" spans="1:16" ht="24">
      <c r="A4410" s="54" t="s">
        <v>225</v>
      </c>
      <c r="B4410" s="54" t="s">
        <v>185</v>
      </c>
      <c r="C4410" s="54" t="s">
        <v>265</v>
      </c>
      <c r="D4410" s="54" t="s">
        <v>163</v>
      </c>
      <c r="E4410" s="54" t="s">
        <v>266</v>
      </c>
      <c r="F4410" s="54" t="s">
        <v>267</v>
      </c>
      <c r="G4410" s="54" t="s">
        <v>349</v>
      </c>
      <c r="H4410" s="54" t="s">
        <v>884</v>
      </c>
      <c r="I4410" s="54" t="s">
        <v>885</v>
      </c>
      <c r="J4410" s="54" t="s">
        <v>349</v>
      </c>
      <c r="K4410" s="54" t="s">
        <v>886</v>
      </c>
      <c r="L4410" s="89">
        <v>42440</v>
      </c>
      <c r="M4410" s="89"/>
      <c r="N4410" s="54" t="s">
        <v>887</v>
      </c>
      <c r="O4410" s="90">
        <v>4.2629996999999998E-3</v>
      </c>
      <c r="P4410" s="54">
        <v>18</v>
      </c>
    </row>
    <row r="4411" spans="1:16" ht="24">
      <c r="A4411" s="54" t="s">
        <v>225</v>
      </c>
      <c r="B4411" s="54" t="s">
        <v>185</v>
      </c>
      <c r="C4411" s="54" t="s">
        <v>265</v>
      </c>
      <c r="D4411" s="54" t="s">
        <v>163</v>
      </c>
      <c r="E4411" s="54" t="s">
        <v>266</v>
      </c>
      <c r="F4411" s="54" t="s">
        <v>267</v>
      </c>
      <c r="G4411" s="54" t="s">
        <v>349</v>
      </c>
      <c r="H4411" s="54" t="s">
        <v>884</v>
      </c>
      <c r="I4411" s="54" t="s">
        <v>885</v>
      </c>
      <c r="J4411" s="54" t="s">
        <v>349</v>
      </c>
      <c r="K4411" s="54" t="s">
        <v>888</v>
      </c>
      <c r="L4411" s="89">
        <v>42440</v>
      </c>
      <c r="M4411" s="89"/>
      <c r="N4411" s="54" t="s">
        <v>889</v>
      </c>
      <c r="O4411" s="90">
        <v>4.7366660000000012E-4</v>
      </c>
      <c r="P4411" s="54">
        <v>2</v>
      </c>
    </row>
    <row r="4412" spans="1:16" ht="24">
      <c r="A4412" s="54" t="s">
        <v>225</v>
      </c>
      <c r="B4412" s="54" t="s">
        <v>185</v>
      </c>
      <c r="C4412" s="54" t="s">
        <v>265</v>
      </c>
      <c r="D4412" s="54" t="s">
        <v>163</v>
      </c>
      <c r="E4412" s="54" t="s">
        <v>266</v>
      </c>
      <c r="F4412" s="54" t="s">
        <v>267</v>
      </c>
      <c r="G4412" s="54" t="s">
        <v>349</v>
      </c>
      <c r="H4412" s="54" t="s">
        <v>884</v>
      </c>
      <c r="I4412" s="54" t="s">
        <v>885</v>
      </c>
      <c r="J4412" s="54" t="s">
        <v>349</v>
      </c>
      <c r="K4412" s="54" t="s">
        <v>890</v>
      </c>
      <c r="L4412" s="89">
        <v>42440</v>
      </c>
      <c r="M4412" s="89"/>
      <c r="N4412" s="54" t="s">
        <v>891</v>
      </c>
      <c r="O4412" s="90">
        <v>1.4209998999999999E-3</v>
      </c>
      <c r="P4412" s="54">
        <v>6</v>
      </c>
    </row>
    <row r="4413" spans="1:16" ht="24">
      <c r="A4413" s="54" t="s">
        <v>225</v>
      </c>
      <c r="B4413" s="54" t="s">
        <v>185</v>
      </c>
      <c r="C4413" s="54" t="s">
        <v>265</v>
      </c>
      <c r="D4413" s="54" t="s">
        <v>163</v>
      </c>
      <c r="E4413" s="54" t="s">
        <v>266</v>
      </c>
      <c r="F4413" s="54" t="s">
        <v>267</v>
      </c>
      <c r="G4413" s="54" t="s">
        <v>349</v>
      </c>
      <c r="H4413" s="54" t="s">
        <v>884</v>
      </c>
      <c r="I4413" s="54" t="s">
        <v>885</v>
      </c>
      <c r="J4413" s="54" t="s">
        <v>349</v>
      </c>
      <c r="K4413" s="54" t="s">
        <v>896</v>
      </c>
      <c r="L4413" s="89">
        <v>42440</v>
      </c>
      <c r="M4413" s="89"/>
      <c r="N4413" s="54" t="s">
        <v>897</v>
      </c>
      <c r="O4413" s="90">
        <v>1.12104999E-2</v>
      </c>
      <c r="P4413" s="54">
        <v>6</v>
      </c>
    </row>
    <row r="4414" spans="1:16" ht="24">
      <c r="A4414" s="54" t="s">
        <v>225</v>
      </c>
      <c r="B4414" s="54" t="s">
        <v>185</v>
      </c>
      <c r="C4414" s="54" t="s">
        <v>265</v>
      </c>
      <c r="D4414" s="54" t="s">
        <v>163</v>
      </c>
      <c r="E4414" s="54" t="s">
        <v>266</v>
      </c>
      <c r="F4414" s="54" t="s">
        <v>267</v>
      </c>
      <c r="G4414" s="54" t="s">
        <v>349</v>
      </c>
      <c r="H4414" s="54" t="s">
        <v>884</v>
      </c>
      <c r="I4414" s="54" t="s">
        <v>885</v>
      </c>
      <c r="J4414" s="54" t="s">
        <v>349</v>
      </c>
      <c r="K4414" s="54" t="s">
        <v>900</v>
      </c>
      <c r="L4414" s="89">
        <v>42440</v>
      </c>
      <c r="M4414" s="89"/>
      <c r="N4414" s="54" t="s">
        <v>901</v>
      </c>
      <c r="O4414" s="90">
        <v>5.920832899999999E-3</v>
      </c>
      <c r="P4414" s="54">
        <v>25</v>
      </c>
    </row>
    <row r="4415" spans="1:16" ht="24">
      <c r="A4415" s="54" t="s">
        <v>225</v>
      </c>
      <c r="B4415" s="54" t="s">
        <v>185</v>
      </c>
      <c r="C4415" s="54" t="s">
        <v>265</v>
      </c>
      <c r="D4415" s="54" t="s">
        <v>163</v>
      </c>
      <c r="E4415" s="54" t="s">
        <v>266</v>
      </c>
      <c r="F4415" s="54" t="s">
        <v>267</v>
      </c>
      <c r="G4415" s="54" t="s">
        <v>349</v>
      </c>
      <c r="H4415" s="54" t="s">
        <v>884</v>
      </c>
      <c r="I4415" s="54" t="s">
        <v>885</v>
      </c>
      <c r="J4415" s="54" t="s">
        <v>349</v>
      </c>
      <c r="K4415" s="54" t="s">
        <v>902</v>
      </c>
      <c r="L4415" s="89">
        <v>42440</v>
      </c>
      <c r="M4415" s="89"/>
      <c r="N4415" s="54" t="s">
        <v>903</v>
      </c>
      <c r="O4415" s="90">
        <v>1.0894332499999999E-2</v>
      </c>
      <c r="P4415" s="54">
        <v>46</v>
      </c>
    </row>
    <row r="4416" spans="1:16" ht="24">
      <c r="A4416" s="54" t="s">
        <v>225</v>
      </c>
      <c r="B4416" s="54" t="s">
        <v>185</v>
      </c>
      <c r="C4416" s="54" t="s">
        <v>265</v>
      </c>
      <c r="D4416" s="54" t="s">
        <v>163</v>
      </c>
      <c r="E4416" s="54" t="s">
        <v>266</v>
      </c>
      <c r="F4416" s="54" t="s">
        <v>267</v>
      </c>
      <c r="G4416" s="54" t="s">
        <v>349</v>
      </c>
      <c r="H4416" s="54" t="s">
        <v>904</v>
      </c>
      <c r="I4416" s="54" t="s">
        <v>905</v>
      </c>
      <c r="J4416" s="54" t="s">
        <v>349</v>
      </c>
      <c r="K4416" s="54" t="s">
        <v>906</v>
      </c>
      <c r="L4416" s="89">
        <v>42237</v>
      </c>
      <c r="M4416" s="89"/>
      <c r="N4416" s="54" t="s">
        <v>907</v>
      </c>
      <c r="O4416" s="90">
        <v>4.7366660000000012E-4</v>
      </c>
      <c r="P4416" s="54">
        <v>2</v>
      </c>
    </row>
    <row r="4417" spans="1:16" ht="24">
      <c r="A4417" s="54" t="s">
        <v>225</v>
      </c>
      <c r="B4417" s="54" t="s">
        <v>185</v>
      </c>
      <c r="C4417" s="54" t="s">
        <v>265</v>
      </c>
      <c r="D4417" s="54" t="s">
        <v>163</v>
      </c>
      <c r="E4417" s="54" t="s">
        <v>266</v>
      </c>
      <c r="F4417" s="54" t="s">
        <v>267</v>
      </c>
      <c r="G4417" s="54" t="s">
        <v>349</v>
      </c>
      <c r="H4417" s="54" t="s">
        <v>904</v>
      </c>
      <c r="I4417" s="54" t="s">
        <v>908</v>
      </c>
      <c r="J4417" s="54" t="s">
        <v>349</v>
      </c>
      <c r="K4417" s="54" t="s">
        <v>909</v>
      </c>
      <c r="L4417" s="89">
        <v>42209</v>
      </c>
      <c r="M4417" s="89"/>
      <c r="N4417" s="54" t="s">
        <v>910</v>
      </c>
      <c r="O4417" s="90">
        <v>4.6419998000000011E-3</v>
      </c>
      <c r="P4417" s="54">
        <v>12</v>
      </c>
    </row>
    <row r="4418" spans="1:16" ht="24">
      <c r="A4418" s="54" t="s">
        <v>225</v>
      </c>
      <c r="B4418" s="54" t="s">
        <v>185</v>
      </c>
      <c r="C4418" s="54" t="s">
        <v>265</v>
      </c>
      <c r="D4418" s="54" t="s">
        <v>163</v>
      </c>
      <c r="E4418" s="54" t="s">
        <v>266</v>
      </c>
      <c r="F4418" s="54" t="s">
        <v>267</v>
      </c>
      <c r="G4418" s="54" t="s">
        <v>349</v>
      </c>
      <c r="H4418" s="54" t="s">
        <v>904</v>
      </c>
      <c r="I4418" s="54" t="s">
        <v>908</v>
      </c>
      <c r="J4418" s="54" t="s">
        <v>349</v>
      </c>
      <c r="K4418" s="54" t="s">
        <v>911</v>
      </c>
      <c r="L4418" s="89">
        <v>42209</v>
      </c>
      <c r="M4418" s="89"/>
      <c r="N4418" s="54" t="s">
        <v>912</v>
      </c>
      <c r="O4418" s="90">
        <v>1.1841664999999999E-3</v>
      </c>
      <c r="P4418" s="54">
        <v>5</v>
      </c>
    </row>
    <row r="4419" spans="1:16" ht="24">
      <c r="A4419" s="54" t="s">
        <v>225</v>
      </c>
      <c r="B4419" s="54" t="s">
        <v>185</v>
      </c>
      <c r="C4419" s="54" t="s">
        <v>265</v>
      </c>
      <c r="D4419" s="54" t="s">
        <v>163</v>
      </c>
      <c r="E4419" s="54" t="s">
        <v>266</v>
      </c>
      <c r="F4419" s="54" t="s">
        <v>267</v>
      </c>
      <c r="G4419" s="54" t="s">
        <v>349</v>
      </c>
      <c r="H4419" s="54" t="s">
        <v>904</v>
      </c>
      <c r="I4419" s="54" t="s">
        <v>908</v>
      </c>
      <c r="J4419" s="54" t="s">
        <v>349</v>
      </c>
      <c r="K4419" s="54" t="s">
        <v>913</v>
      </c>
      <c r="L4419" s="89">
        <v>42209</v>
      </c>
      <c r="M4419" s="89"/>
      <c r="N4419" s="54" t="s">
        <v>914</v>
      </c>
      <c r="O4419" s="90">
        <v>4.1682663500000001E-2</v>
      </c>
      <c r="P4419" s="54">
        <v>176</v>
      </c>
    </row>
    <row r="4420" spans="1:16" ht="24">
      <c r="A4420" s="54" t="s">
        <v>225</v>
      </c>
      <c r="B4420" s="54" t="s">
        <v>185</v>
      </c>
      <c r="C4420" s="54" t="s">
        <v>265</v>
      </c>
      <c r="D4420" s="54" t="s">
        <v>163</v>
      </c>
      <c r="E4420" s="54" t="s">
        <v>266</v>
      </c>
      <c r="F4420" s="54" t="s">
        <v>267</v>
      </c>
      <c r="G4420" s="54" t="s">
        <v>349</v>
      </c>
      <c r="H4420" s="54" t="s">
        <v>1146</v>
      </c>
      <c r="I4420" s="54" t="s">
        <v>1147</v>
      </c>
      <c r="J4420" s="54" t="s">
        <v>349</v>
      </c>
      <c r="K4420" s="54" t="s">
        <v>1146</v>
      </c>
      <c r="L4420" s="89">
        <v>42339</v>
      </c>
      <c r="M4420" s="89"/>
      <c r="N4420" s="54" t="s">
        <v>1148</v>
      </c>
      <c r="O4420" s="90">
        <v>2.1236833300000001E-2</v>
      </c>
      <c r="P4420" s="54">
        <v>7</v>
      </c>
    </row>
    <row r="4421" spans="1:16" ht="24">
      <c r="A4421" s="54" t="s">
        <v>225</v>
      </c>
      <c r="B4421" s="54" t="s">
        <v>185</v>
      </c>
      <c r="C4421" s="54" t="s">
        <v>265</v>
      </c>
      <c r="D4421" s="54" t="s">
        <v>163</v>
      </c>
      <c r="E4421" s="54" t="s">
        <v>266</v>
      </c>
      <c r="F4421" s="54" t="s">
        <v>267</v>
      </c>
      <c r="G4421" s="54" t="s">
        <v>349</v>
      </c>
      <c r="H4421" s="54" t="s">
        <v>915</v>
      </c>
      <c r="I4421" s="54" t="s">
        <v>916</v>
      </c>
      <c r="J4421" s="54" t="s">
        <v>349</v>
      </c>
      <c r="K4421" s="54" t="s">
        <v>917</v>
      </c>
      <c r="L4421" s="89">
        <v>42307</v>
      </c>
      <c r="M4421" s="89"/>
      <c r="N4421" s="54" t="s">
        <v>918</v>
      </c>
      <c r="O4421" s="90">
        <v>7.1049990000000005E-4</v>
      </c>
      <c r="P4421" s="54">
        <v>3</v>
      </c>
    </row>
    <row r="4422" spans="1:16" ht="24">
      <c r="A4422" s="54" t="s">
        <v>225</v>
      </c>
      <c r="B4422" s="54" t="s">
        <v>185</v>
      </c>
      <c r="C4422" s="54" t="s">
        <v>265</v>
      </c>
      <c r="D4422" s="54" t="s">
        <v>163</v>
      </c>
      <c r="E4422" s="54" t="s">
        <v>266</v>
      </c>
      <c r="F4422" s="54" t="s">
        <v>267</v>
      </c>
      <c r="G4422" s="54" t="s">
        <v>349</v>
      </c>
      <c r="H4422" s="54" t="s">
        <v>915</v>
      </c>
      <c r="I4422" s="54" t="s">
        <v>916</v>
      </c>
      <c r="J4422" s="54" t="s">
        <v>349</v>
      </c>
      <c r="K4422" s="54" t="s">
        <v>919</v>
      </c>
      <c r="L4422" s="89">
        <v>42307</v>
      </c>
      <c r="M4422" s="89"/>
      <c r="N4422" s="54" t="s">
        <v>920</v>
      </c>
      <c r="O4422" s="90">
        <v>2.2025498399999999E-2</v>
      </c>
      <c r="P4422" s="54">
        <v>93</v>
      </c>
    </row>
    <row r="4423" spans="1:16" ht="24">
      <c r="A4423" s="54" t="s">
        <v>225</v>
      </c>
      <c r="B4423" s="54" t="s">
        <v>185</v>
      </c>
      <c r="C4423" s="54" t="s">
        <v>265</v>
      </c>
      <c r="D4423" s="54" t="s">
        <v>163</v>
      </c>
      <c r="E4423" s="54" t="s">
        <v>266</v>
      </c>
      <c r="F4423" s="54" t="s">
        <v>267</v>
      </c>
      <c r="G4423" s="54" t="s">
        <v>353</v>
      </c>
      <c r="H4423" s="54" t="s">
        <v>923</v>
      </c>
      <c r="I4423" s="54" t="s">
        <v>924</v>
      </c>
      <c r="J4423" s="54" t="s">
        <v>353</v>
      </c>
      <c r="K4423" s="54" t="s">
        <v>925</v>
      </c>
      <c r="L4423" s="89">
        <v>42622</v>
      </c>
      <c r="M4423" s="89"/>
      <c r="N4423" s="54" t="s">
        <v>926</v>
      </c>
      <c r="O4423" s="90">
        <v>2.8419997999999998E-3</v>
      </c>
      <c r="P4423" s="54">
        <v>12</v>
      </c>
    </row>
    <row r="4424" spans="1:16" ht="24">
      <c r="A4424" s="54" t="s">
        <v>225</v>
      </c>
      <c r="B4424" s="54" t="s">
        <v>185</v>
      </c>
      <c r="C4424" s="54" t="s">
        <v>265</v>
      </c>
      <c r="D4424" s="54" t="s">
        <v>163</v>
      </c>
      <c r="E4424" s="54" t="s">
        <v>266</v>
      </c>
      <c r="F4424" s="54" t="s">
        <v>267</v>
      </c>
      <c r="G4424" s="54" t="s">
        <v>353</v>
      </c>
      <c r="H4424" s="54" t="s">
        <v>923</v>
      </c>
      <c r="I4424" s="54" t="s">
        <v>924</v>
      </c>
      <c r="J4424" s="54" t="s">
        <v>353</v>
      </c>
      <c r="K4424" s="54" t="s">
        <v>354</v>
      </c>
      <c r="L4424" s="89">
        <v>42622</v>
      </c>
      <c r="M4424" s="89"/>
      <c r="N4424" s="54" t="s">
        <v>927</v>
      </c>
      <c r="O4424" s="90">
        <v>2.1972998600000002E-2</v>
      </c>
      <c r="P4424" s="54">
        <v>79</v>
      </c>
    </row>
    <row r="4425" spans="1:16" ht="24">
      <c r="A4425" s="54" t="s">
        <v>225</v>
      </c>
      <c r="B4425" s="54" t="s">
        <v>185</v>
      </c>
      <c r="C4425" s="54" t="s">
        <v>265</v>
      </c>
      <c r="D4425" s="54" t="s">
        <v>163</v>
      </c>
      <c r="E4425" s="54" t="s">
        <v>266</v>
      </c>
      <c r="F4425" s="54" t="s">
        <v>267</v>
      </c>
      <c r="G4425" s="54" t="s">
        <v>353</v>
      </c>
      <c r="H4425" s="54" t="s">
        <v>923</v>
      </c>
      <c r="I4425" s="54" t="s">
        <v>924</v>
      </c>
      <c r="J4425" s="54" t="s">
        <v>353</v>
      </c>
      <c r="K4425" s="54" t="s">
        <v>928</v>
      </c>
      <c r="L4425" s="89">
        <v>42622</v>
      </c>
      <c r="M4425" s="89"/>
      <c r="N4425" s="54" t="s">
        <v>929</v>
      </c>
      <c r="O4425" s="90">
        <v>1.7183832600000001E-2</v>
      </c>
      <c r="P4425" s="54">
        <v>45</v>
      </c>
    </row>
    <row r="4426" spans="1:16" ht="24">
      <c r="A4426" s="54" t="s">
        <v>225</v>
      </c>
      <c r="B4426" s="54" t="s">
        <v>185</v>
      </c>
      <c r="C4426" s="54" t="s">
        <v>265</v>
      </c>
      <c r="D4426" s="54" t="s">
        <v>163</v>
      </c>
      <c r="E4426" s="54" t="s">
        <v>266</v>
      </c>
      <c r="F4426" s="54" t="s">
        <v>267</v>
      </c>
      <c r="G4426" s="54" t="s">
        <v>353</v>
      </c>
      <c r="H4426" s="54" t="s">
        <v>923</v>
      </c>
      <c r="I4426" s="54" t="s">
        <v>924</v>
      </c>
      <c r="J4426" s="54" t="s">
        <v>353</v>
      </c>
      <c r="K4426" s="54" t="s">
        <v>930</v>
      </c>
      <c r="L4426" s="89">
        <v>42622</v>
      </c>
      <c r="M4426" s="89"/>
      <c r="N4426" s="54" t="s">
        <v>931</v>
      </c>
      <c r="O4426" s="90">
        <v>9.4733329999999996E-4</v>
      </c>
      <c r="P4426" s="54">
        <v>4</v>
      </c>
    </row>
    <row r="4427" spans="1:16" ht="24">
      <c r="A4427" s="54" t="s">
        <v>225</v>
      </c>
      <c r="B4427" s="54" t="s">
        <v>185</v>
      </c>
      <c r="C4427" s="54" t="s">
        <v>265</v>
      </c>
      <c r="D4427" s="54" t="s">
        <v>163</v>
      </c>
      <c r="E4427" s="54" t="s">
        <v>266</v>
      </c>
      <c r="F4427" s="54" t="s">
        <v>267</v>
      </c>
      <c r="G4427" s="54" t="s">
        <v>353</v>
      </c>
      <c r="H4427" s="54" t="s">
        <v>923</v>
      </c>
      <c r="I4427" s="54" t="s">
        <v>924</v>
      </c>
      <c r="J4427" s="54" t="s">
        <v>353</v>
      </c>
      <c r="K4427" s="54" t="s">
        <v>932</v>
      </c>
      <c r="L4427" s="89">
        <v>42622</v>
      </c>
      <c r="M4427" s="89"/>
      <c r="N4427" s="54" t="s">
        <v>933</v>
      </c>
      <c r="O4427" s="90">
        <v>2.1314998000000001E-3</v>
      </c>
      <c r="P4427" s="54">
        <v>9</v>
      </c>
    </row>
    <row r="4428" spans="1:16" ht="24">
      <c r="A4428" s="54" t="s">
        <v>225</v>
      </c>
      <c r="B4428" s="54" t="s">
        <v>185</v>
      </c>
      <c r="C4428" s="54" t="s">
        <v>265</v>
      </c>
      <c r="D4428" s="54" t="s">
        <v>163</v>
      </c>
      <c r="E4428" s="54" t="s">
        <v>266</v>
      </c>
      <c r="F4428" s="54" t="s">
        <v>267</v>
      </c>
      <c r="G4428" s="54" t="s">
        <v>353</v>
      </c>
      <c r="H4428" s="54" t="s">
        <v>923</v>
      </c>
      <c r="I4428" s="54" t="s">
        <v>924</v>
      </c>
      <c r="J4428" s="54" t="s">
        <v>353</v>
      </c>
      <c r="K4428" s="54" t="s">
        <v>357</v>
      </c>
      <c r="L4428" s="89">
        <v>42622</v>
      </c>
      <c r="M4428" s="89"/>
      <c r="N4428" s="54" t="s">
        <v>934</v>
      </c>
      <c r="O4428" s="90">
        <v>6.1576662000000001E-3</v>
      </c>
      <c r="P4428" s="54">
        <v>26</v>
      </c>
    </row>
    <row r="4429" spans="1:16" ht="24">
      <c r="A4429" s="54" t="s">
        <v>225</v>
      </c>
      <c r="B4429" s="54" t="s">
        <v>185</v>
      </c>
      <c r="C4429" s="54" t="s">
        <v>265</v>
      </c>
      <c r="D4429" s="54" t="s">
        <v>163</v>
      </c>
      <c r="E4429" s="54" t="s">
        <v>266</v>
      </c>
      <c r="F4429" s="54" t="s">
        <v>267</v>
      </c>
      <c r="G4429" s="54" t="s">
        <v>199</v>
      </c>
      <c r="H4429" s="54" t="s">
        <v>200</v>
      </c>
      <c r="I4429" s="54" t="s">
        <v>936</v>
      </c>
      <c r="J4429" s="54" t="s">
        <v>199</v>
      </c>
      <c r="K4429" s="54" t="s">
        <v>937</v>
      </c>
      <c r="L4429" s="89">
        <v>42979</v>
      </c>
      <c r="M4429" s="89"/>
      <c r="N4429" s="54" t="s">
        <v>938</v>
      </c>
      <c r="O4429" s="90">
        <v>2.1788664999999999E-2</v>
      </c>
      <c r="P4429" s="54">
        <v>92</v>
      </c>
    </row>
    <row r="4430" spans="1:16" ht="24">
      <c r="A4430" s="54" t="s">
        <v>225</v>
      </c>
      <c r="B4430" s="54" t="s">
        <v>185</v>
      </c>
      <c r="C4430" s="54" t="s">
        <v>265</v>
      </c>
      <c r="D4430" s="54" t="s">
        <v>163</v>
      </c>
      <c r="E4430" s="54" t="s">
        <v>266</v>
      </c>
      <c r="F4430" s="54" t="s">
        <v>267</v>
      </c>
      <c r="G4430" s="54" t="s">
        <v>199</v>
      </c>
      <c r="H4430" s="54" t="s">
        <v>200</v>
      </c>
      <c r="I4430" s="54" t="s">
        <v>936</v>
      </c>
      <c r="J4430" s="54" t="s">
        <v>199</v>
      </c>
      <c r="K4430" s="54" t="s">
        <v>941</v>
      </c>
      <c r="L4430" s="89">
        <v>42979</v>
      </c>
      <c r="M4430" s="89"/>
      <c r="N4430" s="54" t="s">
        <v>942</v>
      </c>
      <c r="O4430" s="90">
        <v>0.34164664410000001</v>
      </c>
      <c r="P4430" s="54">
        <v>1291</v>
      </c>
    </row>
    <row r="4431" spans="1:16" ht="24">
      <c r="A4431" s="54" t="s">
        <v>225</v>
      </c>
      <c r="B4431" s="54" t="s">
        <v>185</v>
      </c>
      <c r="C4431" s="54" t="s">
        <v>265</v>
      </c>
      <c r="D4431" s="54" t="s">
        <v>163</v>
      </c>
      <c r="E4431" s="54" t="s">
        <v>266</v>
      </c>
      <c r="F4431" s="54" t="s">
        <v>267</v>
      </c>
      <c r="G4431" s="54" t="s">
        <v>199</v>
      </c>
      <c r="H4431" s="54" t="s">
        <v>200</v>
      </c>
      <c r="I4431" s="54" t="s">
        <v>936</v>
      </c>
      <c r="J4431" s="54" t="s">
        <v>199</v>
      </c>
      <c r="K4431" s="54" t="s">
        <v>943</v>
      </c>
      <c r="L4431" s="89">
        <v>42979</v>
      </c>
      <c r="M4431" s="89"/>
      <c r="N4431" s="54" t="s">
        <v>944</v>
      </c>
      <c r="O4431" s="90">
        <v>5.6839995999999997E-3</v>
      </c>
      <c r="P4431" s="54">
        <v>24</v>
      </c>
    </row>
    <row r="4432" spans="1:16" ht="24">
      <c r="A4432" s="54" t="s">
        <v>225</v>
      </c>
      <c r="B4432" s="54" t="s">
        <v>185</v>
      </c>
      <c r="C4432" s="54" t="s">
        <v>265</v>
      </c>
      <c r="D4432" s="54" t="s">
        <v>163</v>
      </c>
      <c r="E4432" s="54" t="s">
        <v>266</v>
      </c>
      <c r="F4432" s="54" t="s">
        <v>267</v>
      </c>
      <c r="G4432" s="54" t="s">
        <v>199</v>
      </c>
      <c r="H4432" s="54" t="s">
        <v>200</v>
      </c>
      <c r="I4432" s="54" t="s">
        <v>936</v>
      </c>
      <c r="J4432" s="54" t="s">
        <v>199</v>
      </c>
      <c r="K4432" s="54" t="s">
        <v>945</v>
      </c>
      <c r="L4432" s="89">
        <v>42979</v>
      </c>
      <c r="M4432" s="89"/>
      <c r="N4432" s="54" t="s">
        <v>946</v>
      </c>
      <c r="O4432" s="90">
        <v>7.1049990000000005E-4</v>
      </c>
      <c r="P4432" s="54">
        <v>3</v>
      </c>
    </row>
    <row r="4433" spans="1:16" ht="24">
      <c r="A4433" s="54" t="s">
        <v>225</v>
      </c>
      <c r="B4433" s="54" t="s">
        <v>185</v>
      </c>
      <c r="C4433" s="54" t="s">
        <v>265</v>
      </c>
      <c r="D4433" s="54" t="s">
        <v>163</v>
      </c>
      <c r="E4433" s="54" t="s">
        <v>266</v>
      </c>
      <c r="F4433" s="54" t="s">
        <v>267</v>
      </c>
      <c r="G4433" s="54" t="s">
        <v>199</v>
      </c>
      <c r="H4433" s="54" t="s">
        <v>200</v>
      </c>
      <c r="I4433" s="54" t="s">
        <v>936</v>
      </c>
      <c r="J4433" s="54" t="s">
        <v>199</v>
      </c>
      <c r="K4433" s="54" t="s">
        <v>949</v>
      </c>
      <c r="L4433" s="89">
        <v>42979</v>
      </c>
      <c r="M4433" s="89"/>
      <c r="N4433" s="54" t="s">
        <v>950</v>
      </c>
      <c r="O4433" s="90">
        <v>2.3683330000000001E-4</v>
      </c>
      <c r="P4433" s="54">
        <v>1</v>
      </c>
    </row>
    <row r="4434" spans="1:16" ht="24">
      <c r="A4434" s="54" t="s">
        <v>225</v>
      </c>
      <c r="B4434" s="54" t="s">
        <v>185</v>
      </c>
      <c r="C4434" s="54" t="s">
        <v>265</v>
      </c>
      <c r="D4434" s="54" t="s">
        <v>163</v>
      </c>
      <c r="E4434" s="54" t="s">
        <v>266</v>
      </c>
      <c r="F4434" s="54" t="s">
        <v>267</v>
      </c>
      <c r="G4434" s="54" t="s">
        <v>199</v>
      </c>
      <c r="H4434" s="54" t="s">
        <v>200</v>
      </c>
      <c r="I4434" s="54" t="s">
        <v>936</v>
      </c>
      <c r="J4434" s="54" t="s">
        <v>199</v>
      </c>
      <c r="K4434" s="54" t="s">
        <v>951</v>
      </c>
      <c r="L4434" s="89">
        <v>42979</v>
      </c>
      <c r="M4434" s="89"/>
      <c r="N4434" s="54" t="s">
        <v>952</v>
      </c>
      <c r="O4434" s="90">
        <v>2.3683330000000001E-4</v>
      </c>
      <c r="P4434" s="54">
        <v>1</v>
      </c>
    </row>
    <row r="4435" spans="1:16" ht="24">
      <c r="A4435" s="54" t="s">
        <v>225</v>
      </c>
      <c r="B4435" s="54" t="s">
        <v>185</v>
      </c>
      <c r="C4435" s="54" t="s">
        <v>265</v>
      </c>
      <c r="D4435" s="54" t="s">
        <v>163</v>
      </c>
      <c r="E4435" s="54" t="s">
        <v>266</v>
      </c>
      <c r="F4435" s="54" t="s">
        <v>267</v>
      </c>
      <c r="G4435" s="54" t="s">
        <v>199</v>
      </c>
      <c r="H4435" s="54" t="s">
        <v>953</v>
      </c>
      <c r="I4435" s="54" t="s">
        <v>954</v>
      </c>
      <c r="J4435" s="54" t="s">
        <v>199</v>
      </c>
      <c r="K4435" s="54" t="s">
        <v>953</v>
      </c>
      <c r="L4435" s="89">
        <v>42867</v>
      </c>
      <c r="M4435" s="89"/>
      <c r="N4435" s="54" t="s">
        <v>955</v>
      </c>
      <c r="O4435" s="90">
        <v>5.8260995699999998E-2</v>
      </c>
      <c r="P4435" s="54">
        <v>246</v>
      </c>
    </row>
    <row r="4436" spans="1:16" ht="24">
      <c r="A4436" s="54" t="s">
        <v>225</v>
      </c>
      <c r="B4436" s="54" t="s">
        <v>185</v>
      </c>
      <c r="C4436" s="54" t="s">
        <v>265</v>
      </c>
      <c r="D4436" s="54" t="s">
        <v>163</v>
      </c>
      <c r="E4436" s="54" t="s">
        <v>266</v>
      </c>
      <c r="F4436" s="54" t="s">
        <v>267</v>
      </c>
      <c r="G4436" s="54" t="s">
        <v>199</v>
      </c>
      <c r="H4436" s="54" t="s">
        <v>941</v>
      </c>
      <c r="I4436" s="54" t="s">
        <v>1441</v>
      </c>
      <c r="J4436" s="54" t="s">
        <v>199</v>
      </c>
      <c r="K4436" s="54" t="s">
        <v>941</v>
      </c>
      <c r="L4436" s="89">
        <v>43210</v>
      </c>
      <c r="M4436" s="89"/>
      <c r="N4436" s="54" t="s">
        <v>1442</v>
      </c>
      <c r="O4436" s="90">
        <v>1.13154994E-2</v>
      </c>
      <c r="P4436" s="54">
        <v>34</v>
      </c>
    </row>
    <row r="4437" spans="1:16" ht="24">
      <c r="A4437" s="54" t="s">
        <v>225</v>
      </c>
      <c r="B4437" s="54" t="s">
        <v>185</v>
      </c>
      <c r="C4437" s="54" t="s">
        <v>265</v>
      </c>
      <c r="D4437" s="54" t="s">
        <v>163</v>
      </c>
      <c r="E4437" s="54" t="s">
        <v>266</v>
      </c>
      <c r="F4437" s="54" t="s">
        <v>267</v>
      </c>
      <c r="G4437" s="54" t="s">
        <v>199</v>
      </c>
      <c r="H4437" s="54" t="s">
        <v>201</v>
      </c>
      <c r="I4437" s="54" t="s">
        <v>310</v>
      </c>
      <c r="J4437" s="54" t="s">
        <v>199</v>
      </c>
      <c r="K4437" s="54" t="s">
        <v>956</v>
      </c>
      <c r="L4437" s="89">
        <v>41688</v>
      </c>
      <c r="M4437" s="89"/>
      <c r="N4437" s="54" t="s">
        <v>957</v>
      </c>
      <c r="O4437" s="90">
        <v>1.4209998999999999E-3</v>
      </c>
      <c r="P4437" s="54">
        <v>6</v>
      </c>
    </row>
    <row r="4438" spans="1:16" ht="24">
      <c r="A4438" s="54" t="s">
        <v>225</v>
      </c>
      <c r="B4438" s="54" t="s">
        <v>185</v>
      </c>
      <c r="C4438" s="54" t="s">
        <v>265</v>
      </c>
      <c r="D4438" s="54" t="s">
        <v>163</v>
      </c>
      <c r="E4438" s="54" t="s">
        <v>266</v>
      </c>
      <c r="F4438" s="54" t="s">
        <v>267</v>
      </c>
      <c r="G4438" s="54" t="s">
        <v>199</v>
      </c>
      <c r="H4438" s="54" t="s">
        <v>201</v>
      </c>
      <c r="I4438" s="54" t="s">
        <v>310</v>
      </c>
      <c r="J4438" s="54" t="s">
        <v>199</v>
      </c>
      <c r="K4438" s="54" t="s">
        <v>958</v>
      </c>
      <c r="L4438" s="89">
        <v>41688</v>
      </c>
      <c r="M4438" s="89"/>
      <c r="N4438" s="54" t="s">
        <v>959</v>
      </c>
      <c r="O4438" s="90">
        <v>1.0894332499999999E-2</v>
      </c>
      <c r="P4438" s="54">
        <v>46</v>
      </c>
    </row>
    <row r="4439" spans="1:16" ht="24">
      <c r="A4439" s="54" t="s">
        <v>225</v>
      </c>
      <c r="B4439" s="54" t="s">
        <v>185</v>
      </c>
      <c r="C4439" s="54" t="s">
        <v>265</v>
      </c>
      <c r="D4439" s="54" t="s">
        <v>163</v>
      </c>
      <c r="E4439" s="54" t="s">
        <v>266</v>
      </c>
      <c r="F4439" s="54" t="s">
        <v>267</v>
      </c>
      <c r="G4439" s="54" t="s">
        <v>199</v>
      </c>
      <c r="H4439" s="54" t="s">
        <v>201</v>
      </c>
      <c r="I4439" s="54" t="s">
        <v>310</v>
      </c>
      <c r="J4439" s="54" t="s">
        <v>199</v>
      </c>
      <c r="K4439" s="54" t="s">
        <v>960</v>
      </c>
      <c r="L4439" s="89">
        <v>41688</v>
      </c>
      <c r="M4439" s="89"/>
      <c r="N4439" s="54" t="s">
        <v>961</v>
      </c>
      <c r="O4439" s="90">
        <v>9.1839996000000028E-3</v>
      </c>
      <c r="P4439" s="54">
        <v>25</v>
      </c>
    </row>
    <row r="4440" spans="1:16" ht="24">
      <c r="A4440" s="54" t="s">
        <v>225</v>
      </c>
      <c r="B4440" s="54" t="s">
        <v>185</v>
      </c>
      <c r="C4440" s="54" t="s">
        <v>265</v>
      </c>
      <c r="D4440" s="54" t="s">
        <v>163</v>
      </c>
      <c r="E4440" s="54" t="s">
        <v>266</v>
      </c>
      <c r="F4440" s="54" t="s">
        <v>267</v>
      </c>
      <c r="G4440" s="54" t="s">
        <v>199</v>
      </c>
      <c r="H4440" s="54" t="s">
        <v>201</v>
      </c>
      <c r="I4440" s="54" t="s">
        <v>310</v>
      </c>
      <c r="J4440" s="54" t="s">
        <v>199</v>
      </c>
      <c r="K4440" s="54" t="s">
        <v>311</v>
      </c>
      <c r="L4440" s="89">
        <v>41688</v>
      </c>
      <c r="M4440" s="89"/>
      <c r="N4440" s="54" t="s">
        <v>312</v>
      </c>
      <c r="O4440" s="90">
        <v>4.1445830199999999E-2</v>
      </c>
      <c r="P4440" s="54">
        <v>175</v>
      </c>
    </row>
    <row r="4441" spans="1:16" ht="24">
      <c r="A4441" s="54" t="s">
        <v>225</v>
      </c>
      <c r="B4441" s="54" t="s">
        <v>185</v>
      </c>
      <c r="C4441" s="54" t="s">
        <v>265</v>
      </c>
      <c r="D4441" s="54" t="s">
        <v>163</v>
      </c>
      <c r="E4441" s="54" t="s">
        <v>266</v>
      </c>
      <c r="F4441" s="54" t="s">
        <v>267</v>
      </c>
      <c r="G4441" s="54" t="s">
        <v>199</v>
      </c>
      <c r="H4441" s="54" t="s">
        <v>201</v>
      </c>
      <c r="I4441" s="54" t="s">
        <v>310</v>
      </c>
      <c r="J4441" s="54" t="s">
        <v>199</v>
      </c>
      <c r="K4441" s="54" t="s">
        <v>962</v>
      </c>
      <c r="L4441" s="89">
        <v>41688</v>
      </c>
      <c r="M4441" s="89"/>
      <c r="N4441" s="54" t="s">
        <v>963</v>
      </c>
      <c r="O4441" s="90">
        <v>3.54199979E-2</v>
      </c>
      <c r="P4441" s="54">
        <v>122</v>
      </c>
    </row>
    <row r="4442" spans="1:16" ht="24">
      <c r="A4442" s="54" t="s">
        <v>225</v>
      </c>
      <c r="B4442" s="54" t="s">
        <v>185</v>
      </c>
      <c r="C4442" s="54" t="s">
        <v>265</v>
      </c>
      <c r="D4442" s="54" t="s">
        <v>163</v>
      </c>
      <c r="E4442" s="54" t="s">
        <v>266</v>
      </c>
      <c r="F4442" s="54" t="s">
        <v>267</v>
      </c>
      <c r="G4442" s="54" t="s">
        <v>199</v>
      </c>
      <c r="H4442" s="54" t="s">
        <v>201</v>
      </c>
      <c r="I4442" s="54" t="s">
        <v>310</v>
      </c>
      <c r="J4442" s="54" t="s">
        <v>199</v>
      </c>
      <c r="K4442" s="54" t="s">
        <v>964</v>
      </c>
      <c r="L4442" s="89">
        <v>41688</v>
      </c>
      <c r="M4442" s="89"/>
      <c r="N4442" s="54" t="s">
        <v>965</v>
      </c>
      <c r="O4442" s="90">
        <v>1.0368166200000001E-2</v>
      </c>
      <c r="P4442" s="54">
        <v>30</v>
      </c>
    </row>
    <row r="4443" spans="1:16" ht="24">
      <c r="A4443" s="54" t="s">
        <v>225</v>
      </c>
      <c r="B4443" s="54" t="s">
        <v>185</v>
      </c>
      <c r="C4443" s="54" t="s">
        <v>265</v>
      </c>
      <c r="D4443" s="54" t="s">
        <v>163</v>
      </c>
      <c r="E4443" s="54" t="s">
        <v>266</v>
      </c>
      <c r="F4443" s="54" t="s">
        <v>267</v>
      </c>
      <c r="G4443" s="54" t="s">
        <v>199</v>
      </c>
      <c r="H4443" s="54" t="s">
        <v>201</v>
      </c>
      <c r="I4443" s="54" t="s">
        <v>310</v>
      </c>
      <c r="J4443" s="54" t="s">
        <v>199</v>
      </c>
      <c r="K4443" s="54" t="s">
        <v>966</v>
      </c>
      <c r="L4443" s="89">
        <v>41688</v>
      </c>
      <c r="M4443" s="89"/>
      <c r="N4443" s="54" t="s">
        <v>967</v>
      </c>
      <c r="O4443" s="90">
        <v>9.1261329700000005E-2</v>
      </c>
      <c r="P4443" s="54">
        <v>220</v>
      </c>
    </row>
    <row r="4444" spans="1:16" ht="24">
      <c r="A4444" s="54" t="s">
        <v>225</v>
      </c>
      <c r="B4444" s="54" t="s">
        <v>185</v>
      </c>
      <c r="C4444" s="54" t="s">
        <v>265</v>
      </c>
      <c r="D4444" s="54" t="s">
        <v>163</v>
      </c>
      <c r="E4444" s="54" t="s">
        <v>266</v>
      </c>
      <c r="F4444" s="54" t="s">
        <v>267</v>
      </c>
      <c r="G4444" s="54" t="s">
        <v>199</v>
      </c>
      <c r="H4444" s="54" t="s">
        <v>201</v>
      </c>
      <c r="I4444" s="54" t="s">
        <v>310</v>
      </c>
      <c r="J4444" s="54" t="s">
        <v>199</v>
      </c>
      <c r="K4444" s="54" t="s">
        <v>313</v>
      </c>
      <c r="L4444" s="89">
        <v>41688</v>
      </c>
      <c r="M4444" s="89"/>
      <c r="N4444" s="54" t="s">
        <v>314</v>
      </c>
      <c r="O4444" s="90">
        <v>2.2262331699999999E-2</v>
      </c>
      <c r="P4444" s="54">
        <v>94</v>
      </c>
    </row>
    <row r="4445" spans="1:16" ht="24">
      <c r="A4445" s="54" t="s">
        <v>225</v>
      </c>
      <c r="B4445" s="54" t="s">
        <v>185</v>
      </c>
      <c r="C4445" s="54" t="s">
        <v>265</v>
      </c>
      <c r="D4445" s="54" t="s">
        <v>163</v>
      </c>
      <c r="E4445" s="54" t="s">
        <v>266</v>
      </c>
      <c r="F4445" s="54" t="s">
        <v>267</v>
      </c>
      <c r="G4445" s="54" t="s">
        <v>199</v>
      </c>
      <c r="H4445" s="54" t="s">
        <v>201</v>
      </c>
      <c r="I4445" s="54" t="s">
        <v>310</v>
      </c>
      <c r="J4445" s="54" t="s">
        <v>199</v>
      </c>
      <c r="K4445" s="54" t="s">
        <v>968</v>
      </c>
      <c r="L4445" s="89">
        <v>41688</v>
      </c>
      <c r="M4445" s="89"/>
      <c r="N4445" s="54" t="s">
        <v>969</v>
      </c>
      <c r="O4445" s="90">
        <v>2.26309988E-2</v>
      </c>
      <c r="P4445" s="54">
        <v>68</v>
      </c>
    </row>
    <row r="4446" spans="1:16" ht="24">
      <c r="A4446" s="54" t="s">
        <v>225</v>
      </c>
      <c r="B4446" s="54" t="s">
        <v>185</v>
      </c>
      <c r="C4446" s="54" t="s">
        <v>265</v>
      </c>
      <c r="D4446" s="54" t="s">
        <v>163</v>
      </c>
      <c r="E4446" s="54" t="s">
        <v>266</v>
      </c>
      <c r="F4446" s="54" t="s">
        <v>267</v>
      </c>
      <c r="G4446" s="54" t="s">
        <v>199</v>
      </c>
      <c r="H4446" s="54" t="s">
        <v>201</v>
      </c>
      <c r="I4446" s="54" t="s">
        <v>310</v>
      </c>
      <c r="J4446" s="54" t="s">
        <v>199</v>
      </c>
      <c r="K4446" s="54" t="s">
        <v>201</v>
      </c>
      <c r="L4446" s="89">
        <v>41688</v>
      </c>
      <c r="M4446" s="89"/>
      <c r="N4446" s="54" t="s">
        <v>970</v>
      </c>
      <c r="O4446" s="90">
        <v>1.01838326E-2</v>
      </c>
      <c r="P4446" s="54">
        <v>43</v>
      </c>
    </row>
    <row r="4447" spans="1:16" ht="24">
      <c r="A4447" s="54" t="s">
        <v>225</v>
      </c>
      <c r="B4447" s="54" t="s">
        <v>185</v>
      </c>
      <c r="C4447" s="54" t="s">
        <v>265</v>
      </c>
      <c r="D4447" s="54" t="s">
        <v>163</v>
      </c>
      <c r="E4447" s="54" t="s">
        <v>266</v>
      </c>
      <c r="F4447" s="54" t="s">
        <v>267</v>
      </c>
      <c r="G4447" s="54" t="s">
        <v>199</v>
      </c>
      <c r="H4447" s="54" t="s">
        <v>201</v>
      </c>
      <c r="I4447" s="54" t="s">
        <v>310</v>
      </c>
      <c r="J4447" s="54" t="s">
        <v>199</v>
      </c>
      <c r="K4447" s="54" t="s">
        <v>315</v>
      </c>
      <c r="L4447" s="89">
        <v>41688</v>
      </c>
      <c r="M4447" s="89"/>
      <c r="N4447" s="54" t="s">
        <v>316</v>
      </c>
      <c r="O4447" s="90">
        <v>3.4051497700000002E-2</v>
      </c>
      <c r="P4447" s="54">
        <v>130</v>
      </c>
    </row>
    <row r="4448" spans="1:16" ht="24">
      <c r="A4448" s="54" t="s">
        <v>225</v>
      </c>
      <c r="B4448" s="54" t="s">
        <v>185</v>
      </c>
      <c r="C4448" s="54" t="s">
        <v>265</v>
      </c>
      <c r="D4448" s="54" t="s">
        <v>163</v>
      </c>
      <c r="E4448" s="54" t="s">
        <v>266</v>
      </c>
      <c r="F4448" s="54" t="s">
        <v>267</v>
      </c>
      <c r="G4448" s="54" t="s">
        <v>1467</v>
      </c>
      <c r="H4448" s="54" t="s">
        <v>1468</v>
      </c>
      <c r="I4448" s="54" t="s">
        <v>1469</v>
      </c>
      <c r="J4448" s="54" t="s">
        <v>1467</v>
      </c>
      <c r="K4448" s="54" t="s">
        <v>1472</v>
      </c>
      <c r="L4448" s="89">
        <v>43308</v>
      </c>
      <c r="M4448" s="89"/>
      <c r="N4448" s="54" t="s">
        <v>1473</v>
      </c>
      <c r="O4448" s="90">
        <v>2.3683330000000001E-4</v>
      </c>
      <c r="P4448" s="54">
        <v>1</v>
      </c>
    </row>
    <row r="4449" spans="1:16" ht="24">
      <c r="A4449" s="54" t="s">
        <v>225</v>
      </c>
      <c r="B4449" s="54" t="s">
        <v>185</v>
      </c>
      <c r="C4449" s="54" t="s">
        <v>265</v>
      </c>
      <c r="D4449" s="54" t="s">
        <v>163</v>
      </c>
      <c r="E4449" s="54" t="s">
        <v>266</v>
      </c>
      <c r="F4449" s="54" t="s">
        <v>267</v>
      </c>
      <c r="G4449" s="54" t="s">
        <v>1467</v>
      </c>
      <c r="H4449" s="54" t="s">
        <v>1468</v>
      </c>
      <c r="I4449" s="54" t="s">
        <v>1469</v>
      </c>
      <c r="J4449" s="54" t="s">
        <v>1467</v>
      </c>
      <c r="K4449" s="54" t="s">
        <v>1474</v>
      </c>
      <c r="L4449" s="89">
        <v>43308</v>
      </c>
      <c r="M4449" s="89"/>
      <c r="N4449" s="54" t="s">
        <v>1475</v>
      </c>
      <c r="O4449" s="90">
        <v>0.1013646591</v>
      </c>
      <c r="P4449" s="54">
        <v>428</v>
      </c>
    </row>
    <row r="4450" spans="1:16" ht="24">
      <c r="A4450" s="54" t="s">
        <v>225</v>
      </c>
      <c r="B4450" s="54" t="s">
        <v>185</v>
      </c>
      <c r="C4450" s="54" t="s">
        <v>265</v>
      </c>
      <c r="D4450" s="54" t="s">
        <v>163</v>
      </c>
      <c r="E4450" s="54" t="s">
        <v>266</v>
      </c>
      <c r="F4450" s="54" t="s">
        <v>267</v>
      </c>
      <c r="G4450" s="54" t="s">
        <v>1467</v>
      </c>
      <c r="H4450" s="54" t="s">
        <v>1468</v>
      </c>
      <c r="I4450" s="54" t="s">
        <v>1469</v>
      </c>
      <c r="J4450" s="54" t="s">
        <v>1467</v>
      </c>
      <c r="K4450" s="54" t="s">
        <v>1476</v>
      </c>
      <c r="L4450" s="89">
        <v>43308</v>
      </c>
      <c r="M4450" s="89"/>
      <c r="N4450" s="54" t="s">
        <v>1477</v>
      </c>
      <c r="O4450" s="90">
        <v>1.0500000000000001E-2</v>
      </c>
      <c r="P4450" s="54">
        <v>3</v>
      </c>
    </row>
    <row r="4451" spans="1:16" ht="24">
      <c r="A4451" s="54" t="s">
        <v>225</v>
      </c>
      <c r="B4451" s="54" t="s">
        <v>185</v>
      </c>
      <c r="C4451" s="54" t="s">
        <v>265</v>
      </c>
      <c r="D4451" s="54" t="s">
        <v>163</v>
      </c>
      <c r="E4451" s="54" t="s">
        <v>266</v>
      </c>
      <c r="F4451" s="54" t="s">
        <v>267</v>
      </c>
      <c r="G4451" s="54" t="s">
        <v>1467</v>
      </c>
      <c r="H4451" s="54" t="s">
        <v>1468</v>
      </c>
      <c r="I4451" s="54" t="s">
        <v>1469</v>
      </c>
      <c r="J4451" s="54" t="s">
        <v>1467</v>
      </c>
      <c r="K4451" s="54" t="s">
        <v>1478</v>
      </c>
      <c r="L4451" s="89">
        <v>43308</v>
      </c>
      <c r="M4451" s="89"/>
      <c r="N4451" s="54" t="s">
        <v>1479</v>
      </c>
      <c r="O4451" s="90">
        <v>4.7366660000000012E-4</v>
      </c>
      <c r="P4451" s="54">
        <v>2</v>
      </c>
    </row>
    <row r="4452" spans="1:16" ht="24">
      <c r="A4452" s="54" t="s">
        <v>225</v>
      </c>
      <c r="B4452" s="54" t="s">
        <v>185</v>
      </c>
      <c r="C4452" s="54" t="s">
        <v>265</v>
      </c>
      <c r="D4452" s="54" t="s">
        <v>163</v>
      </c>
      <c r="E4452" s="54" t="s">
        <v>266</v>
      </c>
      <c r="F4452" s="54" t="s">
        <v>267</v>
      </c>
      <c r="G4452" s="54" t="s">
        <v>1467</v>
      </c>
      <c r="H4452" s="54" t="s">
        <v>1468</v>
      </c>
      <c r="I4452" s="54" t="s">
        <v>1469</v>
      </c>
      <c r="J4452" s="54" t="s">
        <v>1467</v>
      </c>
      <c r="K4452" s="54" t="s">
        <v>1480</v>
      </c>
      <c r="L4452" s="89">
        <v>43308</v>
      </c>
      <c r="M4452" s="89"/>
      <c r="N4452" s="54" t="s">
        <v>1481</v>
      </c>
      <c r="O4452" s="90">
        <v>2.3683330000000001E-4</v>
      </c>
      <c r="P4452" s="54">
        <v>1</v>
      </c>
    </row>
    <row r="4453" spans="1:16" ht="24">
      <c r="A4453" s="54" t="s">
        <v>225</v>
      </c>
      <c r="B4453" s="54" t="s">
        <v>185</v>
      </c>
      <c r="C4453" s="54" t="s">
        <v>265</v>
      </c>
      <c r="D4453" s="54" t="s">
        <v>163</v>
      </c>
      <c r="E4453" s="54" t="s">
        <v>266</v>
      </c>
      <c r="F4453" s="54" t="s">
        <v>267</v>
      </c>
      <c r="G4453" s="54" t="s">
        <v>1467</v>
      </c>
      <c r="H4453" s="54" t="s">
        <v>1468</v>
      </c>
      <c r="I4453" s="54" t="s">
        <v>1469</v>
      </c>
      <c r="J4453" s="54" t="s">
        <v>1467</v>
      </c>
      <c r="K4453" s="54" t="s">
        <v>1482</v>
      </c>
      <c r="L4453" s="89">
        <v>43308</v>
      </c>
      <c r="M4453" s="89"/>
      <c r="N4453" s="54" t="s">
        <v>1483</v>
      </c>
      <c r="O4453" s="90">
        <v>0.1008909925</v>
      </c>
      <c r="P4453" s="54">
        <v>426</v>
      </c>
    </row>
    <row r="4454" spans="1:16" ht="24">
      <c r="A4454" s="54" t="s">
        <v>225</v>
      </c>
      <c r="B4454" s="54" t="s">
        <v>185</v>
      </c>
      <c r="C4454" s="54" t="s">
        <v>265</v>
      </c>
      <c r="D4454" s="54" t="s">
        <v>163</v>
      </c>
      <c r="E4454" s="54" t="s">
        <v>266</v>
      </c>
      <c r="F4454" s="54" t="s">
        <v>267</v>
      </c>
      <c r="G4454" s="54" t="s">
        <v>202</v>
      </c>
      <c r="H4454" s="54" t="s">
        <v>1412</v>
      </c>
      <c r="I4454" s="54" t="s">
        <v>1413</v>
      </c>
      <c r="J4454" s="54" t="s">
        <v>202</v>
      </c>
      <c r="K4454" s="54" t="s">
        <v>1412</v>
      </c>
      <c r="L4454" s="89">
        <v>43042</v>
      </c>
      <c r="M4454" s="89"/>
      <c r="N4454" s="54" t="s">
        <v>1414</v>
      </c>
      <c r="O4454" s="90">
        <v>7.0710499900000015E-2</v>
      </c>
      <c r="P4454" s="54">
        <v>23</v>
      </c>
    </row>
    <row r="4455" spans="1:16" ht="24">
      <c r="A4455" s="54" t="s">
        <v>225</v>
      </c>
      <c r="B4455" s="54" t="s">
        <v>185</v>
      </c>
      <c r="C4455" s="54" t="s">
        <v>265</v>
      </c>
      <c r="D4455" s="54" t="s">
        <v>163</v>
      </c>
      <c r="E4455" s="54" t="s">
        <v>266</v>
      </c>
      <c r="F4455" s="54" t="s">
        <v>267</v>
      </c>
      <c r="G4455" s="54" t="s">
        <v>202</v>
      </c>
      <c r="H4455" s="54" t="s">
        <v>993</v>
      </c>
      <c r="I4455" s="54" t="s">
        <v>994</v>
      </c>
      <c r="J4455" s="54" t="s">
        <v>202</v>
      </c>
      <c r="K4455" s="54" t="s">
        <v>993</v>
      </c>
      <c r="L4455" s="89">
        <v>42052</v>
      </c>
      <c r="M4455" s="89"/>
      <c r="N4455" s="54" t="s">
        <v>995</v>
      </c>
      <c r="O4455" s="90">
        <v>7.7629997000000011E-3</v>
      </c>
      <c r="P4455" s="54">
        <v>19</v>
      </c>
    </row>
    <row r="4456" spans="1:16" ht="24">
      <c r="A4456" s="54" t="s">
        <v>225</v>
      </c>
      <c r="B4456" s="54" t="s">
        <v>185</v>
      </c>
      <c r="C4456" s="54" t="s">
        <v>265</v>
      </c>
      <c r="D4456" s="54" t="s">
        <v>163</v>
      </c>
      <c r="E4456" s="54" t="s">
        <v>266</v>
      </c>
      <c r="F4456" s="54" t="s">
        <v>267</v>
      </c>
      <c r="G4456" s="54" t="s">
        <v>202</v>
      </c>
      <c r="H4456" s="54" t="s">
        <v>203</v>
      </c>
      <c r="I4456" s="54" t="s">
        <v>996</v>
      </c>
      <c r="J4456" s="54" t="s">
        <v>202</v>
      </c>
      <c r="K4456" s="54" t="s">
        <v>997</v>
      </c>
      <c r="L4456" s="89">
        <v>42136</v>
      </c>
      <c r="M4456" s="89"/>
      <c r="N4456" s="54" t="s">
        <v>998</v>
      </c>
      <c r="O4456" s="90">
        <v>3.7368332999999998E-3</v>
      </c>
      <c r="P4456" s="54">
        <v>2</v>
      </c>
    </row>
    <row r="4457" spans="1:16" ht="24">
      <c r="A4457" s="54" t="s">
        <v>225</v>
      </c>
      <c r="B4457" s="54" t="s">
        <v>185</v>
      </c>
      <c r="C4457" s="54" t="s">
        <v>265</v>
      </c>
      <c r="D4457" s="54" t="s">
        <v>163</v>
      </c>
      <c r="E4457" s="54" t="s">
        <v>266</v>
      </c>
      <c r="F4457" s="54" t="s">
        <v>267</v>
      </c>
      <c r="G4457" s="54" t="s">
        <v>202</v>
      </c>
      <c r="H4457" s="54" t="s">
        <v>203</v>
      </c>
      <c r="I4457" s="54" t="s">
        <v>996</v>
      </c>
      <c r="J4457" s="54" t="s">
        <v>202</v>
      </c>
      <c r="K4457" s="54" t="s">
        <v>999</v>
      </c>
      <c r="L4457" s="89">
        <v>42136</v>
      </c>
      <c r="M4457" s="89"/>
      <c r="N4457" s="54" t="s">
        <v>1000</v>
      </c>
      <c r="O4457" s="90">
        <v>3.5000000000000001E-3</v>
      </c>
      <c r="P4457" s="54">
        <v>1</v>
      </c>
    </row>
    <row r="4458" spans="1:16" ht="24">
      <c r="A4458" s="54" t="s">
        <v>225</v>
      </c>
      <c r="B4458" s="54" t="s">
        <v>185</v>
      </c>
      <c r="C4458" s="54" t="s">
        <v>265</v>
      </c>
      <c r="D4458" s="54" t="s">
        <v>163</v>
      </c>
      <c r="E4458" s="54" t="s">
        <v>266</v>
      </c>
      <c r="F4458" s="54" t="s">
        <v>267</v>
      </c>
      <c r="G4458" s="54" t="s">
        <v>202</v>
      </c>
      <c r="H4458" s="54" t="s">
        <v>203</v>
      </c>
      <c r="I4458" s="54" t="s">
        <v>996</v>
      </c>
      <c r="J4458" s="54" t="s">
        <v>202</v>
      </c>
      <c r="K4458" s="54" t="s">
        <v>1001</v>
      </c>
      <c r="L4458" s="89">
        <v>42136</v>
      </c>
      <c r="M4458" s="89"/>
      <c r="N4458" s="54" t="s">
        <v>1002</v>
      </c>
      <c r="O4458" s="90">
        <v>4.2104999000000002E-3</v>
      </c>
      <c r="P4458" s="54">
        <v>4</v>
      </c>
    </row>
    <row r="4459" spans="1:16" ht="24">
      <c r="A4459" s="54" t="s">
        <v>225</v>
      </c>
      <c r="B4459" s="54" t="s">
        <v>185</v>
      </c>
      <c r="C4459" s="54" t="s">
        <v>265</v>
      </c>
      <c r="D4459" s="54" t="s">
        <v>163</v>
      </c>
      <c r="E4459" s="54" t="s">
        <v>266</v>
      </c>
      <c r="F4459" s="54" t="s">
        <v>267</v>
      </c>
      <c r="G4459" s="54" t="s">
        <v>202</v>
      </c>
      <c r="H4459" s="54" t="s">
        <v>203</v>
      </c>
      <c r="I4459" s="54" t="s">
        <v>996</v>
      </c>
      <c r="J4459" s="54" t="s">
        <v>202</v>
      </c>
      <c r="K4459" s="54" t="s">
        <v>1003</v>
      </c>
      <c r="L4459" s="89">
        <v>42136</v>
      </c>
      <c r="M4459" s="89"/>
      <c r="N4459" s="54" t="s">
        <v>1004</v>
      </c>
      <c r="O4459" s="90">
        <v>1.01313328E-2</v>
      </c>
      <c r="P4459" s="54">
        <v>29</v>
      </c>
    </row>
    <row r="4460" spans="1:16" ht="24">
      <c r="A4460" s="54" t="s">
        <v>225</v>
      </c>
      <c r="B4460" s="54" t="s">
        <v>185</v>
      </c>
      <c r="C4460" s="54" t="s">
        <v>265</v>
      </c>
      <c r="D4460" s="54" t="s">
        <v>163</v>
      </c>
      <c r="E4460" s="54" t="s">
        <v>266</v>
      </c>
      <c r="F4460" s="54" t="s">
        <v>267</v>
      </c>
      <c r="G4460" s="54" t="s">
        <v>202</v>
      </c>
      <c r="H4460" s="54" t="s">
        <v>203</v>
      </c>
      <c r="I4460" s="54" t="s">
        <v>996</v>
      </c>
      <c r="J4460" s="54" t="s">
        <v>202</v>
      </c>
      <c r="K4460" s="54" t="s">
        <v>1005</v>
      </c>
      <c r="L4460" s="89">
        <v>42136</v>
      </c>
      <c r="M4460" s="89"/>
      <c r="N4460" s="54" t="s">
        <v>1006</v>
      </c>
      <c r="O4460" s="90">
        <v>7.8788497999999985E-2</v>
      </c>
      <c r="P4460" s="54">
        <v>126</v>
      </c>
    </row>
    <row r="4461" spans="1:16" ht="24">
      <c r="A4461" s="54" t="s">
        <v>225</v>
      </c>
      <c r="B4461" s="54" t="s">
        <v>185</v>
      </c>
      <c r="C4461" s="54" t="s">
        <v>265</v>
      </c>
      <c r="D4461" s="54" t="s">
        <v>163</v>
      </c>
      <c r="E4461" s="54" t="s">
        <v>266</v>
      </c>
      <c r="F4461" s="54" t="s">
        <v>267</v>
      </c>
      <c r="G4461" s="54" t="s">
        <v>202</v>
      </c>
      <c r="H4461" s="54" t="s">
        <v>203</v>
      </c>
      <c r="I4461" s="54" t="s">
        <v>996</v>
      </c>
      <c r="J4461" s="54" t="s">
        <v>202</v>
      </c>
      <c r="K4461" s="54" t="s">
        <v>1007</v>
      </c>
      <c r="L4461" s="89">
        <v>42136</v>
      </c>
      <c r="M4461" s="89"/>
      <c r="N4461" s="54" t="s">
        <v>1008</v>
      </c>
      <c r="O4461" s="90">
        <v>1.1499832999999999E-2</v>
      </c>
      <c r="P4461" s="54">
        <v>21</v>
      </c>
    </row>
    <row r="4462" spans="1:16" ht="24">
      <c r="A4462" s="54" t="s">
        <v>225</v>
      </c>
      <c r="B4462" s="54" t="s">
        <v>185</v>
      </c>
      <c r="C4462" s="54" t="s">
        <v>265</v>
      </c>
      <c r="D4462" s="54" t="s">
        <v>163</v>
      </c>
      <c r="E4462" s="54" t="s">
        <v>266</v>
      </c>
      <c r="F4462" s="54" t="s">
        <v>267</v>
      </c>
      <c r="G4462" s="54" t="s">
        <v>202</v>
      </c>
      <c r="H4462" s="54" t="s">
        <v>1403</v>
      </c>
      <c r="I4462" s="54" t="s">
        <v>1404</v>
      </c>
      <c r="J4462" s="54" t="s">
        <v>202</v>
      </c>
      <c r="K4462" s="54" t="s">
        <v>1420</v>
      </c>
      <c r="L4462" s="89">
        <v>43154</v>
      </c>
      <c r="M4462" s="89"/>
      <c r="N4462" s="54" t="s">
        <v>1421</v>
      </c>
      <c r="O4462" s="90">
        <v>5.920832899999999E-3</v>
      </c>
      <c r="P4462" s="54">
        <v>25</v>
      </c>
    </row>
    <row r="4463" spans="1:16" ht="24">
      <c r="A4463" s="54" t="s">
        <v>225</v>
      </c>
      <c r="B4463" s="54" t="s">
        <v>185</v>
      </c>
      <c r="C4463" s="54" t="s">
        <v>265</v>
      </c>
      <c r="D4463" s="54" t="s">
        <v>163</v>
      </c>
      <c r="E4463" s="54" t="s">
        <v>266</v>
      </c>
      <c r="F4463" s="54" t="s">
        <v>267</v>
      </c>
      <c r="G4463" s="54" t="s">
        <v>202</v>
      </c>
      <c r="H4463" s="54" t="s">
        <v>1403</v>
      </c>
      <c r="I4463" s="54" t="s">
        <v>1404</v>
      </c>
      <c r="J4463" s="54" t="s">
        <v>202</v>
      </c>
      <c r="K4463" s="54" t="s">
        <v>1428</v>
      </c>
      <c r="L4463" s="89">
        <v>43154</v>
      </c>
      <c r="M4463" s="89"/>
      <c r="N4463" s="54" t="s">
        <v>1429</v>
      </c>
      <c r="O4463" s="90">
        <v>2.8419997999999998E-3</v>
      </c>
      <c r="P4463" s="54">
        <v>12</v>
      </c>
    </row>
    <row r="4464" spans="1:16" ht="24">
      <c r="A4464" s="54" t="s">
        <v>225</v>
      </c>
      <c r="B4464" s="54" t="s">
        <v>185</v>
      </c>
      <c r="C4464" s="54" t="s">
        <v>265</v>
      </c>
      <c r="D4464" s="54" t="s">
        <v>163</v>
      </c>
      <c r="E4464" s="54" t="s">
        <v>266</v>
      </c>
      <c r="F4464" s="54" t="s">
        <v>267</v>
      </c>
      <c r="G4464" s="54" t="s">
        <v>202</v>
      </c>
      <c r="H4464" s="54" t="s">
        <v>1403</v>
      </c>
      <c r="I4464" s="54" t="s">
        <v>1404</v>
      </c>
      <c r="J4464" s="54" t="s">
        <v>202</v>
      </c>
      <c r="K4464" s="54" t="s">
        <v>1430</v>
      </c>
      <c r="L4464" s="89">
        <v>43154</v>
      </c>
      <c r="M4464" s="89"/>
      <c r="N4464" s="54" t="s">
        <v>1431</v>
      </c>
      <c r="O4464" s="90">
        <v>5.920832899999999E-3</v>
      </c>
      <c r="P4464" s="54">
        <v>25</v>
      </c>
    </row>
    <row r="4465" spans="1:16" ht="24">
      <c r="A4465" s="54" t="s">
        <v>225</v>
      </c>
      <c r="B4465" s="54" t="s">
        <v>185</v>
      </c>
      <c r="C4465" s="54" t="s">
        <v>265</v>
      </c>
      <c r="D4465" s="54" t="s">
        <v>163</v>
      </c>
      <c r="E4465" s="54" t="s">
        <v>266</v>
      </c>
      <c r="F4465" s="54" t="s">
        <v>267</v>
      </c>
      <c r="G4465" s="54" t="s">
        <v>202</v>
      </c>
      <c r="H4465" s="54" t="s">
        <v>1403</v>
      </c>
      <c r="I4465" s="54" t="s">
        <v>1404</v>
      </c>
      <c r="J4465" s="54" t="s">
        <v>202</v>
      </c>
      <c r="K4465" s="54" t="s">
        <v>1415</v>
      </c>
      <c r="L4465" s="89">
        <v>43154</v>
      </c>
      <c r="M4465" s="89"/>
      <c r="N4465" s="54" t="s">
        <v>1416</v>
      </c>
      <c r="O4465" s="90">
        <v>8.6418494900000004E-2</v>
      </c>
      <c r="P4465" s="54">
        <v>296</v>
      </c>
    </row>
    <row r="4466" spans="1:16" ht="24">
      <c r="A4466" s="54" t="s">
        <v>225</v>
      </c>
      <c r="B4466" s="54" t="s">
        <v>185</v>
      </c>
      <c r="C4466" s="54" t="s">
        <v>265</v>
      </c>
      <c r="D4466" s="54" t="s">
        <v>163</v>
      </c>
      <c r="E4466" s="54" t="s">
        <v>266</v>
      </c>
      <c r="F4466" s="54" t="s">
        <v>267</v>
      </c>
      <c r="G4466" s="54" t="s">
        <v>202</v>
      </c>
      <c r="H4466" s="54" t="s">
        <v>1403</v>
      </c>
      <c r="I4466" s="54" t="s">
        <v>1404</v>
      </c>
      <c r="J4466" s="54" t="s">
        <v>202</v>
      </c>
      <c r="K4466" s="54" t="s">
        <v>1432</v>
      </c>
      <c r="L4466" s="89">
        <v>43154</v>
      </c>
      <c r="M4466" s="89"/>
      <c r="N4466" s="54" t="s">
        <v>1433</v>
      </c>
      <c r="O4466" s="90">
        <v>9.4733329999999996E-4</v>
      </c>
      <c r="P4466" s="54">
        <v>4</v>
      </c>
    </row>
    <row r="4467" spans="1:16" ht="24">
      <c r="A4467" s="54" t="s">
        <v>225</v>
      </c>
      <c r="B4467" s="54" t="s">
        <v>185</v>
      </c>
      <c r="C4467" s="54" t="s">
        <v>265</v>
      </c>
      <c r="D4467" s="54" t="s">
        <v>163</v>
      </c>
      <c r="E4467" s="54" t="s">
        <v>266</v>
      </c>
      <c r="F4467" s="54" t="s">
        <v>267</v>
      </c>
      <c r="G4467" s="54" t="s">
        <v>202</v>
      </c>
      <c r="H4467" s="54" t="s">
        <v>1403</v>
      </c>
      <c r="I4467" s="54" t="s">
        <v>1404</v>
      </c>
      <c r="J4467" s="54" t="s">
        <v>202</v>
      </c>
      <c r="K4467" s="54" t="s">
        <v>1418</v>
      </c>
      <c r="L4467" s="89">
        <v>43154</v>
      </c>
      <c r="M4467" s="89"/>
      <c r="N4467" s="54" t="s">
        <v>1419</v>
      </c>
      <c r="O4467" s="90">
        <v>3.7368332999999998E-3</v>
      </c>
      <c r="P4467" s="54">
        <v>2</v>
      </c>
    </row>
    <row r="4468" spans="1:16" ht="24">
      <c r="A4468" s="54" t="s">
        <v>225</v>
      </c>
      <c r="B4468" s="54" t="s">
        <v>185</v>
      </c>
      <c r="C4468" s="54" t="s">
        <v>265</v>
      </c>
      <c r="D4468" s="54" t="s">
        <v>163</v>
      </c>
      <c r="E4468" s="54" t="s">
        <v>266</v>
      </c>
      <c r="F4468" s="54" t="s">
        <v>267</v>
      </c>
      <c r="G4468" s="54" t="s">
        <v>202</v>
      </c>
      <c r="H4468" s="54" t="s">
        <v>1011</v>
      </c>
      <c r="I4468" s="54" t="s">
        <v>1012</v>
      </c>
      <c r="J4468" s="54" t="s">
        <v>202</v>
      </c>
      <c r="K4468" s="54" t="s">
        <v>1405</v>
      </c>
      <c r="L4468" s="89">
        <v>41982</v>
      </c>
      <c r="M4468" s="89"/>
      <c r="N4468" s="54" t="s">
        <v>1406</v>
      </c>
      <c r="O4468" s="90">
        <v>2.3683330000000001E-4</v>
      </c>
      <c r="P4468" s="54">
        <v>1</v>
      </c>
    </row>
    <row r="4469" spans="1:16" ht="24">
      <c r="A4469" s="54" t="s">
        <v>225</v>
      </c>
      <c r="B4469" s="54" t="s">
        <v>185</v>
      </c>
      <c r="C4469" s="54" t="s">
        <v>265</v>
      </c>
      <c r="D4469" s="54" t="s">
        <v>163</v>
      </c>
      <c r="E4469" s="54" t="s">
        <v>266</v>
      </c>
      <c r="F4469" s="54" t="s">
        <v>267</v>
      </c>
      <c r="G4469" s="54" t="s">
        <v>202</v>
      </c>
      <c r="H4469" s="54" t="s">
        <v>1011</v>
      </c>
      <c r="I4469" s="54" t="s">
        <v>1012</v>
      </c>
      <c r="J4469" s="54" t="s">
        <v>202</v>
      </c>
      <c r="K4469" s="54" t="s">
        <v>1013</v>
      </c>
      <c r="L4469" s="89">
        <v>41982</v>
      </c>
      <c r="M4469" s="89"/>
      <c r="N4469" s="54" t="s">
        <v>1014</v>
      </c>
      <c r="O4469" s="90">
        <v>4.9209999000000004E-3</v>
      </c>
      <c r="P4469" s="54">
        <v>7</v>
      </c>
    </row>
    <row r="4470" spans="1:16" ht="24">
      <c r="A4470" s="54" t="s">
        <v>225</v>
      </c>
      <c r="B4470" s="54" t="s">
        <v>185</v>
      </c>
      <c r="C4470" s="54" t="s">
        <v>265</v>
      </c>
      <c r="D4470" s="54" t="s">
        <v>163</v>
      </c>
      <c r="E4470" s="54" t="s">
        <v>266</v>
      </c>
      <c r="F4470" s="54" t="s">
        <v>267</v>
      </c>
      <c r="G4470" s="54" t="s">
        <v>202</v>
      </c>
      <c r="H4470" s="54" t="s">
        <v>1011</v>
      </c>
      <c r="I4470" s="54" t="s">
        <v>1012</v>
      </c>
      <c r="J4470" s="54" t="s">
        <v>202</v>
      </c>
      <c r="K4470" s="54" t="s">
        <v>1015</v>
      </c>
      <c r="L4470" s="89">
        <v>41982</v>
      </c>
      <c r="M4470" s="89"/>
      <c r="N4470" s="54" t="s">
        <v>1016</v>
      </c>
      <c r="O4470" s="90">
        <v>1.4867999200000001E-2</v>
      </c>
      <c r="P4470" s="54">
        <v>49</v>
      </c>
    </row>
    <row r="4471" spans="1:16" ht="24">
      <c r="A4471" s="54" t="s">
        <v>225</v>
      </c>
      <c r="B4471" s="54" t="s">
        <v>185</v>
      </c>
      <c r="C4471" s="54" t="s">
        <v>265</v>
      </c>
      <c r="D4471" s="54" t="s">
        <v>163</v>
      </c>
      <c r="E4471" s="54" t="s">
        <v>266</v>
      </c>
      <c r="F4471" s="54" t="s">
        <v>267</v>
      </c>
      <c r="G4471" s="54" t="s">
        <v>202</v>
      </c>
      <c r="H4471" s="54" t="s">
        <v>1011</v>
      </c>
      <c r="I4471" s="54" t="s">
        <v>1012</v>
      </c>
      <c r="J4471" s="54" t="s">
        <v>202</v>
      </c>
      <c r="K4471" s="54" t="s">
        <v>1011</v>
      </c>
      <c r="L4471" s="89">
        <v>41982</v>
      </c>
      <c r="M4471" s="89"/>
      <c r="N4471" s="54" t="s">
        <v>1017</v>
      </c>
      <c r="O4471" s="90">
        <v>1.6815165399999998E-2</v>
      </c>
      <c r="P4471" s="54">
        <v>71</v>
      </c>
    </row>
    <row r="4472" spans="1:16" ht="24">
      <c r="A4472" s="54" t="s">
        <v>225</v>
      </c>
      <c r="B4472" s="54" t="s">
        <v>185</v>
      </c>
      <c r="C4472" s="54" t="s">
        <v>265</v>
      </c>
      <c r="D4472" s="54" t="s">
        <v>163</v>
      </c>
      <c r="E4472" s="54" t="s">
        <v>266</v>
      </c>
      <c r="F4472" s="54" t="s">
        <v>267</v>
      </c>
      <c r="G4472" s="54" t="s">
        <v>1018</v>
      </c>
      <c r="H4472" s="54" t="s">
        <v>1019</v>
      </c>
      <c r="I4472" s="54" t="s">
        <v>1020</v>
      </c>
      <c r="J4472" s="54" t="s">
        <v>1018</v>
      </c>
      <c r="K4472" s="54" t="s">
        <v>1023</v>
      </c>
      <c r="L4472" s="89">
        <v>41688</v>
      </c>
      <c r="M4472" s="89"/>
      <c r="N4472" s="54" t="s">
        <v>1024</v>
      </c>
      <c r="O4472" s="90">
        <v>1.58678321E-2</v>
      </c>
      <c r="P4472" s="54">
        <v>67</v>
      </c>
    </row>
    <row r="4473" spans="1:16" ht="24">
      <c r="A4473" s="54" t="s">
        <v>225</v>
      </c>
      <c r="B4473" s="54" t="s">
        <v>185</v>
      </c>
      <c r="C4473" s="54" t="s">
        <v>265</v>
      </c>
      <c r="D4473" s="54" t="s">
        <v>163</v>
      </c>
      <c r="E4473" s="54" t="s">
        <v>266</v>
      </c>
      <c r="F4473" s="54" t="s">
        <v>267</v>
      </c>
      <c r="G4473" s="54" t="s">
        <v>1018</v>
      </c>
      <c r="H4473" s="54" t="s">
        <v>1019</v>
      </c>
      <c r="I4473" s="54" t="s">
        <v>1020</v>
      </c>
      <c r="J4473" s="54" t="s">
        <v>1018</v>
      </c>
      <c r="K4473" s="54" t="s">
        <v>1025</v>
      </c>
      <c r="L4473" s="89">
        <v>41688</v>
      </c>
      <c r="M4473" s="89"/>
      <c r="N4473" s="54" t="s">
        <v>1026</v>
      </c>
      <c r="O4473" s="90">
        <v>4.3236666299999997E-2</v>
      </c>
      <c r="P4473" s="54">
        <v>31</v>
      </c>
    </row>
    <row r="4474" spans="1:16" ht="24">
      <c r="A4474" s="54" t="s">
        <v>225</v>
      </c>
      <c r="B4474" s="54" t="s">
        <v>185</v>
      </c>
      <c r="C4474" s="54" t="s">
        <v>265</v>
      </c>
      <c r="D4474" s="54" t="s">
        <v>163</v>
      </c>
      <c r="E4474" s="54" t="s">
        <v>266</v>
      </c>
      <c r="F4474" s="54" t="s">
        <v>267</v>
      </c>
      <c r="G4474" s="54" t="s">
        <v>1018</v>
      </c>
      <c r="H4474" s="54" t="s">
        <v>1019</v>
      </c>
      <c r="I4474" s="54" t="s">
        <v>1020</v>
      </c>
      <c r="J4474" s="54" t="s">
        <v>1018</v>
      </c>
      <c r="K4474" s="54" t="s">
        <v>1027</v>
      </c>
      <c r="L4474" s="89">
        <v>41688</v>
      </c>
      <c r="M4474" s="89"/>
      <c r="N4474" s="54" t="s">
        <v>1028</v>
      </c>
      <c r="O4474" s="90">
        <v>1.3025832399999999E-2</v>
      </c>
      <c r="P4474" s="54">
        <v>55</v>
      </c>
    </row>
    <row r="4475" spans="1:16" ht="24">
      <c r="A4475" s="54" t="s">
        <v>225</v>
      </c>
      <c r="B4475" s="54" t="s">
        <v>185</v>
      </c>
      <c r="C4475" s="54" t="s">
        <v>265</v>
      </c>
      <c r="D4475" s="54" t="s">
        <v>163</v>
      </c>
      <c r="E4475" s="54" t="s">
        <v>266</v>
      </c>
      <c r="F4475" s="54" t="s">
        <v>267</v>
      </c>
      <c r="G4475" s="54" t="s">
        <v>1018</v>
      </c>
      <c r="H4475" s="54" t="s">
        <v>1019</v>
      </c>
      <c r="I4475" s="54" t="s">
        <v>1020</v>
      </c>
      <c r="J4475" s="54" t="s">
        <v>1018</v>
      </c>
      <c r="K4475" s="54" t="s">
        <v>1029</v>
      </c>
      <c r="L4475" s="89">
        <v>41688</v>
      </c>
      <c r="M4475" s="89"/>
      <c r="N4475" s="54" t="s">
        <v>1030</v>
      </c>
      <c r="O4475" s="90">
        <v>1.23153324E-2</v>
      </c>
      <c r="P4475" s="54">
        <v>52</v>
      </c>
    </row>
    <row r="4476" spans="1:16" ht="24">
      <c r="A4476" s="54" t="s">
        <v>225</v>
      </c>
      <c r="B4476" s="54" t="s">
        <v>185</v>
      </c>
      <c r="C4476" s="54" t="s">
        <v>265</v>
      </c>
      <c r="D4476" s="54" t="s">
        <v>163</v>
      </c>
      <c r="E4476" s="54" t="s">
        <v>266</v>
      </c>
      <c r="F4476" s="54" t="s">
        <v>267</v>
      </c>
      <c r="G4476" s="54" t="s">
        <v>1018</v>
      </c>
      <c r="H4476" s="54" t="s">
        <v>1019</v>
      </c>
      <c r="I4476" s="54" t="s">
        <v>1020</v>
      </c>
      <c r="J4476" s="54" t="s">
        <v>1018</v>
      </c>
      <c r="K4476" s="54" t="s">
        <v>1031</v>
      </c>
      <c r="L4476" s="89">
        <v>41688</v>
      </c>
      <c r="M4476" s="89"/>
      <c r="N4476" s="54" t="s">
        <v>1032</v>
      </c>
      <c r="O4476" s="90">
        <v>9.0078332100000005E-2</v>
      </c>
      <c r="P4476" s="54">
        <v>91</v>
      </c>
    </row>
    <row r="4477" spans="1:16" ht="24">
      <c r="A4477" s="54" t="s">
        <v>225</v>
      </c>
      <c r="B4477" s="54" t="s">
        <v>185</v>
      </c>
      <c r="C4477" s="54" t="s">
        <v>265</v>
      </c>
      <c r="D4477" s="54" t="s">
        <v>163</v>
      </c>
      <c r="E4477" s="54" t="s">
        <v>266</v>
      </c>
      <c r="F4477" s="54" t="s">
        <v>267</v>
      </c>
      <c r="G4477" s="54" t="s">
        <v>1018</v>
      </c>
      <c r="H4477" s="54" t="s">
        <v>1019</v>
      </c>
      <c r="I4477" s="54" t="s">
        <v>1020</v>
      </c>
      <c r="J4477" s="54" t="s">
        <v>1018</v>
      </c>
      <c r="K4477" s="54" t="s">
        <v>1033</v>
      </c>
      <c r="L4477" s="89">
        <v>41688</v>
      </c>
      <c r="M4477" s="89"/>
      <c r="N4477" s="54" t="s">
        <v>1034</v>
      </c>
      <c r="O4477" s="90">
        <v>0.1638419998</v>
      </c>
      <c r="P4477" s="54">
        <v>58</v>
      </c>
    </row>
    <row r="4478" spans="1:16" ht="24">
      <c r="A4478" s="54" t="s">
        <v>225</v>
      </c>
      <c r="B4478" s="54" t="s">
        <v>185</v>
      </c>
      <c r="C4478" s="54" t="s">
        <v>265</v>
      </c>
      <c r="D4478" s="54" t="s">
        <v>163</v>
      </c>
      <c r="E4478" s="54" t="s">
        <v>266</v>
      </c>
      <c r="F4478" s="54" t="s">
        <v>267</v>
      </c>
      <c r="G4478" s="54" t="s">
        <v>1018</v>
      </c>
      <c r="H4478" s="54" t="s">
        <v>1019</v>
      </c>
      <c r="I4478" s="54" t="s">
        <v>1020</v>
      </c>
      <c r="J4478" s="54" t="s">
        <v>1018</v>
      </c>
      <c r="K4478" s="54" t="s">
        <v>1035</v>
      </c>
      <c r="L4478" s="89">
        <v>41688</v>
      </c>
      <c r="M4478" s="89"/>
      <c r="N4478" s="54" t="s">
        <v>1036</v>
      </c>
      <c r="O4478" s="90">
        <v>0.1713681662</v>
      </c>
      <c r="P4478" s="54">
        <v>76</v>
      </c>
    </row>
    <row r="4479" spans="1:16" ht="24">
      <c r="A4479" s="54" t="s">
        <v>225</v>
      </c>
      <c r="B4479" s="54" t="s">
        <v>185</v>
      </c>
      <c r="C4479" s="54" t="s">
        <v>265</v>
      </c>
      <c r="D4479" s="54" t="s">
        <v>163</v>
      </c>
      <c r="E4479" s="54" t="s">
        <v>266</v>
      </c>
      <c r="F4479" s="54" t="s">
        <v>267</v>
      </c>
      <c r="G4479" s="54" t="s">
        <v>1018</v>
      </c>
      <c r="H4479" s="54" t="s">
        <v>1019</v>
      </c>
      <c r="I4479" s="54" t="s">
        <v>1020</v>
      </c>
      <c r="J4479" s="54" t="s">
        <v>1018</v>
      </c>
      <c r="K4479" s="54" t="s">
        <v>1039</v>
      </c>
      <c r="L4479" s="89">
        <v>41688</v>
      </c>
      <c r="M4479" s="89"/>
      <c r="N4479" s="54" t="s">
        <v>1040</v>
      </c>
      <c r="O4479" s="90">
        <v>0.43752449630000001</v>
      </c>
      <c r="P4479" s="54">
        <v>318</v>
      </c>
    </row>
    <row r="4480" spans="1:16" ht="24">
      <c r="A4480" s="54" t="s">
        <v>225</v>
      </c>
      <c r="B4480" s="54" t="s">
        <v>185</v>
      </c>
      <c r="C4480" s="54" t="s">
        <v>265</v>
      </c>
      <c r="D4480" s="54" t="s">
        <v>163</v>
      </c>
      <c r="E4480" s="54" t="s">
        <v>266</v>
      </c>
      <c r="F4480" s="54" t="s">
        <v>267</v>
      </c>
      <c r="G4480" s="54" t="s">
        <v>207</v>
      </c>
      <c r="H4480" s="54" t="s">
        <v>207</v>
      </c>
      <c r="I4480" s="54" t="s">
        <v>317</v>
      </c>
      <c r="J4480" s="54" t="s">
        <v>207</v>
      </c>
      <c r="K4480" s="54" t="s">
        <v>337</v>
      </c>
      <c r="L4480" s="89">
        <v>41674</v>
      </c>
      <c r="M4480" s="89"/>
      <c r="N4480" s="54" t="s">
        <v>1041</v>
      </c>
      <c r="O4480" s="90">
        <v>3.8788164E-2</v>
      </c>
      <c r="P4480" s="54">
        <v>150</v>
      </c>
    </row>
    <row r="4481" spans="1:16" ht="24">
      <c r="A4481" s="54" t="s">
        <v>225</v>
      </c>
      <c r="B4481" s="54" t="s">
        <v>185</v>
      </c>
      <c r="C4481" s="54" t="s">
        <v>265</v>
      </c>
      <c r="D4481" s="54" t="s">
        <v>163</v>
      </c>
      <c r="E4481" s="54" t="s">
        <v>266</v>
      </c>
      <c r="F4481" s="54" t="s">
        <v>267</v>
      </c>
      <c r="G4481" s="54" t="s">
        <v>207</v>
      </c>
      <c r="H4481" s="54" t="s">
        <v>207</v>
      </c>
      <c r="I4481" s="54" t="s">
        <v>317</v>
      </c>
      <c r="J4481" s="54" t="s">
        <v>207</v>
      </c>
      <c r="K4481" s="54" t="s">
        <v>1042</v>
      </c>
      <c r="L4481" s="89">
        <v>41674</v>
      </c>
      <c r="M4481" s="89"/>
      <c r="N4481" s="54" t="s">
        <v>1043</v>
      </c>
      <c r="O4481" s="90">
        <v>4.19144974E-2</v>
      </c>
      <c r="P4481" s="54">
        <v>148</v>
      </c>
    </row>
    <row r="4482" spans="1:16" ht="24">
      <c r="A4482" s="54" t="s">
        <v>225</v>
      </c>
      <c r="B4482" s="54" t="s">
        <v>185</v>
      </c>
      <c r="C4482" s="54" t="s">
        <v>265</v>
      </c>
      <c r="D4482" s="54" t="s">
        <v>163</v>
      </c>
      <c r="E4482" s="54" t="s">
        <v>266</v>
      </c>
      <c r="F4482" s="54" t="s">
        <v>267</v>
      </c>
      <c r="G4482" s="54" t="s">
        <v>207</v>
      </c>
      <c r="H4482" s="54" t="s">
        <v>207</v>
      </c>
      <c r="I4482" s="54" t="s">
        <v>317</v>
      </c>
      <c r="J4482" s="54" t="s">
        <v>207</v>
      </c>
      <c r="K4482" s="54" t="s">
        <v>1044</v>
      </c>
      <c r="L4482" s="89">
        <v>41674</v>
      </c>
      <c r="M4482" s="89"/>
      <c r="N4482" s="54" t="s">
        <v>1045</v>
      </c>
      <c r="O4482" s="90">
        <v>4.0209163900000011E-2</v>
      </c>
      <c r="P4482" s="54">
        <v>156</v>
      </c>
    </row>
    <row r="4483" spans="1:16" ht="24">
      <c r="A4483" s="54" t="s">
        <v>225</v>
      </c>
      <c r="B4483" s="54" t="s">
        <v>185</v>
      </c>
      <c r="C4483" s="54" t="s">
        <v>265</v>
      </c>
      <c r="D4483" s="54" t="s">
        <v>163</v>
      </c>
      <c r="E4483" s="54" t="s">
        <v>266</v>
      </c>
      <c r="F4483" s="54" t="s">
        <v>267</v>
      </c>
      <c r="G4483" s="54" t="s">
        <v>207</v>
      </c>
      <c r="H4483" s="54" t="s">
        <v>207</v>
      </c>
      <c r="I4483" s="54" t="s">
        <v>317</v>
      </c>
      <c r="J4483" s="54" t="s">
        <v>207</v>
      </c>
      <c r="K4483" s="54" t="s">
        <v>318</v>
      </c>
      <c r="L4483" s="89">
        <v>41674</v>
      </c>
      <c r="M4483" s="89"/>
      <c r="N4483" s="54" t="s">
        <v>319</v>
      </c>
      <c r="O4483" s="90">
        <v>2.5814831400000009E-2</v>
      </c>
      <c r="P4483" s="54">
        <v>109</v>
      </c>
    </row>
    <row r="4484" spans="1:16" ht="24">
      <c r="A4484" s="54" t="s">
        <v>225</v>
      </c>
      <c r="B4484" s="54" t="s">
        <v>185</v>
      </c>
      <c r="C4484" s="54" t="s">
        <v>265</v>
      </c>
      <c r="D4484" s="54" t="s">
        <v>163</v>
      </c>
      <c r="E4484" s="54" t="s">
        <v>266</v>
      </c>
      <c r="F4484" s="54" t="s">
        <v>267</v>
      </c>
      <c r="G4484" s="54" t="s">
        <v>207</v>
      </c>
      <c r="H4484" s="54" t="s">
        <v>207</v>
      </c>
      <c r="I4484" s="54" t="s">
        <v>317</v>
      </c>
      <c r="J4484" s="54" t="s">
        <v>207</v>
      </c>
      <c r="K4484" s="54" t="s">
        <v>340</v>
      </c>
      <c r="L4484" s="89">
        <v>41674</v>
      </c>
      <c r="M4484" s="89"/>
      <c r="N4484" s="54" t="s">
        <v>1046</v>
      </c>
      <c r="O4484" s="90">
        <v>4.7129829800000002E-2</v>
      </c>
      <c r="P4484" s="54">
        <v>199</v>
      </c>
    </row>
    <row r="4485" spans="1:16" ht="24">
      <c r="A4485" s="54" t="s">
        <v>225</v>
      </c>
      <c r="B4485" s="54" t="s">
        <v>185</v>
      </c>
      <c r="C4485" s="54" t="s">
        <v>265</v>
      </c>
      <c r="D4485" s="54" t="s">
        <v>163</v>
      </c>
      <c r="E4485" s="54" t="s">
        <v>266</v>
      </c>
      <c r="F4485" s="54" t="s">
        <v>267</v>
      </c>
      <c r="G4485" s="54" t="s">
        <v>207</v>
      </c>
      <c r="H4485" s="54" t="s">
        <v>207</v>
      </c>
      <c r="I4485" s="54" t="s">
        <v>317</v>
      </c>
      <c r="J4485" s="54" t="s">
        <v>207</v>
      </c>
      <c r="K4485" s="54" t="s">
        <v>320</v>
      </c>
      <c r="L4485" s="89">
        <v>41674</v>
      </c>
      <c r="M4485" s="89"/>
      <c r="N4485" s="54" t="s">
        <v>321</v>
      </c>
      <c r="O4485" s="90">
        <v>5.7076829100000011E-2</v>
      </c>
      <c r="P4485" s="54">
        <v>241</v>
      </c>
    </row>
    <row r="4486" spans="1:16" ht="24">
      <c r="A4486" s="54" t="s">
        <v>225</v>
      </c>
      <c r="B4486" s="54" t="s">
        <v>185</v>
      </c>
      <c r="C4486" s="54" t="s">
        <v>265</v>
      </c>
      <c r="D4486" s="54" t="s">
        <v>163</v>
      </c>
      <c r="E4486" s="54" t="s">
        <v>266</v>
      </c>
      <c r="F4486" s="54" t="s">
        <v>267</v>
      </c>
      <c r="G4486" s="54" t="s">
        <v>207</v>
      </c>
      <c r="H4486" s="54" t="s">
        <v>207</v>
      </c>
      <c r="I4486" s="54" t="s">
        <v>317</v>
      </c>
      <c r="J4486" s="54" t="s">
        <v>207</v>
      </c>
      <c r="K4486" s="54" t="s">
        <v>1047</v>
      </c>
      <c r="L4486" s="89">
        <v>41674</v>
      </c>
      <c r="M4486" s="89"/>
      <c r="N4486" s="54" t="s">
        <v>1048</v>
      </c>
      <c r="O4486" s="90">
        <v>7.42081619E-2</v>
      </c>
      <c r="P4486" s="54">
        <v>272</v>
      </c>
    </row>
    <row r="4487" spans="1:16" ht="24">
      <c r="A4487" s="54" t="s">
        <v>225</v>
      </c>
      <c r="B4487" s="54" t="s">
        <v>185</v>
      </c>
      <c r="C4487" s="54" t="s">
        <v>265</v>
      </c>
      <c r="D4487" s="54" t="s">
        <v>163</v>
      </c>
      <c r="E4487" s="54" t="s">
        <v>266</v>
      </c>
      <c r="F4487" s="54" t="s">
        <v>267</v>
      </c>
      <c r="G4487" s="54" t="s">
        <v>207</v>
      </c>
      <c r="H4487" s="54" t="s">
        <v>207</v>
      </c>
      <c r="I4487" s="54" t="s">
        <v>317</v>
      </c>
      <c r="J4487" s="54" t="s">
        <v>207</v>
      </c>
      <c r="K4487" s="54" t="s">
        <v>1049</v>
      </c>
      <c r="L4487" s="89">
        <v>41674</v>
      </c>
      <c r="M4487" s="89"/>
      <c r="N4487" s="54" t="s">
        <v>1050</v>
      </c>
      <c r="O4487" s="90">
        <v>1.0500000000000001E-2</v>
      </c>
      <c r="P4487" s="54">
        <v>3</v>
      </c>
    </row>
    <row r="4488" spans="1:16" ht="24">
      <c r="A4488" s="54" t="s">
        <v>225</v>
      </c>
      <c r="B4488" s="54" t="s">
        <v>185</v>
      </c>
      <c r="C4488" s="54" t="s">
        <v>265</v>
      </c>
      <c r="D4488" s="54" t="s">
        <v>163</v>
      </c>
      <c r="E4488" s="54" t="s">
        <v>266</v>
      </c>
      <c r="F4488" s="54" t="s">
        <v>267</v>
      </c>
      <c r="G4488" s="54" t="s">
        <v>207</v>
      </c>
      <c r="H4488" s="54" t="s">
        <v>207</v>
      </c>
      <c r="I4488" s="54" t="s">
        <v>317</v>
      </c>
      <c r="J4488" s="54" t="s">
        <v>207</v>
      </c>
      <c r="K4488" s="54" t="s">
        <v>1051</v>
      </c>
      <c r="L4488" s="89">
        <v>41674</v>
      </c>
      <c r="M4488" s="89"/>
      <c r="N4488" s="54" t="s">
        <v>1052</v>
      </c>
      <c r="O4488" s="90">
        <v>1.7999332E-2</v>
      </c>
      <c r="P4488" s="54">
        <v>76</v>
      </c>
    </row>
    <row r="4489" spans="1:16" ht="24">
      <c r="A4489" s="54" t="s">
        <v>225</v>
      </c>
      <c r="B4489" s="54" t="s">
        <v>185</v>
      </c>
      <c r="C4489" s="54" t="s">
        <v>265</v>
      </c>
      <c r="D4489" s="54" t="s">
        <v>163</v>
      </c>
      <c r="E4489" s="54" t="s">
        <v>266</v>
      </c>
      <c r="F4489" s="54" t="s">
        <v>267</v>
      </c>
      <c r="G4489" s="54" t="s">
        <v>207</v>
      </c>
      <c r="H4489" s="54" t="s">
        <v>207</v>
      </c>
      <c r="I4489" s="54" t="s">
        <v>317</v>
      </c>
      <c r="J4489" s="54" t="s">
        <v>207</v>
      </c>
      <c r="K4489" s="54" t="s">
        <v>1055</v>
      </c>
      <c r="L4489" s="89">
        <v>41674</v>
      </c>
      <c r="M4489" s="89"/>
      <c r="N4489" s="54" t="s">
        <v>1056</v>
      </c>
      <c r="O4489" s="90">
        <v>3.8314497400000001E-2</v>
      </c>
      <c r="P4489" s="54">
        <v>148</v>
      </c>
    </row>
    <row r="4490" spans="1:16" ht="24">
      <c r="A4490" s="54" t="s">
        <v>225</v>
      </c>
      <c r="B4490" s="54" t="s">
        <v>185</v>
      </c>
      <c r="C4490" s="54" t="s">
        <v>265</v>
      </c>
      <c r="D4490" s="54" t="s">
        <v>163</v>
      </c>
      <c r="E4490" s="54" t="s">
        <v>266</v>
      </c>
      <c r="F4490" s="54" t="s">
        <v>267</v>
      </c>
      <c r="G4490" s="54" t="s">
        <v>207</v>
      </c>
      <c r="H4490" s="54" t="s">
        <v>207</v>
      </c>
      <c r="I4490" s="54" t="s">
        <v>317</v>
      </c>
      <c r="J4490" s="54" t="s">
        <v>207</v>
      </c>
      <c r="K4490" s="54" t="s">
        <v>322</v>
      </c>
      <c r="L4490" s="89">
        <v>41674</v>
      </c>
      <c r="M4490" s="89"/>
      <c r="N4490" s="54" t="s">
        <v>323</v>
      </c>
      <c r="O4490" s="90">
        <v>3.5998664E-2</v>
      </c>
      <c r="P4490" s="54">
        <v>152</v>
      </c>
    </row>
    <row r="4491" spans="1:16" ht="24">
      <c r="A4491" s="54" t="s">
        <v>225</v>
      </c>
      <c r="B4491" s="54" t="s">
        <v>185</v>
      </c>
      <c r="C4491" s="54" t="s">
        <v>265</v>
      </c>
      <c r="D4491" s="54" t="s">
        <v>163</v>
      </c>
      <c r="E4491" s="54" t="s">
        <v>266</v>
      </c>
      <c r="F4491" s="54" t="s">
        <v>267</v>
      </c>
      <c r="G4491" s="54" t="s">
        <v>204</v>
      </c>
      <c r="H4491" s="54" t="s">
        <v>205</v>
      </c>
      <c r="I4491" s="54" t="s">
        <v>324</v>
      </c>
      <c r="J4491" s="54" t="s">
        <v>204</v>
      </c>
      <c r="K4491" s="54" t="s">
        <v>325</v>
      </c>
      <c r="L4491" s="89">
        <v>42171</v>
      </c>
      <c r="M4491" s="89"/>
      <c r="N4491" s="54" t="s">
        <v>326</v>
      </c>
      <c r="O4491" s="90">
        <v>5.0629829799999998E-2</v>
      </c>
      <c r="P4491" s="54">
        <v>200</v>
      </c>
    </row>
    <row r="4492" spans="1:16" ht="24">
      <c r="A4492" s="54" t="s">
        <v>225</v>
      </c>
      <c r="B4492" s="54" t="s">
        <v>185</v>
      </c>
      <c r="C4492" s="54" t="s">
        <v>265</v>
      </c>
      <c r="D4492" s="54" t="s">
        <v>163</v>
      </c>
      <c r="E4492" s="54" t="s">
        <v>266</v>
      </c>
      <c r="F4492" s="54" t="s">
        <v>267</v>
      </c>
      <c r="G4492" s="54" t="s">
        <v>204</v>
      </c>
      <c r="H4492" s="54" t="s">
        <v>205</v>
      </c>
      <c r="I4492" s="54" t="s">
        <v>324</v>
      </c>
      <c r="J4492" s="54" t="s">
        <v>204</v>
      </c>
      <c r="K4492" s="54" t="s">
        <v>1057</v>
      </c>
      <c r="L4492" s="89">
        <v>42171</v>
      </c>
      <c r="M4492" s="89"/>
      <c r="N4492" s="54" t="s">
        <v>1058</v>
      </c>
      <c r="O4492" s="90">
        <v>2.0367665100000001E-2</v>
      </c>
      <c r="P4492" s="54">
        <v>86</v>
      </c>
    </row>
    <row r="4493" spans="1:16" ht="24">
      <c r="A4493" s="54" t="s">
        <v>225</v>
      </c>
      <c r="B4493" s="54" t="s">
        <v>185</v>
      </c>
      <c r="C4493" s="54" t="s">
        <v>265</v>
      </c>
      <c r="D4493" s="54" t="s">
        <v>163</v>
      </c>
      <c r="E4493" s="54" t="s">
        <v>266</v>
      </c>
      <c r="F4493" s="54" t="s">
        <v>267</v>
      </c>
      <c r="G4493" s="54" t="s">
        <v>204</v>
      </c>
      <c r="H4493" s="54" t="s">
        <v>205</v>
      </c>
      <c r="I4493" s="54" t="s">
        <v>324</v>
      </c>
      <c r="J4493" s="54" t="s">
        <v>204</v>
      </c>
      <c r="K4493" s="54" t="s">
        <v>1059</v>
      </c>
      <c r="L4493" s="89">
        <v>42171</v>
      </c>
      <c r="M4493" s="89"/>
      <c r="N4493" s="54" t="s">
        <v>1060</v>
      </c>
      <c r="O4493" s="90">
        <v>3.92618307E-2</v>
      </c>
      <c r="P4493" s="54">
        <v>152</v>
      </c>
    </row>
    <row r="4494" spans="1:16" ht="24">
      <c r="A4494" s="54" t="s">
        <v>225</v>
      </c>
      <c r="B4494" s="54" t="s">
        <v>185</v>
      </c>
      <c r="C4494" s="54" t="s">
        <v>265</v>
      </c>
      <c r="D4494" s="54" t="s">
        <v>163</v>
      </c>
      <c r="E4494" s="54" t="s">
        <v>266</v>
      </c>
      <c r="F4494" s="54" t="s">
        <v>267</v>
      </c>
      <c r="G4494" s="54" t="s">
        <v>204</v>
      </c>
      <c r="H4494" s="54" t="s">
        <v>205</v>
      </c>
      <c r="I4494" s="54" t="s">
        <v>324</v>
      </c>
      <c r="J4494" s="54" t="s">
        <v>204</v>
      </c>
      <c r="K4494" s="54" t="s">
        <v>1061</v>
      </c>
      <c r="L4494" s="89">
        <v>42171</v>
      </c>
      <c r="M4494" s="89"/>
      <c r="N4494" s="54" t="s">
        <v>1062</v>
      </c>
      <c r="O4494" s="90">
        <v>4.2788664999999997E-2</v>
      </c>
      <c r="P4494" s="54">
        <v>98</v>
      </c>
    </row>
    <row r="4495" spans="1:16" ht="24">
      <c r="A4495" s="54" t="s">
        <v>225</v>
      </c>
      <c r="B4495" s="54" t="s">
        <v>185</v>
      </c>
      <c r="C4495" s="54" t="s">
        <v>265</v>
      </c>
      <c r="D4495" s="54" t="s">
        <v>163</v>
      </c>
      <c r="E4495" s="54" t="s">
        <v>266</v>
      </c>
      <c r="F4495" s="54" t="s">
        <v>267</v>
      </c>
      <c r="G4495" s="54" t="s">
        <v>204</v>
      </c>
      <c r="H4495" s="54" t="s">
        <v>205</v>
      </c>
      <c r="I4495" s="54" t="s">
        <v>324</v>
      </c>
      <c r="J4495" s="54" t="s">
        <v>204</v>
      </c>
      <c r="K4495" s="54" t="s">
        <v>1063</v>
      </c>
      <c r="L4495" s="89">
        <v>42171</v>
      </c>
      <c r="M4495" s="89"/>
      <c r="N4495" s="54" t="s">
        <v>1064</v>
      </c>
      <c r="O4495" s="90">
        <v>2.8314998399999999E-2</v>
      </c>
      <c r="P4495" s="54">
        <v>92</v>
      </c>
    </row>
    <row r="4496" spans="1:16" ht="24">
      <c r="A4496" s="54" t="s">
        <v>225</v>
      </c>
      <c r="B4496" s="54" t="s">
        <v>185</v>
      </c>
      <c r="C4496" s="54" t="s">
        <v>265</v>
      </c>
      <c r="D4496" s="54" t="s">
        <v>163</v>
      </c>
      <c r="E4496" s="54" t="s">
        <v>266</v>
      </c>
      <c r="F4496" s="54" t="s">
        <v>267</v>
      </c>
      <c r="G4496" s="54" t="s">
        <v>204</v>
      </c>
      <c r="H4496" s="54" t="s">
        <v>205</v>
      </c>
      <c r="I4496" s="54" t="s">
        <v>324</v>
      </c>
      <c r="J4496" s="54" t="s">
        <v>204</v>
      </c>
      <c r="K4496" s="54" t="s">
        <v>327</v>
      </c>
      <c r="L4496" s="89">
        <v>42171</v>
      </c>
      <c r="M4496" s="89"/>
      <c r="N4496" s="54" t="s">
        <v>328</v>
      </c>
      <c r="O4496" s="90">
        <v>6.5472163699999988E-2</v>
      </c>
      <c r="P4496" s="54">
        <v>180</v>
      </c>
    </row>
    <row r="4497" spans="1:16" ht="24">
      <c r="A4497" s="54" t="s">
        <v>225</v>
      </c>
      <c r="B4497" s="54" t="s">
        <v>185</v>
      </c>
      <c r="C4497" s="54" t="s">
        <v>265</v>
      </c>
      <c r="D4497" s="54" t="s">
        <v>163</v>
      </c>
      <c r="E4497" s="54" t="s">
        <v>266</v>
      </c>
      <c r="F4497" s="54" t="s">
        <v>267</v>
      </c>
      <c r="G4497" s="54" t="s">
        <v>204</v>
      </c>
      <c r="H4497" s="54" t="s">
        <v>205</v>
      </c>
      <c r="I4497" s="54" t="s">
        <v>324</v>
      </c>
      <c r="J4497" s="54" t="s">
        <v>204</v>
      </c>
      <c r="K4497" s="54" t="s">
        <v>329</v>
      </c>
      <c r="L4497" s="89">
        <v>42171</v>
      </c>
      <c r="M4497" s="89"/>
      <c r="N4497" s="54" t="s">
        <v>330</v>
      </c>
      <c r="O4497" s="90">
        <v>3.31834986E-2</v>
      </c>
      <c r="P4497" s="54">
        <v>85</v>
      </c>
    </row>
    <row r="4498" spans="1:16" ht="24">
      <c r="A4498" s="54" t="s">
        <v>225</v>
      </c>
      <c r="B4498" s="54" t="s">
        <v>185</v>
      </c>
      <c r="C4498" s="54" t="s">
        <v>265</v>
      </c>
      <c r="D4498" s="54" t="s">
        <v>163</v>
      </c>
      <c r="E4498" s="54" t="s">
        <v>266</v>
      </c>
      <c r="F4498" s="54" t="s">
        <v>267</v>
      </c>
      <c r="G4498" s="54" t="s">
        <v>204</v>
      </c>
      <c r="H4498" s="54" t="s">
        <v>205</v>
      </c>
      <c r="I4498" s="54" t="s">
        <v>324</v>
      </c>
      <c r="J4498" s="54" t="s">
        <v>204</v>
      </c>
      <c r="K4498" s="54" t="s">
        <v>1065</v>
      </c>
      <c r="L4498" s="89">
        <v>42171</v>
      </c>
      <c r="M4498" s="89"/>
      <c r="N4498" s="54" t="s">
        <v>1066</v>
      </c>
      <c r="O4498" s="90">
        <v>3.4656998200000011E-2</v>
      </c>
      <c r="P4498" s="54">
        <v>105</v>
      </c>
    </row>
    <row r="4499" spans="1:16" ht="24">
      <c r="A4499" s="54" t="s">
        <v>225</v>
      </c>
      <c r="B4499" s="54" t="s">
        <v>185</v>
      </c>
      <c r="C4499" s="54" t="s">
        <v>265</v>
      </c>
      <c r="D4499" s="54" t="s">
        <v>163</v>
      </c>
      <c r="E4499" s="54" t="s">
        <v>266</v>
      </c>
      <c r="F4499" s="54" t="s">
        <v>267</v>
      </c>
      <c r="G4499" s="54" t="s">
        <v>204</v>
      </c>
      <c r="H4499" s="54" t="s">
        <v>205</v>
      </c>
      <c r="I4499" s="54" t="s">
        <v>324</v>
      </c>
      <c r="J4499" s="54" t="s">
        <v>204</v>
      </c>
      <c r="K4499" s="54" t="s">
        <v>1067</v>
      </c>
      <c r="L4499" s="89">
        <v>42171</v>
      </c>
      <c r="M4499" s="89"/>
      <c r="N4499" s="54" t="s">
        <v>1068</v>
      </c>
      <c r="O4499" s="90">
        <v>3.5000000000000001E-3</v>
      </c>
      <c r="P4499" s="54">
        <v>1</v>
      </c>
    </row>
    <row r="4500" spans="1:16" ht="24">
      <c r="A4500" s="54" t="s">
        <v>225</v>
      </c>
      <c r="B4500" s="54" t="s">
        <v>185</v>
      </c>
      <c r="C4500" s="54" t="s">
        <v>265</v>
      </c>
      <c r="D4500" s="54" t="s">
        <v>163</v>
      </c>
      <c r="E4500" s="54" t="s">
        <v>266</v>
      </c>
      <c r="F4500" s="54" t="s">
        <v>267</v>
      </c>
      <c r="G4500" s="54" t="s">
        <v>204</v>
      </c>
      <c r="H4500" s="54" t="s">
        <v>331</v>
      </c>
      <c r="I4500" s="54" t="s">
        <v>332</v>
      </c>
      <c r="J4500" s="54" t="s">
        <v>204</v>
      </c>
      <c r="K4500" s="54" t="s">
        <v>331</v>
      </c>
      <c r="L4500" s="89">
        <v>42101</v>
      </c>
      <c r="M4500" s="89"/>
      <c r="N4500" s="54" t="s">
        <v>333</v>
      </c>
      <c r="O4500" s="90">
        <v>9.1340663799999999E-2</v>
      </c>
      <c r="P4500" s="54">
        <v>179</v>
      </c>
    </row>
    <row r="4501" spans="1:16" ht="24">
      <c r="A4501" s="54" t="s">
        <v>225</v>
      </c>
      <c r="B4501" s="54" t="s">
        <v>185</v>
      </c>
      <c r="C4501" s="54" t="s">
        <v>265</v>
      </c>
      <c r="D4501" s="54" t="s">
        <v>163</v>
      </c>
      <c r="E4501" s="54" t="s">
        <v>266</v>
      </c>
      <c r="F4501" s="54" t="s">
        <v>267</v>
      </c>
      <c r="G4501" s="54" t="s">
        <v>204</v>
      </c>
      <c r="H4501" s="54" t="s">
        <v>206</v>
      </c>
      <c r="I4501" s="54" t="s">
        <v>1069</v>
      </c>
      <c r="J4501" s="54" t="s">
        <v>204</v>
      </c>
      <c r="K4501" s="54" t="s">
        <v>1070</v>
      </c>
      <c r="L4501" s="89">
        <v>41688</v>
      </c>
      <c r="M4501" s="89"/>
      <c r="N4501" s="54" t="s">
        <v>1071</v>
      </c>
      <c r="O4501" s="90">
        <v>0.1052076609</v>
      </c>
      <c r="P4501" s="54">
        <v>334</v>
      </c>
    </row>
    <row r="4502" spans="1:16" ht="24">
      <c r="A4502" s="54" t="s">
        <v>225</v>
      </c>
      <c r="B4502" s="54" t="s">
        <v>185</v>
      </c>
      <c r="C4502" s="54" t="s">
        <v>265</v>
      </c>
      <c r="D4502" s="54" t="s">
        <v>163</v>
      </c>
      <c r="E4502" s="54" t="s">
        <v>266</v>
      </c>
      <c r="F4502" s="54" t="s">
        <v>267</v>
      </c>
      <c r="G4502" s="54" t="s">
        <v>204</v>
      </c>
      <c r="H4502" s="54" t="s">
        <v>206</v>
      </c>
      <c r="I4502" s="54" t="s">
        <v>1069</v>
      </c>
      <c r="J4502" s="54" t="s">
        <v>204</v>
      </c>
      <c r="K4502" s="54" t="s">
        <v>1072</v>
      </c>
      <c r="L4502" s="89">
        <v>41688</v>
      </c>
      <c r="M4502" s="89"/>
      <c r="N4502" s="54" t="s">
        <v>1073</v>
      </c>
      <c r="O4502" s="90">
        <v>8.9681661500000023E-2</v>
      </c>
      <c r="P4502" s="54">
        <v>296</v>
      </c>
    </row>
    <row r="4503" spans="1:16" ht="24">
      <c r="A4503" s="54" t="s">
        <v>225</v>
      </c>
      <c r="B4503" s="54" t="s">
        <v>185</v>
      </c>
      <c r="C4503" s="54" t="s">
        <v>265</v>
      </c>
      <c r="D4503" s="54" t="s">
        <v>163</v>
      </c>
      <c r="E4503" s="54" t="s">
        <v>266</v>
      </c>
      <c r="F4503" s="54" t="s">
        <v>267</v>
      </c>
      <c r="G4503" s="54" t="s">
        <v>204</v>
      </c>
      <c r="H4503" s="54" t="s">
        <v>206</v>
      </c>
      <c r="I4503" s="54" t="s">
        <v>1069</v>
      </c>
      <c r="J4503" s="54" t="s">
        <v>204</v>
      </c>
      <c r="K4503" s="54" t="s">
        <v>1074</v>
      </c>
      <c r="L4503" s="89">
        <v>41688</v>
      </c>
      <c r="M4503" s="89"/>
      <c r="N4503" s="54" t="s">
        <v>1075</v>
      </c>
      <c r="O4503" s="90">
        <v>4.9498162999999998E-2</v>
      </c>
      <c r="P4503" s="54">
        <v>209</v>
      </c>
    </row>
    <row r="4504" spans="1:16" ht="24">
      <c r="A4504" s="54" t="s">
        <v>225</v>
      </c>
      <c r="B4504" s="54" t="s">
        <v>185</v>
      </c>
      <c r="C4504" s="54" t="s">
        <v>265</v>
      </c>
      <c r="D4504" s="54" t="s">
        <v>163</v>
      </c>
      <c r="E4504" s="54" t="s">
        <v>266</v>
      </c>
      <c r="F4504" s="54" t="s">
        <v>267</v>
      </c>
      <c r="G4504" s="54" t="s">
        <v>204</v>
      </c>
      <c r="H4504" s="54" t="s">
        <v>206</v>
      </c>
      <c r="I4504" s="54" t="s">
        <v>1069</v>
      </c>
      <c r="J4504" s="54" t="s">
        <v>204</v>
      </c>
      <c r="K4504" s="54" t="s">
        <v>1076</v>
      </c>
      <c r="L4504" s="89">
        <v>41688</v>
      </c>
      <c r="M4504" s="89"/>
      <c r="N4504" s="54" t="s">
        <v>1077</v>
      </c>
      <c r="O4504" s="90">
        <v>4.42353303E-2</v>
      </c>
      <c r="P4504" s="54">
        <v>173</v>
      </c>
    </row>
    <row r="4505" spans="1:16" ht="24">
      <c r="A4505" s="54" t="s">
        <v>225</v>
      </c>
      <c r="B4505" s="54" t="s">
        <v>185</v>
      </c>
      <c r="C4505" s="54" t="s">
        <v>265</v>
      </c>
      <c r="D4505" s="54" t="s">
        <v>163</v>
      </c>
      <c r="E4505" s="54" t="s">
        <v>266</v>
      </c>
      <c r="F4505" s="54" t="s">
        <v>267</v>
      </c>
      <c r="G4505" s="54" t="s">
        <v>204</v>
      </c>
      <c r="H4505" s="54" t="s">
        <v>206</v>
      </c>
      <c r="I4505" s="54" t="s">
        <v>1069</v>
      </c>
      <c r="J4505" s="54" t="s">
        <v>204</v>
      </c>
      <c r="K4505" s="54" t="s">
        <v>1078</v>
      </c>
      <c r="L4505" s="89">
        <v>41688</v>
      </c>
      <c r="M4505" s="89"/>
      <c r="N4505" s="54" t="s">
        <v>1079</v>
      </c>
      <c r="O4505" s="90">
        <v>0.28534431660000009</v>
      </c>
      <c r="P4505" s="54">
        <v>963</v>
      </c>
    </row>
    <row r="4506" spans="1:16" ht="24">
      <c r="A4506" s="54" t="s">
        <v>225</v>
      </c>
      <c r="B4506" s="54" t="s">
        <v>185</v>
      </c>
      <c r="C4506" s="54" t="s">
        <v>265</v>
      </c>
      <c r="D4506" s="54" t="s">
        <v>163</v>
      </c>
      <c r="E4506" s="54" t="s">
        <v>266</v>
      </c>
      <c r="F4506" s="54" t="s">
        <v>267</v>
      </c>
      <c r="G4506" s="54" t="s">
        <v>204</v>
      </c>
      <c r="H4506" s="54" t="s">
        <v>206</v>
      </c>
      <c r="I4506" s="54" t="s">
        <v>1069</v>
      </c>
      <c r="J4506" s="54" t="s">
        <v>204</v>
      </c>
      <c r="K4506" s="54" t="s">
        <v>1080</v>
      </c>
      <c r="L4506" s="89">
        <v>41688</v>
      </c>
      <c r="M4506" s="89"/>
      <c r="N4506" s="54" t="s">
        <v>1081</v>
      </c>
      <c r="O4506" s="90">
        <v>7.2181661600000002E-2</v>
      </c>
      <c r="P4506" s="54">
        <v>291</v>
      </c>
    </row>
    <row r="4507" spans="1:16" ht="24">
      <c r="A4507" s="54" t="s">
        <v>225</v>
      </c>
      <c r="B4507" s="54" t="s">
        <v>185</v>
      </c>
      <c r="C4507" s="54" t="s">
        <v>265</v>
      </c>
      <c r="D4507" s="54" t="s">
        <v>163</v>
      </c>
      <c r="E4507" s="54" t="s">
        <v>266</v>
      </c>
      <c r="F4507" s="54" t="s">
        <v>267</v>
      </c>
      <c r="G4507" s="54" t="s">
        <v>204</v>
      </c>
      <c r="H4507" s="54" t="s">
        <v>206</v>
      </c>
      <c r="I4507" s="54" t="s">
        <v>1069</v>
      </c>
      <c r="J4507" s="54" t="s">
        <v>204</v>
      </c>
      <c r="K4507" s="54" t="s">
        <v>1082</v>
      </c>
      <c r="L4507" s="89">
        <v>41688</v>
      </c>
      <c r="M4507" s="89"/>
      <c r="N4507" s="54" t="s">
        <v>1083</v>
      </c>
      <c r="O4507" s="90">
        <v>8.51024945E-2</v>
      </c>
      <c r="P4507" s="54">
        <v>318</v>
      </c>
    </row>
    <row r="4508" spans="1:16" ht="24">
      <c r="A4508" s="54" t="s">
        <v>225</v>
      </c>
      <c r="B4508" s="54" t="s">
        <v>185</v>
      </c>
      <c r="C4508" s="54" t="s">
        <v>265</v>
      </c>
      <c r="D4508" s="54" t="s">
        <v>163</v>
      </c>
      <c r="E4508" s="54" t="s">
        <v>266</v>
      </c>
      <c r="F4508" s="54" t="s">
        <v>267</v>
      </c>
      <c r="G4508" s="54" t="s">
        <v>204</v>
      </c>
      <c r="H4508" s="54" t="s">
        <v>206</v>
      </c>
      <c r="I4508" s="54" t="s">
        <v>1069</v>
      </c>
      <c r="J4508" s="54" t="s">
        <v>204</v>
      </c>
      <c r="K4508" s="54" t="s">
        <v>1084</v>
      </c>
      <c r="L4508" s="89">
        <v>41688</v>
      </c>
      <c r="M4508" s="89"/>
      <c r="N4508" s="54" t="s">
        <v>1085</v>
      </c>
      <c r="O4508" s="90">
        <v>7.000000000000001E-3</v>
      </c>
      <c r="P4508" s="54">
        <v>2</v>
      </c>
    </row>
    <row r="4509" spans="1:16" ht="24">
      <c r="A4509" s="54" t="s">
        <v>225</v>
      </c>
      <c r="B4509" s="54" t="s">
        <v>185</v>
      </c>
      <c r="C4509" s="54" t="s">
        <v>265</v>
      </c>
      <c r="D4509" s="54" t="s">
        <v>163</v>
      </c>
      <c r="E4509" s="54" t="s">
        <v>266</v>
      </c>
      <c r="F4509" s="54" t="s">
        <v>267</v>
      </c>
      <c r="G4509" s="54" t="s">
        <v>204</v>
      </c>
      <c r="H4509" s="54" t="s">
        <v>206</v>
      </c>
      <c r="I4509" s="54" t="s">
        <v>1069</v>
      </c>
      <c r="J4509" s="54" t="s">
        <v>204</v>
      </c>
      <c r="K4509" s="54" t="s">
        <v>1086</v>
      </c>
      <c r="L4509" s="89">
        <v>41688</v>
      </c>
      <c r="M4509" s="89"/>
      <c r="N4509" s="54" t="s">
        <v>1087</v>
      </c>
      <c r="O4509" s="90">
        <v>6.6287663000000011E-2</v>
      </c>
      <c r="P4509" s="54">
        <v>211</v>
      </c>
    </row>
    <row r="4510" spans="1:16" ht="24">
      <c r="A4510" s="54" t="s">
        <v>225</v>
      </c>
      <c r="B4510" s="54" t="s">
        <v>185</v>
      </c>
      <c r="C4510" s="54" t="s">
        <v>265</v>
      </c>
      <c r="D4510" s="54" t="s">
        <v>163</v>
      </c>
      <c r="E4510" s="54" t="s">
        <v>266</v>
      </c>
      <c r="F4510" s="54" t="s">
        <v>267</v>
      </c>
      <c r="G4510" s="54" t="s">
        <v>204</v>
      </c>
      <c r="H4510" s="54" t="s">
        <v>206</v>
      </c>
      <c r="I4510" s="54" t="s">
        <v>1069</v>
      </c>
      <c r="J4510" s="54" t="s">
        <v>204</v>
      </c>
      <c r="K4510" s="54" t="s">
        <v>1088</v>
      </c>
      <c r="L4510" s="89">
        <v>41688</v>
      </c>
      <c r="M4510" s="89"/>
      <c r="N4510" s="54" t="s">
        <v>1089</v>
      </c>
      <c r="O4510" s="90">
        <v>0.15294299119999999</v>
      </c>
      <c r="P4510" s="54">
        <v>508</v>
      </c>
    </row>
    <row r="4511" spans="1:16" ht="24">
      <c r="A4511" s="54" t="s">
        <v>225</v>
      </c>
      <c r="B4511" s="54" t="s">
        <v>185</v>
      </c>
      <c r="C4511" s="54" t="s">
        <v>265</v>
      </c>
      <c r="D4511" s="54" t="s">
        <v>163</v>
      </c>
      <c r="E4511" s="54" t="s">
        <v>266</v>
      </c>
      <c r="F4511" s="54" t="s">
        <v>267</v>
      </c>
      <c r="G4511" s="54" t="s">
        <v>204</v>
      </c>
      <c r="H4511" s="54" t="s">
        <v>206</v>
      </c>
      <c r="I4511" s="54" t="s">
        <v>1069</v>
      </c>
      <c r="J4511" s="54" t="s">
        <v>204</v>
      </c>
      <c r="K4511" s="54" t="s">
        <v>1090</v>
      </c>
      <c r="L4511" s="89">
        <v>41688</v>
      </c>
      <c r="M4511" s="89"/>
      <c r="N4511" s="54" t="s">
        <v>1091</v>
      </c>
      <c r="O4511" s="90">
        <v>0.3577513095</v>
      </c>
      <c r="P4511" s="54">
        <v>1359</v>
      </c>
    </row>
    <row r="4512" spans="1:16" ht="24">
      <c r="A4512" s="54" t="s">
        <v>225</v>
      </c>
      <c r="B4512" s="54" t="s">
        <v>185</v>
      </c>
      <c r="C4512" s="54" t="s">
        <v>265</v>
      </c>
      <c r="D4512" s="54" t="s">
        <v>163</v>
      </c>
      <c r="E4512" s="54" t="s">
        <v>266</v>
      </c>
      <c r="F4512" s="54" t="s">
        <v>267</v>
      </c>
      <c r="G4512" s="54" t="s">
        <v>204</v>
      </c>
      <c r="H4512" s="54" t="s">
        <v>206</v>
      </c>
      <c r="I4512" s="54" t="s">
        <v>1069</v>
      </c>
      <c r="J4512" s="54" t="s">
        <v>204</v>
      </c>
      <c r="K4512" s="54" t="s">
        <v>1092</v>
      </c>
      <c r="L4512" s="89">
        <v>41688</v>
      </c>
      <c r="M4512" s="89"/>
      <c r="N4512" s="54" t="s">
        <v>1093</v>
      </c>
      <c r="O4512" s="90">
        <v>5.5982329500000011E-2</v>
      </c>
      <c r="P4512" s="54">
        <v>215</v>
      </c>
    </row>
    <row r="4513" spans="1:16" ht="24">
      <c r="A4513" s="54" t="s">
        <v>225</v>
      </c>
      <c r="B4513" s="54" t="s">
        <v>185</v>
      </c>
      <c r="C4513" s="54" t="s">
        <v>265</v>
      </c>
      <c r="D4513" s="54" t="s">
        <v>163</v>
      </c>
      <c r="E4513" s="54" t="s">
        <v>266</v>
      </c>
      <c r="F4513" s="54" t="s">
        <v>267</v>
      </c>
      <c r="G4513" s="54" t="s">
        <v>360</v>
      </c>
      <c r="H4513" s="54" t="s">
        <v>1094</v>
      </c>
      <c r="I4513" s="54" t="s">
        <v>1095</v>
      </c>
      <c r="J4513" s="54" t="s">
        <v>360</v>
      </c>
      <c r="K4513" s="54" t="s">
        <v>1096</v>
      </c>
      <c r="L4513" s="89">
        <v>42671</v>
      </c>
      <c r="M4513" s="89"/>
      <c r="N4513" s="54" t="s">
        <v>1097</v>
      </c>
      <c r="O4513" s="90">
        <v>3.5000000000000001E-3</v>
      </c>
      <c r="P4513" s="54">
        <v>1</v>
      </c>
    </row>
    <row r="4514" spans="1:16" ht="24">
      <c r="A4514" s="54" t="s">
        <v>225</v>
      </c>
      <c r="B4514" s="54" t="s">
        <v>185</v>
      </c>
      <c r="C4514" s="54" t="s">
        <v>265</v>
      </c>
      <c r="D4514" s="54" t="s">
        <v>163</v>
      </c>
      <c r="E4514" s="54" t="s">
        <v>266</v>
      </c>
      <c r="F4514" s="54" t="s">
        <v>267</v>
      </c>
      <c r="G4514" s="54" t="s">
        <v>360</v>
      </c>
      <c r="H4514" s="54" t="s">
        <v>1094</v>
      </c>
      <c r="I4514" s="54" t="s">
        <v>1095</v>
      </c>
      <c r="J4514" s="54" t="s">
        <v>360</v>
      </c>
      <c r="K4514" s="54" t="s">
        <v>1098</v>
      </c>
      <c r="L4514" s="89">
        <v>42671</v>
      </c>
      <c r="M4514" s="89"/>
      <c r="N4514" s="54" t="s">
        <v>1099</v>
      </c>
      <c r="O4514" s="90">
        <v>3.5000000000000001E-3</v>
      </c>
      <c r="P4514" s="54">
        <v>1</v>
      </c>
    </row>
    <row r="4515" spans="1:16" ht="24">
      <c r="A4515" s="54" t="s">
        <v>225</v>
      </c>
      <c r="B4515" s="54" t="s">
        <v>185</v>
      </c>
      <c r="C4515" s="54" t="s">
        <v>265</v>
      </c>
      <c r="D4515" s="54" t="s">
        <v>163</v>
      </c>
      <c r="E4515" s="54" t="s">
        <v>266</v>
      </c>
      <c r="F4515" s="54" t="s">
        <v>267</v>
      </c>
      <c r="G4515" s="54" t="s">
        <v>360</v>
      </c>
      <c r="H4515" s="54" t="s">
        <v>1094</v>
      </c>
      <c r="I4515" s="54" t="s">
        <v>1095</v>
      </c>
      <c r="J4515" s="54" t="s">
        <v>360</v>
      </c>
      <c r="K4515" s="54" t="s">
        <v>1100</v>
      </c>
      <c r="L4515" s="89">
        <v>42671</v>
      </c>
      <c r="M4515" s="89"/>
      <c r="N4515" s="54" t="s">
        <v>1101</v>
      </c>
      <c r="O4515" s="90">
        <v>3.5000000000000001E-3</v>
      </c>
      <c r="P4515" s="54">
        <v>1</v>
      </c>
    </row>
    <row r="4516" spans="1:16" ht="24">
      <c r="A4516" s="54" t="s">
        <v>225</v>
      </c>
      <c r="B4516" s="54" t="s">
        <v>185</v>
      </c>
      <c r="C4516" s="54" t="s">
        <v>265</v>
      </c>
      <c r="D4516" s="54" t="s">
        <v>163</v>
      </c>
      <c r="E4516" s="54" t="s">
        <v>266</v>
      </c>
      <c r="F4516" s="54" t="s">
        <v>267</v>
      </c>
      <c r="G4516" s="54" t="s">
        <v>360</v>
      </c>
      <c r="H4516" s="54" t="s">
        <v>1094</v>
      </c>
      <c r="I4516" s="54" t="s">
        <v>1095</v>
      </c>
      <c r="J4516" s="54" t="s">
        <v>360</v>
      </c>
      <c r="K4516" s="54" t="s">
        <v>1102</v>
      </c>
      <c r="L4516" s="89">
        <v>42671</v>
      </c>
      <c r="M4516" s="89"/>
      <c r="N4516" s="54" t="s">
        <v>1103</v>
      </c>
      <c r="O4516" s="90">
        <v>3.7368332999999998E-3</v>
      </c>
      <c r="P4516" s="54">
        <v>2</v>
      </c>
    </row>
    <row r="4517" spans="1:16" ht="24">
      <c r="A4517" s="54" t="s">
        <v>225</v>
      </c>
      <c r="B4517" s="54" t="s">
        <v>185</v>
      </c>
      <c r="C4517" s="54" t="s">
        <v>265</v>
      </c>
      <c r="D4517" s="54" t="s">
        <v>163</v>
      </c>
      <c r="E4517" s="54" t="s">
        <v>266</v>
      </c>
      <c r="F4517" s="54" t="s">
        <v>267</v>
      </c>
      <c r="G4517" s="54" t="s">
        <v>360</v>
      </c>
      <c r="H4517" s="54" t="s">
        <v>1094</v>
      </c>
      <c r="I4517" s="54" t="s">
        <v>1095</v>
      </c>
      <c r="J4517" s="54" t="s">
        <v>360</v>
      </c>
      <c r="K4517" s="54" t="s">
        <v>1105</v>
      </c>
      <c r="L4517" s="89">
        <v>42671</v>
      </c>
      <c r="M4517" s="89"/>
      <c r="N4517" s="54" t="s">
        <v>1106</v>
      </c>
      <c r="O4517" s="90">
        <v>4.7366660000000012E-4</v>
      </c>
      <c r="P4517" s="54">
        <v>2</v>
      </c>
    </row>
    <row r="4518" spans="1:16" ht="24">
      <c r="A4518" s="54" t="s">
        <v>225</v>
      </c>
      <c r="B4518" s="54" t="s">
        <v>185</v>
      </c>
      <c r="C4518" s="54" t="s">
        <v>265</v>
      </c>
      <c r="D4518" s="54" t="s">
        <v>163</v>
      </c>
      <c r="E4518" s="54" t="s">
        <v>266</v>
      </c>
      <c r="F4518" s="54" t="s">
        <v>267</v>
      </c>
      <c r="G4518" s="54" t="s">
        <v>360</v>
      </c>
      <c r="H4518" s="54" t="s">
        <v>1094</v>
      </c>
      <c r="I4518" s="54" t="s">
        <v>1095</v>
      </c>
      <c r="J4518" s="54" t="s">
        <v>360</v>
      </c>
      <c r="K4518" s="54" t="s">
        <v>1107</v>
      </c>
      <c r="L4518" s="89">
        <v>42671</v>
      </c>
      <c r="M4518" s="89"/>
      <c r="N4518" s="54" t="s">
        <v>1108</v>
      </c>
      <c r="O4518" s="90">
        <v>1.4209998999999999E-3</v>
      </c>
      <c r="P4518" s="54">
        <v>6</v>
      </c>
    </row>
    <row r="4519" spans="1:16" ht="24">
      <c r="A4519" s="54" t="s">
        <v>225</v>
      </c>
      <c r="B4519" s="54" t="s">
        <v>185</v>
      </c>
      <c r="C4519" s="54" t="s">
        <v>265</v>
      </c>
      <c r="D4519" s="54" t="s">
        <v>163</v>
      </c>
      <c r="E4519" s="54" t="s">
        <v>266</v>
      </c>
      <c r="F4519" s="54" t="s">
        <v>267</v>
      </c>
      <c r="G4519" s="54" t="s">
        <v>360</v>
      </c>
      <c r="H4519" s="54" t="s">
        <v>1094</v>
      </c>
      <c r="I4519" s="54" t="s">
        <v>1095</v>
      </c>
      <c r="J4519" s="54" t="s">
        <v>360</v>
      </c>
      <c r="K4519" s="54" t="s">
        <v>1109</v>
      </c>
      <c r="L4519" s="89">
        <v>42671</v>
      </c>
      <c r="M4519" s="89"/>
      <c r="N4519" s="54" t="s">
        <v>1110</v>
      </c>
      <c r="O4519" s="90">
        <v>2.3683330000000001E-4</v>
      </c>
      <c r="P4519" s="54">
        <v>1</v>
      </c>
    </row>
    <row r="4520" spans="1:16" ht="24">
      <c r="A4520" s="54" t="s">
        <v>225</v>
      </c>
      <c r="B4520" s="54" t="s">
        <v>185</v>
      </c>
      <c r="C4520" s="54" t="s">
        <v>265</v>
      </c>
      <c r="D4520" s="54" t="s">
        <v>163</v>
      </c>
      <c r="E4520" s="54" t="s">
        <v>266</v>
      </c>
      <c r="F4520" s="54" t="s">
        <v>267</v>
      </c>
      <c r="G4520" s="54" t="s">
        <v>360</v>
      </c>
      <c r="H4520" s="54" t="s">
        <v>1094</v>
      </c>
      <c r="I4520" s="54" t="s">
        <v>1095</v>
      </c>
      <c r="J4520" s="54" t="s">
        <v>360</v>
      </c>
      <c r="K4520" s="54" t="s">
        <v>1111</v>
      </c>
      <c r="L4520" s="89">
        <v>42671</v>
      </c>
      <c r="M4520" s="89"/>
      <c r="N4520" s="54" t="s">
        <v>1112</v>
      </c>
      <c r="O4520" s="90">
        <v>7.1049990000000005E-4</v>
      </c>
      <c r="P4520" s="54">
        <v>3</v>
      </c>
    </row>
    <row r="4521" spans="1:16" ht="24">
      <c r="A4521" s="54" t="s">
        <v>225</v>
      </c>
      <c r="B4521" s="54" t="s">
        <v>185</v>
      </c>
      <c r="C4521" s="54" t="s">
        <v>265</v>
      </c>
      <c r="D4521" s="54" t="s">
        <v>163</v>
      </c>
      <c r="E4521" s="54" t="s">
        <v>266</v>
      </c>
      <c r="F4521" s="54" t="s">
        <v>267</v>
      </c>
      <c r="G4521" s="54" t="s">
        <v>360</v>
      </c>
      <c r="H4521" s="54" t="s">
        <v>1113</v>
      </c>
      <c r="I4521" s="54" t="s">
        <v>1114</v>
      </c>
      <c r="J4521" s="54" t="s">
        <v>360</v>
      </c>
      <c r="K4521" s="54" t="s">
        <v>1113</v>
      </c>
      <c r="L4521" s="89">
        <v>42965</v>
      </c>
      <c r="M4521" s="89"/>
      <c r="N4521" s="54" t="s">
        <v>1115</v>
      </c>
      <c r="O4521" s="90">
        <v>2.3683330000000001E-4</v>
      </c>
      <c r="P4521" s="54">
        <v>1</v>
      </c>
    </row>
    <row r="4522" spans="1:16" ht="24">
      <c r="A4522" s="54" t="s">
        <v>225</v>
      </c>
      <c r="B4522" s="54" t="s">
        <v>185</v>
      </c>
      <c r="C4522" s="54" t="s">
        <v>1125</v>
      </c>
      <c r="D4522" s="54" t="s">
        <v>163</v>
      </c>
      <c r="E4522" s="54" t="s">
        <v>365</v>
      </c>
      <c r="F4522" s="54" t="s">
        <v>267</v>
      </c>
      <c r="G4522" s="54" t="s">
        <v>186</v>
      </c>
      <c r="H4522" s="54" t="s">
        <v>382</v>
      </c>
      <c r="I4522" s="54" t="s">
        <v>383</v>
      </c>
      <c r="J4522" s="54" t="s">
        <v>186</v>
      </c>
      <c r="K4522" s="54" t="s">
        <v>382</v>
      </c>
      <c r="L4522" s="89">
        <v>42230</v>
      </c>
      <c r="M4522" s="89"/>
      <c r="N4522" s="54" t="s">
        <v>384</v>
      </c>
      <c r="O4522" s="90">
        <v>1.07977792E-2</v>
      </c>
      <c r="P4522" s="54">
        <v>2</v>
      </c>
    </row>
    <row r="4523" spans="1:16" ht="24">
      <c r="A4523" s="54" t="s">
        <v>225</v>
      </c>
      <c r="B4523" s="54" t="s">
        <v>185</v>
      </c>
      <c r="C4523" s="54" t="s">
        <v>1125</v>
      </c>
      <c r="D4523" s="54" t="s">
        <v>163</v>
      </c>
      <c r="E4523" s="54" t="s">
        <v>365</v>
      </c>
      <c r="F4523" s="54" t="s">
        <v>267</v>
      </c>
      <c r="G4523" s="54" t="s">
        <v>186</v>
      </c>
      <c r="H4523" s="54" t="s">
        <v>187</v>
      </c>
      <c r="I4523" s="54" t="s">
        <v>268</v>
      </c>
      <c r="J4523" s="54" t="s">
        <v>186</v>
      </c>
      <c r="K4523" s="54" t="s">
        <v>187</v>
      </c>
      <c r="L4523" s="89">
        <v>42094</v>
      </c>
      <c r="M4523" s="89"/>
      <c r="N4523" s="54" t="s">
        <v>269</v>
      </c>
      <c r="O4523" s="90">
        <v>0.1440130147</v>
      </c>
      <c r="P4523" s="54">
        <v>30</v>
      </c>
    </row>
    <row r="4524" spans="1:16" ht="24">
      <c r="A4524" s="54" t="s">
        <v>225</v>
      </c>
      <c r="B4524" s="54" t="s">
        <v>185</v>
      </c>
      <c r="C4524" s="54" t="s">
        <v>1125</v>
      </c>
      <c r="D4524" s="54" t="s">
        <v>163</v>
      </c>
      <c r="E4524" s="54" t="s">
        <v>365</v>
      </c>
      <c r="F4524" s="54" t="s">
        <v>267</v>
      </c>
      <c r="G4524" s="54" t="s">
        <v>186</v>
      </c>
      <c r="H4524" s="54" t="s">
        <v>187</v>
      </c>
      <c r="I4524" s="54" t="s">
        <v>270</v>
      </c>
      <c r="J4524" s="54" t="s">
        <v>186</v>
      </c>
      <c r="K4524" s="54" t="s">
        <v>271</v>
      </c>
      <c r="L4524" s="89">
        <v>42251</v>
      </c>
      <c r="M4524" s="89"/>
      <c r="N4524" s="54" t="s">
        <v>272</v>
      </c>
      <c r="O4524" s="90">
        <v>7.0185564899999997E-2</v>
      </c>
      <c r="P4524" s="54">
        <v>15</v>
      </c>
    </row>
    <row r="4525" spans="1:16" ht="24">
      <c r="A4525" s="54" t="s">
        <v>225</v>
      </c>
      <c r="B4525" s="54" t="s">
        <v>185</v>
      </c>
      <c r="C4525" s="54" t="s">
        <v>1125</v>
      </c>
      <c r="D4525" s="54" t="s">
        <v>163</v>
      </c>
      <c r="E4525" s="54" t="s">
        <v>365</v>
      </c>
      <c r="F4525" s="54" t="s">
        <v>267</v>
      </c>
      <c r="G4525" s="54" t="s">
        <v>186</v>
      </c>
      <c r="H4525" s="54" t="s">
        <v>187</v>
      </c>
      <c r="I4525" s="54" t="s">
        <v>270</v>
      </c>
      <c r="J4525" s="54" t="s">
        <v>186</v>
      </c>
      <c r="K4525" s="54" t="s">
        <v>394</v>
      </c>
      <c r="L4525" s="89">
        <v>42251</v>
      </c>
      <c r="M4525" s="89"/>
      <c r="N4525" s="54" t="s">
        <v>395</v>
      </c>
      <c r="O4525" s="90">
        <v>0.1129294565</v>
      </c>
      <c r="P4525" s="54">
        <v>24</v>
      </c>
    </row>
    <row r="4526" spans="1:16" ht="24">
      <c r="A4526" s="54" t="s">
        <v>225</v>
      </c>
      <c r="B4526" s="54" t="s">
        <v>185</v>
      </c>
      <c r="C4526" s="54" t="s">
        <v>1125</v>
      </c>
      <c r="D4526" s="54" t="s">
        <v>163</v>
      </c>
      <c r="E4526" s="54" t="s">
        <v>365</v>
      </c>
      <c r="F4526" s="54" t="s">
        <v>267</v>
      </c>
      <c r="G4526" s="54" t="s">
        <v>186</v>
      </c>
      <c r="H4526" s="54" t="s">
        <v>187</v>
      </c>
      <c r="I4526" s="54" t="s">
        <v>270</v>
      </c>
      <c r="J4526" s="54" t="s">
        <v>186</v>
      </c>
      <c r="K4526" s="54" t="s">
        <v>273</v>
      </c>
      <c r="L4526" s="89">
        <v>42251</v>
      </c>
      <c r="M4526" s="89"/>
      <c r="N4526" s="54" t="s">
        <v>274</v>
      </c>
      <c r="O4526" s="90">
        <v>0.29546570490000001</v>
      </c>
      <c r="P4526" s="54">
        <v>64</v>
      </c>
    </row>
    <row r="4527" spans="1:16" ht="24">
      <c r="A4527" s="54" t="s">
        <v>225</v>
      </c>
      <c r="B4527" s="54" t="s">
        <v>185</v>
      </c>
      <c r="C4527" s="54" t="s">
        <v>1125</v>
      </c>
      <c r="D4527" s="54" t="s">
        <v>163</v>
      </c>
      <c r="E4527" s="54" t="s">
        <v>365</v>
      </c>
      <c r="F4527" s="54" t="s">
        <v>267</v>
      </c>
      <c r="G4527" s="54" t="s">
        <v>186</v>
      </c>
      <c r="H4527" s="54" t="s">
        <v>187</v>
      </c>
      <c r="I4527" s="54" t="s">
        <v>270</v>
      </c>
      <c r="J4527" s="54" t="s">
        <v>186</v>
      </c>
      <c r="K4527" s="54" t="s">
        <v>398</v>
      </c>
      <c r="L4527" s="89">
        <v>42251</v>
      </c>
      <c r="M4527" s="89"/>
      <c r="N4527" s="54" t="s">
        <v>399</v>
      </c>
      <c r="O4527" s="90">
        <v>1.07977792E-2</v>
      </c>
      <c r="P4527" s="54">
        <v>2</v>
      </c>
    </row>
    <row r="4528" spans="1:16" ht="24">
      <c r="A4528" s="54" t="s">
        <v>225</v>
      </c>
      <c r="B4528" s="54" t="s">
        <v>185</v>
      </c>
      <c r="C4528" s="54" t="s">
        <v>1125</v>
      </c>
      <c r="D4528" s="54" t="s">
        <v>163</v>
      </c>
      <c r="E4528" s="54" t="s">
        <v>365</v>
      </c>
      <c r="F4528" s="54" t="s">
        <v>267</v>
      </c>
      <c r="G4528" s="54" t="s">
        <v>186</v>
      </c>
      <c r="H4528" s="54" t="s">
        <v>187</v>
      </c>
      <c r="I4528" s="54" t="s">
        <v>270</v>
      </c>
      <c r="J4528" s="54" t="s">
        <v>186</v>
      </c>
      <c r="K4528" s="54" t="s">
        <v>400</v>
      </c>
      <c r="L4528" s="89">
        <v>42251</v>
      </c>
      <c r="M4528" s="89"/>
      <c r="N4528" s="54" t="s">
        <v>401</v>
      </c>
      <c r="O4528" s="90">
        <v>0.1565677986</v>
      </c>
      <c r="P4528" s="54">
        <v>30</v>
      </c>
    </row>
    <row r="4529" spans="1:16" ht="24">
      <c r="A4529" s="54" t="s">
        <v>225</v>
      </c>
      <c r="B4529" s="54" t="s">
        <v>185</v>
      </c>
      <c r="C4529" s="54" t="s">
        <v>1125</v>
      </c>
      <c r="D4529" s="54" t="s">
        <v>163</v>
      </c>
      <c r="E4529" s="54" t="s">
        <v>365</v>
      </c>
      <c r="F4529" s="54" t="s">
        <v>267</v>
      </c>
      <c r="G4529" s="54" t="s">
        <v>186</v>
      </c>
      <c r="H4529" s="54" t="s">
        <v>404</v>
      </c>
      <c r="I4529" s="54" t="s">
        <v>405</v>
      </c>
      <c r="J4529" s="54" t="s">
        <v>186</v>
      </c>
      <c r="K4529" s="54" t="s">
        <v>404</v>
      </c>
      <c r="L4529" s="89">
        <v>42059</v>
      </c>
      <c r="M4529" s="89"/>
      <c r="N4529" s="54" t="s">
        <v>406</v>
      </c>
      <c r="O4529" s="90">
        <v>0.1622651474</v>
      </c>
      <c r="P4529" s="54">
        <v>33</v>
      </c>
    </row>
    <row r="4530" spans="1:16" ht="24">
      <c r="A4530" s="54" t="s">
        <v>225</v>
      </c>
      <c r="B4530" s="54" t="s">
        <v>185</v>
      </c>
      <c r="C4530" s="54" t="s">
        <v>1125</v>
      </c>
      <c r="D4530" s="54" t="s">
        <v>163</v>
      </c>
      <c r="E4530" s="54" t="s">
        <v>365</v>
      </c>
      <c r="F4530" s="54" t="s">
        <v>267</v>
      </c>
      <c r="G4530" s="54" t="s">
        <v>411</v>
      </c>
      <c r="H4530" s="54" t="s">
        <v>427</v>
      </c>
      <c r="I4530" s="54" t="s">
        <v>428</v>
      </c>
      <c r="J4530" s="54" t="s">
        <v>411</v>
      </c>
      <c r="K4530" s="54" t="s">
        <v>435</v>
      </c>
      <c r="L4530" s="89">
        <v>42066</v>
      </c>
      <c r="M4530" s="89"/>
      <c r="N4530" s="54" t="s">
        <v>436</v>
      </c>
      <c r="O4530" s="90">
        <v>1.07977792E-2</v>
      </c>
      <c r="P4530" s="54">
        <v>2</v>
      </c>
    </row>
    <row r="4531" spans="1:16" ht="24">
      <c r="A4531" s="54" t="s">
        <v>225</v>
      </c>
      <c r="B4531" s="54" t="s">
        <v>185</v>
      </c>
      <c r="C4531" s="54" t="s">
        <v>1125</v>
      </c>
      <c r="D4531" s="54" t="s">
        <v>163</v>
      </c>
      <c r="E4531" s="54" t="s">
        <v>365</v>
      </c>
      <c r="F4531" s="54" t="s">
        <v>267</v>
      </c>
      <c r="G4531" s="54" t="s">
        <v>411</v>
      </c>
      <c r="H4531" s="54" t="s">
        <v>427</v>
      </c>
      <c r="I4531" s="54" t="s">
        <v>428</v>
      </c>
      <c r="J4531" s="54" t="s">
        <v>411</v>
      </c>
      <c r="K4531" s="54" t="s">
        <v>439</v>
      </c>
      <c r="L4531" s="89">
        <v>42066</v>
      </c>
      <c r="M4531" s="89"/>
      <c r="N4531" s="54" t="s">
        <v>440</v>
      </c>
      <c r="O4531" s="90">
        <v>5.3988895999999998E-3</v>
      </c>
      <c r="P4531" s="54">
        <v>1</v>
      </c>
    </row>
    <row r="4532" spans="1:16" ht="24">
      <c r="A4532" s="54" t="s">
        <v>225</v>
      </c>
      <c r="B4532" s="54" t="s">
        <v>185</v>
      </c>
      <c r="C4532" s="54" t="s">
        <v>1125</v>
      </c>
      <c r="D4532" s="54" t="s">
        <v>163</v>
      </c>
      <c r="E4532" s="54" t="s">
        <v>365</v>
      </c>
      <c r="F4532" s="54" t="s">
        <v>267</v>
      </c>
      <c r="G4532" s="54" t="s">
        <v>411</v>
      </c>
      <c r="H4532" s="54" t="s">
        <v>427</v>
      </c>
      <c r="I4532" s="54" t="s">
        <v>428</v>
      </c>
      <c r="J4532" s="54" t="s">
        <v>411</v>
      </c>
      <c r="K4532" s="54" t="s">
        <v>443</v>
      </c>
      <c r="L4532" s="89">
        <v>42066</v>
      </c>
      <c r="M4532" s="89"/>
      <c r="N4532" s="54" t="s">
        <v>444</v>
      </c>
      <c r="O4532" s="90">
        <v>5.3988895999999998E-3</v>
      </c>
      <c r="P4532" s="54">
        <v>1</v>
      </c>
    </row>
    <row r="4533" spans="1:16" ht="24">
      <c r="A4533" s="54" t="s">
        <v>225</v>
      </c>
      <c r="B4533" s="54" t="s">
        <v>185</v>
      </c>
      <c r="C4533" s="54" t="s">
        <v>1125</v>
      </c>
      <c r="D4533" s="54" t="s">
        <v>163</v>
      </c>
      <c r="E4533" s="54" t="s">
        <v>365</v>
      </c>
      <c r="F4533" s="54" t="s">
        <v>267</v>
      </c>
      <c r="G4533" s="54" t="s">
        <v>192</v>
      </c>
      <c r="H4533" s="54" t="s">
        <v>447</v>
      </c>
      <c r="I4533" s="54" t="s">
        <v>455</v>
      </c>
      <c r="J4533" s="54" t="s">
        <v>192</v>
      </c>
      <c r="K4533" s="54" t="s">
        <v>447</v>
      </c>
      <c r="L4533" s="89">
        <v>41842</v>
      </c>
      <c r="M4533" s="89"/>
      <c r="N4533" s="54" t="s">
        <v>456</v>
      </c>
      <c r="O4533" s="90">
        <v>4.1104724699999998E-2</v>
      </c>
      <c r="P4533" s="54">
        <v>10</v>
      </c>
    </row>
    <row r="4534" spans="1:16" ht="24">
      <c r="A4534" s="54" t="s">
        <v>225</v>
      </c>
      <c r="B4534" s="54" t="s">
        <v>185</v>
      </c>
      <c r="C4534" s="54" t="s">
        <v>1125</v>
      </c>
      <c r="D4534" s="54" t="s">
        <v>163</v>
      </c>
      <c r="E4534" s="54" t="s">
        <v>365</v>
      </c>
      <c r="F4534" s="54" t="s">
        <v>267</v>
      </c>
      <c r="G4534" s="54" t="s">
        <v>192</v>
      </c>
      <c r="H4534" s="54" t="s">
        <v>457</v>
      </c>
      <c r="I4534" s="54" t="s">
        <v>458</v>
      </c>
      <c r="J4534" s="54" t="s">
        <v>192</v>
      </c>
      <c r="K4534" s="54" t="s">
        <v>457</v>
      </c>
      <c r="L4534" s="89">
        <v>41800</v>
      </c>
      <c r="M4534" s="89"/>
      <c r="N4534" s="54" t="s">
        <v>459</v>
      </c>
      <c r="O4534" s="90">
        <v>0.16396234330000001</v>
      </c>
      <c r="P4534" s="54">
        <v>40</v>
      </c>
    </row>
    <row r="4535" spans="1:16" ht="24">
      <c r="A4535" s="54" t="s">
        <v>225</v>
      </c>
      <c r="B4535" s="54" t="s">
        <v>185</v>
      </c>
      <c r="C4535" s="54" t="s">
        <v>1125</v>
      </c>
      <c r="D4535" s="54" t="s">
        <v>163</v>
      </c>
      <c r="E4535" s="54" t="s">
        <v>365</v>
      </c>
      <c r="F4535" s="54" t="s">
        <v>267</v>
      </c>
      <c r="G4535" s="54" t="s">
        <v>495</v>
      </c>
      <c r="H4535" s="54" t="s">
        <v>496</v>
      </c>
      <c r="I4535" s="54" t="s">
        <v>497</v>
      </c>
      <c r="J4535" s="54" t="s">
        <v>495</v>
      </c>
      <c r="K4535" s="54" t="s">
        <v>498</v>
      </c>
      <c r="L4535" s="89">
        <v>41688</v>
      </c>
      <c r="M4535" s="89"/>
      <c r="N4535" s="54" t="s">
        <v>499</v>
      </c>
      <c r="O4535" s="90">
        <v>2.6994448000000001E-2</v>
      </c>
      <c r="P4535" s="54">
        <v>5</v>
      </c>
    </row>
    <row r="4536" spans="1:16" ht="24">
      <c r="A4536" s="54" t="s">
        <v>225</v>
      </c>
      <c r="B4536" s="54" t="s">
        <v>185</v>
      </c>
      <c r="C4536" s="54" t="s">
        <v>1125</v>
      </c>
      <c r="D4536" s="54" t="s">
        <v>163</v>
      </c>
      <c r="E4536" s="54" t="s">
        <v>365</v>
      </c>
      <c r="F4536" s="54" t="s">
        <v>267</v>
      </c>
      <c r="G4536" s="54" t="s">
        <v>495</v>
      </c>
      <c r="H4536" s="54" t="s">
        <v>496</v>
      </c>
      <c r="I4536" s="54" t="s">
        <v>497</v>
      </c>
      <c r="J4536" s="54" t="s">
        <v>495</v>
      </c>
      <c r="K4536" s="54" t="s">
        <v>500</v>
      </c>
      <c r="L4536" s="89">
        <v>41688</v>
      </c>
      <c r="M4536" s="89"/>
      <c r="N4536" s="54" t="s">
        <v>501</v>
      </c>
      <c r="O4536" s="90">
        <v>0.19904459290000001</v>
      </c>
      <c r="P4536" s="54">
        <v>43</v>
      </c>
    </row>
    <row r="4537" spans="1:16" ht="36">
      <c r="A4537" s="54" t="s">
        <v>225</v>
      </c>
      <c r="B4537" s="54" t="s">
        <v>185</v>
      </c>
      <c r="C4537" s="54" t="s">
        <v>1125</v>
      </c>
      <c r="D4537" s="54" t="s">
        <v>163</v>
      </c>
      <c r="E4537" s="54" t="s">
        <v>365</v>
      </c>
      <c r="F4537" s="54" t="s">
        <v>267</v>
      </c>
      <c r="G4537" s="54" t="s">
        <v>495</v>
      </c>
      <c r="H4537" s="54" t="s">
        <v>496</v>
      </c>
      <c r="I4537" s="54" t="s">
        <v>497</v>
      </c>
      <c r="J4537" s="54" t="s">
        <v>495</v>
      </c>
      <c r="K4537" s="54" t="s">
        <v>502</v>
      </c>
      <c r="L4537" s="89">
        <v>41688</v>
      </c>
      <c r="M4537" s="89"/>
      <c r="N4537" s="54" t="s">
        <v>503</v>
      </c>
      <c r="O4537" s="90">
        <v>0.1081573039</v>
      </c>
      <c r="P4537" s="54">
        <v>21</v>
      </c>
    </row>
    <row r="4538" spans="1:16" ht="24">
      <c r="A4538" s="54" t="s">
        <v>225</v>
      </c>
      <c r="B4538" s="54" t="s">
        <v>185</v>
      </c>
      <c r="C4538" s="54" t="s">
        <v>1125</v>
      </c>
      <c r="D4538" s="54" t="s">
        <v>163</v>
      </c>
      <c r="E4538" s="54" t="s">
        <v>365</v>
      </c>
      <c r="F4538" s="54" t="s">
        <v>267</v>
      </c>
      <c r="G4538" s="54" t="s">
        <v>495</v>
      </c>
      <c r="H4538" s="54" t="s">
        <v>496</v>
      </c>
      <c r="I4538" s="54" t="s">
        <v>497</v>
      </c>
      <c r="J4538" s="54" t="s">
        <v>495</v>
      </c>
      <c r="K4538" s="54" t="s">
        <v>504</v>
      </c>
      <c r="L4538" s="89">
        <v>41688</v>
      </c>
      <c r="M4538" s="89"/>
      <c r="N4538" s="54" t="s">
        <v>505</v>
      </c>
      <c r="O4538" s="90">
        <v>0.20125315760000001</v>
      </c>
      <c r="P4538" s="54">
        <v>46</v>
      </c>
    </row>
    <row r="4539" spans="1:16" ht="24">
      <c r="A4539" s="54" t="s">
        <v>225</v>
      </c>
      <c r="B4539" s="54" t="s">
        <v>185</v>
      </c>
      <c r="C4539" s="54" t="s">
        <v>1125</v>
      </c>
      <c r="D4539" s="54" t="s">
        <v>163</v>
      </c>
      <c r="E4539" s="54" t="s">
        <v>365</v>
      </c>
      <c r="F4539" s="54" t="s">
        <v>267</v>
      </c>
      <c r="G4539" s="54" t="s">
        <v>495</v>
      </c>
      <c r="H4539" s="54" t="s">
        <v>496</v>
      </c>
      <c r="I4539" s="54" t="s">
        <v>497</v>
      </c>
      <c r="J4539" s="54" t="s">
        <v>495</v>
      </c>
      <c r="K4539" s="54" t="s">
        <v>506</v>
      </c>
      <c r="L4539" s="89">
        <v>41688</v>
      </c>
      <c r="M4539" s="89"/>
      <c r="N4539" s="54" t="s">
        <v>507</v>
      </c>
      <c r="O4539" s="90">
        <v>0.28249564450000009</v>
      </c>
      <c r="P4539" s="54">
        <v>61</v>
      </c>
    </row>
    <row r="4540" spans="1:16" ht="24">
      <c r="A4540" s="54" t="s">
        <v>225</v>
      </c>
      <c r="B4540" s="54" t="s">
        <v>185</v>
      </c>
      <c r="C4540" s="54" t="s">
        <v>1125</v>
      </c>
      <c r="D4540" s="54" t="s">
        <v>163</v>
      </c>
      <c r="E4540" s="54" t="s">
        <v>365</v>
      </c>
      <c r="F4540" s="54" t="s">
        <v>267</v>
      </c>
      <c r="G4540" s="54" t="s">
        <v>495</v>
      </c>
      <c r="H4540" s="54" t="s">
        <v>496</v>
      </c>
      <c r="I4540" s="54" t="s">
        <v>497</v>
      </c>
      <c r="J4540" s="54" t="s">
        <v>495</v>
      </c>
      <c r="K4540" s="54" t="s">
        <v>508</v>
      </c>
      <c r="L4540" s="89">
        <v>41688</v>
      </c>
      <c r="M4540" s="89"/>
      <c r="N4540" s="54" t="s">
        <v>509</v>
      </c>
      <c r="O4540" s="90">
        <v>7.7178470700000001E-2</v>
      </c>
      <c r="P4540" s="54">
        <v>16</v>
      </c>
    </row>
    <row r="4541" spans="1:16" ht="24">
      <c r="A4541" s="54" t="s">
        <v>225</v>
      </c>
      <c r="B4541" s="54" t="s">
        <v>185</v>
      </c>
      <c r="C4541" s="54" t="s">
        <v>1125</v>
      </c>
      <c r="D4541" s="54" t="s">
        <v>163</v>
      </c>
      <c r="E4541" s="54" t="s">
        <v>365</v>
      </c>
      <c r="F4541" s="54" t="s">
        <v>267</v>
      </c>
      <c r="G4541" s="54" t="s">
        <v>495</v>
      </c>
      <c r="H4541" s="54" t="s">
        <v>496</v>
      </c>
      <c r="I4541" s="54" t="s">
        <v>497</v>
      </c>
      <c r="J4541" s="54" t="s">
        <v>495</v>
      </c>
      <c r="K4541" s="54" t="s">
        <v>510</v>
      </c>
      <c r="L4541" s="89">
        <v>41688</v>
      </c>
      <c r="M4541" s="89"/>
      <c r="N4541" s="54" t="s">
        <v>511</v>
      </c>
      <c r="O4541" s="90">
        <v>0.29738650280000001</v>
      </c>
      <c r="P4541" s="54">
        <v>66</v>
      </c>
    </row>
    <row r="4542" spans="1:16" ht="24">
      <c r="A4542" s="54" t="s">
        <v>225</v>
      </c>
      <c r="B4542" s="54" t="s">
        <v>185</v>
      </c>
      <c r="C4542" s="54" t="s">
        <v>1125</v>
      </c>
      <c r="D4542" s="54" t="s">
        <v>163</v>
      </c>
      <c r="E4542" s="54" t="s">
        <v>365</v>
      </c>
      <c r="F4542" s="54" t="s">
        <v>267</v>
      </c>
      <c r="G4542" s="54" t="s">
        <v>495</v>
      </c>
      <c r="H4542" s="54" t="s">
        <v>496</v>
      </c>
      <c r="I4542" s="54" t="s">
        <v>497</v>
      </c>
      <c r="J4542" s="54" t="s">
        <v>495</v>
      </c>
      <c r="K4542" s="54" t="s">
        <v>512</v>
      </c>
      <c r="L4542" s="89">
        <v>41688</v>
      </c>
      <c r="M4542" s="89"/>
      <c r="N4542" s="54" t="s">
        <v>513</v>
      </c>
      <c r="O4542" s="90">
        <v>9.9487168299999984E-2</v>
      </c>
      <c r="P4542" s="54">
        <v>20</v>
      </c>
    </row>
    <row r="4543" spans="1:16" ht="24">
      <c r="A4543" s="54" t="s">
        <v>225</v>
      </c>
      <c r="B4543" s="54" t="s">
        <v>185</v>
      </c>
      <c r="C4543" s="54" t="s">
        <v>1125</v>
      </c>
      <c r="D4543" s="54" t="s">
        <v>163</v>
      </c>
      <c r="E4543" s="54" t="s">
        <v>365</v>
      </c>
      <c r="F4543" s="54" t="s">
        <v>267</v>
      </c>
      <c r="G4543" s="54" t="s">
        <v>495</v>
      </c>
      <c r="H4543" s="54" t="s">
        <v>496</v>
      </c>
      <c r="I4543" s="54" t="s">
        <v>497</v>
      </c>
      <c r="J4543" s="54" t="s">
        <v>495</v>
      </c>
      <c r="K4543" s="54" t="s">
        <v>514</v>
      </c>
      <c r="L4543" s="89">
        <v>41688</v>
      </c>
      <c r="M4543" s="89"/>
      <c r="N4543" s="54" t="s">
        <v>515</v>
      </c>
      <c r="O4543" s="90">
        <v>0.47939564179999999</v>
      </c>
      <c r="P4543" s="54">
        <v>97</v>
      </c>
    </row>
    <row r="4544" spans="1:16" ht="24">
      <c r="A4544" s="54" t="s">
        <v>225</v>
      </c>
      <c r="B4544" s="54" t="s">
        <v>185</v>
      </c>
      <c r="C4544" s="54" t="s">
        <v>1125</v>
      </c>
      <c r="D4544" s="54" t="s">
        <v>163</v>
      </c>
      <c r="E4544" s="54" t="s">
        <v>365</v>
      </c>
      <c r="F4544" s="54" t="s">
        <v>267</v>
      </c>
      <c r="G4544" s="54" t="s">
        <v>495</v>
      </c>
      <c r="H4544" s="54" t="s">
        <v>496</v>
      </c>
      <c r="I4544" s="54" t="s">
        <v>497</v>
      </c>
      <c r="J4544" s="54" t="s">
        <v>495</v>
      </c>
      <c r="K4544" s="54" t="s">
        <v>516</v>
      </c>
      <c r="L4544" s="89">
        <v>41688</v>
      </c>
      <c r="M4544" s="89"/>
      <c r="N4544" s="54" t="s">
        <v>517</v>
      </c>
      <c r="O4544" s="90">
        <v>0.2475651234</v>
      </c>
      <c r="P4544" s="54">
        <v>52</v>
      </c>
    </row>
    <row r="4545" spans="1:16" ht="24">
      <c r="A4545" s="54" t="s">
        <v>225</v>
      </c>
      <c r="B4545" s="54" t="s">
        <v>185</v>
      </c>
      <c r="C4545" s="54" t="s">
        <v>1125</v>
      </c>
      <c r="D4545" s="54" t="s">
        <v>163</v>
      </c>
      <c r="E4545" s="54" t="s">
        <v>365</v>
      </c>
      <c r="F4545" s="54" t="s">
        <v>267</v>
      </c>
      <c r="G4545" s="54" t="s">
        <v>495</v>
      </c>
      <c r="H4545" s="54" t="s">
        <v>496</v>
      </c>
      <c r="I4545" s="54" t="s">
        <v>497</v>
      </c>
      <c r="J4545" s="54" t="s">
        <v>495</v>
      </c>
      <c r="K4545" s="54" t="s">
        <v>518</v>
      </c>
      <c r="L4545" s="89">
        <v>41688</v>
      </c>
      <c r="M4545" s="89"/>
      <c r="N4545" s="54" t="s">
        <v>519</v>
      </c>
      <c r="O4545" s="90">
        <v>5.967202240000001E-2</v>
      </c>
      <c r="P4545" s="54">
        <v>14</v>
      </c>
    </row>
    <row r="4546" spans="1:16" ht="24">
      <c r="A4546" s="54" t="s">
        <v>225</v>
      </c>
      <c r="B4546" s="54" t="s">
        <v>185</v>
      </c>
      <c r="C4546" s="54" t="s">
        <v>1125</v>
      </c>
      <c r="D4546" s="54" t="s">
        <v>163</v>
      </c>
      <c r="E4546" s="54" t="s">
        <v>365</v>
      </c>
      <c r="F4546" s="54" t="s">
        <v>267</v>
      </c>
      <c r="G4546" s="54" t="s">
        <v>495</v>
      </c>
      <c r="H4546" s="54" t="s">
        <v>496</v>
      </c>
      <c r="I4546" s="54" t="s">
        <v>497</v>
      </c>
      <c r="J4546" s="54" t="s">
        <v>495</v>
      </c>
      <c r="K4546" s="54" t="s">
        <v>520</v>
      </c>
      <c r="L4546" s="89">
        <v>41688</v>
      </c>
      <c r="M4546" s="89"/>
      <c r="N4546" s="54" t="s">
        <v>521</v>
      </c>
      <c r="O4546" s="90">
        <v>0.41853019130000002</v>
      </c>
      <c r="P4546" s="54">
        <v>84</v>
      </c>
    </row>
    <row r="4547" spans="1:16" ht="24">
      <c r="A4547" s="54" t="s">
        <v>225</v>
      </c>
      <c r="B4547" s="54" t="s">
        <v>185</v>
      </c>
      <c r="C4547" s="54" t="s">
        <v>1125</v>
      </c>
      <c r="D4547" s="54" t="s">
        <v>163</v>
      </c>
      <c r="E4547" s="54" t="s">
        <v>365</v>
      </c>
      <c r="F4547" s="54" t="s">
        <v>267</v>
      </c>
      <c r="G4547" s="54" t="s">
        <v>283</v>
      </c>
      <c r="H4547" s="54" t="s">
        <v>284</v>
      </c>
      <c r="I4547" s="54" t="s">
        <v>285</v>
      </c>
      <c r="J4547" s="54" t="s">
        <v>283</v>
      </c>
      <c r="K4547" s="54" t="s">
        <v>522</v>
      </c>
      <c r="L4547" s="89">
        <v>41653</v>
      </c>
      <c r="M4547" s="89"/>
      <c r="N4547" s="54" t="s">
        <v>523</v>
      </c>
      <c r="O4547" s="90">
        <v>5.3988895999999998E-3</v>
      </c>
      <c r="P4547" s="54">
        <v>2</v>
      </c>
    </row>
    <row r="4548" spans="1:16" ht="24">
      <c r="A4548" s="54" t="s">
        <v>225</v>
      </c>
      <c r="B4548" s="54" t="s">
        <v>185</v>
      </c>
      <c r="C4548" s="54" t="s">
        <v>1125</v>
      </c>
      <c r="D4548" s="54" t="s">
        <v>163</v>
      </c>
      <c r="E4548" s="54" t="s">
        <v>365</v>
      </c>
      <c r="F4548" s="54" t="s">
        <v>267</v>
      </c>
      <c r="G4548" s="54" t="s">
        <v>283</v>
      </c>
      <c r="H4548" s="54" t="s">
        <v>284</v>
      </c>
      <c r="I4548" s="54" t="s">
        <v>285</v>
      </c>
      <c r="J4548" s="54" t="s">
        <v>283</v>
      </c>
      <c r="K4548" s="54" t="s">
        <v>524</v>
      </c>
      <c r="L4548" s="89">
        <v>41653</v>
      </c>
      <c r="M4548" s="89"/>
      <c r="N4548" s="54" t="s">
        <v>525</v>
      </c>
      <c r="O4548" s="90">
        <v>3.2393337600000009E-2</v>
      </c>
      <c r="P4548" s="54">
        <v>6</v>
      </c>
    </row>
    <row r="4549" spans="1:16" ht="24">
      <c r="A4549" s="54" t="s">
        <v>225</v>
      </c>
      <c r="B4549" s="54" t="s">
        <v>185</v>
      </c>
      <c r="C4549" s="54" t="s">
        <v>1125</v>
      </c>
      <c r="D4549" s="54" t="s">
        <v>163</v>
      </c>
      <c r="E4549" s="54" t="s">
        <v>365</v>
      </c>
      <c r="F4549" s="54" t="s">
        <v>267</v>
      </c>
      <c r="G4549" s="54" t="s">
        <v>283</v>
      </c>
      <c r="H4549" s="54" t="s">
        <v>284</v>
      </c>
      <c r="I4549" s="54" t="s">
        <v>285</v>
      </c>
      <c r="J4549" s="54" t="s">
        <v>283</v>
      </c>
      <c r="K4549" s="54" t="s">
        <v>529</v>
      </c>
      <c r="L4549" s="89">
        <v>41653</v>
      </c>
      <c r="M4549" s="89"/>
      <c r="N4549" s="54" t="s">
        <v>530</v>
      </c>
      <c r="O4549" s="90">
        <v>2.2244647400000001E-2</v>
      </c>
      <c r="P4549" s="54">
        <v>6</v>
      </c>
    </row>
    <row r="4550" spans="1:16" ht="24">
      <c r="A4550" s="54" t="s">
        <v>225</v>
      </c>
      <c r="B4550" s="54" t="s">
        <v>185</v>
      </c>
      <c r="C4550" s="54" t="s">
        <v>1125</v>
      </c>
      <c r="D4550" s="54" t="s">
        <v>163</v>
      </c>
      <c r="E4550" s="54" t="s">
        <v>365</v>
      </c>
      <c r="F4550" s="54" t="s">
        <v>267</v>
      </c>
      <c r="G4550" s="54" t="s">
        <v>283</v>
      </c>
      <c r="H4550" s="54" t="s">
        <v>284</v>
      </c>
      <c r="I4550" s="54" t="s">
        <v>285</v>
      </c>
      <c r="J4550" s="54" t="s">
        <v>283</v>
      </c>
      <c r="K4550" s="54" t="s">
        <v>533</v>
      </c>
      <c r="L4550" s="89">
        <v>41653</v>
      </c>
      <c r="M4550" s="89"/>
      <c r="N4550" s="54" t="s">
        <v>534</v>
      </c>
      <c r="O4550" s="90">
        <v>2.5335094200000002E-2</v>
      </c>
      <c r="P4550" s="54">
        <v>5</v>
      </c>
    </row>
    <row r="4551" spans="1:16" ht="24">
      <c r="A4551" s="54" t="s">
        <v>225</v>
      </c>
      <c r="B4551" s="54" t="s">
        <v>185</v>
      </c>
      <c r="C4551" s="54" t="s">
        <v>1125</v>
      </c>
      <c r="D4551" s="54" t="s">
        <v>163</v>
      </c>
      <c r="E4551" s="54" t="s">
        <v>365</v>
      </c>
      <c r="F4551" s="54" t="s">
        <v>267</v>
      </c>
      <c r="G4551" s="54" t="s">
        <v>283</v>
      </c>
      <c r="H4551" s="54" t="s">
        <v>284</v>
      </c>
      <c r="I4551" s="54" t="s">
        <v>285</v>
      </c>
      <c r="J4551" s="54" t="s">
        <v>283</v>
      </c>
      <c r="K4551" s="54" t="s">
        <v>535</v>
      </c>
      <c r="L4551" s="89">
        <v>41653</v>
      </c>
      <c r="M4551" s="89"/>
      <c r="N4551" s="54" t="s">
        <v>536</v>
      </c>
      <c r="O4551" s="90">
        <v>1.6196668800000001E-2</v>
      </c>
      <c r="P4551" s="54">
        <v>3</v>
      </c>
    </row>
    <row r="4552" spans="1:16" ht="24">
      <c r="A4552" s="54" t="s">
        <v>225</v>
      </c>
      <c r="B4552" s="54" t="s">
        <v>185</v>
      </c>
      <c r="C4552" s="54" t="s">
        <v>1125</v>
      </c>
      <c r="D4552" s="54" t="s">
        <v>163</v>
      </c>
      <c r="E4552" s="54" t="s">
        <v>365</v>
      </c>
      <c r="F4552" s="54" t="s">
        <v>267</v>
      </c>
      <c r="G4552" s="54" t="s">
        <v>283</v>
      </c>
      <c r="H4552" s="54" t="s">
        <v>283</v>
      </c>
      <c r="I4552" s="54" t="s">
        <v>288</v>
      </c>
      <c r="J4552" s="54" t="s">
        <v>283</v>
      </c>
      <c r="K4552" s="54" t="s">
        <v>537</v>
      </c>
      <c r="L4552" s="89">
        <v>41653</v>
      </c>
      <c r="M4552" s="89"/>
      <c r="N4552" s="54" t="s">
        <v>538</v>
      </c>
      <c r="O4552" s="90">
        <v>1.07977792E-2</v>
      </c>
      <c r="P4552" s="54">
        <v>2</v>
      </c>
    </row>
    <row r="4553" spans="1:16" ht="24">
      <c r="A4553" s="54" t="s">
        <v>225</v>
      </c>
      <c r="B4553" s="54" t="s">
        <v>185</v>
      </c>
      <c r="C4553" s="54" t="s">
        <v>1125</v>
      </c>
      <c r="D4553" s="54" t="s">
        <v>163</v>
      </c>
      <c r="E4553" s="54" t="s">
        <v>365</v>
      </c>
      <c r="F4553" s="54" t="s">
        <v>267</v>
      </c>
      <c r="G4553" s="54" t="s">
        <v>283</v>
      </c>
      <c r="H4553" s="54" t="s">
        <v>283</v>
      </c>
      <c r="I4553" s="54" t="s">
        <v>288</v>
      </c>
      <c r="J4553" s="54" t="s">
        <v>283</v>
      </c>
      <c r="K4553" s="54" t="s">
        <v>541</v>
      </c>
      <c r="L4553" s="89">
        <v>41653</v>
      </c>
      <c r="M4553" s="89"/>
      <c r="N4553" s="54" t="s">
        <v>542</v>
      </c>
      <c r="O4553" s="90">
        <v>1.9038231999999999E-2</v>
      </c>
      <c r="P4553" s="54">
        <v>5</v>
      </c>
    </row>
    <row r="4554" spans="1:16" ht="24">
      <c r="A4554" s="54" t="s">
        <v>225</v>
      </c>
      <c r="B4554" s="54" t="s">
        <v>185</v>
      </c>
      <c r="C4554" s="54" t="s">
        <v>1125</v>
      </c>
      <c r="D4554" s="54" t="s">
        <v>163</v>
      </c>
      <c r="E4554" s="54" t="s">
        <v>365</v>
      </c>
      <c r="F4554" s="54" t="s">
        <v>267</v>
      </c>
      <c r="G4554" s="54" t="s">
        <v>283</v>
      </c>
      <c r="H4554" s="54" t="s">
        <v>283</v>
      </c>
      <c r="I4554" s="54" t="s">
        <v>288</v>
      </c>
      <c r="J4554" s="54" t="s">
        <v>283</v>
      </c>
      <c r="K4554" s="54" t="s">
        <v>543</v>
      </c>
      <c r="L4554" s="89">
        <v>41653</v>
      </c>
      <c r="M4554" s="89"/>
      <c r="N4554" s="54" t="s">
        <v>544</v>
      </c>
      <c r="O4554" s="90">
        <v>5.3988895999999998E-3</v>
      </c>
      <c r="P4554" s="54">
        <v>1</v>
      </c>
    </row>
    <row r="4555" spans="1:16" ht="24">
      <c r="A4555" s="54" t="s">
        <v>225</v>
      </c>
      <c r="B4555" s="54" t="s">
        <v>185</v>
      </c>
      <c r="C4555" s="54" t="s">
        <v>1125</v>
      </c>
      <c r="D4555" s="54" t="s">
        <v>163</v>
      </c>
      <c r="E4555" s="54" t="s">
        <v>365</v>
      </c>
      <c r="F4555" s="54" t="s">
        <v>267</v>
      </c>
      <c r="G4555" s="54" t="s">
        <v>283</v>
      </c>
      <c r="H4555" s="54" t="s">
        <v>283</v>
      </c>
      <c r="I4555" s="54" t="s">
        <v>288</v>
      </c>
      <c r="J4555" s="54" t="s">
        <v>283</v>
      </c>
      <c r="K4555" s="54" t="s">
        <v>555</v>
      </c>
      <c r="L4555" s="89">
        <v>41653</v>
      </c>
      <c r="M4555" s="89"/>
      <c r="N4555" s="54" t="s">
        <v>556</v>
      </c>
      <c r="O4555" s="90">
        <v>1.41554274E-2</v>
      </c>
      <c r="P4555" s="54">
        <v>3</v>
      </c>
    </row>
    <row r="4556" spans="1:16" ht="36">
      <c r="A4556" s="54" t="s">
        <v>225</v>
      </c>
      <c r="B4556" s="54" t="s">
        <v>185</v>
      </c>
      <c r="C4556" s="54" t="s">
        <v>1125</v>
      </c>
      <c r="D4556" s="54" t="s">
        <v>163</v>
      </c>
      <c r="E4556" s="54" t="s">
        <v>365</v>
      </c>
      <c r="F4556" s="54" t="s">
        <v>267</v>
      </c>
      <c r="G4556" s="54" t="s">
        <v>283</v>
      </c>
      <c r="H4556" s="54" t="s">
        <v>193</v>
      </c>
      <c r="I4556" s="54" t="s">
        <v>571</v>
      </c>
      <c r="J4556" s="54" t="s">
        <v>283</v>
      </c>
      <c r="K4556" s="54" t="s">
        <v>578</v>
      </c>
      <c r="L4556" s="89">
        <v>42510</v>
      </c>
      <c r="M4556" s="89"/>
      <c r="N4556" s="54" t="s">
        <v>579</v>
      </c>
      <c r="O4556" s="90">
        <v>5.3988895999999998E-3</v>
      </c>
      <c r="P4556" s="54">
        <v>1</v>
      </c>
    </row>
    <row r="4557" spans="1:16" ht="24">
      <c r="A4557" s="54" t="s">
        <v>225</v>
      </c>
      <c r="B4557" s="54" t="s">
        <v>185</v>
      </c>
      <c r="C4557" s="54" t="s">
        <v>1125</v>
      </c>
      <c r="D4557" s="54" t="s">
        <v>163</v>
      </c>
      <c r="E4557" s="54" t="s">
        <v>365</v>
      </c>
      <c r="F4557" s="54" t="s">
        <v>267</v>
      </c>
      <c r="G4557" s="54" t="s">
        <v>283</v>
      </c>
      <c r="H4557" s="54" t="s">
        <v>193</v>
      </c>
      <c r="I4557" s="54" t="s">
        <v>571</v>
      </c>
      <c r="J4557" s="54" t="s">
        <v>283</v>
      </c>
      <c r="K4557" s="54" t="s">
        <v>580</v>
      </c>
      <c r="L4557" s="89">
        <v>42510</v>
      </c>
      <c r="M4557" s="89"/>
      <c r="N4557" s="54" t="s">
        <v>581</v>
      </c>
      <c r="O4557" s="90">
        <v>3.77922272E-2</v>
      </c>
      <c r="P4557" s="54">
        <v>7</v>
      </c>
    </row>
    <row r="4558" spans="1:16" ht="24">
      <c r="A4558" s="54" t="s">
        <v>225</v>
      </c>
      <c r="B4558" s="54" t="s">
        <v>185</v>
      </c>
      <c r="C4558" s="54" t="s">
        <v>1125</v>
      </c>
      <c r="D4558" s="54" t="s">
        <v>163</v>
      </c>
      <c r="E4558" s="54" t="s">
        <v>365</v>
      </c>
      <c r="F4558" s="54" t="s">
        <v>267</v>
      </c>
      <c r="G4558" s="54" t="s">
        <v>283</v>
      </c>
      <c r="H4558" s="54" t="s">
        <v>193</v>
      </c>
      <c r="I4558" s="54" t="s">
        <v>571</v>
      </c>
      <c r="J4558" s="54" t="s">
        <v>283</v>
      </c>
      <c r="K4558" s="54" t="s">
        <v>582</v>
      </c>
      <c r="L4558" s="89">
        <v>42510</v>
      </c>
      <c r="M4558" s="89"/>
      <c r="N4558" s="54" t="s">
        <v>583</v>
      </c>
      <c r="O4558" s="90">
        <v>4.4618175599999997E-2</v>
      </c>
      <c r="P4558" s="54">
        <v>9</v>
      </c>
    </row>
    <row r="4559" spans="1:16" ht="24">
      <c r="A4559" s="54" t="s">
        <v>225</v>
      </c>
      <c r="B4559" s="54" t="s">
        <v>185</v>
      </c>
      <c r="C4559" s="54" t="s">
        <v>1125</v>
      </c>
      <c r="D4559" s="54" t="s">
        <v>163</v>
      </c>
      <c r="E4559" s="54" t="s">
        <v>365</v>
      </c>
      <c r="F4559" s="54" t="s">
        <v>267</v>
      </c>
      <c r="G4559" s="54" t="s">
        <v>283</v>
      </c>
      <c r="H4559" s="54" t="s">
        <v>193</v>
      </c>
      <c r="I4559" s="54" t="s">
        <v>571</v>
      </c>
      <c r="J4559" s="54" t="s">
        <v>283</v>
      </c>
      <c r="K4559" s="54" t="s">
        <v>588</v>
      </c>
      <c r="L4559" s="89">
        <v>42510</v>
      </c>
      <c r="M4559" s="89"/>
      <c r="N4559" s="54" t="s">
        <v>589</v>
      </c>
      <c r="O4559" s="90">
        <v>5.3988895999999998E-3</v>
      </c>
      <c r="P4559" s="54">
        <v>1</v>
      </c>
    </row>
    <row r="4560" spans="1:16" ht="24">
      <c r="A4560" s="54" t="s">
        <v>225</v>
      </c>
      <c r="B4560" s="54" t="s">
        <v>185</v>
      </c>
      <c r="C4560" s="54" t="s">
        <v>1125</v>
      </c>
      <c r="D4560" s="54" t="s">
        <v>163</v>
      </c>
      <c r="E4560" s="54" t="s">
        <v>365</v>
      </c>
      <c r="F4560" s="54" t="s">
        <v>267</v>
      </c>
      <c r="G4560" s="54" t="s">
        <v>283</v>
      </c>
      <c r="H4560" s="54" t="s">
        <v>592</v>
      </c>
      <c r="I4560" s="54" t="s">
        <v>593</v>
      </c>
      <c r="J4560" s="54" t="s">
        <v>283</v>
      </c>
      <c r="K4560" s="54" t="s">
        <v>592</v>
      </c>
      <c r="L4560" s="89">
        <v>42440</v>
      </c>
      <c r="M4560" s="89"/>
      <c r="N4560" s="54" t="s">
        <v>594</v>
      </c>
      <c r="O4560" s="90">
        <v>3.2974183500000011E-2</v>
      </c>
      <c r="P4560" s="54">
        <v>6</v>
      </c>
    </row>
    <row r="4561" spans="1:16" ht="24">
      <c r="A4561" s="54" t="s">
        <v>225</v>
      </c>
      <c r="B4561" s="54" t="s">
        <v>185</v>
      </c>
      <c r="C4561" s="54" t="s">
        <v>1125</v>
      </c>
      <c r="D4561" s="54" t="s">
        <v>163</v>
      </c>
      <c r="E4561" s="54" t="s">
        <v>365</v>
      </c>
      <c r="F4561" s="54" t="s">
        <v>267</v>
      </c>
      <c r="G4561" s="54" t="s">
        <v>283</v>
      </c>
      <c r="H4561" s="54" t="s">
        <v>557</v>
      </c>
      <c r="I4561" s="54" t="s">
        <v>618</v>
      </c>
      <c r="J4561" s="54" t="s">
        <v>283</v>
      </c>
      <c r="K4561" s="54" t="s">
        <v>557</v>
      </c>
      <c r="L4561" s="89">
        <v>42066</v>
      </c>
      <c r="M4561" s="89"/>
      <c r="N4561" s="54" t="s">
        <v>619</v>
      </c>
      <c r="O4561" s="90">
        <v>1.84675095E-2</v>
      </c>
      <c r="P4561" s="54">
        <v>4</v>
      </c>
    </row>
    <row r="4562" spans="1:16" ht="24">
      <c r="A4562" s="54" t="s">
        <v>225</v>
      </c>
      <c r="B4562" s="54" t="s">
        <v>185</v>
      </c>
      <c r="C4562" s="54" t="s">
        <v>1125</v>
      </c>
      <c r="D4562" s="54" t="s">
        <v>163</v>
      </c>
      <c r="E4562" s="54" t="s">
        <v>365</v>
      </c>
      <c r="F4562" s="54" t="s">
        <v>267</v>
      </c>
      <c r="G4562" s="54" t="s">
        <v>283</v>
      </c>
      <c r="H4562" s="54" t="s">
        <v>295</v>
      </c>
      <c r="I4562" s="54" t="s">
        <v>296</v>
      </c>
      <c r="J4562" s="54" t="s">
        <v>283</v>
      </c>
      <c r="K4562" s="54" t="s">
        <v>295</v>
      </c>
      <c r="L4562" s="89">
        <v>42391</v>
      </c>
      <c r="M4562" s="89"/>
      <c r="N4562" s="54" t="s">
        <v>297</v>
      </c>
      <c r="O4562" s="90">
        <v>4.859000640000001E-2</v>
      </c>
      <c r="P4562" s="54">
        <v>9</v>
      </c>
    </row>
    <row r="4563" spans="1:16" ht="24">
      <c r="A4563" s="54" t="s">
        <v>225</v>
      </c>
      <c r="B4563" s="54" t="s">
        <v>185</v>
      </c>
      <c r="C4563" s="54" t="s">
        <v>1125</v>
      </c>
      <c r="D4563" s="54" t="s">
        <v>163</v>
      </c>
      <c r="E4563" s="54" t="s">
        <v>365</v>
      </c>
      <c r="F4563" s="54" t="s">
        <v>267</v>
      </c>
      <c r="G4563" s="54" t="s">
        <v>642</v>
      </c>
      <c r="H4563" s="54" t="s">
        <v>643</v>
      </c>
      <c r="I4563" s="54" t="s">
        <v>644</v>
      </c>
      <c r="J4563" s="54" t="s">
        <v>642</v>
      </c>
      <c r="K4563" s="54" t="s">
        <v>648</v>
      </c>
      <c r="L4563" s="89">
        <v>42790</v>
      </c>
      <c r="M4563" s="89"/>
      <c r="N4563" s="54" t="s">
        <v>649</v>
      </c>
      <c r="O4563" s="90">
        <v>0</v>
      </c>
      <c r="P4563" s="54">
        <v>1</v>
      </c>
    </row>
    <row r="4564" spans="1:16" ht="24">
      <c r="A4564" s="54" t="s">
        <v>225</v>
      </c>
      <c r="B4564" s="54" t="s">
        <v>185</v>
      </c>
      <c r="C4564" s="54" t="s">
        <v>1125</v>
      </c>
      <c r="D4564" s="54" t="s">
        <v>163</v>
      </c>
      <c r="E4564" s="54" t="s">
        <v>365</v>
      </c>
      <c r="F4564" s="54" t="s">
        <v>267</v>
      </c>
      <c r="G4564" s="54" t="s">
        <v>194</v>
      </c>
      <c r="H4564" s="54" t="s">
        <v>197</v>
      </c>
      <c r="I4564" s="54" t="s">
        <v>695</v>
      </c>
      <c r="J4564" s="54" t="s">
        <v>194</v>
      </c>
      <c r="K4564" s="54" t="s">
        <v>696</v>
      </c>
      <c r="L4564" s="89">
        <v>42888</v>
      </c>
      <c r="M4564" s="89"/>
      <c r="N4564" s="54" t="s">
        <v>697</v>
      </c>
      <c r="O4564" s="90">
        <v>0.1025789025</v>
      </c>
      <c r="P4564" s="54">
        <v>20</v>
      </c>
    </row>
    <row r="4565" spans="1:16" ht="24">
      <c r="A4565" s="54" t="s">
        <v>225</v>
      </c>
      <c r="B4565" s="54" t="s">
        <v>185</v>
      </c>
      <c r="C4565" s="54" t="s">
        <v>1125</v>
      </c>
      <c r="D4565" s="54" t="s">
        <v>163</v>
      </c>
      <c r="E4565" s="54" t="s">
        <v>365</v>
      </c>
      <c r="F4565" s="54" t="s">
        <v>267</v>
      </c>
      <c r="G4565" s="54" t="s">
        <v>194</v>
      </c>
      <c r="H4565" s="54" t="s">
        <v>197</v>
      </c>
      <c r="I4565" s="54" t="s">
        <v>695</v>
      </c>
      <c r="J4565" s="54" t="s">
        <v>194</v>
      </c>
      <c r="K4565" s="54" t="s">
        <v>700</v>
      </c>
      <c r="L4565" s="89">
        <v>42888</v>
      </c>
      <c r="M4565" s="89"/>
      <c r="N4565" s="54" t="s">
        <v>701</v>
      </c>
      <c r="O4565" s="90">
        <v>5.3988895999999998E-3</v>
      </c>
      <c r="P4565" s="54">
        <v>1</v>
      </c>
    </row>
    <row r="4566" spans="1:16" ht="24">
      <c r="A4566" s="54" t="s">
        <v>225</v>
      </c>
      <c r="B4566" s="54" t="s">
        <v>185</v>
      </c>
      <c r="C4566" s="54" t="s">
        <v>1125</v>
      </c>
      <c r="D4566" s="54" t="s">
        <v>163</v>
      </c>
      <c r="E4566" s="54" t="s">
        <v>365</v>
      </c>
      <c r="F4566" s="54" t="s">
        <v>267</v>
      </c>
      <c r="G4566" s="54" t="s">
        <v>194</v>
      </c>
      <c r="H4566" s="54" t="s">
        <v>197</v>
      </c>
      <c r="I4566" s="54" t="s">
        <v>695</v>
      </c>
      <c r="J4566" s="54" t="s">
        <v>194</v>
      </c>
      <c r="K4566" s="54" t="s">
        <v>705</v>
      </c>
      <c r="L4566" s="89">
        <v>42888</v>
      </c>
      <c r="M4566" s="89"/>
      <c r="N4566" s="54" t="s">
        <v>706</v>
      </c>
      <c r="O4566" s="90">
        <v>5.3988895999999998E-3</v>
      </c>
      <c r="P4566" s="54">
        <v>1</v>
      </c>
    </row>
    <row r="4567" spans="1:16" ht="24">
      <c r="A4567" s="54" t="s">
        <v>225</v>
      </c>
      <c r="B4567" s="54" t="s">
        <v>185</v>
      </c>
      <c r="C4567" s="54" t="s">
        <v>1125</v>
      </c>
      <c r="D4567" s="54" t="s">
        <v>163</v>
      </c>
      <c r="E4567" s="54" t="s">
        <v>365</v>
      </c>
      <c r="F4567" s="54" t="s">
        <v>267</v>
      </c>
      <c r="G4567" s="54" t="s">
        <v>194</v>
      </c>
      <c r="H4567" s="54" t="s">
        <v>197</v>
      </c>
      <c r="I4567" s="54" t="s">
        <v>695</v>
      </c>
      <c r="J4567" s="54" t="s">
        <v>194</v>
      </c>
      <c r="K4567" s="54" t="s">
        <v>709</v>
      </c>
      <c r="L4567" s="89">
        <v>42888</v>
      </c>
      <c r="M4567" s="89"/>
      <c r="N4567" s="54" t="s">
        <v>710</v>
      </c>
      <c r="O4567" s="90">
        <v>2.8415632000000001E-3</v>
      </c>
      <c r="P4567" s="54">
        <v>1</v>
      </c>
    </row>
    <row r="4568" spans="1:16" ht="24">
      <c r="A4568" s="54" t="s">
        <v>225</v>
      </c>
      <c r="B4568" s="54" t="s">
        <v>185</v>
      </c>
      <c r="C4568" s="54" t="s">
        <v>1125</v>
      </c>
      <c r="D4568" s="54" t="s">
        <v>163</v>
      </c>
      <c r="E4568" s="54" t="s">
        <v>365</v>
      </c>
      <c r="F4568" s="54" t="s">
        <v>267</v>
      </c>
      <c r="G4568" s="54" t="s">
        <v>194</v>
      </c>
      <c r="H4568" s="54" t="s">
        <v>715</v>
      </c>
      <c r="I4568" s="54" t="s">
        <v>716</v>
      </c>
      <c r="J4568" s="54" t="s">
        <v>194</v>
      </c>
      <c r="K4568" s="54" t="s">
        <v>715</v>
      </c>
      <c r="L4568" s="89">
        <v>42627</v>
      </c>
      <c r="M4568" s="89"/>
      <c r="N4568" s="54" t="s">
        <v>717</v>
      </c>
      <c r="O4568" s="90">
        <v>9.2460371499999985E-2</v>
      </c>
      <c r="P4568" s="54">
        <v>19</v>
      </c>
    </row>
    <row r="4569" spans="1:16" ht="24">
      <c r="A4569" s="54" t="s">
        <v>225</v>
      </c>
      <c r="B4569" s="54" t="s">
        <v>185</v>
      </c>
      <c r="C4569" s="54" t="s">
        <v>1125</v>
      </c>
      <c r="D4569" s="54" t="s">
        <v>163</v>
      </c>
      <c r="E4569" s="54" t="s">
        <v>365</v>
      </c>
      <c r="F4569" s="54" t="s">
        <v>267</v>
      </c>
      <c r="G4569" s="54" t="s">
        <v>194</v>
      </c>
      <c r="H4569" s="54" t="s">
        <v>715</v>
      </c>
      <c r="I4569" s="54" t="s">
        <v>718</v>
      </c>
      <c r="J4569" s="54" t="s">
        <v>194</v>
      </c>
      <c r="K4569" s="54" t="s">
        <v>721</v>
      </c>
      <c r="L4569" s="89">
        <v>42678</v>
      </c>
      <c r="M4569" s="89"/>
      <c r="N4569" s="54" t="s">
        <v>722</v>
      </c>
      <c r="O4569" s="90">
        <v>5.3988895999999998E-3</v>
      </c>
      <c r="P4569" s="54">
        <v>1</v>
      </c>
    </row>
    <row r="4570" spans="1:16" ht="24">
      <c r="A4570" s="54" t="s">
        <v>225</v>
      </c>
      <c r="B4570" s="54" t="s">
        <v>185</v>
      </c>
      <c r="C4570" s="54" t="s">
        <v>1125</v>
      </c>
      <c r="D4570" s="54" t="s">
        <v>163</v>
      </c>
      <c r="E4570" s="54" t="s">
        <v>365</v>
      </c>
      <c r="F4570" s="54" t="s">
        <v>267</v>
      </c>
      <c r="G4570" s="54" t="s">
        <v>194</v>
      </c>
      <c r="H4570" s="54" t="s">
        <v>346</v>
      </c>
      <c r="I4570" s="54" t="s">
        <v>723</v>
      </c>
      <c r="J4570" s="54" t="s">
        <v>194</v>
      </c>
      <c r="K4570" s="54" t="s">
        <v>346</v>
      </c>
      <c r="L4570" s="89">
        <v>41744</v>
      </c>
      <c r="M4570" s="89"/>
      <c r="N4570" s="54" t="s">
        <v>724</v>
      </c>
      <c r="O4570" s="90">
        <v>0.19227363359999999</v>
      </c>
      <c r="P4570" s="54">
        <v>38</v>
      </c>
    </row>
    <row r="4571" spans="1:16" ht="24">
      <c r="A4571" s="54" t="s">
        <v>225</v>
      </c>
      <c r="B4571" s="54" t="s">
        <v>185</v>
      </c>
      <c r="C4571" s="54" t="s">
        <v>1125</v>
      </c>
      <c r="D4571" s="54" t="s">
        <v>163</v>
      </c>
      <c r="E4571" s="54" t="s">
        <v>365</v>
      </c>
      <c r="F4571" s="54" t="s">
        <v>267</v>
      </c>
      <c r="G4571" s="54" t="s">
        <v>194</v>
      </c>
      <c r="H4571" s="54" t="s">
        <v>725</v>
      </c>
      <c r="I4571" s="54" t="s">
        <v>726</v>
      </c>
      <c r="J4571" s="54" t="s">
        <v>194</v>
      </c>
      <c r="K4571" s="54" t="s">
        <v>725</v>
      </c>
      <c r="L4571" s="89">
        <v>41660</v>
      </c>
      <c r="M4571" s="89"/>
      <c r="N4571" s="54" t="s">
        <v>727</v>
      </c>
      <c r="O4571" s="90">
        <v>2.2731552115999998</v>
      </c>
      <c r="P4571" s="54">
        <v>478</v>
      </c>
    </row>
    <row r="4572" spans="1:16" ht="24">
      <c r="A4572" s="54" t="s">
        <v>225</v>
      </c>
      <c r="B4572" s="54" t="s">
        <v>185</v>
      </c>
      <c r="C4572" s="54" t="s">
        <v>1125</v>
      </c>
      <c r="D4572" s="54" t="s">
        <v>163</v>
      </c>
      <c r="E4572" s="54" t="s">
        <v>365</v>
      </c>
      <c r="F4572" s="54" t="s">
        <v>267</v>
      </c>
      <c r="G4572" s="54" t="s">
        <v>198</v>
      </c>
      <c r="H4572" s="54" t="s">
        <v>728</v>
      </c>
      <c r="I4572" s="54" t="s">
        <v>729</v>
      </c>
      <c r="J4572" s="54" t="s">
        <v>198</v>
      </c>
      <c r="K4572" s="54" t="s">
        <v>736</v>
      </c>
      <c r="L4572" s="89">
        <v>42657</v>
      </c>
      <c r="M4572" s="89"/>
      <c r="N4572" s="54" t="s">
        <v>737</v>
      </c>
      <c r="O4572" s="90">
        <v>0</v>
      </c>
      <c r="P4572" s="54">
        <v>1</v>
      </c>
    </row>
    <row r="4573" spans="1:16" ht="24">
      <c r="A4573" s="54" t="s">
        <v>225</v>
      </c>
      <c r="B4573" s="54" t="s">
        <v>185</v>
      </c>
      <c r="C4573" s="54" t="s">
        <v>1125</v>
      </c>
      <c r="D4573" s="54" t="s">
        <v>163</v>
      </c>
      <c r="E4573" s="54" t="s">
        <v>365</v>
      </c>
      <c r="F4573" s="54" t="s">
        <v>267</v>
      </c>
      <c r="G4573" s="54" t="s">
        <v>198</v>
      </c>
      <c r="H4573" s="54" t="s">
        <v>752</v>
      </c>
      <c r="I4573" s="54" t="s">
        <v>753</v>
      </c>
      <c r="J4573" s="54" t="s">
        <v>198</v>
      </c>
      <c r="K4573" s="54" t="s">
        <v>752</v>
      </c>
      <c r="L4573" s="89">
        <v>42031</v>
      </c>
      <c r="M4573" s="89"/>
      <c r="N4573" s="54" t="s">
        <v>754</v>
      </c>
      <c r="O4573" s="90">
        <v>5.3988895999999998E-3</v>
      </c>
      <c r="P4573" s="54">
        <v>1</v>
      </c>
    </row>
    <row r="4574" spans="1:16" ht="24">
      <c r="A4574" s="54" t="s">
        <v>225</v>
      </c>
      <c r="B4574" s="54" t="s">
        <v>185</v>
      </c>
      <c r="C4574" s="54" t="s">
        <v>1125</v>
      </c>
      <c r="D4574" s="54" t="s">
        <v>163</v>
      </c>
      <c r="E4574" s="54" t="s">
        <v>365</v>
      </c>
      <c r="F4574" s="54" t="s">
        <v>267</v>
      </c>
      <c r="G4574" s="54" t="s">
        <v>198</v>
      </c>
      <c r="H4574" s="54" t="s">
        <v>755</v>
      </c>
      <c r="I4574" s="54" t="s">
        <v>756</v>
      </c>
      <c r="J4574" s="54" t="s">
        <v>198</v>
      </c>
      <c r="K4574" s="54" t="s">
        <v>759</v>
      </c>
      <c r="L4574" s="89">
        <v>42101</v>
      </c>
      <c r="M4574" s="89"/>
      <c r="N4574" s="54" t="s">
        <v>760</v>
      </c>
      <c r="O4574" s="90">
        <v>2.20042602E-2</v>
      </c>
      <c r="P4574" s="54">
        <v>7</v>
      </c>
    </row>
    <row r="4575" spans="1:16" ht="24">
      <c r="A4575" s="54" t="s">
        <v>225</v>
      </c>
      <c r="B4575" s="54" t="s">
        <v>185</v>
      </c>
      <c r="C4575" s="54" t="s">
        <v>1125</v>
      </c>
      <c r="D4575" s="54" t="s">
        <v>163</v>
      </c>
      <c r="E4575" s="54" t="s">
        <v>365</v>
      </c>
      <c r="F4575" s="54" t="s">
        <v>267</v>
      </c>
      <c r="G4575" s="54" t="s">
        <v>198</v>
      </c>
      <c r="H4575" s="54" t="s">
        <v>755</v>
      </c>
      <c r="I4575" s="54" t="s">
        <v>756</v>
      </c>
      <c r="J4575" s="54" t="s">
        <v>198</v>
      </c>
      <c r="K4575" s="54" t="s">
        <v>765</v>
      </c>
      <c r="L4575" s="89">
        <v>42101</v>
      </c>
      <c r="M4575" s="89"/>
      <c r="N4575" s="54" t="s">
        <v>766</v>
      </c>
      <c r="O4575" s="90">
        <v>5.3988895999999998E-3</v>
      </c>
      <c r="P4575" s="54">
        <v>1</v>
      </c>
    </row>
    <row r="4576" spans="1:16" ht="24">
      <c r="A4576" s="54" t="s">
        <v>225</v>
      </c>
      <c r="B4576" s="54" t="s">
        <v>185</v>
      </c>
      <c r="C4576" s="54" t="s">
        <v>1125</v>
      </c>
      <c r="D4576" s="54" t="s">
        <v>163</v>
      </c>
      <c r="E4576" s="54" t="s">
        <v>365</v>
      </c>
      <c r="F4576" s="54" t="s">
        <v>267</v>
      </c>
      <c r="G4576" s="54" t="s">
        <v>198</v>
      </c>
      <c r="H4576" s="54" t="s">
        <v>755</v>
      </c>
      <c r="I4576" s="54" t="s">
        <v>756</v>
      </c>
      <c r="J4576" s="54" t="s">
        <v>198</v>
      </c>
      <c r="K4576" s="54" t="s">
        <v>767</v>
      </c>
      <c r="L4576" s="89">
        <v>42101</v>
      </c>
      <c r="M4576" s="89"/>
      <c r="N4576" s="54" t="s">
        <v>768</v>
      </c>
      <c r="O4576" s="90">
        <v>1.6095749100000001E-2</v>
      </c>
      <c r="P4576" s="54">
        <v>5</v>
      </c>
    </row>
    <row r="4577" spans="1:16" ht="24">
      <c r="A4577" s="54" t="s">
        <v>225</v>
      </c>
      <c r="B4577" s="54" t="s">
        <v>185</v>
      </c>
      <c r="C4577" s="54" t="s">
        <v>1125</v>
      </c>
      <c r="D4577" s="54" t="s">
        <v>163</v>
      </c>
      <c r="E4577" s="54" t="s">
        <v>365</v>
      </c>
      <c r="F4577" s="54" t="s">
        <v>267</v>
      </c>
      <c r="G4577" s="54" t="s">
        <v>198</v>
      </c>
      <c r="H4577" s="54" t="s">
        <v>755</v>
      </c>
      <c r="I4577" s="54" t="s">
        <v>756</v>
      </c>
      <c r="J4577" s="54" t="s">
        <v>198</v>
      </c>
      <c r="K4577" s="54" t="s">
        <v>769</v>
      </c>
      <c r="L4577" s="89">
        <v>42101</v>
      </c>
      <c r="M4577" s="89"/>
      <c r="N4577" s="54" t="s">
        <v>770</v>
      </c>
      <c r="O4577" s="90">
        <v>5.6425148899999999E-2</v>
      </c>
      <c r="P4577" s="54">
        <v>12</v>
      </c>
    </row>
    <row r="4578" spans="1:16" ht="24">
      <c r="A4578" s="54" t="s">
        <v>225</v>
      </c>
      <c r="B4578" s="54" t="s">
        <v>185</v>
      </c>
      <c r="C4578" s="54" t="s">
        <v>1125</v>
      </c>
      <c r="D4578" s="54" t="s">
        <v>163</v>
      </c>
      <c r="E4578" s="54" t="s">
        <v>365</v>
      </c>
      <c r="F4578" s="54" t="s">
        <v>267</v>
      </c>
      <c r="G4578" s="54" t="s">
        <v>198</v>
      </c>
      <c r="H4578" s="54" t="s">
        <v>776</v>
      </c>
      <c r="I4578" s="54" t="s">
        <v>779</v>
      </c>
      <c r="J4578" s="54" t="s">
        <v>198</v>
      </c>
      <c r="K4578" s="54" t="s">
        <v>782</v>
      </c>
      <c r="L4578" s="89">
        <v>42307</v>
      </c>
      <c r="M4578" s="89"/>
      <c r="N4578" s="54" t="s">
        <v>783</v>
      </c>
      <c r="O4578" s="90">
        <v>0</v>
      </c>
      <c r="P4578" s="54">
        <v>1</v>
      </c>
    </row>
    <row r="4579" spans="1:16" ht="24">
      <c r="A4579" s="54" t="s">
        <v>225</v>
      </c>
      <c r="B4579" s="54" t="s">
        <v>185</v>
      </c>
      <c r="C4579" s="54" t="s">
        <v>1125</v>
      </c>
      <c r="D4579" s="54" t="s">
        <v>163</v>
      </c>
      <c r="E4579" s="54" t="s">
        <v>365</v>
      </c>
      <c r="F4579" s="54" t="s">
        <v>267</v>
      </c>
      <c r="G4579" s="54" t="s">
        <v>256</v>
      </c>
      <c r="H4579" s="54" t="s">
        <v>788</v>
      </c>
      <c r="I4579" s="54" t="s">
        <v>789</v>
      </c>
      <c r="J4579" s="54" t="s">
        <v>256</v>
      </c>
      <c r="K4579" s="54" t="s">
        <v>788</v>
      </c>
      <c r="L4579" s="89">
        <v>1</v>
      </c>
      <c r="M4579" s="89"/>
      <c r="N4579" s="54" t="s">
        <v>790</v>
      </c>
      <c r="O4579" s="90">
        <v>5.3988895999999998E-3</v>
      </c>
      <c r="P4579" s="54">
        <v>1</v>
      </c>
    </row>
    <row r="4580" spans="1:16" ht="24">
      <c r="A4580" s="54" t="s">
        <v>225</v>
      </c>
      <c r="B4580" s="54" t="s">
        <v>185</v>
      </c>
      <c r="C4580" s="54" t="s">
        <v>1125</v>
      </c>
      <c r="D4580" s="54" t="s">
        <v>163</v>
      </c>
      <c r="E4580" s="54" t="s">
        <v>365</v>
      </c>
      <c r="F4580" s="54" t="s">
        <v>267</v>
      </c>
      <c r="G4580" s="54" t="s">
        <v>256</v>
      </c>
      <c r="H4580" s="54" t="s">
        <v>298</v>
      </c>
      <c r="I4580" s="54" t="s">
        <v>299</v>
      </c>
      <c r="J4580" s="54" t="s">
        <v>256</v>
      </c>
      <c r="K4580" s="54" t="s">
        <v>300</v>
      </c>
      <c r="L4580" s="89">
        <v>42601</v>
      </c>
      <c r="M4580" s="89"/>
      <c r="N4580" s="54" t="s">
        <v>301</v>
      </c>
      <c r="O4580" s="90">
        <v>1.2707647900000001E-2</v>
      </c>
      <c r="P4580" s="54">
        <v>4</v>
      </c>
    </row>
    <row r="4581" spans="1:16" ht="24">
      <c r="A4581" s="54" t="s">
        <v>225</v>
      </c>
      <c r="B4581" s="54" t="s">
        <v>185</v>
      </c>
      <c r="C4581" s="54" t="s">
        <v>1125</v>
      </c>
      <c r="D4581" s="54" t="s">
        <v>163</v>
      </c>
      <c r="E4581" s="54" t="s">
        <v>365</v>
      </c>
      <c r="F4581" s="54" t="s">
        <v>267</v>
      </c>
      <c r="G4581" s="54" t="s">
        <v>256</v>
      </c>
      <c r="H4581" s="54" t="s">
        <v>298</v>
      </c>
      <c r="I4581" s="54" t="s">
        <v>299</v>
      </c>
      <c r="J4581" s="54" t="s">
        <v>256</v>
      </c>
      <c r="K4581" s="54" t="s">
        <v>791</v>
      </c>
      <c r="L4581" s="89">
        <v>42601</v>
      </c>
      <c r="M4581" s="89"/>
      <c r="N4581" s="54" t="s">
        <v>792</v>
      </c>
      <c r="O4581" s="90">
        <v>2.4362528000000001E-3</v>
      </c>
      <c r="P4581" s="54">
        <v>1</v>
      </c>
    </row>
    <row r="4582" spans="1:16" ht="24">
      <c r="A4582" s="54" t="s">
        <v>225</v>
      </c>
      <c r="B4582" s="54" t="s">
        <v>185</v>
      </c>
      <c r="C4582" s="54" t="s">
        <v>1125</v>
      </c>
      <c r="D4582" s="54" t="s">
        <v>163</v>
      </c>
      <c r="E4582" s="54" t="s">
        <v>365</v>
      </c>
      <c r="F4582" s="54" t="s">
        <v>267</v>
      </c>
      <c r="G4582" s="54" t="s">
        <v>256</v>
      </c>
      <c r="H4582" s="54" t="s">
        <v>298</v>
      </c>
      <c r="I4582" s="54" t="s">
        <v>299</v>
      </c>
      <c r="J4582" s="54" t="s">
        <v>256</v>
      </c>
      <c r="K4582" s="54" t="s">
        <v>298</v>
      </c>
      <c r="L4582" s="89">
        <v>42601</v>
      </c>
      <c r="M4582" s="89"/>
      <c r="N4582" s="54" t="s">
        <v>793</v>
      </c>
      <c r="O4582" s="90">
        <v>8.5526026500000005E-2</v>
      </c>
      <c r="P4582" s="54">
        <v>24</v>
      </c>
    </row>
    <row r="4583" spans="1:16" ht="24">
      <c r="A4583" s="54" t="s">
        <v>225</v>
      </c>
      <c r="B4583" s="54" t="s">
        <v>185</v>
      </c>
      <c r="C4583" s="54" t="s">
        <v>1125</v>
      </c>
      <c r="D4583" s="54" t="s">
        <v>163</v>
      </c>
      <c r="E4583" s="54" t="s">
        <v>365</v>
      </c>
      <c r="F4583" s="54" t="s">
        <v>267</v>
      </c>
      <c r="G4583" s="54" t="s">
        <v>256</v>
      </c>
      <c r="H4583" s="54" t="s">
        <v>298</v>
      </c>
      <c r="I4583" s="54" t="s">
        <v>299</v>
      </c>
      <c r="J4583" s="54" t="s">
        <v>256</v>
      </c>
      <c r="K4583" s="54" t="s">
        <v>794</v>
      </c>
      <c r="L4583" s="89">
        <v>42601</v>
      </c>
      <c r="M4583" s="89"/>
      <c r="N4583" s="54" t="s">
        <v>795</v>
      </c>
      <c r="O4583" s="90">
        <v>4.8725056000000003E-3</v>
      </c>
      <c r="P4583" s="54">
        <v>2</v>
      </c>
    </row>
    <row r="4584" spans="1:16" ht="24">
      <c r="A4584" s="54" t="s">
        <v>225</v>
      </c>
      <c r="B4584" s="54" t="s">
        <v>185</v>
      </c>
      <c r="C4584" s="54" t="s">
        <v>1125</v>
      </c>
      <c r="D4584" s="54" t="s">
        <v>163</v>
      </c>
      <c r="E4584" s="54" t="s">
        <v>365</v>
      </c>
      <c r="F4584" s="54" t="s">
        <v>267</v>
      </c>
      <c r="G4584" s="54" t="s">
        <v>256</v>
      </c>
      <c r="H4584" s="54" t="s">
        <v>298</v>
      </c>
      <c r="I4584" s="54" t="s">
        <v>299</v>
      </c>
      <c r="J4584" s="54" t="s">
        <v>256</v>
      </c>
      <c r="K4584" s="54" t="s">
        <v>796</v>
      </c>
      <c r="L4584" s="89">
        <v>42601</v>
      </c>
      <c r="M4584" s="89"/>
      <c r="N4584" s="54" t="s">
        <v>797</v>
      </c>
      <c r="O4584" s="90">
        <v>7.8351424000000017E-3</v>
      </c>
      <c r="P4584" s="54">
        <v>2</v>
      </c>
    </row>
    <row r="4585" spans="1:16" ht="24">
      <c r="A4585" s="54" t="s">
        <v>225</v>
      </c>
      <c r="B4585" s="54" t="s">
        <v>185</v>
      </c>
      <c r="C4585" s="54" t="s">
        <v>1125</v>
      </c>
      <c r="D4585" s="54" t="s">
        <v>163</v>
      </c>
      <c r="E4585" s="54" t="s">
        <v>365</v>
      </c>
      <c r="F4585" s="54" t="s">
        <v>267</v>
      </c>
      <c r="G4585" s="54" t="s">
        <v>256</v>
      </c>
      <c r="H4585" s="54" t="s">
        <v>798</v>
      </c>
      <c r="I4585" s="54" t="s">
        <v>799</v>
      </c>
      <c r="J4585" s="54" t="s">
        <v>256</v>
      </c>
      <c r="K4585" s="54" t="s">
        <v>798</v>
      </c>
      <c r="L4585" s="89">
        <v>42944</v>
      </c>
      <c r="M4585" s="89"/>
      <c r="N4585" s="54" t="s">
        <v>800</v>
      </c>
      <c r="O4585" s="90">
        <v>1.0555632000000001E-2</v>
      </c>
      <c r="P4585" s="54">
        <v>6</v>
      </c>
    </row>
    <row r="4586" spans="1:16" ht="24">
      <c r="A4586" s="54" t="s">
        <v>225</v>
      </c>
      <c r="B4586" s="54" t="s">
        <v>185</v>
      </c>
      <c r="C4586" s="54" t="s">
        <v>1125</v>
      </c>
      <c r="D4586" s="54" t="s">
        <v>163</v>
      </c>
      <c r="E4586" s="54" t="s">
        <v>365</v>
      </c>
      <c r="F4586" s="54" t="s">
        <v>267</v>
      </c>
      <c r="G4586" s="54" t="s">
        <v>256</v>
      </c>
      <c r="H4586" s="54" t="s">
        <v>1393</v>
      </c>
      <c r="I4586" s="54" t="s">
        <v>1394</v>
      </c>
      <c r="J4586" s="54" t="s">
        <v>256</v>
      </c>
      <c r="K4586" s="54" t="s">
        <v>1393</v>
      </c>
      <c r="L4586" s="89">
        <v>42998</v>
      </c>
      <c r="M4586" s="89"/>
      <c r="N4586" s="54" t="s">
        <v>1395</v>
      </c>
      <c r="O4586" s="90">
        <v>7.3087582999999999E-3</v>
      </c>
      <c r="P4586" s="54">
        <v>3</v>
      </c>
    </row>
    <row r="4587" spans="1:16" ht="24">
      <c r="A4587" s="54" t="s">
        <v>225</v>
      </c>
      <c r="B4587" s="54" t="s">
        <v>185</v>
      </c>
      <c r="C4587" s="54" t="s">
        <v>1125</v>
      </c>
      <c r="D4587" s="54" t="s">
        <v>163</v>
      </c>
      <c r="E4587" s="54" t="s">
        <v>365</v>
      </c>
      <c r="F4587" s="54" t="s">
        <v>267</v>
      </c>
      <c r="G4587" s="54" t="s">
        <v>302</v>
      </c>
      <c r="H4587" s="54" t="s">
        <v>820</v>
      </c>
      <c r="I4587" s="54" t="s">
        <v>821</v>
      </c>
      <c r="J4587" s="54" t="s">
        <v>302</v>
      </c>
      <c r="K4587" s="54" t="s">
        <v>822</v>
      </c>
      <c r="L4587" s="89">
        <v>42594</v>
      </c>
      <c r="M4587" s="89"/>
      <c r="N4587" s="54" t="s">
        <v>823</v>
      </c>
      <c r="O4587" s="90">
        <v>5.3988895999999998E-3</v>
      </c>
      <c r="P4587" s="54">
        <v>1</v>
      </c>
    </row>
    <row r="4588" spans="1:16" ht="24">
      <c r="A4588" s="54" t="s">
        <v>225</v>
      </c>
      <c r="B4588" s="54" t="s">
        <v>185</v>
      </c>
      <c r="C4588" s="54" t="s">
        <v>1125</v>
      </c>
      <c r="D4588" s="54" t="s">
        <v>163</v>
      </c>
      <c r="E4588" s="54" t="s">
        <v>365</v>
      </c>
      <c r="F4588" s="54" t="s">
        <v>267</v>
      </c>
      <c r="G4588" s="54" t="s">
        <v>302</v>
      </c>
      <c r="H4588" s="54" t="s">
        <v>820</v>
      </c>
      <c r="I4588" s="54" t="s">
        <v>821</v>
      </c>
      <c r="J4588" s="54" t="s">
        <v>302</v>
      </c>
      <c r="K4588" s="54" t="s">
        <v>824</v>
      </c>
      <c r="L4588" s="89">
        <v>42594</v>
      </c>
      <c r="M4588" s="89"/>
      <c r="N4588" s="54" t="s">
        <v>825</v>
      </c>
      <c r="O4588" s="90">
        <v>5.3988895999999998E-3</v>
      </c>
      <c r="P4588" s="54">
        <v>1</v>
      </c>
    </row>
    <row r="4589" spans="1:16" ht="24">
      <c r="A4589" s="54" t="s">
        <v>225</v>
      </c>
      <c r="B4589" s="54" t="s">
        <v>185</v>
      </c>
      <c r="C4589" s="54" t="s">
        <v>1125</v>
      </c>
      <c r="D4589" s="54" t="s">
        <v>163</v>
      </c>
      <c r="E4589" s="54" t="s">
        <v>365</v>
      </c>
      <c r="F4589" s="54" t="s">
        <v>267</v>
      </c>
      <c r="G4589" s="54" t="s">
        <v>302</v>
      </c>
      <c r="H4589" s="54" t="s">
        <v>820</v>
      </c>
      <c r="I4589" s="54" t="s">
        <v>821</v>
      </c>
      <c r="J4589" s="54" t="s">
        <v>302</v>
      </c>
      <c r="K4589" s="54" t="s">
        <v>826</v>
      </c>
      <c r="L4589" s="89">
        <v>42594</v>
      </c>
      <c r="M4589" s="89"/>
      <c r="N4589" s="54" t="s">
        <v>827</v>
      </c>
      <c r="O4589" s="90">
        <v>5.3988895999999998E-3</v>
      </c>
      <c r="P4589" s="54">
        <v>1</v>
      </c>
    </row>
    <row r="4590" spans="1:16" ht="24">
      <c r="A4590" s="54" t="s">
        <v>225</v>
      </c>
      <c r="B4590" s="54" t="s">
        <v>185</v>
      </c>
      <c r="C4590" s="54" t="s">
        <v>1125</v>
      </c>
      <c r="D4590" s="54" t="s">
        <v>163</v>
      </c>
      <c r="E4590" s="54" t="s">
        <v>365</v>
      </c>
      <c r="F4590" s="54" t="s">
        <v>267</v>
      </c>
      <c r="G4590" s="54" t="s">
        <v>302</v>
      </c>
      <c r="H4590" s="54" t="s">
        <v>830</v>
      </c>
      <c r="I4590" s="54" t="s">
        <v>831</v>
      </c>
      <c r="J4590" s="54" t="s">
        <v>302</v>
      </c>
      <c r="K4590" s="54" t="s">
        <v>832</v>
      </c>
      <c r="L4590" s="89">
        <v>41695</v>
      </c>
      <c r="M4590" s="89"/>
      <c r="N4590" s="54" t="s">
        <v>833</v>
      </c>
      <c r="O4590" s="90">
        <v>5.1026259300000001E-2</v>
      </c>
      <c r="P4590" s="54">
        <v>10</v>
      </c>
    </row>
    <row r="4591" spans="1:16" ht="24">
      <c r="A4591" s="54" t="s">
        <v>225</v>
      </c>
      <c r="B4591" s="54" t="s">
        <v>185</v>
      </c>
      <c r="C4591" s="54" t="s">
        <v>1125</v>
      </c>
      <c r="D4591" s="54" t="s">
        <v>163</v>
      </c>
      <c r="E4591" s="54" t="s">
        <v>365</v>
      </c>
      <c r="F4591" s="54" t="s">
        <v>267</v>
      </c>
      <c r="G4591" s="54" t="s">
        <v>302</v>
      </c>
      <c r="H4591" s="54" t="s">
        <v>830</v>
      </c>
      <c r="I4591" s="54" t="s">
        <v>831</v>
      </c>
      <c r="J4591" s="54" t="s">
        <v>302</v>
      </c>
      <c r="K4591" s="54" t="s">
        <v>834</v>
      </c>
      <c r="L4591" s="89">
        <v>41695</v>
      </c>
      <c r="M4591" s="89"/>
      <c r="N4591" s="54" t="s">
        <v>835</v>
      </c>
      <c r="O4591" s="90">
        <v>1.6075595200000001E-2</v>
      </c>
      <c r="P4591" s="54">
        <v>4</v>
      </c>
    </row>
    <row r="4592" spans="1:16" ht="24">
      <c r="A4592" s="54" t="s">
        <v>225</v>
      </c>
      <c r="B4592" s="54" t="s">
        <v>185</v>
      </c>
      <c r="C4592" s="54" t="s">
        <v>1125</v>
      </c>
      <c r="D4592" s="54" t="s">
        <v>163</v>
      </c>
      <c r="E4592" s="54" t="s">
        <v>365</v>
      </c>
      <c r="F4592" s="54" t="s">
        <v>267</v>
      </c>
      <c r="G4592" s="54" t="s">
        <v>302</v>
      </c>
      <c r="H4592" s="54" t="s">
        <v>830</v>
      </c>
      <c r="I4592" s="54" t="s">
        <v>831</v>
      </c>
      <c r="J4592" s="54" t="s">
        <v>302</v>
      </c>
      <c r="K4592" s="54" t="s">
        <v>836</v>
      </c>
      <c r="L4592" s="89">
        <v>41695</v>
      </c>
      <c r="M4592" s="89"/>
      <c r="N4592" s="54" t="s">
        <v>837</v>
      </c>
      <c r="O4592" s="90">
        <v>5.3988895999999998E-3</v>
      </c>
      <c r="P4592" s="54">
        <v>1</v>
      </c>
    </row>
    <row r="4593" spans="1:16" ht="24">
      <c r="A4593" s="54" t="s">
        <v>225</v>
      </c>
      <c r="B4593" s="54" t="s">
        <v>185</v>
      </c>
      <c r="C4593" s="54" t="s">
        <v>1125</v>
      </c>
      <c r="D4593" s="54" t="s">
        <v>163</v>
      </c>
      <c r="E4593" s="54" t="s">
        <v>365</v>
      </c>
      <c r="F4593" s="54" t="s">
        <v>267</v>
      </c>
      <c r="G4593" s="54" t="s">
        <v>302</v>
      </c>
      <c r="H4593" s="54" t="s">
        <v>830</v>
      </c>
      <c r="I4593" s="54" t="s">
        <v>831</v>
      </c>
      <c r="J4593" s="54" t="s">
        <v>302</v>
      </c>
      <c r="K4593" s="54" t="s">
        <v>838</v>
      </c>
      <c r="L4593" s="89">
        <v>41695</v>
      </c>
      <c r="M4593" s="89"/>
      <c r="N4593" s="54" t="s">
        <v>839</v>
      </c>
      <c r="O4593" s="90">
        <v>5.3988895999999998E-3</v>
      </c>
      <c r="P4593" s="54">
        <v>2</v>
      </c>
    </row>
    <row r="4594" spans="1:16" ht="24">
      <c r="A4594" s="54" t="s">
        <v>225</v>
      </c>
      <c r="B4594" s="54" t="s">
        <v>185</v>
      </c>
      <c r="C4594" s="54" t="s">
        <v>1125</v>
      </c>
      <c r="D4594" s="54" t="s">
        <v>163</v>
      </c>
      <c r="E4594" s="54" t="s">
        <v>365</v>
      </c>
      <c r="F4594" s="54" t="s">
        <v>267</v>
      </c>
      <c r="G4594" s="54" t="s">
        <v>302</v>
      </c>
      <c r="H4594" s="54" t="s">
        <v>830</v>
      </c>
      <c r="I4594" s="54" t="s">
        <v>831</v>
      </c>
      <c r="J4594" s="54" t="s">
        <v>302</v>
      </c>
      <c r="K4594" s="54" t="s">
        <v>700</v>
      </c>
      <c r="L4594" s="89">
        <v>41695</v>
      </c>
      <c r="M4594" s="89"/>
      <c r="N4594" s="54" t="s">
        <v>840</v>
      </c>
      <c r="O4594" s="90">
        <v>5.2457287000000012E-2</v>
      </c>
      <c r="P4594" s="54">
        <v>13</v>
      </c>
    </row>
    <row r="4595" spans="1:16" ht="24">
      <c r="A4595" s="54" t="s">
        <v>225</v>
      </c>
      <c r="B4595" s="54" t="s">
        <v>185</v>
      </c>
      <c r="C4595" s="54" t="s">
        <v>1125</v>
      </c>
      <c r="D4595" s="54" t="s">
        <v>163</v>
      </c>
      <c r="E4595" s="54" t="s">
        <v>365</v>
      </c>
      <c r="F4595" s="54" t="s">
        <v>267</v>
      </c>
      <c r="G4595" s="54" t="s">
        <v>302</v>
      </c>
      <c r="H4595" s="54" t="s">
        <v>830</v>
      </c>
      <c r="I4595" s="54" t="s">
        <v>831</v>
      </c>
      <c r="J4595" s="54" t="s">
        <v>302</v>
      </c>
      <c r="K4595" s="54" t="s">
        <v>830</v>
      </c>
      <c r="L4595" s="89">
        <v>41695</v>
      </c>
      <c r="M4595" s="89"/>
      <c r="N4595" s="54" t="s">
        <v>843</v>
      </c>
      <c r="O4595" s="90">
        <v>0</v>
      </c>
      <c r="P4595" s="54">
        <v>1</v>
      </c>
    </row>
    <row r="4596" spans="1:16" ht="24">
      <c r="A4596" s="54" t="s">
        <v>225</v>
      </c>
      <c r="B4596" s="54" t="s">
        <v>185</v>
      </c>
      <c r="C4596" s="54" t="s">
        <v>1125</v>
      </c>
      <c r="D4596" s="54" t="s">
        <v>163</v>
      </c>
      <c r="E4596" s="54" t="s">
        <v>365</v>
      </c>
      <c r="F4596" s="54" t="s">
        <v>267</v>
      </c>
      <c r="G4596" s="54" t="s">
        <v>302</v>
      </c>
      <c r="H4596" s="54" t="s">
        <v>830</v>
      </c>
      <c r="I4596" s="54" t="s">
        <v>831</v>
      </c>
      <c r="J4596" s="54" t="s">
        <v>302</v>
      </c>
      <c r="K4596" s="54" t="s">
        <v>844</v>
      </c>
      <c r="L4596" s="89">
        <v>41695</v>
      </c>
      <c r="M4596" s="89"/>
      <c r="N4596" s="54" t="s">
        <v>845</v>
      </c>
      <c r="O4596" s="90">
        <v>2.1990569799999998E-2</v>
      </c>
      <c r="P4596" s="54">
        <v>6</v>
      </c>
    </row>
    <row r="4597" spans="1:16" ht="24">
      <c r="A4597" s="54" t="s">
        <v>225</v>
      </c>
      <c r="B4597" s="54" t="s">
        <v>185</v>
      </c>
      <c r="C4597" s="54" t="s">
        <v>1125</v>
      </c>
      <c r="D4597" s="54" t="s">
        <v>163</v>
      </c>
      <c r="E4597" s="54" t="s">
        <v>365</v>
      </c>
      <c r="F4597" s="54" t="s">
        <v>267</v>
      </c>
      <c r="G4597" s="54" t="s">
        <v>302</v>
      </c>
      <c r="H4597" s="54" t="s">
        <v>830</v>
      </c>
      <c r="I4597" s="54" t="s">
        <v>831</v>
      </c>
      <c r="J4597" s="54" t="s">
        <v>302</v>
      </c>
      <c r="K4597" s="54" t="s">
        <v>846</v>
      </c>
      <c r="L4597" s="89">
        <v>41695</v>
      </c>
      <c r="M4597" s="89"/>
      <c r="N4597" s="54" t="s">
        <v>847</v>
      </c>
      <c r="O4597" s="90">
        <v>3.1308953700000003E-2</v>
      </c>
      <c r="P4597" s="54">
        <v>8</v>
      </c>
    </row>
    <row r="4598" spans="1:16" ht="24">
      <c r="A4598" s="54" t="s">
        <v>225</v>
      </c>
      <c r="B4598" s="54" t="s">
        <v>185</v>
      </c>
      <c r="C4598" s="54" t="s">
        <v>1125</v>
      </c>
      <c r="D4598" s="54" t="s">
        <v>163</v>
      </c>
      <c r="E4598" s="54" t="s">
        <v>365</v>
      </c>
      <c r="F4598" s="54" t="s">
        <v>267</v>
      </c>
      <c r="G4598" s="54" t="s">
        <v>302</v>
      </c>
      <c r="H4598" s="54" t="s">
        <v>830</v>
      </c>
      <c r="I4598" s="54" t="s">
        <v>831</v>
      </c>
      <c r="J4598" s="54" t="s">
        <v>302</v>
      </c>
      <c r="K4598" s="54" t="s">
        <v>850</v>
      </c>
      <c r="L4598" s="89">
        <v>41695</v>
      </c>
      <c r="M4598" s="89"/>
      <c r="N4598" s="54" t="s">
        <v>851</v>
      </c>
      <c r="O4598" s="90">
        <v>0</v>
      </c>
      <c r="P4598" s="54">
        <v>1</v>
      </c>
    </row>
    <row r="4599" spans="1:16" ht="24">
      <c r="A4599" s="54" t="s">
        <v>225</v>
      </c>
      <c r="B4599" s="54" t="s">
        <v>185</v>
      </c>
      <c r="C4599" s="54" t="s">
        <v>1125</v>
      </c>
      <c r="D4599" s="54" t="s">
        <v>163</v>
      </c>
      <c r="E4599" s="54" t="s">
        <v>365</v>
      </c>
      <c r="F4599" s="54" t="s">
        <v>267</v>
      </c>
      <c r="G4599" s="54" t="s">
        <v>302</v>
      </c>
      <c r="H4599" s="54" t="s">
        <v>830</v>
      </c>
      <c r="I4599" s="54" t="s">
        <v>831</v>
      </c>
      <c r="J4599" s="54" t="s">
        <v>302</v>
      </c>
      <c r="K4599" s="54" t="s">
        <v>852</v>
      </c>
      <c r="L4599" s="89">
        <v>41695</v>
      </c>
      <c r="M4599" s="89"/>
      <c r="N4599" s="54" t="s">
        <v>853</v>
      </c>
      <c r="O4599" s="90">
        <v>1.3234032E-2</v>
      </c>
      <c r="P4599" s="54">
        <v>3</v>
      </c>
    </row>
    <row r="4600" spans="1:16" ht="24">
      <c r="A4600" s="54" t="s">
        <v>225</v>
      </c>
      <c r="B4600" s="54" t="s">
        <v>185</v>
      </c>
      <c r="C4600" s="54" t="s">
        <v>1125</v>
      </c>
      <c r="D4600" s="54" t="s">
        <v>163</v>
      </c>
      <c r="E4600" s="54" t="s">
        <v>365</v>
      </c>
      <c r="F4600" s="54" t="s">
        <v>267</v>
      </c>
      <c r="G4600" s="54" t="s">
        <v>349</v>
      </c>
      <c r="H4600" s="54" t="s">
        <v>884</v>
      </c>
      <c r="I4600" s="54" t="s">
        <v>885</v>
      </c>
      <c r="J4600" s="54" t="s">
        <v>349</v>
      </c>
      <c r="K4600" s="54" t="s">
        <v>886</v>
      </c>
      <c r="L4600" s="89">
        <v>42440</v>
      </c>
      <c r="M4600" s="89"/>
      <c r="N4600" s="54" t="s">
        <v>887</v>
      </c>
      <c r="O4600" s="90">
        <v>1.07977792E-2</v>
      </c>
      <c r="P4600" s="54">
        <v>2</v>
      </c>
    </row>
    <row r="4601" spans="1:16" ht="24">
      <c r="A4601" s="54" t="s">
        <v>225</v>
      </c>
      <c r="B4601" s="54" t="s">
        <v>185</v>
      </c>
      <c r="C4601" s="54" t="s">
        <v>1125</v>
      </c>
      <c r="D4601" s="54" t="s">
        <v>163</v>
      </c>
      <c r="E4601" s="54" t="s">
        <v>365</v>
      </c>
      <c r="F4601" s="54" t="s">
        <v>267</v>
      </c>
      <c r="G4601" s="54" t="s">
        <v>349</v>
      </c>
      <c r="H4601" s="54" t="s">
        <v>884</v>
      </c>
      <c r="I4601" s="54" t="s">
        <v>885</v>
      </c>
      <c r="J4601" s="54" t="s">
        <v>349</v>
      </c>
      <c r="K4601" s="54" t="s">
        <v>896</v>
      </c>
      <c r="L4601" s="89">
        <v>42440</v>
      </c>
      <c r="M4601" s="89"/>
      <c r="N4601" s="54" t="s">
        <v>897</v>
      </c>
      <c r="O4601" s="90">
        <v>1.9038231999999999E-2</v>
      </c>
      <c r="P4601" s="54">
        <v>4</v>
      </c>
    </row>
    <row r="4602" spans="1:16" ht="24">
      <c r="A4602" s="54" t="s">
        <v>225</v>
      </c>
      <c r="B4602" s="54" t="s">
        <v>185</v>
      </c>
      <c r="C4602" s="54" t="s">
        <v>1125</v>
      </c>
      <c r="D4602" s="54" t="s">
        <v>163</v>
      </c>
      <c r="E4602" s="54" t="s">
        <v>365</v>
      </c>
      <c r="F4602" s="54" t="s">
        <v>267</v>
      </c>
      <c r="G4602" s="54" t="s">
        <v>349</v>
      </c>
      <c r="H4602" s="54" t="s">
        <v>884</v>
      </c>
      <c r="I4602" s="54" t="s">
        <v>885</v>
      </c>
      <c r="J4602" s="54" t="s">
        <v>349</v>
      </c>
      <c r="K4602" s="54" t="s">
        <v>900</v>
      </c>
      <c r="L4602" s="89">
        <v>42440</v>
      </c>
      <c r="M4602" s="89"/>
      <c r="N4602" s="54" t="s">
        <v>901</v>
      </c>
      <c r="O4602" s="90">
        <v>4.1513425999999999E-3</v>
      </c>
      <c r="P4602" s="54">
        <v>1</v>
      </c>
    </row>
    <row r="4603" spans="1:16" ht="24">
      <c r="A4603" s="54" t="s">
        <v>225</v>
      </c>
      <c r="B4603" s="54" t="s">
        <v>185</v>
      </c>
      <c r="C4603" s="54" t="s">
        <v>1125</v>
      </c>
      <c r="D4603" s="54" t="s">
        <v>163</v>
      </c>
      <c r="E4603" s="54" t="s">
        <v>365</v>
      </c>
      <c r="F4603" s="54" t="s">
        <v>267</v>
      </c>
      <c r="G4603" s="54" t="s">
        <v>349</v>
      </c>
      <c r="H4603" s="54" t="s">
        <v>884</v>
      </c>
      <c r="I4603" s="54" t="s">
        <v>885</v>
      </c>
      <c r="J4603" s="54" t="s">
        <v>349</v>
      </c>
      <c r="K4603" s="54" t="s">
        <v>902</v>
      </c>
      <c r="L4603" s="89">
        <v>42440</v>
      </c>
      <c r="M4603" s="89"/>
      <c r="N4603" s="54" t="s">
        <v>903</v>
      </c>
      <c r="O4603" s="90">
        <v>4.6094912500000008E-2</v>
      </c>
      <c r="P4603" s="54">
        <v>10</v>
      </c>
    </row>
    <row r="4604" spans="1:16" ht="24">
      <c r="A4604" s="54" t="s">
        <v>225</v>
      </c>
      <c r="B4604" s="54" t="s">
        <v>185</v>
      </c>
      <c r="C4604" s="54" t="s">
        <v>1125</v>
      </c>
      <c r="D4604" s="54" t="s">
        <v>163</v>
      </c>
      <c r="E4604" s="54" t="s">
        <v>365</v>
      </c>
      <c r="F4604" s="54" t="s">
        <v>267</v>
      </c>
      <c r="G4604" s="54" t="s">
        <v>349</v>
      </c>
      <c r="H4604" s="54" t="s">
        <v>904</v>
      </c>
      <c r="I4604" s="54" t="s">
        <v>908</v>
      </c>
      <c r="J4604" s="54" t="s">
        <v>349</v>
      </c>
      <c r="K4604" s="54" t="s">
        <v>909</v>
      </c>
      <c r="L4604" s="89">
        <v>42209</v>
      </c>
      <c r="M4604" s="89"/>
      <c r="N4604" s="54" t="s">
        <v>910</v>
      </c>
      <c r="O4604" s="90">
        <v>2.1595558399999999E-2</v>
      </c>
      <c r="P4604" s="54">
        <v>5</v>
      </c>
    </row>
    <row r="4605" spans="1:16" ht="24">
      <c r="A4605" s="54" t="s">
        <v>225</v>
      </c>
      <c r="B4605" s="54" t="s">
        <v>185</v>
      </c>
      <c r="C4605" s="54" t="s">
        <v>1125</v>
      </c>
      <c r="D4605" s="54" t="s">
        <v>163</v>
      </c>
      <c r="E4605" s="54" t="s">
        <v>365</v>
      </c>
      <c r="F4605" s="54" t="s">
        <v>267</v>
      </c>
      <c r="G4605" s="54" t="s">
        <v>349</v>
      </c>
      <c r="H4605" s="54" t="s">
        <v>904</v>
      </c>
      <c r="I4605" s="54" t="s">
        <v>908</v>
      </c>
      <c r="J4605" s="54" t="s">
        <v>349</v>
      </c>
      <c r="K4605" s="54" t="s">
        <v>911</v>
      </c>
      <c r="L4605" s="89">
        <v>42209</v>
      </c>
      <c r="M4605" s="89"/>
      <c r="N4605" s="54" t="s">
        <v>912</v>
      </c>
      <c r="O4605" s="90">
        <v>1.6196668800000001E-2</v>
      </c>
      <c r="P4605" s="54">
        <v>3</v>
      </c>
    </row>
    <row r="4606" spans="1:16" ht="24">
      <c r="A4606" s="54" t="s">
        <v>225</v>
      </c>
      <c r="B4606" s="54" t="s">
        <v>185</v>
      </c>
      <c r="C4606" s="54" t="s">
        <v>1125</v>
      </c>
      <c r="D4606" s="54" t="s">
        <v>163</v>
      </c>
      <c r="E4606" s="54" t="s">
        <v>365</v>
      </c>
      <c r="F4606" s="54" t="s">
        <v>267</v>
      </c>
      <c r="G4606" s="54" t="s">
        <v>349</v>
      </c>
      <c r="H4606" s="54" t="s">
        <v>904</v>
      </c>
      <c r="I4606" s="54" t="s">
        <v>908</v>
      </c>
      <c r="J4606" s="54" t="s">
        <v>349</v>
      </c>
      <c r="K4606" s="54" t="s">
        <v>913</v>
      </c>
      <c r="L4606" s="89">
        <v>42209</v>
      </c>
      <c r="M4606" s="89"/>
      <c r="N4606" s="54" t="s">
        <v>914</v>
      </c>
      <c r="O4606" s="90">
        <v>0.1185368154</v>
      </c>
      <c r="P4606" s="54">
        <v>27</v>
      </c>
    </row>
    <row r="4607" spans="1:16" ht="24">
      <c r="A4607" s="54" t="s">
        <v>225</v>
      </c>
      <c r="B4607" s="54" t="s">
        <v>185</v>
      </c>
      <c r="C4607" s="54" t="s">
        <v>1125</v>
      </c>
      <c r="D4607" s="54" t="s">
        <v>163</v>
      </c>
      <c r="E4607" s="54" t="s">
        <v>365</v>
      </c>
      <c r="F4607" s="54" t="s">
        <v>267</v>
      </c>
      <c r="G4607" s="54" t="s">
        <v>349</v>
      </c>
      <c r="H4607" s="54" t="s">
        <v>1146</v>
      </c>
      <c r="I4607" s="54" t="s">
        <v>1147</v>
      </c>
      <c r="J4607" s="54" t="s">
        <v>349</v>
      </c>
      <c r="K4607" s="54" t="s">
        <v>1146</v>
      </c>
      <c r="L4607" s="89">
        <v>42339</v>
      </c>
      <c r="M4607" s="89"/>
      <c r="N4607" s="54" t="s">
        <v>1148</v>
      </c>
      <c r="O4607" s="90">
        <v>6.4786675299999985E-2</v>
      </c>
      <c r="P4607" s="54">
        <v>14</v>
      </c>
    </row>
    <row r="4608" spans="1:16" ht="24">
      <c r="A4608" s="54" t="s">
        <v>225</v>
      </c>
      <c r="B4608" s="54" t="s">
        <v>185</v>
      </c>
      <c r="C4608" s="54" t="s">
        <v>1125</v>
      </c>
      <c r="D4608" s="54" t="s">
        <v>163</v>
      </c>
      <c r="E4608" s="54" t="s">
        <v>365</v>
      </c>
      <c r="F4608" s="54" t="s">
        <v>267</v>
      </c>
      <c r="G4608" s="54" t="s">
        <v>349</v>
      </c>
      <c r="H4608" s="54" t="s">
        <v>915</v>
      </c>
      <c r="I4608" s="54" t="s">
        <v>916</v>
      </c>
      <c r="J4608" s="54" t="s">
        <v>349</v>
      </c>
      <c r="K4608" s="54" t="s">
        <v>919</v>
      </c>
      <c r="L4608" s="89">
        <v>42307</v>
      </c>
      <c r="M4608" s="89"/>
      <c r="N4608" s="54" t="s">
        <v>920</v>
      </c>
      <c r="O4608" s="90">
        <v>7.0185564800000003E-2</v>
      </c>
      <c r="P4608" s="54">
        <v>14</v>
      </c>
    </row>
    <row r="4609" spans="1:16" ht="24">
      <c r="A4609" s="54" t="s">
        <v>225</v>
      </c>
      <c r="B4609" s="54" t="s">
        <v>185</v>
      </c>
      <c r="C4609" s="54" t="s">
        <v>1125</v>
      </c>
      <c r="D4609" s="54" t="s">
        <v>163</v>
      </c>
      <c r="E4609" s="54" t="s">
        <v>365</v>
      </c>
      <c r="F4609" s="54" t="s">
        <v>267</v>
      </c>
      <c r="G4609" s="54" t="s">
        <v>349</v>
      </c>
      <c r="H4609" s="54" t="s">
        <v>350</v>
      </c>
      <c r="I4609" s="54" t="s">
        <v>921</v>
      </c>
      <c r="J4609" s="54" t="s">
        <v>349</v>
      </c>
      <c r="K4609" s="54" t="s">
        <v>350</v>
      </c>
      <c r="L4609" s="89">
        <v>42384</v>
      </c>
      <c r="M4609" s="89"/>
      <c r="N4609" s="54" t="s">
        <v>922</v>
      </c>
      <c r="O4609" s="90">
        <v>1.0025666500000001E-2</v>
      </c>
      <c r="P4609" s="54">
        <v>2</v>
      </c>
    </row>
    <row r="4610" spans="1:16" ht="24">
      <c r="A4610" s="54" t="s">
        <v>225</v>
      </c>
      <c r="B4610" s="54" t="s">
        <v>185</v>
      </c>
      <c r="C4610" s="54" t="s">
        <v>1125</v>
      </c>
      <c r="D4610" s="54" t="s">
        <v>163</v>
      </c>
      <c r="E4610" s="54" t="s">
        <v>365</v>
      </c>
      <c r="F4610" s="54" t="s">
        <v>267</v>
      </c>
      <c r="G4610" s="54" t="s">
        <v>353</v>
      </c>
      <c r="H4610" s="54" t="s">
        <v>923</v>
      </c>
      <c r="I4610" s="54" t="s">
        <v>924</v>
      </c>
      <c r="J4610" s="54" t="s">
        <v>353</v>
      </c>
      <c r="K4610" s="54" t="s">
        <v>925</v>
      </c>
      <c r="L4610" s="89">
        <v>42622</v>
      </c>
      <c r="M4610" s="89"/>
      <c r="N4610" s="54" t="s">
        <v>926</v>
      </c>
      <c r="O4610" s="90">
        <v>4.069602290000001E-2</v>
      </c>
      <c r="P4610" s="54">
        <v>8</v>
      </c>
    </row>
    <row r="4611" spans="1:16" ht="24">
      <c r="A4611" s="54" t="s">
        <v>225</v>
      </c>
      <c r="B4611" s="54" t="s">
        <v>185</v>
      </c>
      <c r="C4611" s="54" t="s">
        <v>1125</v>
      </c>
      <c r="D4611" s="54" t="s">
        <v>163</v>
      </c>
      <c r="E4611" s="54" t="s">
        <v>365</v>
      </c>
      <c r="F4611" s="54" t="s">
        <v>267</v>
      </c>
      <c r="G4611" s="54" t="s">
        <v>353</v>
      </c>
      <c r="H4611" s="54" t="s">
        <v>923</v>
      </c>
      <c r="I4611" s="54" t="s">
        <v>924</v>
      </c>
      <c r="J4611" s="54" t="s">
        <v>353</v>
      </c>
      <c r="K4611" s="54" t="s">
        <v>354</v>
      </c>
      <c r="L4611" s="89">
        <v>42622</v>
      </c>
      <c r="M4611" s="89"/>
      <c r="N4611" s="54" t="s">
        <v>927</v>
      </c>
      <c r="O4611" s="90">
        <v>6.6031117099999995E-2</v>
      </c>
      <c r="P4611" s="54">
        <v>16</v>
      </c>
    </row>
    <row r="4612" spans="1:16" ht="24">
      <c r="A4612" s="54" t="s">
        <v>225</v>
      </c>
      <c r="B4612" s="54" t="s">
        <v>185</v>
      </c>
      <c r="C4612" s="54" t="s">
        <v>1125</v>
      </c>
      <c r="D4612" s="54" t="s">
        <v>163</v>
      </c>
      <c r="E4612" s="54" t="s">
        <v>365</v>
      </c>
      <c r="F4612" s="54" t="s">
        <v>267</v>
      </c>
      <c r="G4612" s="54" t="s">
        <v>353</v>
      </c>
      <c r="H4612" s="54" t="s">
        <v>923</v>
      </c>
      <c r="I4612" s="54" t="s">
        <v>924</v>
      </c>
      <c r="J4612" s="54" t="s">
        <v>353</v>
      </c>
      <c r="K4612" s="54" t="s">
        <v>928</v>
      </c>
      <c r="L4612" s="89">
        <v>42622</v>
      </c>
      <c r="M4612" s="89"/>
      <c r="N4612" s="54" t="s">
        <v>929</v>
      </c>
      <c r="O4612" s="90">
        <v>4.3191116799999998E-2</v>
      </c>
      <c r="P4612" s="54">
        <v>8</v>
      </c>
    </row>
    <row r="4613" spans="1:16" ht="24">
      <c r="A4613" s="54" t="s">
        <v>225</v>
      </c>
      <c r="B4613" s="54" t="s">
        <v>185</v>
      </c>
      <c r="C4613" s="54" t="s">
        <v>1125</v>
      </c>
      <c r="D4613" s="54" t="s">
        <v>163</v>
      </c>
      <c r="E4613" s="54" t="s">
        <v>365</v>
      </c>
      <c r="F4613" s="54" t="s">
        <v>267</v>
      </c>
      <c r="G4613" s="54" t="s">
        <v>353</v>
      </c>
      <c r="H4613" s="54" t="s">
        <v>923</v>
      </c>
      <c r="I4613" s="54" t="s">
        <v>924</v>
      </c>
      <c r="J4613" s="54" t="s">
        <v>353</v>
      </c>
      <c r="K4613" s="54" t="s">
        <v>930</v>
      </c>
      <c r="L4613" s="89">
        <v>42622</v>
      </c>
      <c r="M4613" s="89"/>
      <c r="N4613" s="54" t="s">
        <v>931</v>
      </c>
      <c r="O4613" s="90">
        <v>2.1595558399999999E-2</v>
      </c>
      <c r="P4613" s="54">
        <v>4</v>
      </c>
    </row>
    <row r="4614" spans="1:16" ht="24">
      <c r="A4614" s="54" t="s">
        <v>225</v>
      </c>
      <c r="B4614" s="54" t="s">
        <v>185</v>
      </c>
      <c r="C4614" s="54" t="s">
        <v>1125</v>
      </c>
      <c r="D4614" s="54" t="s">
        <v>163</v>
      </c>
      <c r="E4614" s="54" t="s">
        <v>365</v>
      </c>
      <c r="F4614" s="54" t="s">
        <v>267</v>
      </c>
      <c r="G4614" s="54" t="s">
        <v>353</v>
      </c>
      <c r="H4614" s="54" t="s">
        <v>923</v>
      </c>
      <c r="I4614" s="54" t="s">
        <v>924</v>
      </c>
      <c r="J4614" s="54" t="s">
        <v>353</v>
      </c>
      <c r="K4614" s="54" t="s">
        <v>932</v>
      </c>
      <c r="L4614" s="89">
        <v>42622</v>
      </c>
      <c r="M4614" s="89"/>
      <c r="N4614" s="54" t="s">
        <v>933</v>
      </c>
      <c r="O4614" s="90">
        <v>1.07977792E-2</v>
      </c>
      <c r="P4614" s="54">
        <v>2</v>
      </c>
    </row>
    <row r="4615" spans="1:16" ht="24">
      <c r="A4615" s="54" t="s">
        <v>225</v>
      </c>
      <c r="B4615" s="54" t="s">
        <v>185</v>
      </c>
      <c r="C4615" s="54" t="s">
        <v>1125</v>
      </c>
      <c r="D4615" s="54" t="s">
        <v>163</v>
      </c>
      <c r="E4615" s="54" t="s">
        <v>365</v>
      </c>
      <c r="F4615" s="54" t="s">
        <v>267</v>
      </c>
      <c r="G4615" s="54" t="s">
        <v>353</v>
      </c>
      <c r="H4615" s="54" t="s">
        <v>923</v>
      </c>
      <c r="I4615" s="54" t="s">
        <v>924</v>
      </c>
      <c r="J4615" s="54" t="s">
        <v>353</v>
      </c>
      <c r="K4615" s="54" t="s">
        <v>357</v>
      </c>
      <c r="L4615" s="89">
        <v>42622</v>
      </c>
      <c r="M4615" s="89"/>
      <c r="N4615" s="54" t="s">
        <v>934</v>
      </c>
      <c r="O4615" s="90">
        <v>1.49491218E-2</v>
      </c>
      <c r="P4615" s="54">
        <v>3</v>
      </c>
    </row>
    <row r="4616" spans="1:16" ht="24">
      <c r="A4616" s="54" t="s">
        <v>225</v>
      </c>
      <c r="B4616" s="54" t="s">
        <v>185</v>
      </c>
      <c r="C4616" s="54" t="s">
        <v>1125</v>
      </c>
      <c r="D4616" s="54" t="s">
        <v>163</v>
      </c>
      <c r="E4616" s="54" t="s">
        <v>365</v>
      </c>
      <c r="F4616" s="54" t="s">
        <v>267</v>
      </c>
      <c r="G4616" s="54" t="s">
        <v>199</v>
      </c>
      <c r="H4616" s="54" t="s">
        <v>200</v>
      </c>
      <c r="I4616" s="54" t="s">
        <v>936</v>
      </c>
      <c r="J4616" s="54" t="s">
        <v>199</v>
      </c>
      <c r="K4616" s="54" t="s">
        <v>937</v>
      </c>
      <c r="L4616" s="89">
        <v>42979</v>
      </c>
      <c r="M4616" s="89"/>
      <c r="N4616" s="54" t="s">
        <v>938</v>
      </c>
      <c r="O4616" s="90">
        <v>2.1595558399999999E-2</v>
      </c>
      <c r="P4616" s="54">
        <v>4</v>
      </c>
    </row>
    <row r="4617" spans="1:16" ht="24">
      <c r="A4617" s="54" t="s">
        <v>225</v>
      </c>
      <c r="B4617" s="54" t="s">
        <v>185</v>
      </c>
      <c r="C4617" s="54" t="s">
        <v>1125</v>
      </c>
      <c r="D4617" s="54" t="s">
        <v>163</v>
      </c>
      <c r="E4617" s="54" t="s">
        <v>365</v>
      </c>
      <c r="F4617" s="54" t="s">
        <v>267</v>
      </c>
      <c r="G4617" s="54" t="s">
        <v>199</v>
      </c>
      <c r="H4617" s="54" t="s">
        <v>200</v>
      </c>
      <c r="I4617" s="54" t="s">
        <v>936</v>
      </c>
      <c r="J4617" s="54" t="s">
        <v>199</v>
      </c>
      <c r="K4617" s="54" t="s">
        <v>941</v>
      </c>
      <c r="L4617" s="89">
        <v>42979</v>
      </c>
      <c r="M4617" s="89"/>
      <c r="N4617" s="54" t="s">
        <v>942</v>
      </c>
      <c r="O4617" s="90">
        <v>1.4651803778000001</v>
      </c>
      <c r="P4617" s="54">
        <v>301</v>
      </c>
    </row>
    <row r="4618" spans="1:16" ht="24">
      <c r="A4618" s="54" t="s">
        <v>225</v>
      </c>
      <c r="B4618" s="54" t="s">
        <v>185</v>
      </c>
      <c r="C4618" s="54" t="s">
        <v>1125</v>
      </c>
      <c r="D4618" s="54" t="s">
        <v>163</v>
      </c>
      <c r="E4618" s="54" t="s">
        <v>365</v>
      </c>
      <c r="F4618" s="54" t="s">
        <v>267</v>
      </c>
      <c r="G4618" s="54" t="s">
        <v>199</v>
      </c>
      <c r="H4618" s="54" t="s">
        <v>200</v>
      </c>
      <c r="I4618" s="54" t="s">
        <v>936</v>
      </c>
      <c r="J4618" s="54" t="s">
        <v>199</v>
      </c>
      <c r="K4618" s="54" t="s">
        <v>943</v>
      </c>
      <c r="L4618" s="89">
        <v>42979</v>
      </c>
      <c r="M4618" s="89"/>
      <c r="N4618" s="54" t="s">
        <v>944</v>
      </c>
      <c r="O4618" s="90">
        <v>1.8794205099999999E-2</v>
      </c>
      <c r="P4618" s="54">
        <v>4</v>
      </c>
    </row>
    <row r="4619" spans="1:16" ht="24">
      <c r="A4619" s="54" t="s">
        <v>225</v>
      </c>
      <c r="B4619" s="54" t="s">
        <v>185</v>
      </c>
      <c r="C4619" s="54" t="s">
        <v>1125</v>
      </c>
      <c r="D4619" s="54" t="s">
        <v>163</v>
      </c>
      <c r="E4619" s="54" t="s">
        <v>365</v>
      </c>
      <c r="F4619" s="54" t="s">
        <v>267</v>
      </c>
      <c r="G4619" s="54" t="s">
        <v>199</v>
      </c>
      <c r="H4619" s="54" t="s">
        <v>200</v>
      </c>
      <c r="I4619" s="54" t="s">
        <v>936</v>
      </c>
      <c r="J4619" s="54" t="s">
        <v>199</v>
      </c>
      <c r="K4619" s="54" t="s">
        <v>945</v>
      </c>
      <c r="L4619" s="89">
        <v>42979</v>
      </c>
      <c r="M4619" s="89"/>
      <c r="N4619" s="54" t="s">
        <v>946</v>
      </c>
      <c r="O4619" s="90">
        <v>5.3988895999999998E-3</v>
      </c>
      <c r="P4619" s="54">
        <v>1</v>
      </c>
    </row>
    <row r="4620" spans="1:16" ht="24">
      <c r="A4620" s="54" t="s">
        <v>225</v>
      </c>
      <c r="B4620" s="54" t="s">
        <v>185</v>
      </c>
      <c r="C4620" s="54" t="s">
        <v>1125</v>
      </c>
      <c r="D4620" s="54" t="s">
        <v>163</v>
      </c>
      <c r="E4620" s="54" t="s">
        <v>365</v>
      </c>
      <c r="F4620" s="54" t="s">
        <v>267</v>
      </c>
      <c r="G4620" s="54" t="s">
        <v>199</v>
      </c>
      <c r="H4620" s="54" t="s">
        <v>953</v>
      </c>
      <c r="I4620" s="54" t="s">
        <v>954</v>
      </c>
      <c r="J4620" s="54" t="s">
        <v>199</v>
      </c>
      <c r="K4620" s="54" t="s">
        <v>953</v>
      </c>
      <c r="L4620" s="89">
        <v>42867</v>
      </c>
      <c r="M4620" s="89"/>
      <c r="N4620" s="54" t="s">
        <v>955</v>
      </c>
      <c r="O4620" s="90">
        <v>3.6543707000000002E-2</v>
      </c>
      <c r="P4620" s="54">
        <v>9</v>
      </c>
    </row>
    <row r="4621" spans="1:16" ht="24">
      <c r="A4621" s="54" t="s">
        <v>225</v>
      </c>
      <c r="B4621" s="54" t="s">
        <v>185</v>
      </c>
      <c r="C4621" s="54" t="s">
        <v>1125</v>
      </c>
      <c r="D4621" s="54" t="s">
        <v>163</v>
      </c>
      <c r="E4621" s="54" t="s">
        <v>365</v>
      </c>
      <c r="F4621" s="54" t="s">
        <v>267</v>
      </c>
      <c r="G4621" s="54" t="s">
        <v>199</v>
      </c>
      <c r="H4621" s="54" t="s">
        <v>941</v>
      </c>
      <c r="I4621" s="54" t="s">
        <v>1441</v>
      </c>
      <c r="J4621" s="54" t="s">
        <v>199</v>
      </c>
      <c r="K4621" s="54" t="s">
        <v>941</v>
      </c>
      <c r="L4621" s="89">
        <v>43210</v>
      </c>
      <c r="M4621" s="89"/>
      <c r="N4621" s="54" t="s">
        <v>1442</v>
      </c>
      <c r="O4621" s="90">
        <v>7.1118769699999987E-2</v>
      </c>
      <c r="P4621" s="54">
        <v>15</v>
      </c>
    </row>
    <row r="4622" spans="1:16" ht="24">
      <c r="A4622" s="54" t="s">
        <v>225</v>
      </c>
      <c r="B4622" s="54" t="s">
        <v>185</v>
      </c>
      <c r="C4622" s="54" t="s">
        <v>1125</v>
      </c>
      <c r="D4622" s="54" t="s">
        <v>163</v>
      </c>
      <c r="E4622" s="54" t="s">
        <v>365</v>
      </c>
      <c r="F4622" s="54" t="s">
        <v>267</v>
      </c>
      <c r="G4622" s="54" t="s">
        <v>199</v>
      </c>
      <c r="H4622" s="54" t="s">
        <v>201</v>
      </c>
      <c r="I4622" s="54" t="s">
        <v>310</v>
      </c>
      <c r="J4622" s="54" t="s">
        <v>199</v>
      </c>
      <c r="K4622" s="54" t="s">
        <v>958</v>
      </c>
      <c r="L4622" s="89">
        <v>41688</v>
      </c>
      <c r="M4622" s="89"/>
      <c r="N4622" s="54" t="s">
        <v>959</v>
      </c>
      <c r="O4622" s="90">
        <v>4.5692127200000002E-2</v>
      </c>
      <c r="P4622" s="54">
        <v>13</v>
      </c>
    </row>
    <row r="4623" spans="1:16" ht="24">
      <c r="A4623" s="54" t="s">
        <v>225</v>
      </c>
      <c r="B4623" s="54" t="s">
        <v>185</v>
      </c>
      <c r="C4623" s="54" t="s">
        <v>1125</v>
      </c>
      <c r="D4623" s="54" t="s">
        <v>163</v>
      </c>
      <c r="E4623" s="54" t="s">
        <v>365</v>
      </c>
      <c r="F4623" s="54" t="s">
        <v>267</v>
      </c>
      <c r="G4623" s="54" t="s">
        <v>199</v>
      </c>
      <c r="H4623" s="54" t="s">
        <v>201</v>
      </c>
      <c r="I4623" s="54" t="s">
        <v>310</v>
      </c>
      <c r="J4623" s="54" t="s">
        <v>199</v>
      </c>
      <c r="K4623" s="54" t="s">
        <v>960</v>
      </c>
      <c r="L4623" s="89">
        <v>41688</v>
      </c>
      <c r="M4623" s="89"/>
      <c r="N4623" s="54" t="s">
        <v>961</v>
      </c>
      <c r="O4623" s="90">
        <v>1.5529967699999999E-2</v>
      </c>
      <c r="P4623" s="54">
        <v>3</v>
      </c>
    </row>
    <row r="4624" spans="1:16" ht="24">
      <c r="A4624" s="54" t="s">
        <v>225</v>
      </c>
      <c r="B4624" s="54" t="s">
        <v>185</v>
      </c>
      <c r="C4624" s="54" t="s">
        <v>1125</v>
      </c>
      <c r="D4624" s="54" t="s">
        <v>163</v>
      </c>
      <c r="E4624" s="54" t="s">
        <v>365</v>
      </c>
      <c r="F4624" s="54" t="s">
        <v>267</v>
      </c>
      <c r="G4624" s="54" t="s">
        <v>199</v>
      </c>
      <c r="H4624" s="54" t="s">
        <v>201</v>
      </c>
      <c r="I4624" s="54" t="s">
        <v>310</v>
      </c>
      <c r="J4624" s="54" t="s">
        <v>199</v>
      </c>
      <c r="K4624" s="54" t="s">
        <v>311</v>
      </c>
      <c r="L4624" s="89">
        <v>41688</v>
      </c>
      <c r="M4624" s="89"/>
      <c r="N4624" s="54" t="s">
        <v>312</v>
      </c>
      <c r="O4624" s="90">
        <v>0.15528318460000001</v>
      </c>
      <c r="P4624" s="54">
        <v>31</v>
      </c>
    </row>
    <row r="4625" spans="1:16" ht="24">
      <c r="A4625" s="54" t="s">
        <v>225</v>
      </c>
      <c r="B4625" s="54" t="s">
        <v>185</v>
      </c>
      <c r="C4625" s="54" t="s">
        <v>1125</v>
      </c>
      <c r="D4625" s="54" t="s">
        <v>163</v>
      </c>
      <c r="E4625" s="54" t="s">
        <v>365</v>
      </c>
      <c r="F4625" s="54" t="s">
        <v>267</v>
      </c>
      <c r="G4625" s="54" t="s">
        <v>199</v>
      </c>
      <c r="H4625" s="54" t="s">
        <v>201</v>
      </c>
      <c r="I4625" s="54" t="s">
        <v>310</v>
      </c>
      <c r="J4625" s="54" t="s">
        <v>199</v>
      </c>
      <c r="K4625" s="54" t="s">
        <v>962</v>
      </c>
      <c r="L4625" s="89">
        <v>41688</v>
      </c>
      <c r="M4625" s="89"/>
      <c r="N4625" s="54" t="s">
        <v>963</v>
      </c>
      <c r="O4625" s="90">
        <v>8.8628349699999998E-2</v>
      </c>
      <c r="P4625" s="54">
        <v>19</v>
      </c>
    </row>
    <row r="4626" spans="1:16" ht="24">
      <c r="A4626" s="54" t="s">
        <v>225</v>
      </c>
      <c r="B4626" s="54" t="s">
        <v>185</v>
      </c>
      <c r="C4626" s="54" t="s">
        <v>1125</v>
      </c>
      <c r="D4626" s="54" t="s">
        <v>163</v>
      </c>
      <c r="E4626" s="54" t="s">
        <v>365</v>
      </c>
      <c r="F4626" s="54" t="s">
        <v>267</v>
      </c>
      <c r="G4626" s="54" t="s">
        <v>199</v>
      </c>
      <c r="H4626" s="54" t="s">
        <v>201</v>
      </c>
      <c r="I4626" s="54" t="s">
        <v>310</v>
      </c>
      <c r="J4626" s="54" t="s">
        <v>199</v>
      </c>
      <c r="K4626" s="54" t="s">
        <v>964</v>
      </c>
      <c r="L4626" s="89">
        <v>41688</v>
      </c>
      <c r="M4626" s="89"/>
      <c r="N4626" s="54" t="s">
        <v>965</v>
      </c>
      <c r="O4626" s="90">
        <v>2.69085929E-2</v>
      </c>
      <c r="P4626" s="54">
        <v>6</v>
      </c>
    </row>
    <row r="4627" spans="1:16" ht="24">
      <c r="A4627" s="54" t="s">
        <v>225</v>
      </c>
      <c r="B4627" s="54" t="s">
        <v>185</v>
      </c>
      <c r="C4627" s="54" t="s">
        <v>1125</v>
      </c>
      <c r="D4627" s="54" t="s">
        <v>163</v>
      </c>
      <c r="E4627" s="54" t="s">
        <v>365</v>
      </c>
      <c r="F4627" s="54" t="s">
        <v>267</v>
      </c>
      <c r="G4627" s="54" t="s">
        <v>199</v>
      </c>
      <c r="H4627" s="54" t="s">
        <v>201</v>
      </c>
      <c r="I4627" s="54" t="s">
        <v>310</v>
      </c>
      <c r="J4627" s="54" t="s">
        <v>199</v>
      </c>
      <c r="K4627" s="54" t="s">
        <v>966</v>
      </c>
      <c r="L4627" s="89">
        <v>41688</v>
      </c>
      <c r="M4627" s="89"/>
      <c r="N4627" s="54" t="s">
        <v>967</v>
      </c>
      <c r="O4627" s="90">
        <v>0.1274247258</v>
      </c>
      <c r="P4627" s="54">
        <v>27</v>
      </c>
    </row>
    <row r="4628" spans="1:16" ht="24">
      <c r="A4628" s="54" t="s">
        <v>225</v>
      </c>
      <c r="B4628" s="54" t="s">
        <v>185</v>
      </c>
      <c r="C4628" s="54" t="s">
        <v>1125</v>
      </c>
      <c r="D4628" s="54" t="s">
        <v>163</v>
      </c>
      <c r="E4628" s="54" t="s">
        <v>365</v>
      </c>
      <c r="F4628" s="54" t="s">
        <v>267</v>
      </c>
      <c r="G4628" s="54" t="s">
        <v>199</v>
      </c>
      <c r="H4628" s="54" t="s">
        <v>201</v>
      </c>
      <c r="I4628" s="54" t="s">
        <v>310</v>
      </c>
      <c r="J4628" s="54" t="s">
        <v>199</v>
      </c>
      <c r="K4628" s="54" t="s">
        <v>313</v>
      </c>
      <c r="L4628" s="89">
        <v>41688</v>
      </c>
      <c r="M4628" s="89"/>
      <c r="N4628" s="54" t="s">
        <v>314</v>
      </c>
      <c r="O4628" s="90">
        <v>0.14002727540000001</v>
      </c>
      <c r="P4628" s="54">
        <v>31</v>
      </c>
    </row>
    <row r="4629" spans="1:16" ht="24">
      <c r="A4629" s="54" t="s">
        <v>225</v>
      </c>
      <c r="B4629" s="54" t="s">
        <v>185</v>
      </c>
      <c r="C4629" s="54" t="s">
        <v>1125</v>
      </c>
      <c r="D4629" s="54" t="s">
        <v>163</v>
      </c>
      <c r="E4629" s="54" t="s">
        <v>365</v>
      </c>
      <c r="F4629" s="54" t="s">
        <v>267</v>
      </c>
      <c r="G4629" s="54" t="s">
        <v>199</v>
      </c>
      <c r="H4629" s="54" t="s">
        <v>201</v>
      </c>
      <c r="I4629" s="54" t="s">
        <v>310</v>
      </c>
      <c r="J4629" s="54" t="s">
        <v>199</v>
      </c>
      <c r="K4629" s="54" t="s">
        <v>968</v>
      </c>
      <c r="L4629" s="89">
        <v>41688</v>
      </c>
      <c r="M4629" s="89"/>
      <c r="N4629" s="54" t="s">
        <v>969</v>
      </c>
      <c r="O4629" s="90">
        <v>5.41847492E-2</v>
      </c>
      <c r="P4629" s="54">
        <v>11</v>
      </c>
    </row>
    <row r="4630" spans="1:16" ht="24">
      <c r="A4630" s="54" t="s">
        <v>225</v>
      </c>
      <c r="B4630" s="54" t="s">
        <v>185</v>
      </c>
      <c r="C4630" s="54" t="s">
        <v>1125</v>
      </c>
      <c r="D4630" s="54" t="s">
        <v>163</v>
      </c>
      <c r="E4630" s="54" t="s">
        <v>365</v>
      </c>
      <c r="F4630" s="54" t="s">
        <v>267</v>
      </c>
      <c r="G4630" s="54" t="s">
        <v>199</v>
      </c>
      <c r="H4630" s="54" t="s">
        <v>201</v>
      </c>
      <c r="I4630" s="54" t="s">
        <v>310</v>
      </c>
      <c r="J4630" s="54" t="s">
        <v>199</v>
      </c>
      <c r="K4630" s="54" t="s">
        <v>201</v>
      </c>
      <c r="L4630" s="89">
        <v>41688</v>
      </c>
      <c r="M4630" s="89"/>
      <c r="N4630" s="54" t="s">
        <v>970</v>
      </c>
      <c r="O4630" s="90">
        <v>8.4036782500000004E-2</v>
      </c>
      <c r="P4630" s="54">
        <v>18</v>
      </c>
    </row>
    <row r="4631" spans="1:16" ht="24">
      <c r="A4631" s="54" t="s">
        <v>225</v>
      </c>
      <c r="B4631" s="54" t="s">
        <v>185</v>
      </c>
      <c r="C4631" s="54" t="s">
        <v>1125</v>
      </c>
      <c r="D4631" s="54" t="s">
        <v>163</v>
      </c>
      <c r="E4631" s="54" t="s">
        <v>365</v>
      </c>
      <c r="F4631" s="54" t="s">
        <v>267</v>
      </c>
      <c r="G4631" s="54" t="s">
        <v>199</v>
      </c>
      <c r="H4631" s="54" t="s">
        <v>201</v>
      </c>
      <c r="I4631" s="54" t="s">
        <v>310</v>
      </c>
      <c r="J4631" s="54" t="s">
        <v>199</v>
      </c>
      <c r="K4631" s="54" t="s">
        <v>315</v>
      </c>
      <c r="L4631" s="89">
        <v>41688</v>
      </c>
      <c r="M4631" s="89"/>
      <c r="N4631" s="54" t="s">
        <v>316</v>
      </c>
      <c r="O4631" s="90">
        <v>0.32629284790000002</v>
      </c>
      <c r="P4631" s="54">
        <v>66</v>
      </c>
    </row>
    <row r="4632" spans="1:16" ht="24">
      <c r="A4632" s="54" t="s">
        <v>225</v>
      </c>
      <c r="B4632" s="54" t="s">
        <v>185</v>
      </c>
      <c r="C4632" s="54" t="s">
        <v>1125</v>
      </c>
      <c r="D4632" s="54" t="s">
        <v>163</v>
      </c>
      <c r="E4632" s="54" t="s">
        <v>365</v>
      </c>
      <c r="F4632" s="54" t="s">
        <v>267</v>
      </c>
      <c r="G4632" s="54" t="s">
        <v>1467</v>
      </c>
      <c r="H4632" s="54" t="s">
        <v>1468</v>
      </c>
      <c r="I4632" s="54" t="s">
        <v>1469</v>
      </c>
      <c r="J4632" s="54" t="s">
        <v>1467</v>
      </c>
      <c r="K4632" s="54" t="s">
        <v>1470</v>
      </c>
      <c r="L4632" s="89">
        <v>43308</v>
      </c>
      <c r="M4632" s="89"/>
      <c r="N4632" s="54" t="s">
        <v>1471</v>
      </c>
      <c r="O4632" s="90">
        <v>1.07977792E-2</v>
      </c>
      <c r="P4632" s="54">
        <v>2</v>
      </c>
    </row>
    <row r="4633" spans="1:16" ht="24">
      <c r="A4633" s="54" t="s">
        <v>225</v>
      </c>
      <c r="B4633" s="54" t="s">
        <v>185</v>
      </c>
      <c r="C4633" s="54" t="s">
        <v>1125</v>
      </c>
      <c r="D4633" s="54" t="s">
        <v>163</v>
      </c>
      <c r="E4633" s="54" t="s">
        <v>365</v>
      </c>
      <c r="F4633" s="54" t="s">
        <v>267</v>
      </c>
      <c r="G4633" s="54" t="s">
        <v>1467</v>
      </c>
      <c r="H4633" s="54" t="s">
        <v>1468</v>
      </c>
      <c r="I4633" s="54" t="s">
        <v>1469</v>
      </c>
      <c r="J4633" s="54" t="s">
        <v>1467</v>
      </c>
      <c r="K4633" s="54" t="s">
        <v>1472</v>
      </c>
      <c r="L4633" s="89">
        <v>43308</v>
      </c>
      <c r="M4633" s="89"/>
      <c r="N4633" s="54" t="s">
        <v>1473</v>
      </c>
      <c r="O4633" s="90">
        <v>1.07977792E-2</v>
      </c>
      <c r="P4633" s="54">
        <v>2</v>
      </c>
    </row>
    <row r="4634" spans="1:16" ht="24">
      <c r="A4634" s="54" t="s">
        <v>225</v>
      </c>
      <c r="B4634" s="54" t="s">
        <v>185</v>
      </c>
      <c r="C4634" s="54" t="s">
        <v>1125</v>
      </c>
      <c r="D4634" s="54" t="s">
        <v>163</v>
      </c>
      <c r="E4634" s="54" t="s">
        <v>365</v>
      </c>
      <c r="F4634" s="54" t="s">
        <v>267</v>
      </c>
      <c r="G4634" s="54" t="s">
        <v>1467</v>
      </c>
      <c r="H4634" s="54" t="s">
        <v>1468</v>
      </c>
      <c r="I4634" s="54" t="s">
        <v>1469</v>
      </c>
      <c r="J4634" s="54" t="s">
        <v>1467</v>
      </c>
      <c r="K4634" s="54" t="s">
        <v>1474</v>
      </c>
      <c r="L4634" s="89">
        <v>43308</v>
      </c>
      <c r="M4634" s="89"/>
      <c r="N4634" s="54" t="s">
        <v>1475</v>
      </c>
      <c r="O4634" s="90">
        <v>0.33763236960000009</v>
      </c>
      <c r="P4634" s="54">
        <v>70</v>
      </c>
    </row>
    <row r="4635" spans="1:16" ht="24">
      <c r="A4635" s="54" t="s">
        <v>225</v>
      </c>
      <c r="B4635" s="54" t="s">
        <v>185</v>
      </c>
      <c r="C4635" s="54" t="s">
        <v>1125</v>
      </c>
      <c r="D4635" s="54" t="s">
        <v>163</v>
      </c>
      <c r="E4635" s="54" t="s">
        <v>365</v>
      </c>
      <c r="F4635" s="54" t="s">
        <v>267</v>
      </c>
      <c r="G4635" s="54" t="s">
        <v>1467</v>
      </c>
      <c r="H4635" s="54" t="s">
        <v>1468</v>
      </c>
      <c r="I4635" s="54" t="s">
        <v>1469</v>
      </c>
      <c r="J4635" s="54" t="s">
        <v>1467</v>
      </c>
      <c r="K4635" s="54" t="s">
        <v>1476</v>
      </c>
      <c r="L4635" s="89">
        <v>43308</v>
      </c>
      <c r="M4635" s="89"/>
      <c r="N4635" s="54" t="s">
        <v>1477</v>
      </c>
      <c r="O4635" s="90">
        <v>1.6196668800000001E-2</v>
      </c>
      <c r="P4635" s="54">
        <v>3</v>
      </c>
    </row>
    <row r="4636" spans="1:16" ht="24">
      <c r="A4636" s="54" t="s">
        <v>225</v>
      </c>
      <c r="B4636" s="54" t="s">
        <v>185</v>
      </c>
      <c r="C4636" s="54" t="s">
        <v>1125</v>
      </c>
      <c r="D4636" s="54" t="s">
        <v>163</v>
      </c>
      <c r="E4636" s="54" t="s">
        <v>365</v>
      </c>
      <c r="F4636" s="54" t="s">
        <v>267</v>
      </c>
      <c r="G4636" s="54" t="s">
        <v>1467</v>
      </c>
      <c r="H4636" s="54" t="s">
        <v>1468</v>
      </c>
      <c r="I4636" s="54" t="s">
        <v>1469</v>
      </c>
      <c r="J4636" s="54" t="s">
        <v>1467</v>
      </c>
      <c r="K4636" s="54" t="s">
        <v>1478</v>
      </c>
      <c r="L4636" s="89">
        <v>43308</v>
      </c>
      <c r="M4636" s="89"/>
      <c r="N4636" s="54" t="s">
        <v>1479</v>
      </c>
      <c r="O4636" s="90">
        <v>1.6196668800000001E-2</v>
      </c>
      <c r="P4636" s="54">
        <v>3</v>
      </c>
    </row>
    <row r="4637" spans="1:16" ht="24">
      <c r="A4637" s="54" t="s">
        <v>225</v>
      </c>
      <c r="B4637" s="54" t="s">
        <v>185</v>
      </c>
      <c r="C4637" s="54" t="s">
        <v>1125</v>
      </c>
      <c r="D4637" s="54" t="s">
        <v>163</v>
      </c>
      <c r="E4637" s="54" t="s">
        <v>365</v>
      </c>
      <c r="F4637" s="54" t="s">
        <v>267</v>
      </c>
      <c r="G4637" s="54" t="s">
        <v>1467</v>
      </c>
      <c r="H4637" s="54" t="s">
        <v>1468</v>
      </c>
      <c r="I4637" s="54" t="s">
        <v>1469</v>
      </c>
      <c r="J4637" s="54" t="s">
        <v>1467</v>
      </c>
      <c r="K4637" s="54" t="s">
        <v>1480</v>
      </c>
      <c r="L4637" s="89">
        <v>43308</v>
      </c>
      <c r="M4637" s="89"/>
      <c r="N4637" s="54" t="s">
        <v>1481</v>
      </c>
      <c r="O4637" s="90">
        <v>1.07977792E-2</v>
      </c>
      <c r="P4637" s="54">
        <v>2</v>
      </c>
    </row>
    <row r="4638" spans="1:16" ht="24">
      <c r="A4638" s="54" t="s">
        <v>225</v>
      </c>
      <c r="B4638" s="54" t="s">
        <v>185</v>
      </c>
      <c r="C4638" s="54" t="s">
        <v>1125</v>
      </c>
      <c r="D4638" s="54" t="s">
        <v>163</v>
      </c>
      <c r="E4638" s="54" t="s">
        <v>365</v>
      </c>
      <c r="F4638" s="54" t="s">
        <v>267</v>
      </c>
      <c r="G4638" s="54" t="s">
        <v>1467</v>
      </c>
      <c r="H4638" s="54" t="s">
        <v>1468</v>
      </c>
      <c r="I4638" s="54" t="s">
        <v>1469</v>
      </c>
      <c r="J4638" s="54" t="s">
        <v>1467</v>
      </c>
      <c r="K4638" s="54" t="s">
        <v>1482</v>
      </c>
      <c r="L4638" s="89">
        <v>43308</v>
      </c>
      <c r="M4638" s="89"/>
      <c r="N4638" s="54" t="s">
        <v>1483</v>
      </c>
      <c r="O4638" s="90">
        <v>0.3193838376</v>
      </c>
      <c r="P4638" s="54">
        <v>64</v>
      </c>
    </row>
    <row r="4639" spans="1:16" ht="24">
      <c r="A4639" s="54" t="s">
        <v>225</v>
      </c>
      <c r="B4639" s="54" t="s">
        <v>185</v>
      </c>
      <c r="C4639" s="54" t="s">
        <v>1125</v>
      </c>
      <c r="D4639" s="54" t="s">
        <v>163</v>
      </c>
      <c r="E4639" s="54" t="s">
        <v>365</v>
      </c>
      <c r="F4639" s="54" t="s">
        <v>267</v>
      </c>
      <c r="G4639" s="54" t="s">
        <v>202</v>
      </c>
      <c r="H4639" s="54" t="s">
        <v>1412</v>
      </c>
      <c r="I4639" s="54" t="s">
        <v>1413</v>
      </c>
      <c r="J4639" s="54" t="s">
        <v>202</v>
      </c>
      <c r="K4639" s="54" t="s">
        <v>1412</v>
      </c>
      <c r="L4639" s="89">
        <v>43042</v>
      </c>
      <c r="M4639" s="89"/>
      <c r="N4639" s="54" t="s">
        <v>1414</v>
      </c>
      <c r="O4639" s="90">
        <v>7.3810523500000003E-2</v>
      </c>
      <c r="P4639" s="54">
        <v>19</v>
      </c>
    </row>
    <row r="4640" spans="1:16" ht="24">
      <c r="A4640" s="54" t="s">
        <v>225</v>
      </c>
      <c r="B4640" s="54" t="s">
        <v>185</v>
      </c>
      <c r="C4640" s="54" t="s">
        <v>1125</v>
      </c>
      <c r="D4640" s="54" t="s">
        <v>163</v>
      </c>
      <c r="E4640" s="54" t="s">
        <v>365</v>
      </c>
      <c r="F4640" s="54" t="s">
        <v>267</v>
      </c>
      <c r="G4640" s="54" t="s">
        <v>202</v>
      </c>
      <c r="H4640" s="54" t="s">
        <v>993</v>
      </c>
      <c r="I4640" s="54" t="s">
        <v>994</v>
      </c>
      <c r="J4640" s="54" t="s">
        <v>202</v>
      </c>
      <c r="K4640" s="54" t="s">
        <v>993</v>
      </c>
      <c r="L4640" s="89">
        <v>42052</v>
      </c>
      <c r="M4640" s="89"/>
      <c r="N4640" s="54" t="s">
        <v>995</v>
      </c>
      <c r="O4640" s="90">
        <v>1.07977792E-2</v>
      </c>
      <c r="P4640" s="54">
        <v>2</v>
      </c>
    </row>
    <row r="4641" spans="1:16" ht="24">
      <c r="A4641" s="54" t="s">
        <v>225</v>
      </c>
      <c r="B4641" s="54" t="s">
        <v>185</v>
      </c>
      <c r="C4641" s="54" t="s">
        <v>1125</v>
      </c>
      <c r="D4641" s="54" t="s">
        <v>163</v>
      </c>
      <c r="E4641" s="54" t="s">
        <v>365</v>
      </c>
      <c r="F4641" s="54" t="s">
        <v>267</v>
      </c>
      <c r="G4641" s="54" t="s">
        <v>202</v>
      </c>
      <c r="H4641" s="54" t="s">
        <v>203</v>
      </c>
      <c r="I4641" s="54" t="s">
        <v>996</v>
      </c>
      <c r="J4641" s="54" t="s">
        <v>202</v>
      </c>
      <c r="K4641" s="54" t="s">
        <v>1003</v>
      </c>
      <c r="L4641" s="89">
        <v>42136</v>
      </c>
      <c r="M4641" s="89"/>
      <c r="N4641" s="54" t="s">
        <v>1004</v>
      </c>
      <c r="O4641" s="90">
        <v>1.1598101E-2</v>
      </c>
      <c r="P4641" s="54">
        <v>3</v>
      </c>
    </row>
    <row r="4642" spans="1:16" ht="24">
      <c r="A4642" s="54" t="s">
        <v>225</v>
      </c>
      <c r="B4642" s="54" t="s">
        <v>185</v>
      </c>
      <c r="C4642" s="54" t="s">
        <v>1125</v>
      </c>
      <c r="D4642" s="54" t="s">
        <v>163</v>
      </c>
      <c r="E4642" s="54" t="s">
        <v>365</v>
      </c>
      <c r="F4642" s="54" t="s">
        <v>267</v>
      </c>
      <c r="G4642" s="54" t="s">
        <v>202</v>
      </c>
      <c r="H4642" s="54" t="s">
        <v>203</v>
      </c>
      <c r="I4642" s="54" t="s">
        <v>996</v>
      </c>
      <c r="J4642" s="54" t="s">
        <v>202</v>
      </c>
      <c r="K4642" s="54" t="s">
        <v>1005</v>
      </c>
      <c r="L4642" s="89">
        <v>42136</v>
      </c>
      <c r="M4642" s="89"/>
      <c r="N4642" s="54" t="s">
        <v>1006</v>
      </c>
      <c r="O4642" s="90">
        <v>9.3659376299999986E-2</v>
      </c>
      <c r="P4642" s="54">
        <v>21</v>
      </c>
    </row>
    <row r="4643" spans="1:16" ht="24">
      <c r="A4643" s="54" t="s">
        <v>225</v>
      </c>
      <c r="B4643" s="54" t="s">
        <v>185</v>
      </c>
      <c r="C4643" s="54" t="s">
        <v>1125</v>
      </c>
      <c r="D4643" s="54" t="s">
        <v>163</v>
      </c>
      <c r="E4643" s="54" t="s">
        <v>365</v>
      </c>
      <c r="F4643" s="54" t="s">
        <v>267</v>
      </c>
      <c r="G4643" s="54" t="s">
        <v>202</v>
      </c>
      <c r="H4643" s="54" t="s">
        <v>203</v>
      </c>
      <c r="I4643" s="54" t="s">
        <v>996</v>
      </c>
      <c r="J4643" s="54" t="s">
        <v>202</v>
      </c>
      <c r="K4643" s="54" t="s">
        <v>1007</v>
      </c>
      <c r="L4643" s="89">
        <v>42136</v>
      </c>
      <c r="M4643" s="89"/>
      <c r="N4643" s="54" t="s">
        <v>1008</v>
      </c>
      <c r="O4643" s="90">
        <v>5.3988895999999998E-3</v>
      </c>
      <c r="P4643" s="54">
        <v>1</v>
      </c>
    </row>
    <row r="4644" spans="1:16" ht="24">
      <c r="A4644" s="54" t="s">
        <v>225</v>
      </c>
      <c r="B4644" s="54" t="s">
        <v>185</v>
      </c>
      <c r="C4644" s="54" t="s">
        <v>1125</v>
      </c>
      <c r="D4644" s="54" t="s">
        <v>163</v>
      </c>
      <c r="E4644" s="54" t="s">
        <v>365</v>
      </c>
      <c r="F4644" s="54" t="s">
        <v>267</v>
      </c>
      <c r="G4644" s="54" t="s">
        <v>202</v>
      </c>
      <c r="H4644" s="54" t="s">
        <v>1403</v>
      </c>
      <c r="I4644" s="54" t="s">
        <v>1404</v>
      </c>
      <c r="J4644" s="54" t="s">
        <v>202</v>
      </c>
      <c r="K4644" s="54" t="s">
        <v>1420</v>
      </c>
      <c r="L4644" s="89">
        <v>43154</v>
      </c>
      <c r="M4644" s="89"/>
      <c r="N4644" s="54" t="s">
        <v>1421</v>
      </c>
      <c r="O4644" s="90">
        <v>1.07977792E-2</v>
      </c>
      <c r="P4644" s="54">
        <v>2</v>
      </c>
    </row>
    <row r="4645" spans="1:16" ht="24">
      <c r="A4645" s="54" t="s">
        <v>225</v>
      </c>
      <c r="B4645" s="54" t="s">
        <v>185</v>
      </c>
      <c r="C4645" s="54" t="s">
        <v>1125</v>
      </c>
      <c r="D4645" s="54" t="s">
        <v>163</v>
      </c>
      <c r="E4645" s="54" t="s">
        <v>365</v>
      </c>
      <c r="F4645" s="54" t="s">
        <v>267</v>
      </c>
      <c r="G4645" s="54" t="s">
        <v>202</v>
      </c>
      <c r="H4645" s="54" t="s">
        <v>1403</v>
      </c>
      <c r="I4645" s="54" t="s">
        <v>1404</v>
      </c>
      <c r="J4645" s="54" t="s">
        <v>202</v>
      </c>
      <c r="K4645" s="54" t="s">
        <v>1422</v>
      </c>
      <c r="L4645" s="89">
        <v>43154</v>
      </c>
      <c r="M4645" s="89"/>
      <c r="N4645" s="54" t="s">
        <v>1423</v>
      </c>
      <c r="O4645" s="90">
        <v>4.31911169E-2</v>
      </c>
      <c r="P4645" s="54">
        <v>8</v>
      </c>
    </row>
    <row r="4646" spans="1:16" ht="24">
      <c r="A4646" s="54" t="s">
        <v>225</v>
      </c>
      <c r="B4646" s="54" t="s">
        <v>185</v>
      </c>
      <c r="C4646" s="54" t="s">
        <v>1125</v>
      </c>
      <c r="D4646" s="54" t="s">
        <v>163</v>
      </c>
      <c r="E4646" s="54" t="s">
        <v>365</v>
      </c>
      <c r="F4646" s="54" t="s">
        <v>267</v>
      </c>
      <c r="G4646" s="54" t="s">
        <v>202</v>
      </c>
      <c r="H4646" s="54" t="s">
        <v>1403</v>
      </c>
      <c r="I4646" s="54" t="s">
        <v>1404</v>
      </c>
      <c r="J4646" s="54" t="s">
        <v>202</v>
      </c>
      <c r="K4646" s="54" t="s">
        <v>1426</v>
      </c>
      <c r="L4646" s="89">
        <v>43154</v>
      </c>
      <c r="M4646" s="89"/>
      <c r="N4646" s="54" t="s">
        <v>1427</v>
      </c>
      <c r="O4646" s="90">
        <v>3.2393337600000009E-2</v>
      </c>
      <c r="P4646" s="54">
        <v>6</v>
      </c>
    </row>
    <row r="4647" spans="1:16" ht="24">
      <c r="A4647" s="54" t="s">
        <v>225</v>
      </c>
      <c r="B4647" s="54" t="s">
        <v>185</v>
      </c>
      <c r="C4647" s="54" t="s">
        <v>1125</v>
      </c>
      <c r="D4647" s="54" t="s">
        <v>163</v>
      </c>
      <c r="E4647" s="54" t="s">
        <v>365</v>
      </c>
      <c r="F4647" s="54" t="s">
        <v>267</v>
      </c>
      <c r="G4647" s="54" t="s">
        <v>202</v>
      </c>
      <c r="H4647" s="54" t="s">
        <v>1403</v>
      </c>
      <c r="I4647" s="54" t="s">
        <v>1404</v>
      </c>
      <c r="J4647" s="54" t="s">
        <v>202</v>
      </c>
      <c r="K4647" s="54" t="s">
        <v>1428</v>
      </c>
      <c r="L4647" s="89">
        <v>43154</v>
      </c>
      <c r="M4647" s="89"/>
      <c r="N4647" s="54" t="s">
        <v>1429</v>
      </c>
      <c r="O4647" s="90">
        <v>1.6196668800000001E-2</v>
      </c>
      <c r="P4647" s="54">
        <v>3</v>
      </c>
    </row>
    <row r="4648" spans="1:16" ht="24">
      <c r="A4648" s="54" t="s">
        <v>225</v>
      </c>
      <c r="B4648" s="54" t="s">
        <v>185</v>
      </c>
      <c r="C4648" s="54" t="s">
        <v>1125</v>
      </c>
      <c r="D4648" s="54" t="s">
        <v>163</v>
      </c>
      <c r="E4648" s="54" t="s">
        <v>365</v>
      </c>
      <c r="F4648" s="54" t="s">
        <v>267</v>
      </c>
      <c r="G4648" s="54" t="s">
        <v>202</v>
      </c>
      <c r="H4648" s="54" t="s">
        <v>1403</v>
      </c>
      <c r="I4648" s="54" t="s">
        <v>1404</v>
      </c>
      <c r="J4648" s="54" t="s">
        <v>202</v>
      </c>
      <c r="K4648" s="54" t="s">
        <v>1430</v>
      </c>
      <c r="L4648" s="89">
        <v>43154</v>
      </c>
      <c r="M4648" s="89"/>
      <c r="N4648" s="54" t="s">
        <v>1431</v>
      </c>
      <c r="O4648" s="90">
        <v>5.7032803000000012E-3</v>
      </c>
      <c r="P4648" s="54">
        <v>2</v>
      </c>
    </row>
    <row r="4649" spans="1:16" ht="24">
      <c r="A4649" s="54" t="s">
        <v>225</v>
      </c>
      <c r="B4649" s="54" t="s">
        <v>185</v>
      </c>
      <c r="C4649" s="54" t="s">
        <v>1125</v>
      </c>
      <c r="D4649" s="54" t="s">
        <v>163</v>
      </c>
      <c r="E4649" s="54" t="s">
        <v>365</v>
      </c>
      <c r="F4649" s="54" t="s">
        <v>267</v>
      </c>
      <c r="G4649" s="54" t="s">
        <v>202</v>
      </c>
      <c r="H4649" s="54" t="s">
        <v>1403</v>
      </c>
      <c r="I4649" s="54" t="s">
        <v>1404</v>
      </c>
      <c r="J4649" s="54" t="s">
        <v>202</v>
      </c>
      <c r="K4649" s="54" t="s">
        <v>1415</v>
      </c>
      <c r="L4649" s="89">
        <v>43154</v>
      </c>
      <c r="M4649" s="89"/>
      <c r="N4649" s="54" t="s">
        <v>1416</v>
      </c>
      <c r="O4649" s="90">
        <v>0.34038400480000008</v>
      </c>
      <c r="P4649" s="54">
        <v>78</v>
      </c>
    </row>
    <row r="4650" spans="1:16" ht="24">
      <c r="A4650" s="54" t="s">
        <v>225</v>
      </c>
      <c r="B4650" s="54" t="s">
        <v>185</v>
      </c>
      <c r="C4650" s="54" t="s">
        <v>1125</v>
      </c>
      <c r="D4650" s="54" t="s">
        <v>163</v>
      </c>
      <c r="E4650" s="54" t="s">
        <v>365</v>
      </c>
      <c r="F4650" s="54" t="s">
        <v>267</v>
      </c>
      <c r="G4650" s="54" t="s">
        <v>202</v>
      </c>
      <c r="H4650" s="54" t="s">
        <v>1011</v>
      </c>
      <c r="I4650" s="54" t="s">
        <v>1012</v>
      </c>
      <c r="J4650" s="54" t="s">
        <v>202</v>
      </c>
      <c r="K4650" s="54" t="s">
        <v>1015</v>
      </c>
      <c r="L4650" s="89">
        <v>41982</v>
      </c>
      <c r="M4650" s="89"/>
      <c r="N4650" s="54" t="s">
        <v>1016</v>
      </c>
      <c r="O4650" s="90">
        <v>5.0579034000000002E-2</v>
      </c>
      <c r="P4650" s="54">
        <v>11</v>
      </c>
    </row>
    <row r="4651" spans="1:16" ht="24">
      <c r="A4651" s="54" t="s">
        <v>225</v>
      </c>
      <c r="B4651" s="54" t="s">
        <v>185</v>
      </c>
      <c r="C4651" s="54" t="s">
        <v>1125</v>
      </c>
      <c r="D4651" s="54" t="s">
        <v>163</v>
      </c>
      <c r="E4651" s="54" t="s">
        <v>365</v>
      </c>
      <c r="F4651" s="54" t="s">
        <v>267</v>
      </c>
      <c r="G4651" s="54" t="s">
        <v>202</v>
      </c>
      <c r="H4651" s="54" t="s">
        <v>1011</v>
      </c>
      <c r="I4651" s="54" t="s">
        <v>1012</v>
      </c>
      <c r="J4651" s="54" t="s">
        <v>202</v>
      </c>
      <c r="K4651" s="54" t="s">
        <v>1011</v>
      </c>
      <c r="L4651" s="89">
        <v>41982</v>
      </c>
      <c r="M4651" s="89"/>
      <c r="N4651" s="54" t="s">
        <v>1017</v>
      </c>
      <c r="O4651" s="90">
        <v>4.6094912500000008E-2</v>
      </c>
      <c r="P4651" s="54">
        <v>10</v>
      </c>
    </row>
    <row r="4652" spans="1:16" ht="24">
      <c r="A4652" s="54" t="s">
        <v>225</v>
      </c>
      <c r="B4652" s="54" t="s">
        <v>185</v>
      </c>
      <c r="C4652" s="54" t="s">
        <v>1125</v>
      </c>
      <c r="D4652" s="54" t="s">
        <v>163</v>
      </c>
      <c r="E4652" s="54" t="s">
        <v>365</v>
      </c>
      <c r="F4652" s="54" t="s">
        <v>267</v>
      </c>
      <c r="G4652" s="54" t="s">
        <v>1018</v>
      </c>
      <c r="H4652" s="54" t="s">
        <v>1019</v>
      </c>
      <c r="I4652" s="54" t="s">
        <v>1020</v>
      </c>
      <c r="J4652" s="54" t="s">
        <v>1018</v>
      </c>
      <c r="K4652" s="54" t="s">
        <v>1023</v>
      </c>
      <c r="L4652" s="89">
        <v>41688</v>
      </c>
      <c r="M4652" s="89"/>
      <c r="N4652" s="54" t="s">
        <v>1024</v>
      </c>
      <c r="O4652" s="90">
        <v>4.859000640000001E-2</v>
      </c>
      <c r="P4652" s="54">
        <v>10</v>
      </c>
    </row>
    <row r="4653" spans="1:16" ht="24">
      <c r="A4653" s="54" t="s">
        <v>225</v>
      </c>
      <c r="B4653" s="54" t="s">
        <v>185</v>
      </c>
      <c r="C4653" s="54" t="s">
        <v>1125</v>
      </c>
      <c r="D4653" s="54" t="s">
        <v>163</v>
      </c>
      <c r="E4653" s="54" t="s">
        <v>365</v>
      </c>
      <c r="F4653" s="54" t="s">
        <v>267</v>
      </c>
      <c r="G4653" s="54" t="s">
        <v>1018</v>
      </c>
      <c r="H4653" s="54" t="s">
        <v>1019</v>
      </c>
      <c r="I4653" s="54" t="s">
        <v>1020</v>
      </c>
      <c r="J4653" s="54" t="s">
        <v>1018</v>
      </c>
      <c r="K4653" s="54" t="s">
        <v>1025</v>
      </c>
      <c r="L4653" s="89">
        <v>41688</v>
      </c>
      <c r="M4653" s="89"/>
      <c r="N4653" s="54" t="s">
        <v>1026</v>
      </c>
      <c r="O4653" s="90">
        <v>4.3759590300000012E-2</v>
      </c>
      <c r="P4653" s="54">
        <v>10</v>
      </c>
    </row>
    <row r="4654" spans="1:16" ht="24">
      <c r="A4654" s="54" t="s">
        <v>225</v>
      </c>
      <c r="B4654" s="54" t="s">
        <v>185</v>
      </c>
      <c r="C4654" s="54" t="s">
        <v>1125</v>
      </c>
      <c r="D4654" s="54" t="s">
        <v>163</v>
      </c>
      <c r="E4654" s="54" t="s">
        <v>365</v>
      </c>
      <c r="F4654" s="54" t="s">
        <v>267</v>
      </c>
      <c r="G4654" s="54" t="s">
        <v>1018</v>
      </c>
      <c r="H4654" s="54" t="s">
        <v>1019</v>
      </c>
      <c r="I4654" s="54" t="s">
        <v>1020</v>
      </c>
      <c r="J4654" s="54" t="s">
        <v>1018</v>
      </c>
      <c r="K4654" s="54" t="s">
        <v>1027</v>
      </c>
      <c r="L4654" s="89">
        <v>41688</v>
      </c>
      <c r="M4654" s="89"/>
      <c r="N4654" s="54" t="s">
        <v>1028</v>
      </c>
      <c r="O4654" s="90">
        <v>5.2741349E-2</v>
      </c>
      <c r="P4654" s="54">
        <v>10</v>
      </c>
    </row>
    <row r="4655" spans="1:16" ht="24">
      <c r="A4655" s="54" t="s">
        <v>225</v>
      </c>
      <c r="B4655" s="54" t="s">
        <v>185</v>
      </c>
      <c r="C4655" s="54" t="s">
        <v>1125</v>
      </c>
      <c r="D4655" s="54" t="s">
        <v>163</v>
      </c>
      <c r="E4655" s="54" t="s">
        <v>365</v>
      </c>
      <c r="F4655" s="54" t="s">
        <v>267</v>
      </c>
      <c r="G4655" s="54" t="s">
        <v>1018</v>
      </c>
      <c r="H4655" s="54" t="s">
        <v>1019</v>
      </c>
      <c r="I4655" s="54" t="s">
        <v>1020</v>
      </c>
      <c r="J4655" s="54" t="s">
        <v>1018</v>
      </c>
      <c r="K4655" s="54" t="s">
        <v>1029</v>
      </c>
      <c r="L4655" s="89">
        <v>41688</v>
      </c>
      <c r="M4655" s="89"/>
      <c r="N4655" s="54" t="s">
        <v>1030</v>
      </c>
      <c r="O4655" s="90">
        <v>5.8615673000000007E-2</v>
      </c>
      <c r="P4655" s="54">
        <v>11</v>
      </c>
    </row>
    <row r="4656" spans="1:16" ht="24">
      <c r="A4656" s="54" t="s">
        <v>225</v>
      </c>
      <c r="B4656" s="54" t="s">
        <v>185</v>
      </c>
      <c r="C4656" s="54" t="s">
        <v>1125</v>
      </c>
      <c r="D4656" s="54" t="s">
        <v>163</v>
      </c>
      <c r="E4656" s="54" t="s">
        <v>365</v>
      </c>
      <c r="F4656" s="54" t="s">
        <v>267</v>
      </c>
      <c r="G4656" s="54" t="s">
        <v>1018</v>
      </c>
      <c r="H4656" s="54" t="s">
        <v>1019</v>
      </c>
      <c r="I4656" s="54" t="s">
        <v>1020</v>
      </c>
      <c r="J4656" s="54" t="s">
        <v>1018</v>
      </c>
      <c r="K4656" s="54" t="s">
        <v>1031</v>
      </c>
      <c r="L4656" s="89">
        <v>41688</v>
      </c>
      <c r="M4656" s="89"/>
      <c r="N4656" s="54" t="s">
        <v>1032</v>
      </c>
      <c r="O4656" s="90">
        <v>7.308936050000002E-2</v>
      </c>
      <c r="P4656" s="54">
        <v>14</v>
      </c>
    </row>
    <row r="4657" spans="1:16" ht="24">
      <c r="A4657" s="54" t="s">
        <v>225</v>
      </c>
      <c r="B4657" s="54" t="s">
        <v>185</v>
      </c>
      <c r="C4657" s="54" t="s">
        <v>1125</v>
      </c>
      <c r="D4657" s="54" t="s">
        <v>163</v>
      </c>
      <c r="E4657" s="54" t="s">
        <v>365</v>
      </c>
      <c r="F4657" s="54" t="s">
        <v>267</v>
      </c>
      <c r="G4657" s="54" t="s">
        <v>1018</v>
      </c>
      <c r="H4657" s="54" t="s">
        <v>1019</v>
      </c>
      <c r="I4657" s="54" t="s">
        <v>1020</v>
      </c>
      <c r="J4657" s="54" t="s">
        <v>1018</v>
      </c>
      <c r="K4657" s="54" t="s">
        <v>1033</v>
      </c>
      <c r="L4657" s="89">
        <v>41688</v>
      </c>
      <c r="M4657" s="89"/>
      <c r="N4657" s="54" t="s">
        <v>1034</v>
      </c>
      <c r="O4657" s="90">
        <v>5.3964344999999997E-2</v>
      </c>
      <c r="P4657" s="54">
        <v>11</v>
      </c>
    </row>
    <row r="4658" spans="1:16" ht="24">
      <c r="A4658" s="54" t="s">
        <v>225</v>
      </c>
      <c r="B4658" s="54" t="s">
        <v>185</v>
      </c>
      <c r="C4658" s="54" t="s">
        <v>1125</v>
      </c>
      <c r="D4658" s="54" t="s">
        <v>163</v>
      </c>
      <c r="E4658" s="54" t="s">
        <v>365</v>
      </c>
      <c r="F4658" s="54" t="s">
        <v>267</v>
      </c>
      <c r="G4658" s="54" t="s">
        <v>1018</v>
      </c>
      <c r="H4658" s="54" t="s">
        <v>1019</v>
      </c>
      <c r="I4658" s="54" t="s">
        <v>1020</v>
      </c>
      <c r="J4658" s="54" t="s">
        <v>1018</v>
      </c>
      <c r="K4658" s="54" t="s">
        <v>1035</v>
      </c>
      <c r="L4658" s="89">
        <v>41688</v>
      </c>
      <c r="M4658" s="89"/>
      <c r="N4658" s="54" t="s">
        <v>1036</v>
      </c>
      <c r="O4658" s="90">
        <v>2.1595558399999999E-2</v>
      </c>
      <c r="P4658" s="54">
        <v>4</v>
      </c>
    </row>
    <row r="4659" spans="1:16" ht="24">
      <c r="A4659" s="54" t="s">
        <v>225</v>
      </c>
      <c r="B4659" s="54" t="s">
        <v>185</v>
      </c>
      <c r="C4659" s="54" t="s">
        <v>1125</v>
      </c>
      <c r="D4659" s="54" t="s">
        <v>163</v>
      </c>
      <c r="E4659" s="54" t="s">
        <v>365</v>
      </c>
      <c r="F4659" s="54" t="s">
        <v>267</v>
      </c>
      <c r="G4659" s="54" t="s">
        <v>1018</v>
      </c>
      <c r="H4659" s="54" t="s">
        <v>1019</v>
      </c>
      <c r="I4659" s="54" t="s">
        <v>1020</v>
      </c>
      <c r="J4659" s="54" t="s">
        <v>1018</v>
      </c>
      <c r="K4659" s="54" t="s">
        <v>1039</v>
      </c>
      <c r="L4659" s="89">
        <v>41688</v>
      </c>
      <c r="M4659" s="89"/>
      <c r="N4659" s="54" t="s">
        <v>1040</v>
      </c>
      <c r="O4659" s="90">
        <v>0.89138649450000018</v>
      </c>
      <c r="P4659" s="54">
        <v>189</v>
      </c>
    </row>
    <row r="4660" spans="1:16" ht="24">
      <c r="A4660" s="54" t="s">
        <v>225</v>
      </c>
      <c r="B4660" s="54" t="s">
        <v>185</v>
      </c>
      <c r="C4660" s="54" t="s">
        <v>1125</v>
      </c>
      <c r="D4660" s="54" t="s">
        <v>163</v>
      </c>
      <c r="E4660" s="54" t="s">
        <v>365</v>
      </c>
      <c r="F4660" s="54" t="s">
        <v>267</v>
      </c>
      <c r="G4660" s="54" t="s">
        <v>207</v>
      </c>
      <c r="H4660" s="54" t="s">
        <v>207</v>
      </c>
      <c r="I4660" s="54" t="s">
        <v>317</v>
      </c>
      <c r="J4660" s="54" t="s">
        <v>207</v>
      </c>
      <c r="K4660" s="54" t="s">
        <v>337</v>
      </c>
      <c r="L4660" s="89">
        <v>41674</v>
      </c>
      <c r="M4660" s="89"/>
      <c r="N4660" s="54" t="s">
        <v>1041</v>
      </c>
      <c r="O4660" s="90">
        <v>0.17726498230000001</v>
      </c>
      <c r="P4660" s="54">
        <v>44</v>
      </c>
    </row>
    <row r="4661" spans="1:16" ht="24">
      <c r="A4661" s="54" t="s">
        <v>225</v>
      </c>
      <c r="B4661" s="54" t="s">
        <v>185</v>
      </c>
      <c r="C4661" s="54" t="s">
        <v>1125</v>
      </c>
      <c r="D4661" s="54" t="s">
        <v>163</v>
      </c>
      <c r="E4661" s="54" t="s">
        <v>365</v>
      </c>
      <c r="F4661" s="54" t="s">
        <v>267</v>
      </c>
      <c r="G4661" s="54" t="s">
        <v>207</v>
      </c>
      <c r="H4661" s="54" t="s">
        <v>207</v>
      </c>
      <c r="I4661" s="54" t="s">
        <v>317</v>
      </c>
      <c r="J4661" s="54" t="s">
        <v>207</v>
      </c>
      <c r="K4661" s="54" t="s">
        <v>1042</v>
      </c>
      <c r="L4661" s="89">
        <v>41674</v>
      </c>
      <c r="M4661" s="89"/>
      <c r="N4661" s="54" t="s">
        <v>1043</v>
      </c>
      <c r="O4661" s="90">
        <v>0.36437658680000001</v>
      </c>
      <c r="P4661" s="54">
        <v>76</v>
      </c>
    </row>
    <row r="4662" spans="1:16" ht="24">
      <c r="A4662" s="54" t="s">
        <v>225</v>
      </c>
      <c r="B4662" s="54" t="s">
        <v>185</v>
      </c>
      <c r="C4662" s="54" t="s">
        <v>1125</v>
      </c>
      <c r="D4662" s="54" t="s">
        <v>163</v>
      </c>
      <c r="E4662" s="54" t="s">
        <v>365</v>
      </c>
      <c r="F4662" s="54" t="s">
        <v>267</v>
      </c>
      <c r="G4662" s="54" t="s">
        <v>207</v>
      </c>
      <c r="H4662" s="54" t="s">
        <v>207</v>
      </c>
      <c r="I4662" s="54" t="s">
        <v>317</v>
      </c>
      <c r="J4662" s="54" t="s">
        <v>207</v>
      </c>
      <c r="K4662" s="54" t="s">
        <v>1044</v>
      </c>
      <c r="L4662" s="89">
        <v>41674</v>
      </c>
      <c r="M4662" s="89"/>
      <c r="N4662" s="54" t="s">
        <v>1045</v>
      </c>
      <c r="O4662" s="90">
        <v>0.16197924259999999</v>
      </c>
      <c r="P4662" s="54">
        <v>34</v>
      </c>
    </row>
    <row r="4663" spans="1:16" ht="24">
      <c r="A4663" s="54" t="s">
        <v>225</v>
      </c>
      <c r="B4663" s="54" t="s">
        <v>185</v>
      </c>
      <c r="C4663" s="54" t="s">
        <v>1125</v>
      </c>
      <c r="D4663" s="54" t="s">
        <v>163</v>
      </c>
      <c r="E4663" s="54" t="s">
        <v>365</v>
      </c>
      <c r="F4663" s="54" t="s">
        <v>267</v>
      </c>
      <c r="G4663" s="54" t="s">
        <v>207</v>
      </c>
      <c r="H4663" s="54" t="s">
        <v>207</v>
      </c>
      <c r="I4663" s="54" t="s">
        <v>317</v>
      </c>
      <c r="J4663" s="54" t="s">
        <v>207</v>
      </c>
      <c r="K4663" s="54" t="s">
        <v>318</v>
      </c>
      <c r="L4663" s="89">
        <v>41674</v>
      </c>
      <c r="M4663" s="89"/>
      <c r="N4663" s="54" t="s">
        <v>319</v>
      </c>
      <c r="O4663" s="90">
        <v>4.42128652E-2</v>
      </c>
      <c r="P4663" s="54">
        <v>15</v>
      </c>
    </row>
    <row r="4664" spans="1:16" ht="24">
      <c r="A4664" s="54" t="s">
        <v>225</v>
      </c>
      <c r="B4664" s="54" t="s">
        <v>185</v>
      </c>
      <c r="C4664" s="54" t="s">
        <v>1125</v>
      </c>
      <c r="D4664" s="54" t="s">
        <v>163</v>
      </c>
      <c r="E4664" s="54" t="s">
        <v>365</v>
      </c>
      <c r="F4664" s="54" t="s">
        <v>267</v>
      </c>
      <c r="G4664" s="54" t="s">
        <v>207</v>
      </c>
      <c r="H4664" s="54" t="s">
        <v>207</v>
      </c>
      <c r="I4664" s="54" t="s">
        <v>317</v>
      </c>
      <c r="J4664" s="54" t="s">
        <v>207</v>
      </c>
      <c r="K4664" s="54" t="s">
        <v>340</v>
      </c>
      <c r="L4664" s="89">
        <v>41674</v>
      </c>
      <c r="M4664" s="89"/>
      <c r="N4664" s="54" t="s">
        <v>1046</v>
      </c>
      <c r="O4664" s="90">
        <v>0.1891406481</v>
      </c>
      <c r="P4664" s="54">
        <v>42</v>
      </c>
    </row>
    <row r="4665" spans="1:16" ht="24">
      <c r="A4665" s="54" t="s">
        <v>225</v>
      </c>
      <c r="B4665" s="54" t="s">
        <v>185</v>
      </c>
      <c r="C4665" s="54" t="s">
        <v>1125</v>
      </c>
      <c r="D4665" s="54" t="s">
        <v>163</v>
      </c>
      <c r="E4665" s="54" t="s">
        <v>365</v>
      </c>
      <c r="F4665" s="54" t="s">
        <v>267</v>
      </c>
      <c r="G4665" s="54" t="s">
        <v>207</v>
      </c>
      <c r="H4665" s="54" t="s">
        <v>207</v>
      </c>
      <c r="I4665" s="54" t="s">
        <v>317</v>
      </c>
      <c r="J4665" s="54" t="s">
        <v>207</v>
      </c>
      <c r="K4665" s="54" t="s">
        <v>320</v>
      </c>
      <c r="L4665" s="89">
        <v>41674</v>
      </c>
      <c r="M4665" s="89"/>
      <c r="N4665" s="54" t="s">
        <v>321</v>
      </c>
      <c r="O4665" s="90">
        <v>0.20900669450000001</v>
      </c>
      <c r="P4665" s="54">
        <v>52</v>
      </c>
    </row>
    <row r="4666" spans="1:16" ht="24">
      <c r="A4666" s="54" t="s">
        <v>225</v>
      </c>
      <c r="B4666" s="54" t="s">
        <v>185</v>
      </c>
      <c r="C4666" s="54" t="s">
        <v>1125</v>
      </c>
      <c r="D4666" s="54" t="s">
        <v>163</v>
      </c>
      <c r="E4666" s="54" t="s">
        <v>365</v>
      </c>
      <c r="F4666" s="54" t="s">
        <v>267</v>
      </c>
      <c r="G4666" s="54" t="s">
        <v>207</v>
      </c>
      <c r="H4666" s="54" t="s">
        <v>207</v>
      </c>
      <c r="I4666" s="54" t="s">
        <v>317</v>
      </c>
      <c r="J4666" s="54" t="s">
        <v>207</v>
      </c>
      <c r="K4666" s="54" t="s">
        <v>1047</v>
      </c>
      <c r="L4666" s="89">
        <v>41674</v>
      </c>
      <c r="M4666" s="89"/>
      <c r="N4666" s="54" t="s">
        <v>1048</v>
      </c>
      <c r="O4666" s="90">
        <v>9.3375139499999996E-2</v>
      </c>
      <c r="P4666" s="54">
        <v>24</v>
      </c>
    </row>
    <row r="4667" spans="1:16" ht="24">
      <c r="A4667" s="54" t="s">
        <v>225</v>
      </c>
      <c r="B4667" s="54" t="s">
        <v>185</v>
      </c>
      <c r="C4667" s="54" t="s">
        <v>1125</v>
      </c>
      <c r="D4667" s="54" t="s">
        <v>163</v>
      </c>
      <c r="E4667" s="54" t="s">
        <v>365</v>
      </c>
      <c r="F4667" s="54" t="s">
        <v>267</v>
      </c>
      <c r="G4667" s="54" t="s">
        <v>207</v>
      </c>
      <c r="H4667" s="54" t="s">
        <v>207</v>
      </c>
      <c r="I4667" s="54" t="s">
        <v>317</v>
      </c>
      <c r="J4667" s="54" t="s">
        <v>207</v>
      </c>
      <c r="K4667" s="54" t="s">
        <v>1049</v>
      </c>
      <c r="L4667" s="89">
        <v>41674</v>
      </c>
      <c r="M4667" s="89"/>
      <c r="N4667" s="54" t="s">
        <v>1050</v>
      </c>
      <c r="O4667" s="90">
        <v>5.3988895999999998E-3</v>
      </c>
      <c r="P4667" s="54">
        <v>4</v>
      </c>
    </row>
    <row r="4668" spans="1:16" ht="24">
      <c r="A4668" s="54" t="s">
        <v>225</v>
      </c>
      <c r="B4668" s="54" t="s">
        <v>185</v>
      </c>
      <c r="C4668" s="54" t="s">
        <v>1125</v>
      </c>
      <c r="D4668" s="54" t="s">
        <v>163</v>
      </c>
      <c r="E4668" s="54" t="s">
        <v>365</v>
      </c>
      <c r="F4668" s="54" t="s">
        <v>267</v>
      </c>
      <c r="G4668" s="54" t="s">
        <v>207</v>
      </c>
      <c r="H4668" s="54" t="s">
        <v>207</v>
      </c>
      <c r="I4668" s="54" t="s">
        <v>317</v>
      </c>
      <c r="J4668" s="54" t="s">
        <v>207</v>
      </c>
      <c r="K4668" s="54" t="s">
        <v>1051</v>
      </c>
      <c r="L4668" s="89">
        <v>41674</v>
      </c>
      <c r="M4668" s="89"/>
      <c r="N4668" s="54" t="s">
        <v>1052</v>
      </c>
      <c r="O4668" s="90">
        <v>2.5579943599999998E-2</v>
      </c>
      <c r="P4668" s="54">
        <v>7</v>
      </c>
    </row>
    <row r="4669" spans="1:16" ht="24">
      <c r="A4669" s="54" t="s">
        <v>225</v>
      </c>
      <c r="B4669" s="54" t="s">
        <v>185</v>
      </c>
      <c r="C4669" s="54" t="s">
        <v>1125</v>
      </c>
      <c r="D4669" s="54" t="s">
        <v>163</v>
      </c>
      <c r="E4669" s="54" t="s">
        <v>365</v>
      </c>
      <c r="F4669" s="54" t="s">
        <v>267</v>
      </c>
      <c r="G4669" s="54" t="s">
        <v>207</v>
      </c>
      <c r="H4669" s="54" t="s">
        <v>207</v>
      </c>
      <c r="I4669" s="54" t="s">
        <v>317</v>
      </c>
      <c r="J4669" s="54" t="s">
        <v>207</v>
      </c>
      <c r="K4669" s="54" t="s">
        <v>1053</v>
      </c>
      <c r="L4669" s="89">
        <v>41674</v>
      </c>
      <c r="M4669" s="89"/>
      <c r="N4669" s="54" t="s">
        <v>1054</v>
      </c>
      <c r="O4669" s="90">
        <v>0</v>
      </c>
      <c r="P4669" s="54">
        <v>1</v>
      </c>
    </row>
    <row r="4670" spans="1:16" ht="24">
      <c r="A4670" s="54" t="s">
        <v>225</v>
      </c>
      <c r="B4670" s="54" t="s">
        <v>185</v>
      </c>
      <c r="C4670" s="54" t="s">
        <v>1125</v>
      </c>
      <c r="D4670" s="54" t="s">
        <v>163</v>
      </c>
      <c r="E4670" s="54" t="s">
        <v>365</v>
      </c>
      <c r="F4670" s="54" t="s">
        <v>267</v>
      </c>
      <c r="G4670" s="54" t="s">
        <v>207</v>
      </c>
      <c r="H4670" s="54" t="s">
        <v>207</v>
      </c>
      <c r="I4670" s="54" t="s">
        <v>317</v>
      </c>
      <c r="J4670" s="54" t="s">
        <v>207</v>
      </c>
      <c r="K4670" s="54" t="s">
        <v>1055</v>
      </c>
      <c r="L4670" s="89">
        <v>41674</v>
      </c>
      <c r="M4670" s="89"/>
      <c r="N4670" s="54" t="s">
        <v>1056</v>
      </c>
      <c r="O4670" s="90">
        <v>0.26803691159999998</v>
      </c>
      <c r="P4670" s="54">
        <v>63</v>
      </c>
    </row>
    <row r="4671" spans="1:16" ht="24">
      <c r="A4671" s="54" t="s">
        <v>225</v>
      </c>
      <c r="B4671" s="54" t="s">
        <v>185</v>
      </c>
      <c r="C4671" s="54" t="s">
        <v>1125</v>
      </c>
      <c r="D4671" s="54" t="s">
        <v>163</v>
      </c>
      <c r="E4671" s="54" t="s">
        <v>365</v>
      </c>
      <c r="F4671" s="54" t="s">
        <v>267</v>
      </c>
      <c r="G4671" s="54" t="s">
        <v>207</v>
      </c>
      <c r="H4671" s="54" t="s">
        <v>207</v>
      </c>
      <c r="I4671" s="54" t="s">
        <v>317</v>
      </c>
      <c r="J4671" s="54" t="s">
        <v>207</v>
      </c>
      <c r="K4671" s="54" t="s">
        <v>322</v>
      </c>
      <c r="L4671" s="89">
        <v>41674</v>
      </c>
      <c r="M4671" s="89"/>
      <c r="N4671" s="54" t="s">
        <v>323</v>
      </c>
      <c r="O4671" s="90">
        <v>0.27927867490000002</v>
      </c>
      <c r="P4671" s="54">
        <v>62</v>
      </c>
    </row>
    <row r="4672" spans="1:16" ht="24">
      <c r="A4672" s="54" t="s">
        <v>225</v>
      </c>
      <c r="B4672" s="54" t="s">
        <v>185</v>
      </c>
      <c r="C4672" s="54" t="s">
        <v>1125</v>
      </c>
      <c r="D4672" s="54" t="s">
        <v>163</v>
      </c>
      <c r="E4672" s="54" t="s">
        <v>365</v>
      </c>
      <c r="F4672" s="54" t="s">
        <v>267</v>
      </c>
      <c r="G4672" s="54" t="s">
        <v>204</v>
      </c>
      <c r="H4672" s="54" t="s">
        <v>205</v>
      </c>
      <c r="I4672" s="54" t="s">
        <v>324</v>
      </c>
      <c r="J4672" s="54" t="s">
        <v>204</v>
      </c>
      <c r="K4672" s="54" t="s">
        <v>325</v>
      </c>
      <c r="L4672" s="89">
        <v>42171</v>
      </c>
      <c r="M4672" s="89"/>
      <c r="N4672" s="54" t="s">
        <v>326</v>
      </c>
      <c r="O4672" s="90">
        <v>0.1228259942</v>
      </c>
      <c r="P4672" s="54">
        <v>25</v>
      </c>
    </row>
    <row r="4673" spans="1:16" ht="24">
      <c r="A4673" s="54" t="s">
        <v>225</v>
      </c>
      <c r="B4673" s="54" t="s">
        <v>185</v>
      </c>
      <c r="C4673" s="54" t="s">
        <v>1125</v>
      </c>
      <c r="D4673" s="54" t="s">
        <v>163</v>
      </c>
      <c r="E4673" s="54" t="s">
        <v>365</v>
      </c>
      <c r="F4673" s="54" t="s">
        <v>267</v>
      </c>
      <c r="G4673" s="54" t="s">
        <v>204</v>
      </c>
      <c r="H4673" s="54" t="s">
        <v>205</v>
      </c>
      <c r="I4673" s="54" t="s">
        <v>324</v>
      </c>
      <c r="J4673" s="54" t="s">
        <v>204</v>
      </c>
      <c r="K4673" s="54" t="s">
        <v>1057</v>
      </c>
      <c r="L4673" s="89">
        <v>42171</v>
      </c>
      <c r="M4673" s="89"/>
      <c r="N4673" s="54" t="s">
        <v>1058</v>
      </c>
      <c r="O4673" s="90">
        <v>7.8154335300000002E-2</v>
      </c>
      <c r="P4673" s="54">
        <v>16</v>
      </c>
    </row>
    <row r="4674" spans="1:16" ht="24">
      <c r="A4674" s="54" t="s">
        <v>225</v>
      </c>
      <c r="B4674" s="54" t="s">
        <v>185</v>
      </c>
      <c r="C4674" s="54" t="s">
        <v>1125</v>
      </c>
      <c r="D4674" s="54" t="s">
        <v>163</v>
      </c>
      <c r="E4674" s="54" t="s">
        <v>365</v>
      </c>
      <c r="F4674" s="54" t="s">
        <v>267</v>
      </c>
      <c r="G4674" s="54" t="s">
        <v>204</v>
      </c>
      <c r="H4674" s="54" t="s">
        <v>205</v>
      </c>
      <c r="I4674" s="54" t="s">
        <v>324</v>
      </c>
      <c r="J4674" s="54" t="s">
        <v>204</v>
      </c>
      <c r="K4674" s="54" t="s">
        <v>1059</v>
      </c>
      <c r="L4674" s="89">
        <v>42171</v>
      </c>
      <c r="M4674" s="89"/>
      <c r="N4674" s="54" t="s">
        <v>1060</v>
      </c>
      <c r="O4674" s="90">
        <v>0.13859719879999999</v>
      </c>
      <c r="P4674" s="54">
        <v>28</v>
      </c>
    </row>
    <row r="4675" spans="1:16" ht="24">
      <c r="A4675" s="54" t="s">
        <v>225</v>
      </c>
      <c r="B4675" s="54" t="s">
        <v>185</v>
      </c>
      <c r="C4675" s="54" t="s">
        <v>1125</v>
      </c>
      <c r="D4675" s="54" t="s">
        <v>163</v>
      </c>
      <c r="E4675" s="54" t="s">
        <v>365</v>
      </c>
      <c r="F4675" s="54" t="s">
        <v>267</v>
      </c>
      <c r="G4675" s="54" t="s">
        <v>204</v>
      </c>
      <c r="H4675" s="54" t="s">
        <v>205</v>
      </c>
      <c r="I4675" s="54" t="s">
        <v>324</v>
      </c>
      <c r="J4675" s="54" t="s">
        <v>204</v>
      </c>
      <c r="K4675" s="54" t="s">
        <v>1061</v>
      </c>
      <c r="L4675" s="89">
        <v>42171</v>
      </c>
      <c r="M4675" s="89"/>
      <c r="N4675" s="54" t="s">
        <v>1062</v>
      </c>
      <c r="O4675" s="90">
        <v>0.1247553069</v>
      </c>
      <c r="P4675" s="54">
        <v>23</v>
      </c>
    </row>
    <row r="4676" spans="1:16" ht="24">
      <c r="A4676" s="54" t="s">
        <v>225</v>
      </c>
      <c r="B4676" s="54" t="s">
        <v>185</v>
      </c>
      <c r="C4676" s="54" t="s">
        <v>1125</v>
      </c>
      <c r="D4676" s="54" t="s">
        <v>163</v>
      </c>
      <c r="E4676" s="54" t="s">
        <v>365</v>
      </c>
      <c r="F4676" s="54" t="s">
        <v>267</v>
      </c>
      <c r="G4676" s="54" t="s">
        <v>204</v>
      </c>
      <c r="H4676" s="54" t="s">
        <v>205</v>
      </c>
      <c r="I4676" s="54" t="s">
        <v>324</v>
      </c>
      <c r="J4676" s="54" t="s">
        <v>204</v>
      </c>
      <c r="K4676" s="54" t="s">
        <v>1063</v>
      </c>
      <c r="L4676" s="89">
        <v>42171</v>
      </c>
      <c r="M4676" s="89"/>
      <c r="N4676" s="54" t="s">
        <v>1064</v>
      </c>
      <c r="O4676" s="90">
        <v>7.4917753300000001E-2</v>
      </c>
      <c r="P4676" s="54">
        <v>16</v>
      </c>
    </row>
    <row r="4677" spans="1:16" ht="24">
      <c r="A4677" s="54" t="s">
        <v>225</v>
      </c>
      <c r="B4677" s="54" t="s">
        <v>185</v>
      </c>
      <c r="C4677" s="54" t="s">
        <v>1125</v>
      </c>
      <c r="D4677" s="54" t="s">
        <v>163</v>
      </c>
      <c r="E4677" s="54" t="s">
        <v>365</v>
      </c>
      <c r="F4677" s="54" t="s">
        <v>267</v>
      </c>
      <c r="G4677" s="54" t="s">
        <v>204</v>
      </c>
      <c r="H4677" s="54" t="s">
        <v>205</v>
      </c>
      <c r="I4677" s="54" t="s">
        <v>324</v>
      </c>
      <c r="J4677" s="54" t="s">
        <v>204</v>
      </c>
      <c r="K4677" s="54" t="s">
        <v>327</v>
      </c>
      <c r="L4677" s="89">
        <v>42171</v>
      </c>
      <c r="M4677" s="89"/>
      <c r="N4677" s="54" t="s">
        <v>328</v>
      </c>
      <c r="O4677" s="90">
        <v>0.19476482449999999</v>
      </c>
      <c r="P4677" s="54">
        <v>46</v>
      </c>
    </row>
    <row r="4678" spans="1:16" ht="24">
      <c r="A4678" s="54" t="s">
        <v>225</v>
      </c>
      <c r="B4678" s="54" t="s">
        <v>185</v>
      </c>
      <c r="C4678" s="54" t="s">
        <v>1125</v>
      </c>
      <c r="D4678" s="54" t="s">
        <v>163</v>
      </c>
      <c r="E4678" s="54" t="s">
        <v>365</v>
      </c>
      <c r="F4678" s="54" t="s">
        <v>267</v>
      </c>
      <c r="G4678" s="54" t="s">
        <v>204</v>
      </c>
      <c r="H4678" s="54" t="s">
        <v>205</v>
      </c>
      <c r="I4678" s="54" t="s">
        <v>324</v>
      </c>
      <c r="J4678" s="54" t="s">
        <v>204</v>
      </c>
      <c r="K4678" s="54" t="s">
        <v>329</v>
      </c>
      <c r="L4678" s="89">
        <v>42171</v>
      </c>
      <c r="M4678" s="89"/>
      <c r="N4678" s="54" t="s">
        <v>330</v>
      </c>
      <c r="O4678" s="90">
        <v>0.1477087339</v>
      </c>
      <c r="P4678" s="54">
        <v>29</v>
      </c>
    </row>
    <row r="4679" spans="1:16" ht="24">
      <c r="A4679" s="54" t="s">
        <v>225</v>
      </c>
      <c r="B4679" s="54" t="s">
        <v>185</v>
      </c>
      <c r="C4679" s="54" t="s">
        <v>1125</v>
      </c>
      <c r="D4679" s="54" t="s">
        <v>163</v>
      </c>
      <c r="E4679" s="54" t="s">
        <v>365</v>
      </c>
      <c r="F4679" s="54" t="s">
        <v>267</v>
      </c>
      <c r="G4679" s="54" t="s">
        <v>204</v>
      </c>
      <c r="H4679" s="54" t="s">
        <v>205</v>
      </c>
      <c r="I4679" s="54" t="s">
        <v>324</v>
      </c>
      <c r="J4679" s="54" t="s">
        <v>204</v>
      </c>
      <c r="K4679" s="54" t="s">
        <v>1065</v>
      </c>
      <c r="L4679" s="89">
        <v>42171</v>
      </c>
      <c r="M4679" s="89"/>
      <c r="N4679" s="54" t="s">
        <v>1066</v>
      </c>
      <c r="O4679" s="90">
        <v>8.8818486500000002E-2</v>
      </c>
      <c r="P4679" s="54">
        <v>17</v>
      </c>
    </row>
    <row r="4680" spans="1:16" ht="24">
      <c r="A4680" s="54" t="s">
        <v>225</v>
      </c>
      <c r="B4680" s="54" t="s">
        <v>185</v>
      </c>
      <c r="C4680" s="54" t="s">
        <v>1125</v>
      </c>
      <c r="D4680" s="54" t="s">
        <v>163</v>
      </c>
      <c r="E4680" s="54" t="s">
        <v>365</v>
      </c>
      <c r="F4680" s="54" t="s">
        <v>267</v>
      </c>
      <c r="G4680" s="54" t="s">
        <v>204</v>
      </c>
      <c r="H4680" s="54" t="s">
        <v>205</v>
      </c>
      <c r="I4680" s="54" t="s">
        <v>324</v>
      </c>
      <c r="J4680" s="54" t="s">
        <v>204</v>
      </c>
      <c r="K4680" s="54" t="s">
        <v>1067</v>
      </c>
      <c r="L4680" s="89">
        <v>42171</v>
      </c>
      <c r="M4680" s="89"/>
      <c r="N4680" s="54" t="s">
        <v>1068</v>
      </c>
      <c r="O4680" s="90">
        <v>3.2393337600000009E-2</v>
      </c>
      <c r="P4680" s="54">
        <v>6</v>
      </c>
    </row>
    <row r="4681" spans="1:16" ht="24">
      <c r="A4681" s="54" t="s">
        <v>225</v>
      </c>
      <c r="B4681" s="54" t="s">
        <v>185</v>
      </c>
      <c r="C4681" s="54" t="s">
        <v>1125</v>
      </c>
      <c r="D4681" s="54" t="s">
        <v>163</v>
      </c>
      <c r="E4681" s="54" t="s">
        <v>365</v>
      </c>
      <c r="F4681" s="54" t="s">
        <v>267</v>
      </c>
      <c r="G4681" s="54" t="s">
        <v>204</v>
      </c>
      <c r="H4681" s="54" t="s">
        <v>1668</v>
      </c>
      <c r="I4681" s="54" t="s">
        <v>1669</v>
      </c>
      <c r="J4681" s="54" t="s">
        <v>204</v>
      </c>
      <c r="K4681" s="54" t="s">
        <v>1088</v>
      </c>
      <c r="L4681" s="89">
        <v>41688</v>
      </c>
      <c r="M4681" s="89"/>
      <c r="N4681" s="54" t="s">
        <v>1670</v>
      </c>
      <c r="O4681" s="90">
        <v>5.3988895999999998E-3</v>
      </c>
      <c r="P4681" s="54">
        <v>1</v>
      </c>
    </row>
    <row r="4682" spans="1:16" ht="24">
      <c r="A4682" s="54" t="s">
        <v>225</v>
      </c>
      <c r="B4682" s="54" t="s">
        <v>185</v>
      </c>
      <c r="C4682" s="54" t="s">
        <v>1125</v>
      </c>
      <c r="D4682" s="54" t="s">
        <v>163</v>
      </c>
      <c r="E4682" s="54" t="s">
        <v>365</v>
      </c>
      <c r="F4682" s="54" t="s">
        <v>267</v>
      </c>
      <c r="G4682" s="54" t="s">
        <v>204</v>
      </c>
      <c r="H4682" s="54" t="s">
        <v>331</v>
      </c>
      <c r="I4682" s="54" t="s">
        <v>332</v>
      </c>
      <c r="J4682" s="54" t="s">
        <v>204</v>
      </c>
      <c r="K4682" s="54" t="s">
        <v>331</v>
      </c>
      <c r="L4682" s="89">
        <v>42101</v>
      </c>
      <c r="M4682" s="89"/>
      <c r="N4682" s="54" t="s">
        <v>333</v>
      </c>
      <c r="O4682" s="90">
        <v>0.41653497540000001</v>
      </c>
      <c r="P4682" s="54">
        <v>92</v>
      </c>
    </row>
    <row r="4683" spans="1:16" ht="24">
      <c r="A4683" s="54" t="s">
        <v>225</v>
      </c>
      <c r="B4683" s="54" t="s">
        <v>185</v>
      </c>
      <c r="C4683" s="54" t="s">
        <v>1125</v>
      </c>
      <c r="D4683" s="54" t="s">
        <v>163</v>
      </c>
      <c r="E4683" s="54" t="s">
        <v>365</v>
      </c>
      <c r="F4683" s="54" t="s">
        <v>267</v>
      </c>
      <c r="G4683" s="54" t="s">
        <v>204</v>
      </c>
      <c r="H4683" s="54" t="s">
        <v>206</v>
      </c>
      <c r="I4683" s="54" t="s">
        <v>1069</v>
      </c>
      <c r="J4683" s="54" t="s">
        <v>204</v>
      </c>
      <c r="K4683" s="54" t="s">
        <v>1070</v>
      </c>
      <c r="L4683" s="89">
        <v>41688</v>
      </c>
      <c r="M4683" s="89"/>
      <c r="N4683" s="54" t="s">
        <v>1071</v>
      </c>
      <c r="O4683" s="90">
        <v>0.30191867850000009</v>
      </c>
      <c r="P4683" s="54">
        <v>65</v>
      </c>
    </row>
    <row r="4684" spans="1:16" ht="24">
      <c r="A4684" s="54" t="s">
        <v>225</v>
      </c>
      <c r="B4684" s="54" t="s">
        <v>185</v>
      </c>
      <c r="C4684" s="54" t="s">
        <v>1125</v>
      </c>
      <c r="D4684" s="54" t="s">
        <v>163</v>
      </c>
      <c r="E4684" s="54" t="s">
        <v>365</v>
      </c>
      <c r="F4684" s="54" t="s">
        <v>267</v>
      </c>
      <c r="G4684" s="54" t="s">
        <v>204</v>
      </c>
      <c r="H4684" s="54" t="s">
        <v>206</v>
      </c>
      <c r="I4684" s="54" t="s">
        <v>1069</v>
      </c>
      <c r="J4684" s="54" t="s">
        <v>204</v>
      </c>
      <c r="K4684" s="54" t="s">
        <v>1072</v>
      </c>
      <c r="L4684" s="89">
        <v>41688</v>
      </c>
      <c r="M4684" s="89"/>
      <c r="N4684" s="54" t="s">
        <v>1073</v>
      </c>
      <c r="O4684" s="90">
        <v>0.26590038199999999</v>
      </c>
      <c r="P4684" s="54">
        <v>65</v>
      </c>
    </row>
    <row r="4685" spans="1:16" ht="24">
      <c r="A4685" s="54" t="s">
        <v>225</v>
      </c>
      <c r="B4685" s="54" t="s">
        <v>185</v>
      </c>
      <c r="C4685" s="54" t="s">
        <v>1125</v>
      </c>
      <c r="D4685" s="54" t="s">
        <v>163</v>
      </c>
      <c r="E4685" s="54" t="s">
        <v>365</v>
      </c>
      <c r="F4685" s="54" t="s">
        <v>267</v>
      </c>
      <c r="G4685" s="54" t="s">
        <v>204</v>
      </c>
      <c r="H4685" s="54" t="s">
        <v>206</v>
      </c>
      <c r="I4685" s="54" t="s">
        <v>1069</v>
      </c>
      <c r="J4685" s="54" t="s">
        <v>204</v>
      </c>
      <c r="K4685" s="54" t="s">
        <v>1074</v>
      </c>
      <c r="L4685" s="89">
        <v>41688</v>
      </c>
      <c r="M4685" s="89"/>
      <c r="N4685" s="54" t="s">
        <v>1075</v>
      </c>
      <c r="O4685" s="90">
        <v>0.17961174860000001</v>
      </c>
      <c r="P4685" s="54">
        <v>36</v>
      </c>
    </row>
    <row r="4686" spans="1:16" ht="24">
      <c r="A4686" s="54" t="s">
        <v>225</v>
      </c>
      <c r="B4686" s="54" t="s">
        <v>185</v>
      </c>
      <c r="C4686" s="54" t="s">
        <v>1125</v>
      </c>
      <c r="D4686" s="54" t="s">
        <v>163</v>
      </c>
      <c r="E4686" s="54" t="s">
        <v>365</v>
      </c>
      <c r="F4686" s="54" t="s">
        <v>267</v>
      </c>
      <c r="G4686" s="54" t="s">
        <v>204</v>
      </c>
      <c r="H4686" s="54" t="s">
        <v>206</v>
      </c>
      <c r="I4686" s="54" t="s">
        <v>1069</v>
      </c>
      <c r="J4686" s="54" t="s">
        <v>204</v>
      </c>
      <c r="K4686" s="54" t="s">
        <v>1076</v>
      </c>
      <c r="L4686" s="89">
        <v>41688</v>
      </c>
      <c r="M4686" s="89"/>
      <c r="N4686" s="54" t="s">
        <v>1077</v>
      </c>
      <c r="O4686" s="90">
        <v>9.9290114100000007E-2</v>
      </c>
      <c r="P4686" s="54">
        <v>19</v>
      </c>
    </row>
    <row r="4687" spans="1:16" ht="24">
      <c r="A4687" s="54" t="s">
        <v>225</v>
      </c>
      <c r="B4687" s="54" t="s">
        <v>185</v>
      </c>
      <c r="C4687" s="54" t="s">
        <v>1125</v>
      </c>
      <c r="D4687" s="54" t="s">
        <v>163</v>
      </c>
      <c r="E4687" s="54" t="s">
        <v>365</v>
      </c>
      <c r="F4687" s="54" t="s">
        <v>267</v>
      </c>
      <c r="G4687" s="54" t="s">
        <v>204</v>
      </c>
      <c r="H4687" s="54" t="s">
        <v>206</v>
      </c>
      <c r="I4687" s="54" t="s">
        <v>1069</v>
      </c>
      <c r="J4687" s="54" t="s">
        <v>204</v>
      </c>
      <c r="K4687" s="54" t="s">
        <v>1078</v>
      </c>
      <c r="L4687" s="89">
        <v>41688</v>
      </c>
      <c r="M4687" s="89"/>
      <c r="N4687" s="54" t="s">
        <v>1079</v>
      </c>
      <c r="O4687" s="90">
        <v>1.3894248186</v>
      </c>
      <c r="P4687" s="54">
        <v>292</v>
      </c>
    </row>
    <row r="4688" spans="1:16" ht="24">
      <c r="A4688" s="54" t="s">
        <v>225</v>
      </c>
      <c r="B4688" s="54" t="s">
        <v>185</v>
      </c>
      <c r="C4688" s="54" t="s">
        <v>1125</v>
      </c>
      <c r="D4688" s="54" t="s">
        <v>163</v>
      </c>
      <c r="E4688" s="54" t="s">
        <v>365</v>
      </c>
      <c r="F4688" s="54" t="s">
        <v>267</v>
      </c>
      <c r="G4688" s="54" t="s">
        <v>204</v>
      </c>
      <c r="H4688" s="54" t="s">
        <v>206</v>
      </c>
      <c r="I4688" s="54" t="s">
        <v>1069</v>
      </c>
      <c r="J4688" s="54" t="s">
        <v>204</v>
      </c>
      <c r="K4688" s="54" t="s">
        <v>1080</v>
      </c>
      <c r="L4688" s="89">
        <v>41688</v>
      </c>
      <c r="M4688" s="89"/>
      <c r="N4688" s="54" t="s">
        <v>1081</v>
      </c>
      <c r="O4688" s="90">
        <v>0.22702601350000001</v>
      </c>
      <c r="P4688" s="54">
        <v>49</v>
      </c>
    </row>
    <row r="4689" spans="1:16" ht="24">
      <c r="A4689" s="54" t="s">
        <v>225</v>
      </c>
      <c r="B4689" s="54" t="s">
        <v>185</v>
      </c>
      <c r="C4689" s="54" t="s">
        <v>1125</v>
      </c>
      <c r="D4689" s="54" t="s">
        <v>163</v>
      </c>
      <c r="E4689" s="54" t="s">
        <v>365</v>
      </c>
      <c r="F4689" s="54" t="s">
        <v>267</v>
      </c>
      <c r="G4689" s="54" t="s">
        <v>204</v>
      </c>
      <c r="H4689" s="54" t="s">
        <v>206</v>
      </c>
      <c r="I4689" s="54" t="s">
        <v>1069</v>
      </c>
      <c r="J4689" s="54" t="s">
        <v>204</v>
      </c>
      <c r="K4689" s="54" t="s">
        <v>1082</v>
      </c>
      <c r="L4689" s="89">
        <v>41688</v>
      </c>
      <c r="M4689" s="89"/>
      <c r="N4689" s="54" t="s">
        <v>1083</v>
      </c>
      <c r="O4689" s="90">
        <v>0.25432979989999999</v>
      </c>
      <c r="P4689" s="54">
        <v>57</v>
      </c>
    </row>
    <row r="4690" spans="1:16" ht="24">
      <c r="A4690" s="54" t="s">
        <v>225</v>
      </c>
      <c r="B4690" s="54" t="s">
        <v>185</v>
      </c>
      <c r="C4690" s="54" t="s">
        <v>1125</v>
      </c>
      <c r="D4690" s="54" t="s">
        <v>163</v>
      </c>
      <c r="E4690" s="54" t="s">
        <v>365</v>
      </c>
      <c r="F4690" s="54" t="s">
        <v>267</v>
      </c>
      <c r="G4690" s="54" t="s">
        <v>204</v>
      </c>
      <c r="H4690" s="54" t="s">
        <v>206</v>
      </c>
      <c r="I4690" s="54" t="s">
        <v>1069</v>
      </c>
      <c r="J4690" s="54" t="s">
        <v>204</v>
      </c>
      <c r="K4690" s="54" t="s">
        <v>1084</v>
      </c>
      <c r="L4690" s="89">
        <v>41688</v>
      </c>
      <c r="M4690" s="89"/>
      <c r="N4690" s="54" t="s">
        <v>1085</v>
      </c>
      <c r="O4690" s="90">
        <v>2.2708406999999999E-3</v>
      </c>
      <c r="P4690" s="54">
        <v>1</v>
      </c>
    </row>
    <row r="4691" spans="1:16" ht="24">
      <c r="A4691" s="54" t="s">
        <v>225</v>
      </c>
      <c r="B4691" s="54" t="s">
        <v>185</v>
      </c>
      <c r="C4691" s="54" t="s">
        <v>1125</v>
      </c>
      <c r="D4691" s="54" t="s">
        <v>163</v>
      </c>
      <c r="E4691" s="54" t="s">
        <v>365</v>
      </c>
      <c r="F4691" s="54" t="s">
        <v>267</v>
      </c>
      <c r="G4691" s="54" t="s">
        <v>204</v>
      </c>
      <c r="H4691" s="54" t="s">
        <v>206</v>
      </c>
      <c r="I4691" s="54" t="s">
        <v>1069</v>
      </c>
      <c r="J4691" s="54" t="s">
        <v>204</v>
      </c>
      <c r="K4691" s="54" t="s">
        <v>1086</v>
      </c>
      <c r="L4691" s="89">
        <v>41688</v>
      </c>
      <c r="M4691" s="89"/>
      <c r="N4691" s="54" t="s">
        <v>1087</v>
      </c>
      <c r="O4691" s="90">
        <v>0.28872235950000008</v>
      </c>
      <c r="P4691" s="54">
        <v>60</v>
      </c>
    </row>
    <row r="4692" spans="1:16" ht="24">
      <c r="A4692" s="54" t="s">
        <v>225</v>
      </c>
      <c r="B4692" s="54" t="s">
        <v>185</v>
      </c>
      <c r="C4692" s="54" t="s">
        <v>1125</v>
      </c>
      <c r="D4692" s="54" t="s">
        <v>163</v>
      </c>
      <c r="E4692" s="54" t="s">
        <v>365</v>
      </c>
      <c r="F4692" s="54" t="s">
        <v>267</v>
      </c>
      <c r="G4692" s="54" t="s">
        <v>204</v>
      </c>
      <c r="H4692" s="54" t="s">
        <v>206</v>
      </c>
      <c r="I4692" s="54" t="s">
        <v>1069</v>
      </c>
      <c r="J4692" s="54" t="s">
        <v>204</v>
      </c>
      <c r="K4692" s="54" t="s">
        <v>1088</v>
      </c>
      <c r="L4692" s="89">
        <v>41688</v>
      </c>
      <c r="M4692" s="89"/>
      <c r="N4692" s="54" t="s">
        <v>1089</v>
      </c>
      <c r="O4692" s="90">
        <v>0.89571186600000019</v>
      </c>
      <c r="P4692" s="54">
        <v>187</v>
      </c>
    </row>
    <row r="4693" spans="1:16" ht="24">
      <c r="A4693" s="54" t="s">
        <v>225</v>
      </c>
      <c r="B4693" s="54" t="s">
        <v>185</v>
      </c>
      <c r="C4693" s="54" t="s">
        <v>1125</v>
      </c>
      <c r="D4693" s="54" t="s">
        <v>163</v>
      </c>
      <c r="E4693" s="54" t="s">
        <v>365</v>
      </c>
      <c r="F4693" s="54" t="s">
        <v>267</v>
      </c>
      <c r="G4693" s="54" t="s">
        <v>204</v>
      </c>
      <c r="H4693" s="54" t="s">
        <v>206</v>
      </c>
      <c r="I4693" s="54" t="s">
        <v>1069</v>
      </c>
      <c r="J4693" s="54" t="s">
        <v>204</v>
      </c>
      <c r="K4693" s="54" t="s">
        <v>1090</v>
      </c>
      <c r="L4693" s="89">
        <v>41688</v>
      </c>
      <c r="M4693" s="89"/>
      <c r="N4693" s="54" t="s">
        <v>1091</v>
      </c>
      <c r="O4693" s="90">
        <v>1.6841842849999999</v>
      </c>
      <c r="P4693" s="54">
        <v>343</v>
      </c>
    </row>
    <row r="4694" spans="1:16" ht="24">
      <c r="A4694" s="54" t="s">
        <v>225</v>
      </c>
      <c r="B4694" s="54" t="s">
        <v>185</v>
      </c>
      <c r="C4694" s="54" t="s">
        <v>1125</v>
      </c>
      <c r="D4694" s="54" t="s">
        <v>163</v>
      </c>
      <c r="E4694" s="54" t="s">
        <v>365</v>
      </c>
      <c r="F4694" s="54" t="s">
        <v>267</v>
      </c>
      <c r="G4694" s="54" t="s">
        <v>204</v>
      </c>
      <c r="H4694" s="54" t="s">
        <v>206</v>
      </c>
      <c r="I4694" s="54" t="s">
        <v>1069</v>
      </c>
      <c r="J4694" s="54" t="s">
        <v>204</v>
      </c>
      <c r="K4694" s="54" t="s">
        <v>1092</v>
      </c>
      <c r="L4694" s="89">
        <v>41688</v>
      </c>
      <c r="M4694" s="89"/>
      <c r="N4694" s="54" t="s">
        <v>1093</v>
      </c>
      <c r="O4694" s="90">
        <v>0.1331098734</v>
      </c>
      <c r="P4694" s="54">
        <v>26</v>
      </c>
    </row>
    <row r="4695" spans="1:16" ht="24">
      <c r="A4695" s="54" t="s">
        <v>225</v>
      </c>
      <c r="B4695" s="54" t="s">
        <v>185</v>
      </c>
      <c r="C4695" s="54" t="s">
        <v>1125</v>
      </c>
      <c r="D4695" s="54" t="s">
        <v>163</v>
      </c>
      <c r="E4695" s="54" t="s">
        <v>365</v>
      </c>
      <c r="F4695" s="54" t="s">
        <v>267</v>
      </c>
      <c r="G4695" s="54" t="s">
        <v>360</v>
      </c>
      <c r="H4695" s="54" t="s">
        <v>1094</v>
      </c>
      <c r="I4695" s="54" t="s">
        <v>1095</v>
      </c>
      <c r="J4695" s="54" t="s">
        <v>360</v>
      </c>
      <c r="K4695" s="54" t="s">
        <v>1096</v>
      </c>
      <c r="L4695" s="89">
        <v>42671</v>
      </c>
      <c r="M4695" s="89"/>
      <c r="N4695" s="54" t="s">
        <v>1097</v>
      </c>
      <c r="O4695" s="90">
        <v>3.77922272E-2</v>
      </c>
      <c r="P4695" s="54">
        <v>7</v>
      </c>
    </row>
    <row r="4696" spans="1:16" ht="24">
      <c r="A4696" s="54" t="s">
        <v>225</v>
      </c>
      <c r="B4696" s="54" t="s">
        <v>185</v>
      </c>
      <c r="C4696" s="54" t="s">
        <v>1125</v>
      </c>
      <c r="D4696" s="54" t="s">
        <v>163</v>
      </c>
      <c r="E4696" s="54" t="s">
        <v>365</v>
      </c>
      <c r="F4696" s="54" t="s">
        <v>267</v>
      </c>
      <c r="G4696" s="54" t="s">
        <v>360</v>
      </c>
      <c r="H4696" s="54" t="s">
        <v>1094</v>
      </c>
      <c r="I4696" s="54" t="s">
        <v>1095</v>
      </c>
      <c r="J4696" s="54" t="s">
        <v>360</v>
      </c>
      <c r="K4696" s="54" t="s">
        <v>361</v>
      </c>
      <c r="L4696" s="89">
        <v>42671</v>
      </c>
      <c r="M4696" s="89"/>
      <c r="N4696" s="54" t="s">
        <v>1104</v>
      </c>
      <c r="O4696" s="90">
        <v>3.77922272E-2</v>
      </c>
      <c r="P4696" s="54">
        <v>7</v>
      </c>
    </row>
    <row r="4697" spans="1:16" ht="24">
      <c r="A4697" s="54" t="s">
        <v>225</v>
      </c>
      <c r="B4697" s="54" t="s">
        <v>185</v>
      </c>
      <c r="C4697" s="54" t="s">
        <v>1125</v>
      </c>
      <c r="D4697" s="54" t="s">
        <v>163</v>
      </c>
      <c r="E4697" s="54" t="s">
        <v>365</v>
      </c>
      <c r="F4697" s="54" t="s">
        <v>267</v>
      </c>
      <c r="G4697" s="54" t="s">
        <v>360</v>
      </c>
      <c r="H4697" s="54" t="s">
        <v>1094</v>
      </c>
      <c r="I4697" s="54" t="s">
        <v>1095</v>
      </c>
      <c r="J4697" s="54" t="s">
        <v>360</v>
      </c>
      <c r="K4697" s="54" t="s">
        <v>1105</v>
      </c>
      <c r="L4697" s="89">
        <v>42671</v>
      </c>
      <c r="M4697" s="89"/>
      <c r="N4697" s="54" t="s">
        <v>1106</v>
      </c>
      <c r="O4697" s="90">
        <v>5.3988896100000003E-2</v>
      </c>
      <c r="P4697" s="54">
        <v>10</v>
      </c>
    </row>
    <row r="4698" spans="1:16" ht="24">
      <c r="A4698" s="54" t="s">
        <v>225</v>
      </c>
      <c r="B4698" s="54" t="s">
        <v>185</v>
      </c>
      <c r="C4698" s="54" t="s">
        <v>1125</v>
      </c>
      <c r="D4698" s="54" t="s">
        <v>163</v>
      </c>
      <c r="E4698" s="54" t="s">
        <v>365</v>
      </c>
      <c r="F4698" s="54" t="s">
        <v>267</v>
      </c>
      <c r="G4698" s="54" t="s">
        <v>360</v>
      </c>
      <c r="H4698" s="54" t="s">
        <v>1094</v>
      </c>
      <c r="I4698" s="54" t="s">
        <v>1095</v>
      </c>
      <c r="J4698" s="54" t="s">
        <v>360</v>
      </c>
      <c r="K4698" s="54" t="s">
        <v>1111</v>
      </c>
      <c r="L4698" s="89">
        <v>42671</v>
      </c>
      <c r="M4698" s="89"/>
      <c r="N4698" s="54" t="s">
        <v>1112</v>
      </c>
      <c r="O4698" s="90">
        <v>5.3988896100000003E-2</v>
      </c>
      <c r="P4698" s="54">
        <v>10</v>
      </c>
    </row>
    <row r="4699" spans="1:16" ht="24">
      <c r="A4699" s="54" t="s">
        <v>225</v>
      </c>
      <c r="B4699" s="54" t="s">
        <v>185</v>
      </c>
      <c r="C4699" s="54" t="s">
        <v>1671</v>
      </c>
      <c r="D4699" s="54" t="s">
        <v>163</v>
      </c>
      <c r="E4699" s="54" t="s">
        <v>365</v>
      </c>
      <c r="F4699" s="54" t="s">
        <v>267</v>
      </c>
      <c r="G4699" s="54" t="s">
        <v>186</v>
      </c>
      <c r="H4699" s="54" t="s">
        <v>382</v>
      </c>
      <c r="I4699" s="54" t="s">
        <v>383</v>
      </c>
      <c r="J4699" s="54" t="s">
        <v>186</v>
      </c>
      <c r="K4699" s="54" t="s">
        <v>382</v>
      </c>
      <c r="L4699" s="89">
        <v>42230</v>
      </c>
      <c r="M4699" s="89"/>
      <c r="N4699" s="54" t="s">
        <v>384</v>
      </c>
      <c r="O4699" s="90">
        <v>3.6357839100000011E-2</v>
      </c>
      <c r="P4699" s="54">
        <v>12</v>
      </c>
    </row>
    <row r="4700" spans="1:16" ht="24">
      <c r="A4700" s="54" t="s">
        <v>225</v>
      </c>
      <c r="B4700" s="54" t="s">
        <v>185</v>
      </c>
      <c r="C4700" s="54" t="s">
        <v>1671</v>
      </c>
      <c r="D4700" s="54" t="s">
        <v>163</v>
      </c>
      <c r="E4700" s="54" t="s">
        <v>365</v>
      </c>
      <c r="F4700" s="54" t="s">
        <v>267</v>
      </c>
      <c r="G4700" s="54" t="s">
        <v>186</v>
      </c>
      <c r="H4700" s="54" t="s">
        <v>187</v>
      </c>
      <c r="I4700" s="54" t="s">
        <v>268</v>
      </c>
      <c r="J4700" s="54" t="s">
        <v>186</v>
      </c>
      <c r="K4700" s="54" t="s">
        <v>187</v>
      </c>
      <c r="L4700" s="89">
        <v>42094</v>
      </c>
      <c r="M4700" s="89"/>
      <c r="N4700" s="54" t="s">
        <v>269</v>
      </c>
      <c r="O4700" s="90">
        <v>0.2861630087</v>
      </c>
      <c r="P4700" s="54">
        <v>98</v>
      </c>
    </row>
    <row r="4701" spans="1:16" ht="24">
      <c r="A4701" s="54" t="s">
        <v>225</v>
      </c>
      <c r="B4701" s="54" t="s">
        <v>185</v>
      </c>
      <c r="C4701" s="54" t="s">
        <v>1671</v>
      </c>
      <c r="D4701" s="54" t="s">
        <v>163</v>
      </c>
      <c r="E4701" s="54" t="s">
        <v>365</v>
      </c>
      <c r="F4701" s="54" t="s">
        <v>267</v>
      </c>
      <c r="G4701" s="54" t="s">
        <v>186</v>
      </c>
      <c r="H4701" s="54" t="s">
        <v>187</v>
      </c>
      <c r="I4701" s="54" t="s">
        <v>270</v>
      </c>
      <c r="J4701" s="54" t="s">
        <v>186</v>
      </c>
      <c r="K4701" s="54" t="s">
        <v>271</v>
      </c>
      <c r="L4701" s="89">
        <v>42251</v>
      </c>
      <c r="M4701" s="89"/>
      <c r="N4701" s="54" t="s">
        <v>272</v>
      </c>
      <c r="O4701" s="90">
        <v>5.7566578600000008E-2</v>
      </c>
      <c r="P4701" s="54">
        <v>19</v>
      </c>
    </row>
    <row r="4702" spans="1:16" ht="24">
      <c r="A4702" s="54" t="s">
        <v>225</v>
      </c>
      <c r="B4702" s="54" t="s">
        <v>185</v>
      </c>
      <c r="C4702" s="54" t="s">
        <v>1671</v>
      </c>
      <c r="D4702" s="54" t="s">
        <v>163</v>
      </c>
      <c r="E4702" s="54" t="s">
        <v>365</v>
      </c>
      <c r="F4702" s="54" t="s">
        <v>267</v>
      </c>
      <c r="G4702" s="54" t="s">
        <v>186</v>
      </c>
      <c r="H4702" s="54" t="s">
        <v>187</v>
      </c>
      <c r="I4702" s="54" t="s">
        <v>270</v>
      </c>
      <c r="J4702" s="54" t="s">
        <v>186</v>
      </c>
      <c r="K4702" s="54" t="s">
        <v>394</v>
      </c>
      <c r="L4702" s="89">
        <v>42251</v>
      </c>
      <c r="M4702" s="89"/>
      <c r="N4702" s="54" t="s">
        <v>395</v>
      </c>
      <c r="O4702" s="90">
        <v>0.24540916709999999</v>
      </c>
      <c r="P4702" s="54">
        <v>75</v>
      </c>
    </row>
    <row r="4703" spans="1:16" ht="24">
      <c r="A4703" s="54" t="s">
        <v>225</v>
      </c>
      <c r="B4703" s="54" t="s">
        <v>185</v>
      </c>
      <c r="C4703" s="54" t="s">
        <v>1671</v>
      </c>
      <c r="D4703" s="54" t="s">
        <v>163</v>
      </c>
      <c r="E4703" s="54" t="s">
        <v>365</v>
      </c>
      <c r="F4703" s="54" t="s">
        <v>267</v>
      </c>
      <c r="G4703" s="54" t="s">
        <v>186</v>
      </c>
      <c r="H4703" s="54" t="s">
        <v>187</v>
      </c>
      <c r="I4703" s="54" t="s">
        <v>270</v>
      </c>
      <c r="J4703" s="54" t="s">
        <v>186</v>
      </c>
      <c r="K4703" s="54" t="s">
        <v>396</v>
      </c>
      <c r="L4703" s="89">
        <v>42251</v>
      </c>
      <c r="M4703" s="89"/>
      <c r="N4703" s="54" t="s">
        <v>397</v>
      </c>
      <c r="O4703" s="90">
        <v>5.3482839600000012E-2</v>
      </c>
      <c r="P4703" s="54">
        <v>18</v>
      </c>
    </row>
    <row r="4704" spans="1:16" ht="24">
      <c r="A4704" s="54" t="s">
        <v>225</v>
      </c>
      <c r="B4704" s="54" t="s">
        <v>185</v>
      </c>
      <c r="C4704" s="54" t="s">
        <v>1671</v>
      </c>
      <c r="D4704" s="54" t="s">
        <v>163</v>
      </c>
      <c r="E4704" s="54" t="s">
        <v>365</v>
      </c>
      <c r="F4704" s="54" t="s">
        <v>267</v>
      </c>
      <c r="G4704" s="54" t="s">
        <v>186</v>
      </c>
      <c r="H4704" s="54" t="s">
        <v>187</v>
      </c>
      <c r="I4704" s="54" t="s">
        <v>270</v>
      </c>
      <c r="J4704" s="54" t="s">
        <v>186</v>
      </c>
      <c r="K4704" s="54" t="s">
        <v>273</v>
      </c>
      <c r="L4704" s="89">
        <v>42251</v>
      </c>
      <c r="M4704" s="89"/>
      <c r="N4704" s="54" t="s">
        <v>274</v>
      </c>
      <c r="O4704" s="90">
        <v>0.63042107180000018</v>
      </c>
      <c r="P4704" s="54">
        <v>209</v>
      </c>
    </row>
    <row r="4705" spans="1:16" ht="24">
      <c r="A4705" s="54" t="s">
        <v>225</v>
      </c>
      <c r="B4705" s="54" t="s">
        <v>185</v>
      </c>
      <c r="C4705" s="54" t="s">
        <v>1671</v>
      </c>
      <c r="D4705" s="54" t="s">
        <v>163</v>
      </c>
      <c r="E4705" s="54" t="s">
        <v>365</v>
      </c>
      <c r="F4705" s="54" t="s">
        <v>267</v>
      </c>
      <c r="G4705" s="54" t="s">
        <v>186</v>
      </c>
      <c r="H4705" s="54" t="s">
        <v>187</v>
      </c>
      <c r="I4705" s="54" t="s">
        <v>270</v>
      </c>
      <c r="J4705" s="54" t="s">
        <v>186</v>
      </c>
      <c r="K4705" s="54" t="s">
        <v>398</v>
      </c>
      <c r="L4705" s="89">
        <v>42251</v>
      </c>
      <c r="M4705" s="89"/>
      <c r="N4705" s="54" t="s">
        <v>399</v>
      </c>
      <c r="O4705" s="90">
        <v>6.6129078800000005E-2</v>
      </c>
      <c r="P4705" s="54">
        <v>22</v>
      </c>
    </row>
    <row r="4706" spans="1:16" ht="24">
      <c r="A4706" s="54" t="s">
        <v>225</v>
      </c>
      <c r="B4706" s="54" t="s">
        <v>185</v>
      </c>
      <c r="C4706" s="54" t="s">
        <v>1671</v>
      </c>
      <c r="D4706" s="54" t="s">
        <v>163</v>
      </c>
      <c r="E4706" s="54" t="s">
        <v>365</v>
      </c>
      <c r="F4706" s="54" t="s">
        <v>267</v>
      </c>
      <c r="G4706" s="54" t="s">
        <v>186</v>
      </c>
      <c r="H4706" s="54" t="s">
        <v>187</v>
      </c>
      <c r="I4706" s="54" t="s">
        <v>270</v>
      </c>
      <c r="J4706" s="54" t="s">
        <v>186</v>
      </c>
      <c r="K4706" s="54" t="s">
        <v>400</v>
      </c>
      <c r="L4706" s="89">
        <v>42251</v>
      </c>
      <c r="M4706" s="89"/>
      <c r="N4706" s="54" t="s">
        <v>401</v>
      </c>
      <c r="O4706" s="90">
        <v>0.2880208259</v>
      </c>
      <c r="P4706" s="54">
        <v>94</v>
      </c>
    </row>
    <row r="4707" spans="1:16" ht="24">
      <c r="A4707" s="54" t="s">
        <v>225</v>
      </c>
      <c r="B4707" s="54" t="s">
        <v>185</v>
      </c>
      <c r="C4707" s="54" t="s">
        <v>1671</v>
      </c>
      <c r="D4707" s="54" t="s">
        <v>163</v>
      </c>
      <c r="E4707" s="54" t="s">
        <v>365</v>
      </c>
      <c r="F4707" s="54" t="s">
        <v>267</v>
      </c>
      <c r="G4707" s="54" t="s">
        <v>186</v>
      </c>
      <c r="H4707" s="54" t="s">
        <v>404</v>
      </c>
      <c r="I4707" s="54" t="s">
        <v>405</v>
      </c>
      <c r="J4707" s="54" t="s">
        <v>186</v>
      </c>
      <c r="K4707" s="54" t="s">
        <v>404</v>
      </c>
      <c r="L4707" s="89">
        <v>42059</v>
      </c>
      <c r="M4707" s="89"/>
      <c r="N4707" s="54" t="s">
        <v>406</v>
      </c>
      <c r="O4707" s="90">
        <v>9.9112089E-2</v>
      </c>
      <c r="P4707" s="54">
        <v>32</v>
      </c>
    </row>
    <row r="4708" spans="1:16" ht="24">
      <c r="A4708" s="54" t="s">
        <v>225</v>
      </c>
      <c r="B4708" s="54" t="s">
        <v>185</v>
      </c>
      <c r="C4708" s="54" t="s">
        <v>1671</v>
      </c>
      <c r="D4708" s="54" t="s">
        <v>163</v>
      </c>
      <c r="E4708" s="54" t="s">
        <v>365</v>
      </c>
      <c r="F4708" s="54" t="s">
        <v>267</v>
      </c>
      <c r="G4708" s="54" t="s">
        <v>411</v>
      </c>
      <c r="H4708" s="54" t="s">
        <v>411</v>
      </c>
      <c r="I4708" s="54" t="s">
        <v>412</v>
      </c>
      <c r="J4708" s="54" t="s">
        <v>411</v>
      </c>
      <c r="K4708" s="54" t="s">
        <v>417</v>
      </c>
      <c r="L4708" s="89">
        <v>41695</v>
      </c>
      <c r="M4708" s="89"/>
      <c r="N4708" s="54" t="s">
        <v>418</v>
      </c>
      <c r="O4708" s="90">
        <v>2.5028604000000001E-3</v>
      </c>
      <c r="P4708" s="54">
        <v>1</v>
      </c>
    </row>
    <row r="4709" spans="1:16" ht="24">
      <c r="A4709" s="54" t="s">
        <v>225</v>
      </c>
      <c r="B4709" s="54" t="s">
        <v>185</v>
      </c>
      <c r="C4709" s="54" t="s">
        <v>1671</v>
      </c>
      <c r="D4709" s="54" t="s">
        <v>163</v>
      </c>
      <c r="E4709" s="54" t="s">
        <v>365</v>
      </c>
      <c r="F4709" s="54" t="s">
        <v>267</v>
      </c>
      <c r="G4709" s="54" t="s">
        <v>411</v>
      </c>
      <c r="H4709" s="54" t="s">
        <v>424</v>
      </c>
      <c r="I4709" s="54" t="s">
        <v>425</v>
      </c>
      <c r="J4709" s="54" t="s">
        <v>411</v>
      </c>
      <c r="K4709" s="54" t="s">
        <v>424</v>
      </c>
      <c r="L4709" s="89">
        <v>41933</v>
      </c>
      <c r="M4709" s="89"/>
      <c r="N4709" s="54" t="s">
        <v>426</v>
      </c>
      <c r="O4709" s="90">
        <v>1.5544121899999999E-2</v>
      </c>
      <c r="P4709" s="54">
        <v>6</v>
      </c>
    </row>
    <row r="4710" spans="1:16" ht="24">
      <c r="A4710" s="54" t="s">
        <v>225</v>
      </c>
      <c r="B4710" s="54" t="s">
        <v>185</v>
      </c>
      <c r="C4710" s="54" t="s">
        <v>1671</v>
      </c>
      <c r="D4710" s="54" t="s">
        <v>163</v>
      </c>
      <c r="E4710" s="54" t="s">
        <v>365</v>
      </c>
      <c r="F4710" s="54" t="s">
        <v>267</v>
      </c>
      <c r="G4710" s="54" t="s">
        <v>411</v>
      </c>
      <c r="H4710" s="54" t="s">
        <v>427</v>
      </c>
      <c r="I4710" s="54" t="s">
        <v>428</v>
      </c>
      <c r="J4710" s="54" t="s">
        <v>411</v>
      </c>
      <c r="K4710" s="54" t="s">
        <v>433</v>
      </c>
      <c r="L4710" s="89">
        <v>42066</v>
      </c>
      <c r="M4710" s="89"/>
      <c r="N4710" s="54" t="s">
        <v>434</v>
      </c>
      <c r="O4710" s="90">
        <v>1.5017162400000001E-2</v>
      </c>
      <c r="P4710" s="54">
        <v>6</v>
      </c>
    </row>
    <row r="4711" spans="1:16" ht="24">
      <c r="A4711" s="54" t="s">
        <v>225</v>
      </c>
      <c r="B4711" s="54" t="s">
        <v>185</v>
      </c>
      <c r="C4711" s="54" t="s">
        <v>1671</v>
      </c>
      <c r="D4711" s="54" t="s">
        <v>163</v>
      </c>
      <c r="E4711" s="54" t="s">
        <v>365</v>
      </c>
      <c r="F4711" s="54" t="s">
        <v>267</v>
      </c>
      <c r="G4711" s="54" t="s">
        <v>411</v>
      </c>
      <c r="H4711" s="54" t="s">
        <v>427</v>
      </c>
      <c r="I4711" s="54" t="s">
        <v>428</v>
      </c>
      <c r="J4711" s="54" t="s">
        <v>411</v>
      </c>
      <c r="K4711" s="54" t="s">
        <v>435</v>
      </c>
      <c r="L4711" s="89">
        <v>42066</v>
      </c>
      <c r="M4711" s="89"/>
      <c r="N4711" s="54" t="s">
        <v>436</v>
      </c>
      <c r="O4711" s="90">
        <v>4.8991848999999999E-3</v>
      </c>
      <c r="P4711" s="54">
        <v>1</v>
      </c>
    </row>
    <row r="4712" spans="1:16" ht="24">
      <c r="A4712" s="54" t="s">
        <v>225</v>
      </c>
      <c r="B4712" s="54" t="s">
        <v>185</v>
      </c>
      <c r="C4712" s="54" t="s">
        <v>1671</v>
      </c>
      <c r="D4712" s="54" t="s">
        <v>163</v>
      </c>
      <c r="E4712" s="54" t="s">
        <v>365</v>
      </c>
      <c r="F4712" s="54" t="s">
        <v>267</v>
      </c>
      <c r="G4712" s="54" t="s">
        <v>411</v>
      </c>
      <c r="H4712" s="54" t="s">
        <v>427</v>
      </c>
      <c r="I4712" s="54" t="s">
        <v>428</v>
      </c>
      <c r="J4712" s="54" t="s">
        <v>411</v>
      </c>
      <c r="K4712" s="54" t="s">
        <v>439</v>
      </c>
      <c r="L4712" s="89">
        <v>42066</v>
      </c>
      <c r="M4712" s="89"/>
      <c r="N4712" s="54" t="s">
        <v>440</v>
      </c>
      <c r="O4712" s="90">
        <v>1.85739418E-2</v>
      </c>
      <c r="P4712" s="54">
        <v>7</v>
      </c>
    </row>
    <row r="4713" spans="1:16" ht="24">
      <c r="A4713" s="54" t="s">
        <v>225</v>
      </c>
      <c r="B4713" s="54" t="s">
        <v>185</v>
      </c>
      <c r="C4713" s="54" t="s">
        <v>1671</v>
      </c>
      <c r="D4713" s="54" t="s">
        <v>163</v>
      </c>
      <c r="E4713" s="54" t="s">
        <v>365</v>
      </c>
      <c r="F4713" s="54" t="s">
        <v>267</v>
      </c>
      <c r="G4713" s="54" t="s">
        <v>411</v>
      </c>
      <c r="H4713" s="54" t="s">
        <v>427</v>
      </c>
      <c r="I4713" s="54" t="s">
        <v>428</v>
      </c>
      <c r="J4713" s="54" t="s">
        <v>411</v>
      </c>
      <c r="K4713" s="54" t="s">
        <v>441</v>
      </c>
      <c r="L4713" s="89">
        <v>42066</v>
      </c>
      <c r="M4713" s="89"/>
      <c r="N4713" s="54" t="s">
        <v>442</v>
      </c>
      <c r="O4713" s="90">
        <v>2.54490276E-2</v>
      </c>
      <c r="P4713" s="54">
        <v>9</v>
      </c>
    </row>
    <row r="4714" spans="1:16" ht="24">
      <c r="A4714" s="54" t="s">
        <v>225</v>
      </c>
      <c r="B4714" s="54" t="s">
        <v>185</v>
      </c>
      <c r="C4714" s="54" t="s">
        <v>1671</v>
      </c>
      <c r="D4714" s="54" t="s">
        <v>163</v>
      </c>
      <c r="E4714" s="54" t="s">
        <v>365</v>
      </c>
      <c r="F4714" s="54" t="s">
        <v>267</v>
      </c>
      <c r="G4714" s="54" t="s">
        <v>411</v>
      </c>
      <c r="H4714" s="54" t="s">
        <v>427</v>
      </c>
      <c r="I4714" s="54" t="s">
        <v>428</v>
      </c>
      <c r="J4714" s="54" t="s">
        <v>411</v>
      </c>
      <c r="K4714" s="54" t="s">
        <v>443</v>
      </c>
      <c r="L4714" s="89">
        <v>42066</v>
      </c>
      <c r="M4714" s="89"/>
      <c r="N4714" s="54" t="s">
        <v>444</v>
      </c>
      <c r="O4714" s="90">
        <v>1.7125000500000001E-2</v>
      </c>
      <c r="P4714" s="54">
        <v>6</v>
      </c>
    </row>
    <row r="4715" spans="1:16" ht="24">
      <c r="A4715" s="54" t="s">
        <v>225</v>
      </c>
      <c r="B4715" s="54" t="s">
        <v>185</v>
      </c>
      <c r="C4715" s="54" t="s">
        <v>1671</v>
      </c>
      <c r="D4715" s="54" t="s">
        <v>163</v>
      </c>
      <c r="E4715" s="54" t="s">
        <v>365</v>
      </c>
      <c r="F4715" s="54" t="s">
        <v>267</v>
      </c>
      <c r="G4715" s="54" t="s">
        <v>192</v>
      </c>
      <c r="H4715" s="54" t="s">
        <v>447</v>
      </c>
      <c r="I4715" s="54" t="s">
        <v>450</v>
      </c>
      <c r="J4715" s="54" t="s">
        <v>192</v>
      </c>
      <c r="K4715" s="54" t="s">
        <v>447</v>
      </c>
      <c r="L4715" s="89">
        <v>41975</v>
      </c>
      <c r="M4715" s="89"/>
      <c r="N4715" s="54" t="s">
        <v>452</v>
      </c>
      <c r="O4715" s="90">
        <v>3.0298199000000012E-3</v>
      </c>
      <c r="P4715" s="54">
        <v>1</v>
      </c>
    </row>
    <row r="4716" spans="1:16" ht="24">
      <c r="A4716" s="54" t="s">
        <v>225</v>
      </c>
      <c r="B4716" s="54" t="s">
        <v>185</v>
      </c>
      <c r="C4716" s="54" t="s">
        <v>1671</v>
      </c>
      <c r="D4716" s="54" t="s">
        <v>163</v>
      </c>
      <c r="E4716" s="54" t="s">
        <v>365</v>
      </c>
      <c r="F4716" s="54" t="s">
        <v>267</v>
      </c>
      <c r="G4716" s="54" t="s">
        <v>192</v>
      </c>
      <c r="H4716" s="54" t="s">
        <v>447</v>
      </c>
      <c r="I4716" s="54" t="s">
        <v>455</v>
      </c>
      <c r="J4716" s="54" t="s">
        <v>192</v>
      </c>
      <c r="K4716" s="54" t="s">
        <v>447</v>
      </c>
      <c r="L4716" s="89">
        <v>41842</v>
      </c>
      <c r="M4716" s="89"/>
      <c r="N4716" s="54" t="s">
        <v>456</v>
      </c>
      <c r="O4716" s="90">
        <v>4.8947555699999999E-2</v>
      </c>
      <c r="P4716" s="54">
        <v>15</v>
      </c>
    </row>
    <row r="4717" spans="1:16" ht="24">
      <c r="A4717" s="54" t="s">
        <v>225</v>
      </c>
      <c r="B4717" s="54" t="s">
        <v>185</v>
      </c>
      <c r="C4717" s="54" t="s">
        <v>1671</v>
      </c>
      <c r="D4717" s="54" t="s">
        <v>163</v>
      </c>
      <c r="E4717" s="54" t="s">
        <v>365</v>
      </c>
      <c r="F4717" s="54" t="s">
        <v>267</v>
      </c>
      <c r="G4717" s="54" t="s">
        <v>192</v>
      </c>
      <c r="H4717" s="54" t="s">
        <v>457</v>
      </c>
      <c r="I4717" s="54" t="s">
        <v>458</v>
      </c>
      <c r="J4717" s="54" t="s">
        <v>192</v>
      </c>
      <c r="K4717" s="54" t="s">
        <v>457</v>
      </c>
      <c r="L4717" s="89">
        <v>41800</v>
      </c>
      <c r="M4717" s="89"/>
      <c r="N4717" s="54" t="s">
        <v>459</v>
      </c>
      <c r="O4717" s="90">
        <v>6.6184657300000005E-2</v>
      </c>
      <c r="P4717" s="54">
        <v>26</v>
      </c>
    </row>
    <row r="4718" spans="1:16" ht="24">
      <c r="A4718" s="54" t="s">
        <v>225</v>
      </c>
      <c r="B4718" s="54" t="s">
        <v>185</v>
      </c>
      <c r="C4718" s="54" t="s">
        <v>1671</v>
      </c>
      <c r="D4718" s="54" t="s">
        <v>163</v>
      </c>
      <c r="E4718" s="54" t="s">
        <v>365</v>
      </c>
      <c r="F4718" s="54" t="s">
        <v>267</v>
      </c>
      <c r="G4718" s="54" t="s">
        <v>192</v>
      </c>
      <c r="H4718" s="54" t="s">
        <v>470</v>
      </c>
      <c r="I4718" s="54" t="s">
        <v>471</v>
      </c>
      <c r="J4718" s="54" t="s">
        <v>192</v>
      </c>
      <c r="K4718" s="54" t="s">
        <v>470</v>
      </c>
      <c r="L4718" s="89">
        <v>41814</v>
      </c>
      <c r="M4718" s="89"/>
      <c r="N4718" s="54" t="s">
        <v>472</v>
      </c>
      <c r="O4718" s="90">
        <v>5.5352204600000003E-2</v>
      </c>
      <c r="P4718" s="54">
        <v>18</v>
      </c>
    </row>
    <row r="4719" spans="1:16" ht="24">
      <c r="A4719" s="54" t="s">
        <v>225</v>
      </c>
      <c r="B4719" s="54" t="s">
        <v>185</v>
      </c>
      <c r="C4719" s="54" t="s">
        <v>1671</v>
      </c>
      <c r="D4719" s="54" t="s">
        <v>163</v>
      </c>
      <c r="E4719" s="54" t="s">
        <v>365</v>
      </c>
      <c r="F4719" s="54" t="s">
        <v>267</v>
      </c>
      <c r="G4719" s="54" t="s">
        <v>495</v>
      </c>
      <c r="H4719" s="54" t="s">
        <v>496</v>
      </c>
      <c r="I4719" s="54" t="s">
        <v>497</v>
      </c>
      <c r="J4719" s="54" t="s">
        <v>495</v>
      </c>
      <c r="K4719" s="54" t="s">
        <v>498</v>
      </c>
      <c r="L4719" s="89">
        <v>41688</v>
      </c>
      <c r="M4719" s="89"/>
      <c r="N4719" s="54" t="s">
        <v>499</v>
      </c>
      <c r="O4719" s="90">
        <v>2.5028604000000001E-3</v>
      </c>
      <c r="P4719" s="54">
        <v>1</v>
      </c>
    </row>
    <row r="4720" spans="1:16" ht="24">
      <c r="A4720" s="54" t="s">
        <v>225</v>
      </c>
      <c r="B4720" s="54" t="s">
        <v>185</v>
      </c>
      <c r="C4720" s="54" t="s">
        <v>1671</v>
      </c>
      <c r="D4720" s="54" t="s">
        <v>163</v>
      </c>
      <c r="E4720" s="54" t="s">
        <v>365</v>
      </c>
      <c r="F4720" s="54" t="s">
        <v>267</v>
      </c>
      <c r="G4720" s="54" t="s">
        <v>495</v>
      </c>
      <c r="H4720" s="54" t="s">
        <v>496</v>
      </c>
      <c r="I4720" s="54" t="s">
        <v>497</v>
      </c>
      <c r="J4720" s="54" t="s">
        <v>495</v>
      </c>
      <c r="K4720" s="54" t="s">
        <v>500</v>
      </c>
      <c r="L4720" s="89">
        <v>41688</v>
      </c>
      <c r="M4720" s="89"/>
      <c r="N4720" s="54" t="s">
        <v>501</v>
      </c>
      <c r="O4720" s="90">
        <v>0.15583089350000001</v>
      </c>
      <c r="P4720" s="54">
        <v>56</v>
      </c>
    </row>
    <row r="4721" spans="1:16" ht="36">
      <c r="A4721" s="54" t="s">
        <v>225</v>
      </c>
      <c r="B4721" s="54" t="s">
        <v>185</v>
      </c>
      <c r="C4721" s="54" t="s">
        <v>1671</v>
      </c>
      <c r="D4721" s="54" t="s">
        <v>163</v>
      </c>
      <c r="E4721" s="54" t="s">
        <v>365</v>
      </c>
      <c r="F4721" s="54" t="s">
        <v>267</v>
      </c>
      <c r="G4721" s="54" t="s">
        <v>495</v>
      </c>
      <c r="H4721" s="54" t="s">
        <v>496</v>
      </c>
      <c r="I4721" s="54" t="s">
        <v>497</v>
      </c>
      <c r="J4721" s="54" t="s">
        <v>495</v>
      </c>
      <c r="K4721" s="54" t="s">
        <v>502</v>
      </c>
      <c r="L4721" s="89">
        <v>41688</v>
      </c>
      <c r="M4721" s="89"/>
      <c r="N4721" s="54" t="s">
        <v>503</v>
      </c>
      <c r="O4721" s="90">
        <v>0.11912232540000001</v>
      </c>
      <c r="P4721" s="54">
        <v>38</v>
      </c>
    </row>
    <row r="4722" spans="1:16" ht="24">
      <c r="A4722" s="54" t="s">
        <v>225</v>
      </c>
      <c r="B4722" s="54" t="s">
        <v>185</v>
      </c>
      <c r="C4722" s="54" t="s">
        <v>1671</v>
      </c>
      <c r="D4722" s="54" t="s">
        <v>163</v>
      </c>
      <c r="E4722" s="54" t="s">
        <v>365</v>
      </c>
      <c r="F4722" s="54" t="s">
        <v>267</v>
      </c>
      <c r="G4722" s="54" t="s">
        <v>495</v>
      </c>
      <c r="H4722" s="54" t="s">
        <v>496</v>
      </c>
      <c r="I4722" s="54" t="s">
        <v>497</v>
      </c>
      <c r="J4722" s="54" t="s">
        <v>495</v>
      </c>
      <c r="K4722" s="54" t="s">
        <v>504</v>
      </c>
      <c r="L4722" s="89">
        <v>41688</v>
      </c>
      <c r="M4722" s="89"/>
      <c r="N4722" s="54" t="s">
        <v>505</v>
      </c>
      <c r="O4722" s="90">
        <v>0.14322853020000001</v>
      </c>
      <c r="P4722" s="54">
        <v>51</v>
      </c>
    </row>
    <row r="4723" spans="1:16" ht="24">
      <c r="A4723" s="54" t="s">
        <v>225</v>
      </c>
      <c r="B4723" s="54" t="s">
        <v>185</v>
      </c>
      <c r="C4723" s="54" t="s">
        <v>1671</v>
      </c>
      <c r="D4723" s="54" t="s">
        <v>163</v>
      </c>
      <c r="E4723" s="54" t="s">
        <v>365</v>
      </c>
      <c r="F4723" s="54" t="s">
        <v>267</v>
      </c>
      <c r="G4723" s="54" t="s">
        <v>495</v>
      </c>
      <c r="H4723" s="54" t="s">
        <v>496</v>
      </c>
      <c r="I4723" s="54" t="s">
        <v>497</v>
      </c>
      <c r="J4723" s="54" t="s">
        <v>495</v>
      </c>
      <c r="K4723" s="54" t="s">
        <v>506</v>
      </c>
      <c r="L4723" s="89">
        <v>41688</v>
      </c>
      <c r="M4723" s="89"/>
      <c r="N4723" s="54" t="s">
        <v>507</v>
      </c>
      <c r="O4723" s="90">
        <v>0.1069587525</v>
      </c>
      <c r="P4723" s="54">
        <v>39</v>
      </c>
    </row>
    <row r="4724" spans="1:16" ht="24">
      <c r="A4724" s="54" t="s">
        <v>225</v>
      </c>
      <c r="B4724" s="54" t="s">
        <v>185</v>
      </c>
      <c r="C4724" s="54" t="s">
        <v>1671</v>
      </c>
      <c r="D4724" s="54" t="s">
        <v>163</v>
      </c>
      <c r="E4724" s="54" t="s">
        <v>365</v>
      </c>
      <c r="F4724" s="54" t="s">
        <v>267</v>
      </c>
      <c r="G4724" s="54" t="s">
        <v>495</v>
      </c>
      <c r="H4724" s="54" t="s">
        <v>496</v>
      </c>
      <c r="I4724" s="54" t="s">
        <v>497</v>
      </c>
      <c r="J4724" s="54" t="s">
        <v>495</v>
      </c>
      <c r="K4724" s="54" t="s">
        <v>508</v>
      </c>
      <c r="L4724" s="89">
        <v>41688</v>
      </c>
      <c r="M4724" s="89"/>
      <c r="N4724" s="54" t="s">
        <v>509</v>
      </c>
      <c r="O4724" s="90">
        <v>5.37328605E-2</v>
      </c>
      <c r="P4724" s="54">
        <v>22</v>
      </c>
    </row>
    <row r="4725" spans="1:16" ht="24">
      <c r="A4725" s="54" t="s">
        <v>225</v>
      </c>
      <c r="B4725" s="54" t="s">
        <v>185</v>
      </c>
      <c r="C4725" s="54" t="s">
        <v>1671</v>
      </c>
      <c r="D4725" s="54" t="s">
        <v>163</v>
      </c>
      <c r="E4725" s="54" t="s">
        <v>365</v>
      </c>
      <c r="F4725" s="54" t="s">
        <v>267</v>
      </c>
      <c r="G4725" s="54" t="s">
        <v>495</v>
      </c>
      <c r="H4725" s="54" t="s">
        <v>496</v>
      </c>
      <c r="I4725" s="54" t="s">
        <v>497</v>
      </c>
      <c r="J4725" s="54" t="s">
        <v>495</v>
      </c>
      <c r="K4725" s="54" t="s">
        <v>510</v>
      </c>
      <c r="L4725" s="89">
        <v>41688</v>
      </c>
      <c r="M4725" s="89"/>
      <c r="N4725" s="54" t="s">
        <v>511</v>
      </c>
      <c r="O4725" s="90">
        <v>0.1073791761</v>
      </c>
      <c r="P4725" s="54">
        <v>38</v>
      </c>
    </row>
    <row r="4726" spans="1:16" ht="24">
      <c r="A4726" s="54" t="s">
        <v>225</v>
      </c>
      <c r="B4726" s="54" t="s">
        <v>185</v>
      </c>
      <c r="C4726" s="54" t="s">
        <v>1671</v>
      </c>
      <c r="D4726" s="54" t="s">
        <v>163</v>
      </c>
      <c r="E4726" s="54" t="s">
        <v>365</v>
      </c>
      <c r="F4726" s="54" t="s">
        <v>267</v>
      </c>
      <c r="G4726" s="54" t="s">
        <v>495</v>
      </c>
      <c r="H4726" s="54" t="s">
        <v>496</v>
      </c>
      <c r="I4726" s="54" t="s">
        <v>497</v>
      </c>
      <c r="J4726" s="54" t="s">
        <v>495</v>
      </c>
      <c r="K4726" s="54" t="s">
        <v>512</v>
      </c>
      <c r="L4726" s="89">
        <v>41688</v>
      </c>
      <c r="M4726" s="89"/>
      <c r="N4726" s="54" t="s">
        <v>513</v>
      </c>
      <c r="O4726" s="90">
        <v>3.5830879599999997E-2</v>
      </c>
      <c r="P4726" s="54">
        <v>12</v>
      </c>
    </row>
    <row r="4727" spans="1:16" ht="24">
      <c r="A4727" s="54" t="s">
        <v>225</v>
      </c>
      <c r="B4727" s="54" t="s">
        <v>185</v>
      </c>
      <c r="C4727" s="54" t="s">
        <v>1671</v>
      </c>
      <c r="D4727" s="54" t="s">
        <v>163</v>
      </c>
      <c r="E4727" s="54" t="s">
        <v>365</v>
      </c>
      <c r="F4727" s="54" t="s">
        <v>267</v>
      </c>
      <c r="G4727" s="54" t="s">
        <v>495</v>
      </c>
      <c r="H4727" s="54" t="s">
        <v>496</v>
      </c>
      <c r="I4727" s="54" t="s">
        <v>497</v>
      </c>
      <c r="J4727" s="54" t="s">
        <v>495</v>
      </c>
      <c r="K4727" s="54" t="s">
        <v>514</v>
      </c>
      <c r="L4727" s="89">
        <v>41688</v>
      </c>
      <c r="M4727" s="89"/>
      <c r="N4727" s="54" t="s">
        <v>515</v>
      </c>
      <c r="O4727" s="90">
        <v>0.18750246470000001</v>
      </c>
      <c r="P4727" s="54">
        <v>68</v>
      </c>
    </row>
    <row r="4728" spans="1:16" ht="24">
      <c r="A4728" s="54" t="s">
        <v>225</v>
      </c>
      <c r="B4728" s="54" t="s">
        <v>185</v>
      </c>
      <c r="C4728" s="54" t="s">
        <v>1671</v>
      </c>
      <c r="D4728" s="54" t="s">
        <v>163</v>
      </c>
      <c r="E4728" s="54" t="s">
        <v>365</v>
      </c>
      <c r="F4728" s="54" t="s">
        <v>267</v>
      </c>
      <c r="G4728" s="54" t="s">
        <v>495</v>
      </c>
      <c r="H4728" s="54" t="s">
        <v>496</v>
      </c>
      <c r="I4728" s="54" t="s">
        <v>497</v>
      </c>
      <c r="J4728" s="54" t="s">
        <v>495</v>
      </c>
      <c r="K4728" s="54" t="s">
        <v>516</v>
      </c>
      <c r="L4728" s="89">
        <v>41688</v>
      </c>
      <c r="M4728" s="89"/>
      <c r="N4728" s="54" t="s">
        <v>517</v>
      </c>
      <c r="O4728" s="90">
        <v>0.1528010735</v>
      </c>
      <c r="P4728" s="54">
        <v>55</v>
      </c>
    </row>
    <row r="4729" spans="1:16" ht="24">
      <c r="A4729" s="54" t="s">
        <v>225</v>
      </c>
      <c r="B4729" s="54" t="s">
        <v>185</v>
      </c>
      <c r="C4729" s="54" t="s">
        <v>1671</v>
      </c>
      <c r="D4729" s="54" t="s">
        <v>163</v>
      </c>
      <c r="E4729" s="54" t="s">
        <v>365</v>
      </c>
      <c r="F4729" s="54" t="s">
        <v>267</v>
      </c>
      <c r="G4729" s="54" t="s">
        <v>495</v>
      </c>
      <c r="H4729" s="54" t="s">
        <v>496</v>
      </c>
      <c r="I4729" s="54" t="s">
        <v>497</v>
      </c>
      <c r="J4729" s="54" t="s">
        <v>495</v>
      </c>
      <c r="K4729" s="54" t="s">
        <v>518</v>
      </c>
      <c r="L4729" s="89">
        <v>41688</v>
      </c>
      <c r="M4729" s="89"/>
      <c r="N4729" s="54" t="s">
        <v>519</v>
      </c>
      <c r="O4729" s="90">
        <v>4.3401966000000007E-2</v>
      </c>
      <c r="P4729" s="54">
        <v>16</v>
      </c>
    </row>
    <row r="4730" spans="1:16" ht="24">
      <c r="A4730" s="54" t="s">
        <v>225</v>
      </c>
      <c r="B4730" s="54" t="s">
        <v>185</v>
      </c>
      <c r="C4730" s="54" t="s">
        <v>1671</v>
      </c>
      <c r="D4730" s="54" t="s">
        <v>163</v>
      </c>
      <c r="E4730" s="54" t="s">
        <v>365</v>
      </c>
      <c r="F4730" s="54" t="s">
        <v>267</v>
      </c>
      <c r="G4730" s="54" t="s">
        <v>495</v>
      </c>
      <c r="H4730" s="54" t="s">
        <v>496</v>
      </c>
      <c r="I4730" s="54" t="s">
        <v>497</v>
      </c>
      <c r="J4730" s="54" t="s">
        <v>495</v>
      </c>
      <c r="K4730" s="54" t="s">
        <v>520</v>
      </c>
      <c r="L4730" s="89">
        <v>41688</v>
      </c>
      <c r="M4730" s="89"/>
      <c r="N4730" s="54" t="s">
        <v>521</v>
      </c>
      <c r="O4730" s="90">
        <v>0.13725695169999999</v>
      </c>
      <c r="P4730" s="54">
        <v>49</v>
      </c>
    </row>
    <row r="4731" spans="1:16" ht="24">
      <c r="A4731" s="54" t="s">
        <v>225</v>
      </c>
      <c r="B4731" s="54" t="s">
        <v>185</v>
      </c>
      <c r="C4731" s="54" t="s">
        <v>1671</v>
      </c>
      <c r="D4731" s="54" t="s">
        <v>163</v>
      </c>
      <c r="E4731" s="54" t="s">
        <v>365</v>
      </c>
      <c r="F4731" s="54" t="s">
        <v>267</v>
      </c>
      <c r="G4731" s="54" t="s">
        <v>283</v>
      </c>
      <c r="H4731" s="54" t="s">
        <v>284</v>
      </c>
      <c r="I4731" s="54" t="s">
        <v>285</v>
      </c>
      <c r="J4731" s="54" t="s">
        <v>283</v>
      </c>
      <c r="K4731" s="54" t="s">
        <v>522</v>
      </c>
      <c r="L4731" s="89">
        <v>41653</v>
      </c>
      <c r="M4731" s="89"/>
      <c r="N4731" s="54" t="s">
        <v>523</v>
      </c>
      <c r="O4731" s="90">
        <v>3.0298199000000012E-3</v>
      </c>
      <c r="P4731" s="54">
        <v>1</v>
      </c>
    </row>
    <row r="4732" spans="1:16" ht="24">
      <c r="A4732" s="54" t="s">
        <v>225</v>
      </c>
      <c r="B4732" s="54" t="s">
        <v>185</v>
      </c>
      <c r="C4732" s="54" t="s">
        <v>1671</v>
      </c>
      <c r="D4732" s="54" t="s">
        <v>163</v>
      </c>
      <c r="E4732" s="54" t="s">
        <v>365</v>
      </c>
      <c r="F4732" s="54" t="s">
        <v>267</v>
      </c>
      <c r="G4732" s="54" t="s">
        <v>283</v>
      </c>
      <c r="H4732" s="54" t="s">
        <v>284</v>
      </c>
      <c r="I4732" s="54" t="s">
        <v>285</v>
      </c>
      <c r="J4732" s="54" t="s">
        <v>283</v>
      </c>
      <c r="K4732" s="54" t="s">
        <v>524</v>
      </c>
      <c r="L4732" s="89">
        <v>41653</v>
      </c>
      <c r="M4732" s="89"/>
      <c r="N4732" s="54" t="s">
        <v>525</v>
      </c>
      <c r="O4732" s="90">
        <v>1.8994365499999999E-2</v>
      </c>
      <c r="P4732" s="54">
        <v>6</v>
      </c>
    </row>
    <row r="4733" spans="1:16" ht="24">
      <c r="A4733" s="54" t="s">
        <v>225</v>
      </c>
      <c r="B4733" s="54" t="s">
        <v>185</v>
      </c>
      <c r="C4733" s="54" t="s">
        <v>1671</v>
      </c>
      <c r="D4733" s="54" t="s">
        <v>163</v>
      </c>
      <c r="E4733" s="54" t="s">
        <v>365</v>
      </c>
      <c r="F4733" s="54" t="s">
        <v>267</v>
      </c>
      <c r="G4733" s="54" t="s">
        <v>283</v>
      </c>
      <c r="H4733" s="54" t="s">
        <v>284</v>
      </c>
      <c r="I4733" s="54" t="s">
        <v>285</v>
      </c>
      <c r="J4733" s="54" t="s">
        <v>283</v>
      </c>
      <c r="K4733" s="54" t="s">
        <v>527</v>
      </c>
      <c r="L4733" s="89">
        <v>41653</v>
      </c>
      <c r="M4733" s="89"/>
      <c r="N4733" s="54" t="s">
        <v>528</v>
      </c>
      <c r="O4733" s="90">
        <v>3.2167564199999998E-2</v>
      </c>
      <c r="P4733" s="54">
        <v>10</v>
      </c>
    </row>
    <row r="4734" spans="1:16" ht="24">
      <c r="A4734" s="54" t="s">
        <v>225</v>
      </c>
      <c r="B4734" s="54" t="s">
        <v>185</v>
      </c>
      <c r="C4734" s="54" t="s">
        <v>1671</v>
      </c>
      <c r="D4734" s="54" t="s">
        <v>163</v>
      </c>
      <c r="E4734" s="54" t="s">
        <v>365</v>
      </c>
      <c r="F4734" s="54" t="s">
        <v>267</v>
      </c>
      <c r="G4734" s="54" t="s">
        <v>283</v>
      </c>
      <c r="H4734" s="54" t="s">
        <v>284</v>
      </c>
      <c r="I4734" s="54" t="s">
        <v>285</v>
      </c>
      <c r="J4734" s="54" t="s">
        <v>283</v>
      </c>
      <c r="K4734" s="54" t="s">
        <v>529</v>
      </c>
      <c r="L4734" s="89">
        <v>41653</v>
      </c>
      <c r="M4734" s="89"/>
      <c r="N4734" s="54" t="s">
        <v>530</v>
      </c>
      <c r="O4734" s="90">
        <v>3.1703109899999998E-2</v>
      </c>
      <c r="P4734" s="54">
        <v>11</v>
      </c>
    </row>
    <row r="4735" spans="1:16" ht="24">
      <c r="A4735" s="54" t="s">
        <v>225</v>
      </c>
      <c r="B4735" s="54" t="s">
        <v>185</v>
      </c>
      <c r="C4735" s="54" t="s">
        <v>1671</v>
      </c>
      <c r="D4735" s="54" t="s">
        <v>163</v>
      </c>
      <c r="E4735" s="54" t="s">
        <v>365</v>
      </c>
      <c r="F4735" s="54" t="s">
        <v>267</v>
      </c>
      <c r="G4735" s="54" t="s">
        <v>283</v>
      </c>
      <c r="H4735" s="54" t="s">
        <v>284</v>
      </c>
      <c r="I4735" s="54" t="s">
        <v>285</v>
      </c>
      <c r="J4735" s="54" t="s">
        <v>283</v>
      </c>
      <c r="K4735" s="54" t="s">
        <v>531</v>
      </c>
      <c r="L4735" s="89">
        <v>41653</v>
      </c>
      <c r="M4735" s="89"/>
      <c r="N4735" s="54" t="s">
        <v>532</v>
      </c>
      <c r="O4735" s="90">
        <v>1.46221401E-2</v>
      </c>
      <c r="P4735" s="54">
        <v>5</v>
      </c>
    </row>
    <row r="4736" spans="1:16" ht="24">
      <c r="A4736" s="54" t="s">
        <v>225</v>
      </c>
      <c r="B4736" s="54" t="s">
        <v>185</v>
      </c>
      <c r="C4736" s="54" t="s">
        <v>1671</v>
      </c>
      <c r="D4736" s="54" t="s">
        <v>163</v>
      </c>
      <c r="E4736" s="54" t="s">
        <v>365</v>
      </c>
      <c r="F4736" s="54" t="s">
        <v>267</v>
      </c>
      <c r="G4736" s="54" t="s">
        <v>283</v>
      </c>
      <c r="H4736" s="54" t="s">
        <v>284</v>
      </c>
      <c r="I4736" s="54" t="s">
        <v>285</v>
      </c>
      <c r="J4736" s="54" t="s">
        <v>283</v>
      </c>
      <c r="K4736" s="54" t="s">
        <v>533</v>
      </c>
      <c r="L4736" s="89">
        <v>41653</v>
      </c>
      <c r="M4736" s="89"/>
      <c r="N4736" s="54" t="s">
        <v>534</v>
      </c>
      <c r="O4736" s="90">
        <v>4.7485704900000009E-2</v>
      </c>
      <c r="P4736" s="54">
        <v>17</v>
      </c>
    </row>
    <row r="4737" spans="1:16" ht="24">
      <c r="A4737" s="54" t="s">
        <v>225</v>
      </c>
      <c r="B4737" s="54" t="s">
        <v>185</v>
      </c>
      <c r="C4737" s="54" t="s">
        <v>1671</v>
      </c>
      <c r="D4737" s="54" t="s">
        <v>163</v>
      </c>
      <c r="E4737" s="54" t="s">
        <v>365</v>
      </c>
      <c r="F4737" s="54" t="s">
        <v>267</v>
      </c>
      <c r="G4737" s="54" t="s">
        <v>283</v>
      </c>
      <c r="H4737" s="54" t="s">
        <v>284</v>
      </c>
      <c r="I4737" s="54" t="s">
        <v>285</v>
      </c>
      <c r="J4737" s="54" t="s">
        <v>283</v>
      </c>
      <c r="K4737" s="54" t="s">
        <v>535</v>
      </c>
      <c r="L4737" s="89">
        <v>41653</v>
      </c>
      <c r="M4737" s="89"/>
      <c r="N4737" s="54" t="s">
        <v>536</v>
      </c>
      <c r="O4737" s="90">
        <v>3.0298199000000012E-3</v>
      </c>
      <c r="P4737" s="54">
        <v>1</v>
      </c>
    </row>
    <row r="4738" spans="1:16" ht="24">
      <c r="A4738" s="54" t="s">
        <v>225</v>
      </c>
      <c r="B4738" s="54" t="s">
        <v>185</v>
      </c>
      <c r="C4738" s="54" t="s">
        <v>1671</v>
      </c>
      <c r="D4738" s="54" t="s">
        <v>163</v>
      </c>
      <c r="E4738" s="54" t="s">
        <v>365</v>
      </c>
      <c r="F4738" s="54" t="s">
        <v>267</v>
      </c>
      <c r="G4738" s="54" t="s">
        <v>283</v>
      </c>
      <c r="H4738" s="54" t="s">
        <v>283</v>
      </c>
      <c r="I4738" s="54" t="s">
        <v>288</v>
      </c>
      <c r="J4738" s="54" t="s">
        <v>283</v>
      </c>
      <c r="K4738" s="54" t="s">
        <v>537</v>
      </c>
      <c r="L4738" s="89">
        <v>41653</v>
      </c>
      <c r="M4738" s="89"/>
      <c r="N4738" s="54" t="s">
        <v>538</v>
      </c>
      <c r="O4738" s="90">
        <v>6.0596398000000006E-3</v>
      </c>
      <c r="P4738" s="54">
        <v>2</v>
      </c>
    </row>
    <row r="4739" spans="1:16" ht="24">
      <c r="A4739" s="54" t="s">
        <v>225</v>
      </c>
      <c r="B4739" s="54" t="s">
        <v>185</v>
      </c>
      <c r="C4739" s="54" t="s">
        <v>1671</v>
      </c>
      <c r="D4739" s="54" t="s">
        <v>163</v>
      </c>
      <c r="E4739" s="54" t="s">
        <v>365</v>
      </c>
      <c r="F4739" s="54" t="s">
        <v>267</v>
      </c>
      <c r="G4739" s="54" t="s">
        <v>283</v>
      </c>
      <c r="H4739" s="54" t="s">
        <v>283</v>
      </c>
      <c r="I4739" s="54" t="s">
        <v>288</v>
      </c>
      <c r="J4739" s="54" t="s">
        <v>283</v>
      </c>
      <c r="K4739" s="54" t="s">
        <v>539</v>
      </c>
      <c r="L4739" s="89">
        <v>41653</v>
      </c>
      <c r="M4739" s="89"/>
      <c r="N4739" s="54" t="s">
        <v>540</v>
      </c>
      <c r="O4739" s="90">
        <v>3.0298199000000012E-3</v>
      </c>
      <c r="P4739" s="54">
        <v>1</v>
      </c>
    </row>
    <row r="4740" spans="1:16" ht="24">
      <c r="A4740" s="54" t="s">
        <v>225</v>
      </c>
      <c r="B4740" s="54" t="s">
        <v>185</v>
      </c>
      <c r="C4740" s="54" t="s">
        <v>1671</v>
      </c>
      <c r="D4740" s="54" t="s">
        <v>163</v>
      </c>
      <c r="E4740" s="54" t="s">
        <v>365</v>
      </c>
      <c r="F4740" s="54" t="s">
        <v>267</v>
      </c>
      <c r="G4740" s="54" t="s">
        <v>283</v>
      </c>
      <c r="H4740" s="54" t="s">
        <v>283</v>
      </c>
      <c r="I4740" s="54" t="s">
        <v>288</v>
      </c>
      <c r="J4740" s="54" t="s">
        <v>283</v>
      </c>
      <c r="K4740" s="54" t="s">
        <v>541</v>
      </c>
      <c r="L4740" s="89">
        <v>41653</v>
      </c>
      <c r="M4740" s="89"/>
      <c r="N4740" s="54" t="s">
        <v>542</v>
      </c>
      <c r="O4740" s="90">
        <v>3.1640604699999998E-2</v>
      </c>
      <c r="P4740" s="54">
        <v>10</v>
      </c>
    </row>
    <row r="4741" spans="1:16" ht="24">
      <c r="A4741" s="54" t="s">
        <v>225</v>
      </c>
      <c r="B4741" s="54" t="s">
        <v>185</v>
      </c>
      <c r="C4741" s="54" t="s">
        <v>1671</v>
      </c>
      <c r="D4741" s="54" t="s">
        <v>163</v>
      </c>
      <c r="E4741" s="54" t="s">
        <v>365</v>
      </c>
      <c r="F4741" s="54" t="s">
        <v>267</v>
      </c>
      <c r="G4741" s="54" t="s">
        <v>283</v>
      </c>
      <c r="H4741" s="54" t="s">
        <v>283</v>
      </c>
      <c r="I4741" s="54" t="s">
        <v>288</v>
      </c>
      <c r="J4741" s="54" t="s">
        <v>283</v>
      </c>
      <c r="K4741" s="54" t="s">
        <v>543</v>
      </c>
      <c r="L4741" s="89">
        <v>41653</v>
      </c>
      <c r="M4741" s="89"/>
      <c r="N4741" s="54" t="s">
        <v>544</v>
      </c>
      <c r="O4741" s="90">
        <v>3.0298199000000012E-3</v>
      </c>
      <c r="P4741" s="54">
        <v>1</v>
      </c>
    </row>
    <row r="4742" spans="1:16" ht="24">
      <c r="A4742" s="54" t="s">
        <v>225</v>
      </c>
      <c r="B4742" s="54" t="s">
        <v>185</v>
      </c>
      <c r="C4742" s="54" t="s">
        <v>1671</v>
      </c>
      <c r="D4742" s="54" t="s">
        <v>163</v>
      </c>
      <c r="E4742" s="54" t="s">
        <v>365</v>
      </c>
      <c r="F4742" s="54" t="s">
        <v>267</v>
      </c>
      <c r="G4742" s="54" t="s">
        <v>283</v>
      </c>
      <c r="H4742" s="54" t="s">
        <v>283</v>
      </c>
      <c r="I4742" s="54" t="s">
        <v>288</v>
      </c>
      <c r="J4742" s="54" t="s">
        <v>283</v>
      </c>
      <c r="K4742" s="54" t="s">
        <v>291</v>
      </c>
      <c r="L4742" s="89">
        <v>41653</v>
      </c>
      <c r="M4742" s="89"/>
      <c r="N4742" s="54" t="s">
        <v>292</v>
      </c>
      <c r="O4742" s="90">
        <v>3.0298199000000012E-3</v>
      </c>
      <c r="P4742" s="54">
        <v>1</v>
      </c>
    </row>
    <row r="4743" spans="1:16" ht="24">
      <c r="A4743" s="54" t="s">
        <v>225</v>
      </c>
      <c r="B4743" s="54" t="s">
        <v>185</v>
      </c>
      <c r="C4743" s="54" t="s">
        <v>1671</v>
      </c>
      <c r="D4743" s="54" t="s">
        <v>163</v>
      </c>
      <c r="E4743" s="54" t="s">
        <v>365</v>
      </c>
      <c r="F4743" s="54" t="s">
        <v>267</v>
      </c>
      <c r="G4743" s="54" t="s">
        <v>283</v>
      </c>
      <c r="H4743" s="54" t="s">
        <v>283</v>
      </c>
      <c r="I4743" s="54" t="s">
        <v>288</v>
      </c>
      <c r="J4743" s="54" t="s">
        <v>283</v>
      </c>
      <c r="K4743" s="54" t="s">
        <v>545</v>
      </c>
      <c r="L4743" s="89">
        <v>41653</v>
      </c>
      <c r="M4743" s="89"/>
      <c r="N4743" s="54" t="s">
        <v>546</v>
      </c>
      <c r="O4743" s="90">
        <v>3.0298199000000012E-3</v>
      </c>
      <c r="P4743" s="54">
        <v>1</v>
      </c>
    </row>
    <row r="4744" spans="1:16" ht="24">
      <c r="A4744" s="54" t="s">
        <v>225</v>
      </c>
      <c r="B4744" s="54" t="s">
        <v>185</v>
      </c>
      <c r="C4744" s="54" t="s">
        <v>1671</v>
      </c>
      <c r="D4744" s="54" t="s">
        <v>163</v>
      </c>
      <c r="E4744" s="54" t="s">
        <v>365</v>
      </c>
      <c r="F4744" s="54" t="s">
        <v>267</v>
      </c>
      <c r="G4744" s="54" t="s">
        <v>283</v>
      </c>
      <c r="H4744" s="54" t="s">
        <v>283</v>
      </c>
      <c r="I4744" s="54" t="s">
        <v>288</v>
      </c>
      <c r="J4744" s="54" t="s">
        <v>283</v>
      </c>
      <c r="K4744" s="54" t="s">
        <v>547</v>
      </c>
      <c r="L4744" s="89">
        <v>41653</v>
      </c>
      <c r="M4744" s="89"/>
      <c r="N4744" s="54" t="s">
        <v>548</v>
      </c>
      <c r="O4744" s="90">
        <v>3.0298199000000012E-3</v>
      </c>
      <c r="P4744" s="54">
        <v>1</v>
      </c>
    </row>
    <row r="4745" spans="1:16" ht="24">
      <c r="A4745" s="54" t="s">
        <v>225</v>
      </c>
      <c r="B4745" s="54" t="s">
        <v>185</v>
      </c>
      <c r="C4745" s="54" t="s">
        <v>1671</v>
      </c>
      <c r="D4745" s="54" t="s">
        <v>163</v>
      </c>
      <c r="E4745" s="54" t="s">
        <v>365</v>
      </c>
      <c r="F4745" s="54" t="s">
        <v>267</v>
      </c>
      <c r="G4745" s="54" t="s">
        <v>283</v>
      </c>
      <c r="H4745" s="54" t="s">
        <v>283</v>
      </c>
      <c r="I4745" s="54" t="s">
        <v>288</v>
      </c>
      <c r="J4745" s="54" t="s">
        <v>283</v>
      </c>
      <c r="K4745" s="54" t="s">
        <v>549</v>
      </c>
      <c r="L4745" s="89">
        <v>41653</v>
      </c>
      <c r="M4745" s="89"/>
      <c r="N4745" s="54" t="s">
        <v>550</v>
      </c>
      <c r="O4745" s="90">
        <v>6.0596398000000006E-3</v>
      </c>
      <c r="P4745" s="54">
        <v>2</v>
      </c>
    </row>
    <row r="4746" spans="1:16" ht="24">
      <c r="A4746" s="54" t="s">
        <v>225</v>
      </c>
      <c r="B4746" s="54" t="s">
        <v>185</v>
      </c>
      <c r="C4746" s="54" t="s">
        <v>1671</v>
      </c>
      <c r="D4746" s="54" t="s">
        <v>163</v>
      </c>
      <c r="E4746" s="54" t="s">
        <v>365</v>
      </c>
      <c r="F4746" s="54" t="s">
        <v>267</v>
      </c>
      <c r="G4746" s="54" t="s">
        <v>283</v>
      </c>
      <c r="H4746" s="54" t="s">
        <v>283</v>
      </c>
      <c r="I4746" s="54" t="s">
        <v>288</v>
      </c>
      <c r="J4746" s="54" t="s">
        <v>283</v>
      </c>
      <c r="K4746" s="54" t="s">
        <v>551</v>
      </c>
      <c r="L4746" s="89">
        <v>41653</v>
      </c>
      <c r="M4746" s="89"/>
      <c r="N4746" s="54" t="s">
        <v>552</v>
      </c>
      <c r="O4746" s="90">
        <v>3.0298199000000012E-3</v>
      </c>
      <c r="P4746" s="54">
        <v>1</v>
      </c>
    </row>
    <row r="4747" spans="1:16" ht="24">
      <c r="A4747" s="54" t="s">
        <v>225</v>
      </c>
      <c r="B4747" s="54" t="s">
        <v>185</v>
      </c>
      <c r="C4747" s="54" t="s">
        <v>1671</v>
      </c>
      <c r="D4747" s="54" t="s">
        <v>163</v>
      </c>
      <c r="E4747" s="54" t="s">
        <v>365</v>
      </c>
      <c r="F4747" s="54" t="s">
        <v>267</v>
      </c>
      <c r="G4747" s="54" t="s">
        <v>283</v>
      </c>
      <c r="H4747" s="54" t="s">
        <v>283</v>
      </c>
      <c r="I4747" s="54" t="s">
        <v>288</v>
      </c>
      <c r="J4747" s="54" t="s">
        <v>283</v>
      </c>
      <c r="K4747" s="54" t="s">
        <v>553</v>
      </c>
      <c r="L4747" s="89">
        <v>41653</v>
      </c>
      <c r="M4747" s="89"/>
      <c r="N4747" s="54" t="s">
        <v>554</v>
      </c>
      <c r="O4747" s="90">
        <v>3.0298199000000012E-3</v>
      </c>
      <c r="P4747" s="54">
        <v>1</v>
      </c>
    </row>
    <row r="4748" spans="1:16" ht="24">
      <c r="A4748" s="54" t="s">
        <v>225</v>
      </c>
      <c r="B4748" s="54" t="s">
        <v>185</v>
      </c>
      <c r="C4748" s="54" t="s">
        <v>1671</v>
      </c>
      <c r="D4748" s="54" t="s">
        <v>163</v>
      </c>
      <c r="E4748" s="54" t="s">
        <v>365</v>
      </c>
      <c r="F4748" s="54" t="s">
        <v>267</v>
      </c>
      <c r="G4748" s="54" t="s">
        <v>283</v>
      </c>
      <c r="H4748" s="54" t="s">
        <v>283</v>
      </c>
      <c r="I4748" s="54" t="s">
        <v>288</v>
      </c>
      <c r="J4748" s="54" t="s">
        <v>283</v>
      </c>
      <c r="K4748" s="54" t="s">
        <v>555</v>
      </c>
      <c r="L4748" s="89">
        <v>41653</v>
      </c>
      <c r="M4748" s="89"/>
      <c r="N4748" s="54" t="s">
        <v>556</v>
      </c>
      <c r="O4748" s="90">
        <v>2.30781044E-2</v>
      </c>
      <c r="P4748" s="54">
        <v>7</v>
      </c>
    </row>
    <row r="4749" spans="1:16" ht="24">
      <c r="A4749" s="54" t="s">
        <v>225</v>
      </c>
      <c r="B4749" s="54" t="s">
        <v>185</v>
      </c>
      <c r="C4749" s="54" t="s">
        <v>1671</v>
      </c>
      <c r="D4749" s="54" t="s">
        <v>163</v>
      </c>
      <c r="E4749" s="54" t="s">
        <v>365</v>
      </c>
      <c r="F4749" s="54" t="s">
        <v>267</v>
      </c>
      <c r="G4749" s="54" t="s">
        <v>283</v>
      </c>
      <c r="H4749" s="54" t="s">
        <v>559</v>
      </c>
      <c r="I4749" s="54" t="s">
        <v>560</v>
      </c>
      <c r="J4749" s="54" t="s">
        <v>283</v>
      </c>
      <c r="K4749" s="54" t="s">
        <v>565</v>
      </c>
      <c r="L4749" s="89">
        <v>41653</v>
      </c>
      <c r="M4749" s="89"/>
      <c r="N4749" s="54" t="s">
        <v>566</v>
      </c>
      <c r="O4749" s="90">
        <v>3.5000000000000001E-3</v>
      </c>
      <c r="P4749" s="54">
        <v>1</v>
      </c>
    </row>
    <row r="4750" spans="1:16" ht="24">
      <c r="A4750" s="54" t="s">
        <v>225</v>
      </c>
      <c r="B4750" s="54" t="s">
        <v>185</v>
      </c>
      <c r="C4750" s="54" t="s">
        <v>1671</v>
      </c>
      <c r="D4750" s="54" t="s">
        <v>163</v>
      </c>
      <c r="E4750" s="54" t="s">
        <v>365</v>
      </c>
      <c r="F4750" s="54" t="s">
        <v>267</v>
      </c>
      <c r="G4750" s="54" t="s">
        <v>283</v>
      </c>
      <c r="H4750" s="54" t="s">
        <v>559</v>
      </c>
      <c r="I4750" s="54" t="s">
        <v>560</v>
      </c>
      <c r="J4750" s="54" t="s">
        <v>283</v>
      </c>
      <c r="K4750" s="54" t="s">
        <v>567</v>
      </c>
      <c r="L4750" s="89">
        <v>41653</v>
      </c>
      <c r="M4750" s="89"/>
      <c r="N4750" s="54" t="s">
        <v>568</v>
      </c>
      <c r="O4750" s="90">
        <v>6.0596398000000006E-3</v>
      </c>
      <c r="P4750" s="54">
        <v>2</v>
      </c>
    </row>
    <row r="4751" spans="1:16" ht="24">
      <c r="A4751" s="54" t="s">
        <v>225</v>
      </c>
      <c r="B4751" s="54" t="s">
        <v>185</v>
      </c>
      <c r="C4751" s="54" t="s">
        <v>1671</v>
      </c>
      <c r="D4751" s="54" t="s">
        <v>163</v>
      </c>
      <c r="E4751" s="54" t="s">
        <v>365</v>
      </c>
      <c r="F4751" s="54" t="s">
        <v>267</v>
      </c>
      <c r="G4751" s="54" t="s">
        <v>283</v>
      </c>
      <c r="H4751" s="54" t="s">
        <v>193</v>
      </c>
      <c r="I4751" s="54" t="s">
        <v>571</v>
      </c>
      <c r="J4751" s="54" t="s">
        <v>283</v>
      </c>
      <c r="K4751" s="54" t="s">
        <v>572</v>
      </c>
      <c r="L4751" s="89">
        <v>42510</v>
      </c>
      <c r="M4751" s="89"/>
      <c r="N4751" s="54" t="s">
        <v>573</v>
      </c>
      <c r="O4751" s="90">
        <v>3.0298199000000012E-3</v>
      </c>
      <c r="P4751" s="54">
        <v>1</v>
      </c>
    </row>
    <row r="4752" spans="1:16" ht="36">
      <c r="A4752" s="54" t="s">
        <v>225</v>
      </c>
      <c r="B4752" s="54" t="s">
        <v>185</v>
      </c>
      <c r="C4752" s="54" t="s">
        <v>1671</v>
      </c>
      <c r="D4752" s="54" t="s">
        <v>163</v>
      </c>
      <c r="E4752" s="54" t="s">
        <v>365</v>
      </c>
      <c r="F4752" s="54" t="s">
        <v>267</v>
      </c>
      <c r="G4752" s="54" t="s">
        <v>283</v>
      </c>
      <c r="H4752" s="54" t="s">
        <v>193</v>
      </c>
      <c r="I4752" s="54" t="s">
        <v>571</v>
      </c>
      <c r="J4752" s="54" t="s">
        <v>283</v>
      </c>
      <c r="K4752" s="54" t="s">
        <v>578</v>
      </c>
      <c r="L4752" s="89">
        <v>42510</v>
      </c>
      <c r="M4752" s="89"/>
      <c r="N4752" s="54" t="s">
        <v>579</v>
      </c>
      <c r="O4752" s="90">
        <v>3.0298199000000012E-3</v>
      </c>
      <c r="P4752" s="54">
        <v>1</v>
      </c>
    </row>
    <row r="4753" spans="1:16" ht="24">
      <c r="A4753" s="54" t="s">
        <v>225</v>
      </c>
      <c r="B4753" s="54" t="s">
        <v>185</v>
      </c>
      <c r="C4753" s="54" t="s">
        <v>1671</v>
      </c>
      <c r="D4753" s="54" t="s">
        <v>163</v>
      </c>
      <c r="E4753" s="54" t="s">
        <v>365</v>
      </c>
      <c r="F4753" s="54" t="s">
        <v>267</v>
      </c>
      <c r="G4753" s="54" t="s">
        <v>283</v>
      </c>
      <c r="H4753" s="54" t="s">
        <v>193</v>
      </c>
      <c r="I4753" s="54" t="s">
        <v>571</v>
      </c>
      <c r="J4753" s="54" t="s">
        <v>283</v>
      </c>
      <c r="K4753" s="54" t="s">
        <v>580</v>
      </c>
      <c r="L4753" s="89">
        <v>42510</v>
      </c>
      <c r="M4753" s="89"/>
      <c r="N4753" s="54" t="s">
        <v>581</v>
      </c>
      <c r="O4753" s="90">
        <v>9.0894597999999997E-3</v>
      </c>
      <c r="P4753" s="54">
        <v>3</v>
      </c>
    </row>
    <row r="4754" spans="1:16" ht="24">
      <c r="A4754" s="54" t="s">
        <v>225</v>
      </c>
      <c r="B4754" s="54" t="s">
        <v>185</v>
      </c>
      <c r="C4754" s="54" t="s">
        <v>1671</v>
      </c>
      <c r="D4754" s="54" t="s">
        <v>163</v>
      </c>
      <c r="E4754" s="54" t="s">
        <v>365</v>
      </c>
      <c r="F4754" s="54" t="s">
        <v>267</v>
      </c>
      <c r="G4754" s="54" t="s">
        <v>283</v>
      </c>
      <c r="H4754" s="54" t="s">
        <v>193</v>
      </c>
      <c r="I4754" s="54" t="s">
        <v>571</v>
      </c>
      <c r="J4754" s="54" t="s">
        <v>283</v>
      </c>
      <c r="K4754" s="54" t="s">
        <v>582</v>
      </c>
      <c r="L4754" s="89">
        <v>42510</v>
      </c>
      <c r="M4754" s="89"/>
      <c r="N4754" s="54" t="s">
        <v>583</v>
      </c>
      <c r="O4754" s="90">
        <v>2.5656379399999998E-2</v>
      </c>
      <c r="P4754" s="54">
        <v>6</v>
      </c>
    </row>
    <row r="4755" spans="1:16" ht="24">
      <c r="A4755" s="54" t="s">
        <v>225</v>
      </c>
      <c r="B4755" s="54" t="s">
        <v>185</v>
      </c>
      <c r="C4755" s="54" t="s">
        <v>1671</v>
      </c>
      <c r="D4755" s="54" t="s">
        <v>163</v>
      </c>
      <c r="E4755" s="54" t="s">
        <v>365</v>
      </c>
      <c r="F4755" s="54" t="s">
        <v>267</v>
      </c>
      <c r="G4755" s="54" t="s">
        <v>283</v>
      </c>
      <c r="H4755" s="54" t="s">
        <v>193</v>
      </c>
      <c r="I4755" s="54" t="s">
        <v>571</v>
      </c>
      <c r="J4755" s="54" t="s">
        <v>283</v>
      </c>
      <c r="K4755" s="54" t="s">
        <v>586</v>
      </c>
      <c r="L4755" s="89">
        <v>42510</v>
      </c>
      <c r="M4755" s="89"/>
      <c r="N4755" s="54" t="s">
        <v>587</v>
      </c>
      <c r="O4755" s="90">
        <v>1.40951806E-2</v>
      </c>
      <c r="P4755" s="54">
        <v>5</v>
      </c>
    </row>
    <row r="4756" spans="1:16" ht="24">
      <c r="A4756" s="54" t="s">
        <v>225</v>
      </c>
      <c r="B4756" s="54" t="s">
        <v>185</v>
      </c>
      <c r="C4756" s="54" t="s">
        <v>1671</v>
      </c>
      <c r="D4756" s="54" t="s">
        <v>163</v>
      </c>
      <c r="E4756" s="54" t="s">
        <v>365</v>
      </c>
      <c r="F4756" s="54" t="s">
        <v>267</v>
      </c>
      <c r="G4756" s="54" t="s">
        <v>283</v>
      </c>
      <c r="H4756" s="54" t="s">
        <v>193</v>
      </c>
      <c r="I4756" s="54" t="s">
        <v>571</v>
      </c>
      <c r="J4756" s="54" t="s">
        <v>283</v>
      </c>
      <c r="K4756" s="54" t="s">
        <v>588</v>
      </c>
      <c r="L4756" s="89">
        <v>42510</v>
      </c>
      <c r="M4756" s="89"/>
      <c r="N4756" s="54" t="s">
        <v>589</v>
      </c>
      <c r="O4756" s="90">
        <v>9.7983697999999998E-3</v>
      </c>
      <c r="P4756" s="54">
        <v>2</v>
      </c>
    </row>
    <row r="4757" spans="1:16" ht="24">
      <c r="A4757" s="54" t="s">
        <v>225</v>
      </c>
      <c r="B4757" s="54" t="s">
        <v>185</v>
      </c>
      <c r="C4757" s="54" t="s">
        <v>1671</v>
      </c>
      <c r="D4757" s="54" t="s">
        <v>163</v>
      </c>
      <c r="E4757" s="54" t="s">
        <v>365</v>
      </c>
      <c r="F4757" s="54" t="s">
        <v>267</v>
      </c>
      <c r="G4757" s="54" t="s">
        <v>283</v>
      </c>
      <c r="H4757" s="54" t="s">
        <v>193</v>
      </c>
      <c r="I4757" s="54" t="s">
        <v>571</v>
      </c>
      <c r="J4757" s="54" t="s">
        <v>283</v>
      </c>
      <c r="K4757" s="54" t="s">
        <v>590</v>
      </c>
      <c r="L4757" s="89">
        <v>42510</v>
      </c>
      <c r="M4757" s="89"/>
      <c r="N4757" s="54" t="s">
        <v>591</v>
      </c>
      <c r="O4757" s="90">
        <v>1.09588247E-2</v>
      </c>
      <c r="P4757" s="54">
        <v>3</v>
      </c>
    </row>
    <row r="4758" spans="1:16" ht="24">
      <c r="A4758" s="54" t="s">
        <v>225</v>
      </c>
      <c r="B4758" s="54" t="s">
        <v>185</v>
      </c>
      <c r="C4758" s="54" t="s">
        <v>1671</v>
      </c>
      <c r="D4758" s="54" t="s">
        <v>163</v>
      </c>
      <c r="E4758" s="54" t="s">
        <v>365</v>
      </c>
      <c r="F4758" s="54" t="s">
        <v>267</v>
      </c>
      <c r="G4758" s="54" t="s">
        <v>283</v>
      </c>
      <c r="H4758" s="54" t="s">
        <v>592</v>
      </c>
      <c r="I4758" s="54" t="s">
        <v>593</v>
      </c>
      <c r="J4758" s="54" t="s">
        <v>283</v>
      </c>
      <c r="K4758" s="54" t="s">
        <v>592</v>
      </c>
      <c r="L4758" s="89">
        <v>42440</v>
      </c>
      <c r="M4758" s="89"/>
      <c r="N4758" s="54" t="s">
        <v>594</v>
      </c>
      <c r="O4758" s="90">
        <v>5.4931780900000012E-2</v>
      </c>
      <c r="P4758" s="54">
        <v>19</v>
      </c>
    </row>
    <row r="4759" spans="1:16" ht="24">
      <c r="A4759" s="54" t="s">
        <v>225</v>
      </c>
      <c r="B4759" s="54" t="s">
        <v>185</v>
      </c>
      <c r="C4759" s="54" t="s">
        <v>1671</v>
      </c>
      <c r="D4759" s="54" t="s">
        <v>163</v>
      </c>
      <c r="E4759" s="54" t="s">
        <v>365</v>
      </c>
      <c r="F4759" s="54" t="s">
        <v>267</v>
      </c>
      <c r="G4759" s="54" t="s">
        <v>283</v>
      </c>
      <c r="H4759" s="54" t="s">
        <v>557</v>
      </c>
      <c r="I4759" s="54" t="s">
        <v>618</v>
      </c>
      <c r="J4759" s="54" t="s">
        <v>283</v>
      </c>
      <c r="K4759" s="54" t="s">
        <v>557</v>
      </c>
      <c r="L4759" s="89">
        <v>42066</v>
      </c>
      <c r="M4759" s="89"/>
      <c r="N4759" s="54" t="s">
        <v>619</v>
      </c>
      <c r="O4759" s="90">
        <v>9.0894597999999997E-3</v>
      </c>
      <c r="P4759" s="54">
        <v>3</v>
      </c>
    </row>
    <row r="4760" spans="1:16" ht="24">
      <c r="A4760" s="54" t="s">
        <v>225</v>
      </c>
      <c r="B4760" s="54" t="s">
        <v>185</v>
      </c>
      <c r="C4760" s="54" t="s">
        <v>1671</v>
      </c>
      <c r="D4760" s="54" t="s">
        <v>163</v>
      </c>
      <c r="E4760" s="54" t="s">
        <v>365</v>
      </c>
      <c r="F4760" s="54" t="s">
        <v>267</v>
      </c>
      <c r="G4760" s="54" t="s">
        <v>194</v>
      </c>
      <c r="H4760" s="54" t="s">
        <v>197</v>
      </c>
      <c r="I4760" s="54" t="s">
        <v>1460</v>
      </c>
      <c r="J4760" s="54" t="s">
        <v>194</v>
      </c>
      <c r="K4760" s="54" t="s">
        <v>197</v>
      </c>
      <c r="L4760" s="89">
        <v>42888</v>
      </c>
      <c r="M4760" s="89"/>
      <c r="N4760" s="54" t="s">
        <v>702</v>
      </c>
      <c r="O4760" s="90">
        <v>1.8178919500000001E-2</v>
      </c>
      <c r="P4760" s="54">
        <v>6</v>
      </c>
    </row>
    <row r="4761" spans="1:16" ht="24">
      <c r="A4761" s="54" t="s">
        <v>225</v>
      </c>
      <c r="B4761" s="54" t="s">
        <v>185</v>
      </c>
      <c r="C4761" s="54" t="s">
        <v>1671</v>
      </c>
      <c r="D4761" s="54" t="s">
        <v>163</v>
      </c>
      <c r="E4761" s="54" t="s">
        <v>365</v>
      </c>
      <c r="F4761" s="54" t="s">
        <v>267</v>
      </c>
      <c r="G4761" s="54" t="s">
        <v>194</v>
      </c>
      <c r="H4761" s="54" t="s">
        <v>197</v>
      </c>
      <c r="I4761" s="54" t="s">
        <v>695</v>
      </c>
      <c r="J4761" s="54" t="s">
        <v>194</v>
      </c>
      <c r="K4761" s="54" t="s">
        <v>696</v>
      </c>
      <c r="L4761" s="89">
        <v>42888</v>
      </c>
      <c r="M4761" s="89"/>
      <c r="N4761" s="54" t="s">
        <v>697</v>
      </c>
      <c r="O4761" s="90">
        <v>8.8968710100000001E-2</v>
      </c>
      <c r="P4761" s="54">
        <v>29</v>
      </c>
    </row>
    <row r="4762" spans="1:16" ht="24">
      <c r="A4762" s="54" t="s">
        <v>225</v>
      </c>
      <c r="B4762" s="54" t="s">
        <v>185</v>
      </c>
      <c r="C4762" s="54" t="s">
        <v>1671</v>
      </c>
      <c r="D4762" s="54" t="s">
        <v>163</v>
      </c>
      <c r="E4762" s="54" t="s">
        <v>365</v>
      </c>
      <c r="F4762" s="54" t="s">
        <v>267</v>
      </c>
      <c r="G4762" s="54" t="s">
        <v>194</v>
      </c>
      <c r="H4762" s="54" t="s">
        <v>197</v>
      </c>
      <c r="I4762" s="54" t="s">
        <v>695</v>
      </c>
      <c r="J4762" s="54" t="s">
        <v>194</v>
      </c>
      <c r="K4762" s="54" t="s">
        <v>698</v>
      </c>
      <c r="L4762" s="89">
        <v>42888</v>
      </c>
      <c r="M4762" s="89"/>
      <c r="N4762" s="54" t="s">
        <v>699</v>
      </c>
      <c r="O4762" s="90">
        <v>2.6741419799999999E-2</v>
      </c>
      <c r="P4762" s="54">
        <v>9</v>
      </c>
    </row>
    <row r="4763" spans="1:16" ht="24">
      <c r="A4763" s="54" t="s">
        <v>225</v>
      </c>
      <c r="B4763" s="54" t="s">
        <v>185</v>
      </c>
      <c r="C4763" s="54" t="s">
        <v>1671</v>
      </c>
      <c r="D4763" s="54" t="s">
        <v>163</v>
      </c>
      <c r="E4763" s="54" t="s">
        <v>365</v>
      </c>
      <c r="F4763" s="54" t="s">
        <v>267</v>
      </c>
      <c r="G4763" s="54" t="s">
        <v>194</v>
      </c>
      <c r="H4763" s="54" t="s">
        <v>197</v>
      </c>
      <c r="I4763" s="54" t="s">
        <v>695</v>
      </c>
      <c r="J4763" s="54" t="s">
        <v>194</v>
      </c>
      <c r="K4763" s="54" t="s">
        <v>700</v>
      </c>
      <c r="L4763" s="89">
        <v>42888</v>
      </c>
      <c r="M4763" s="89"/>
      <c r="N4763" s="54" t="s">
        <v>701</v>
      </c>
      <c r="O4763" s="90">
        <v>2.3711599900000001E-2</v>
      </c>
      <c r="P4763" s="54">
        <v>8</v>
      </c>
    </row>
    <row r="4764" spans="1:16" ht="24">
      <c r="A4764" s="54" t="s">
        <v>225</v>
      </c>
      <c r="B4764" s="54" t="s">
        <v>185</v>
      </c>
      <c r="C4764" s="54" t="s">
        <v>1671</v>
      </c>
      <c r="D4764" s="54" t="s">
        <v>163</v>
      </c>
      <c r="E4764" s="54" t="s">
        <v>365</v>
      </c>
      <c r="F4764" s="54" t="s">
        <v>267</v>
      </c>
      <c r="G4764" s="54" t="s">
        <v>194</v>
      </c>
      <c r="H4764" s="54" t="s">
        <v>197</v>
      </c>
      <c r="I4764" s="54" t="s">
        <v>695</v>
      </c>
      <c r="J4764" s="54" t="s">
        <v>194</v>
      </c>
      <c r="K4764" s="54" t="s">
        <v>703</v>
      </c>
      <c r="L4764" s="89">
        <v>42888</v>
      </c>
      <c r="M4764" s="89"/>
      <c r="N4764" s="54" t="s">
        <v>704</v>
      </c>
      <c r="O4764" s="90">
        <v>6.0596398000000006E-3</v>
      </c>
      <c r="P4764" s="54">
        <v>2</v>
      </c>
    </row>
    <row r="4765" spans="1:16" ht="24">
      <c r="A4765" s="54" t="s">
        <v>225</v>
      </c>
      <c r="B4765" s="54" t="s">
        <v>185</v>
      </c>
      <c r="C4765" s="54" t="s">
        <v>1671</v>
      </c>
      <c r="D4765" s="54" t="s">
        <v>163</v>
      </c>
      <c r="E4765" s="54" t="s">
        <v>365</v>
      </c>
      <c r="F4765" s="54" t="s">
        <v>267</v>
      </c>
      <c r="G4765" s="54" t="s">
        <v>194</v>
      </c>
      <c r="H4765" s="54" t="s">
        <v>197</v>
      </c>
      <c r="I4765" s="54" t="s">
        <v>695</v>
      </c>
      <c r="J4765" s="54" t="s">
        <v>194</v>
      </c>
      <c r="K4765" s="54" t="s">
        <v>705</v>
      </c>
      <c r="L4765" s="89">
        <v>42888</v>
      </c>
      <c r="M4765" s="89"/>
      <c r="N4765" s="54" t="s">
        <v>706</v>
      </c>
      <c r="O4765" s="90">
        <v>2.5028604000000001E-3</v>
      </c>
      <c r="P4765" s="54">
        <v>1</v>
      </c>
    </row>
    <row r="4766" spans="1:16" ht="24">
      <c r="A4766" s="54" t="s">
        <v>225</v>
      </c>
      <c r="B4766" s="54" t="s">
        <v>185</v>
      </c>
      <c r="C4766" s="54" t="s">
        <v>1671</v>
      </c>
      <c r="D4766" s="54" t="s">
        <v>163</v>
      </c>
      <c r="E4766" s="54" t="s">
        <v>365</v>
      </c>
      <c r="F4766" s="54" t="s">
        <v>267</v>
      </c>
      <c r="G4766" s="54" t="s">
        <v>194</v>
      </c>
      <c r="H4766" s="54" t="s">
        <v>197</v>
      </c>
      <c r="I4766" s="54" t="s">
        <v>695</v>
      </c>
      <c r="J4766" s="54" t="s">
        <v>194</v>
      </c>
      <c r="K4766" s="54" t="s">
        <v>707</v>
      </c>
      <c r="L4766" s="89">
        <v>42888</v>
      </c>
      <c r="M4766" s="89"/>
      <c r="N4766" s="54" t="s">
        <v>708</v>
      </c>
      <c r="O4766" s="90">
        <v>3.0298199000000012E-3</v>
      </c>
      <c r="P4766" s="54">
        <v>1</v>
      </c>
    </row>
    <row r="4767" spans="1:16" ht="24">
      <c r="A4767" s="54" t="s">
        <v>225</v>
      </c>
      <c r="B4767" s="54" t="s">
        <v>185</v>
      </c>
      <c r="C4767" s="54" t="s">
        <v>1671</v>
      </c>
      <c r="D4767" s="54" t="s">
        <v>163</v>
      </c>
      <c r="E4767" s="54" t="s">
        <v>365</v>
      </c>
      <c r="F4767" s="54" t="s">
        <v>267</v>
      </c>
      <c r="G4767" s="54" t="s">
        <v>194</v>
      </c>
      <c r="H4767" s="54" t="s">
        <v>197</v>
      </c>
      <c r="I4767" s="54" t="s">
        <v>695</v>
      </c>
      <c r="J4767" s="54" t="s">
        <v>194</v>
      </c>
      <c r="K4767" s="54" t="s">
        <v>709</v>
      </c>
      <c r="L4767" s="89">
        <v>42888</v>
      </c>
      <c r="M4767" s="89"/>
      <c r="N4767" s="54" t="s">
        <v>710</v>
      </c>
      <c r="O4767" s="90">
        <v>1.1654825400000001E-2</v>
      </c>
      <c r="P4767" s="54">
        <v>5</v>
      </c>
    </row>
    <row r="4768" spans="1:16" ht="24">
      <c r="A4768" s="54" t="s">
        <v>225</v>
      </c>
      <c r="B4768" s="54" t="s">
        <v>185</v>
      </c>
      <c r="C4768" s="54" t="s">
        <v>1671</v>
      </c>
      <c r="D4768" s="54" t="s">
        <v>163</v>
      </c>
      <c r="E4768" s="54" t="s">
        <v>365</v>
      </c>
      <c r="F4768" s="54" t="s">
        <v>267</v>
      </c>
      <c r="G4768" s="54" t="s">
        <v>194</v>
      </c>
      <c r="H4768" s="54" t="s">
        <v>197</v>
      </c>
      <c r="I4768" s="54" t="s">
        <v>695</v>
      </c>
      <c r="J4768" s="54" t="s">
        <v>194</v>
      </c>
      <c r="K4768" s="54" t="s">
        <v>711</v>
      </c>
      <c r="L4768" s="89">
        <v>42888</v>
      </c>
      <c r="M4768" s="89"/>
      <c r="N4768" s="54" t="s">
        <v>712</v>
      </c>
      <c r="O4768" s="90">
        <v>3.0298199000000012E-3</v>
      </c>
      <c r="P4768" s="54">
        <v>1</v>
      </c>
    </row>
    <row r="4769" spans="1:16" ht="24">
      <c r="A4769" s="54" t="s">
        <v>225</v>
      </c>
      <c r="B4769" s="54" t="s">
        <v>185</v>
      </c>
      <c r="C4769" s="54" t="s">
        <v>1671</v>
      </c>
      <c r="D4769" s="54" t="s">
        <v>163</v>
      </c>
      <c r="E4769" s="54" t="s">
        <v>365</v>
      </c>
      <c r="F4769" s="54" t="s">
        <v>267</v>
      </c>
      <c r="G4769" s="54" t="s">
        <v>194</v>
      </c>
      <c r="H4769" s="54" t="s">
        <v>197</v>
      </c>
      <c r="I4769" s="54" t="s">
        <v>695</v>
      </c>
      <c r="J4769" s="54" t="s">
        <v>194</v>
      </c>
      <c r="K4769" s="54" t="s">
        <v>713</v>
      </c>
      <c r="L4769" s="89">
        <v>42888</v>
      </c>
      <c r="M4769" s="89"/>
      <c r="N4769" s="54" t="s">
        <v>714</v>
      </c>
      <c r="O4769" s="90">
        <v>5.5326803000000013E-3</v>
      </c>
      <c r="P4769" s="54">
        <v>2</v>
      </c>
    </row>
    <row r="4770" spans="1:16" ht="24">
      <c r="A4770" s="54" t="s">
        <v>225</v>
      </c>
      <c r="B4770" s="54" t="s">
        <v>185</v>
      </c>
      <c r="C4770" s="54" t="s">
        <v>1671</v>
      </c>
      <c r="D4770" s="54" t="s">
        <v>163</v>
      </c>
      <c r="E4770" s="54" t="s">
        <v>365</v>
      </c>
      <c r="F4770" s="54" t="s">
        <v>267</v>
      </c>
      <c r="G4770" s="54" t="s">
        <v>194</v>
      </c>
      <c r="H4770" s="54" t="s">
        <v>715</v>
      </c>
      <c r="I4770" s="54" t="s">
        <v>716</v>
      </c>
      <c r="J4770" s="54" t="s">
        <v>194</v>
      </c>
      <c r="K4770" s="54" t="s">
        <v>715</v>
      </c>
      <c r="L4770" s="89">
        <v>42627</v>
      </c>
      <c r="M4770" s="89"/>
      <c r="N4770" s="54" t="s">
        <v>717</v>
      </c>
      <c r="O4770" s="90">
        <v>0.12498180270000001</v>
      </c>
      <c r="P4770" s="54">
        <v>35</v>
      </c>
    </row>
    <row r="4771" spans="1:16" ht="24">
      <c r="A4771" s="54" t="s">
        <v>225</v>
      </c>
      <c r="B4771" s="54" t="s">
        <v>185</v>
      </c>
      <c r="C4771" s="54" t="s">
        <v>1671</v>
      </c>
      <c r="D4771" s="54" t="s">
        <v>163</v>
      </c>
      <c r="E4771" s="54" t="s">
        <v>365</v>
      </c>
      <c r="F4771" s="54" t="s">
        <v>267</v>
      </c>
      <c r="G4771" s="54" t="s">
        <v>194</v>
      </c>
      <c r="H4771" s="54" t="s">
        <v>715</v>
      </c>
      <c r="I4771" s="54" t="s">
        <v>718</v>
      </c>
      <c r="J4771" s="54" t="s">
        <v>194</v>
      </c>
      <c r="K4771" s="54" t="s">
        <v>719</v>
      </c>
      <c r="L4771" s="89">
        <v>42678</v>
      </c>
      <c r="M4771" s="89"/>
      <c r="N4771" s="54" t="s">
        <v>720</v>
      </c>
      <c r="O4771" s="90">
        <v>6.0596398000000006E-3</v>
      </c>
      <c r="P4771" s="54">
        <v>2</v>
      </c>
    </row>
    <row r="4772" spans="1:16" ht="24">
      <c r="A4772" s="54" t="s">
        <v>225</v>
      </c>
      <c r="B4772" s="54" t="s">
        <v>185</v>
      </c>
      <c r="C4772" s="54" t="s">
        <v>1671</v>
      </c>
      <c r="D4772" s="54" t="s">
        <v>163</v>
      </c>
      <c r="E4772" s="54" t="s">
        <v>365</v>
      </c>
      <c r="F4772" s="54" t="s">
        <v>267</v>
      </c>
      <c r="G4772" s="54" t="s">
        <v>194</v>
      </c>
      <c r="H4772" s="54" t="s">
        <v>346</v>
      </c>
      <c r="I4772" s="54" t="s">
        <v>723</v>
      </c>
      <c r="J4772" s="54" t="s">
        <v>194</v>
      </c>
      <c r="K4772" s="54" t="s">
        <v>346</v>
      </c>
      <c r="L4772" s="89">
        <v>41744</v>
      </c>
      <c r="M4772" s="89"/>
      <c r="N4772" s="54" t="s">
        <v>724</v>
      </c>
      <c r="O4772" s="90">
        <v>0.2311506653</v>
      </c>
      <c r="P4772" s="54">
        <v>73</v>
      </c>
    </row>
    <row r="4773" spans="1:16" ht="24">
      <c r="A4773" s="54" t="s">
        <v>225</v>
      </c>
      <c r="B4773" s="54" t="s">
        <v>185</v>
      </c>
      <c r="C4773" s="54" t="s">
        <v>1671</v>
      </c>
      <c r="D4773" s="54" t="s">
        <v>163</v>
      </c>
      <c r="E4773" s="54" t="s">
        <v>365</v>
      </c>
      <c r="F4773" s="54" t="s">
        <v>267</v>
      </c>
      <c r="G4773" s="54" t="s">
        <v>194</v>
      </c>
      <c r="H4773" s="54" t="s">
        <v>725</v>
      </c>
      <c r="I4773" s="54" t="s">
        <v>726</v>
      </c>
      <c r="J4773" s="54" t="s">
        <v>194</v>
      </c>
      <c r="K4773" s="54" t="s">
        <v>725</v>
      </c>
      <c r="L4773" s="89">
        <v>41660</v>
      </c>
      <c r="M4773" s="89"/>
      <c r="N4773" s="54" t="s">
        <v>727</v>
      </c>
      <c r="O4773" s="90">
        <v>1.5352437892999999</v>
      </c>
      <c r="P4773" s="54">
        <v>499</v>
      </c>
    </row>
    <row r="4774" spans="1:16" ht="24">
      <c r="A4774" s="54" t="s">
        <v>225</v>
      </c>
      <c r="B4774" s="54" t="s">
        <v>185</v>
      </c>
      <c r="C4774" s="54" t="s">
        <v>1671</v>
      </c>
      <c r="D4774" s="54" t="s">
        <v>163</v>
      </c>
      <c r="E4774" s="54" t="s">
        <v>365</v>
      </c>
      <c r="F4774" s="54" t="s">
        <v>267</v>
      </c>
      <c r="G4774" s="54" t="s">
        <v>198</v>
      </c>
      <c r="H4774" s="54" t="s">
        <v>752</v>
      </c>
      <c r="I4774" s="54" t="s">
        <v>753</v>
      </c>
      <c r="J4774" s="54" t="s">
        <v>198</v>
      </c>
      <c r="K4774" s="54" t="s">
        <v>752</v>
      </c>
      <c r="L4774" s="89">
        <v>42031</v>
      </c>
      <c r="M4774" s="89"/>
      <c r="N4774" s="54" t="s">
        <v>754</v>
      </c>
      <c r="O4774" s="90">
        <v>1.46221401E-2</v>
      </c>
      <c r="P4774" s="54">
        <v>5</v>
      </c>
    </row>
    <row r="4775" spans="1:16" ht="24">
      <c r="A4775" s="54" t="s">
        <v>225</v>
      </c>
      <c r="B4775" s="54" t="s">
        <v>185</v>
      </c>
      <c r="C4775" s="54" t="s">
        <v>1671</v>
      </c>
      <c r="D4775" s="54" t="s">
        <v>163</v>
      </c>
      <c r="E4775" s="54" t="s">
        <v>365</v>
      </c>
      <c r="F4775" s="54" t="s">
        <v>267</v>
      </c>
      <c r="G4775" s="54" t="s">
        <v>198</v>
      </c>
      <c r="H4775" s="54" t="s">
        <v>755</v>
      </c>
      <c r="I4775" s="54" t="s">
        <v>756</v>
      </c>
      <c r="J4775" s="54" t="s">
        <v>198</v>
      </c>
      <c r="K4775" s="54" t="s">
        <v>759</v>
      </c>
      <c r="L4775" s="89">
        <v>42101</v>
      </c>
      <c r="M4775" s="89"/>
      <c r="N4775" s="54" t="s">
        <v>760</v>
      </c>
      <c r="O4775" s="90">
        <v>3.9042649999999998E-2</v>
      </c>
      <c r="P4775" s="54">
        <v>12</v>
      </c>
    </row>
    <row r="4776" spans="1:16" ht="24">
      <c r="A4776" s="54" t="s">
        <v>225</v>
      </c>
      <c r="B4776" s="54" t="s">
        <v>185</v>
      </c>
      <c r="C4776" s="54" t="s">
        <v>1671</v>
      </c>
      <c r="D4776" s="54" t="s">
        <v>163</v>
      </c>
      <c r="E4776" s="54" t="s">
        <v>365</v>
      </c>
      <c r="F4776" s="54" t="s">
        <v>267</v>
      </c>
      <c r="G4776" s="54" t="s">
        <v>198</v>
      </c>
      <c r="H4776" s="54" t="s">
        <v>755</v>
      </c>
      <c r="I4776" s="54" t="s">
        <v>756</v>
      </c>
      <c r="J4776" s="54" t="s">
        <v>198</v>
      </c>
      <c r="K4776" s="54" t="s">
        <v>761</v>
      </c>
      <c r="L4776" s="89">
        <v>42101</v>
      </c>
      <c r="M4776" s="89"/>
      <c r="N4776" s="54" t="s">
        <v>762</v>
      </c>
      <c r="O4776" s="90">
        <v>3.0923251E-3</v>
      </c>
      <c r="P4776" s="54">
        <v>2</v>
      </c>
    </row>
    <row r="4777" spans="1:16" ht="24">
      <c r="A4777" s="54" t="s">
        <v>225</v>
      </c>
      <c r="B4777" s="54" t="s">
        <v>185</v>
      </c>
      <c r="C4777" s="54" t="s">
        <v>1671</v>
      </c>
      <c r="D4777" s="54" t="s">
        <v>163</v>
      </c>
      <c r="E4777" s="54" t="s">
        <v>365</v>
      </c>
      <c r="F4777" s="54" t="s">
        <v>267</v>
      </c>
      <c r="G4777" s="54" t="s">
        <v>198</v>
      </c>
      <c r="H4777" s="54" t="s">
        <v>755</v>
      </c>
      <c r="I4777" s="54" t="s">
        <v>756</v>
      </c>
      <c r="J4777" s="54" t="s">
        <v>198</v>
      </c>
      <c r="K4777" s="54" t="s">
        <v>763</v>
      </c>
      <c r="L4777" s="89">
        <v>42101</v>
      </c>
      <c r="M4777" s="89"/>
      <c r="N4777" s="54" t="s">
        <v>764</v>
      </c>
      <c r="O4777" s="90">
        <v>5.5326803000000013E-3</v>
      </c>
      <c r="P4777" s="54">
        <v>2</v>
      </c>
    </row>
    <row r="4778" spans="1:16" ht="24">
      <c r="A4778" s="54" t="s">
        <v>225</v>
      </c>
      <c r="B4778" s="54" t="s">
        <v>185</v>
      </c>
      <c r="C4778" s="54" t="s">
        <v>1671</v>
      </c>
      <c r="D4778" s="54" t="s">
        <v>163</v>
      </c>
      <c r="E4778" s="54" t="s">
        <v>365</v>
      </c>
      <c r="F4778" s="54" t="s">
        <v>267</v>
      </c>
      <c r="G4778" s="54" t="s">
        <v>198</v>
      </c>
      <c r="H4778" s="54" t="s">
        <v>755</v>
      </c>
      <c r="I4778" s="54" t="s">
        <v>756</v>
      </c>
      <c r="J4778" s="54" t="s">
        <v>198</v>
      </c>
      <c r="K4778" s="54" t="s">
        <v>765</v>
      </c>
      <c r="L4778" s="89">
        <v>42101</v>
      </c>
      <c r="M4778" s="89"/>
      <c r="N4778" s="54" t="s">
        <v>766</v>
      </c>
      <c r="O4778" s="90">
        <v>4.26619346E-2</v>
      </c>
      <c r="P4778" s="54">
        <v>14</v>
      </c>
    </row>
    <row r="4779" spans="1:16" ht="24">
      <c r="A4779" s="54" t="s">
        <v>225</v>
      </c>
      <c r="B4779" s="54" t="s">
        <v>185</v>
      </c>
      <c r="C4779" s="54" t="s">
        <v>1671</v>
      </c>
      <c r="D4779" s="54" t="s">
        <v>163</v>
      </c>
      <c r="E4779" s="54" t="s">
        <v>365</v>
      </c>
      <c r="F4779" s="54" t="s">
        <v>267</v>
      </c>
      <c r="G4779" s="54" t="s">
        <v>198</v>
      </c>
      <c r="H4779" s="54" t="s">
        <v>755</v>
      </c>
      <c r="I4779" s="54" t="s">
        <v>756</v>
      </c>
      <c r="J4779" s="54" t="s">
        <v>198</v>
      </c>
      <c r="K4779" s="54" t="s">
        <v>767</v>
      </c>
      <c r="L4779" s="89">
        <v>42101</v>
      </c>
      <c r="M4779" s="89"/>
      <c r="N4779" s="54" t="s">
        <v>768</v>
      </c>
      <c r="O4779" s="90">
        <v>3.51973841E-2</v>
      </c>
      <c r="P4779" s="54">
        <v>11</v>
      </c>
    </row>
    <row r="4780" spans="1:16" ht="24">
      <c r="A4780" s="54" t="s">
        <v>225</v>
      </c>
      <c r="B4780" s="54" t="s">
        <v>185</v>
      </c>
      <c r="C4780" s="54" t="s">
        <v>1671</v>
      </c>
      <c r="D4780" s="54" t="s">
        <v>163</v>
      </c>
      <c r="E4780" s="54" t="s">
        <v>365</v>
      </c>
      <c r="F4780" s="54" t="s">
        <v>267</v>
      </c>
      <c r="G4780" s="54" t="s">
        <v>198</v>
      </c>
      <c r="H4780" s="54" t="s">
        <v>755</v>
      </c>
      <c r="I4780" s="54" t="s">
        <v>756</v>
      </c>
      <c r="J4780" s="54" t="s">
        <v>198</v>
      </c>
      <c r="K4780" s="54" t="s">
        <v>769</v>
      </c>
      <c r="L4780" s="89">
        <v>42101</v>
      </c>
      <c r="M4780" s="89"/>
      <c r="N4780" s="54" t="s">
        <v>770</v>
      </c>
      <c r="O4780" s="90">
        <v>0.18429126639999999</v>
      </c>
      <c r="P4780" s="54">
        <v>65</v>
      </c>
    </row>
    <row r="4781" spans="1:16" ht="24">
      <c r="A4781" s="54" t="s">
        <v>225</v>
      </c>
      <c r="B4781" s="54" t="s">
        <v>185</v>
      </c>
      <c r="C4781" s="54" t="s">
        <v>1671</v>
      </c>
      <c r="D4781" s="54" t="s">
        <v>163</v>
      </c>
      <c r="E4781" s="54" t="s">
        <v>365</v>
      </c>
      <c r="F4781" s="54" t="s">
        <v>267</v>
      </c>
      <c r="G4781" s="54" t="s">
        <v>256</v>
      </c>
      <c r="H4781" s="54" t="s">
        <v>788</v>
      </c>
      <c r="I4781" s="54" t="s">
        <v>789</v>
      </c>
      <c r="J4781" s="54" t="s">
        <v>256</v>
      </c>
      <c r="K4781" s="54" t="s">
        <v>788</v>
      </c>
      <c r="L4781" s="89">
        <v>1</v>
      </c>
      <c r="M4781" s="89"/>
      <c r="N4781" s="54" t="s">
        <v>790</v>
      </c>
      <c r="O4781" s="90">
        <v>3.0298199000000012E-3</v>
      </c>
      <c r="P4781" s="54">
        <v>1</v>
      </c>
    </row>
    <row r="4782" spans="1:16" ht="24">
      <c r="A4782" s="54" t="s">
        <v>225</v>
      </c>
      <c r="B4782" s="54" t="s">
        <v>185</v>
      </c>
      <c r="C4782" s="54" t="s">
        <v>1671</v>
      </c>
      <c r="D4782" s="54" t="s">
        <v>163</v>
      </c>
      <c r="E4782" s="54" t="s">
        <v>365</v>
      </c>
      <c r="F4782" s="54" t="s">
        <v>267</v>
      </c>
      <c r="G4782" s="54" t="s">
        <v>256</v>
      </c>
      <c r="H4782" s="54" t="s">
        <v>298</v>
      </c>
      <c r="I4782" s="54" t="s">
        <v>299</v>
      </c>
      <c r="J4782" s="54" t="s">
        <v>256</v>
      </c>
      <c r="K4782" s="54" t="s">
        <v>300</v>
      </c>
      <c r="L4782" s="89">
        <v>42601</v>
      </c>
      <c r="M4782" s="89"/>
      <c r="N4782" s="54" t="s">
        <v>301</v>
      </c>
      <c r="O4782" s="90">
        <v>6.0596398000000006E-3</v>
      </c>
      <c r="P4782" s="54">
        <v>2</v>
      </c>
    </row>
    <row r="4783" spans="1:16" ht="24">
      <c r="A4783" s="54" t="s">
        <v>225</v>
      </c>
      <c r="B4783" s="54" t="s">
        <v>185</v>
      </c>
      <c r="C4783" s="54" t="s">
        <v>1671</v>
      </c>
      <c r="D4783" s="54" t="s">
        <v>163</v>
      </c>
      <c r="E4783" s="54" t="s">
        <v>365</v>
      </c>
      <c r="F4783" s="54" t="s">
        <v>267</v>
      </c>
      <c r="G4783" s="54" t="s">
        <v>256</v>
      </c>
      <c r="H4783" s="54" t="s">
        <v>298</v>
      </c>
      <c r="I4783" s="54" t="s">
        <v>299</v>
      </c>
      <c r="J4783" s="54" t="s">
        <v>256</v>
      </c>
      <c r="K4783" s="54" t="s">
        <v>791</v>
      </c>
      <c r="L4783" s="89">
        <v>42601</v>
      </c>
      <c r="M4783" s="89"/>
      <c r="N4783" s="54" t="s">
        <v>792</v>
      </c>
      <c r="O4783" s="90">
        <v>6.0596398000000006E-3</v>
      </c>
      <c r="P4783" s="54">
        <v>2</v>
      </c>
    </row>
    <row r="4784" spans="1:16" ht="24">
      <c r="A4784" s="54" t="s">
        <v>225</v>
      </c>
      <c r="B4784" s="54" t="s">
        <v>185</v>
      </c>
      <c r="C4784" s="54" t="s">
        <v>1671</v>
      </c>
      <c r="D4784" s="54" t="s">
        <v>163</v>
      </c>
      <c r="E4784" s="54" t="s">
        <v>365</v>
      </c>
      <c r="F4784" s="54" t="s">
        <v>267</v>
      </c>
      <c r="G4784" s="54" t="s">
        <v>256</v>
      </c>
      <c r="H4784" s="54" t="s">
        <v>298</v>
      </c>
      <c r="I4784" s="54" t="s">
        <v>299</v>
      </c>
      <c r="J4784" s="54" t="s">
        <v>256</v>
      </c>
      <c r="K4784" s="54" t="s">
        <v>298</v>
      </c>
      <c r="L4784" s="89">
        <v>42601</v>
      </c>
      <c r="M4784" s="89"/>
      <c r="N4784" s="54" t="s">
        <v>793</v>
      </c>
      <c r="O4784" s="90">
        <v>6.143031890000001E-2</v>
      </c>
      <c r="P4784" s="54">
        <v>21</v>
      </c>
    </row>
    <row r="4785" spans="1:16" ht="24">
      <c r="A4785" s="54" t="s">
        <v>225</v>
      </c>
      <c r="B4785" s="54" t="s">
        <v>185</v>
      </c>
      <c r="C4785" s="54" t="s">
        <v>1671</v>
      </c>
      <c r="D4785" s="54" t="s">
        <v>163</v>
      </c>
      <c r="E4785" s="54" t="s">
        <v>365</v>
      </c>
      <c r="F4785" s="54" t="s">
        <v>267</v>
      </c>
      <c r="G4785" s="54" t="s">
        <v>256</v>
      </c>
      <c r="H4785" s="54" t="s">
        <v>298</v>
      </c>
      <c r="I4785" s="54" t="s">
        <v>299</v>
      </c>
      <c r="J4785" s="54" t="s">
        <v>256</v>
      </c>
      <c r="K4785" s="54" t="s">
        <v>796</v>
      </c>
      <c r="L4785" s="89">
        <v>42601</v>
      </c>
      <c r="M4785" s="89"/>
      <c r="N4785" s="54" t="s">
        <v>797</v>
      </c>
      <c r="O4785" s="90">
        <v>3.0298199000000012E-3</v>
      </c>
      <c r="P4785" s="54">
        <v>1</v>
      </c>
    </row>
    <row r="4786" spans="1:16" ht="24">
      <c r="A4786" s="54" t="s">
        <v>225</v>
      </c>
      <c r="B4786" s="54" t="s">
        <v>185</v>
      </c>
      <c r="C4786" s="54" t="s">
        <v>1671</v>
      </c>
      <c r="D4786" s="54" t="s">
        <v>163</v>
      </c>
      <c r="E4786" s="54" t="s">
        <v>365</v>
      </c>
      <c r="F4786" s="54" t="s">
        <v>267</v>
      </c>
      <c r="G4786" s="54" t="s">
        <v>256</v>
      </c>
      <c r="H4786" s="54" t="s">
        <v>798</v>
      </c>
      <c r="I4786" s="54" t="s">
        <v>799</v>
      </c>
      <c r="J4786" s="54" t="s">
        <v>256</v>
      </c>
      <c r="K4786" s="54" t="s">
        <v>798</v>
      </c>
      <c r="L4786" s="89">
        <v>42944</v>
      </c>
      <c r="M4786" s="89"/>
      <c r="N4786" s="54" t="s">
        <v>800</v>
      </c>
      <c r="O4786" s="90">
        <v>4.38664203E-2</v>
      </c>
      <c r="P4786" s="54">
        <v>15</v>
      </c>
    </row>
    <row r="4787" spans="1:16" ht="24">
      <c r="A4787" s="54" t="s">
        <v>225</v>
      </c>
      <c r="B4787" s="54" t="s">
        <v>185</v>
      </c>
      <c r="C4787" s="54" t="s">
        <v>1671</v>
      </c>
      <c r="D4787" s="54" t="s">
        <v>163</v>
      </c>
      <c r="E4787" s="54" t="s">
        <v>365</v>
      </c>
      <c r="F4787" s="54" t="s">
        <v>267</v>
      </c>
      <c r="G4787" s="54" t="s">
        <v>302</v>
      </c>
      <c r="H4787" s="54" t="s">
        <v>830</v>
      </c>
      <c r="I4787" s="54" t="s">
        <v>831</v>
      </c>
      <c r="J4787" s="54" t="s">
        <v>302</v>
      </c>
      <c r="K4787" s="54" t="s">
        <v>832</v>
      </c>
      <c r="L4787" s="89">
        <v>41695</v>
      </c>
      <c r="M4787" s="89"/>
      <c r="N4787" s="54" t="s">
        <v>833</v>
      </c>
      <c r="O4787" s="90">
        <v>2.97712397E-2</v>
      </c>
      <c r="P4787" s="54">
        <v>10</v>
      </c>
    </row>
    <row r="4788" spans="1:16" ht="24">
      <c r="A4788" s="54" t="s">
        <v>225</v>
      </c>
      <c r="B4788" s="54" t="s">
        <v>185</v>
      </c>
      <c r="C4788" s="54" t="s">
        <v>1671</v>
      </c>
      <c r="D4788" s="54" t="s">
        <v>163</v>
      </c>
      <c r="E4788" s="54" t="s">
        <v>365</v>
      </c>
      <c r="F4788" s="54" t="s">
        <v>267</v>
      </c>
      <c r="G4788" s="54" t="s">
        <v>302</v>
      </c>
      <c r="H4788" s="54" t="s">
        <v>830</v>
      </c>
      <c r="I4788" s="54" t="s">
        <v>831</v>
      </c>
      <c r="J4788" s="54" t="s">
        <v>302</v>
      </c>
      <c r="K4788" s="54" t="s">
        <v>834</v>
      </c>
      <c r="L4788" s="89">
        <v>41695</v>
      </c>
      <c r="M4788" s="89"/>
      <c r="N4788" s="54" t="s">
        <v>835</v>
      </c>
      <c r="O4788" s="90">
        <v>3.8056801299999998E-2</v>
      </c>
      <c r="P4788" s="54">
        <v>17</v>
      </c>
    </row>
    <row r="4789" spans="1:16" ht="24">
      <c r="A4789" s="54" t="s">
        <v>225</v>
      </c>
      <c r="B4789" s="54" t="s">
        <v>185</v>
      </c>
      <c r="C4789" s="54" t="s">
        <v>1671</v>
      </c>
      <c r="D4789" s="54" t="s">
        <v>163</v>
      </c>
      <c r="E4789" s="54" t="s">
        <v>365</v>
      </c>
      <c r="F4789" s="54" t="s">
        <v>267</v>
      </c>
      <c r="G4789" s="54" t="s">
        <v>302</v>
      </c>
      <c r="H4789" s="54" t="s">
        <v>830</v>
      </c>
      <c r="I4789" s="54" t="s">
        <v>831</v>
      </c>
      <c r="J4789" s="54" t="s">
        <v>302</v>
      </c>
      <c r="K4789" s="54" t="s">
        <v>700</v>
      </c>
      <c r="L4789" s="89">
        <v>41695</v>
      </c>
      <c r="M4789" s="89"/>
      <c r="N4789" s="54" t="s">
        <v>840</v>
      </c>
      <c r="O4789" s="90">
        <v>0.1055167378</v>
      </c>
      <c r="P4789" s="54">
        <v>35</v>
      </c>
    </row>
    <row r="4790" spans="1:16" ht="24">
      <c r="A4790" s="54" t="s">
        <v>225</v>
      </c>
      <c r="B4790" s="54" t="s">
        <v>185</v>
      </c>
      <c r="C4790" s="54" t="s">
        <v>1671</v>
      </c>
      <c r="D4790" s="54" t="s">
        <v>163</v>
      </c>
      <c r="E4790" s="54" t="s">
        <v>365</v>
      </c>
      <c r="F4790" s="54" t="s">
        <v>267</v>
      </c>
      <c r="G4790" s="54" t="s">
        <v>302</v>
      </c>
      <c r="H4790" s="54" t="s">
        <v>830</v>
      </c>
      <c r="I4790" s="54" t="s">
        <v>831</v>
      </c>
      <c r="J4790" s="54" t="s">
        <v>302</v>
      </c>
      <c r="K4790" s="54" t="s">
        <v>830</v>
      </c>
      <c r="L4790" s="89">
        <v>41695</v>
      </c>
      <c r="M4790" s="89"/>
      <c r="N4790" s="54" t="s">
        <v>843</v>
      </c>
      <c r="O4790" s="90">
        <v>3.0298199000000012E-3</v>
      </c>
      <c r="P4790" s="54">
        <v>1</v>
      </c>
    </row>
    <row r="4791" spans="1:16" ht="24">
      <c r="A4791" s="54" t="s">
        <v>225</v>
      </c>
      <c r="B4791" s="54" t="s">
        <v>185</v>
      </c>
      <c r="C4791" s="54" t="s">
        <v>1671</v>
      </c>
      <c r="D4791" s="54" t="s">
        <v>163</v>
      </c>
      <c r="E4791" s="54" t="s">
        <v>365</v>
      </c>
      <c r="F4791" s="54" t="s">
        <v>267</v>
      </c>
      <c r="G4791" s="54" t="s">
        <v>302</v>
      </c>
      <c r="H4791" s="54" t="s">
        <v>830</v>
      </c>
      <c r="I4791" s="54" t="s">
        <v>831</v>
      </c>
      <c r="J4791" s="54" t="s">
        <v>302</v>
      </c>
      <c r="K4791" s="54" t="s">
        <v>844</v>
      </c>
      <c r="L4791" s="89">
        <v>41695</v>
      </c>
      <c r="M4791" s="89"/>
      <c r="N4791" s="54" t="s">
        <v>845</v>
      </c>
      <c r="O4791" s="90">
        <v>3.8860699499999998E-2</v>
      </c>
      <c r="P4791" s="54">
        <v>13</v>
      </c>
    </row>
    <row r="4792" spans="1:16" ht="24">
      <c r="A4792" s="54" t="s">
        <v>225</v>
      </c>
      <c r="B4792" s="54" t="s">
        <v>185</v>
      </c>
      <c r="C4792" s="54" t="s">
        <v>1671</v>
      </c>
      <c r="D4792" s="54" t="s">
        <v>163</v>
      </c>
      <c r="E4792" s="54" t="s">
        <v>365</v>
      </c>
      <c r="F4792" s="54" t="s">
        <v>267</v>
      </c>
      <c r="G4792" s="54" t="s">
        <v>302</v>
      </c>
      <c r="H4792" s="54" t="s">
        <v>830</v>
      </c>
      <c r="I4792" s="54" t="s">
        <v>831</v>
      </c>
      <c r="J4792" s="54" t="s">
        <v>302</v>
      </c>
      <c r="K4792" s="54" t="s">
        <v>846</v>
      </c>
      <c r="L4792" s="89">
        <v>41695</v>
      </c>
      <c r="M4792" s="89"/>
      <c r="N4792" s="54" t="s">
        <v>847</v>
      </c>
      <c r="O4792" s="90">
        <v>3.4670424599999999E-2</v>
      </c>
      <c r="P4792" s="54">
        <v>11</v>
      </c>
    </row>
    <row r="4793" spans="1:16" ht="24">
      <c r="A4793" s="54" t="s">
        <v>225</v>
      </c>
      <c r="B4793" s="54" t="s">
        <v>185</v>
      </c>
      <c r="C4793" s="54" t="s">
        <v>1671</v>
      </c>
      <c r="D4793" s="54" t="s">
        <v>163</v>
      </c>
      <c r="E4793" s="54" t="s">
        <v>365</v>
      </c>
      <c r="F4793" s="54" t="s">
        <v>267</v>
      </c>
      <c r="G4793" s="54" t="s">
        <v>302</v>
      </c>
      <c r="H4793" s="54" t="s">
        <v>830</v>
      </c>
      <c r="I4793" s="54" t="s">
        <v>831</v>
      </c>
      <c r="J4793" s="54" t="s">
        <v>302</v>
      </c>
      <c r="K4793" s="54" t="s">
        <v>852</v>
      </c>
      <c r="L4793" s="89">
        <v>41695</v>
      </c>
      <c r="M4793" s="89"/>
      <c r="N4793" s="54" t="s">
        <v>853</v>
      </c>
      <c r="O4793" s="90">
        <v>6.0596398000000006E-3</v>
      </c>
      <c r="P4793" s="54">
        <v>2</v>
      </c>
    </row>
    <row r="4794" spans="1:16" ht="24">
      <c r="A4794" s="54" t="s">
        <v>225</v>
      </c>
      <c r="B4794" s="54" t="s">
        <v>185</v>
      </c>
      <c r="C4794" s="54" t="s">
        <v>1671</v>
      </c>
      <c r="D4794" s="54" t="s">
        <v>163</v>
      </c>
      <c r="E4794" s="54" t="s">
        <v>365</v>
      </c>
      <c r="F4794" s="54" t="s">
        <v>267</v>
      </c>
      <c r="G4794" s="54" t="s">
        <v>349</v>
      </c>
      <c r="H4794" s="54" t="s">
        <v>884</v>
      </c>
      <c r="I4794" s="54" t="s">
        <v>885</v>
      </c>
      <c r="J4794" s="54" t="s">
        <v>349</v>
      </c>
      <c r="K4794" s="54" t="s">
        <v>886</v>
      </c>
      <c r="L4794" s="89">
        <v>42440</v>
      </c>
      <c r="M4794" s="89"/>
      <c r="N4794" s="54" t="s">
        <v>887</v>
      </c>
      <c r="O4794" s="90">
        <v>1.00114416E-2</v>
      </c>
      <c r="P4794" s="54">
        <v>4</v>
      </c>
    </row>
    <row r="4795" spans="1:16" ht="24">
      <c r="A4795" s="54" t="s">
        <v>225</v>
      </c>
      <c r="B4795" s="54" t="s">
        <v>185</v>
      </c>
      <c r="C4795" s="54" t="s">
        <v>1671</v>
      </c>
      <c r="D4795" s="54" t="s">
        <v>163</v>
      </c>
      <c r="E4795" s="54" t="s">
        <v>365</v>
      </c>
      <c r="F4795" s="54" t="s">
        <v>267</v>
      </c>
      <c r="G4795" s="54" t="s">
        <v>349</v>
      </c>
      <c r="H4795" s="54" t="s">
        <v>884</v>
      </c>
      <c r="I4795" s="54" t="s">
        <v>885</v>
      </c>
      <c r="J4795" s="54" t="s">
        <v>349</v>
      </c>
      <c r="K4795" s="54" t="s">
        <v>890</v>
      </c>
      <c r="L4795" s="89">
        <v>42440</v>
      </c>
      <c r="M4795" s="89"/>
      <c r="N4795" s="54" t="s">
        <v>891</v>
      </c>
      <c r="O4795" s="90">
        <v>5.0057208000000011E-3</v>
      </c>
      <c r="P4795" s="54">
        <v>2</v>
      </c>
    </row>
    <row r="4796" spans="1:16" ht="24">
      <c r="A4796" s="54" t="s">
        <v>225</v>
      </c>
      <c r="B4796" s="54" t="s">
        <v>185</v>
      </c>
      <c r="C4796" s="54" t="s">
        <v>1671</v>
      </c>
      <c r="D4796" s="54" t="s">
        <v>163</v>
      </c>
      <c r="E4796" s="54" t="s">
        <v>365</v>
      </c>
      <c r="F4796" s="54" t="s">
        <v>267</v>
      </c>
      <c r="G4796" s="54" t="s">
        <v>349</v>
      </c>
      <c r="H4796" s="54" t="s">
        <v>884</v>
      </c>
      <c r="I4796" s="54" t="s">
        <v>885</v>
      </c>
      <c r="J4796" s="54" t="s">
        <v>349</v>
      </c>
      <c r="K4796" s="54" t="s">
        <v>896</v>
      </c>
      <c r="L4796" s="89">
        <v>42440</v>
      </c>
      <c r="M4796" s="89"/>
      <c r="N4796" s="54" t="s">
        <v>897</v>
      </c>
      <c r="O4796" s="90">
        <v>2.21490996E-2</v>
      </c>
      <c r="P4796" s="54">
        <v>7</v>
      </c>
    </row>
    <row r="4797" spans="1:16" ht="24">
      <c r="A4797" s="54" t="s">
        <v>225</v>
      </c>
      <c r="B4797" s="54" t="s">
        <v>185</v>
      </c>
      <c r="C4797" s="54" t="s">
        <v>1671</v>
      </c>
      <c r="D4797" s="54" t="s">
        <v>163</v>
      </c>
      <c r="E4797" s="54" t="s">
        <v>365</v>
      </c>
      <c r="F4797" s="54" t="s">
        <v>267</v>
      </c>
      <c r="G4797" s="54" t="s">
        <v>349</v>
      </c>
      <c r="H4797" s="54" t="s">
        <v>884</v>
      </c>
      <c r="I4797" s="54" t="s">
        <v>885</v>
      </c>
      <c r="J4797" s="54" t="s">
        <v>349</v>
      </c>
      <c r="K4797" s="54" t="s">
        <v>898</v>
      </c>
      <c r="L4797" s="89">
        <v>42440</v>
      </c>
      <c r="M4797" s="89"/>
      <c r="N4797" s="54" t="s">
        <v>899</v>
      </c>
      <c r="O4797" s="90">
        <v>2.5028604000000001E-3</v>
      </c>
      <c r="P4797" s="54">
        <v>1</v>
      </c>
    </row>
    <row r="4798" spans="1:16" ht="24">
      <c r="A4798" s="54" t="s">
        <v>225</v>
      </c>
      <c r="B4798" s="54" t="s">
        <v>185</v>
      </c>
      <c r="C4798" s="54" t="s">
        <v>1671</v>
      </c>
      <c r="D4798" s="54" t="s">
        <v>163</v>
      </c>
      <c r="E4798" s="54" t="s">
        <v>365</v>
      </c>
      <c r="F4798" s="54" t="s">
        <v>267</v>
      </c>
      <c r="G4798" s="54" t="s">
        <v>349</v>
      </c>
      <c r="H4798" s="54" t="s">
        <v>884</v>
      </c>
      <c r="I4798" s="54" t="s">
        <v>885</v>
      </c>
      <c r="J4798" s="54" t="s">
        <v>349</v>
      </c>
      <c r="K4798" s="54" t="s">
        <v>900</v>
      </c>
      <c r="L4798" s="89">
        <v>42440</v>
      </c>
      <c r="M4798" s="89"/>
      <c r="N4798" s="54" t="s">
        <v>901</v>
      </c>
      <c r="O4798" s="90">
        <v>1.6071081399999999E-2</v>
      </c>
      <c r="P4798" s="54">
        <v>6</v>
      </c>
    </row>
    <row r="4799" spans="1:16" ht="24">
      <c r="A4799" s="54" t="s">
        <v>225</v>
      </c>
      <c r="B4799" s="54" t="s">
        <v>185</v>
      </c>
      <c r="C4799" s="54" t="s">
        <v>1671</v>
      </c>
      <c r="D4799" s="54" t="s">
        <v>163</v>
      </c>
      <c r="E4799" s="54" t="s">
        <v>365</v>
      </c>
      <c r="F4799" s="54" t="s">
        <v>267</v>
      </c>
      <c r="G4799" s="54" t="s">
        <v>349</v>
      </c>
      <c r="H4799" s="54" t="s">
        <v>884</v>
      </c>
      <c r="I4799" s="54" t="s">
        <v>885</v>
      </c>
      <c r="J4799" s="54" t="s">
        <v>349</v>
      </c>
      <c r="K4799" s="54" t="s">
        <v>902</v>
      </c>
      <c r="L4799" s="89">
        <v>42440</v>
      </c>
      <c r="M4799" s="89"/>
      <c r="N4799" s="54" t="s">
        <v>903</v>
      </c>
      <c r="O4799" s="90">
        <v>9.5888089100000004E-2</v>
      </c>
      <c r="P4799" s="54">
        <v>26</v>
      </c>
    </row>
    <row r="4800" spans="1:16" ht="24">
      <c r="A4800" s="54" t="s">
        <v>225</v>
      </c>
      <c r="B4800" s="54" t="s">
        <v>185</v>
      </c>
      <c r="C4800" s="54" t="s">
        <v>1671</v>
      </c>
      <c r="D4800" s="54" t="s">
        <v>163</v>
      </c>
      <c r="E4800" s="54" t="s">
        <v>365</v>
      </c>
      <c r="F4800" s="54" t="s">
        <v>267</v>
      </c>
      <c r="G4800" s="54" t="s">
        <v>349</v>
      </c>
      <c r="H4800" s="54" t="s">
        <v>904</v>
      </c>
      <c r="I4800" s="54" t="s">
        <v>905</v>
      </c>
      <c r="J4800" s="54" t="s">
        <v>349</v>
      </c>
      <c r="K4800" s="54" t="s">
        <v>906</v>
      </c>
      <c r="L4800" s="89">
        <v>42237</v>
      </c>
      <c r="M4800" s="89"/>
      <c r="N4800" s="54" t="s">
        <v>907</v>
      </c>
      <c r="O4800" s="90">
        <v>7.5085812000000004E-3</v>
      </c>
      <c r="P4800" s="54">
        <v>3</v>
      </c>
    </row>
    <row r="4801" spans="1:16" ht="24">
      <c r="A4801" s="54" t="s">
        <v>225</v>
      </c>
      <c r="B4801" s="54" t="s">
        <v>185</v>
      </c>
      <c r="C4801" s="54" t="s">
        <v>1671</v>
      </c>
      <c r="D4801" s="54" t="s">
        <v>163</v>
      </c>
      <c r="E4801" s="54" t="s">
        <v>365</v>
      </c>
      <c r="F4801" s="54" t="s">
        <v>267</v>
      </c>
      <c r="G4801" s="54" t="s">
        <v>349</v>
      </c>
      <c r="H4801" s="54" t="s">
        <v>904</v>
      </c>
      <c r="I4801" s="54" t="s">
        <v>908</v>
      </c>
      <c r="J4801" s="54" t="s">
        <v>349</v>
      </c>
      <c r="K4801" s="54" t="s">
        <v>909</v>
      </c>
      <c r="L4801" s="89">
        <v>42209</v>
      </c>
      <c r="M4801" s="89"/>
      <c r="N4801" s="54" t="s">
        <v>910</v>
      </c>
      <c r="O4801" s="90">
        <v>5.5326803000000013E-3</v>
      </c>
      <c r="P4801" s="54">
        <v>2</v>
      </c>
    </row>
    <row r="4802" spans="1:16" ht="24">
      <c r="A4802" s="54" t="s">
        <v>225</v>
      </c>
      <c r="B4802" s="54" t="s">
        <v>185</v>
      </c>
      <c r="C4802" s="54" t="s">
        <v>1671</v>
      </c>
      <c r="D4802" s="54" t="s">
        <v>163</v>
      </c>
      <c r="E4802" s="54" t="s">
        <v>365</v>
      </c>
      <c r="F4802" s="54" t="s">
        <v>267</v>
      </c>
      <c r="G4802" s="54" t="s">
        <v>349</v>
      </c>
      <c r="H4802" s="54" t="s">
        <v>904</v>
      </c>
      <c r="I4802" s="54" t="s">
        <v>908</v>
      </c>
      <c r="J4802" s="54" t="s">
        <v>349</v>
      </c>
      <c r="K4802" s="54" t="s">
        <v>911</v>
      </c>
      <c r="L4802" s="89">
        <v>42209</v>
      </c>
      <c r="M4802" s="89"/>
      <c r="N4802" s="54" t="s">
        <v>912</v>
      </c>
      <c r="O4802" s="90">
        <v>2.5028604000000001E-3</v>
      </c>
      <c r="P4802" s="54">
        <v>1</v>
      </c>
    </row>
    <row r="4803" spans="1:16" ht="24">
      <c r="A4803" s="54" t="s">
        <v>225</v>
      </c>
      <c r="B4803" s="54" t="s">
        <v>185</v>
      </c>
      <c r="C4803" s="54" t="s">
        <v>1671</v>
      </c>
      <c r="D4803" s="54" t="s">
        <v>163</v>
      </c>
      <c r="E4803" s="54" t="s">
        <v>365</v>
      </c>
      <c r="F4803" s="54" t="s">
        <v>267</v>
      </c>
      <c r="G4803" s="54" t="s">
        <v>349</v>
      </c>
      <c r="H4803" s="54" t="s">
        <v>904</v>
      </c>
      <c r="I4803" s="54" t="s">
        <v>908</v>
      </c>
      <c r="J4803" s="54" t="s">
        <v>349</v>
      </c>
      <c r="K4803" s="54" t="s">
        <v>913</v>
      </c>
      <c r="L4803" s="89">
        <v>42209</v>
      </c>
      <c r="M4803" s="89"/>
      <c r="N4803" s="54" t="s">
        <v>914</v>
      </c>
      <c r="O4803" s="90">
        <v>0.1976448992</v>
      </c>
      <c r="P4803" s="54">
        <v>74</v>
      </c>
    </row>
    <row r="4804" spans="1:16" ht="24">
      <c r="A4804" s="54" t="s">
        <v>225</v>
      </c>
      <c r="B4804" s="54" t="s">
        <v>185</v>
      </c>
      <c r="C4804" s="54" t="s">
        <v>1671</v>
      </c>
      <c r="D4804" s="54" t="s">
        <v>163</v>
      </c>
      <c r="E4804" s="54" t="s">
        <v>365</v>
      </c>
      <c r="F4804" s="54" t="s">
        <v>267</v>
      </c>
      <c r="G4804" s="54" t="s">
        <v>349</v>
      </c>
      <c r="H4804" s="54" t="s">
        <v>915</v>
      </c>
      <c r="I4804" s="54" t="s">
        <v>916</v>
      </c>
      <c r="J4804" s="54" t="s">
        <v>349</v>
      </c>
      <c r="K4804" s="54" t="s">
        <v>917</v>
      </c>
      <c r="L4804" s="89">
        <v>42307</v>
      </c>
      <c r="M4804" s="89"/>
      <c r="N4804" s="54" t="s">
        <v>918</v>
      </c>
      <c r="O4804" s="90">
        <v>7.5085812000000004E-3</v>
      </c>
      <c r="P4804" s="54">
        <v>3</v>
      </c>
    </row>
    <row r="4805" spans="1:16" ht="24">
      <c r="A4805" s="54" t="s">
        <v>225</v>
      </c>
      <c r="B4805" s="54" t="s">
        <v>185</v>
      </c>
      <c r="C4805" s="54" t="s">
        <v>1671</v>
      </c>
      <c r="D4805" s="54" t="s">
        <v>163</v>
      </c>
      <c r="E4805" s="54" t="s">
        <v>365</v>
      </c>
      <c r="F4805" s="54" t="s">
        <v>267</v>
      </c>
      <c r="G4805" s="54" t="s">
        <v>349</v>
      </c>
      <c r="H4805" s="54" t="s">
        <v>915</v>
      </c>
      <c r="I4805" s="54" t="s">
        <v>916</v>
      </c>
      <c r="J4805" s="54" t="s">
        <v>349</v>
      </c>
      <c r="K4805" s="54" t="s">
        <v>919</v>
      </c>
      <c r="L4805" s="89">
        <v>42307</v>
      </c>
      <c r="M4805" s="89"/>
      <c r="N4805" s="54" t="s">
        <v>920</v>
      </c>
      <c r="O4805" s="90">
        <v>8.5123444300000004E-2</v>
      </c>
      <c r="P4805" s="54">
        <v>28</v>
      </c>
    </row>
    <row r="4806" spans="1:16" ht="24">
      <c r="A4806" s="54" t="s">
        <v>225</v>
      </c>
      <c r="B4806" s="54" t="s">
        <v>185</v>
      </c>
      <c r="C4806" s="54" t="s">
        <v>1671</v>
      </c>
      <c r="D4806" s="54" t="s">
        <v>163</v>
      </c>
      <c r="E4806" s="54" t="s">
        <v>365</v>
      </c>
      <c r="F4806" s="54" t="s">
        <v>267</v>
      </c>
      <c r="G4806" s="54" t="s">
        <v>349</v>
      </c>
      <c r="H4806" s="54" t="s">
        <v>350</v>
      </c>
      <c r="I4806" s="54" t="s">
        <v>921</v>
      </c>
      <c r="J4806" s="54" t="s">
        <v>349</v>
      </c>
      <c r="K4806" s="54" t="s">
        <v>350</v>
      </c>
      <c r="L4806" s="89">
        <v>42384</v>
      </c>
      <c r="M4806" s="89"/>
      <c r="N4806" s="54" t="s">
        <v>922</v>
      </c>
      <c r="O4806" s="90">
        <v>2.5028604000000001E-3</v>
      </c>
      <c r="P4806" s="54">
        <v>1</v>
      </c>
    </row>
    <row r="4807" spans="1:16" ht="24">
      <c r="A4807" s="54" t="s">
        <v>225</v>
      </c>
      <c r="B4807" s="54" t="s">
        <v>185</v>
      </c>
      <c r="C4807" s="54" t="s">
        <v>1671</v>
      </c>
      <c r="D4807" s="54" t="s">
        <v>163</v>
      </c>
      <c r="E4807" s="54" t="s">
        <v>365</v>
      </c>
      <c r="F4807" s="54" t="s">
        <v>267</v>
      </c>
      <c r="G4807" s="54" t="s">
        <v>353</v>
      </c>
      <c r="H4807" s="54" t="s">
        <v>923</v>
      </c>
      <c r="I4807" s="54" t="s">
        <v>924</v>
      </c>
      <c r="J4807" s="54" t="s">
        <v>353</v>
      </c>
      <c r="K4807" s="54" t="s">
        <v>925</v>
      </c>
      <c r="L4807" s="89">
        <v>42622</v>
      </c>
      <c r="M4807" s="89"/>
      <c r="N4807" s="54" t="s">
        <v>926</v>
      </c>
      <c r="O4807" s="90">
        <v>3.0298199000000012E-3</v>
      </c>
      <c r="P4807" s="54">
        <v>1</v>
      </c>
    </row>
    <row r="4808" spans="1:16" ht="24">
      <c r="A4808" s="54" t="s">
        <v>225</v>
      </c>
      <c r="B4808" s="54" t="s">
        <v>185</v>
      </c>
      <c r="C4808" s="54" t="s">
        <v>1671</v>
      </c>
      <c r="D4808" s="54" t="s">
        <v>163</v>
      </c>
      <c r="E4808" s="54" t="s">
        <v>365</v>
      </c>
      <c r="F4808" s="54" t="s">
        <v>267</v>
      </c>
      <c r="G4808" s="54" t="s">
        <v>353</v>
      </c>
      <c r="H4808" s="54" t="s">
        <v>923</v>
      </c>
      <c r="I4808" s="54" t="s">
        <v>924</v>
      </c>
      <c r="J4808" s="54" t="s">
        <v>353</v>
      </c>
      <c r="K4808" s="54" t="s">
        <v>354</v>
      </c>
      <c r="L4808" s="89">
        <v>42622</v>
      </c>
      <c r="M4808" s="89"/>
      <c r="N4808" s="54" t="s">
        <v>927</v>
      </c>
      <c r="O4808" s="90">
        <v>0.1017968999</v>
      </c>
      <c r="P4808" s="54">
        <v>32</v>
      </c>
    </row>
    <row r="4809" spans="1:16" ht="24">
      <c r="A4809" s="54" t="s">
        <v>225</v>
      </c>
      <c r="B4809" s="54" t="s">
        <v>185</v>
      </c>
      <c r="C4809" s="54" t="s">
        <v>1671</v>
      </c>
      <c r="D4809" s="54" t="s">
        <v>163</v>
      </c>
      <c r="E4809" s="54" t="s">
        <v>365</v>
      </c>
      <c r="F4809" s="54" t="s">
        <v>267</v>
      </c>
      <c r="G4809" s="54" t="s">
        <v>353</v>
      </c>
      <c r="H4809" s="54" t="s">
        <v>923</v>
      </c>
      <c r="I4809" s="54" t="s">
        <v>924</v>
      </c>
      <c r="J4809" s="54" t="s">
        <v>353</v>
      </c>
      <c r="K4809" s="54" t="s">
        <v>928</v>
      </c>
      <c r="L4809" s="89">
        <v>42622</v>
      </c>
      <c r="M4809" s="89"/>
      <c r="N4809" s="54" t="s">
        <v>929</v>
      </c>
      <c r="O4809" s="90">
        <v>2.1917649500000001E-2</v>
      </c>
      <c r="P4809" s="54">
        <v>6</v>
      </c>
    </row>
    <row r="4810" spans="1:16" ht="24">
      <c r="A4810" s="54" t="s">
        <v>225</v>
      </c>
      <c r="B4810" s="54" t="s">
        <v>185</v>
      </c>
      <c r="C4810" s="54" t="s">
        <v>1671</v>
      </c>
      <c r="D4810" s="54" t="s">
        <v>163</v>
      </c>
      <c r="E4810" s="54" t="s">
        <v>365</v>
      </c>
      <c r="F4810" s="54" t="s">
        <v>267</v>
      </c>
      <c r="G4810" s="54" t="s">
        <v>353</v>
      </c>
      <c r="H4810" s="54" t="s">
        <v>923</v>
      </c>
      <c r="I4810" s="54" t="s">
        <v>924</v>
      </c>
      <c r="J4810" s="54" t="s">
        <v>353</v>
      </c>
      <c r="K4810" s="54" t="s">
        <v>932</v>
      </c>
      <c r="L4810" s="89">
        <v>42622</v>
      </c>
      <c r="M4810" s="89"/>
      <c r="N4810" s="54" t="s">
        <v>933</v>
      </c>
      <c r="O4810" s="90">
        <v>5.5326803000000013E-3</v>
      </c>
      <c r="P4810" s="54">
        <v>2</v>
      </c>
    </row>
    <row r="4811" spans="1:16" ht="24">
      <c r="A4811" s="54" t="s">
        <v>225</v>
      </c>
      <c r="B4811" s="54" t="s">
        <v>185</v>
      </c>
      <c r="C4811" s="54" t="s">
        <v>1671</v>
      </c>
      <c r="D4811" s="54" t="s">
        <v>163</v>
      </c>
      <c r="E4811" s="54" t="s">
        <v>365</v>
      </c>
      <c r="F4811" s="54" t="s">
        <v>267</v>
      </c>
      <c r="G4811" s="54" t="s">
        <v>353</v>
      </c>
      <c r="H4811" s="54" t="s">
        <v>923</v>
      </c>
      <c r="I4811" s="54" t="s">
        <v>924</v>
      </c>
      <c r="J4811" s="54" t="s">
        <v>353</v>
      </c>
      <c r="K4811" s="54" t="s">
        <v>357</v>
      </c>
      <c r="L4811" s="89">
        <v>42622</v>
      </c>
      <c r="M4811" s="89"/>
      <c r="N4811" s="54" t="s">
        <v>934</v>
      </c>
      <c r="O4811" s="90">
        <v>1.29347256E-2</v>
      </c>
      <c r="P4811" s="54">
        <v>4</v>
      </c>
    </row>
    <row r="4812" spans="1:16" ht="24">
      <c r="A4812" s="54" t="s">
        <v>225</v>
      </c>
      <c r="B4812" s="54" t="s">
        <v>185</v>
      </c>
      <c r="C4812" s="54" t="s">
        <v>1671</v>
      </c>
      <c r="D4812" s="54" t="s">
        <v>163</v>
      </c>
      <c r="E4812" s="54" t="s">
        <v>365</v>
      </c>
      <c r="F4812" s="54" t="s">
        <v>267</v>
      </c>
      <c r="G4812" s="54" t="s">
        <v>199</v>
      </c>
      <c r="H4812" s="54" t="s">
        <v>200</v>
      </c>
      <c r="I4812" s="54" t="s">
        <v>936</v>
      </c>
      <c r="J4812" s="54" t="s">
        <v>199</v>
      </c>
      <c r="K4812" s="54" t="s">
        <v>937</v>
      </c>
      <c r="L4812" s="89">
        <v>42979</v>
      </c>
      <c r="M4812" s="89"/>
      <c r="N4812" s="54" t="s">
        <v>938</v>
      </c>
      <c r="O4812" s="90">
        <v>2.45455204E-2</v>
      </c>
      <c r="P4812" s="54">
        <v>9</v>
      </c>
    </row>
    <row r="4813" spans="1:16" ht="24">
      <c r="A4813" s="54" t="s">
        <v>225</v>
      </c>
      <c r="B4813" s="54" t="s">
        <v>185</v>
      </c>
      <c r="C4813" s="54" t="s">
        <v>1671</v>
      </c>
      <c r="D4813" s="54" t="s">
        <v>163</v>
      </c>
      <c r="E4813" s="54" t="s">
        <v>365</v>
      </c>
      <c r="F4813" s="54" t="s">
        <v>267</v>
      </c>
      <c r="G4813" s="54" t="s">
        <v>199</v>
      </c>
      <c r="H4813" s="54" t="s">
        <v>200</v>
      </c>
      <c r="I4813" s="54" t="s">
        <v>936</v>
      </c>
      <c r="J4813" s="54" t="s">
        <v>199</v>
      </c>
      <c r="K4813" s="54" t="s">
        <v>941</v>
      </c>
      <c r="L4813" s="89">
        <v>42979</v>
      </c>
      <c r="M4813" s="89"/>
      <c r="N4813" s="54" t="s">
        <v>942</v>
      </c>
      <c r="O4813" s="90">
        <v>1.6667622233999999</v>
      </c>
      <c r="P4813" s="54">
        <v>532</v>
      </c>
    </row>
    <row r="4814" spans="1:16" ht="24">
      <c r="A4814" s="54" t="s">
        <v>225</v>
      </c>
      <c r="B4814" s="54" t="s">
        <v>185</v>
      </c>
      <c r="C4814" s="54" t="s">
        <v>1671</v>
      </c>
      <c r="D4814" s="54" t="s">
        <v>163</v>
      </c>
      <c r="E4814" s="54" t="s">
        <v>365</v>
      </c>
      <c r="F4814" s="54" t="s">
        <v>267</v>
      </c>
      <c r="G4814" s="54" t="s">
        <v>199</v>
      </c>
      <c r="H4814" s="54" t="s">
        <v>200</v>
      </c>
      <c r="I4814" s="54" t="s">
        <v>936</v>
      </c>
      <c r="J4814" s="54" t="s">
        <v>199</v>
      </c>
      <c r="K4814" s="54" t="s">
        <v>943</v>
      </c>
      <c r="L4814" s="89">
        <v>42979</v>
      </c>
      <c r="M4814" s="89"/>
      <c r="N4814" s="54" t="s">
        <v>944</v>
      </c>
      <c r="O4814" s="90">
        <v>1.1065360600000001E-2</v>
      </c>
      <c r="P4814" s="54">
        <v>4</v>
      </c>
    </row>
    <row r="4815" spans="1:16" ht="24">
      <c r="A4815" s="54" t="s">
        <v>225</v>
      </c>
      <c r="B4815" s="54" t="s">
        <v>185</v>
      </c>
      <c r="C4815" s="54" t="s">
        <v>1671</v>
      </c>
      <c r="D4815" s="54" t="s">
        <v>163</v>
      </c>
      <c r="E4815" s="54" t="s">
        <v>365</v>
      </c>
      <c r="F4815" s="54" t="s">
        <v>267</v>
      </c>
      <c r="G4815" s="54" t="s">
        <v>199</v>
      </c>
      <c r="H4815" s="54" t="s">
        <v>200</v>
      </c>
      <c r="I4815" s="54" t="s">
        <v>936</v>
      </c>
      <c r="J4815" s="54" t="s">
        <v>199</v>
      </c>
      <c r="K4815" s="54" t="s">
        <v>945</v>
      </c>
      <c r="L4815" s="89">
        <v>42979</v>
      </c>
      <c r="M4815" s="89"/>
      <c r="N4815" s="54" t="s">
        <v>946</v>
      </c>
      <c r="O4815" s="90">
        <v>3.0298199000000012E-3</v>
      </c>
      <c r="P4815" s="54">
        <v>1</v>
      </c>
    </row>
    <row r="4816" spans="1:16" ht="24">
      <c r="A4816" s="54" t="s">
        <v>225</v>
      </c>
      <c r="B4816" s="54" t="s">
        <v>185</v>
      </c>
      <c r="C4816" s="54" t="s">
        <v>1671</v>
      </c>
      <c r="D4816" s="54" t="s">
        <v>163</v>
      </c>
      <c r="E4816" s="54" t="s">
        <v>365</v>
      </c>
      <c r="F4816" s="54" t="s">
        <v>267</v>
      </c>
      <c r="G4816" s="54" t="s">
        <v>199</v>
      </c>
      <c r="H4816" s="54" t="s">
        <v>953</v>
      </c>
      <c r="I4816" s="54" t="s">
        <v>954</v>
      </c>
      <c r="J4816" s="54" t="s">
        <v>199</v>
      </c>
      <c r="K4816" s="54" t="s">
        <v>953</v>
      </c>
      <c r="L4816" s="89">
        <v>42867</v>
      </c>
      <c r="M4816" s="89"/>
      <c r="N4816" s="54" t="s">
        <v>955</v>
      </c>
      <c r="O4816" s="90">
        <v>0.2191815349</v>
      </c>
      <c r="P4816" s="54">
        <v>74</v>
      </c>
    </row>
    <row r="4817" spans="1:16" ht="24">
      <c r="A4817" s="54" t="s">
        <v>225</v>
      </c>
      <c r="B4817" s="54" t="s">
        <v>185</v>
      </c>
      <c r="C4817" s="54" t="s">
        <v>1671</v>
      </c>
      <c r="D4817" s="54" t="s">
        <v>163</v>
      </c>
      <c r="E4817" s="54" t="s">
        <v>365</v>
      </c>
      <c r="F4817" s="54" t="s">
        <v>267</v>
      </c>
      <c r="G4817" s="54" t="s">
        <v>199</v>
      </c>
      <c r="H4817" s="54" t="s">
        <v>941</v>
      </c>
      <c r="I4817" s="54" t="s">
        <v>1441</v>
      </c>
      <c r="J4817" s="54" t="s">
        <v>199</v>
      </c>
      <c r="K4817" s="54" t="s">
        <v>941</v>
      </c>
      <c r="L4817" s="89">
        <v>43210</v>
      </c>
      <c r="M4817" s="89"/>
      <c r="N4817" s="54" t="s">
        <v>1442</v>
      </c>
      <c r="O4817" s="90">
        <v>2.12087395E-2</v>
      </c>
      <c r="P4817" s="54">
        <v>7</v>
      </c>
    </row>
    <row r="4818" spans="1:16" ht="24">
      <c r="A4818" s="54" t="s">
        <v>225</v>
      </c>
      <c r="B4818" s="54" t="s">
        <v>185</v>
      </c>
      <c r="C4818" s="54" t="s">
        <v>1671</v>
      </c>
      <c r="D4818" s="54" t="s">
        <v>163</v>
      </c>
      <c r="E4818" s="54" t="s">
        <v>365</v>
      </c>
      <c r="F4818" s="54" t="s">
        <v>267</v>
      </c>
      <c r="G4818" s="54" t="s">
        <v>199</v>
      </c>
      <c r="H4818" s="54" t="s">
        <v>201</v>
      </c>
      <c r="I4818" s="54" t="s">
        <v>310</v>
      </c>
      <c r="J4818" s="54" t="s">
        <v>199</v>
      </c>
      <c r="K4818" s="54" t="s">
        <v>956</v>
      </c>
      <c r="L4818" s="89">
        <v>41688</v>
      </c>
      <c r="M4818" s="89"/>
      <c r="N4818" s="54" t="s">
        <v>957</v>
      </c>
      <c r="O4818" s="90">
        <v>3.0298199000000012E-3</v>
      </c>
      <c r="P4818" s="54">
        <v>1</v>
      </c>
    </row>
    <row r="4819" spans="1:16" ht="24">
      <c r="A4819" s="54" t="s">
        <v>225</v>
      </c>
      <c r="B4819" s="54" t="s">
        <v>185</v>
      </c>
      <c r="C4819" s="54" t="s">
        <v>1671</v>
      </c>
      <c r="D4819" s="54" t="s">
        <v>163</v>
      </c>
      <c r="E4819" s="54" t="s">
        <v>365</v>
      </c>
      <c r="F4819" s="54" t="s">
        <v>267</v>
      </c>
      <c r="G4819" s="54" t="s">
        <v>199</v>
      </c>
      <c r="H4819" s="54" t="s">
        <v>201</v>
      </c>
      <c r="I4819" s="54" t="s">
        <v>310</v>
      </c>
      <c r="J4819" s="54" t="s">
        <v>199</v>
      </c>
      <c r="K4819" s="54" t="s">
        <v>958</v>
      </c>
      <c r="L4819" s="89">
        <v>41688</v>
      </c>
      <c r="M4819" s="89"/>
      <c r="N4819" s="54" t="s">
        <v>959</v>
      </c>
      <c r="O4819" s="90">
        <v>9.9984057500000001E-2</v>
      </c>
      <c r="P4819" s="54">
        <v>33</v>
      </c>
    </row>
    <row r="4820" spans="1:16" ht="24">
      <c r="A4820" s="54" t="s">
        <v>225</v>
      </c>
      <c r="B4820" s="54" t="s">
        <v>185</v>
      </c>
      <c r="C4820" s="54" t="s">
        <v>1671</v>
      </c>
      <c r="D4820" s="54" t="s">
        <v>163</v>
      </c>
      <c r="E4820" s="54" t="s">
        <v>365</v>
      </c>
      <c r="F4820" s="54" t="s">
        <v>267</v>
      </c>
      <c r="G4820" s="54" t="s">
        <v>199</v>
      </c>
      <c r="H4820" s="54" t="s">
        <v>201</v>
      </c>
      <c r="I4820" s="54" t="s">
        <v>310</v>
      </c>
      <c r="J4820" s="54" t="s">
        <v>199</v>
      </c>
      <c r="K4820" s="54" t="s">
        <v>960</v>
      </c>
      <c r="L4820" s="89">
        <v>41688</v>
      </c>
      <c r="M4820" s="89"/>
      <c r="N4820" s="54" t="s">
        <v>961</v>
      </c>
      <c r="O4820" s="90">
        <v>3.4776960500000009E-2</v>
      </c>
      <c r="P4820" s="54">
        <v>12</v>
      </c>
    </row>
    <row r="4821" spans="1:16" ht="24">
      <c r="A4821" s="54" t="s">
        <v>225</v>
      </c>
      <c r="B4821" s="54" t="s">
        <v>185</v>
      </c>
      <c r="C4821" s="54" t="s">
        <v>1671</v>
      </c>
      <c r="D4821" s="54" t="s">
        <v>163</v>
      </c>
      <c r="E4821" s="54" t="s">
        <v>365</v>
      </c>
      <c r="F4821" s="54" t="s">
        <v>267</v>
      </c>
      <c r="G4821" s="54" t="s">
        <v>199</v>
      </c>
      <c r="H4821" s="54" t="s">
        <v>201</v>
      </c>
      <c r="I4821" s="54" t="s">
        <v>310</v>
      </c>
      <c r="J4821" s="54" t="s">
        <v>199</v>
      </c>
      <c r="K4821" s="54" t="s">
        <v>311</v>
      </c>
      <c r="L4821" s="89">
        <v>41688</v>
      </c>
      <c r="M4821" s="89"/>
      <c r="N4821" s="54" t="s">
        <v>312</v>
      </c>
      <c r="O4821" s="90">
        <v>0.1792101368</v>
      </c>
      <c r="P4821" s="54">
        <v>61</v>
      </c>
    </row>
    <row r="4822" spans="1:16" ht="24">
      <c r="A4822" s="54" t="s">
        <v>225</v>
      </c>
      <c r="B4822" s="54" t="s">
        <v>185</v>
      </c>
      <c r="C4822" s="54" t="s">
        <v>1671</v>
      </c>
      <c r="D4822" s="54" t="s">
        <v>163</v>
      </c>
      <c r="E4822" s="54" t="s">
        <v>365</v>
      </c>
      <c r="F4822" s="54" t="s">
        <v>267</v>
      </c>
      <c r="G4822" s="54" t="s">
        <v>199</v>
      </c>
      <c r="H4822" s="54" t="s">
        <v>201</v>
      </c>
      <c r="I4822" s="54" t="s">
        <v>310</v>
      </c>
      <c r="J4822" s="54" t="s">
        <v>199</v>
      </c>
      <c r="K4822" s="54" t="s">
        <v>962</v>
      </c>
      <c r="L4822" s="89">
        <v>41688</v>
      </c>
      <c r="M4822" s="89"/>
      <c r="N4822" s="54" t="s">
        <v>963</v>
      </c>
      <c r="O4822" s="90">
        <v>8.9651962000000016E-2</v>
      </c>
      <c r="P4822" s="54">
        <v>31</v>
      </c>
    </row>
    <row r="4823" spans="1:16" ht="24">
      <c r="A4823" s="54" t="s">
        <v>225</v>
      </c>
      <c r="B4823" s="54" t="s">
        <v>185</v>
      </c>
      <c r="C4823" s="54" t="s">
        <v>1671</v>
      </c>
      <c r="D4823" s="54" t="s">
        <v>163</v>
      </c>
      <c r="E4823" s="54" t="s">
        <v>365</v>
      </c>
      <c r="F4823" s="54" t="s">
        <v>267</v>
      </c>
      <c r="G4823" s="54" t="s">
        <v>199</v>
      </c>
      <c r="H4823" s="54" t="s">
        <v>201</v>
      </c>
      <c r="I4823" s="54" t="s">
        <v>310</v>
      </c>
      <c r="J4823" s="54" t="s">
        <v>199</v>
      </c>
      <c r="K4823" s="54" t="s">
        <v>964</v>
      </c>
      <c r="L4823" s="89">
        <v>41688</v>
      </c>
      <c r="M4823" s="89"/>
      <c r="N4823" s="54" t="s">
        <v>965</v>
      </c>
      <c r="O4823" s="90">
        <v>2.92442802E-2</v>
      </c>
      <c r="P4823" s="54">
        <v>10</v>
      </c>
    </row>
    <row r="4824" spans="1:16" ht="24">
      <c r="A4824" s="54" t="s">
        <v>225</v>
      </c>
      <c r="B4824" s="54" t="s">
        <v>185</v>
      </c>
      <c r="C4824" s="54" t="s">
        <v>1671</v>
      </c>
      <c r="D4824" s="54" t="s">
        <v>163</v>
      </c>
      <c r="E4824" s="54" t="s">
        <v>365</v>
      </c>
      <c r="F4824" s="54" t="s">
        <v>267</v>
      </c>
      <c r="G4824" s="54" t="s">
        <v>199</v>
      </c>
      <c r="H4824" s="54" t="s">
        <v>201</v>
      </c>
      <c r="I4824" s="54" t="s">
        <v>310</v>
      </c>
      <c r="J4824" s="54" t="s">
        <v>199</v>
      </c>
      <c r="K4824" s="54" t="s">
        <v>966</v>
      </c>
      <c r="L4824" s="89">
        <v>41688</v>
      </c>
      <c r="M4824" s="89"/>
      <c r="N4824" s="54" t="s">
        <v>967</v>
      </c>
      <c r="O4824" s="90">
        <v>0.18955384450000001</v>
      </c>
      <c r="P4824" s="54">
        <v>62</v>
      </c>
    </row>
    <row r="4825" spans="1:16" ht="24">
      <c r="A4825" s="54" t="s">
        <v>225</v>
      </c>
      <c r="B4825" s="54" t="s">
        <v>185</v>
      </c>
      <c r="C4825" s="54" t="s">
        <v>1671</v>
      </c>
      <c r="D4825" s="54" t="s">
        <v>163</v>
      </c>
      <c r="E4825" s="54" t="s">
        <v>365</v>
      </c>
      <c r="F4825" s="54" t="s">
        <v>267</v>
      </c>
      <c r="G4825" s="54" t="s">
        <v>199</v>
      </c>
      <c r="H4825" s="54" t="s">
        <v>201</v>
      </c>
      <c r="I4825" s="54" t="s">
        <v>310</v>
      </c>
      <c r="J4825" s="54" t="s">
        <v>199</v>
      </c>
      <c r="K4825" s="54" t="s">
        <v>313</v>
      </c>
      <c r="L4825" s="89">
        <v>41688</v>
      </c>
      <c r="M4825" s="89"/>
      <c r="N4825" s="54" t="s">
        <v>314</v>
      </c>
      <c r="O4825" s="90">
        <v>0.1002725439</v>
      </c>
      <c r="P4825" s="54">
        <v>33</v>
      </c>
    </row>
    <row r="4826" spans="1:16" ht="24">
      <c r="A4826" s="54" t="s">
        <v>225</v>
      </c>
      <c r="B4826" s="54" t="s">
        <v>185</v>
      </c>
      <c r="C4826" s="54" t="s">
        <v>1671</v>
      </c>
      <c r="D4826" s="54" t="s">
        <v>163</v>
      </c>
      <c r="E4826" s="54" t="s">
        <v>365</v>
      </c>
      <c r="F4826" s="54" t="s">
        <v>267</v>
      </c>
      <c r="G4826" s="54" t="s">
        <v>199</v>
      </c>
      <c r="H4826" s="54" t="s">
        <v>201</v>
      </c>
      <c r="I4826" s="54" t="s">
        <v>310</v>
      </c>
      <c r="J4826" s="54" t="s">
        <v>199</v>
      </c>
      <c r="K4826" s="54" t="s">
        <v>968</v>
      </c>
      <c r="L4826" s="89">
        <v>41688</v>
      </c>
      <c r="M4826" s="89"/>
      <c r="N4826" s="54" t="s">
        <v>969</v>
      </c>
      <c r="O4826" s="90">
        <v>5.6455880100000001E-2</v>
      </c>
      <c r="P4826" s="54">
        <v>19</v>
      </c>
    </row>
    <row r="4827" spans="1:16" ht="24">
      <c r="A4827" s="54" t="s">
        <v>225</v>
      </c>
      <c r="B4827" s="54" t="s">
        <v>185</v>
      </c>
      <c r="C4827" s="54" t="s">
        <v>1671</v>
      </c>
      <c r="D4827" s="54" t="s">
        <v>163</v>
      </c>
      <c r="E4827" s="54" t="s">
        <v>365</v>
      </c>
      <c r="F4827" s="54" t="s">
        <v>267</v>
      </c>
      <c r="G4827" s="54" t="s">
        <v>199</v>
      </c>
      <c r="H4827" s="54" t="s">
        <v>201</v>
      </c>
      <c r="I4827" s="54" t="s">
        <v>310</v>
      </c>
      <c r="J4827" s="54" t="s">
        <v>199</v>
      </c>
      <c r="K4827" s="54" t="s">
        <v>201</v>
      </c>
      <c r="L4827" s="89">
        <v>41688</v>
      </c>
      <c r="M4827" s="89"/>
      <c r="N4827" s="54" t="s">
        <v>970</v>
      </c>
      <c r="O4827" s="90">
        <v>2.3711599900000001E-2</v>
      </c>
      <c r="P4827" s="54">
        <v>8</v>
      </c>
    </row>
    <row r="4828" spans="1:16" ht="24">
      <c r="A4828" s="54" t="s">
        <v>225</v>
      </c>
      <c r="B4828" s="54" t="s">
        <v>185</v>
      </c>
      <c r="C4828" s="54" t="s">
        <v>1671</v>
      </c>
      <c r="D4828" s="54" t="s">
        <v>163</v>
      </c>
      <c r="E4828" s="54" t="s">
        <v>365</v>
      </c>
      <c r="F4828" s="54" t="s">
        <v>267</v>
      </c>
      <c r="G4828" s="54" t="s">
        <v>199</v>
      </c>
      <c r="H4828" s="54" t="s">
        <v>201</v>
      </c>
      <c r="I4828" s="54" t="s">
        <v>310</v>
      </c>
      <c r="J4828" s="54" t="s">
        <v>199</v>
      </c>
      <c r="K4828" s="54" t="s">
        <v>315</v>
      </c>
      <c r="L4828" s="89">
        <v>41688</v>
      </c>
      <c r="M4828" s="89"/>
      <c r="N4828" s="54" t="s">
        <v>316</v>
      </c>
      <c r="O4828" s="90">
        <v>0.1500977939</v>
      </c>
      <c r="P4828" s="54">
        <v>50</v>
      </c>
    </row>
    <row r="4829" spans="1:16" ht="24">
      <c r="A4829" s="54" t="s">
        <v>225</v>
      </c>
      <c r="B4829" s="54" t="s">
        <v>185</v>
      </c>
      <c r="C4829" s="54" t="s">
        <v>1671</v>
      </c>
      <c r="D4829" s="54" t="s">
        <v>163</v>
      </c>
      <c r="E4829" s="54" t="s">
        <v>365</v>
      </c>
      <c r="F4829" s="54" t="s">
        <v>267</v>
      </c>
      <c r="G4829" s="54" t="s">
        <v>1467</v>
      </c>
      <c r="H4829" s="54" t="s">
        <v>1468</v>
      </c>
      <c r="I4829" s="54" t="s">
        <v>1469</v>
      </c>
      <c r="J4829" s="54" t="s">
        <v>1467</v>
      </c>
      <c r="K4829" s="54" t="s">
        <v>1470</v>
      </c>
      <c r="L4829" s="89">
        <v>43308</v>
      </c>
      <c r="M4829" s="89"/>
      <c r="N4829" s="54" t="s">
        <v>1471</v>
      </c>
      <c r="O4829" s="90">
        <v>6.0596398000000006E-3</v>
      </c>
      <c r="P4829" s="54">
        <v>2</v>
      </c>
    </row>
    <row r="4830" spans="1:16" ht="24">
      <c r="A4830" s="54" t="s">
        <v>225</v>
      </c>
      <c r="B4830" s="54" t="s">
        <v>185</v>
      </c>
      <c r="C4830" s="54" t="s">
        <v>1671</v>
      </c>
      <c r="D4830" s="54" t="s">
        <v>163</v>
      </c>
      <c r="E4830" s="54" t="s">
        <v>365</v>
      </c>
      <c r="F4830" s="54" t="s">
        <v>267</v>
      </c>
      <c r="G4830" s="54" t="s">
        <v>1467</v>
      </c>
      <c r="H4830" s="54" t="s">
        <v>1468</v>
      </c>
      <c r="I4830" s="54" t="s">
        <v>1469</v>
      </c>
      <c r="J4830" s="54" t="s">
        <v>1467</v>
      </c>
      <c r="K4830" s="54" t="s">
        <v>1472</v>
      </c>
      <c r="L4830" s="89">
        <v>43308</v>
      </c>
      <c r="M4830" s="89"/>
      <c r="N4830" s="54" t="s">
        <v>1473</v>
      </c>
      <c r="O4830" s="90">
        <v>3.0298199000000012E-3</v>
      </c>
      <c r="P4830" s="54">
        <v>1</v>
      </c>
    </row>
    <row r="4831" spans="1:16" ht="24">
      <c r="A4831" s="54" t="s">
        <v>225</v>
      </c>
      <c r="B4831" s="54" t="s">
        <v>185</v>
      </c>
      <c r="C4831" s="54" t="s">
        <v>1671</v>
      </c>
      <c r="D4831" s="54" t="s">
        <v>163</v>
      </c>
      <c r="E4831" s="54" t="s">
        <v>365</v>
      </c>
      <c r="F4831" s="54" t="s">
        <v>267</v>
      </c>
      <c r="G4831" s="54" t="s">
        <v>1467</v>
      </c>
      <c r="H4831" s="54" t="s">
        <v>1468</v>
      </c>
      <c r="I4831" s="54" t="s">
        <v>1469</v>
      </c>
      <c r="J4831" s="54" t="s">
        <v>1467</v>
      </c>
      <c r="K4831" s="54" t="s">
        <v>1474</v>
      </c>
      <c r="L4831" s="89">
        <v>43308</v>
      </c>
      <c r="M4831" s="89"/>
      <c r="N4831" s="54" t="s">
        <v>1475</v>
      </c>
      <c r="O4831" s="90">
        <v>0.60428649239999999</v>
      </c>
      <c r="P4831" s="54">
        <v>204</v>
      </c>
    </row>
    <row r="4832" spans="1:16" ht="24">
      <c r="A4832" s="54" t="s">
        <v>225</v>
      </c>
      <c r="B4832" s="54" t="s">
        <v>185</v>
      </c>
      <c r="C4832" s="54" t="s">
        <v>1671</v>
      </c>
      <c r="D4832" s="54" t="s">
        <v>163</v>
      </c>
      <c r="E4832" s="54" t="s">
        <v>365</v>
      </c>
      <c r="F4832" s="54" t="s">
        <v>267</v>
      </c>
      <c r="G4832" s="54" t="s">
        <v>1467</v>
      </c>
      <c r="H4832" s="54" t="s">
        <v>1468</v>
      </c>
      <c r="I4832" s="54" t="s">
        <v>1469</v>
      </c>
      <c r="J4832" s="54" t="s">
        <v>1467</v>
      </c>
      <c r="K4832" s="54" t="s">
        <v>1480</v>
      </c>
      <c r="L4832" s="89">
        <v>43308</v>
      </c>
      <c r="M4832" s="89"/>
      <c r="N4832" s="54" t="s">
        <v>1481</v>
      </c>
      <c r="O4832" s="90">
        <v>1.2119279700000001E-2</v>
      </c>
      <c r="P4832" s="54">
        <v>4</v>
      </c>
    </row>
    <row r="4833" spans="1:16" ht="24">
      <c r="A4833" s="54" t="s">
        <v>225</v>
      </c>
      <c r="B4833" s="54" t="s">
        <v>185</v>
      </c>
      <c r="C4833" s="54" t="s">
        <v>1671</v>
      </c>
      <c r="D4833" s="54" t="s">
        <v>163</v>
      </c>
      <c r="E4833" s="54" t="s">
        <v>365</v>
      </c>
      <c r="F4833" s="54" t="s">
        <v>267</v>
      </c>
      <c r="G4833" s="54" t="s">
        <v>1467</v>
      </c>
      <c r="H4833" s="54" t="s">
        <v>1468</v>
      </c>
      <c r="I4833" s="54" t="s">
        <v>1469</v>
      </c>
      <c r="J4833" s="54" t="s">
        <v>1467</v>
      </c>
      <c r="K4833" s="54" t="s">
        <v>1482</v>
      </c>
      <c r="L4833" s="89">
        <v>43308</v>
      </c>
      <c r="M4833" s="89"/>
      <c r="N4833" s="54" t="s">
        <v>1483</v>
      </c>
      <c r="O4833" s="90">
        <v>0.66788158939999998</v>
      </c>
      <c r="P4833" s="54">
        <v>222</v>
      </c>
    </row>
    <row r="4834" spans="1:16" ht="24">
      <c r="A4834" s="54" t="s">
        <v>225</v>
      </c>
      <c r="B4834" s="54" t="s">
        <v>185</v>
      </c>
      <c r="C4834" s="54" t="s">
        <v>1671</v>
      </c>
      <c r="D4834" s="54" t="s">
        <v>163</v>
      </c>
      <c r="E4834" s="54" t="s">
        <v>365</v>
      </c>
      <c r="F4834" s="54" t="s">
        <v>267</v>
      </c>
      <c r="G4834" s="54" t="s">
        <v>202</v>
      </c>
      <c r="H4834" s="54" t="s">
        <v>1412</v>
      </c>
      <c r="I4834" s="54" t="s">
        <v>1413</v>
      </c>
      <c r="J4834" s="54" t="s">
        <v>202</v>
      </c>
      <c r="K4834" s="54" t="s">
        <v>1412</v>
      </c>
      <c r="L4834" s="89">
        <v>43042</v>
      </c>
      <c r="M4834" s="89"/>
      <c r="N4834" s="54" t="s">
        <v>1414</v>
      </c>
      <c r="O4834" s="90">
        <v>2.4500000000000001E-2</v>
      </c>
      <c r="P4834" s="54">
        <v>7</v>
      </c>
    </row>
    <row r="4835" spans="1:16" ht="24">
      <c r="A4835" s="54" t="s">
        <v>225</v>
      </c>
      <c r="B4835" s="54" t="s">
        <v>185</v>
      </c>
      <c r="C4835" s="54" t="s">
        <v>1671</v>
      </c>
      <c r="D4835" s="54" t="s">
        <v>163</v>
      </c>
      <c r="E4835" s="54" t="s">
        <v>365</v>
      </c>
      <c r="F4835" s="54" t="s">
        <v>267</v>
      </c>
      <c r="G4835" s="54" t="s">
        <v>202</v>
      </c>
      <c r="H4835" s="54" t="s">
        <v>993</v>
      </c>
      <c r="I4835" s="54" t="s">
        <v>994</v>
      </c>
      <c r="J4835" s="54" t="s">
        <v>202</v>
      </c>
      <c r="K4835" s="54" t="s">
        <v>993</v>
      </c>
      <c r="L4835" s="89">
        <v>42052</v>
      </c>
      <c r="M4835" s="89"/>
      <c r="N4835" s="54" t="s">
        <v>995</v>
      </c>
      <c r="O4835" s="90">
        <v>2.4238559400000002E-2</v>
      </c>
      <c r="P4835" s="54">
        <v>8</v>
      </c>
    </row>
    <row r="4836" spans="1:16" ht="24">
      <c r="A4836" s="54" t="s">
        <v>225</v>
      </c>
      <c r="B4836" s="54" t="s">
        <v>185</v>
      </c>
      <c r="C4836" s="54" t="s">
        <v>1671</v>
      </c>
      <c r="D4836" s="54" t="s">
        <v>163</v>
      </c>
      <c r="E4836" s="54" t="s">
        <v>365</v>
      </c>
      <c r="F4836" s="54" t="s">
        <v>267</v>
      </c>
      <c r="G4836" s="54" t="s">
        <v>202</v>
      </c>
      <c r="H4836" s="54" t="s">
        <v>203</v>
      </c>
      <c r="I4836" s="54" t="s">
        <v>996</v>
      </c>
      <c r="J4836" s="54" t="s">
        <v>202</v>
      </c>
      <c r="K4836" s="54" t="s">
        <v>997</v>
      </c>
      <c r="L4836" s="89">
        <v>42136</v>
      </c>
      <c r="M4836" s="89"/>
      <c r="N4836" s="54" t="s">
        <v>998</v>
      </c>
      <c r="O4836" s="90">
        <v>3.0298199000000012E-3</v>
      </c>
      <c r="P4836" s="54">
        <v>1</v>
      </c>
    </row>
    <row r="4837" spans="1:16" ht="24">
      <c r="A4837" s="54" t="s">
        <v>225</v>
      </c>
      <c r="B4837" s="54" t="s">
        <v>185</v>
      </c>
      <c r="C4837" s="54" t="s">
        <v>1671</v>
      </c>
      <c r="D4837" s="54" t="s">
        <v>163</v>
      </c>
      <c r="E4837" s="54" t="s">
        <v>365</v>
      </c>
      <c r="F4837" s="54" t="s">
        <v>267</v>
      </c>
      <c r="G4837" s="54" t="s">
        <v>202</v>
      </c>
      <c r="H4837" s="54" t="s">
        <v>203</v>
      </c>
      <c r="I4837" s="54" t="s">
        <v>996</v>
      </c>
      <c r="J4837" s="54" t="s">
        <v>202</v>
      </c>
      <c r="K4837" s="54" t="s">
        <v>999</v>
      </c>
      <c r="L4837" s="89">
        <v>42136</v>
      </c>
      <c r="M4837" s="89"/>
      <c r="N4837" s="54" t="s">
        <v>1000</v>
      </c>
      <c r="O4837" s="90">
        <v>3.0298199000000012E-3</v>
      </c>
      <c r="P4837" s="54">
        <v>1</v>
      </c>
    </row>
    <row r="4838" spans="1:16" ht="24">
      <c r="A4838" s="54" t="s">
        <v>225</v>
      </c>
      <c r="B4838" s="54" t="s">
        <v>185</v>
      </c>
      <c r="C4838" s="54" t="s">
        <v>1671</v>
      </c>
      <c r="D4838" s="54" t="s">
        <v>163</v>
      </c>
      <c r="E4838" s="54" t="s">
        <v>365</v>
      </c>
      <c r="F4838" s="54" t="s">
        <v>267</v>
      </c>
      <c r="G4838" s="54" t="s">
        <v>202</v>
      </c>
      <c r="H4838" s="54" t="s">
        <v>203</v>
      </c>
      <c r="I4838" s="54" t="s">
        <v>996</v>
      </c>
      <c r="J4838" s="54" t="s">
        <v>202</v>
      </c>
      <c r="K4838" s="54" t="s">
        <v>1003</v>
      </c>
      <c r="L4838" s="89">
        <v>42136</v>
      </c>
      <c r="M4838" s="89"/>
      <c r="N4838" s="54" t="s">
        <v>1004</v>
      </c>
      <c r="O4838" s="90">
        <v>2.26576808E-2</v>
      </c>
      <c r="P4838" s="54">
        <v>8</v>
      </c>
    </row>
    <row r="4839" spans="1:16" ht="24">
      <c r="A4839" s="54" t="s">
        <v>225</v>
      </c>
      <c r="B4839" s="54" t="s">
        <v>185</v>
      </c>
      <c r="C4839" s="54" t="s">
        <v>1671</v>
      </c>
      <c r="D4839" s="54" t="s">
        <v>163</v>
      </c>
      <c r="E4839" s="54" t="s">
        <v>365</v>
      </c>
      <c r="F4839" s="54" t="s">
        <v>267</v>
      </c>
      <c r="G4839" s="54" t="s">
        <v>202</v>
      </c>
      <c r="H4839" s="54" t="s">
        <v>203</v>
      </c>
      <c r="I4839" s="54" t="s">
        <v>996</v>
      </c>
      <c r="J4839" s="54" t="s">
        <v>202</v>
      </c>
      <c r="K4839" s="54" t="s">
        <v>1005</v>
      </c>
      <c r="L4839" s="89">
        <v>42136</v>
      </c>
      <c r="M4839" s="89"/>
      <c r="N4839" s="54" t="s">
        <v>1006</v>
      </c>
      <c r="O4839" s="90">
        <v>0.1191719856</v>
      </c>
      <c r="P4839" s="54">
        <v>37</v>
      </c>
    </row>
    <row r="4840" spans="1:16" ht="24">
      <c r="A4840" s="54" t="s">
        <v>225</v>
      </c>
      <c r="B4840" s="54" t="s">
        <v>185</v>
      </c>
      <c r="C4840" s="54" t="s">
        <v>1671</v>
      </c>
      <c r="D4840" s="54" t="s">
        <v>163</v>
      </c>
      <c r="E4840" s="54" t="s">
        <v>365</v>
      </c>
      <c r="F4840" s="54" t="s">
        <v>267</v>
      </c>
      <c r="G4840" s="54" t="s">
        <v>202</v>
      </c>
      <c r="H4840" s="54" t="s">
        <v>203</v>
      </c>
      <c r="I4840" s="54" t="s">
        <v>996</v>
      </c>
      <c r="J4840" s="54" t="s">
        <v>202</v>
      </c>
      <c r="K4840" s="54" t="s">
        <v>1007</v>
      </c>
      <c r="L4840" s="89">
        <v>42136</v>
      </c>
      <c r="M4840" s="89"/>
      <c r="N4840" s="54" t="s">
        <v>1008</v>
      </c>
      <c r="O4840" s="90">
        <v>1.86490996E-2</v>
      </c>
      <c r="P4840" s="54">
        <v>6</v>
      </c>
    </row>
    <row r="4841" spans="1:16" ht="24">
      <c r="A4841" s="54" t="s">
        <v>225</v>
      </c>
      <c r="B4841" s="54" t="s">
        <v>185</v>
      </c>
      <c r="C4841" s="54" t="s">
        <v>1671</v>
      </c>
      <c r="D4841" s="54" t="s">
        <v>163</v>
      </c>
      <c r="E4841" s="54" t="s">
        <v>365</v>
      </c>
      <c r="F4841" s="54" t="s">
        <v>267</v>
      </c>
      <c r="G4841" s="54" t="s">
        <v>202</v>
      </c>
      <c r="H4841" s="54" t="s">
        <v>203</v>
      </c>
      <c r="I4841" s="54" t="s">
        <v>996</v>
      </c>
      <c r="J4841" s="54" t="s">
        <v>202</v>
      </c>
      <c r="K4841" s="54" t="s">
        <v>1009</v>
      </c>
      <c r="L4841" s="89">
        <v>42136</v>
      </c>
      <c r="M4841" s="89"/>
      <c r="N4841" s="54" t="s">
        <v>1010</v>
      </c>
      <c r="O4841" s="90">
        <v>3.0298199000000012E-3</v>
      </c>
      <c r="P4841" s="54">
        <v>1</v>
      </c>
    </row>
    <row r="4842" spans="1:16" ht="24">
      <c r="A4842" s="54" t="s">
        <v>225</v>
      </c>
      <c r="B4842" s="54" t="s">
        <v>185</v>
      </c>
      <c r="C4842" s="54" t="s">
        <v>1671</v>
      </c>
      <c r="D4842" s="54" t="s">
        <v>163</v>
      </c>
      <c r="E4842" s="54" t="s">
        <v>365</v>
      </c>
      <c r="F4842" s="54" t="s">
        <v>267</v>
      </c>
      <c r="G4842" s="54" t="s">
        <v>202</v>
      </c>
      <c r="H4842" s="54" t="s">
        <v>1403</v>
      </c>
      <c r="I4842" s="54" t="s">
        <v>1404</v>
      </c>
      <c r="J4842" s="54" t="s">
        <v>202</v>
      </c>
      <c r="K4842" s="54" t="s">
        <v>1420</v>
      </c>
      <c r="L4842" s="89">
        <v>43154</v>
      </c>
      <c r="M4842" s="89"/>
      <c r="N4842" s="54" t="s">
        <v>1421</v>
      </c>
      <c r="O4842" s="90">
        <v>3.332801920000001E-2</v>
      </c>
      <c r="P4842" s="54">
        <v>11</v>
      </c>
    </row>
    <row r="4843" spans="1:16" ht="24">
      <c r="A4843" s="54" t="s">
        <v>225</v>
      </c>
      <c r="B4843" s="54" t="s">
        <v>185</v>
      </c>
      <c r="C4843" s="54" t="s">
        <v>1671</v>
      </c>
      <c r="D4843" s="54" t="s">
        <v>163</v>
      </c>
      <c r="E4843" s="54" t="s">
        <v>365</v>
      </c>
      <c r="F4843" s="54" t="s">
        <v>267</v>
      </c>
      <c r="G4843" s="54" t="s">
        <v>202</v>
      </c>
      <c r="H4843" s="54" t="s">
        <v>1403</v>
      </c>
      <c r="I4843" s="54" t="s">
        <v>1404</v>
      </c>
      <c r="J4843" s="54" t="s">
        <v>202</v>
      </c>
      <c r="K4843" s="54" t="s">
        <v>1428</v>
      </c>
      <c r="L4843" s="89">
        <v>43154</v>
      </c>
      <c r="M4843" s="89"/>
      <c r="N4843" s="54" t="s">
        <v>1429</v>
      </c>
      <c r="O4843" s="90">
        <v>1.8178919500000001E-2</v>
      </c>
      <c r="P4843" s="54">
        <v>6</v>
      </c>
    </row>
    <row r="4844" spans="1:16" ht="24">
      <c r="A4844" s="54" t="s">
        <v>225</v>
      </c>
      <c r="B4844" s="54" t="s">
        <v>185</v>
      </c>
      <c r="C4844" s="54" t="s">
        <v>1671</v>
      </c>
      <c r="D4844" s="54" t="s">
        <v>163</v>
      </c>
      <c r="E4844" s="54" t="s">
        <v>365</v>
      </c>
      <c r="F4844" s="54" t="s">
        <v>267</v>
      </c>
      <c r="G4844" s="54" t="s">
        <v>202</v>
      </c>
      <c r="H4844" s="54" t="s">
        <v>1403</v>
      </c>
      <c r="I4844" s="54" t="s">
        <v>1404</v>
      </c>
      <c r="J4844" s="54" t="s">
        <v>202</v>
      </c>
      <c r="K4844" s="54" t="s">
        <v>1430</v>
      </c>
      <c r="L4844" s="89">
        <v>43154</v>
      </c>
      <c r="M4844" s="89"/>
      <c r="N4844" s="54" t="s">
        <v>1431</v>
      </c>
      <c r="O4844" s="90">
        <v>2.37115998E-2</v>
      </c>
      <c r="P4844" s="54">
        <v>8</v>
      </c>
    </row>
    <row r="4845" spans="1:16" ht="24">
      <c r="A4845" s="54" t="s">
        <v>225</v>
      </c>
      <c r="B4845" s="54" t="s">
        <v>185</v>
      </c>
      <c r="C4845" s="54" t="s">
        <v>1671</v>
      </c>
      <c r="D4845" s="54" t="s">
        <v>163</v>
      </c>
      <c r="E4845" s="54" t="s">
        <v>365</v>
      </c>
      <c r="F4845" s="54" t="s">
        <v>267</v>
      </c>
      <c r="G4845" s="54" t="s">
        <v>202</v>
      </c>
      <c r="H4845" s="54" t="s">
        <v>1403</v>
      </c>
      <c r="I4845" s="54" t="s">
        <v>1404</v>
      </c>
      <c r="J4845" s="54" t="s">
        <v>202</v>
      </c>
      <c r="K4845" s="54" t="s">
        <v>1415</v>
      </c>
      <c r="L4845" s="89">
        <v>43154</v>
      </c>
      <c r="M4845" s="89"/>
      <c r="N4845" s="54" t="s">
        <v>1416</v>
      </c>
      <c r="O4845" s="90">
        <v>0.21244436899999999</v>
      </c>
      <c r="P4845" s="54">
        <v>71</v>
      </c>
    </row>
    <row r="4846" spans="1:16" ht="24">
      <c r="A4846" s="54" t="s">
        <v>225</v>
      </c>
      <c r="B4846" s="54" t="s">
        <v>185</v>
      </c>
      <c r="C4846" s="54" t="s">
        <v>1671</v>
      </c>
      <c r="D4846" s="54" t="s">
        <v>163</v>
      </c>
      <c r="E4846" s="54" t="s">
        <v>365</v>
      </c>
      <c r="F4846" s="54" t="s">
        <v>267</v>
      </c>
      <c r="G4846" s="54" t="s">
        <v>202</v>
      </c>
      <c r="H4846" s="54" t="s">
        <v>1011</v>
      </c>
      <c r="I4846" s="54" t="s">
        <v>1012</v>
      </c>
      <c r="J4846" s="54" t="s">
        <v>202</v>
      </c>
      <c r="K4846" s="54" t="s">
        <v>1013</v>
      </c>
      <c r="L4846" s="89">
        <v>41982</v>
      </c>
      <c r="M4846" s="89"/>
      <c r="N4846" s="54" t="s">
        <v>1014</v>
      </c>
      <c r="O4846" s="90">
        <v>3.0298199000000012E-3</v>
      </c>
      <c r="P4846" s="54">
        <v>1</v>
      </c>
    </row>
    <row r="4847" spans="1:16" ht="24">
      <c r="A4847" s="54" t="s">
        <v>225</v>
      </c>
      <c r="B4847" s="54" t="s">
        <v>185</v>
      </c>
      <c r="C4847" s="54" t="s">
        <v>1671</v>
      </c>
      <c r="D4847" s="54" t="s">
        <v>163</v>
      </c>
      <c r="E4847" s="54" t="s">
        <v>365</v>
      </c>
      <c r="F4847" s="54" t="s">
        <v>267</v>
      </c>
      <c r="G4847" s="54" t="s">
        <v>202</v>
      </c>
      <c r="H4847" s="54" t="s">
        <v>1011</v>
      </c>
      <c r="I4847" s="54" t="s">
        <v>1012</v>
      </c>
      <c r="J4847" s="54" t="s">
        <v>202</v>
      </c>
      <c r="K4847" s="54" t="s">
        <v>1015</v>
      </c>
      <c r="L4847" s="89">
        <v>41982</v>
      </c>
      <c r="M4847" s="89"/>
      <c r="N4847" s="54" t="s">
        <v>1016</v>
      </c>
      <c r="O4847" s="90">
        <v>5.7039619100000001E-2</v>
      </c>
      <c r="P4847" s="54">
        <v>19</v>
      </c>
    </row>
    <row r="4848" spans="1:16" ht="24">
      <c r="A4848" s="54" t="s">
        <v>225</v>
      </c>
      <c r="B4848" s="54" t="s">
        <v>185</v>
      </c>
      <c r="C4848" s="54" t="s">
        <v>1671</v>
      </c>
      <c r="D4848" s="54" t="s">
        <v>163</v>
      </c>
      <c r="E4848" s="54" t="s">
        <v>365</v>
      </c>
      <c r="F4848" s="54" t="s">
        <v>267</v>
      </c>
      <c r="G4848" s="54" t="s">
        <v>202</v>
      </c>
      <c r="H4848" s="54" t="s">
        <v>1011</v>
      </c>
      <c r="I4848" s="54" t="s">
        <v>1012</v>
      </c>
      <c r="J4848" s="54" t="s">
        <v>202</v>
      </c>
      <c r="K4848" s="54" t="s">
        <v>1011</v>
      </c>
      <c r="L4848" s="89">
        <v>41982</v>
      </c>
      <c r="M4848" s="89"/>
      <c r="N4848" s="54" t="s">
        <v>1017</v>
      </c>
      <c r="O4848" s="90">
        <v>6.9296818499999996E-2</v>
      </c>
      <c r="P4848" s="54">
        <v>22</v>
      </c>
    </row>
    <row r="4849" spans="1:16" ht="24">
      <c r="A4849" s="54" t="s">
        <v>225</v>
      </c>
      <c r="B4849" s="54" t="s">
        <v>185</v>
      </c>
      <c r="C4849" s="54" t="s">
        <v>1671</v>
      </c>
      <c r="D4849" s="54" t="s">
        <v>163</v>
      </c>
      <c r="E4849" s="54" t="s">
        <v>365</v>
      </c>
      <c r="F4849" s="54" t="s">
        <v>267</v>
      </c>
      <c r="G4849" s="54" t="s">
        <v>1018</v>
      </c>
      <c r="H4849" s="54" t="s">
        <v>1019</v>
      </c>
      <c r="I4849" s="54" t="s">
        <v>1020</v>
      </c>
      <c r="J4849" s="54" t="s">
        <v>1018</v>
      </c>
      <c r="K4849" s="54" t="s">
        <v>1023</v>
      </c>
      <c r="L4849" s="89">
        <v>41688</v>
      </c>
      <c r="M4849" s="89"/>
      <c r="N4849" s="54" t="s">
        <v>1024</v>
      </c>
      <c r="O4849" s="90">
        <v>2.68793396E-2</v>
      </c>
      <c r="P4849" s="54">
        <v>8</v>
      </c>
    </row>
    <row r="4850" spans="1:16" ht="24">
      <c r="A4850" s="54" t="s">
        <v>225</v>
      </c>
      <c r="B4850" s="54" t="s">
        <v>185</v>
      </c>
      <c r="C4850" s="54" t="s">
        <v>1671</v>
      </c>
      <c r="D4850" s="54" t="s">
        <v>163</v>
      </c>
      <c r="E4850" s="54" t="s">
        <v>365</v>
      </c>
      <c r="F4850" s="54" t="s">
        <v>267</v>
      </c>
      <c r="G4850" s="54" t="s">
        <v>1018</v>
      </c>
      <c r="H4850" s="54" t="s">
        <v>1019</v>
      </c>
      <c r="I4850" s="54" t="s">
        <v>1020</v>
      </c>
      <c r="J4850" s="54" t="s">
        <v>1018</v>
      </c>
      <c r="K4850" s="54" t="s">
        <v>1025</v>
      </c>
      <c r="L4850" s="89">
        <v>41688</v>
      </c>
      <c r="M4850" s="89"/>
      <c r="N4850" s="54" t="s">
        <v>1026</v>
      </c>
      <c r="O4850" s="90">
        <v>1.2119279700000001E-2</v>
      </c>
      <c r="P4850" s="54">
        <v>4</v>
      </c>
    </row>
    <row r="4851" spans="1:16" ht="24">
      <c r="A4851" s="54" t="s">
        <v>225</v>
      </c>
      <c r="B4851" s="54" t="s">
        <v>185</v>
      </c>
      <c r="C4851" s="54" t="s">
        <v>1671</v>
      </c>
      <c r="D4851" s="54" t="s">
        <v>163</v>
      </c>
      <c r="E4851" s="54" t="s">
        <v>365</v>
      </c>
      <c r="F4851" s="54" t="s">
        <v>267</v>
      </c>
      <c r="G4851" s="54" t="s">
        <v>1018</v>
      </c>
      <c r="H4851" s="54" t="s">
        <v>1019</v>
      </c>
      <c r="I4851" s="54" t="s">
        <v>1020</v>
      </c>
      <c r="J4851" s="54" t="s">
        <v>1018</v>
      </c>
      <c r="K4851" s="54" t="s">
        <v>1027</v>
      </c>
      <c r="L4851" s="89">
        <v>41688</v>
      </c>
      <c r="M4851" s="89"/>
      <c r="N4851" s="54" t="s">
        <v>1028</v>
      </c>
      <c r="O4851" s="90">
        <v>6.2409240800000002E-2</v>
      </c>
      <c r="P4851" s="54">
        <v>19</v>
      </c>
    </row>
    <row r="4852" spans="1:16" ht="24">
      <c r="A4852" s="54" t="s">
        <v>225</v>
      </c>
      <c r="B4852" s="54" t="s">
        <v>185</v>
      </c>
      <c r="C4852" s="54" t="s">
        <v>1671</v>
      </c>
      <c r="D4852" s="54" t="s">
        <v>163</v>
      </c>
      <c r="E4852" s="54" t="s">
        <v>365</v>
      </c>
      <c r="F4852" s="54" t="s">
        <v>267</v>
      </c>
      <c r="G4852" s="54" t="s">
        <v>1018</v>
      </c>
      <c r="H4852" s="54" t="s">
        <v>1019</v>
      </c>
      <c r="I4852" s="54" t="s">
        <v>1020</v>
      </c>
      <c r="J4852" s="54" t="s">
        <v>1018</v>
      </c>
      <c r="K4852" s="54" t="s">
        <v>1029</v>
      </c>
      <c r="L4852" s="89">
        <v>41688</v>
      </c>
      <c r="M4852" s="89"/>
      <c r="N4852" s="54" t="s">
        <v>1030</v>
      </c>
      <c r="O4852" s="90">
        <v>2.08067904E-2</v>
      </c>
      <c r="P4852" s="54">
        <v>9</v>
      </c>
    </row>
    <row r="4853" spans="1:16" ht="24">
      <c r="A4853" s="54" t="s">
        <v>225</v>
      </c>
      <c r="B4853" s="54" t="s">
        <v>185</v>
      </c>
      <c r="C4853" s="54" t="s">
        <v>1671</v>
      </c>
      <c r="D4853" s="54" t="s">
        <v>163</v>
      </c>
      <c r="E4853" s="54" t="s">
        <v>365</v>
      </c>
      <c r="F4853" s="54" t="s">
        <v>267</v>
      </c>
      <c r="G4853" s="54" t="s">
        <v>1018</v>
      </c>
      <c r="H4853" s="54" t="s">
        <v>1019</v>
      </c>
      <c r="I4853" s="54" t="s">
        <v>1020</v>
      </c>
      <c r="J4853" s="54" t="s">
        <v>1018</v>
      </c>
      <c r="K4853" s="54" t="s">
        <v>1031</v>
      </c>
      <c r="L4853" s="89">
        <v>41688</v>
      </c>
      <c r="M4853" s="89"/>
      <c r="N4853" s="54" t="s">
        <v>1032</v>
      </c>
      <c r="O4853" s="90">
        <v>0.10169036400000001</v>
      </c>
      <c r="P4853" s="54">
        <v>31</v>
      </c>
    </row>
    <row r="4854" spans="1:16" ht="24">
      <c r="A4854" s="54" t="s">
        <v>225</v>
      </c>
      <c r="B4854" s="54" t="s">
        <v>185</v>
      </c>
      <c r="C4854" s="54" t="s">
        <v>1671</v>
      </c>
      <c r="D4854" s="54" t="s">
        <v>163</v>
      </c>
      <c r="E4854" s="54" t="s">
        <v>365</v>
      </c>
      <c r="F4854" s="54" t="s">
        <v>267</v>
      </c>
      <c r="G4854" s="54" t="s">
        <v>1018</v>
      </c>
      <c r="H4854" s="54" t="s">
        <v>1019</v>
      </c>
      <c r="I4854" s="54" t="s">
        <v>1020</v>
      </c>
      <c r="J4854" s="54" t="s">
        <v>1018</v>
      </c>
      <c r="K4854" s="54" t="s">
        <v>1033</v>
      </c>
      <c r="L4854" s="89">
        <v>41688</v>
      </c>
      <c r="M4854" s="89"/>
      <c r="N4854" s="54" t="s">
        <v>1034</v>
      </c>
      <c r="O4854" s="90">
        <v>5.5951854999999997E-3</v>
      </c>
      <c r="P4854" s="54">
        <v>3</v>
      </c>
    </row>
    <row r="4855" spans="1:16" ht="24">
      <c r="A4855" s="54" t="s">
        <v>225</v>
      </c>
      <c r="B4855" s="54" t="s">
        <v>185</v>
      </c>
      <c r="C4855" s="54" t="s">
        <v>1671</v>
      </c>
      <c r="D4855" s="54" t="s">
        <v>163</v>
      </c>
      <c r="E4855" s="54" t="s">
        <v>365</v>
      </c>
      <c r="F4855" s="54" t="s">
        <v>267</v>
      </c>
      <c r="G4855" s="54" t="s">
        <v>1018</v>
      </c>
      <c r="H4855" s="54" t="s">
        <v>1019</v>
      </c>
      <c r="I4855" s="54" t="s">
        <v>1020</v>
      </c>
      <c r="J4855" s="54" t="s">
        <v>1018</v>
      </c>
      <c r="K4855" s="54" t="s">
        <v>1035</v>
      </c>
      <c r="L4855" s="89">
        <v>41688</v>
      </c>
      <c r="M4855" s="89"/>
      <c r="N4855" s="54" t="s">
        <v>1036</v>
      </c>
      <c r="O4855" s="90">
        <v>1.7714465200000001E-2</v>
      </c>
      <c r="P4855" s="54">
        <v>7</v>
      </c>
    </row>
    <row r="4856" spans="1:16" ht="24">
      <c r="A4856" s="54" t="s">
        <v>225</v>
      </c>
      <c r="B4856" s="54" t="s">
        <v>185</v>
      </c>
      <c r="C4856" s="54" t="s">
        <v>1671</v>
      </c>
      <c r="D4856" s="54" t="s">
        <v>163</v>
      </c>
      <c r="E4856" s="54" t="s">
        <v>365</v>
      </c>
      <c r="F4856" s="54" t="s">
        <v>267</v>
      </c>
      <c r="G4856" s="54" t="s">
        <v>1018</v>
      </c>
      <c r="H4856" s="54" t="s">
        <v>1019</v>
      </c>
      <c r="I4856" s="54" t="s">
        <v>1020</v>
      </c>
      <c r="J4856" s="54" t="s">
        <v>1018</v>
      </c>
      <c r="K4856" s="54" t="s">
        <v>1039</v>
      </c>
      <c r="L4856" s="89">
        <v>41688</v>
      </c>
      <c r="M4856" s="89"/>
      <c r="N4856" s="54" t="s">
        <v>1040</v>
      </c>
      <c r="O4856" s="90">
        <v>0.21689200889999999</v>
      </c>
      <c r="P4856" s="54">
        <v>70</v>
      </c>
    </row>
    <row r="4857" spans="1:16" ht="24">
      <c r="A4857" s="54" t="s">
        <v>225</v>
      </c>
      <c r="B4857" s="54" t="s">
        <v>185</v>
      </c>
      <c r="C4857" s="54" t="s">
        <v>1671</v>
      </c>
      <c r="D4857" s="54" t="s">
        <v>163</v>
      </c>
      <c r="E4857" s="54" t="s">
        <v>365</v>
      </c>
      <c r="F4857" s="54" t="s">
        <v>267</v>
      </c>
      <c r="G4857" s="54" t="s">
        <v>207</v>
      </c>
      <c r="H4857" s="54" t="s">
        <v>207</v>
      </c>
      <c r="I4857" s="54" t="s">
        <v>317</v>
      </c>
      <c r="J4857" s="54" t="s">
        <v>207</v>
      </c>
      <c r="K4857" s="54" t="s">
        <v>337</v>
      </c>
      <c r="L4857" s="89">
        <v>41674</v>
      </c>
      <c r="M4857" s="89"/>
      <c r="N4857" s="54" t="s">
        <v>1041</v>
      </c>
      <c r="O4857" s="90">
        <v>0.1322059991</v>
      </c>
      <c r="P4857" s="54">
        <v>51</v>
      </c>
    </row>
    <row r="4858" spans="1:16" ht="24">
      <c r="A4858" s="54" t="s">
        <v>225</v>
      </c>
      <c r="B4858" s="54" t="s">
        <v>185</v>
      </c>
      <c r="C4858" s="54" t="s">
        <v>1671</v>
      </c>
      <c r="D4858" s="54" t="s">
        <v>163</v>
      </c>
      <c r="E4858" s="54" t="s">
        <v>365</v>
      </c>
      <c r="F4858" s="54" t="s">
        <v>267</v>
      </c>
      <c r="G4858" s="54" t="s">
        <v>207</v>
      </c>
      <c r="H4858" s="54" t="s">
        <v>207</v>
      </c>
      <c r="I4858" s="54" t="s">
        <v>317</v>
      </c>
      <c r="J4858" s="54" t="s">
        <v>207</v>
      </c>
      <c r="K4858" s="54" t="s">
        <v>1042</v>
      </c>
      <c r="L4858" s="89">
        <v>41674</v>
      </c>
      <c r="M4858" s="89"/>
      <c r="N4858" s="54" t="s">
        <v>1043</v>
      </c>
      <c r="O4858" s="90">
        <v>0.10774145860000001</v>
      </c>
      <c r="P4858" s="54">
        <v>44</v>
      </c>
    </row>
    <row r="4859" spans="1:16" ht="24">
      <c r="A4859" s="54" t="s">
        <v>225</v>
      </c>
      <c r="B4859" s="54" t="s">
        <v>185</v>
      </c>
      <c r="C4859" s="54" t="s">
        <v>1671</v>
      </c>
      <c r="D4859" s="54" t="s">
        <v>163</v>
      </c>
      <c r="E4859" s="54" t="s">
        <v>365</v>
      </c>
      <c r="F4859" s="54" t="s">
        <v>267</v>
      </c>
      <c r="G4859" s="54" t="s">
        <v>207</v>
      </c>
      <c r="H4859" s="54" t="s">
        <v>207</v>
      </c>
      <c r="I4859" s="54" t="s">
        <v>317</v>
      </c>
      <c r="J4859" s="54" t="s">
        <v>207</v>
      </c>
      <c r="K4859" s="54" t="s">
        <v>1044</v>
      </c>
      <c r="L4859" s="89">
        <v>41674</v>
      </c>
      <c r="M4859" s="89"/>
      <c r="N4859" s="54" t="s">
        <v>1045</v>
      </c>
      <c r="O4859" s="90">
        <v>9.9637686900000022E-2</v>
      </c>
      <c r="P4859" s="54">
        <v>39</v>
      </c>
    </row>
    <row r="4860" spans="1:16" ht="24">
      <c r="A4860" s="54" t="s">
        <v>225</v>
      </c>
      <c r="B4860" s="54" t="s">
        <v>185</v>
      </c>
      <c r="C4860" s="54" t="s">
        <v>1671</v>
      </c>
      <c r="D4860" s="54" t="s">
        <v>163</v>
      </c>
      <c r="E4860" s="54" t="s">
        <v>365</v>
      </c>
      <c r="F4860" s="54" t="s">
        <v>267</v>
      </c>
      <c r="G4860" s="54" t="s">
        <v>207</v>
      </c>
      <c r="H4860" s="54" t="s">
        <v>207</v>
      </c>
      <c r="I4860" s="54" t="s">
        <v>317</v>
      </c>
      <c r="J4860" s="54" t="s">
        <v>207</v>
      </c>
      <c r="K4860" s="54" t="s">
        <v>318</v>
      </c>
      <c r="L4860" s="89">
        <v>41674</v>
      </c>
      <c r="M4860" s="89"/>
      <c r="N4860" s="54" t="s">
        <v>319</v>
      </c>
      <c r="O4860" s="90">
        <v>0.10184649580000001</v>
      </c>
      <c r="P4860" s="54">
        <v>36</v>
      </c>
    </row>
    <row r="4861" spans="1:16" ht="24">
      <c r="A4861" s="54" t="s">
        <v>225</v>
      </c>
      <c r="B4861" s="54" t="s">
        <v>185</v>
      </c>
      <c r="C4861" s="54" t="s">
        <v>1671</v>
      </c>
      <c r="D4861" s="54" t="s">
        <v>163</v>
      </c>
      <c r="E4861" s="54" t="s">
        <v>365</v>
      </c>
      <c r="F4861" s="54" t="s">
        <v>267</v>
      </c>
      <c r="G4861" s="54" t="s">
        <v>207</v>
      </c>
      <c r="H4861" s="54" t="s">
        <v>207</v>
      </c>
      <c r="I4861" s="54" t="s">
        <v>317</v>
      </c>
      <c r="J4861" s="54" t="s">
        <v>207</v>
      </c>
      <c r="K4861" s="54" t="s">
        <v>340</v>
      </c>
      <c r="L4861" s="89">
        <v>41674</v>
      </c>
      <c r="M4861" s="89"/>
      <c r="N4861" s="54" t="s">
        <v>1046</v>
      </c>
      <c r="O4861" s="90">
        <v>0.16209652350000001</v>
      </c>
      <c r="P4861" s="54">
        <v>63</v>
      </c>
    </row>
    <row r="4862" spans="1:16" ht="24">
      <c r="A4862" s="54" t="s">
        <v>225</v>
      </c>
      <c r="B4862" s="54" t="s">
        <v>185</v>
      </c>
      <c r="C4862" s="54" t="s">
        <v>1671</v>
      </c>
      <c r="D4862" s="54" t="s">
        <v>163</v>
      </c>
      <c r="E4862" s="54" t="s">
        <v>365</v>
      </c>
      <c r="F4862" s="54" t="s">
        <v>267</v>
      </c>
      <c r="G4862" s="54" t="s">
        <v>207</v>
      </c>
      <c r="H4862" s="54" t="s">
        <v>207</v>
      </c>
      <c r="I4862" s="54" t="s">
        <v>317</v>
      </c>
      <c r="J4862" s="54" t="s">
        <v>207</v>
      </c>
      <c r="K4862" s="54" t="s">
        <v>320</v>
      </c>
      <c r="L4862" s="89">
        <v>41674</v>
      </c>
      <c r="M4862" s="89"/>
      <c r="N4862" s="54" t="s">
        <v>321</v>
      </c>
      <c r="O4862" s="90">
        <v>0.16551554369999999</v>
      </c>
      <c r="P4862" s="54">
        <v>61</v>
      </c>
    </row>
    <row r="4863" spans="1:16" ht="24">
      <c r="A4863" s="54" t="s">
        <v>225</v>
      </c>
      <c r="B4863" s="54" t="s">
        <v>185</v>
      </c>
      <c r="C4863" s="54" t="s">
        <v>1671</v>
      </c>
      <c r="D4863" s="54" t="s">
        <v>163</v>
      </c>
      <c r="E4863" s="54" t="s">
        <v>365</v>
      </c>
      <c r="F4863" s="54" t="s">
        <v>267</v>
      </c>
      <c r="G4863" s="54" t="s">
        <v>207</v>
      </c>
      <c r="H4863" s="54" t="s">
        <v>207</v>
      </c>
      <c r="I4863" s="54" t="s">
        <v>317</v>
      </c>
      <c r="J4863" s="54" t="s">
        <v>207</v>
      </c>
      <c r="K4863" s="54" t="s">
        <v>1047</v>
      </c>
      <c r="L4863" s="89">
        <v>41674</v>
      </c>
      <c r="M4863" s="89"/>
      <c r="N4863" s="54" t="s">
        <v>1048</v>
      </c>
      <c r="O4863" s="90">
        <v>0.23376520949999999</v>
      </c>
      <c r="P4863" s="54">
        <v>83</v>
      </c>
    </row>
    <row r="4864" spans="1:16" ht="24">
      <c r="A4864" s="54" t="s">
        <v>225</v>
      </c>
      <c r="B4864" s="54" t="s">
        <v>185</v>
      </c>
      <c r="C4864" s="54" t="s">
        <v>1671</v>
      </c>
      <c r="D4864" s="54" t="s">
        <v>163</v>
      </c>
      <c r="E4864" s="54" t="s">
        <v>365</v>
      </c>
      <c r="F4864" s="54" t="s">
        <v>267</v>
      </c>
      <c r="G4864" s="54" t="s">
        <v>207</v>
      </c>
      <c r="H4864" s="54" t="s">
        <v>207</v>
      </c>
      <c r="I4864" s="54" t="s">
        <v>317</v>
      </c>
      <c r="J4864" s="54" t="s">
        <v>207</v>
      </c>
      <c r="K4864" s="54" t="s">
        <v>1049</v>
      </c>
      <c r="L4864" s="89">
        <v>41674</v>
      </c>
      <c r="M4864" s="89"/>
      <c r="N4864" s="54" t="s">
        <v>1050</v>
      </c>
      <c r="O4864" s="90">
        <v>3.5000000000000001E-3</v>
      </c>
      <c r="P4864" s="54">
        <v>1</v>
      </c>
    </row>
    <row r="4865" spans="1:16" ht="24">
      <c r="A4865" s="54" t="s">
        <v>225</v>
      </c>
      <c r="B4865" s="54" t="s">
        <v>185</v>
      </c>
      <c r="C4865" s="54" t="s">
        <v>1671</v>
      </c>
      <c r="D4865" s="54" t="s">
        <v>163</v>
      </c>
      <c r="E4865" s="54" t="s">
        <v>365</v>
      </c>
      <c r="F4865" s="54" t="s">
        <v>267</v>
      </c>
      <c r="G4865" s="54" t="s">
        <v>207</v>
      </c>
      <c r="H4865" s="54" t="s">
        <v>207</v>
      </c>
      <c r="I4865" s="54" t="s">
        <v>317</v>
      </c>
      <c r="J4865" s="54" t="s">
        <v>207</v>
      </c>
      <c r="K4865" s="54" t="s">
        <v>1051</v>
      </c>
      <c r="L4865" s="89">
        <v>41674</v>
      </c>
      <c r="M4865" s="89"/>
      <c r="N4865" s="54" t="s">
        <v>1052</v>
      </c>
      <c r="O4865" s="90">
        <v>2.35596717E-2</v>
      </c>
      <c r="P4865" s="54">
        <v>14</v>
      </c>
    </row>
    <row r="4866" spans="1:16" ht="24">
      <c r="A4866" s="54" t="s">
        <v>225</v>
      </c>
      <c r="B4866" s="54" t="s">
        <v>185</v>
      </c>
      <c r="C4866" s="54" t="s">
        <v>1671</v>
      </c>
      <c r="D4866" s="54" t="s">
        <v>163</v>
      </c>
      <c r="E4866" s="54" t="s">
        <v>365</v>
      </c>
      <c r="F4866" s="54" t="s">
        <v>267</v>
      </c>
      <c r="G4866" s="54" t="s">
        <v>207</v>
      </c>
      <c r="H4866" s="54" t="s">
        <v>207</v>
      </c>
      <c r="I4866" s="54" t="s">
        <v>317</v>
      </c>
      <c r="J4866" s="54" t="s">
        <v>207</v>
      </c>
      <c r="K4866" s="54" t="s">
        <v>1055</v>
      </c>
      <c r="L4866" s="89">
        <v>41674</v>
      </c>
      <c r="M4866" s="89"/>
      <c r="N4866" s="54" t="s">
        <v>1056</v>
      </c>
      <c r="O4866" s="90">
        <v>0.15312068710000001</v>
      </c>
      <c r="P4866" s="54">
        <v>54</v>
      </c>
    </row>
    <row r="4867" spans="1:16" ht="24">
      <c r="A4867" s="54" t="s">
        <v>225</v>
      </c>
      <c r="B4867" s="54" t="s">
        <v>185</v>
      </c>
      <c r="C4867" s="54" t="s">
        <v>1671</v>
      </c>
      <c r="D4867" s="54" t="s">
        <v>163</v>
      </c>
      <c r="E4867" s="54" t="s">
        <v>365</v>
      </c>
      <c r="F4867" s="54" t="s">
        <v>267</v>
      </c>
      <c r="G4867" s="54" t="s">
        <v>207</v>
      </c>
      <c r="H4867" s="54" t="s">
        <v>207</v>
      </c>
      <c r="I4867" s="54" t="s">
        <v>317</v>
      </c>
      <c r="J4867" s="54" t="s">
        <v>207</v>
      </c>
      <c r="K4867" s="54" t="s">
        <v>322</v>
      </c>
      <c r="L4867" s="89">
        <v>41674</v>
      </c>
      <c r="M4867" s="89"/>
      <c r="N4867" s="54" t="s">
        <v>323</v>
      </c>
      <c r="O4867" s="90">
        <v>0.1572724965</v>
      </c>
      <c r="P4867" s="54">
        <v>60</v>
      </c>
    </row>
    <row r="4868" spans="1:16" ht="24">
      <c r="A4868" s="54" t="s">
        <v>225</v>
      </c>
      <c r="B4868" s="54" t="s">
        <v>185</v>
      </c>
      <c r="C4868" s="54" t="s">
        <v>1671</v>
      </c>
      <c r="D4868" s="54" t="s">
        <v>163</v>
      </c>
      <c r="E4868" s="54" t="s">
        <v>365</v>
      </c>
      <c r="F4868" s="54" t="s">
        <v>267</v>
      </c>
      <c r="G4868" s="54" t="s">
        <v>204</v>
      </c>
      <c r="H4868" s="54" t="s">
        <v>205</v>
      </c>
      <c r="I4868" s="54" t="s">
        <v>324</v>
      </c>
      <c r="J4868" s="54" t="s">
        <v>204</v>
      </c>
      <c r="K4868" s="54" t="s">
        <v>325</v>
      </c>
      <c r="L4868" s="89">
        <v>42171</v>
      </c>
      <c r="M4868" s="89"/>
      <c r="N4868" s="54" t="s">
        <v>326</v>
      </c>
      <c r="O4868" s="90">
        <v>0.30670130370000009</v>
      </c>
      <c r="P4868" s="54">
        <v>102</v>
      </c>
    </row>
    <row r="4869" spans="1:16" ht="24">
      <c r="A4869" s="54" t="s">
        <v>225</v>
      </c>
      <c r="B4869" s="54" t="s">
        <v>185</v>
      </c>
      <c r="C4869" s="54" t="s">
        <v>1671</v>
      </c>
      <c r="D4869" s="54" t="s">
        <v>163</v>
      </c>
      <c r="E4869" s="54" t="s">
        <v>365</v>
      </c>
      <c r="F4869" s="54" t="s">
        <v>267</v>
      </c>
      <c r="G4869" s="54" t="s">
        <v>204</v>
      </c>
      <c r="H4869" s="54" t="s">
        <v>205</v>
      </c>
      <c r="I4869" s="54" t="s">
        <v>324</v>
      </c>
      <c r="J4869" s="54" t="s">
        <v>204</v>
      </c>
      <c r="K4869" s="54" t="s">
        <v>1057</v>
      </c>
      <c r="L4869" s="89">
        <v>42171</v>
      </c>
      <c r="M4869" s="89"/>
      <c r="N4869" s="54" t="s">
        <v>1058</v>
      </c>
      <c r="O4869" s="90">
        <v>0.1155595633</v>
      </c>
      <c r="P4869" s="54">
        <v>37</v>
      </c>
    </row>
    <row r="4870" spans="1:16" ht="24">
      <c r="A4870" s="54" t="s">
        <v>225</v>
      </c>
      <c r="B4870" s="54" t="s">
        <v>185</v>
      </c>
      <c r="C4870" s="54" t="s">
        <v>1671</v>
      </c>
      <c r="D4870" s="54" t="s">
        <v>163</v>
      </c>
      <c r="E4870" s="54" t="s">
        <v>365</v>
      </c>
      <c r="F4870" s="54" t="s">
        <v>267</v>
      </c>
      <c r="G4870" s="54" t="s">
        <v>204</v>
      </c>
      <c r="H4870" s="54" t="s">
        <v>205</v>
      </c>
      <c r="I4870" s="54" t="s">
        <v>324</v>
      </c>
      <c r="J4870" s="54" t="s">
        <v>204</v>
      </c>
      <c r="K4870" s="54" t="s">
        <v>1059</v>
      </c>
      <c r="L4870" s="89">
        <v>42171</v>
      </c>
      <c r="M4870" s="89"/>
      <c r="N4870" s="54" t="s">
        <v>1060</v>
      </c>
      <c r="O4870" s="90">
        <v>0.2454019777</v>
      </c>
      <c r="P4870" s="54">
        <v>83</v>
      </c>
    </row>
    <row r="4871" spans="1:16" ht="24">
      <c r="A4871" s="54" t="s">
        <v>225</v>
      </c>
      <c r="B4871" s="54" t="s">
        <v>185</v>
      </c>
      <c r="C4871" s="54" t="s">
        <v>1671</v>
      </c>
      <c r="D4871" s="54" t="s">
        <v>163</v>
      </c>
      <c r="E4871" s="54" t="s">
        <v>365</v>
      </c>
      <c r="F4871" s="54" t="s">
        <v>267</v>
      </c>
      <c r="G4871" s="54" t="s">
        <v>204</v>
      </c>
      <c r="H4871" s="54" t="s">
        <v>205</v>
      </c>
      <c r="I4871" s="54" t="s">
        <v>324</v>
      </c>
      <c r="J4871" s="54" t="s">
        <v>204</v>
      </c>
      <c r="K4871" s="54" t="s">
        <v>1061</v>
      </c>
      <c r="L4871" s="89">
        <v>42171</v>
      </c>
      <c r="M4871" s="89"/>
      <c r="N4871" s="54" t="s">
        <v>1062</v>
      </c>
      <c r="O4871" s="90">
        <v>0.14223718069999999</v>
      </c>
      <c r="P4871" s="54">
        <v>47</v>
      </c>
    </row>
    <row r="4872" spans="1:16" ht="24">
      <c r="A4872" s="54" t="s">
        <v>225</v>
      </c>
      <c r="B4872" s="54" t="s">
        <v>185</v>
      </c>
      <c r="C4872" s="54" t="s">
        <v>1671</v>
      </c>
      <c r="D4872" s="54" t="s">
        <v>163</v>
      </c>
      <c r="E4872" s="54" t="s">
        <v>365</v>
      </c>
      <c r="F4872" s="54" t="s">
        <v>267</v>
      </c>
      <c r="G4872" s="54" t="s">
        <v>204</v>
      </c>
      <c r="H4872" s="54" t="s">
        <v>205</v>
      </c>
      <c r="I4872" s="54" t="s">
        <v>324</v>
      </c>
      <c r="J4872" s="54" t="s">
        <v>204</v>
      </c>
      <c r="K4872" s="54" t="s">
        <v>1063</v>
      </c>
      <c r="L4872" s="89">
        <v>42171</v>
      </c>
      <c r="M4872" s="89"/>
      <c r="N4872" s="54" t="s">
        <v>1064</v>
      </c>
      <c r="O4872" s="90">
        <v>0.12082238670000001</v>
      </c>
      <c r="P4872" s="54">
        <v>41</v>
      </c>
    </row>
    <row r="4873" spans="1:16" ht="24">
      <c r="A4873" s="54" t="s">
        <v>225</v>
      </c>
      <c r="B4873" s="54" t="s">
        <v>185</v>
      </c>
      <c r="C4873" s="54" t="s">
        <v>1671</v>
      </c>
      <c r="D4873" s="54" t="s">
        <v>163</v>
      </c>
      <c r="E4873" s="54" t="s">
        <v>365</v>
      </c>
      <c r="F4873" s="54" t="s">
        <v>267</v>
      </c>
      <c r="G4873" s="54" t="s">
        <v>204</v>
      </c>
      <c r="H4873" s="54" t="s">
        <v>205</v>
      </c>
      <c r="I4873" s="54" t="s">
        <v>324</v>
      </c>
      <c r="J4873" s="54" t="s">
        <v>204</v>
      </c>
      <c r="K4873" s="54" t="s">
        <v>327</v>
      </c>
      <c r="L4873" s="89">
        <v>42171</v>
      </c>
      <c r="M4873" s="89"/>
      <c r="N4873" s="54" t="s">
        <v>328</v>
      </c>
      <c r="O4873" s="90">
        <v>0.2461049052</v>
      </c>
      <c r="P4873" s="54">
        <v>82</v>
      </c>
    </row>
    <row r="4874" spans="1:16" ht="24">
      <c r="A4874" s="54" t="s">
        <v>225</v>
      </c>
      <c r="B4874" s="54" t="s">
        <v>185</v>
      </c>
      <c r="C4874" s="54" t="s">
        <v>1671</v>
      </c>
      <c r="D4874" s="54" t="s">
        <v>163</v>
      </c>
      <c r="E4874" s="54" t="s">
        <v>365</v>
      </c>
      <c r="F4874" s="54" t="s">
        <v>267</v>
      </c>
      <c r="G4874" s="54" t="s">
        <v>204</v>
      </c>
      <c r="H4874" s="54" t="s">
        <v>205</v>
      </c>
      <c r="I4874" s="54" t="s">
        <v>324</v>
      </c>
      <c r="J4874" s="54" t="s">
        <v>204</v>
      </c>
      <c r="K4874" s="54" t="s">
        <v>329</v>
      </c>
      <c r="L4874" s="89">
        <v>42171</v>
      </c>
      <c r="M4874" s="89"/>
      <c r="N4874" s="54" t="s">
        <v>330</v>
      </c>
      <c r="O4874" s="90">
        <v>6.8813889700000005E-2</v>
      </c>
      <c r="P4874" s="54">
        <v>22</v>
      </c>
    </row>
    <row r="4875" spans="1:16" ht="24">
      <c r="A4875" s="54" t="s">
        <v>225</v>
      </c>
      <c r="B4875" s="54" t="s">
        <v>185</v>
      </c>
      <c r="C4875" s="54" t="s">
        <v>1671</v>
      </c>
      <c r="D4875" s="54" t="s">
        <v>163</v>
      </c>
      <c r="E4875" s="54" t="s">
        <v>365</v>
      </c>
      <c r="F4875" s="54" t="s">
        <v>267</v>
      </c>
      <c r="G4875" s="54" t="s">
        <v>204</v>
      </c>
      <c r="H4875" s="54" t="s">
        <v>205</v>
      </c>
      <c r="I4875" s="54" t="s">
        <v>324</v>
      </c>
      <c r="J4875" s="54" t="s">
        <v>204</v>
      </c>
      <c r="K4875" s="54" t="s">
        <v>1065</v>
      </c>
      <c r="L4875" s="89">
        <v>42171</v>
      </c>
      <c r="M4875" s="89"/>
      <c r="N4875" s="54" t="s">
        <v>1066</v>
      </c>
      <c r="O4875" s="90">
        <v>0.15573701009999999</v>
      </c>
      <c r="P4875" s="54">
        <v>53</v>
      </c>
    </row>
    <row r="4876" spans="1:16" ht="24">
      <c r="A4876" s="54" t="s">
        <v>225</v>
      </c>
      <c r="B4876" s="54" t="s">
        <v>185</v>
      </c>
      <c r="C4876" s="54" t="s">
        <v>1671</v>
      </c>
      <c r="D4876" s="54" t="s">
        <v>163</v>
      </c>
      <c r="E4876" s="54" t="s">
        <v>365</v>
      </c>
      <c r="F4876" s="54" t="s">
        <v>267</v>
      </c>
      <c r="G4876" s="54" t="s">
        <v>204</v>
      </c>
      <c r="H4876" s="54" t="s">
        <v>331</v>
      </c>
      <c r="I4876" s="54" t="s">
        <v>332</v>
      </c>
      <c r="J4876" s="54" t="s">
        <v>204</v>
      </c>
      <c r="K4876" s="54" t="s">
        <v>331</v>
      </c>
      <c r="L4876" s="89">
        <v>42101</v>
      </c>
      <c r="M4876" s="89"/>
      <c r="N4876" s="54" t="s">
        <v>333</v>
      </c>
      <c r="O4876" s="90">
        <v>0.20997304720000001</v>
      </c>
      <c r="P4876" s="54">
        <v>69</v>
      </c>
    </row>
    <row r="4877" spans="1:16" ht="24">
      <c r="A4877" s="54" t="s">
        <v>225</v>
      </c>
      <c r="B4877" s="54" t="s">
        <v>185</v>
      </c>
      <c r="C4877" s="54" t="s">
        <v>1671</v>
      </c>
      <c r="D4877" s="54" t="s">
        <v>163</v>
      </c>
      <c r="E4877" s="54" t="s">
        <v>365</v>
      </c>
      <c r="F4877" s="54" t="s">
        <v>267</v>
      </c>
      <c r="G4877" s="54" t="s">
        <v>204</v>
      </c>
      <c r="H4877" s="54" t="s">
        <v>206</v>
      </c>
      <c r="I4877" s="54" t="s">
        <v>1069</v>
      </c>
      <c r="J4877" s="54" t="s">
        <v>204</v>
      </c>
      <c r="K4877" s="54" t="s">
        <v>1070</v>
      </c>
      <c r="L4877" s="89">
        <v>41688</v>
      </c>
      <c r="M4877" s="89"/>
      <c r="N4877" s="54" t="s">
        <v>1071</v>
      </c>
      <c r="O4877" s="90">
        <v>0.60233058240000004</v>
      </c>
      <c r="P4877" s="54">
        <v>198</v>
      </c>
    </row>
    <row r="4878" spans="1:16" ht="24">
      <c r="A4878" s="54" t="s">
        <v>225</v>
      </c>
      <c r="B4878" s="54" t="s">
        <v>185</v>
      </c>
      <c r="C4878" s="54" t="s">
        <v>1671</v>
      </c>
      <c r="D4878" s="54" t="s">
        <v>163</v>
      </c>
      <c r="E4878" s="54" t="s">
        <v>365</v>
      </c>
      <c r="F4878" s="54" t="s">
        <v>267</v>
      </c>
      <c r="G4878" s="54" t="s">
        <v>204</v>
      </c>
      <c r="H4878" s="54" t="s">
        <v>206</v>
      </c>
      <c r="I4878" s="54" t="s">
        <v>1069</v>
      </c>
      <c r="J4878" s="54" t="s">
        <v>204</v>
      </c>
      <c r="K4878" s="54" t="s">
        <v>1072</v>
      </c>
      <c r="L4878" s="89">
        <v>41688</v>
      </c>
      <c r="M4878" s="89"/>
      <c r="N4878" s="54" t="s">
        <v>1073</v>
      </c>
      <c r="O4878" s="90">
        <v>0.4156104008</v>
      </c>
      <c r="P4878" s="54">
        <v>143</v>
      </c>
    </row>
    <row r="4879" spans="1:16" ht="24">
      <c r="A4879" s="54" t="s">
        <v>225</v>
      </c>
      <c r="B4879" s="54" t="s">
        <v>185</v>
      </c>
      <c r="C4879" s="54" t="s">
        <v>1671</v>
      </c>
      <c r="D4879" s="54" t="s">
        <v>163</v>
      </c>
      <c r="E4879" s="54" t="s">
        <v>365</v>
      </c>
      <c r="F4879" s="54" t="s">
        <v>267</v>
      </c>
      <c r="G4879" s="54" t="s">
        <v>204</v>
      </c>
      <c r="H4879" s="54" t="s">
        <v>206</v>
      </c>
      <c r="I4879" s="54" t="s">
        <v>1069</v>
      </c>
      <c r="J4879" s="54" t="s">
        <v>204</v>
      </c>
      <c r="K4879" s="54" t="s">
        <v>1074</v>
      </c>
      <c r="L4879" s="89">
        <v>41688</v>
      </c>
      <c r="M4879" s="89"/>
      <c r="N4879" s="54" t="s">
        <v>1075</v>
      </c>
      <c r="O4879" s="90">
        <v>0.28083783500000009</v>
      </c>
      <c r="P4879" s="54">
        <v>94</v>
      </c>
    </row>
    <row r="4880" spans="1:16" ht="24">
      <c r="A4880" s="54" t="s">
        <v>225</v>
      </c>
      <c r="B4880" s="54" t="s">
        <v>185</v>
      </c>
      <c r="C4880" s="54" t="s">
        <v>1671</v>
      </c>
      <c r="D4880" s="54" t="s">
        <v>163</v>
      </c>
      <c r="E4880" s="54" t="s">
        <v>365</v>
      </c>
      <c r="F4880" s="54" t="s">
        <v>267</v>
      </c>
      <c r="G4880" s="54" t="s">
        <v>204</v>
      </c>
      <c r="H4880" s="54" t="s">
        <v>206</v>
      </c>
      <c r="I4880" s="54" t="s">
        <v>1069</v>
      </c>
      <c r="J4880" s="54" t="s">
        <v>204</v>
      </c>
      <c r="K4880" s="54" t="s">
        <v>1076</v>
      </c>
      <c r="L4880" s="89">
        <v>41688</v>
      </c>
      <c r="M4880" s="89"/>
      <c r="N4880" s="54" t="s">
        <v>1077</v>
      </c>
      <c r="O4880" s="90">
        <v>0.26266463550000002</v>
      </c>
      <c r="P4880" s="54">
        <v>93</v>
      </c>
    </row>
    <row r="4881" spans="1:16" ht="24">
      <c r="A4881" s="54" t="s">
        <v>225</v>
      </c>
      <c r="B4881" s="54" t="s">
        <v>185</v>
      </c>
      <c r="C4881" s="54" t="s">
        <v>1671</v>
      </c>
      <c r="D4881" s="54" t="s">
        <v>163</v>
      </c>
      <c r="E4881" s="54" t="s">
        <v>365</v>
      </c>
      <c r="F4881" s="54" t="s">
        <v>267</v>
      </c>
      <c r="G4881" s="54" t="s">
        <v>204</v>
      </c>
      <c r="H4881" s="54" t="s">
        <v>206</v>
      </c>
      <c r="I4881" s="54" t="s">
        <v>1069</v>
      </c>
      <c r="J4881" s="54" t="s">
        <v>204</v>
      </c>
      <c r="K4881" s="54" t="s">
        <v>1078</v>
      </c>
      <c r="L4881" s="89">
        <v>41688</v>
      </c>
      <c r="M4881" s="89"/>
      <c r="N4881" s="54" t="s">
        <v>1079</v>
      </c>
      <c r="O4881" s="90">
        <v>1.3428267147999999</v>
      </c>
      <c r="P4881" s="54">
        <v>451</v>
      </c>
    </row>
    <row r="4882" spans="1:16" ht="24">
      <c r="A4882" s="54" t="s">
        <v>225</v>
      </c>
      <c r="B4882" s="54" t="s">
        <v>185</v>
      </c>
      <c r="C4882" s="54" t="s">
        <v>1671</v>
      </c>
      <c r="D4882" s="54" t="s">
        <v>163</v>
      </c>
      <c r="E4882" s="54" t="s">
        <v>365</v>
      </c>
      <c r="F4882" s="54" t="s">
        <v>267</v>
      </c>
      <c r="G4882" s="54" t="s">
        <v>204</v>
      </c>
      <c r="H4882" s="54" t="s">
        <v>206</v>
      </c>
      <c r="I4882" s="54" t="s">
        <v>1069</v>
      </c>
      <c r="J4882" s="54" t="s">
        <v>204</v>
      </c>
      <c r="K4882" s="54" t="s">
        <v>1080</v>
      </c>
      <c r="L4882" s="89">
        <v>41688</v>
      </c>
      <c r="M4882" s="89"/>
      <c r="N4882" s="54" t="s">
        <v>1081</v>
      </c>
      <c r="O4882" s="90">
        <v>0.51918293680000005</v>
      </c>
      <c r="P4882" s="54">
        <v>173</v>
      </c>
    </row>
    <row r="4883" spans="1:16" ht="24">
      <c r="A4883" s="54" t="s">
        <v>225</v>
      </c>
      <c r="B4883" s="54" t="s">
        <v>185</v>
      </c>
      <c r="C4883" s="54" t="s">
        <v>1671</v>
      </c>
      <c r="D4883" s="54" t="s">
        <v>163</v>
      </c>
      <c r="E4883" s="54" t="s">
        <v>365</v>
      </c>
      <c r="F4883" s="54" t="s">
        <v>267</v>
      </c>
      <c r="G4883" s="54" t="s">
        <v>204</v>
      </c>
      <c r="H4883" s="54" t="s">
        <v>206</v>
      </c>
      <c r="I4883" s="54" t="s">
        <v>1069</v>
      </c>
      <c r="J4883" s="54" t="s">
        <v>204</v>
      </c>
      <c r="K4883" s="54" t="s">
        <v>1082</v>
      </c>
      <c r="L4883" s="89">
        <v>41688</v>
      </c>
      <c r="M4883" s="89"/>
      <c r="N4883" s="54" t="s">
        <v>1083</v>
      </c>
      <c r="O4883" s="90">
        <v>0.47204276049999999</v>
      </c>
      <c r="P4883" s="54">
        <v>151</v>
      </c>
    </row>
    <row r="4884" spans="1:16" ht="24">
      <c r="A4884" s="54" t="s">
        <v>225</v>
      </c>
      <c r="B4884" s="54" t="s">
        <v>185</v>
      </c>
      <c r="C4884" s="54" t="s">
        <v>1671</v>
      </c>
      <c r="D4884" s="54" t="s">
        <v>163</v>
      </c>
      <c r="E4884" s="54" t="s">
        <v>365</v>
      </c>
      <c r="F4884" s="54" t="s">
        <v>267</v>
      </c>
      <c r="G4884" s="54" t="s">
        <v>204</v>
      </c>
      <c r="H4884" s="54" t="s">
        <v>206</v>
      </c>
      <c r="I4884" s="54" t="s">
        <v>1069</v>
      </c>
      <c r="J4884" s="54" t="s">
        <v>204</v>
      </c>
      <c r="K4884" s="54" t="s">
        <v>1084</v>
      </c>
      <c r="L4884" s="89">
        <v>41688</v>
      </c>
      <c r="M4884" s="89"/>
      <c r="N4884" s="54" t="s">
        <v>1085</v>
      </c>
      <c r="O4884" s="90">
        <v>3.5000000000000001E-3</v>
      </c>
      <c r="P4884" s="54">
        <v>1</v>
      </c>
    </row>
    <row r="4885" spans="1:16" ht="24">
      <c r="A4885" s="54" t="s">
        <v>225</v>
      </c>
      <c r="B4885" s="54" t="s">
        <v>185</v>
      </c>
      <c r="C4885" s="54" t="s">
        <v>1671</v>
      </c>
      <c r="D4885" s="54" t="s">
        <v>163</v>
      </c>
      <c r="E4885" s="54" t="s">
        <v>365</v>
      </c>
      <c r="F4885" s="54" t="s">
        <v>267</v>
      </c>
      <c r="G4885" s="54" t="s">
        <v>204</v>
      </c>
      <c r="H4885" s="54" t="s">
        <v>206</v>
      </c>
      <c r="I4885" s="54" t="s">
        <v>1069</v>
      </c>
      <c r="J4885" s="54" t="s">
        <v>204</v>
      </c>
      <c r="K4885" s="54" t="s">
        <v>1086</v>
      </c>
      <c r="L4885" s="89">
        <v>41688</v>
      </c>
      <c r="M4885" s="89"/>
      <c r="N4885" s="54" t="s">
        <v>1087</v>
      </c>
      <c r="O4885" s="90">
        <v>0.42096821210000002</v>
      </c>
      <c r="P4885" s="54">
        <v>144</v>
      </c>
    </row>
    <row r="4886" spans="1:16" ht="24">
      <c r="A4886" s="54" t="s">
        <v>225</v>
      </c>
      <c r="B4886" s="54" t="s">
        <v>185</v>
      </c>
      <c r="C4886" s="54" t="s">
        <v>1671</v>
      </c>
      <c r="D4886" s="54" t="s">
        <v>163</v>
      </c>
      <c r="E4886" s="54" t="s">
        <v>365</v>
      </c>
      <c r="F4886" s="54" t="s">
        <v>267</v>
      </c>
      <c r="G4886" s="54" t="s">
        <v>204</v>
      </c>
      <c r="H4886" s="54" t="s">
        <v>206</v>
      </c>
      <c r="I4886" s="54" t="s">
        <v>1069</v>
      </c>
      <c r="J4886" s="54" t="s">
        <v>204</v>
      </c>
      <c r="K4886" s="54" t="s">
        <v>1088</v>
      </c>
      <c r="L4886" s="89">
        <v>41688</v>
      </c>
      <c r="M4886" s="89"/>
      <c r="N4886" s="54" t="s">
        <v>1089</v>
      </c>
      <c r="O4886" s="90">
        <v>0.70935892150000002</v>
      </c>
      <c r="P4886" s="54">
        <v>236</v>
      </c>
    </row>
    <row r="4887" spans="1:16" ht="24">
      <c r="A4887" s="54" t="s">
        <v>225</v>
      </c>
      <c r="B4887" s="54" t="s">
        <v>185</v>
      </c>
      <c r="C4887" s="54" t="s">
        <v>1671</v>
      </c>
      <c r="D4887" s="54" t="s">
        <v>163</v>
      </c>
      <c r="E4887" s="54" t="s">
        <v>365</v>
      </c>
      <c r="F4887" s="54" t="s">
        <v>267</v>
      </c>
      <c r="G4887" s="54" t="s">
        <v>204</v>
      </c>
      <c r="H4887" s="54" t="s">
        <v>206</v>
      </c>
      <c r="I4887" s="54" t="s">
        <v>1069</v>
      </c>
      <c r="J4887" s="54" t="s">
        <v>204</v>
      </c>
      <c r="K4887" s="54" t="s">
        <v>1090</v>
      </c>
      <c r="L4887" s="89">
        <v>41688</v>
      </c>
      <c r="M4887" s="89"/>
      <c r="N4887" s="54" t="s">
        <v>1091</v>
      </c>
      <c r="O4887" s="90">
        <v>2.4830417901000001</v>
      </c>
      <c r="P4887" s="54">
        <v>831</v>
      </c>
    </row>
    <row r="4888" spans="1:16" ht="24">
      <c r="A4888" s="54" t="s">
        <v>225</v>
      </c>
      <c r="B4888" s="54" t="s">
        <v>185</v>
      </c>
      <c r="C4888" s="54" t="s">
        <v>1671</v>
      </c>
      <c r="D4888" s="54" t="s">
        <v>163</v>
      </c>
      <c r="E4888" s="54" t="s">
        <v>365</v>
      </c>
      <c r="F4888" s="54" t="s">
        <v>267</v>
      </c>
      <c r="G4888" s="54" t="s">
        <v>204</v>
      </c>
      <c r="H4888" s="54" t="s">
        <v>206</v>
      </c>
      <c r="I4888" s="54" t="s">
        <v>1069</v>
      </c>
      <c r="J4888" s="54" t="s">
        <v>204</v>
      </c>
      <c r="K4888" s="54" t="s">
        <v>1092</v>
      </c>
      <c r="L4888" s="89">
        <v>41688</v>
      </c>
      <c r="M4888" s="89"/>
      <c r="N4888" s="54" t="s">
        <v>1093</v>
      </c>
      <c r="O4888" s="90">
        <v>0.37790459100000001</v>
      </c>
      <c r="P4888" s="54">
        <v>127</v>
      </c>
    </row>
    <row r="4889" spans="1:16" ht="24">
      <c r="A4889" s="54" t="s">
        <v>225</v>
      </c>
      <c r="B4889" s="54" t="s">
        <v>185</v>
      </c>
      <c r="C4889" s="54" t="s">
        <v>1671</v>
      </c>
      <c r="D4889" s="54" t="s">
        <v>163</v>
      </c>
      <c r="E4889" s="54" t="s">
        <v>365</v>
      </c>
      <c r="F4889" s="54" t="s">
        <v>267</v>
      </c>
      <c r="G4889" s="54" t="s">
        <v>360</v>
      </c>
      <c r="H4889" s="54" t="s">
        <v>1094</v>
      </c>
      <c r="I4889" s="54" t="s">
        <v>1095</v>
      </c>
      <c r="J4889" s="54" t="s">
        <v>360</v>
      </c>
      <c r="K4889" s="54" t="s">
        <v>1107</v>
      </c>
      <c r="L4889" s="89">
        <v>42671</v>
      </c>
      <c r="M4889" s="89"/>
      <c r="N4889" s="54" t="s">
        <v>1108</v>
      </c>
      <c r="O4889" s="90">
        <v>8.5625002000000016E-3</v>
      </c>
      <c r="P4889" s="54">
        <v>3</v>
      </c>
    </row>
    <row r="4890" spans="1:16" ht="24">
      <c r="A4890" s="54" t="s">
        <v>225</v>
      </c>
      <c r="B4890" s="54" t="s">
        <v>185</v>
      </c>
      <c r="C4890" s="54" t="s">
        <v>1144</v>
      </c>
      <c r="D4890" s="54" t="s">
        <v>163</v>
      </c>
      <c r="E4890" s="54" t="s">
        <v>1145</v>
      </c>
      <c r="F4890" s="54" t="s">
        <v>267</v>
      </c>
      <c r="G4890" s="54" t="s">
        <v>186</v>
      </c>
      <c r="H4890" s="54" t="s">
        <v>366</v>
      </c>
      <c r="I4890" s="54" t="s">
        <v>367</v>
      </c>
      <c r="J4890" s="54" t="s">
        <v>186</v>
      </c>
      <c r="K4890" s="54" t="s">
        <v>368</v>
      </c>
      <c r="L4890" s="89">
        <v>41695</v>
      </c>
      <c r="M4890" s="89"/>
      <c r="N4890" s="54" t="s">
        <v>370</v>
      </c>
      <c r="O4890" s="90">
        <v>0.1512</v>
      </c>
      <c r="P4890" s="54">
        <v>84</v>
      </c>
    </row>
    <row r="4891" spans="1:16" ht="24">
      <c r="A4891" s="54" t="s">
        <v>225</v>
      </c>
      <c r="B4891" s="54" t="s">
        <v>185</v>
      </c>
      <c r="C4891" s="54" t="s">
        <v>1144</v>
      </c>
      <c r="D4891" s="54" t="s">
        <v>163</v>
      </c>
      <c r="E4891" s="54" t="s">
        <v>1145</v>
      </c>
      <c r="F4891" s="54" t="s">
        <v>267</v>
      </c>
      <c r="G4891" s="54" t="s">
        <v>186</v>
      </c>
      <c r="H4891" s="54" t="s">
        <v>366</v>
      </c>
      <c r="I4891" s="54" t="s">
        <v>367</v>
      </c>
      <c r="J4891" s="54" t="s">
        <v>186</v>
      </c>
      <c r="K4891" s="54" t="s">
        <v>371</v>
      </c>
      <c r="L4891" s="89">
        <v>41695</v>
      </c>
      <c r="M4891" s="89"/>
      <c r="N4891" s="54" t="s">
        <v>372</v>
      </c>
      <c r="O4891" s="90">
        <v>1.7999999999999999E-2</v>
      </c>
      <c r="P4891" s="54">
        <v>10</v>
      </c>
    </row>
    <row r="4892" spans="1:16" ht="24">
      <c r="A4892" s="54" t="s">
        <v>225</v>
      </c>
      <c r="B4892" s="54" t="s">
        <v>185</v>
      </c>
      <c r="C4892" s="54" t="s">
        <v>1144</v>
      </c>
      <c r="D4892" s="54" t="s">
        <v>163</v>
      </c>
      <c r="E4892" s="54" t="s">
        <v>1145</v>
      </c>
      <c r="F4892" s="54" t="s">
        <v>267</v>
      </c>
      <c r="G4892" s="54" t="s">
        <v>186</v>
      </c>
      <c r="H4892" s="54" t="s">
        <v>366</v>
      </c>
      <c r="I4892" s="54" t="s">
        <v>367</v>
      </c>
      <c r="J4892" s="54" t="s">
        <v>186</v>
      </c>
      <c r="K4892" s="54" t="s">
        <v>371</v>
      </c>
      <c r="L4892" s="89">
        <v>41695</v>
      </c>
      <c r="M4892" s="89"/>
      <c r="N4892" s="54" t="s">
        <v>373</v>
      </c>
      <c r="O4892" s="90">
        <v>2.1600000000000001E-2</v>
      </c>
      <c r="P4892" s="54">
        <v>12</v>
      </c>
    </row>
    <row r="4893" spans="1:16" ht="24">
      <c r="A4893" s="54" t="s">
        <v>225</v>
      </c>
      <c r="B4893" s="54" t="s">
        <v>185</v>
      </c>
      <c r="C4893" s="54" t="s">
        <v>1144</v>
      </c>
      <c r="D4893" s="54" t="s">
        <v>163</v>
      </c>
      <c r="E4893" s="54" t="s">
        <v>1145</v>
      </c>
      <c r="F4893" s="54" t="s">
        <v>267</v>
      </c>
      <c r="G4893" s="54" t="s">
        <v>186</v>
      </c>
      <c r="H4893" s="54" t="s">
        <v>366</v>
      </c>
      <c r="I4893" s="54" t="s">
        <v>367</v>
      </c>
      <c r="J4893" s="54" t="s">
        <v>186</v>
      </c>
      <c r="K4893" s="54" t="s">
        <v>374</v>
      </c>
      <c r="L4893" s="89">
        <v>41695</v>
      </c>
      <c r="M4893" s="89"/>
      <c r="N4893" s="54" t="s">
        <v>375</v>
      </c>
      <c r="O4893" s="90">
        <v>0.19259999999999999</v>
      </c>
      <c r="P4893" s="54">
        <v>107</v>
      </c>
    </row>
    <row r="4894" spans="1:16" ht="24">
      <c r="A4894" s="54" t="s">
        <v>225</v>
      </c>
      <c r="B4894" s="54" t="s">
        <v>185</v>
      </c>
      <c r="C4894" s="54" t="s">
        <v>1144</v>
      </c>
      <c r="D4894" s="54" t="s">
        <v>163</v>
      </c>
      <c r="E4894" s="54" t="s">
        <v>1145</v>
      </c>
      <c r="F4894" s="54" t="s">
        <v>267</v>
      </c>
      <c r="G4894" s="54" t="s">
        <v>186</v>
      </c>
      <c r="H4894" s="54" t="s">
        <v>366</v>
      </c>
      <c r="I4894" s="54" t="s">
        <v>367</v>
      </c>
      <c r="J4894" s="54" t="s">
        <v>186</v>
      </c>
      <c r="K4894" s="54" t="s">
        <v>376</v>
      </c>
      <c r="L4894" s="89">
        <v>41695</v>
      </c>
      <c r="M4894" s="89"/>
      <c r="N4894" s="54" t="s">
        <v>377</v>
      </c>
      <c r="O4894" s="90">
        <v>5.9400000000000001E-2</v>
      </c>
      <c r="P4894" s="54">
        <v>33</v>
      </c>
    </row>
    <row r="4895" spans="1:16" ht="24">
      <c r="A4895" s="54" t="s">
        <v>225</v>
      </c>
      <c r="B4895" s="54" t="s">
        <v>185</v>
      </c>
      <c r="C4895" s="54" t="s">
        <v>1144</v>
      </c>
      <c r="D4895" s="54" t="s">
        <v>163</v>
      </c>
      <c r="E4895" s="54" t="s">
        <v>1145</v>
      </c>
      <c r="F4895" s="54" t="s">
        <v>267</v>
      </c>
      <c r="G4895" s="54" t="s">
        <v>186</v>
      </c>
      <c r="H4895" s="54" t="s">
        <v>366</v>
      </c>
      <c r="I4895" s="54" t="s">
        <v>367</v>
      </c>
      <c r="J4895" s="54" t="s">
        <v>186</v>
      </c>
      <c r="K4895" s="54" t="s">
        <v>378</v>
      </c>
      <c r="L4895" s="89">
        <v>41695</v>
      </c>
      <c r="M4895" s="89"/>
      <c r="N4895" s="54" t="s">
        <v>379</v>
      </c>
      <c r="O4895" s="90">
        <v>3.6000000000000011E-2</v>
      </c>
      <c r="P4895" s="54">
        <v>20</v>
      </c>
    </row>
    <row r="4896" spans="1:16" ht="24">
      <c r="A4896" s="54" t="s">
        <v>225</v>
      </c>
      <c r="B4896" s="54" t="s">
        <v>185</v>
      </c>
      <c r="C4896" s="54" t="s">
        <v>1144</v>
      </c>
      <c r="D4896" s="54" t="s">
        <v>163</v>
      </c>
      <c r="E4896" s="54" t="s">
        <v>1145</v>
      </c>
      <c r="F4896" s="54" t="s">
        <v>267</v>
      </c>
      <c r="G4896" s="54" t="s">
        <v>186</v>
      </c>
      <c r="H4896" s="54" t="s">
        <v>366</v>
      </c>
      <c r="I4896" s="54" t="s">
        <v>367</v>
      </c>
      <c r="J4896" s="54" t="s">
        <v>186</v>
      </c>
      <c r="K4896" s="54" t="s">
        <v>380</v>
      </c>
      <c r="L4896" s="89">
        <v>41695</v>
      </c>
      <c r="M4896" s="89"/>
      <c r="N4896" s="54" t="s">
        <v>381</v>
      </c>
      <c r="O4896" s="90">
        <v>4.4999999999999998E-2</v>
      </c>
      <c r="P4896" s="54">
        <v>25</v>
      </c>
    </row>
    <row r="4897" spans="1:16" ht="24">
      <c r="A4897" s="54" t="s">
        <v>225</v>
      </c>
      <c r="B4897" s="54" t="s">
        <v>185</v>
      </c>
      <c r="C4897" s="54" t="s">
        <v>1144</v>
      </c>
      <c r="D4897" s="54" t="s">
        <v>163</v>
      </c>
      <c r="E4897" s="54" t="s">
        <v>1145</v>
      </c>
      <c r="F4897" s="54" t="s">
        <v>267</v>
      </c>
      <c r="G4897" s="54" t="s">
        <v>192</v>
      </c>
      <c r="H4897" s="54" t="s">
        <v>275</v>
      </c>
      <c r="I4897" s="54" t="s">
        <v>276</v>
      </c>
      <c r="J4897" s="54" t="s">
        <v>192</v>
      </c>
      <c r="K4897" s="54" t="s">
        <v>460</v>
      </c>
      <c r="L4897" s="89">
        <v>41898</v>
      </c>
      <c r="M4897" s="89"/>
      <c r="N4897" s="54" t="s">
        <v>461</v>
      </c>
      <c r="O4897" s="90">
        <v>0.31320000000000009</v>
      </c>
      <c r="P4897" s="54">
        <v>174</v>
      </c>
    </row>
    <row r="4898" spans="1:16" ht="24">
      <c r="A4898" s="54" t="s">
        <v>225</v>
      </c>
      <c r="B4898" s="54" t="s">
        <v>185</v>
      </c>
      <c r="C4898" s="54" t="s">
        <v>1144</v>
      </c>
      <c r="D4898" s="54" t="s">
        <v>163</v>
      </c>
      <c r="E4898" s="54" t="s">
        <v>1145</v>
      </c>
      <c r="F4898" s="54" t="s">
        <v>267</v>
      </c>
      <c r="G4898" s="54" t="s">
        <v>192</v>
      </c>
      <c r="H4898" s="54" t="s">
        <v>275</v>
      </c>
      <c r="I4898" s="54" t="s">
        <v>276</v>
      </c>
      <c r="J4898" s="54" t="s">
        <v>192</v>
      </c>
      <c r="K4898" s="54" t="s">
        <v>277</v>
      </c>
      <c r="L4898" s="89">
        <v>41898</v>
      </c>
      <c r="M4898" s="89"/>
      <c r="N4898" s="54" t="s">
        <v>278</v>
      </c>
      <c r="O4898" s="90">
        <v>5.7600000000000012E-2</v>
      </c>
      <c r="P4898" s="54">
        <v>32</v>
      </c>
    </row>
    <row r="4899" spans="1:16" ht="24">
      <c r="A4899" s="54" t="s">
        <v>225</v>
      </c>
      <c r="B4899" s="54" t="s">
        <v>185</v>
      </c>
      <c r="C4899" s="54" t="s">
        <v>1144</v>
      </c>
      <c r="D4899" s="54" t="s">
        <v>163</v>
      </c>
      <c r="E4899" s="54" t="s">
        <v>1145</v>
      </c>
      <c r="F4899" s="54" t="s">
        <v>267</v>
      </c>
      <c r="G4899" s="54" t="s">
        <v>192</v>
      </c>
      <c r="H4899" s="54" t="s">
        <v>275</v>
      </c>
      <c r="I4899" s="54" t="s">
        <v>276</v>
      </c>
      <c r="J4899" s="54" t="s">
        <v>192</v>
      </c>
      <c r="K4899" s="54" t="s">
        <v>281</v>
      </c>
      <c r="L4899" s="89">
        <v>41898</v>
      </c>
      <c r="M4899" s="89"/>
      <c r="N4899" s="54" t="s">
        <v>282</v>
      </c>
      <c r="O4899" s="90">
        <v>3.0600000000000009E-2</v>
      </c>
      <c r="P4899" s="54">
        <v>17</v>
      </c>
    </row>
    <row r="4900" spans="1:16" ht="24">
      <c r="A4900" s="54" t="s">
        <v>225</v>
      </c>
      <c r="B4900" s="54" t="s">
        <v>185</v>
      </c>
      <c r="C4900" s="54" t="s">
        <v>1144</v>
      </c>
      <c r="D4900" s="54" t="s">
        <v>163</v>
      </c>
      <c r="E4900" s="54" t="s">
        <v>1145</v>
      </c>
      <c r="F4900" s="54" t="s">
        <v>267</v>
      </c>
      <c r="G4900" s="54" t="s">
        <v>192</v>
      </c>
      <c r="H4900" s="54" t="s">
        <v>275</v>
      </c>
      <c r="I4900" s="54" t="s">
        <v>276</v>
      </c>
      <c r="J4900" s="54" t="s">
        <v>192</v>
      </c>
      <c r="K4900" s="54" t="s">
        <v>462</v>
      </c>
      <c r="L4900" s="89">
        <v>41898</v>
      </c>
      <c r="M4900" s="89"/>
      <c r="N4900" s="54" t="s">
        <v>463</v>
      </c>
      <c r="O4900" s="90">
        <v>1.8E-3</v>
      </c>
      <c r="P4900" s="54">
        <v>1</v>
      </c>
    </row>
    <row r="4901" spans="1:16" ht="24">
      <c r="A4901" s="54" t="s">
        <v>225</v>
      </c>
      <c r="B4901" s="54" t="s">
        <v>185</v>
      </c>
      <c r="C4901" s="54" t="s">
        <v>1144</v>
      </c>
      <c r="D4901" s="54" t="s">
        <v>163</v>
      </c>
      <c r="E4901" s="54" t="s">
        <v>1145</v>
      </c>
      <c r="F4901" s="54" t="s">
        <v>267</v>
      </c>
      <c r="G4901" s="54" t="s">
        <v>192</v>
      </c>
      <c r="H4901" s="54" t="s">
        <v>275</v>
      </c>
      <c r="I4901" s="54" t="s">
        <v>276</v>
      </c>
      <c r="J4901" s="54" t="s">
        <v>192</v>
      </c>
      <c r="K4901" s="54" t="s">
        <v>468</v>
      </c>
      <c r="L4901" s="89">
        <v>41898</v>
      </c>
      <c r="M4901" s="89"/>
      <c r="N4901" s="54" t="s">
        <v>469</v>
      </c>
      <c r="O4901" s="90">
        <v>0.1188</v>
      </c>
      <c r="P4901" s="54">
        <v>66</v>
      </c>
    </row>
    <row r="4902" spans="1:16" ht="24">
      <c r="A4902" s="54" t="s">
        <v>225</v>
      </c>
      <c r="B4902" s="54" t="s">
        <v>185</v>
      </c>
      <c r="C4902" s="54" t="s">
        <v>1144</v>
      </c>
      <c r="D4902" s="54" t="s">
        <v>163</v>
      </c>
      <c r="E4902" s="54" t="s">
        <v>1145</v>
      </c>
      <c r="F4902" s="54" t="s">
        <v>267</v>
      </c>
      <c r="G4902" s="54" t="s">
        <v>192</v>
      </c>
      <c r="H4902" s="54" t="s">
        <v>473</v>
      </c>
      <c r="I4902" s="54" t="s">
        <v>474</v>
      </c>
      <c r="J4902" s="54" t="s">
        <v>192</v>
      </c>
      <c r="K4902" s="54" t="s">
        <v>475</v>
      </c>
      <c r="L4902" s="89">
        <v>41695</v>
      </c>
      <c r="M4902" s="89"/>
      <c r="N4902" s="54" t="s">
        <v>476</v>
      </c>
      <c r="O4902" s="90">
        <v>0.252</v>
      </c>
      <c r="P4902" s="54">
        <v>140</v>
      </c>
    </row>
    <row r="4903" spans="1:16" ht="24">
      <c r="A4903" s="54" t="s">
        <v>225</v>
      </c>
      <c r="B4903" s="54" t="s">
        <v>185</v>
      </c>
      <c r="C4903" s="54" t="s">
        <v>1144</v>
      </c>
      <c r="D4903" s="54" t="s">
        <v>163</v>
      </c>
      <c r="E4903" s="54" t="s">
        <v>1145</v>
      </c>
      <c r="F4903" s="54" t="s">
        <v>267</v>
      </c>
      <c r="G4903" s="54" t="s">
        <v>192</v>
      </c>
      <c r="H4903" s="54" t="s">
        <v>473</v>
      </c>
      <c r="I4903" s="54" t="s">
        <v>474</v>
      </c>
      <c r="J4903" s="54" t="s">
        <v>192</v>
      </c>
      <c r="K4903" s="54" t="s">
        <v>477</v>
      </c>
      <c r="L4903" s="89">
        <v>41695</v>
      </c>
      <c r="M4903" s="89"/>
      <c r="N4903" s="54" t="s">
        <v>478</v>
      </c>
      <c r="O4903" s="90">
        <v>8.6400000000000005E-2</v>
      </c>
      <c r="P4903" s="54">
        <v>48</v>
      </c>
    </row>
    <row r="4904" spans="1:16" ht="24">
      <c r="A4904" s="54" t="s">
        <v>225</v>
      </c>
      <c r="B4904" s="54" t="s">
        <v>185</v>
      </c>
      <c r="C4904" s="54" t="s">
        <v>1144</v>
      </c>
      <c r="D4904" s="54" t="s">
        <v>163</v>
      </c>
      <c r="E4904" s="54" t="s">
        <v>1145</v>
      </c>
      <c r="F4904" s="54" t="s">
        <v>267</v>
      </c>
      <c r="G4904" s="54" t="s">
        <v>192</v>
      </c>
      <c r="H4904" s="54" t="s">
        <v>473</v>
      </c>
      <c r="I4904" s="54" t="s">
        <v>474</v>
      </c>
      <c r="J4904" s="54" t="s">
        <v>192</v>
      </c>
      <c r="K4904" s="54" t="s">
        <v>479</v>
      </c>
      <c r="L4904" s="89">
        <v>41695</v>
      </c>
      <c r="M4904" s="89"/>
      <c r="N4904" s="54" t="s">
        <v>480</v>
      </c>
      <c r="O4904" s="90">
        <v>9.3600000000000017E-2</v>
      </c>
      <c r="P4904" s="54">
        <v>52</v>
      </c>
    </row>
    <row r="4905" spans="1:16" ht="24">
      <c r="A4905" s="54" t="s">
        <v>225</v>
      </c>
      <c r="B4905" s="54" t="s">
        <v>185</v>
      </c>
      <c r="C4905" s="54" t="s">
        <v>1144</v>
      </c>
      <c r="D4905" s="54" t="s">
        <v>163</v>
      </c>
      <c r="E4905" s="54" t="s">
        <v>1145</v>
      </c>
      <c r="F4905" s="54" t="s">
        <v>267</v>
      </c>
      <c r="G4905" s="54" t="s">
        <v>192</v>
      </c>
      <c r="H4905" s="54" t="s">
        <v>473</v>
      </c>
      <c r="I4905" s="54" t="s">
        <v>474</v>
      </c>
      <c r="J4905" s="54" t="s">
        <v>192</v>
      </c>
      <c r="K4905" s="54" t="s">
        <v>481</v>
      </c>
      <c r="L4905" s="89">
        <v>41695</v>
      </c>
      <c r="M4905" s="89"/>
      <c r="N4905" s="54" t="s">
        <v>482</v>
      </c>
      <c r="O4905" s="90">
        <v>5.04E-2</v>
      </c>
      <c r="P4905" s="54">
        <v>28</v>
      </c>
    </row>
    <row r="4906" spans="1:16" ht="24">
      <c r="A4906" s="54" t="s">
        <v>225</v>
      </c>
      <c r="B4906" s="54" t="s">
        <v>185</v>
      </c>
      <c r="C4906" s="54" t="s">
        <v>1144</v>
      </c>
      <c r="D4906" s="54" t="s">
        <v>163</v>
      </c>
      <c r="E4906" s="54" t="s">
        <v>1145</v>
      </c>
      <c r="F4906" s="54" t="s">
        <v>267</v>
      </c>
      <c r="G4906" s="54" t="s">
        <v>192</v>
      </c>
      <c r="H4906" s="54" t="s">
        <v>473</v>
      </c>
      <c r="I4906" s="54" t="s">
        <v>474</v>
      </c>
      <c r="J4906" s="54" t="s">
        <v>192</v>
      </c>
      <c r="K4906" s="54" t="s">
        <v>483</v>
      </c>
      <c r="L4906" s="89">
        <v>41695</v>
      </c>
      <c r="M4906" s="89"/>
      <c r="N4906" s="54" t="s">
        <v>484</v>
      </c>
      <c r="O4906" s="90">
        <v>9.5399999999999985E-2</v>
      </c>
      <c r="P4906" s="54">
        <v>53</v>
      </c>
    </row>
    <row r="4907" spans="1:16" ht="24">
      <c r="A4907" s="54" t="s">
        <v>225</v>
      </c>
      <c r="B4907" s="54" t="s">
        <v>185</v>
      </c>
      <c r="C4907" s="54" t="s">
        <v>1144</v>
      </c>
      <c r="D4907" s="54" t="s">
        <v>163</v>
      </c>
      <c r="E4907" s="54" t="s">
        <v>1145</v>
      </c>
      <c r="F4907" s="54" t="s">
        <v>267</v>
      </c>
      <c r="G4907" s="54" t="s">
        <v>192</v>
      </c>
      <c r="H4907" s="54" t="s">
        <v>473</v>
      </c>
      <c r="I4907" s="54" t="s">
        <v>474</v>
      </c>
      <c r="J4907" s="54" t="s">
        <v>192</v>
      </c>
      <c r="K4907" s="54" t="s">
        <v>485</v>
      </c>
      <c r="L4907" s="89">
        <v>41695</v>
      </c>
      <c r="M4907" s="89"/>
      <c r="N4907" s="54" t="s">
        <v>486</v>
      </c>
      <c r="O4907" s="90">
        <v>6.6600000000000006E-2</v>
      </c>
      <c r="P4907" s="54">
        <v>37</v>
      </c>
    </row>
    <row r="4908" spans="1:16" ht="24">
      <c r="A4908" s="54" t="s">
        <v>225</v>
      </c>
      <c r="B4908" s="54" t="s">
        <v>185</v>
      </c>
      <c r="C4908" s="54" t="s">
        <v>1144</v>
      </c>
      <c r="D4908" s="54" t="s">
        <v>163</v>
      </c>
      <c r="E4908" s="54" t="s">
        <v>1145</v>
      </c>
      <c r="F4908" s="54" t="s">
        <v>267</v>
      </c>
      <c r="G4908" s="54" t="s">
        <v>192</v>
      </c>
      <c r="H4908" s="54" t="s">
        <v>473</v>
      </c>
      <c r="I4908" s="54" t="s">
        <v>474</v>
      </c>
      <c r="J4908" s="54" t="s">
        <v>192</v>
      </c>
      <c r="K4908" s="54" t="s">
        <v>487</v>
      </c>
      <c r="L4908" s="89">
        <v>41695</v>
      </c>
      <c r="M4908" s="89"/>
      <c r="N4908" s="54" t="s">
        <v>488</v>
      </c>
      <c r="O4908" s="90">
        <v>1.9800000000000002E-2</v>
      </c>
      <c r="P4908" s="54">
        <v>11</v>
      </c>
    </row>
    <row r="4909" spans="1:16" ht="24">
      <c r="A4909" s="54" t="s">
        <v>225</v>
      </c>
      <c r="B4909" s="54" t="s">
        <v>185</v>
      </c>
      <c r="C4909" s="54" t="s">
        <v>1144</v>
      </c>
      <c r="D4909" s="54" t="s">
        <v>163</v>
      </c>
      <c r="E4909" s="54" t="s">
        <v>1145</v>
      </c>
      <c r="F4909" s="54" t="s">
        <v>267</v>
      </c>
      <c r="G4909" s="54" t="s">
        <v>192</v>
      </c>
      <c r="H4909" s="54" t="s">
        <v>473</v>
      </c>
      <c r="I4909" s="54" t="s">
        <v>474</v>
      </c>
      <c r="J4909" s="54" t="s">
        <v>192</v>
      </c>
      <c r="K4909" s="54" t="s">
        <v>489</v>
      </c>
      <c r="L4909" s="89">
        <v>41695</v>
      </c>
      <c r="M4909" s="89"/>
      <c r="N4909" s="54" t="s">
        <v>490</v>
      </c>
      <c r="O4909" s="90">
        <v>3.4668000000000001</v>
      </c>
      <c r="P4909" s="54">
        <v>1926</v>
      </c>
    </row>
    <row r="4910" spans="1:16" ht="24">
      <c r="A4910" s="54" t="s">
        <v>225</v>
      </c>
      <c r="B4910" s="54" t="s">
        <v>185</v>
      </c>
      <c r="C4910" s="54" t="s">
        <v>1144</v>
      </c>
      <c r="D4910" s="54" t="s">
        <v>163</v>
      </c>
      <c r="E4910" s="54" t="s">
        <v>1145</v>
      </c>
      <c r="F4910" s="54" t="s">
        <v>267</v>
      </c>
      <c r="G4910" s="54" t="s">
        <v>192</v>
      </c>
      <c r="H4910" s="54" t="s">
        <v>473</v>
      </c>
      <c r="I4910" s="54" t="s">
        <v>474</v>
      </c>
      <c r="J4910" s="54" t="s">
        <v>192</v>
      </c>
      <c r="K4910" s="54" t="s">
        <v>491</v>
      </c>
      <c r="L4910" s="89">
        <v>41695</v>
      </c>
      <c r="M4910" s="89"/>
      <c r="N4910" s="54" t="s">
        <v>492</v>
      </c>
      <c r="O4910" s="90">
        <v>1.0278</v>
      </c>
      <c r="P4910" s="54">
        <v>571</v>
      </c>
    </row>
    <row r="4911" spans="1:16" ht="24">
      <c r="A4911" s="54" t="s">
        <v>225</v>
      </c>
      <c r="B4911" s="54" t="s">
        <v>185</v>
      </c>
      <c r="C4911" s="54" t="s">
        <v>1144</v>
      </c>
      <c r="D4911" s="54" t="s">
        <v>163</v>
      </c>
      <c r="E4911" s="54" t="s">
        <v>1145</v>
      </c>
      <c r="F4911" s="54" t="s">
        <v>267</v>
      </c>
      <c r="G4911" s="54" t="s">
        <v>192</v>
      </c>
      <c r="H4911" s="54" t="s">
        <v>473</v>
      </c>
      <c r="I4911" s="54" t="s">
        <v>474</v>
      </c>
      <c r="J4911" s="54" t="s">
        <v>192</v>
      </c>
      <c r="K4911" s="54" t="s">
        <v>493</v>
      </c>
      <c r="L4911" s="89">
        <v>41695</v>
      </c>
      <c r="M4911" s="89"/>
      <c r="N4911" s="54" t="s">
        <v>494</v>
      </c>
      <c r="O4911" s="90">
        <v>0.3852000000000001</v>
      </c>
      <c r="P4911" s="54">
        <v>214</v>
      </c>
    </row>
    <row r="4912" spans="1:16" ht="24">
      <c r="A4912" s="54" t="s">
        <v>225</v>
      </c>
      <c r="B4912" s="54" t="s">
        <v>185</v>
      </c>
      <c r="C4912" s="54" t="s">
        <v>1144</v>
      </c>
      <c r="D4912" s="54" t="s">
        <v>163</v>
      </c>
      <c r="E4912" s="54" t="s">
        <v>1145</v>
      </c>
      <c r="F4912" s="54" t="s">
        <v>267</v>
      </c>
      <c r="G4912" s="54" t="s">
        <v>283</v>
      </c>
      <c r="H4912" s="54" t="s">
        <v>595</v>
      </c>
      <c r="I4912" s="54" t="s">
        <v>596</v>
      </c>
      <c r="J4912" s="54" t="s">
        <v>283</v>
      </c>
      <c r="K4912" s="54" t="s">
        <v>597</v>
      </c>
      <c r="L4912" s="89">
        <v>41695</v>
      </c>
      <c r="M4912" s="89"/>
      <c r="N4912" s="54" t="s">
        <v>598</v>
      </c>
      <c r="O4912" s="90">
        <v>2.8799999999999999E-2</v>
      </c>
      <c r="P4912" s="54">
        <v>16</v>
      </c>
    </row>
    <row r="4913" spans="1:16" ht="24">
      <c r="A4913" s="54" t="s">
        <v>225</v>
      </c>
      <c r="B4913" s="54" t="s">
        <v>185</v>
      </c>
      <c r="C4913" s="54" t="s">
        <v>1144</v>
      </c>
      <c r="D4913" s="54" t="s">
        <v>163</v>
      </c>
      <c r="E4913" s="54" t="s">
        <v>1145</v>
      </c>
      <c r="F4913" s="54" t="s">
        <v>267</v>
      </c>
      <c r="G4913" s="54" t="s">
        <v>283</v>
      </c>
      <c r="H4913" s="54" t="s">
        <v>595</v>
      </c>
      <c r="I4913" s="54" t="s">
        <v>596</v>
      </c>
      <c r="J4913" s="54" t="s">
        <v>283</v>
      </c>
      <c r="K4913" s="54" t="s">
        <v>599</v>
      </c>
      <c r="L4913" s="89">
        <v>41695</v>
      </c>
      <c r="M4913" s="89"/>
      <c r="N4913" s="54" t="s">
        <v>600</v>
      </c>
      <c r="O4913" s="90">
        <v>5.9400000000000001E-2</v>
      </c>
      <c r="P4913" s="54">
        <v>33</v>
      </c>
    </row>
    <row r="4914" spans="1:16" ht="24">
      <c r="A4914" s="54" t="s">
        <v>225</v>
      </c>
      <c r="B4914" s="54" t="s">
        <v>185</v>
      </c>
      <c r="C4914" s="54" t="s">
        <v>1144</v>
      </c>
      <c r="D4914" s="54" t="s">
        <v>163</v>
      </c>
      <c r="E4914" s="54" t="s">
        <v>1145</v>
      </c>
      <c r="F4914" s="54" t="s">
        <v>267</v>
      </c>
      <c r="G4914" s="54" t="s">
        <v>283</v>
      </c>
      <c r="H4914" s="54" t="s">
        <v>595</v>
      </c>
      <c r="I4914" s="54" t="s">
        <v>596</v>
      </c>
      <c r="J4914" s="54" t="s">
        <v>283</v>
      </c>
      <c r="K4914" s="54" t="s">
        <v>601</v>
      </c>
      <c r="L4914" s="89">
        <v>41695</v>
      </c>
      <c r="M4914" s="89"/>
      <c r="N4914" s="54" t="s">
        <v>602</v>
      </c>
      <c r="O4914" s="90">
        <v>0.34379999999999999</v>
      </c>
      <c r="P4914" s="54">
        <v>191</v>
      </c>
    </row>
    <row r="4915" spans="1:16" ht="24">
      <c r="A4915" s="54" t="s">
        <v>225</v>
      </c>
      <c r="B4915" s="54" t="s">
        <v>185</v>
      </c>
      <c r="C4915" s="54" t="s">
        <v>1144</v>
      </c>
      <c r="D4915" s="54" t="s">
        <v>163</v>
      </c>
      <c r="E4915" s="54" t="s">
        <v>1145</v>
      </c>
      <c r="F4915" s="54" t="s">
        <v>267</v>
      </c>
      <c r="G4915" s="54" t="s">
        <v>283</v>
      </c>
      <c r="H4915" s="54" t="s">
        <v>595</v>
      </c>
      <c r="I4915" s="54" t="s">
        <v>596</v>
      </c>
      <c r="J4915" s="54" t="s">
        <v>283</v>
      </c>
      <c r="K4915" s="54" t="s">
        <v>603</v>
      </c>
      <c r="L4915" s="89">
        <v>41695</v>
      </c>
      <c r="M4915" s="89"/>
      <c r="N4915" s="54" t="s">
        <v>604</v>
      </c>
      <c r="O4915" s="90">
        <v>0.21060000000000001</v>
      </c>
      <c r="P4915" s="54">
        <v>117</v>
      </c>
    </row>
    <row r="4916" spans="1:16" ht="24">
      <c r="A4916" s="54" t="s">
        <v>225</v>
      </c>
      <c r="B4916" s="54" t="s">
        <v>185</v>
      </c>
      <c r="C4916" s="54" t="s">
        <v>1144</v>
      </c>
      <c r="D4916" s="54" t="s">
        <v>163</v>
      </c>
      <c r="E4916" s="54" t="s">
        <v>1145</v>
      </c>
      <c r="F4916" s="54" t="s">
        <v>267</v>
      </c>
      <c r="G4916" s="54" t="s">
        <v>283</v>
      </c>
      <c r="H4916" s="54" t="s">
        <v>595</v>
      </c>
      <c r="I4916" s="54" t="s">
        <v>596</v>
      </c>
      <c r="J4916" s="54" t="s">
        <v>283</v>
      </c>
      <c r="K4916" s="54" t="s">
        <v>605</v>
      </c>
      <c r="L4916" s="89">
        <v>41695</v>
      </c>
      <c r="M4916" s="89"/>
      <c r="N4916" s="54" t="s">
        <v>606</v>
      </c>
      <c r="O4916" s="90">
        <v>3.78E-2</v>
      </c>
      <c r="P4916" s="54">
        <v>21</v>
      </c>
    </row>
    <row r="4917" spans="1:16" ht="24">
      <c r="A4917" s="54" t="s">
        <v>225</v>
      </c>
      <c r="B4917" s="54" t="s">
        <v>185</v>
      </c>
      <c r="C4917" s="54" t="s">
        <v>1144</v>
      </c>
      <c r="D4917" s="54" t="s">
        <v>163</v>
      </c>
      <c r="E4917" s="54" t="s">
        <v>1145</v>
      </c>
      <c r="F4917" s="54" t="s">
        <v>267</v>
      </c>
      <c r="G4917" s="54" t="s">
        <v>283</v>
      </c>
      <c r="H4917" s="54" t="s">
        <v>595</v>
      </c>
      <c r="I4917" s="54" t="s">
        <v>596</v>
      </c>
      <c r="J4917" s="54" t="s">
        <v>283</v>
      </c>
      <c r="K4917" s="54" t="s">
        <v>607</v>
      </c>
      <c r="L4917" s="89">
        <v>41695</v>
      </c>
      <c r="M4917" s="89"/>
      <c r="N4917" s="54" t="s">
        <v>608</v>
      </c>
      <c r="O4917" s="90">
        <v>1.7999999999999999E-2</v>
      </c>
      <c r="P4917" s="54">
        <v>10</v>
      </c>
    </row>
    <row r="4918" spans="1:16" ht="24">
      <c r="A4918" s="54" t="s">
        <v>225</v>
      </c>
      <c r="B4918" s="54" t="s">
        <v>185</v>
      </c>
      <c r="C4918" s="54" t="s">
        <v>1144</v>
      </c>
      <c r="D4918" s="54" t="s">
        <v>163</v>
      </c>
      <c r="E4918" s="54" t="s">
        <v>1145</v>
      </c>
      <c r="F4918" s="54" t="s">
        <v>267</v>
      </c>
      <c r="G4918" s="54" t="s">
        <v>283</v>
      </c>
      <c r="H4918" s="54" t="s">
        <v>595</v>
      </c>
      <c r="I4918" s="54" t="s">
        <v>596</v>
      </c>
      <c r="J4918" s="54" t="s">
        <v>283</v>
      </c>
      <c r="K4918" s="54" t="s">
        <v>609</v>
      </c>
      <c r="L4918" s="89">
        <v>41695</v>
      </c>
      <c r="M4918" s="89"/>
      <c r="N4918" s="54" t="s">
        <v>610</v>
      </c>
      <c r="O4918" s="90">
        <v>2.3400000000000001E-2</v>
      </c>
      <c r="P4918" s="54">
        <v>13</v>
      </c>
    </row>
    <row r="4919" spans="1:16" ht="24">
      <c r="A4919" s="54" t="s">
        <v>225</v>
      </c>
      <c r="B4919" s="54" t="s">
        <v>185</v>
      </c>
      <c r="C4919" s="54" t="s">
        <v>1144</v>
      </c>
      <c r="D4919" s="54" t="s">
        <v>163</v>
      </c>
      <c r="E4919" s="54" t="s">
        <v>1145</v>
      </c>
      <c r="F4919" s="54" t="s">
        <v>267</v>
      </c>
      <c r="G4919" s="54" t="s">
        <v>283</v>
      </c>
      <c r="H4919" s="54" t="s">
        <v>595</v>
      </c>
      <c r="I4919" s="54" t="s">
        <v>596</v>
      </c>
      <c r="J4919" s="54" t="s">
        <v>283</v>
      </c>
      <c r="K4919" s="54" t="s">
        <v>611</v>
      </c>
      <c r="L4919" s="89">
        <v>41695</v>
      </c>
      <c r="M4919" s="89"/>
      <c r="N4919" s="54" t="s">
        <v>612</v>
      </c>
      <c r="O4919" s="90">
        <v>7.2000000000000007E-3</v>
      </c>
      <c r="P4919" s="54">
        <v>4</v>
      </c>
    </row>
    <row r="4920" spans="1:16" s="79" customFormat="1" ht="24">
      <c r="A4920" s="54" t="s">
        <v>225</v>
      </c>
      <c r="B4920" s="54" t="s">
        <v>185</v>
      </c>
      <c r="C4920" s="54" t="s">
        <v>1144</v>
      </c>
      <c r="D4920" s="54" t="s">
        <v>163</v>
      </c>
      <c r="E4920" s="54" t="s">
        <v>1145</v>
      </c>
      <c r="F4920" s="54" t="s">
        <v>267</v>
      </c>
      <c r="G4920" s="54" t="s">
        <v>283</v>
      </c>
      <c r="H4920" s="54" t="s">
        <v>595</v>
      </c>
      <c r="I4920" s="54" t="s">
        <v>596</v>
      </c>
      <c r="J4920" s="54" t="s">
        <v>283</v>
      </c>
      <c r="K4920" s="54" t="s">
        <v>613</v>
      </c>
      <c r="L4920" s="89">
        <v>41695</v>
      </c>
      <c r="M4920" s="89"/>
      <c r="N4920" s="54" t="s">
        <v>614</v>
      </c>
      <c r="O4920" s="90">
        <v>4.4999999999999998E-2</v>
      </c>
      <c r="P4920" s="54">
        <v>25</v>
      </c>
    </row>
    <row r="4921" spans="1:16" ht="24">
      <c r="A4921" s="54" t="s">
        <v>225</v>
      </c>
      <c r="B4921" s="54" t="s">
        <v>185</v>
      </c>
      <c r="C4921" s="54" t="s">
        <v>1144</v>
      </c>
      <c r="D4921" s="54" t="s">
        <v>163</v>
      </c>
      <c r="E4921" s="54" t="s">
        <v>1145</v>
      </c>
      <c r="F4921" s="54" t="s">
        <v>267</v>
      </c>
      <c r="G4921" s="54" t="s">
        <v>283</v>
      </c>
      <c r="H4921" s="54" t="s">
        <v>595</v>
      </c>
      <c r="I4921" s="54" t="s">
        <v>596</v>
      </c>
      <c r="J4921" s="54" t="s">
        <v>283</v>
      </c>
      <c r="K4921" s="54" t="s">
        <v>595</v>
      </c>
      <c r="L4921" s="89">
        <v>41695</v>
      </c>
      <c r="M4921" s="89"/>
      <c r="N4921" s="54" t="s">
        <v>615</v>
      </c>
      <c r="O4921" s="90">
        <v>1.0800000000000001E-2</v>
      </c>
      <c r="P4921" s="54">
        <v>6</v>
      </c>
    </row>
    <row r="4922" spans="1:16" ht="24">
      <c r="A4922" s="54" t="s">
        <v>225</v>
      </c>
      <c r="B4922" s="54" t="s">
        <v>185</v>
      </c>
      <c r="C4922" s="54" t="s">
        <v>1144</v>
      </c>
      <c r="D4922" s="54" t="s">
        <v>163</v>
      </c>
      <c r="E4922" s="54" t="s">
        <v>1145</v>
      </c>
      <c r="F4922" s="54" t="s">
        <v>267</v>
      </c>
      <c r="G4922" s="54" t="s">
        <v>283</v>
      </c>
      <c r="H4922" s="54" t="s">
        <v>595</v>
      </c>
      <c r="I4922" s="54" t="s">
        <v>596</v>
      </c>
      <c r="J4922" s="54" t="s">
        <v>283</v>
      </c>
      <c r="K4922" s="54" t="s">
        <v>616</v>
      </c>
      <c r="L4922" s="89">
        <v>41695</v>
      </c>
      <c r="M4922" s="89"/>
      <c r="N4922" s="54" t="s">
        <v>617</v>
      </c>
      <c r="O4922" s="90">
        <v>1.26E-2</v>
      </c>
      <c r="P4922" s="54">
        <v>7</v>
      </c>
    </row>
    <row r="4923" spans="1:16" ht="24">
      <c r="A4923" s="54" t="s">
        <v>225</v>
      </c>
      <c r="B4923" s="54" t="s">
        <v>185</v>
      </c>
      <c r="C4923" s="54" t="s">
        <v>1144</v>
      </c>
      <c r="D4923" s="54" t="s">
        <v>163</v>
      </c>
      <c r="E4923" s="54" t="s">
        <v>1145</v>
      </c>
      <c r="F4923" s="54" t="s">
        <v>267</v>
      </c>
      <c r="G4923" s="54" t="s">
        <v>194</v>
      </c>
      <c r="H4923" s="54" t="s">
        <v>195</v>
      </c>
      <c r="I4923" s="54" t="s">
        <v>673</v>
      </c>
      <c r="J4923" s="54" t="s">
        <v>194</v>
      </c>
      <c r="K4923" s="54" t="s">
        <v>674</v>
      </c>
      <c r="L4923" s="89">
        <v>41814</v>
      </c>
      <c r="M4923" s="89"/>
      <c r="N4923" s="54" t="s">
        <v>675</v>
      </c>
      <c r="O4923" s="90">
        <v>7.0199999999999999E-2</v>
      </c>
      <c r="P4923" s="54">
        <v>39</v>
      </c>
    </row>
    <row r="4924" spans="1:16" ht="24">
      <c r="A4924" s="54" t="s">
        <v>225</v>
      </c>
      <c r="B4924" s="54" t="s">
        <v>185</v>
      </c>
      <c r="C4924" s="54" t="s">
        <v>1144</v>
      </c>
      <c r="D4924" s="54" t="s">
        <v>163</v>
      </c>
      <c r="E4924" s="54" t="s">
        <v>1145</v>
      </c>
      <c r="F4924" s="54" t="s">
        <v>267</v>
      </c>
      <c r="G4924" s="54" t="s">
        <v>194</v>
      </c>
      <c r="H4924" s="54" t="s">
        <v>195</v>
      </c>
      <c r="I4924" s="54" t="s">
        <v>673</v>
      </c>
      <c r="J4924" s="54" t="s">
        <v>194</v>
      </c>
      <c r="K4924" s="54" t="s">
        <v>195</v>
      </c>
      <c r="L4924" s="89">
        <v>41814</v>
      </c>
      <c r="M4924" s="89"/>
      <c r="N4924" s="54" t="s">
        <v>676</v>
      </c>
      <c r="O4924" s="90">
        <v>7.5600000000000014E-2</v>
      </c>
      <c r="P4924" s="54">
        <v>42</v>
      </c>
    </row>
    <row r="4925" spans="1:16" ht="24">
      <c r="A4925" s="54" t="s">
        <v>225</v>
      </c>
      <c r="B4925" s="54" t="s">
        <v>185</v>
      </c>
      <c r="C4925" s="54" t="s">
        <v>1144</v>
      </c>
      <c r="D4925" s="54" t="s">
        <v>163</v>
      </c>
      <c r="E4925" s="54" t="s">
        <v>1145</v>
      </c>
      <c r="F4925" s="54" t="s">
        <v>267</v>
      </c>
      <c r="G4925" s="54" t="s">
        <v>194</v>
      </c>
      <c r="H4925" s="54" t="s">
        <v>195</v>
      </c>
      <c r="I4925" s="54" t="s">
        <v>673</v>
      </c>
      <c r="J4925" s="54" t="s">
        <v>194</v>
      </c>
      <c r="K4925" s="54" t="s">
        <v>677</v>
      </c>
      <c r="L4925" s="89">
        <v>41814</v>
      </c>
      <c r="M4925" s="89"/>
      <c r="N4925" s="54" t="s">
        <v>678</v>
      </c>
      <c r="O4925" s="90">
        <v>6.4799999999999996E-2</v>
      </c>
      <c r="P4925" s="54">
        <v>36</v>
      </c>
    </row>
    <row r="4926" spans="1:16" ht="24">
      <c r="A4926" s="54" t="s">
        <v>225</v>
      </c>
      <c r="B4926" s="54" t="s">
        <v>185</v>
      </c>
      <c r="C4926" s="54" t="s">
        <v>1144</v>
      </c>
      <c r="D4926" s="54" t="s">
        <v>163</v>
      </c>
      <c r="E4926" s="54" t="s">
        <v>1145</v>
      </c>
      <c r="F4926" s="54" t="s">
        <v>267</v>
      </c>
      <c r="G4926" s="54" t="s">
        <v>194</v>
      </c>
      <c r="H4926" s="54" t="s">
        <v>195</v>
      </c>
      <c r="I4926" s="54" t="s">
        <v>673</v>
      </c>
      <c r="J4926" s="54" t="s">
        <v>194</v>
      </c>
      <c r="K4926" s="54" t="s">
        <v>679</v>
      </c>
      <c r="L4926" s="89">
        <v>41814</v>
      </c>
      <c r="M4926" s="89"/>
      <c r="N4926" s="54" t="s">
        <v>680</v>
      </c>
      <c r="O4926" s="90">
        <v>8.1000000000000016E-2</v>
      </c>
      <c r="P4926" s="54">
        <v>45</v>
      </c>
    </row>
    <row r="4927" spans="1:16" ht="24">
      <c r="A4927" s="54" t="s">
        <v>225</v>
      </c>
      <c r="B4927" s="54" t="s">
        <v>185</v>
      </c>
      <c r="C4927" s="54" t="s">
        <v>1144</v>
      </c>
      <c r="D4927" s="54" t="s">
        <v>163</v>
      </c>
      <c r="E4927" s="54" t="s">
        <v>1145</v>
      </c>
      <c r="F4927" s="54" t="s">
        <v>267</v>
      </c>
      <c r="G4927" s="54" t="s">
        <v>194</v>
      </c>
      <c r="H4927" s="54" t="s">
        <v>195</v>
      </c>
      <c r="I4927" s="54" t="s">
        <v>673</v>
      </c>
      <c r="J4927" s="54" t="s">
        <v>194</v>
      </c>
      <c r="K4927" s="54" t="s">
        <v>681</v>
      </c>
      <c r="L4927" s="89">
        <v>41814</v>
      </c>
      <c r="M4927" s="89"/>
      <c r="N4927" s="54" t="s">
        <v>682</v>
      </c>
      <c r="O4927" s="90">
        <v>1.26E-2</v>
      </c>
      <c r="P4927" s="54">
        <v>7</v>
      </c>
    </row>
    <row r="4928" spans="1:16" ht="24">
      <c r="A4928" s="54" t="s">
        <v>225</v>
      </c>
      <c r="B4928" s="54" t="s">
        <v>185</v>
      </c>
      <c r="C4928" s="54" t="s">
        <v>1144</v>
      </c>
      <c r="D4928" s="54" t="s">
        <v>163</v>
      </c>
      <c r="E4928" s="54" t="s">
        <v>1145</v>
      </c>
      <c r="F4928" s="54" t="s">
        <v>267</v>
      </c>
      <c r="G4928" s="54" t="s">
        <v>194</v>
      </c>
      <c r="H4928" s="54" t="s">
        <v>195</v>
      </c>
      <c r="I4928" s="54" t="s">
        <v>673</v>
      </c>
      <c r="J4928" s="54" t="s">
        <v>194</v>
      </c>
      <c r="K4928" s="54" t="s">
        <v>683</v>
      </c>
      <c r="L4928" s="89">
        <v>41814</v>
      </c>
      <c r="M4928" s="89"/>
      <c r="N4928" s="54" t="s">
        <v>684</v>
      </c>
      <c r="O4928" s="90">
        <v>4.6800000000000008E-2</v>
      </c>
      <c r="P4928" s="54">
        <v>26</v>
      </c>
    </row>
    <row r="4929" spans="1:16" ht="24">
      <c r="A4929" s="54" t="s">
        <v>225</v>
      </c>
      <c r="B4929" s="54" t="s">
        <v>185</v>
      </c>
      <c r="C4929" s="54" t="s">
        <v>1144</v>
      </c>
      <c r="D4929" s="54" t="s">
        <v>163</v>
      </c>
      <c r="E4929" s="54" t="s">
        <v>1145</v>
      </c>
      <c r="F4929" s="54" t="s">
        <v>267</v>
      </c>
      <c r="G4929" s="54" t="s">
        <v>194</v>
      </c>
      <c r="H4929" s="54" t="s">
        <v>195</v>
      </c>
      <c r="I4929" s="54" t="s">
        <v>673</v>
      </c>
      <c r="J4929" s="54" t="s">
        <v>194</v>
      </c>
      <c r="K4929" s="54" t="s">
        <v>685</v>
      </c>
      <c r="L4929" s="89">
        <v>41814</v>
      </c>
      <c r="M4929" s="89"/>
      <c r="N4929" s="54" t="s">
        <v>686</v>
      </c>
      <c r="O4929" s="90">
        <v>5.04E-2</v>
      </c>
      <c r="P4929" s="54">
        <v>28</v>
      </c>
    </row>
    <row r="4930" spans="1:16" ht="24">
      <c r="A4930" s="54" t="s">
        <v>225</v>
      </c>
      <c r="B4930" s="54" t="s">
        <v>185</v>
      </c>
      <c r="C4930" s="54" t="s">
        <v>1144</v>
      </c>
      <c r="D4930" s="54" t="s">
        <v>163</v>
      </c>
      <c r="E4930" s="54" t="s">
        <v>1145</v>
      </c>
      <c r="F4930" s="54" t="s">
        <v>267</v>
      </c>
      <c r="G4930" s="54" t="s">
        <v>194</v>
      </c>
      <c r="H4930" s="54" t="s">
        <v>195</v>
      </c>
      <c r="I4930" s="54" t="s">
        <v>673</v>
      </c>
      <c r="J4930" s="54" t="s">
        <v>194</v>
      </c>
      <c r="K4930" s="54" t="s">
        <v>687</v>
      </c>
      <c r="L4930" s="89">
        <v>41814</v>
      </c>
      <c r="M4930" s="89"/>
      <c r="N4930" s="54" t="s">
        <v>688</v>
      </c>
      <c r="O4930" s="90">
        <v>0.13500000000000001</v>
      </c>
      <c r="P4930" s="54">
        <v>75</v>
      </c>
    </row>
    <row r="4931" spans="1:16" ht="24">
      <c r="A4931" s="54" t="s">
        <v>225</v>
      </c>
      <c r="B4931" s="54" t="s">
        <v>185</v>
      </c>
      <c r="C4931" s="54" t="s">
        <v>1144</v>
      </c>
      <c r="D4931" s="54" t="s">
        <v>163</v>
      </c>
      <c r="E4931" s="54" t="s">
        <v>1145</v>
      </c>
      <c r="F4931" s="54" t="s">
        <v>267</v>
      </c>
      <c r="G4931" s="54" t="s">
        <v>194</v>
      </c>
      <c r="H4931" s="54" t="s">
        <v>195</v>
      </c>
      <c r="I4931" s="54" t="s">
        <v>673</v>
      </c>
      <c r="J4931" s="54" t="s">
        <v>194</v>
      </c>
      <c r="K4931" s="54" t="s">
        <v>689</v>
      </c>
      <c r="L4931" s="89">
        <v>41814</v>
      </c>
      <c r="M4931" s="89"/>
      <c r="N4931" s="54" t="s">
        <v>690</v>
      </c>
      <c r="O4931" s="90">
        <v>9.9000000000000005E-2</v>
      </c>
      <c r="P4931" s="54">
        <v>55</v>
      </c>
    </row>
    <row r="4932" spans="1:16" ht="24">
      <c r="A4932" s="54" t="s">
        <v>225</v>
      </c>
      <c r="B4932" s="54" t="s">
        <v>185</v>
      </c>
      <c r="C4932" s="54" t="s">
        <v>1144</v>
      </c>
      <c r="D4932" s="54" t="s">
        <v>163</v>
      </c>
      <c r="E4932" s="54" t="s">
        <v>1145</v>
      </c>
      <c r="F4932" s="54" t="s">
        <v>267</v>
      </c>
      <c r="G4932" s="54" t="s">
        <v>194</v>
      </c>
      <c r="H4932" s="54" t="s">
        <v>195</v>
      </c>
      <c r="I4932" s="54" t="s">
        <v>673</v>
      </c>
      <c r="J4932" s="54" t="s">
        <v>194</v>
      </c>
      <c r="K4932" s="54" t="s">
        <v>691</v>
      </c>
      <c r="L4932" s="89">
        <v>41814</v>
      </c>
      <c r="M4932" s="89"/>
      <c r="N4932" s="54" t="s">
        <v>692</v>
      </c>
      <c r="O4932" s="90">
        <v>1.7999999999999999E-2</v>
      </c>
      <c r="P4932" s="54">
        <v>10</v>
      </c>
    </row>
    <row r="4933" spans="1:16" ht="24">
      <c r="A4933" s="54" t="s">
        <v>225</v>
      </c>
      <c r="B4933" s="54" t="s">
        <v>185</v>
      </c>
      <c r="C4933" s="54" t="s">
        <v>1144</v>
      </c>
      <c r="D4933" s="54" t="s">
        <v>163</v>
      </c>
      <c r="E4933" s="54" t="s">
        <v>1145</v>
      </c>
      <c r="F4933" s="54" t="s">
        <v>267</v>
      </c>
      <c r="G4933" s="54" t="s">
        <v>194</v>
      </c>
      <c r="H4933" s="54" t="s">
        <v>195</v>
      </c>
      <c r="I4933" s="54" t="s">
        <v>673</v>
      </c>
      <c r="J4933" s="54" t="s">
        <v>194</v>
      </c>
      <c r="K4933" s="54" t="s">
        <v>693</v>
      </c>
      <c r="L4933" s="89">
        <v>41814</v>
      </c>
      <c r="M4933" s="89"/>
      <c r="N4933" s="54" t="s">
        <v>694</v>
      </c>
      <c r="O4933" s="90">
        <v>5.9400000000000001E-2</v>
      </c>
      <c r="P4933" s="54">
        <v>33</v>
      </c>
    </row>
    <row r="4934" spans="1:16" ht="24">
      <c r="A4934" s="54" t="s">
        <v>225</v>
      </c>
      <c r="B4934" s="54" t="s">
        <v>185</v>
      </c>
      <c r="C4934" s="54" t="s">
        <v>1144</v>
      </c>
      <c r="D4934" s="54" t="s">
        <v>163</v>
      </c>
      <c r="E4934" s="54" t="s">
        <v>1145</v>
      </c>
      <c r="F4934" s="54" t="s">
        <v>267</v>
      </c>
      <c r="G4934" s="54" t="s">
        <v>302</v>
      </c>
      <c r="H4934" s="54" t="s">
        <v>303</v>
      </c>
      <c r="I4934" s="54" t="s">
        <v>304</v>
      </c>
      <c r="J4934" s="54" t="s">
        <v>302</v>
      </c>
      <c r="K4934" s="54" t="s">
        <v>801</v>
      </c>
      <c r="L4934" s="89">
        <v>41695</v>
      </c>
      <c r="M4934" s="89"/>
      <c r="N4934" s="54" t="s">
        <v>802</v>
      </c>
      <c r="O4934" s="90">
        <v>1.7766</v>
      </c>
      <c r="P4934" s="54">
        <v>987</v>
      </c>
    </row>
    <row r="4935" spans="1:16" ht="24">
      <c r="A4935" s="54" t="s">
        <v>225</v>
      </c>
      <c r="B4935" s="54" t="s">
        <v>185</v>
      </c>
      <c r="C4935" s="54" t="s">
        <v>1144</v>
      </c>
      <c r="D4935" s="54" t="s">
        <v>163</v>
      </c>
      <c r="E4935" s="54" t="s">
        <v>1145</v>
      </c>
      <c r="F4935" s="54" t="s">
        <v>267</v>
      </c>
      <c r="G4935" s="54" t="s">
        <v>302</v>
      </c>
      <c r="H4935" s="54" t="s">
        <v>303</v>
      </c>
      <c r="I4935" s="54" t="s">
        <v>304</v>
      </c>
      <c r="J4935" s="54" t="s">
        <v>302</v>
      </c>
      <c r="K4935" s="54" t="s">
        <v>803</v>
      </c>
      <c r="L4935" s="89">
        <v>41695</v>
      </c>
      <c r="M4935" s="89"/>
      <c r="N4935" s="54" t="s">
        <v>804</v>
      </c>
      <c r="O4935" s="90">
        <v>5.7600000000000012E-2</v>
      </c>
      <c r="P4935" s="54">
        <v>32</v>
      </c>
    </row>
    <row r="4936" spans="1:16" ht="24">
      <c r="A4936" s="54" t="s">
        <v>225</v>
      </c>
      <c r="B4936" s="54" t="s">
        <v>185</v>
      </c>
      <c r="C4936" s="54" t="s">
        <v>1144</v>
      </c>
      <c r="D4936" s="54" t="s">
        <v>163</v>
      </c>
      <c r="E4936" s="54" t="s">
        <v>1145</v>
      </c>
      <c r="F4936" s="54" t="s">
        <v>267</v>
      </c>
      <c r="G4936" s="54" t="s">
        <v>302</v>
      </c>
      <c r="H4936" s="54" t="s">
        <v>303</v>
      </c>
      <c r="I4936" s="54" t="s">
        <v>304</v>
      </c>
      <c r="J4936" s="54" t="s">
        <v>302</v>
      </c>
      <c r="K4936" s="54" t="s">
        <v>303</v>
      </c>
      <c r="L4936" s="89">
        <v>41695</v>
      </c>
      <c r="M4936" s="89"/>
      <c r="N4936" s="54" t="s">
        <v>805</v>
      </c>
      <c r="O4936" s="90">
        <v>2.8799999999999999E-2</v>
      </c>
      <c r="P4936" s="54">
        <v>16</v>
      </c>
    </row>
    <row r="4937" spans="1:16" ht="24">
      <c r="A4937" s="54" t="s">
        <v>225</v>
      </c>
      <c r="B4937" s="54" t="s">
        <v>185</v>
      </c>
      <c r="C4937" s="54" t="s">
        <v>1144</v>
      </c>
      <c r="D4937" s="54" t="s">
        <v>163</v>
      </c>
      <c r="E4937" s="54" t="s">
        <v>1145</v>
      </c>
      <c r="F4937" s="54" t="s">
        <v>267</v>
      </c>
      <c r="G4937" s="54" t="s">
        <v>302</v>
      </c>
      <c r="H4937" s="54" t="s">
        <v>303</v>
      </c>
      <c r="I4937" s="54" t="s">
        <v>304</v>
      </c>
      <c r="J4937" s="54" t="s">
        <v>302</v>
      </c>
      <c r="K4937" s="54" t="s">
        <v>303</v>
      </c>
      <c r="L4937" s="89">
        <v>41695</v>
      </c>
      <c r="M4937" s="89"/>
      <c r="N4937" s="54" t="s">
        <v>305</v>
      </c>
      <c r="O4937" s="90">
        <v>6.8400000000000016E-2</v>
      </c>
      <c r="P4937" s="54">
        <v>38</v>
      </c>
    </row>
    <row r="4938" spans="1:16" ht="24">
      <c r="A4938" s="54" t="s">
        <v>225</v>
      </c>
      <c r="B4938" s="54" t="s">
        <v>185</v>
      </c>
      <c r="C4938" s="54" t="s">
        <v>1144</v>
      </c>
      <c r="D4938" s="54" t="s">
        <v>163</v>
      </c>
      <c r="E4938" s="54" t="s">
        <v>1145</v>
      </c>
      <c r="F4938" s="54" t="s">
        <v>267</v>
      </c>
      <c r="G4938" s="54" t="s">
        <v>302</v>
      </c>
      <c r="H4938" s="54" t="s">
        <v>303</v>
      </c>
      <c r="I4938" s="54" t="s">
        <v>304</v>
      </c>
      <c r="J4938" s="54" t="s">
        <v>302</v>
      </c>
      <c r="K4938" s="54" t="s">
        <v>306</v>
      </c>
      <c r="L4938" s="89">
        <v>41695</v>
      </c>
      <c r="M4938" s="89"/>
      <c r="N4938" s="54" t="s">
        <v>307</v>
      </c>
      <c r="O4938" s="90">
        <v>1.1988000000000001</v>
      </c>
      <c r="P4938" s="54">
        <v>666</v>
      </c>
    </row>
    <row r="4939" spans="1:16" ht="24">
      <c r="A4939" s="54" t="s">
        <v>225</v>
      </c>
      <c r="B4939" s="54" t="s">
        <v>185</v>
      </c>
      <c r="C4939" s="54" t="s">
        <v>1144</v>
      </c>
      <c r="D4939" s="54" t="s">
        <v>163</v>
      </c>
      <c r="E4939" s="54" t="s">
        <v>1145</v>
      </c>
      <c r="F4939" s="54" t="s">
        <v>267</v>
      </c>
      <c r="G4939" s="54" t="s">
        <v>302</v>
      </c>
      <c r="H4939" s="54" t="s">
        <v>303</v>
      </c>
      <c r="I4939" s="54" t="s">
        <v>304</v>
      </c>
      <c r="J4939" s="54" t="s">
        <v>302</v>
      </c>
      <c r="K4939" s="54" t="s">
        <v>308</v>
      </c>
      <c r="L4939" s="89">
        <v>41695</v>
      </c>
      <c r="M4939" s="89"/>
      <c r="N4939" s="54" t="s">
        <v>309</v>
      </c>
      <c r="O4939" s="90">
        <v>5.4450000000000003</v>
      </c>
      <c r="P4939" s="54">
        <v>3025</v>
      </c>
    </row>
    <row r="4940" spans="1:16" ht="24">
      <c r="A4940" s="54" t="s">
        <v>225</v>
      </c>
      <c r="B4940" s="54" t="s">
        <v>185</v>
      </c>
      <c r="C4940" s="54" t="s">
        <v>1144</v>
      </c>
      <c r="D4940" s="54" t="s">
        <v>163</v>
      </c>
      <c r="E4940" s="54" t="s">
        <v>1145</v>
      </c>
      <c r="F4940" s="54" t="s">
        <v>267</v>
      </c>
      <c r="G4940" s="54" t="s">
        <v>302</v>
      </c>
      <c r="H4940" s="54" t="s">
        <v>303</v>
      </c>
      <c r="I4940" s="54" t="s">
        <v>304</v>
      </c>
      <c r="J4940" s="54" t="s">
        <v>302</v>
      </c>
      <c r="K4940" s="54" t="s">
        <v>806</v>
      </c>
      <c r="L4940" s="89">
        <v>41695</v>
      </c>
      <c r="M4940" s="89"/>
      <c r="N4940" s="54" t="s">
        <v>807</v>
      </c>
      <c r="O4940" s="90">
        <v>5.04E-2</v>
      </c>
      <c r="P4940" s="54">
        <v>28</v>
      </c>
    </row>
    <row r="4941" spans="1:16" ht="24">
      <c r="A4941" s="54" t="s">
        <v>225</v>
      </c>
      <c r="B4941" s="54" t="s">
        <v>185</v>
      </c>
      <c r="C4941" s="54" t="s">
        <v>1144</v>
      </c>
      <c r="D4941" s="54" t="s">
        <v>163</v>
      </c>
      <c r="E4941" s="54" t="s">
        <v>1145</v>
      </c>
      <c r="F4941" s="54" t="s">
        <v>267</v>
      </c>
      <c r="G4941" s="54" t="s">
        <v>302</v>
      </c>
      <c r="H4941" s="54" t="s">
        <v>303</v>
      </c>
      <c r="I4941" s="54" t="s">
        <v>304</v>
      </c>
      <c r="J4941" s="54" t="s">
        <v>302</v>
      </c>
      <c r="K4941" s="54" t="s">
        <v>808</v>
      </c>
      <c r="L4941" s="89">
        <v>41695</v>
      </c>
      <c r="M4941" s="89"/>
      <c r="N4941" s="54" t="s">
        <v>809</v>
      </c>
      <c r="O4941" s="90">
        <v>5.4000000000000003E-3</v>
      </c>
      <c r="P4941" s="54">
        <v>3</v>
      </c>
    </row>
    <row r="4942" spans="1:16" ht="24">
      <c r="A4942" s="54" t="s">
        <v>225</v>
      </c>
      <c r="B4942" s="54" t="s">
        <v>185</v>
      </c>
      <c r="C4942" s="54" t="s">
        <v>1144</v>
      </c>
      <c r="D4942" s="54" t="s">
        <v>163</v>
      </c>
      <c r="E4942" s="54" t="s">
        <v>1145</v>
      </c>
      <c r="F4942" s="54" t="s">
        <v>267</v>
      </c>
      <c r="G4942" s="54" t="s">
        <v>302</v>
      </c>
      <c r="H4942" s="54" t="s">
        <v>303</v>
      </c>
      <c r="I4942" s="54" t="s">
        <v>304</v>
      </c>
      <c r="J4942" s="54" t="s">
        <v>302</v>
      </c>
      <c r="K4942" s="54" t="s">
        <v>810</v>
      </c>
      <c r="L4942" s="89">
        <v>41695</v>
      </c>
      <c r="M4942" s="89"/>
      <c r="N4942" s="54" t="s">
        <v>811</v>
      </c>
      <c r="O4942" s="90">
        <v>5.5800000000000002E-2</v>
      </c>
      <c r="P4942" s="54">
        <v>31</v>
      </c>
    </row>
    <row r="4943" spans="1:16" ht="24">
      <c r="A4943" s="54" t="s">
        <v>225</v>
      </c>
      <c r="B4943" s="54" t="s">
        <v>185</v>
      </c>
      <c r="C4943" s="54" t="s">
        <v>1144</v>
      </c>
      <c r="D4943" s="54" t="s">
        <v>163</v>
      </c>
      <c r="E4943" s="54" t="s">
        <v>1145</v>
      </c>
      <c r="F4943" s="54" t="s">
        <v>267</v>
      </c>
      <c r="G4943" s="54" t="s">
        <v>302</v>
      </c>
      <c r="H4943" s="54" t="s">
        <v>303</v>
      </c>
      <c r="I4943" s="54" t="s">
        <v>304</v>
      </c>
      <c r="J4943" s="54" t="s">
        <v>302</v>
      </c>
      <c r="K4943" s="54" t="s">
        <v>812</v>
      </c>
      <c r="L4943" s="89">
        <v>41695</v>
      </c>
      <c r="M4943" s="89"/>
      <c r="N4943" s="54" t="s">
        <v>813</v>
      </c>
      <c r="O4943" s="90">
        <v>0.24840000000000001</v>
      </c>
      <c r="P4943" s="54">
        <v>138</v>
      </c>
    </row>
    <row r="4944" spans="1:16" ht="24">
      <c r="A4944" s="54" t="s">
        <v>225</v>
      </c>
      <c r="B4944" s="54" t="s">
        <v>185</v>
      </c>
      <c r="C4944" s="54" t="s">
        <v>1144</v>
      </c>
      <c r="D4944" s="54" t="s">
        <v>163</v>
      </c>
      <c r="E4944" s="54" t="s">
        <v>1145</v>
      </c>
      <c r="F4944" s="54" t="s">
        <v>267</v>
      </c>
      <c r="G4944" s="54" t="s">
        <v>302</v>
      </c>
      <c r="H4944" s="54" t="s">
        <v>303</v>
      </c>
      <c r="I4944" s="54" t="s">
        <v>304</v>
      </c>
      <c r="J4944" s="54" t="s">
        <v>302</v>
      </c>
      <c r="K4944" s="54" t="s">
        <v>814</v>
      </c>
      <c r="L4944" s="89">
        <v>41695</v>
      </c>
      <c r="M4944" s="89"/>
      <c r="N4944" s="54" t="s">
        <v>815</v>
      </c>
      <c r="O4944" s="90">
        <v>9.1800000000000007E-2</v>
      </c>
      <c r="P4944" s="54">
        <v>51</v>
      </c>
    </row>
    <row r="4945" spans="1:16" ht="24">
      <c r="A4945" s="54" t="s">
        <v>225</v>
      </c>
      <c r="B4945" s="54" t="s">
        <v>185</v>
      </c>
      <c r="C4945" s="54" t="s">
        <v>1144</v>
      </c>
      <c r="D4945" s="54" t="s">
        <v>163</v>
      </c>
      <c r="E4945" s="54" t="s">
        <v>1145</v>
      </c>
      <c r="F4945" s="54" t="s">
        <v>267</v>
      </c>
      <c r="G4945" s="54" t="s">
        <v>302</v>
      </c>
      <c r="H4945" s="54" t="s">
        <v>303</v>
      </c>
      <c r="I4945" s="54" t="s">
        <v>304</v>
      </c>
      <c r="J4945" s="54" t="s">
        <v>302</v>
      </c>
      <c r="K4945" s="54" t="s">
        <v>816</v>
      </c>
      <c r="L4945" s="89">
        <v>41695</v>
      </c>
      <c r="M4945" s="89"/>
      <c r="N4945" s="54" t="s">
        <v>817</v>
      </c>
      <c r="O4945" s="90">
        <v>9.3600000000000017E-2</v>
      </c>
      <c r="P4945" s="54">
        <v>52</v>
      </c>
    </row>
    <row r="4946" spans="1:16" ht="24">
      <c r="A4946" s="54" t="s">
        <v>225</v>
      </c>
      <c r="B4946" s="54" t="s">
        <v>185</v>
      </c>
      <c r="C4946" s="54" t="s">
        <v>1144</v>
      </c>
      <c r="D4946" s="54" t="s">
        <v>163</v>
      </c>
      <c r="E4946" s="54" t="s">
        <v>1145</v>
      </c>
      <c r="F4946" s="54" t="s">
        <v>267</v>
      </c>
      <c r="G4946" s="54" t="s">
        <v>302</v>
      </c>
      <c r="H4946" s="54" t="s">
        <v>303</v>
      </c>
      <c r="I4946" s="54" t="s">
        <v>304</v>
      </c>
      <c r="J4946" s="54" t="s">
        <v>302</v>
      </c>
      <c r="K4946" s="54" t="s">
        <v>818</v>
      </c>
      <c r="L4946" s="89">
        <v>41695</v>
      </c>
      <c r="M4946" s="89"/>
      <c r="N4946" s="54" t="s">
        <v>819</v>
      </c>
      <c r="O4946" s="90">
        <v>7.740000000000001E-2</v>
      </c>
      <c r="P4946" s="54">
        <v>43</v>
      </c>
    </row>
    <row r="4947" spans="1:16" ht="24">
      <c r="A4947" s="54" t="s">
        <v>225</v>
      </c>
      <c r="B4947" s="54" t="s">
        <v>185</v>
      </c>
      <c r="C4947" s="54" t="s">
        <v>1144</v>
      </c>
      <c r="D4947" s="54" t="s">
        <v>163</v>
      </c>
      <c r="E4947" s="54" t="s">
        <v>1145</v>
      </c>
      <c r="F4947" s="54" t="s">
        <v>267</v>
      </c>
      <c r="G4947" s="54" t="s">
        <v>854</v>
      </c>
      <c r="H4947" s="54" t="s">
        <v>876</v>
      </c>
      <c r="I4947" s="54" t="s">
        <v>877</v>
      </c>
      <c r="J4947" s="54" t="s">
        <v>854</v>
      </c>
      <c r="K4947" s="54" t="s">
        <v>878</v>
      </c>
      <c r="L4947" s="89">
        <v>41695</v>
      </c>
      <c r="M4947" s="89"/>
      <c r="N4947" s="54" t="s">
        <v>879</v>
      </c>
      <c r="O4947" s="90">
        <v>0.1278</v>
      </c>
      <c r="P4947" s="54">
        <v>71</v>
      </c>
    </row>
    <row r="4948" spans="1:16" ht="24">
      <c r="A4948" s="54" t="s">
        <v>225</v>
      </c>
      <c r="B4948" s="54" t="s">
        <v>185</v>
      </c>
      <c r="C4948" s="54" t="s">
        <v>1144</v>
      </c>
      <c r="D4948" s="54" t="s">
        <v>163</v>
      </c>
      <c r="E4948" s="54" t="s">
        <v>1145</v>
      </c>
      <c r="F4948" s="54" t="s">
        <v>267</v>
      </c>
      <c r="G4948" s="54" t="s">
        <v>854</v>
      </c>
      <c r="H4948" s="54" t="s">
        <v>876</v>
      </c>
      <c r="I4948" s="54" t="s">
        <v>877</v>
      </c>
      <c r="J4948" s="54" t="s">
        <v>854</v>
      </c>
      <c r="K4948" s="54" t="s">
        <v>880</v>
      </c>
      <c r="L4948" s="89">
        <v>41695</v>
      </c>
      <c r="M4948" s="89"/>
      <c r="N4948" s="54" t="s">
        <v>881</v>
      </c>
      <c r="O4948" s="90">
        <v>3.4218000000000002</v>
      </c>
      <c r="P4948" s="54">
        <v>1901</v>
      </c>
    </row>
    <row r="4949" spans="1:16" ht="24">
      <c r="A4949" s="54" t="s">
        <v>225</v>
      </c>
      <c r="B4949" s="54" t="s">
        <v>185</v>
      </c>
      <c r="C4949" s="54" t="s">
        <v>1144</v>
      </c>
      <c r="D4949" s="54" t="s">
        <v>163</v>
      </c>
      <c r="E4949" s="54" t="s">
        <v>1145</v>
      </c>
      <c r="F4949" s="54" t="s">
        <v>267</v>
      </c>
      <c r="G4949" s="54" t="s">
        <v>854</v>
      </c>
      <c r="H4949" s="54" t="s">
        <v>876</v>
      </c>
      <c r="I4949" s="54" t="s">
        <v>877</v>
      </c>
      <c r="J4949" s="54" t="s">
        <v>854</v>
      </c>
      <c r="K4949" s="54" t="s">
        <v>872</v>
      </c>
      <c r="L4949" s="89">
        <v>41695</v>
      </c>
      <c r="M4949" s="89"/>
      <c r="N4949" s="54" t="s">
        <v>882</v>
      </c>
      <c r="O4949" s="90">
        <v>0.26280000000000009</v>
      </c>
      <c r="P4949" s="54">
        <v>146</v>
      </c>
    </row>
    <row r="4950" spans="1:16" ht="24">
      <c r="A4950" s="54" t="s">
        <v>225</v>
      </c>
      <c r="B4950" s="54" t="s">
        <v>185</v>
      </c>
      <c r="C4950" s="54" t="s">
        <v>1144</v>
      </c>
      <c r="D4950" s="54" t="s">
        <v>163</v>
      </c>
      <c r="E4950" s="54" t="s">
        <v>1145</v>
      </c>
      <c r="F4950" s="54" t="s">
        <v>267</v>
      </c>
      <c r="G4950" s="54" t="s">
        <v>854</v>
      </c>
      <c r="H4950" s="54" t="s">
        <v>876</v>
      </c>
      <c r="I4950" s="54" t="s">
        <v>877</v>
      </c>
      <c r="J4950" s="54" t="s">
        <v>854</v>
      </c>
      <c r="K4950" s="54" t="s">
        <v>876</v>
      </c>
      <c r="L4950" s="89">
        <v>41695</v>
      </c>
      <c r="M4950" s="89"/>
      <c r="N4950" s="54" t="s">
        <v>883</v>
      </c>
      <c r="O4950" s="90">
        <v>0.73980000000000001</v>
      </c>
      <c r="P4950" s="54">
        <v>411</v>
      </c>
    </row>
    <row r="4951" spans="1:16" ht="24">
      <c r="A4951" s="54" t="s">
        <v>225</v>
      </c>
      <c r="B4951" s="54" t="s">
        <v>185</v>
      </c>
      <c r="C4951" s="54" t="s">
        <v>1144</v>
      </c>
      <c r="D4951" s="54" t="s">
        <v>163</v>
      </c>
      <c r="E4951" s="54" t="s">
        <v>1145</v>
      </c>
      <c r="F4951" s="54" t="s">
        <v>267</v>
      </c>
      <c r="G4951" s="54" t="s">
        <v>199</v>
      </c>
      <c r="H4951" s="54" t="s">
        <v>200</v>
      </c>
      <c r="I4951" s="54" t="s">
        <v>936</v>
      </c>
      <c r="J4951" s="54" t="s">
        <v>199</v>
      </c>
      <c r="K4951" s="54" t="s">
        <v>1513</v>
      </c>
      <c r="L4951" s="89">
        <v>1</v>
      </c>
      <c r="M4951" s="89"/>
      <c r="N4951" s="54" t="s">
        <v>935</v>
      </c>
      <c r="O4951" s="90">
        <v>2.8799999999999999E-2</v>
      </c>
      <c r="P4951" s="54">
        <v>16</v>
      </c>
    </row>
    <row r="4952" spans="1:16" ht="24">
      <c r="A4952" s="54" t="s">
        <v>225</v>
      </c>
      <c r="B4952" s="54" t="s">
        <v>185</v>
      </c>
      <c r="C4952" s="54" t="s">
        <v>1144</v>
      </c>
      <c r="D4952" s="54" t="s">
        <v>163</v>
      </c>
      <c r="E4952" s="54" t="s">
        <v>1145</v>
      </c>
      <c r="F4952" s="54" t="s">
        <v>267</v>
      </c>
      <c r="G4952" s="54" t="s">
        <v>199</v>
      </c>
      <c r="H4952" s="54" t="s">
        <v>971</v>
      </c>
      <c r="I4952" s="54" t="s">
        <v>972</v>
      </c>
      <c r="J4952" s="54" t="s">
        <v>199</v>
      </c>
      <c r="K4952" s="54" t="s">
        <v>973</v>
      </c>
      <c r="L4952" s="89">
        <v>41695</v>
      </c>
      <c r="M4952" s="89"/>
      <c r="N4952" s="54" t="s">
        <v>974</v>
      </c>
      <c r="O4952" s="90">
        <v>8.1000000000000016E-2</v>
      </c>
      <c r="P4952" s="54">
        <v>45</v>
      </c>
    </row>
    <row r="4953" spans="1:16" ht="36">
      <c r="A4953" s="54" t="s">
        <v>225</v>
      </c>
      <c r="B4953" s="54" t="s">
        <v>185</v>
      </c>
      <c r="C4953" s="54" t="s">
        <v>1144</v>
      </c>
      <c r="D4953" s="54" t="s">
        <v>163</v>
      </c>
      <c r="E4953" s="54" t="s">
        <v>1145</v>
      </c>
      <c r="F4953" s="54" t="s">
        <v>267</v>
      </c>
      <c r="G4953" s="54" t="s">
        <v>199</v>
      </c>
      <c r="H4953" s="54" t="s">
        <v>971</v>
      </c>
      <c r="I4953" s="54" t="s">
        <v>972</v>
      </c>
      <c r="J4953" s="54" t="s">
        <v>199</v>
      </c>
      <c r="K4953" s="54" t="s">
        <v>975</v>
      </c>
      <c r="L4953" s="89">
        <v>41695</v>
      </c>
      <c r="M4953" s="89"/>
      <c r="N4953" s="54" t="s">
        <v>976</v>
      </c>
      <c r="O4953" s="90">
        <v>0.1206</v>
      </c>
      <c r="P4953" s="54">
        <v>67</v>
      </c>
    </row>
    <row r="4954" spans="1:16" ht="24">
      <c r="A4954" s="54" t="s">
        <v>225</v>
      </c>
      <c r="B4954" s="54" t="s">
        <v>185</v>
      </c>
      <c r="C4954" s="54" t="s">
        <v>1144</v>
      </c>
      <c r="D4954" s="54" t="s">
        <v>163</v>
      </c>
      <c r="E4954" s="54" t="s">
        <v>1145</v>
      </c>
      <c r="F4954" s="54" t="s">
        <v>267</v>
      </c>
      <c r="G4954" s="54" t="s">
        <v>199</v>
      </c>
      <c r="H4954" s="54" t="s">
        <v>971</v>
      </c>
      <c r="I4954" s="54" t="s">
        <v>972</v>
      </c>
      <c r="J4954" s="54" t="s">
        <v>199</v>
      </c>
      <c r="K4954" s="54" t="s">
        <v>977</v>
      </c>
      <c r="L4954" s="89">
        <v>41695</v>
      </c>
      <c r="M4954" s="89"/>
      <c r="N4954" s="54" t="s">
        <v>978</v>
      </c>
      <c r="O4954" s="90">
        <v>0.31680000000000008</v>
      </c>
      <c r="P4954" s="54">
        <v>176</v>
      </c>
    </row>
    <row r="4955" spans="1:16" ht="24">
      <c r="A4955" s="54" t="s">
        <v>225</v>
      </c>
      <c r="B4955" s="54" t="s">
        <v>185</v>
      </c>
      <c r="C4955" s="54" t="s">
        <v>1144</v>
      </c>
      <c r="D4955" s="54" t="s">
        <v>163</v>
      </c>
      <c r="E4955" s="54" t="s">
        <v>1145</v>
      </c>
      <c r="F4955" s="54" t="s">
        <v>267</v>
      </c>
      <c r="G4955" s="54" t="s">
        <v>199</v>
      </c>
      <c r="H4955" s="54" t="s">
        <v>971</v>
      </c>
      <c r="I4955" s="54" t="s">
        <v>972</v>
      </c>
      <c r="J4955" s="54" t="s">
        <v>199</v>
      </c>
      <c r="K4955" s="54" t="s">
        <v>979</v>
      </c>
      <c r="L4955" s="89">
        <v>41695</v>
      </c>
      <c r="M4955" s="89"/>
      <c r="N4955" s="54" t="s">
        <v>980</v>
      </c>
      <c r="O4955" s="90">
        <v>1.9565999999999999</v>
      </c>
      <c r="P4955" s="54">
        <v>1087</v>
      </c>
    </row>
    <row r="4956" spans="1:16" ht="24">
      <c r="A4956" s="54" t="s">
        <v>225</v>
      </c>
      <c r="B4956" s="54" t="s">
        <v>185</v>
      </c>
      <c r="C4956" s="54" t="s">
        <v>1144</v>
      </c>
      <c r="D4956" s="54" t="s">
        <v>163</v>
      </c>
      <c r="E4956" s="54" t="s">
        <v>1145</v>
      </c>
      <c r="F4956" s="54" t="s">
        <v>267</v>
      </c>
      <c r="G4956" s="54" t="s">
        <v>199</v>
      </c>
      <c r="H4956" s="54" t="s">
        <v>971</v>
      </c>
      <c r="I4956" s="54" t="s">
        <v>972</v>
      </c>
      <c r="J4956" s="54" t="s">
        <v>199</v>
      </c>
      <c r="K4956" s="54" t="s">
        <v>981</v>
      </c>
      <c r="L4956" s="89">
        <v>41695</v>
      </c>
      <c r="M4956" s="89"/>
      <c r="N4956" s="54" t="s">
        <v>982</v>
      </c>
      <c r="O4956" s="90">
        <v>7.3800000000000004E-2</v>
      </c>
      <c r="P4956" s="54">
        <v>41</v>
      </c>
    </row>
    <row r="4957" spans="1:16" ht="24">
      <c r="A4957" s="54" t="s">
        <v>225</v>
      </c>
      <c r="B4957" s="54" t="s">
        <v>185</v>
      </c>
      <c r="C4957" s="54" t="s">
        <v>1144</v>
      </c>
      <c r="D4957" s="54" t="s">
        <v>163</v>
      </c>
      <c r="E4957" s="54" t="s">
        <v>1145</v>
      </c>
      <c r="F4957" s="54" t="s">
        <v>267</v>
      </c>
      <c r="G4957" s="54" t="s">
        <v>199</v>
      </c>
      <c r="H4957" s="54" t="s">
        <v>971</v>
      </c>
      <c r="I4957" s="54" t="s">
        <v>972</v>
      </c>
      <c r="J4957" s="54" t="s">
        <v>199</v>
      </c>
      <c r="K4957" s="54" t="s">
        <v>983</v>
      </c>
      <c r="L4957" s="89">
        <v>41695</v>
      </c>
      <c r="M4957" s="89"/>
      <c r="N4957" s="54" t="s">
        <v>984</v>
      </c>
      <c r="O4957" s="90">
        <v>0.52380000000000004</v>
      </c>
      <c r="P4957" s="54">
        <v>291</v>
      </c>
    </row>
    <row r="4958" spans="1:16" ht="24">
      <c r="A4958" s="54" t="s">
        <v>225</v>
      </c>
      <c r="B4958" s="54" t="s">
        <v>185</v>
      </c>
      <c r="C4958" s="54" t="s">
        <v>1144</v>
      </c>
      <c r="D4958" s="54" t="s">
        <v>163</v>
      </c>
      <c r="E4958" s="54" t="s">
        <v>1145</v>
      </c>
      <c r="F4958" s="54" t="s">
        <v>267</v>
      </c>
      <c r="G4958" s="54" t="s">
        <v>199</v>
      </c>
      <c r="H4958" s="54" t="s">
        <v>971</v>
      </c>
      <c r="I4958" s="54" t="s">
        <v>972</v>
      </c>
      <c r="J4958" s="54" t="s">
        <v>199</v>
      </c>
      <c r="K4958" s="54" t="s">
        <v>985</v>
      </c>
      <c r="L4958" s="89">
        <v>41695</v>
      </c>
      <c r="M4958" s="89"/>
      <c r="N4958" s="54" t="s">
        <v>986</v>
      </c>
      <c r="O4958" s="90">
        <v>0.17460000000000001</v>
      </c>
      <c r="P4958" s="54">
        <v>97</v>
      </c>
    </row>
    <row r="4959" spans="1:16" ht="24">
      <c r="A4959" s="54" t="s">
        <v>225</v>
      </c>
      <c r="B4959" s="54" t="s">
        <v>185</v>
      </c>
      <c r="C4959" s="54" t="s">
        <v>1144</v>
      </c>
      <c r="D4959" s="54" t="s">
        <v>163</v>
      </c>
      <c r="E4959" s="54" t="s">
        <v>1145</v>
      </c>
      <c r="F4959" s="54" t="s">
        <v>267</v>
      </c>
      <c r="G4959" s="54" t="s">
        <v>199</v>
      </c>
      <c r="H4959" s="54" t="s">
        <v>971</v>
      </c>
      <c r="I4959" s="54" t="s">
        <v>972</v>
      </c>
      <c r="J4959" s="54" t="s">
        <v>199</v>
      </c>
      <c r="K4959" s="54" t="s">
        <v>987</v>
      </c>
      <c r="L4959" s="89">
        <v>41695</v>
      </c>
      <c r="M4959" s="89"/>
      <c r="N4959" s="54" t="s">
        <v>988</v>
      </c>
      <c r="O4959" s="90">
        <v>0.23580000000000001</v>
      </c>
      <c r="P4959" s="54">
        <v>131</v>
      </c>
    </row>
    <row r="4960" spans="1:16" ht="24">
      <c r="A4960" s="54" t="s">
        <v>225</v>
      </c>
      <c r="B4960" s="54" t="s">
        <v>185</v>
      </c>
      <c r="C4960" s="54" t="s">
        <v>1144</v>
      </c>
      <c r="D4960" s="54" t="s">
        <v>163</v>
      </c>
      <c r="E4960" s="54" t="s">
        <v>1145</v>
      </c>
      <c r="F4960" s="54" t="s">
        <v>267</v>
      </c>
      <c r="G4960" s="54" t="s">
        <v>199</v>
      </c>
      <c r="H4960" s="54" t="s">
        <v>971</v>
      </c>
      <c r="I4960" s="54" t="s">
        <v>972</v>
      </c>
      <c r="J4960" s="54" t="s">
        <v>199</v>
      </c>
      <c r="K4960" s="54" t="s">
        <v>989</v>
      </c>
      <c r="L4960" s="89">
        <v>41695</v>
      </c>
      <c r="M4960" s="89"/>
      <c r="N4960" s="54" t="s">
        <v>990</v>
      </c>
      <c r="O4960" s="90">
        <v>0.19620000000000001</v>
      </c>
      <c r="P4960" s="54">
        <v>109</v>
      </c>
    </row>
    <row r="4961" spans="1:16" ht="24">
      <c r="A4961" s="54" t="s">
        <v>225</v>
      </c>
      <c r="B4961" s="54" t="s">
        <v>185</v>
      </c>
      <c r="C4961" s="54" t="s">
        <v>1144</v>
      </c>
      <c r="D4961" s="54" t="s">
        <v>163</v>
      </c>
      <c r="E4961" s="54" t="s">
        <v>1145</v>
      </c>
      <c r="F4961" s="54" t="s">
        <v>267</v>
      </c>
      <c r="G4961" s="54" t="s">
        <v>199</v>
      </c>
      <c r="H4961" s="54" t="s">
        <v>971</v>
      </c>
      <c r="I4961" s="54" t="s">
        <v>972</v>
      </c>
      <c r="J4961" s="54" t="s">
        <v>199</v>
      </c>
      <c r="K4961" s="54" t="s">
        <v>991</v>
      </c>
      <c r="L4961" s="89">
        <v>41695</v>
      </c>
      <c r="M4961" s="89"/>
      <c r="N4961" s="54" t="s">
        <v>992</v>
      </c>
      <c r="O4961" s="90">
        <v>0.18360000000000001</v>
      </c>
      <c r="P4961" s="54">
        <v>102</v>
      </c>
    </row>
    <row r="4962" spans="1:16" ht="24">
      <c r="A4962" s="54" t="s">
        <v>225</v>
      </c>
      <c r="B4962" s="54" t="s">
        <v>185</v>
      </c>
      <c r="C4962" s="54" t="s">
        <v>265</v>
      </c>
      <c r="D4962" s="54" t="s">
        <v>163</v>
      </c>
      <c r="E4962" s="54" t="s">
        <v>266</v>
      </c>
      <c r="F4962" s="54" t="s">
        <v>267</v>
      </c>
      <c r="G4962" s="54" t="s">
        <v>186</v>
      </c>
      <c r="H4962" s="54" t="s">
        <v>366</v>
      </c>
      <c r="I4962" s="54" t="s">
        <v>367</v>
      </c>
      <c r="J4962" s="54" t="s">
        <v>186</v>
      </c>
      <c r="K4962" s="54" t="s">
        <v>368</v>
      </c>
      <c r="L4962" s="89">
        <v>41695</v>
      </c>
      <c r="M4962" s="89"/>
      <c r="N4962" s="54" t="s">
        <v>370</v>
      </c>
      <c r="O4962" s="90">
        <v>1.9893998499999999E-2</v>
      </c>
      <c r="P4962" s="54">
        <v>84</v>
      </c>
    </row>
    <row r="4963" spans="1:16" ht="24">
      <c r="A4963" s="54" t="s">
        <v>225</v>
      </c>
      <c r="B4963" s="54" t="s">
        <v>185</v>
      </c>
      <c r="C4963" s="54" t="s">
        <v>265</v>
      </c>
      <c r="D4963" s="54" t="s">
        <v>163</v>
      </c>
      <c r="E4963" s="54" t="s">
        <v>266</v>
      </c>
      <c r="F4963" s="54" t="s">
        <v>267</v>
      </c>
      <c r="G4963" s="54" t="s">
        <v>186</v>
      </c>
      <c r="H4963" s="54" t="s">
        <v>366</v>
      </c>
      <c r="I4963" s="54" t="s">
        <v>367</v>
      </c>
      <c r="J4963" s="54" t="s">
        <v>186</v>
      </c>
      <c r="K4963" s="54" t="s">
        <v>371</v>
      </c>
      <c r="L4963" s="89">
        <v>41695</v>
      </c>
      <c r="M4963" s="89"/>
      <c r="N4963" s="54" t="s">
        <v>372</v>
      </c>
      <c r="O4963" s="90">
        <v>1.28683332E-2</v>
      </c>
      <c r="P4963" s="54">
        <v>13</v>
      </c>
    </row>
    <row r="4964" spans="1:16" ht="24">
      <c r="A4964" s="54" t="s">
        <v>225</v>
      </c>
      <c r="B4964" s="54" t="s">
        <v>185</v>
      </c>
      <c r="C4964" s="54" t="s">
        <v>265</v>
      </c>
      <c r="D4964" s="54" t="s">
        <v>163</v>
      </c>
      <c r="E4964" s="54" t="s">
        <v>266</v>
      </c>
      <c r="F4964" s="54" t="s">
        <v>267</v>
      </c>
      <c r="G4964" s="54" t="s">
        <v>186</v>
      </c>
      <c r="H4964" s="54" t="s">
        <v>366</v>
      </c>
      <c r="I4964" s="54" t="s">
        <v>367</v>
      </c>
      <c r="J4964" s="54" t="s">
        <v>186</v>
      </c>
      <c r="K4964" s="54" t="s">
        <v>371</v>
      </c>
      <c r="L4964" s="89">
        <v>41695</v>
      </c>
      <c r="M4964" s="89"/>
      <c r="N4964" s="54" t="s">
        <v>373</v>
      </c>
      <c r="O4964" s="90">
        <v>9.8419998000000009E-3</v>
      </c>
      <c r="P4964" s="54">
        <v>14</v>
      </c>
    </row>
    <row r="4965" spans="1:16" ht="24">
      <c r="A4965" s="54" t="s">
        <v>225</v>
      </c>
      <c r="B4965" s="54" t="s">
        <v>185</v>
      </c>
      <c r="C4965" s="54" t="s">
        <v>265</v>
      </c>
      <c r="D4965" s="54" t="s">
        <v>163</v>
      </c>
      <c r="E4965" s="54" t="s">
        <v>266</v>
      </c>
      <c r="F4965" s="54" t="s">
        <v>267</v>
      </c>
      <c r="G4965" s="54" t="s">
        <v>186</v>
      </c>
      <c r="H4965" s="54" t="s">
        <v>366</v>
      </c>
      <c r="I4965" s="54" t="s">
        <v>367</v>
      </c>
      <c r="J4965" s="54" t="s">
        <v>186</v>
      </c>
      <c r="K4965" s="54" t="s">
        <v>374</v>
      </c>
      <c r="L4965" s="89">
        <v>41695</v>
      </c>
      <c r="M4965" s="89"/>
      <c r="N4965" s="54" t="s">
        <v>375</v>
      </c>
      <c r="O4965" s="90">
        <v>3.9341164800000002E-2</v>
      </c>
      <c r="P4965" s="54">
        <v>111</v>
      </c>
    </row>
    <row r="4966" spans="1:16" ht="24">
      <c r="A4966" s="54" t="s">
        <v>225</v>
      </c>
      <c r="B4966" s="54" t="s">
        <v>185</v>
      </c>
      <c r="C4966" s="54" t="s">
        <v>265</v>
      </c>
      <c r="D4966" s="54" t="s">
        <v>163</v>
      </c>
      <c r="E4966" s="54" t="s">
        <v>266</v>
      </c>
      <c r="F4966" s="54" t="s">
        <v>267</v>
      </c>
      <c r="G4966" s="54" t="s">
        <v>186</v>
      </c>
      <c r="H4966" s="54" t="s">
        <v>366</v>
      </c>
      <c r="I4966" s="54" t="s">
        <v>367</v>
      </c>
      <c r="J4966" s="54" t="s">
        <v>186</v>
      </c>
      <c r="K4966" s="54" t="s">
        <v>376</v>
      </c>
      <c r="L4966" s="89">
        <v>41695</v>
      </c>
      <c r="M4966" s="89"/>
      <c r="N4966" s="54" t="s">
        <v>377</v>
      </c>
      <c r="O4966" s="90">
        <v>7.8154995000000015E-3</v>
      </c>
      <c r="P4966" s="54">
        <v>33</v>
      </c>
    </row>
    <row r="4967" spans="1:16" ht="24">
      <c r="A4967" s="54" t="s">
        <v>225</v>
      </c>
      <c r="B4967" s="54" t="s">
        <v>185</v>
      </c>
      <c r="C4967" s="54" t="s">
        <v>265</v>
      </c>
      <c r="D4967" s="54" t="s">
        <v>163</v>
      </c>
      <c r="E4967" s="54" t="s">
        <v>266</v>
      </c>
      <c r="F4967" s="54" t="s">
        <v>267</v>
      </c>
      <c r="G4967" s="54" t="s">
        <v>186</v>
      </c>
      <c r="H4967" s="54" t="s">
        <v>366</v>
      </c>
      <c r="I4967" s="54" t="s">
        <v>367</v>
      </c>
      <c r="J4967" s="54" t="s">
        <v>186</v>
      </c>
      <c r="K4967" s="54" t="s">
        <v>378</v>
      </c>
      <c r="L4967" s="89">
        <v>41695</v>
      </c>
      <c r="M4967" s="89"/>
      <c r="N4967" s="54" t="s">
        <v>379</v>
      </c>
      <c r="O4967" s="90">
        <v>4.736666300000001E-3</v>
      </c>
      <c r="P4967" s="54">
        <v>20</v>
      </c>
    </row>
    <row r="4968" spans="1:16" ht="24">
      <c r="A4968" s="54" t="s">
        <v>225</v>
      </c>
      <c r="B4968" s="54" t="s">
        <v>185</v>
      </c>
      <c r="C4968" s="54" t="s">
        <v>265</v>
      </c>
      <c r="D4968" s="54" t="s">
        <v>163</v>
      </c>
      <c r="E4968" s="54" t="s">
        <v>266</v>
      </c>
      <c r="F4968" s="54" t="s">
        <v>267</v>
      </c>
      <c r="G4968" s="54" t="s">
        <v>186</v>
      </c>
      <c r="H4968" s="54" t="s">
        <v>366</v>
      </c>
      <c r="I4968" s="54" t="s">
        <v>367</v>
      </c>
      <c r="J4968" s="54" t="s">
        <v>186</v>
      </c>
      <c r="K4968" s="54" t="s">
        <v>380</v>
      </c>
      <c r="L4968" s="89">
        <v>41695</v>
      </c>
      <c r="M4968" s="89"/>
      <c r="N4968" s="54" t="s">
        <v>381</v>
      </c>
      <c r="O4968" s="90">
        <v>9.4208329000000004E-3</v>
      </c>
      <c r="P4968" s="54">
        <v>26</v>
      </c>
    </row>
    <row r="4969" spans="1:16" ht="24">
      <c r="A4969" s="54" t="s">
        <v>225</v>
      </c>
      <c r="B4969" s="54" t="s">
        <v>185</v>
      </c>
      <c r="C4969" s="54" t="s">
        <v>265</v>
      </c>
      <c r="D4969" s="54" t="s">
        <v>163</v>
      </c>
      <c r="E4969" s="54" t="s">
        <v>266</v>
      </c>
      <c r="F4969" s="54" t="s">
        <v>267</v>
      </c>
      <c r="G4969" s="54" t="s">
        <v>192</v>
      </c>
      <c r="H4969" s="54" t="s">
        <v>275</v>
      </c>
      <c r="I4969" s="54" t="s">
        <v>276</v>
      </c>
      <c r="J4969" s="54" t="s">
        <v>192</v>
      </c>
      <c r="K4969" s="54" t="s">
        <v>460</v>
      </c>
      <c r="L4969" s="89">
        <v>41898</v>
      </c>
      <c r="M4969" s="89"/>
      <c r="N4969" s="54" t="s">
        <v>461</v>
      </c>
      <c r="O4969" s="90">
        <v>4.120899690000001E-2</v>
      </c>
      <c r="P4969" s="54">
        <v>174</v>
      </c>
    </row>
    <row r="4970" spans="1:16" ht="24">
      <c r="A4970" s="54" t="s">
        <v>225</v>
      </c>
      <c r="B4970" s="54" t="s">
        <v>185</v>
      </c>
      <c r="C4970" s="54" t="s">
        <v>265</v>
      </c>
      <c r="D4970" s="54" t="s">
        <v>163</v>
      </c>
      <c r="E4970" s="54" t="s">
        <v>266</v>
      </c>
      <c r="F4970" s="54" t="s">
        <v>267</v>
      </c>
      <c r="G4970" s="54" t="s">
        <v>192</v>
      </c>
      <c r="H4970" s="54" t="s">
        <v>275</v>
      </c>
      <c r="I4970" s="54" t="s">
        <v>276</v>
      </c>
      <c r="J4970" s="54" t="s">
        <v>192</v>
      </c>
      <c r="K4970" s="54" t="s">
        <v>277</v>
      </c>
      <c r="L4970" s="89">
        <v>41898</v>
      </c>
      <c r="M4970" s="89"/>
      <c r="N4970" s="54" t="s">
        <v>278</v>
      </c>
      <c r="O4970" s="90">
        <v>7.5786661E-3</v>
      </c>
      <c r="P4970" s="54">
        <v>32</v>
      </c>
    </row>
    <row r="4971" spans="1:16" ht="24">
      <c r="A4971" s="54" t="s">
        <v>225</v>
      </c>
      <c r="B4971" s="54" t="s">
        <v>185</v>
      </c>
      <c r="C4971" s="54" t="s">
        <v>265</v>
      </c>
      <c r="D4971" s="54" t="s">
        <v>163</v>
      </c>
      <c r="E4971" s="54" t="s">
        <v>266</v>
      </c>
      <c r="F4971" s="54" t="s">
        <v>267</v>
      </c>
      <c r="G4971" s="54" t="s">
        <v>192</v>
      </c>
      <c r="H4971" s="54" t="s">
        <v>275</v>
      </c>
      <c r="I4971" s="54" t="s">
        <v>276</v>
      </c>
      <c r="J4971" s="54" t="s">
        <v>192</v>
      </c>
      <c r="K4971" s="54" t="s">
        <v>281</v>
      </c>
      <c r="L4971" s="89">
        <v>41898</v>
      </c>
      <c r="M4971" s="89"/>
      <c r="N4971" s="54" t="s">
        <v>282</v>
      </c>
      <c r="O4971" s="90">
        <v>4.0261664000000004E-3</v>
      </c>
      <c r="P4971" s="54">
        <v>17</v>
      </c>
    </row>
    <row r="4972" spans="1:16" ht="24">
      <c r="A4972" s="54" t="s">
        <v>225</v>
      </c>
      <c r="B4972" s="54" t="s">
        <v>185</v>
      </c>
      <c r="C4972" s="54" t="s">
        <v>265</v>
      </c>
      <c r="D4972" s="54" t="s">
        <v>163</v>
      </c>
      <c r="E4972" s="54" t="s">
        <v>266</v>
      </c>
      <c r="F4972" s="54" t="s">
        <v>267</v>
      </c>
      <c r="G4972" s="54" t="s">
        <v>192</v>
      </c>
      <c r="H4972" s="54" t="s">
        <v>275</v>
      </c>
      <c r="I4972" s="54" t="s">
        <v>276</v>
      </c>
      <c r="J4972" s="54" t="s">
        <v>192</v>
      </c>
      <c r="K4972" s="54" t="s">
        <v>462</v>
      </c>
      <c r="L4972" s="89">
        <v>41898</v>
      </c>
      <c r="M4972" s="89"/>
      <c r="N4972" s="54" t="s">
        <v>463</v>
      </c>
      <c r="O4972" s="90">
        <v>2.3683330000000001E-4</v>
      </c>
      <c r="P4972" s="54">
        <v>1</v>
      </c>
    </row>
    <row r="4973" spans="1:16" ht="24">
      <c r="A4973" s="54" t="s">
        <v>225</v>
      </c>
      <c r="B4973" s="54" t="s">
        <v>185</v>
      </c>
      <c r="C4973" s="54" t="s">
        <v>265</v>
      </c>
      <c r="D4973" s="54" t="s">
        <v>163</v>
      </c>
      <c r="E4973" s="54" t="s">
        <v>266</v>
      </c>
      <c r="F4973" s="54" t="s">
        <v>267</v>
      </c>
      <c r="G4973" s="54" t="s">
        <v>192</v>
      </c>
      <c r="H4973" s="54" t="s">
        <v>275</v>
      </c>
      <c r="I4973" s="54" t="s">
        <v>276</v>
      </c>
      <c r="J4973" s="54" t="s">
        <v>192</v>
      </c>
      <c r="K4973" s="54" t="s">
        <v>468</v>
      </c>
      <c r="L4973" s="89">
        <v>41898</v>
      </c>
      <c r="M4973" s="89"/>
      <c r="N4973" s="54" t="s">
        <v>469</v>
      </c>
      <c r="O4973" s="90">
        <v>1.56309988E-2</v>
      </c>
      <c r="P4973" s="54">
        <v>66</v>
      </c>
    </row>
    <row r="4974" spans="1:16" ht="24">
      <c r="A4974" s="54" t="s">
        <v>225</v>
      </c>
      <c r="B4974" s="54" t="s">
        <v>185</v>
      </c>
      <c r="C4974" s="54" t="s">
        <v>265</v>
      </c>
      <c r="D4974" s="54" t="s">
        <v>163</v>
      </c>
      <c r="E4974" s="54" t="s">
        <v>266</v>
      </c>
      <c r="F4974" s="54" t="s">
        <v>267</v>
      </c>
      <c r="G4974" s="54" t="s">
        <v>192</v>
      </c>
      <c r="H4974" s="54" t="s">
        <v>473</v>
      </c>
      <c r="I4974" s="54" t="s">
        <v>474</v>
      </c>
      <c r="J4974" s="54" t="s">
        <v>192</v>
      </c>
      <c r="K4974" s="54" t="s">
        <v>475</v>
      </c>
      <c r="L4974" s="89">
        <v>41695</v>
      </c>
      <c r="M4974" s="89"/>
      <c r="N4974" s="54" t="s">
        <v>476</v>
      </c>
      <c r="O4974" s="90">
        <v>3.3156664199999991E-2</v>
      </c>
      <c r="P4974" s="54">
        <v>140</v>
      </c>
    </row>
    <row r="4975" spans="1:16" ht="24">
      <c r="A4975" s="54" t="s">
        <v>225</v>
      </c>
      <c r="B4975" s="54" t="s">
        <v>185</v>
      </c>
      <c r="C4975" s="54" t="s">
        <v>265</v>
      </c>
      <c r="D4975" s="54" t="s">
        <v>163</v>
      </c>
      <c r="E4975" s="54" t="s">
        <v>266</v>
      </c>
      <c r="F4975" s="54" t="s">
        <v>267</v>
      </c>
      <c r="G4975" s="54" t="s">
        <v>192</v>
      </c>
      <c r="H4975" s="54" t="s">
        <v>473</v>
      </c>
      <c r="I4975" s="54" t="s">
        <v>474</v>
      </c>
      <c r="J4975" s="54" t="s">
        <v>192</v>
      </c>
      <c r="K4975" s="54" t="s">
        <v>477</v>
      </c>
      <c r="L4975" s="89">
        <v>41695</v>
      </c>
      <c r="M4975" s="89"/>
      <c r="N4975" s="54" t="s">
        <v>478</v>
      </c>
      <c r="O4975" s="90">
        <v>1.4867999200000001E-2</v>
      </c>
      <c r="P4975" s="54">
        <v>49</v>
      </c>
    </row>
    <row r="4976" spans="1:16" ht="24">
      <c r="A4976" s="54" t="s">
        <v>225</v>
      </c>
      <c r="B4976" s="54" t="s">
        <v>185</v>
      </c>
      <c r="C4976" s="54" t="s">
        <v>265</v>
      </c>
      <c r="D4976" s="54" t="s">
        <v>163</v>
      </c>
      <c r="E4976" s="54" t="s">
        <v>266</v>
      </c>
      <c r="F4976" s="54" t="s">
        <v>267</v>
      </c>
      <c r="G4976" s="54" t="s">
        <v>192</v>
      </c>
      <c r="H4976" s="54" t="s">
        <v>473</v>
      </c>
      <c r="I4976" s="54" t="s">
        <v>474</v>
      </c>
      <c r="J4976" s="54" t="s">
        <v>192</v>
      </c>
      <c r="K4976" s="54" t="s">
        <v>479</v>
      </c>
      <c r="L4976" s="89">
        <v>41695</v>
      </c>
      <c r="M4976" s="89"/>
      <c r="N4976" s="54" t="s">
        <v>480</v>
      </c>
      <c r="O4976" s="90">
        <v>1.58153324E-2</v>
      </c>
      <c r="P4976" s="54">
        <v>53</v>
      </c>
    </row>
    <row r="4977" spans="1:16" ht="24">
      <c r="A4977" s="54" t="s">
        <v>225</v>
      </c>
      <c r="B4977" s="54" t="s">
        <v>185</v>
      </c>
      <c r="C4977" s="54" t="s">
        <v>265</v>
      </c>
      <c r="D4977" s="54" t="s">
        <v>163</v>
      </c>
      <c r="E4977" s="54" t="s">
        <v>266</v>
      </c>
      <c r="F4977" s="54" t="s">
        <v>267</v>
      </c>
      <c r="G4977" s="54" t="s">
        <v>192</v>
      </c>
      <c r="H4977" s="54" t="s">
        <v>473</v>
      </c>
      <c r="I4977" s="54" t="s">
        <v>474</v>
      </c>
      <c r="J4977" s="54" t="s">
        <v>192</v>
      </c>
      <c r="K4977" s="54" t="s">
        <v>481</v>
      </c>
      <c r="L4977" s="89">
        <v>41695</v>
      </c>
      <c r="M4977" s="89"/>
      <c r="N4977" s="54" t="s">
        <v>482</v>
      </c>
      <c r="O4977" s="90">
        <v>1.01313328E-2</v>
      </c>
      <c r="P4977" s="54">
        <v>29</v>
      </c>
    </row>
    <row r="4978" spans="1:16" ht="24">
      <c r="A4978" s="54" t="s">
        <v>225</v>
      </c>
      <c r="B4978" s="54" t="s">
        <v>185</v>
      </c>
      <c r="C4978" s="54" t="s">
        <v>265</v>
      </c>
      <c r="D4978" s="54" t="s">
        <v>163</v>
      </c>
      <c r="E4978" s="54" t="s">
        <v>266</v>
      </c>
      <c r="F4978" s="54" t="s">
        <v>267</v>
      </c>
      <c r="G4978" s="54" t="s">
        <v>192</v>
      </c>
      <c r="H4978" s="54" t="s">
        <v>473</v>
      </c>
      <c r="I4978" s="54" t="s">
        <v>474</v>
      </c>
      <c r="J4978" s="54" t="s">
        <v>192</v>
      </c>
      <c r="K4978" s="54" t="s">
        <v>483</v>
      </c>
      <c r="L4978" s="89">
        <v>41695</v>
      </c>
      <c r="M4978" s="89"/>
      <c r="N4978" s="54" t="s">
        <v>484</v>
      </c>
      <c r="O4978" s="90">
        <v>1.6052165699999999E-2</v>
      </c>
      <c r="P4978" s="54">
        <v>54</v>
      </c>
    </row>
    <row r="4979" spans="1:16" ht="24">
      <c r="A4979" s="54" t="s">
        <v>225</v>
      </c>
      <c r="B4979" s="54" t="s">
        <v>185</v>
      </c>
      <c r="C4979" s="54" t="s">
        <v>265</v>
      </c>
      <c r="D4979" s="54" t="s">
        <v>163</v>
      </c>
      <c r="E4979" s="54" t="s">
        <v>266</v>
      </c>
      <c r="F4979" s="54" t="s">
        <v>267</v>
      </c>
      <c r="G4979" s="54" t="s">
        <v>192</v>
      </c>
      <c r="H4979" s="54" t="s">
        <v>473</v>
      </c>
      <c r="I4979" s="54" t="s">
        <v>474</v>
      </c>
      <c r="J4979" s="54" t="s">
        <v>192</v>
      </c>
      <c r="K4979" s="54" t="s">
        <v>485</v>
      </c>
      <c r="L4979" s="89">
        <v>41695</v>
      </c>
      <c r="M4979" s="89"/>
      <c r="N4979" s="54" t="s">
        <v>486</v>
      </c>
      <c r="O4979" s="90">
        <v>1.22628327E-2</v>
      </c>
      <c r="P4979" s="54">
        <v>38</v>
      </c>
    </row>
    <row r="4980" spans="1:16" ht="24">
      <c r="A4980" s="54" t="s">
        <v>225</v>
      </c>
      <c r="B4980" s="54" t="s">
        <v>185</v>
      </c>
      <c r="C4980" s="54" t="s">
        <v>265</v>
      </c>
      <c r="D4980" s="54" t="s">
        <v>163</v>
      </c>
      <c r="E4980" s="54" t="s">
        <v>266</v>
      </c>
      <c r="F4980" s="54" t="s">
        <v>267</v>
      </c>
      <c r="G4980" s="54" t="s">
        <v>192</v>
      </c>
      <c r="H4980" s="54" t="s">
        <v>473</v>
      </c>
      <c r="I4980" s="54" t="s">
        <v>474</v>
      </c>
      <c r="J4980" s="54" t="s">
        <v>192</v>
      </c>
      <c r="K4980" s="54" t="s">
        <v>487</v>
      </c>
      <c r="L4980" s="89">
        <v>41695</v>
      </c>
      <c r="M4980" s="89"/>
      <c r="N4980" s="54" t="s">
        <v>488</v>
      </c>
      <c r="O4980" s="90">
        <v>6.105166500000001E-3</v>
      </c>
      <c r="P4980" s="54">
        <v>12</v>
      </c>
    </row>
    <row r="4981" spans="1:16" ht="24">
      <c r="A4981" s="54" t="s">
        <v>225</v>
      </c>
      <c r="B4981" s="54" t="s">
        <v>185</v>
      </c>
      <c r="C4981" s="54" t="s">
        <v>265</v>
      </c>
      <c r="D4981" s="54" t="s">
        <v>163</v>
      </c>
      <c r="E4981" s="54" t="s">
        <v>266</v>
      </c>
      <c r="F4981" s="54" t="s">
        <v>267</v>
      </c>
      <c r="G4981" s="54" t="s">
        <v>192</v>
      </c>
      <c r="H4981" s="54" t="s">
        <v>473</v>
      </c>
      <c r="I4981" s="54" t="s">
        <v>474</v>
      </c>
      <c r="J4981" s="54" t="s">
        <v>192</v>
      </c>
      <c r="K4981" s="54" t="s">
        <v>489</v>
      </c>
      <c r="L4981" s="89">
        <v>41695</v>
      </c>
      <c r="M4981" s="89"/>
      <c r="N4981" s="54" t="s">
        <v>490</v>
      </c>
      <c r="O4981" s="90">
        <v>0.45964096599999998</v>
      </c>
      <c r="P4981" s="54">
        <v>1927</v>
      </c>
    </row>
    <row r="4982" spans="1:16" ht="24">
      <c r="A4982" s="54" t="s">
        <v>225</v>
      </c>
      <c r="B4982" s="54" t="s">
        <v>185</v>
      </c>
      <c r="C4982" s="54" t="s">
        <v>265</v>
      </c>
      <c r="D4982" s="54" t="s">
        <v>163</v>
      </c>
      <c r="E4982" s="54" t="s">
        <v>266</v>
      </c>
      <c r="F4982" s="54" t="s">
        <v>267</v>
      </c>
      <c r="G4982" s="54" t="s">
        <v>192</v>
      </c>
      <c r="H4982" s="54" t="s">
        <v>473</v>
      </c>
      <c r="I4982" s="54" t="s">
        <v>474</v>
      </c>
      <c r="J4982" s="54" t="s">
        <v>192</v>
      </c>
      <c r="K4982" s="54" t="s">
        <v>491</v>
      </c>
      <c r="L4982" s="89">
        <v>41695</v>
      </c>
      <c r="M4982" s="89"/>
      <c r="N4982" s="54" t="s">
        <v>492</v>
      </c>
      <c r="O4982" s="90">
        <v>0.13523182319999999</v>
      </c>
      <c r="P4982" s="54">
        <v>571</v>
      </c>
    </row>
    <row r="4983" spans="1:16" ht="24">
      <c r="A4983" s="54" t="s">
        <v>225</v>
      </c>
      <c r="B4983" s="54" t="s">
        <v>185</v>
      </c>
      <c r="C4983" s="54" t="s">
        <v>265</v>
      </c>
      <c r="D4983" s="54" t="s">
        <v>163</v>
      </c>
      <c r="E4983" s="54" t="s">
        <v>266</v>
      </c>
      <c r="F4983" s="54" t="s">
        <v>267</v>
      </c>
      <c r="G4983" s="54" t="s">
        <v>192</v>
      </c>
      <c r="H4983" s="54" t="s">
        <v>473</v>
      </c>
      <c r="I4983" s="54" t="s">
        <v>474</v>
      </c>
      <c r="J4983" s="54" t="s">
        <v>192</v>
      </c>
      <c r="K4983" s="54" t="s">
        <v>493</v>
      </c>
      <c r="L4983" s="89">
        <v>41695</v>
      </c>
      <c r="M4983" s="89"/>
      <c r="N4983" s="54" t="s">
        <v>494</v>
      </c>
      <c r="O4983" s="90">
        <v>6.7292829499999998E-2</v>
      </c>
      <c r="P4983" s="54">
        <v>220</v>
      </c>
    </row>
    <row r="4984" spans="1:16" ht="24">
      <c r="A4984" s="54" t="s">
        <v>225</v>
      </c>
      <c r="B4984" s="54" t="s">
        <v>185</v>
      </c>
      <c r="C4984" s="54" t="s">
        <v>265</v>
      </c>
      <c r="D4984" s="54" t="s">
        <v>163</v>
      </c>
      <c r="E4984" s="54" t="s">
        <v>266</v>
      </c>
      <c r="F4984" s="54" t="s">
        <v>267</v>
      </c>
      <c r="G4984" s="54" t="s">
        <v>283</v>
      </c>
      <c r="H4984" s="54" t="s">
        <v>595</v>
      </c>
      <c r="I4984" s="54" t="s">
        <v>596</v>
      </c>
      <c r="J4984" s="54" t="s">
        <v>283</v>
      </c>
      <c r="K4984" s="54" t="s">
        <v>597</v>
      </c>
      <c r="L4984" s="89">
        <v>41695</v>
      </c>
      <c r="M4984" s="89"/>
      <c r="N4984" s="54" t="s">
        <v>598</v>
      </c>
      <c r="O4984" s="90">
        <v>3.7893330999999998E-3</v>
      </c>
      <c r="P4984" s="54">
        <v>16</v>
      </c>
    </row>
    <row r="4985" spans="1:16" ht="24">
      <c r="A4985" s="54" t="s">
        <v>225</v>
      </c>
      <c r="B4985" s="54" t="s">
        <v>185</v>
      </c>
      <c r="C4985" s="54" t="s">
        <v>265</v>
      </c>
      <c r="D4985" s="54" t="s">
        <v>163</v>
      </c>
      <c r="E4985" s="54" t="s">
        <v>266</v>
      </c>
      <c r="F4985" s="54" t="s">
        <v>267</v>
      </c>
      <c r="G4985" s="54" t="s">
        <v>283</v>
      </c>
      <c r="H4985" s="54" t="s">
        <v>595</v>
      </c>
      <c r="I4985" s="54" t="s">
        <v>596</v>
      </c>
      <c r="J4985" s="54" t="s">
        <v>283</v>
      </c>
      <c r="K4985" s="54" t="s">
        <v>599</v>
      </c>
      <c r="L4985" s="89">
        <v>41695</v>
      </c>
      <c r="M4985" s="89"/>
      <c r="N4985" s="54" t="s">
        <v>600</v>
      </c>
      <c r="O4985" s="90">
        <v>7.8154994000000002E-3</v>
      </c>
      <c r="P4985" s="54">
        <v>33</v>
      </c>
    </row>
    <row r="4986" spans="1:16" ht="24">
      <c r="A4986" s="54" t="s">
        <v>225</v>
      </c>
      <c r="B4986" s="54" t="s">
        <v>185</v>
      </c>
      <c r="C4986" s="54" t="s">
        <v>265</v>
      </c>
      <c r="D4986" s="54" t="s">
        <v>163</v>
      </c>
      <c r="E4986" s="54" t="s">
        <v>266</v>
      </c>
      <c r="F4986" s="54" t="s">
        <v>267</v>
      </c>
      <c r="G4986" s="54" t="s">
        <v>283</v>
      </c>
      <c r="H4986" s="54" t="s">
        <v>595</v>
      </c>
      <c r="I4986" s="54" t="s">
        <v>596</v>
      </c>
      <c r="J4986" s="54" t="s">
        <v>283</v>
      </c>
      <c r="K4986" s="54" t="s">
        <v>601</v>
      </c>
      <c r="L4986" s="89">
        <v>41695</v>
      </c>
      <c r="M4986" s="89"/>
      <c r="N4986" s="54" t="s">
        <v>602</v>
      </c>
      <c r="O4986" s="90">
        <v>5.9235163299999997E-2</v>
      </c>
      <c r="P4986" s="54">
        <v>195</v>
      </c>
    </row>
    <row r="4987" spans="1:16" ht="24">
      <c r="A4987" s="54" t="s">
        <v>225</v>
      </c>
      <c r="B4987" s="54" t="s">
        <v>185</v>
      </c>
      <c r="C4987" s="54" t="s">
        <v>265</v>
      </c>
      <c r="D4987" s="54" t="s">
        <v>163</v>
      </c>
      <c r="E4987" s="54" t="s">
        <v>266</v>
      </c>
      <c r="F4987" s="54" t="s">
        <v>267</v>
      </c>
      <c r="G4987" s="54" t="s">
        <v>283</v>
      </c>
      <c r="H4987" s="54" t="s">
        <v>595</v>
      </c>
      <c r="I4987" s="54" t="s">
        <v>596</v>
      </c>
      <c r="J4987" s="54" t="s">
        <v>283</v>
      </c>
      <c r="K4987" s="54" t="s">
        <v>603</v>
      </c>
      <c r="L4987" s="89">
        <v>41695</v>
      </c>
      <c r="M4987" s="89"/>
      <c r="N4987" s="54" t="s">
        <v>604</v>
      </c>
      <c r="O4987" s="90">
        <v>2.7709497900000001E-2</v>
      </c>
      <c r="P4987" s="54">
        <v>117</v>
      </c>
    </row>
    <row r="4988" spans="1:16" ht="24">
      <c r="A4988" s="54" t="s">
        <v>225</v>
      </c>
      <c r="B4988" s="54" t="s">
        <v>185</v>
      </c>
      <c r="C4988" s="54" t="s">
        <v>265</v>
      </c>
      <c r="D4988" s="54" t="s">
        <v>163</v>
      </c>
      <c r="E4988" s="54" t="s">
        <v>266</v>
      </c>
      <c r="F4988" s="54" t="s">
        <v>267</v>
      </c>
      <c r="G4988" s="54" t="s">
        <v>283</v>
      </c>
      <c r="H4988" s="54" t="s">
        <v>595</v>
      </c>
      <c r="I4988" s="54" t="s">
        <v>596</v>
      </c>
      <c r="J4988" s="54" t="s">
        <v>283</v>
      </c>
      <c r="K4988" s="54" t="s">
        <v>605</v>
      </c>
      <c r="L4988" s="89">
        <v>41695</v>
      </c>
      <c r="M4988" s="89"/>
      <c r="N4988" s="54" t="s">
        <v>606</v>
      </c>
      <c r="O4988" s="90">
        <v>4.9734996000000004E-3</v>
      </c>
      <c r="P4988" s="54">
        <v>21</v>
      </c>
    </row>
    <row r="4989" spans="1:16" ht="24">
      <c r="A4989" s="54" t="s">
        <v>225</v>
      </c>
      <c r="B4989" s="54" t="s">
        <v>185</v>
      </c>
      <c r="C4989" s="54" t="s">
        <v>265</v>
      </c>
      <c r="D4989" s="54" t="s">
        <v>163</v>
      </c>
      <c r="E4989" s="54" t="s">
        <v>266</v>
      </c>
      <c r="F4989" s="54" t="s">
        <v>267</v>
      </c>
      <c r="G4989" s="54" t="s">
        <v>283</v>
      </c>
      <c r="H4989" s="54" t="s">
        <v>595</v>
      </c>
      <c r="I4989" s="54" t="s">
        <v>596</v>
      </c>
      <c r="J4989" s="54" t="s">
        <v>283</v>
      </c>
      <c r="K4989" s="54" t="s">
        <v>607</v>
      </c>
      <c r="L4989" s="89">
        <v>41695</v>
      </c>
      <c r="M4989" s="89"/>
      <c r="N4989" s="54" t="s">
        <v>608</v>
      </c>
      <c r="O4989" s="90">
        <v>2.3683331999999999E-3</v>
      </c>
      <c r="P4989" s="54">
        <v>10</v>
      </c>
    </row>
    <row r="4990" spans="1:16" ht="24">
      <c r="A4990" s="54" t="s">
        <v>225</v>
      </c>
      <c r="B4990" s="54" t="s">
        <v>185</v>
      </c>
      <c r="C4990" s="54" t="s">
        <v>265</v>
      </c>
      <c r="D4990" s="54" t="s">
        <v>163</v>
      </c>
      <c r="E4990" s="54" t="s">
        <v>266</v>
      </c>
      <c r="F4990" s="54" t="s">
        <v>267</v>
      </c>
      <c r="G4990" s="54" t="s">
        <v>283</v>
      </c>
      <c r="H4990" s="54" t="s">
        <v>595</v>
      </c>
      <c r="I4990" s="54" t="s">
        <v>596</v>
      </c>
      <c r="J4990" s="54" t="s">
        <v>283</v>
      </c>
      <c r="K4990" s="54" t="s">
        <v>609</v>
      </c>
      <c r="L4990" s="89">
        <v>41695</v>
      </c>
      <c r="M4990" s="89"/>
      <c r="N4990" s="54" t="s">
        <v>610</v>
      </c>
      <c r="O4990" s="90">
        <v>3.0788331E-3</v>
      </c>
      <c r="P4990" s="54">
        <v>13</v>
      </c>
    </row>
    <row r="4991" spans="1:16" ht="24">
      <c r="A4991" s="54" t="s">
        <v>225</v>
      </c>
      <c r="B4991" s="54" t="s">
        <v>185</v>
      </c>
      <c r="C4991" s="54" t="s">
        <v>265</v>
      </c>
      <c r="D4991" s="54" t="s">
        <v>163</v>
      </c>
      <c r="E4991" s="54" t="s">
        <v>266</v>
      </c>
      <c r="F4991" s="54" t="s">
        <v>267</v>
      </c>
      <c r="G4991" s="54" t="s">
        <v>283</v>
      </c>
      <c r="H4991" s="54" t="s">
        <v>595</v>
      </c>
      <c r="I4991" s="54" t="s">
        <v>596</v>
      </c>
      <c r="J4991" s="54" t="s">
        <v>283</v>
      </c>
      <c r="K4991" s="54" t="s">
        <v>611</v>
      </c>
      <c r="L4991" s="89">
        <v>41695</v>
      </c>
      <c r="M4991" s="89"/>
      <c r="N4991" s="54" t="s">
        <v>612</v>
      </c>
      <c r="O4991" s="90">
        <v>9.4733329999999996E-4</v>
      </c>
      <c r="P4991" s="54">
        <v>4</v>
      </c>
    </row>
    <row r="4992" spans="1:16" ht="24">
      <c r="A4992" s="54" t="s">
        <v>225</v>
      </c>
      <c r="B4992" s="54" t="s">
        <v>185</v>
      </c>
      <c r="C4992" s="54" t="s">
        <v>265</v>
      </c>
      <c r="D4992" s="54" t="s">
        <v>163</v>
      </c>
      <c r="E4992" s="54" t="s">
        <v>266</v>
      </c>
      <c r="F4992" s="54" t="s">
        <v>267</v>
      </c>
      <c r="G4992" s="54" t="s">
        <v>283</v>
      </c>
      <c r="H4992" s="54" t="s">
        <v>595</v>
      </c>
      <c r="I4992" s="54" t="s">
        <v>596</v>
      </c>
      <c r="J4992" s="54" t="s">
        <v>283</v>
      </c>
      <c r="K4992" s="54" t="s">
        <v>613</v>
      </c>
      <c r="L4992" s="89">
        <v>41695</v>
      </c>
      <c r="M4992" s="89"/>
      <c r="N4992" s="54" t="s">
        <v>614</v>
      </c>
      <c r="O4992" s="90">
        <v>5.920832899999999E-3</v>
      </c>
      <c r="P4992" s="54">
        <v>25</v>
      </c>
    </row>
    <row r="4993" spans="1:16" ht="24">
      <c r="A4993" s="54" t="s">
        <v>225</v>
      </c>
      <c r="B4993" s="54" t="s">
        <v>185</v>
      </c>
      <c r="C4993" s="54" t="s">
        <v>265</v>
      </c>
      <c r="D4993" s="54" t="s">
        <v>163</v>
      </c>
      <c r="E4993" s="54" t="s">
        <v>266</v>
      </c>
      <c r="F4993" s="54" t="s">
        <v>267</v>
      </c>
      <c r="G4993" s="54" t="s">
        <v>283</v>
      </c>
      <c r="H4993" s="54" t="s">
        <v>595</v>
      </c>
      <c r="I4993" s="54" t="s">
        <v>596</v>
      </c>
      <c r="J4993" s="54" t="s">
        <v>283</v>
      </c>
      <c r="K4993" s="54" t="s">
        <v>595</v>
      </c>
      <c r="L4993" s="89">
        <v>41695</v>
      </c>
      <c r="M4993" s="89"/>
      <c r="N4993" s="54" t="s">
        <v>615</v>
      </c>
      <c r="O4993" s="90">
        <v>1.4209998999999999E-3</v>
      </c>
      <c r="P4993" s="54">
        <v>6</v>
      </c>
    </row>
    <row r="4994" spans="1:16" ht="24">
      <c r="A4994" s="54" t="s">
        <v>225</v>
      </c>
      <c r="B4994" s="54" t="s">
        <v>185</v>
      </c>
      <c r="C4994" s="54" t="s">
        <v>265</v>
      </c>
      <c r="D4994" s="54" t="s">
        <v>163</v>
      </c>
      <c r="E4994" s="54" t="s">
        <v>266</v>
      </c>
      <c r="F4994" s="54" t="s">
        <v>267</v>
      </c>
      <c r="G4994" s="54" t="s">
        <v>283</v>
      </c>
      <c r="H4994" s="54" t="s">
        <v>595</v>
      </c>
      <c r="I4994" s="54" t="s">
        <v>596</v>
      </c>
      <c r="J4994" s="54" t="s">
        <v>283</v>
      </c>
      <c r="K4994" s="54" t="s">
        <v>616</v>
      </c>
      <c r="L4994" s="89">
        <v>41695</v>
      </c>
      <c r="M4994" s="89"/>
      <c r="N4994" s="54" t="s">
        <v>617</v>
      </c>
      <c r="O4994" s="90">
        <v>1.6578331999999999E-3</v>
      </c>
      <c r="P4994" s="54">
        <v>7</v>
      </c>
    </row>
    <row r="4995" spans="1:16" ht="24">
      <c r="A4995" s="54" t="s">
        <v>225</v>
      </c>
      <c r="B4995" s="54" t="s">
        <v>185</v>
      </c>
      <c r="C4995" s="54" t="s">
        <v>265</v>
      </c>
      <c r="D4995" s="54" t="s">
        <v>163</v>
      </c>
      <c r="E4995" s="54" t="s">
        <v>266</v>
      </c>
      <c r="F4995" s="54" t="s">
        <v>267</v>
      </c>
      <c r="G4995" s="54" t="s">
        <v>194</v>
      </c>
      <c r="H4995" s="54" t="s">
        <v>195</v>
      </c>
      <c r="I4995" s="54" t="s">
        <v>673</v>
      </c>
      <c r="J4995" s="54" t="s">
        <v>194</v>
      </c>
      <c r="K4995" s="54" t="s">
        <v>674</v>
      </c>
      <c r="L4995" s="89">
        <v>41814</v>
      </c>
      <c r="M4995" s="89"/>
      <c r="N4995" s="54" t="s">
        <v>675</v>
      </c>
      <c r="O4995" s="90">
        <v>9.2364992999999992E-3</v>
      </c>
      <c r="P4995" s="54">
        <v>39</v>
      </c>
    </row>
    <row r="4996" spans="1:16" ht="24">
      <c r="A4996" s="54" t="s">
        <v>225</v>
      </c>
      <c r="B4996" s="54" t="s">
        <v>185</v>
      </c>
      <c r="C4996" s="54" t="s">
        <v>265</v>
      </c>
      <c r="D4996" s="54" t="s">
        <v>163</v>
      </c>
      <c r="E4996" s="54" t="s">
        <v>266</v>
      </c>
      <c r="F4996" s="54" t="s">
        <v>267</v>
      </c>
      <c r="G4996" s="54" t="s">
        <v>194</v>
      </c>
      <c r="H4996" s="54" t="s">
        <v>195</v>
      </c>
      <c r="I4996" s="54" t="s">
        <v>673</v>
      </c>
      <c r="J4996" s="54" t="s">
        <v>194</v>
      </c>
      <c r="K4996" s="54" t="s">
        <v>195</v>
      </c>
      <c r="L4996" s="89">
        <v>41814</v>
      </c>
      <c r="M4996" s="89"/>
      <c r="N4996" s="54" t="s">
        <v>676</v>
      </c>
      <c r="O4996" s="90">
        <v>9.946999300000002E-3</v>
      </c>
      <c r="P4996" s="54">
        <v>42</v>
      </c>
    </row>
    <row r="4997" spans="1:16" ht="24">
      <c r="A4997" s="54" t="s">
        <v>225</v>
      </c>
      <c r="B4997" s="54" t="s">
        <v>185</v>
      </c>
      <c r="C4997" s="54" t="s">
        <v>265</v>
      </c>
      <c r="D4997" s="54" t="s">
        <v>163</v>
      </c>
      <c r="E4997" s="54" t="s">
        <v>266</v>
      </c>
      <c r="F4997" s="54" t="s">
        <v>267</v>
      </c>
      <c r="G4997" s="54" t="s">
        <v>194</v>
      </c>
      <c r="H4997" s="54" t="s">
        <v>195</v>
      </c>
      <c r="I4997" s="54" t="s">
        <v>673</v>
      </c>
      <c r="J4997" s="54" t="s">
        <v>194</v>
      </c>
      <c r="K4997" s="54" t="s">
        <v>677</v>
      </c>
      <c r="L4997" s="89">
        <v>41814</v>
      </c>
      <c r="M4997" s="89"/>
      <c r="N4997" s="54" t="s">
        <v>678</v>
      </c>
      <c r="O4997" s="90">
        <v>8.5259993999999995E-3</v>
      </c>
      <c r="P4997" s="54">
        <v>36</v>
      </c>
    </row>
    <row r="4998" spans="1:16" ht="24">
      <c r="A4998" s="54" t="s">
        <v>225</v>
      </c>
      <c r="B4998" s="54" t="s">
        <v>185</v>
      </c>
      <c r="C4998" s="54" t="s">
        <v>265</v>
      </c>
      <c r="D4998" s="54" t="s">
        <v>163</v>
      </c>
      <c r="E4998" s="54" t="s">
        <v>266</v>
      </c>
      <c r="F4998" s="54" t="s">
        <v>267</v>
      </c>
      <c r="G4998" s="54" t="s">
        <v>194</v>
      </c>
      <c r="H4998" s="54" t="s">
        <v>195</v>
      </c>
      <c r="I4998" s="54" t="s">
        <v>673</v>
      </c>
      <c r="J4998" s="54" t="s">
        <v>194</v>
      </c>
      <c r="K4998" s="54" t="s">
        <v>679</v>
      </c>
      <c r="L4998" s="89">
        <v>41814</v>
      </c>
      <c r="M4998" s="89"/>
      <c r="N4998" s="54" t="s">
        <v>680</v>
      </c>
      <c r="O4998" s="90">
        <v>1.06574992E-2</v>
      </c>
      <c r="P4998" s="54">
        <v>45</v>
      </c>
    </row>
    <row r="4999" spans="1:16" ht="24">
      <c r="A4999" s="54" t="s">
        <v>225</v>
      </c>
      <c r="B4999" s="54" t="s">
        <v>185</v>
      </c>
      <c r="C4999" s="54" t="s">
        <v>265</v>
      </c>
      <c r="D4999" s="54" t="s">
        <v>163</v>
      </c>
      <c r="E4999" s="54" t="s">
        <v>266</v>
      </c>
      <c r="F4999" s="54" t="s">
        <v>267</v>
      </c>
      <c r="G4999" s="54" t="s">
        <v>194</v>
      </c>
      <c r="H4999" s="54" t="s">
        <v>195</v>
      </c>
      <c r="I4999" s="54" t="s">
        <v>673</v>
      </c>
      <c r="J4999" s="54" t="s">
        <v>194</v>
      </c>
      <c r="K4999" s="54" t="s">
        <v>681</v>
      </c>
      <c r="L4999" s="89">
        <v>41814</v>
      </c>
      <c r="M4999" s="89"/>
      <c r="N4999" s="54" t="s">
        <v>682</v>
      </c>
      <c r="O4999" s="90">
        <v>1.6578331999999999E-3</v>
      </c>
      <c r="P4999" s="54">
        <v>7</v>
      </c>
    </row>
    <row r="5000" spans="1:16" ht="24">
      <c r="A5000" s="54" t="s">
        <v>225</v>
      </c>
      <c r="B5000" s="54" t="s">
        <v>185</v>
      </c>
      <c r="C5000" s="54" t="s">
        <v>265</v>
      </c>
      <c r="D5000" s="54" t="s">
        <v>163</v>
      </c>
      <c r="E5000" s="54" t="s">
        <v>266</v>
      </c>
      <c r="F5000" s="54" t="s">
        <v>267</v>
      </c>
      <c r="G5000" s="54" t="s">
        <v>194</v>
      </c>
      <c r="H5000" s="54" t="s">
        <v>195</v>
      </c>
      <c r="I5000" s="54" t="s">
        <v>673</v>
      </c>
      <c r="J5000" s="54" t="s">
        <v>194</v>
      </c>
      <c r="K5000" s="54" t="s">
        <v>683</v>
      </c>
      <c r="L5000" s="89">
        <v>41814</v>
      </c>
      <c r="M5000" s="89"/>
      <c r="N5000" s="54" t="s">
        <v>684</v>
      </c>
      <c r="O5000" s="90">
        <v>6.1576662000000001E-3</v>
      </c>
      <c r="P5000" s="54">
        <v>26</v>
      </c>
    </row>
    <row r="5001" spans="1:16" ht="24">
      <c r="A5001" s="54" t="s">
        <v>225</v>
      </c>
      <c r="B5001" s="54" t="s">
        <v>185</v>
      </c>
      <c r="C5001" s="54" t="s">
        <v>265</v>
      </c>
      <c r="D5001" s="54" t="s">
        <v>163</v>
      </c>
      <c r="E5001" s="54" t="s">
        <v>266</v>
      </c>
      <c r="F5001" s="54" t="s">
        <v>267</v>
      </c>
      <c r="G5001" s="54" t="s">
        <v>194</v>
      </c>
      <c r="H5001" s="54" t="s">
        <v>195</v>
      </c>
      <c r="I5001" s="54" t="s">
        <v>673</v>
      </c>
      <c r="J5001" s="54" t="s">
        <v>194</v>
      </c>
      <c r="K5001" s="54" t="s">
        <v>685</v>
      </c>
      <c r="L5001" s="89">
        <v>41814</v>
      </c>
      <c r="M5001" s="89"/>
      <c r="N5001" s="54" t="s">
        <v>686</v>
      </c>
      <c r="O5001" s="90">
        <v>6.6313328000000013E-3</v>
      </c>
      <c r="P5001" s="54">
        <v>28</v>
      </c>
    </row>
    <row r="5002" spans="1:16" ht="24">
      <c r="A5002" s="54" t="s">
        <v>225</v>
      </c>
      <c r="B5002" s="54" t="s">
        <v>185</v>
      </c>
      <c r="C5002" s="54" t="s">
        <v>265</v>
      </c>
      <c r="D5002" s="54" t="s">
        <v>163</v>
      </c>
      <c r="E5002" s="54" t="s">
        <v>266</v>
      </c>
      <c r="F5002" s="54" t="s">
        <v>267</v>
      </c>
      <c r="G5002" s="54" t="s">
        <v>194</v>
      </c>
      <c r="H5002" s="54" t="s">
        <v>195</v>
      </c>
      <c r="I5002" s="54" t="s">
        <v>673</v>
      </c>
      <c r="J5002" s="54" t="s">
        <v>194</v>
      </c>
      <c r="K5002" s="54" t="s">
        <v>687</v>
      </c>
      <c r="L5002" s="89">
        <v>41814</v>
      </c>
      <c r="M5002" s="89"/>
      <c r="N5002" s="54" t="s">
        <v>688</v>
      </c>
      <c r="O5002" s="90">
        <v>1.7762498700000001E-2</v>
      </c>
      <c r="P5002" s="54">
        <v>75</v>
      </c>
    </row>
    <row r="5003" spans="1:16" ht="24">
      <c r="A5003" s="54" t="s">
        <v>225</v>
      </c>
      <c r="B5003" s="54" t="s">
        <v>185</v>
      </c>
      <c r="C5003" s="54" t="s">
        <v>265</v>
      </c>
      <c r="D5003" s="54" t="s">
        <v>163</v>
      </c>
      <c r="E5003" s="54" t="s">
        <v>266</v>
      </c>
      <c r="F5003" s="54" t="s">
        <v>267</v>
      </c>
      <c r="G5003" s="54" t="s">
        <v>194</v>
      </c>
      <c r="H5003" s="54" t="s">
        <v>195</v>
      </c>
      <c r="I5003" s="54" t="s">
        <v>673</v>
      </c>
      <c r="J5003" s="54" t="s">
        <v>194</v>
      </c>
      <c r="K5003" s="54" t="s">
        <v>689</v>
      </c>
      <c r="L5003" s="89">
        <v>41814</v>
      </c>
      <c r="M5003" s="89"/>
      <c r="N5003" s="54" t="s">
        <v>690</v>
      </c>
      <c r="O5003" s="90">
        <v>1.3025832399999999E-2</v>
      </c>
      <c r="P5003" s="54">
        <v>55</v>
      </c>
    </row>
    <row r="5004" spans="1:16" ht="24">
      <c r="A5004" s="54" t="s">
        <v>225</v>
      </c>
      <c r="B5004" s="54" t="s">
        <v>185</v>
      </c>
      <c r="C5004" s="54" t="s">
        <v>265</v>
      </c>
      <c r="D5004" s="54" t="s">
        <v>163</v>
      </c>
      <c r="E5004" s="54" t="s">
        <v>266</v>
      </c>
      <c r="F5004" s="54" t="s">
        <v>267</v>
      </c>
      <c r="G5004" s="54" t="s">
        <v>194</v>
      </c>
      <c r="H5004" s="54" t="s">
        <v>195</v>
      </c>
      <c r="I5004" s="54" t="s">
        <v>673</v>
      </c>
      <c r="J5004" s="54" t="s">
        <v>194</v>
      </c>
      <c r="K5004" s="54" t="s">
        <v>691</v>
      </c>
      <c r="L5004" s="89">
        <v>41814</v>
      </c>
      <c r="M5004" s="89"/>
      <c r="N5004" s="54" t="s">
        <v>692</v>
      </c>
      <c r="O5004" s="90">
        <v>2.3683331999999999E-3</v>
      </c>
      <c r="P5004" s="54">
        <v>10</v>
      </c>
    </row>
    <row r="5005" spans="1:16" ht="24">
      <c r="A5005" s="54" t="s">
        <v>225</v>
      </c>
      <c r="B5005" s="54" t="s">
        <v>185</v>
      </c>
      <c r="C5005" s="54" t="s">
        <v>265</v>
      </c>
      <c r="D5005" s="54" t="s">
        <v>163</v>
      </c>
      <c r="E5005" s="54" t="s">
        <v>266</v>
      </c>
      <c r="F5005" s="54" t="s">
        <v>267</v>
      </c>
      <c r="G5005" s="54" t="s">
        <v>194</v>
      </c>
      <c r="H5005" s="54" t="s">
        <v>195</v>
      </c>
      <c r="I5005" s="54" t="s">
        <v>673</v>
      </c>
      <c r="J5005" s="54" t="s">
        <v>194</v>
      </c>
      <c r="K5005" s="54" t="s">
        <v>693</v>
      </c>
      <c r="L5005" s="89">
        <v>41814</v>
      </c>
      <c r="M5005" s="89"/>
      <c r="N5005" s="54" t="s">
        <v>694</v>
      </c>
      <c r="O5005" s="90">
        <v>7.8154994000000002E-3</v>
      </c>
      <c r="P5005" s="54">
        <v>33</v>
      </c>
    </row>
    <row r="5006" spans="1:16" ht="24">
      <c r="A5006" s="54" t="s">
        <v>225</v>
      </c>
      <c r="B5006" s="54" t="s">
        <v>185</v>
      </c>
      <c r="C5006" s="54" t="s">
        <v>265</v>
      </c>
      <c r="D5006" s="54" t="s">
        <v>163</v>
      </c>
      <c r="E5006" s="54" t="s">
        <v>266</v>
      </c>
      <c r="F5006" s="54" t="s">
        <v>267</v>
      </c>
      <c r="G5006" s="54" t="s">
        <v>302</v>
      </c>
      <c r="H5006" s="54" t="s">
        <v>303</v>
      </c>
      <c r="I5006" s="54" t="s">
        <v>304</v>
      </c>
      <c r="J5006" s="54" t="s">
        <v>302</v>
      </c>
      <c r="K5006" s="54" t="s">
        <v>801</v>
      </c>
      <c r="L5006" s="89">
        <v>41695</v>
      </c>
      <c r="M5006" s="89"/>
      <c r="N5006" s="54" t="s">
        <v>802</v>
      </c>
      <c r="O5006" s="90">
        <v>0.2427913159</v>
      </c>
      <c r="P5006" s="54">
        <v>990</v>
      </c>
    </row>
    <row r="5007" spans="1:16" ht="24">
      <c r="A5007" s="54" t="s">
        <v>225</v>
      </c>
      <c r="B5007" s="54" t="s">
        <v>185</v>
      </c>
      <c r="C5007" s="54" t="s">
        <v>265</v>
      </c>
      <c r="D5007" s="54" t="s">
        <v>163</v>
      </c>
      <c r="E5007" s="54" t="s">
        <v>266</v>
      </c>
      <c r="F5007" s="54" t="s">
        <v>267</v>
      </c>
      <c r="G5007" s="54" t="s">
        <v>302</v>
      </c>
      <c r="H5007" s="54" t="s">
        <v>303</v>
      </c>
      <c r="I5007" s="54" t="s">
        <v>304</v>
      </c>
      <c r="J5007" s="54" t="s">
        <v>302</v>
      </c>
      <c r="K5007" s="54" t="s">
        <v>803</v>
      </c>
      <c r="L5007" s="89">
        <v>41695</v>
      </c>
      <c r="M5007" s="89"/>
      <c r="N5007" s="54" t="s">
        <v>804</v>
      </c>
      <c r="O5007" s="90">
        <v>7.5786661E-3</v>
      </c>
      <c r="P5007" s="54">
        <v>32</v>
      </c>
    </row>
    <row r="5008" spans="1:16" ht="24">
      <c r="A5008" s="54" t="s">
        <v>225</v>
      </c>
      <c r="B5008" s="54" t="s">
        <v>185</v>
      </c>
      <c r="C5008" s="54" t="s">
        <v>265</v>
      </c>
      <c r="D5008" s="54" t="s">
        <v>163</v>
      </c>
      <c r="E5008" s="54" t="s">
        <v>266</v>
      </c>
      <c r="F5008" s="54" t="s">
        <v>267</v>
      </c>
      <c r="G5008" s="54" t="s">
        <v>302</v>
      </c>
      <c r="H5008" s="54" t="s">
        <v>303</v>
      </c>
      <c r="I5008" s="54" t="s">
        <v>304</v>
      </c>
      <c r="J5008" s="54" t="s">
        <v>302</v>
      </c>
      <c r="K5008" s="54" t="s">
        <v>303</v>
      </c>
      <c r="L5008" s="89">
        <v>41695</v>
      </c>
      <c r="M5008" s="89"/>
      <c r="N5008" s="54" t="s">
        <v>805</v>
      </c>
      <c r="O5008" s="90">
        <v>3.7893330999999998E-3</v>
      </c>
      <c r="P5008" s="54">
        <v>16</v>
      </c>
    </row>
    <row r="5009" spans="1:16" ht="24">
      <c r="A5009" s="54" t="s">
        <v>225</v>
      </c>
      <c r="B5009" s="54" t="s">
        <v>185</v>
      </c>
      <c r="C5009" s="54" t="s">
        <v>265</v>
      </c>
      <c r="D5009" s="54" t="s">
        <v>163</v>
      </c>
      <c r="E5009" s="54" t="s">
        <v>266</v>
      </c>
      <c r="F5009" s="54" t="s">
        <v>267</v>
      </c>
      <c r="G5009" s="54" t="s">
        <v>302</v>
      </c>
      <c r="H5009" s="54" t="s">
        <v>303</v>
      </c>
      <c r="I5009" s="54" t="s">
        <v>304</v>
      </c>
      <c r="J5009" s="54" t="s">
        <v>302</v>
      </c>
      <c r="K5009" s="54" t="s">
        <v>303</v>
      </c>
      <c r="L5009" s="89">
        <v>41695</v>
      </c>
      <c r="M5009" s="89"/>
      <c r="N5009" s="54" t="s">
        <v>305</v>
      </c>
      <c r="O5009" s="90">
        <v>8.9996660000000017E-3</v>
      </c>
      <c r="P5009" s="54">
        <v>38</v>
      </c>
    </row>
    <row r="5010" spans="1:16" ht="24">
      <c r="A5010" s="54" t="s">
        <v>225</v>
      </c>
      <c r="B5010" s="54" t="s">
        <v>185</v>
      </c>
      <c r="C5010" s="54" t="s">
        <v>265</v>
      </c>
      <c r="D5010" s="54" t="s">
        <v>163</v>
      </c>
      <c r="E5010" s="54" t="s">
        <v>266</v>
      </c>
      <c r="F5010" s="54" t="s">
        <v>267</v>
      </c>
      <c r="G5010" s="54" t="s">
        <v>302</v>
      </c>
      <c r="H5010" s="54" t="s">
        <v>303</v>
      </c>
      <c r="I5010" s="54" t="s">
        <v>304</v>
      </c>
      <c r="J5010" s="54" t="s">
        <v>302</v>
      </c>
      <c r="K5010" s="54" t="s">
        <v>306</v>
      </c>
      <c r="L5010" s="89">
        <v>41695</v>
      </c>
      <c r="M5010" s="89"/>
      <c r="N5010" s="54" t="s">
        <v>307</v>
      </c>
      <c r="O5010" s="90">
        <v>0.16326782149999999</v>
      </c>
      <c r="P5010" s="54">
        <v>668</v>
      </c>
    </row>
    <row r="5011" spans="1:16" ht="24">
      <c r="A5011" s="54" t="s">
        <v>225</v>
      </c>
      <c r="B5011" s="54" t="s">
        <v>185</v>
      </c>
      <c r="C5011" s="54" t="s">
        <v>265</v>
      </c>
      <c r="D5011" s="54" t="s">
        <v>163</v>
      </c>
      <c r="E5011" s="54" t="s">
        <v>266</v>
      </c>
      <c r="F5011" s="54" t="s">
        <v>267</v>
      </c>
      <c r="G5011" s="54" t="s">
        <v>302</v>
      </c>
      <c r="H5011" s="54" t="s">
        <v>303</v>
      </c>
      <c r="I5011" s="54" t="s">
        <v>304</v>
      </c>
      <c r="J5011" s="54" t="s">
        <v>302</v>
      </c>
      <c r="K5011" s="54" t="s">
        <v>308</v>
      </c>
      <c r="L5011" s="89">
        <v>41695</v>
      </c>
      <c r="M5011" s="89"/>
      <c r="N5011" s="54" t="s">
        <v>309</v>
      </c>
      <c r="O5011" s="90">
        <v>0.81442077990000017</v>
      </c>
      <c r="P5011" s="54">
        <v>3053</v>
      </c>
    </row>
    <row r="5012" spans="1:16" ht="24">
      <c r="A5012" s="54" t="s">
        <v>225</v>
      </c>
      <c r="B5012" s="54" t="s">
        <v>185</v>
      </c>
      <c r="C5012" s="54" t="s">
        <v>265</v>
      </c>
      <c r="D5012" s="54" t="s">
        <v>163</v>
      </c>
      <c r="E5012" s="54" t="s">
        <v>266</v>
      </c>
      <c r="F5012" s="54" t="s">
        <v>267</v>
      </c>
      <c r="G5012" s="54" t="s">
        <v>302</v>
      </c>
      <c r="H5012" s="54" t="s">
        <v>303</v>
      </c>
      <c r="I5012" s="54" t="s">
        <v>304</v>
      </c>
      <c r="J5012" s="54" t="s">
        <v>302</v>
      </c>
      <c r="K5012" s="54" t="s">
        <v>806</v>
      </c>
      <c r="L5012" s="89">
        <v>41695</v>
      </c>
      <c r="M5012" s="89"/>
      <c r="N5012" s="54" t="s">
        <v>807</v>
      </c>
      <c r="O5012" s="90">
        <v>6.6313328000000013E-3</v>
      </c>
      <c r="P5012" s="54">
        <v>28</v>
      </c>
    </row>
    <row r="5013" spans="1:16" ht="24">
      <c r="A5013" s="54" t="s">
        <v>225</v>
      </c>
      <c r="B5013" s="54" t="s">
        <v>185</v>
      </c>
      <c r="C5013" s="54" t="s">
        <v>265</v>
      </c>
      <c r="D5013" s="54" t="s">
        <v>163</v>
      </c>
      <c r="E5013" s="54" t="s">
        <v>266</v>
      </c>
      <c r="F5013" s="54" t="s">
        <v>267</v>
      </c>
      <c r="G5013" s="54" t="s">
        <v>302</v>
      </c>
      <c r="H5013" s="54" t="s">
        <v>303</v>
      </c>
      <c r="I5013" s="54" t="s">
        <v>304</v>
      </c>
      <c r="J5013" s="54" t="s">
        <v>302</v>
      </c>
      <c r="K5013" s="54" t="s">
        <v>808</v>
      </c>
      <c r="L5013" s="89">
        <v>41695</v>
      </c>
      <c r="M5013" s="89"/>
      <c r="N5013" s="54" t="s">
        <v>809</v>
      </c>
      <c r="O5013" s="90">
        <v>7.1049990000000005E-4</v>
      </c>
      <c r="P5013" s="54">
        <v>3</v>
      </c>
    </row>
    <row r="5014" spans="1:16" ht="24">
      <c r="A5014" s="54" t="s">
        <v>225</v>
      </c>
      <c r="B5014" s="54" t="s">
        <v>185</v>
      </c>
      <c r="C5014" s="54" t="s">
        <v>265</v>
      </c>
      <c r="D5014" s="54" t="s">
        <v>163</v>
      </c>
      <c r="E5014" s="54" t="s">
        <v>266</v>
      </c>
      <c r="F5014" s="54" t="s">
        <v>267</v>
      </c>
      <c r="G5014" s="54" t="s">
        <v>302</v>
      </c>
      <c r="H5014" s="54" t="s">
        <v>303</v>
      </c>
      <c r="I5014" s="54" t="s">
        <v>304</v>
      </c>
      <c r="J5014" s="54" t="s">
        <v>302</v>
      </c>
      <c r="K5014" s="54" t="s">
        <v>810</v>
      </c>
      <c r="L5014" s="89">
        <v>41695</v>
      </c>
      <c r="M5014" s="89"/>
      <c r="N5014" s="54" t="s">
        <v>811</v>
      </c>
      <c r="O5014" s="90">
        <v>7.3418328000000007E-3</v>
      </c>
      <c r="P5014" s="54">
        <v>31</v>
      </c>
    </row>
    <row r="5015" spans="1:16" ht="24">
      <c r="A5015" s="54" t="s">
        <v>225</v>
      </c>
      <c r="B5015" s="54" t="s">
        <v>185</v>
      </c>
      <c r="C5015" s="54" t="s">
        <v>265</v>
      </c>
      <c r="D5015" s="54" t="s">
        <v>163</v>
      </c>
      <c r="E5015" s="54" t="s">
        <v>266</v>
      </c>
      <c r="F5015" s="54" t="s">
        <v>267</v>
      </c>
      <c r="G5015" s="54" t="s">
        <v>302</v>
      </c>
      <c r="H5015" s="54" t="s">
        <v>303</v>
      </c>
      <c r="I5015" s="54" t="s">
        <v>304</v>
      </c>
      <c r="J5015" s="54" t="s">
        <v>302</v>
      </c>
      <c r="K5015" s="54" t="s">
        <v>812</v>
      </c>
      <c r="L5015" s="89">
        <v>41695</v>
      </c>
      <c r="M5015" s="89"/>
      <c r="N5015" s="54" t="s">
        <v>813</v>
      </c>
      <c r="O5015" s="90">
        <v>3.2682997599999999E-2</v>
      </c>
      <c r="P5015" s="54">
        <v>138</v>
      </c>
    </row>
    <row r="5016" spans="1:16" ht="24">
      <c r="A5016" s="54" t="s">
        <v>225</v>
      </c>
      <c r="B5016" s="54" t="s">
        <v>185</v>
      </c>
      <c r="C5016" s="54" t="s">
        <v>265</v>
      </c>
      <c r="D5016" s="54" t="s">
        <v>163</v>
      </c>
      <c r="E5016" s="54" t="s">
        <v>266</v>
      </c>
      <c r="F5016" s="54" t="s">
        <v>267</v>
      </c>
      <c r="G5016" s="54" t="s">
        <v>302</v>
      </c>
      <c r="H5016" s="54" t="s">
        <v>303</v>
      </c>
      <c r="I5016" s="54" t="s">
        <v>304</v>
      </c>
      <c r="J5016" s="54" t="s">
        <v>302</v>
      </c>
      <c r="K5016" s="54" t="s">
        <v>814</v>
      </c>
      <c r="L5016" s="89">
        <v>41695</v>
      </c>
      <c r="M5016" s="89"/>
      <c r="N5016" s="54" t="s">
        <v>815</v>
      </c>
      <c r="O5016" s="90">
        <v>1.2078499100000001E-2</v>
      </c>
      <c r="P5016" s="54">
        <v>51</v>
      </c>
    </row>
    <row r="5017" spans="1:16" ht="24">
      <c r="A5017" s="54" t="s">
        <v>225</v>
      </c>
      <c r="B5017" s="54" t="s">
        <v>185</v>
      </c>
      <c r="C5017" s="54" t="s">
        <v>265</v>
      </c>
      <c r="D5017" s="54" t="s">
        <v>163</v>
      </c>
      <c r="E5017" s="54" t="s">
        <v>266</v>
      </c>
      <c r="F5017" s="54" t="s">
        <v>267</v>
      </c>
      <c r="G5017" s="54" t="s">
        <v>302</v>
      </c>
      <c r="H5017" s="54" t="s">
        <v>303</v>
      </c>
      <c r="I5017" s="54" t="s">
        <v>304</v>
      </c>
      <c r="J5017" s="54" t="s">
        <v>302</v>
      </c>
      <c r="K5017" s="54" t="s">
        <v>816</v>
      </c>
      <c r="L5017" s="89">
        <v>41695</v>
      </c>
      <c r="M5017" s="89"/>
      <c r="N5017" s="54" t="s">
        <v>817</v>
      </c>
      <c r="O5017" s="90">
        <v>1.23153324E-2</v>
      </c>
      <c r="P5017" s="54">
        <v>52</v>
      </c>
    </row>
    <row r="5018" spans="1:16" ht="24">
      <c r="A5018" s="54" t="s">
        <v>225</v>
      </c>
      <c r="B5018" s="54" t="s">
        <v>185</v>
      </c>
      <c r="C5018" s="54" t="s">
        <v>265</v>
      </c>
      <c r="D5018" s="54" t="s">
        <v>163</v>
      </c>
      <c r="E5018" s="54" t="s">
        <v>266</v>
      </c>
      <c r="F5018" s="54" t="s">
        <v>267</v>
      </c>
      <c r="G5018" s="54" t="s">
        <v>302</v>
      </c>
      <c r="H5018" s="54" t="s">
        <v>303</v>
      </c>
      <c r="I5018" s="54" t="s">
        <v>304</v>
      </c>
      <c r="J5018" s="54" t="s">
        <v>302</v>
      </c>
      <c r="K5018" s="54" t="s">
        <v>818</v>
      </c>
      <c r="L5018" s="89">
        <v>41695</v>
      </c>
      <c r="M5018" s="89"/>
      <c r="N5018" s="54" t="s">
        <v>819</v>
      </c>
      <c r="O5018" s="90">
        <v>1.01838326E-2</v>
      </c>
      <c r="P5018" s="54">
        <v>43</v>
      </c>
    </row>
    <row r="5019" spans="1:16" ht="24">
      <c r="A5019" s="54" t="s">
        <v>225</v>
      </c>
      <c r="B5019" s="54" t="s">
        <v>185</v>
      </c>
      <c r="C5019" s="54" t="s">
        <v>265</v>
      </c>
      <c r="D5019" s="54" t="s">
        <v>163</v>
      </c>
      <c r="E5019" s="54" t="s">
        <v>266</v>
      </c>
      <c r="F5019" s="54" t="s">
        <v>267</v>
      </c>
      <c r="G5019" s="54" t="s">
        <v>854</v>
      </c>
      <c r="H5019" s="54" t="s">
        <v>876</v>
      </c>
      <c r="I5019" s="54" t="s">
        <v>877</v>
      </c>
      <c r="J5019" s="54" t="s">
        <v>854</v>
      </c>
      <c r="K5019" s="54" t="s">
        <v>878</v>
      </c>
      <c r="L5019" s="89">
        <v>41695</v>
      </c>
      <c r="M5019" s="89"/>
      <c r="N5019" s="54" t="s">
        <v>879</v>
      </c>
      <c r="O5019" s="90">
        <v>2.3815165400000001E-2</v>
      </c>
      <c r="P5019" s="54">
        <v>73</v>
      </c>
    </row>
    <row r="5020" spans="1:16" ht="24">
      <c r="A5020" s="54" t="s">
        <v>225</v>
      </c>
      <c r="B5020" s="54" t="s">
        <v>185</v>
      </c>
      <c r="C5020" s="54" t="s">
        <v>265</v>
      </c>
      <c r="D5020" s="54" t="s">
        <v>163</v>
      </c>
      <c r="E5020" s="54" t="s">
        <v>266</v>
      </c>
      <c r="F5020" s="54" t="s">
        <v>267</v>
      </c>
      <c r="G5020" s="54" t="s">
        <v>854</v>
      </c>
      <c r="H5020" s="54" t="s">
        <v>876</v>
      </c>
      <c r="I5020" s="54" t="s">
        <v>877</v>
      </c>
      <c r="J5020" s="54" t="s">
        <v>854</v>
      </c>
      <c r="K5020" s="54" t="s">
        <v>880</v>
      </c>
      <c r="L5020" s="89">
        <v>41695</v>
      </c>
      <c r="M5020" s="89"/>
      <c r="N5020" s="54" t="s">
        <v>881</v>
      </c>
      <c r="O5020" s="90">
        <v>0.77044113300000017</v>
      </c>
      <c r="P5020" s="54">
        <v>1995</v>
      </c>
    </row>
    <row r="5021" spans="1:16" ht="24">
      <c r="A5021" s="54" t="s">
        <v>225</v>
      </c>
      <c r="B5021" s="54" t="s">
        <v>185</v>
      </c>
      <c r="C5021" s="54" t="s">
        <v>265</v>
      </c>
      <c r="D5021" s="54" t="s">
        <v>163</v>
      </c>
      <c r="E5021" s="54" t="s">
        <v>266</v>
      </c>
      <c r="F5021" s="54" t="s">
        <v>267</v>
      </c>
      <c r="G5021" s="54" t="s">
        <v>854</v>
      </c>
      <c r="H5021" s="54" t="s">
        <v>876</v>
      </c>
      <c r="I5021" s="54" t="s">
        <v>877</v>
      </c>
      <c r="J5021" s="54" t="s">
        <v>854</v>
      </c>
      <c r="K5021" s="54" t="s">
        <v>872</v>
      </c>
      <c r="L5021" s="89">
        <v>41695</v>
      </c>
      <c r="M5021" s="89"/>
      <c r="N5021" s="54" t="s">
        <v>882</v>
      </c>
      <c r="O5021" s="90">
        <v>3.4577664100000009E-2</v>
      </c>
      <c r="P5021" s="54">
        <v>146</v>
      </c>
    </row>
    <row r="5022" spans="1:16" ht="24">
      <c r="A5022" s="54" t="s">
        <v>225</v>
      </c>
      <c r="B5022" s="54" t="s">
        <v>185</v>
      </c>
      <c r="C5022" s="54" t="s">
        <v>265</v>
      </c>
      <c r="D5022" s="54" t="s">
        <v>163</v>
      </c>
      <c r="E5022" s="54" t="s">
        <v>266</v>
      </c>
      <c r="F5022" s="54" t="s">
        <v>267</v>
      </c>
      <c r="G5022" s="54" t="s">
        <v>854</v>
      </c>
      <c r="H5022" s="54" t="s">
        <v>876</v>
      </c>
      <c r="I5022" s="54" t="s">
        <v>877</v>
      </c>
      <c r="J5022" s="54" t="s">
        <v>854</v>
      </c>
      <c r="K5022" s="54" t="s">
        <v>876</v>
      </c>
      <c r="L5022" s="89">
        <v>41695</v>
      </c>
      <c r="M5022" s="89"/>
      <c r="N5022" s="54" t="s">
        <v>883</v>
      </c>
      <c r="O5022" s="90">
        <v>0.10433849269999999</v>
      </c>
      <c r="P5022" s="54">
        <v>413</v>
      </c>
    </row>
    <row r="5023" spans="1:16" ht="24">
      <c r="A5023" s="54" t="s">
        <v>225</v>
      </c>
      <c r="B5023" s="54" t="s">
        <v>185</v>
      </c>
      <c r="C5023" s="54" t="s">
        <v>265</v>
      </c>
      <c r="D5023" s="54" t="s">
        <v>163</v>
      </c>
      <c r="E5023" s="54" t="s">
        <v>266</v>
      </c>
      <c r="F5023" s="54" t="s">
        <v>267</v>
      </c>
      <c r="G5023" s="54" t="s">
        <v>199</v>
      </c>
      <c r="H5023" s="54" t="s">
        <v>200</v>
      </c>
      <c r="I5023" s="54" t="s">
        <v>936</v>
      </c>
      <c r="J5023" s="54" t="s">
        <v>199</v>
      </c>
      <c r="K5023" s="54" t="s">
        <v>1513</v>
      </c>
      <c r="L5023" s="89">
        <v>1</v>
      </c>
      <c r="M5023" s="89"/>
      <c r="N5023" s="54" t="s">
        <v>935</v>
      </c>
      <c r="O5023" s="90">
        <v>1.4289333E-2</v>
      </c>
      <c r="P5023" s="54">
        <v>19</v>
      </c>
    </row>
    <row r="5024" spans="1:16" ht="24">
      <c r="A5024" s="54" t="s">
        <v>225</v>
      </c>
      <c r="B5024" s="54" t="s">
        <v>185</v>
      </c>
      <c r="C5024" s="54" t="s">
        <v>265</v>
      </c>
      <c r="D5024" s="54" t="s">
        <v>163</v>
      </c>
      <c r="E5024" s="54" t="s">
        <v>266</v>
      </c>
      <c r="F5024" s="54" t="s">
        <v>267</v>
      </c>
      <c r="G5024" s="54" t="s">
        <v>199</v>
      </c>
      <c r="H5024" s="54" t="s">
        <v>971</v>
      </c>
      <c r="I5024" s="54" t="s">
        <v>972</v>
      </c>
      <c r="J5024" s="54" t="s">
        <v>199</v>
      </c>
      <c r="K5024" s="54" t="s">
        <v>973</v>
      </c>
      <c r="L5024" s="89">
        <v>41695</v>
      </c>
      <c r="M5024" s="89"/>
      <c r="N5024" s="54" t="s">
        <v>974</v>
      </c>
      <c r="O5024" s="90">
        <v>1.41574992E-2</v>
      </c>
      <c r="P5024" s="54">
        <v>46</v>
      </c>
    </row>
    <row r="5025" spans="1:16" ht="36">
      <c r="A5025" s="54" t="s">
        <v>225</v>
      </c>
      <c r="B5025" s="54" t="s">
        <v>185</v>
      </c>
      <c r="C5025" s="54" t="s">
        <v>265</v>
      </c>
      <c r="D5025" s="54" t="s">
        <v>163</v>
      </c>
      <c r="E5025" s="54" t="s">
        <v>266</v>
      </c>
      <c r="F5025" s="54" t="s">
        <v>267</v>
      </c>
      <c r="G5025" s="54" t="s">
        <v>199</v>
      </c>
      <c r="H5025" s="54" t="s">
        <v>971</v>
      </c>
      <c r="I5025" s="54" t="s">
        <v>972</v>
      </c>
      <c r="J5025" s="54" t="s">
        <v>199</v>
      </c>
      <c r="K5025" s="54" t="s">
        <v>975</v>
      </c>
      <c r="L5025" s="89">
        <v>41695</v>
      </c>
      <c r="M5025" s="89"/>
      <c r="N5025" s="54" t="s">
        <v>976</v>
      </c>
      <c r="O5025" s="90">
        <v>1.58678321E-2</v>
      </c>
      <c r="P5025" s="54">
        <v>67</v>
      </c>
    </row>
    <row r="5026" spans="1:16" ht="24">
      <c r="A5026" s="54" t="s">
        <v>225</v>
      </c>
      <c r="B5026" s="54" t="s">
        <v>185</v>
      </c>
      <c r="C5026" s="54" t="s">
        <v>265</v>
      </c>
      <c r="D5026" s="54" t="s">
        <v>163</v>
      </c>
      <c r="E5026" s="54" t="s">
        <v>266</v>
      </c>
      <c r="F5026" s="54" t="s">
        <v>267</v>
      </c>
      <c r="G5026" s="54" t="s">
        <v>199</v>
      </c>
      <c r="H5026" s="54" t="s">
        <v>971</v>
      </c>
      <c r="I5026" s="54" t="s">
        <v>972</v>
      </c>
      <c r="J5026" s="54" t="s">
        <v>199</v>
      </c>
      <c r="K5026" s="54" t="s">
        <v>977</v>
      </c>
      <c r="L5026" s="89">
        <v>41695</v>
      </c>
      <c r="M5026" s="89"/>
      <c r="N5026" s="54" t="s">
        <v>978</v>
      </c>
      <c r="O5026" s="90">
        <v>4.8682663600000009E-2</v>
      </c>
      <c r="P5026" s="54">
        <v>178</v>
      </c>
    </row>
    <row r="5027" spans="1:16" ht="24">
      <c r="A5027" s="54" t="s">
        <v>225</v>
      </c>
      <c r="B5027" s="54" t="s">
        <v>185</v>
      </c>
      <c r="C5027" s="54" t="s">
        <v>265</v>
      </c>
      <c r="D5027" s="54" t="s">
        <v>163</v>
      </c>
      <c r="E5027" s="54" t="s">
        <v>266</v>
      </c>
      <c r="F5027" s="54" t="s">
        <v>267</v>
      </c>
      <c r="G5027" s="54" t="s">
        <v>199</v>
      </c>
      <c r="H5027" s="54" t="s">
        <v>971</v>
      </c>
      <c r="I5027" s="54" t="s">
        <v>972</v>
      </c>
      <c r="J5027" s="54" t="s">
        <v>199</v>
      </c>
      <c r="K5027" s="54" t="s">
        <v>979</v>
      </c>
      <c r="L5027" s="89">
        <v>41695</v>
      </c>
      <c r="M5027" s="89"/>
      <c r="N5027" s="54" t="s">
        <v>980</v>
      </c>
      <c r="O5027" s="90">
        <v>0.2574378141</v>
      </c>
      <c r="P5027" s="54">
        <v>1087</v>
      </c>
    </row>
    <row r="5028" spans="1:16" ht="24">
      <c r="A5028" s="54" t="s">
        <v>225</v>
      </c>
      <c r="B5028" s="54" t="s">
        <v>185</v>
      </c>
      <c r="C5028" s="54" t="s">
        <v>265</v>
      </c>
      <c r="D5028" s="54" t="s">
        <v>163</v>
      </c>
      <c r="E5028" s="54" t="s">
        <v>266</v>
      </c>
      <c r="F5028" s="54" t="s">
        <v>267</v>
      </c>
      <c r="G5028" s="54" t="s">
        <v>199</v>
      </c>
      <c r="H5028" s="54" t="s">
        <v>971</v>
      </c>
      <c r="I5028" s="54" t="s">
        <v>972</v>
      </c>
      <c r="J5028" s="54" t="s">
        <v>199</v>
      </c>
      <c r="K5028" s="54" t="s">
        <v>981</v>
      </c>
      <c r="L5028" s="89">
        <v>41695</v>
      </c>
      <c r="M5028" s="89"/>
      <c r="N5028" s="54" t="s">
        <v>982</v>
      </c>
      <c r="O5028" s="90">
        <v>1.3210165899999999E-2</v>
      </c>
      <c r="P5028" s="54">
        <v>42</v>
      </c>
    </row>
    <row r="5029" spans="1:16" ht="24">
      <c r="A5029" s="54" t="s">
        <v>225</v>
      </c>
      <c r="B5029" s="54" t="s">
        <v>185</v>
      </c>
      <c r="C5029" s="54" t="s">
        <v>265</v>
      </c>
      <c r="D5029" s="54" t="s">
        <v>163</v>
      </c>
      <c r="E5029" s="54" t="s">
        <v>266</v>
      </c>
      <c r="F5029" s="54" t="s">
        <v>267</v>
      </c>
      <c r="G5029" s="54" t="s">
        <v>199</v>
      </c>
      <c r="H5029" s="54" t="s">
        <v>971</v>
      </c>
      <c r="I5029" s="54" t="s">
        <v>972</v>
      </c>
      <c r="J5029" s="54" t="s">
        <v>199</v>
      </c>
      <c r="K5029" s="54" t="s">
        <v>983</v>
      </c>
      <c r="L5029" s="89">
        <v>41695</v>
      </c>
      <c r="M5029" s="89"/>
      <c r="N5029" s="54" t="s">
        <v>984</v>
      </c>
      <c r="O5029" s="90">
        <v>6.8918494900000002E-2</v>
      </c>
      <c r="P5029" s="54">
        <v>291</v>
      </c>
    </row>
    <row r="5030" spans="1:16" ht="24">
      <c r="A5030" s="54" t="s">
        <v>225</v>
      </c>
      <c r="B5030" s="54" t="s">
        <v>185</v>
      </c>
      <c r="C5030" s="54" t="s">
        <v>265</v>
      </c>
      <c r="D5030" s="54" t="s">
        <v>163</v>
      </c>
      <c r="E5030" s="54" t="s">
        <v>266</v>
      </c>
      <c r="F5030" s="54" t="s">
        <v>267</v>
      </c>
      <c r="G5030" s="54" t="s">
        <v>199</v>
      </c>
      <c r="H5030" s="54" t="s">
        <v>971</v>
      </c>
      <c r="I5030" s="54" t="s">
        <v>972</v>
      </c>
      <c r="J5030" s="54" t="s">
        <v>199</v>
      </c>
      <c r="K5030" s="54" t="s">
        <v>985</v>
      </c>
      <c r="L5030" s="89">
        <v>41695</v>
      </c>
      <c r="M5030" s="89"/>
      <c r="N5030" s="54" t="s">
        <v>986</v>
      </c>
      <c r="O5030" s="90">
        <v>2.29728316E-2</v>
      </c>
      <c r="P5030" s="54">
        <v>97</v>
      </c>
    </row>
    <row r="5031" spans="1:16" ht="24">
      <c r="A5031" s="54" t="s">
        <v>225</v>
      </c>
      <c r="B5031" s="54" t="s">
        <v>185</v>
      </c>
      <c r="C5031" s="54" t="s">
        <v>265</v>
      </c>
      <c r="D5031" s="54" t="s">
        <v>163</v>
      </c>
      <c r="E5031" s="54" t="s">
        <v>266</v>
      </c>
      <c r="F5031" s="54" t="s">
        <v>267</v>
      </c>
      <c r="G5031" s="54" t="s">
        <v>199</v>
      </c>
      <c r="H5031" s="54" t="s">
        <v>971</v>
      </c>
      <c r="I5031" s="54" t="s">
        <v>972</v>
      </c>
      <c r="J5031" s="54" t="s">
        <v>199</v>
      </c>
      <c r="K5031" s="54" t="s">
        <v>987</v>
      </c>
      <c r="L5031" s="89">
        <v>41695</v>
      </c>
      <c r="M5031" s="89"/>
      <c r="N5031" s="54" t="s">
        <v>988</v>
      </c>
      <c r="O5031" s="90">
        <v>3.1025164399999999E-2</v>
      </c>
      <c r="P5031" s="54">
        <v>131</v>
      </c>
    </row>
    <row r="5032" spans="1:16" ht="24">
      <c r="A5032" s="54" t="s">
        <v>225</v>
      </c>
      <c r="B5032" s="54" t="s">
        <v>185</v>
      </c>
      <c r="C5032" s="54" t="s">
        <v>265</v>
      </c>
      <c r="D5032" s="54" t="s">
        <v>163</v>
      </c>
      <c r="E5032" s="54" t="s">
        <v>266</v>
      </c>
      <c r="F5032" s="54" t="s">
        <v>267</v>
      </c>
      <c r="G5032" s="54" t="s">
        <v>199</v>
      </c>
      <c r="H5032" s="54" t="s">
        <v>971</v>
      </c>
      <c r="I5032" s="54" t="s">
        <v>972</v>
      </c>
      <c r="J5032" s="54" t="s">
        <v>199</v>
      </c>
      <c r="K5032" s="54" t="s">
        <v>989</v>
      </c>
      <c r="L5032" s="89">
        <v>41695</v>
      </c>
      <c r="M5032" s="89"/>
      <c r="N5032" s="54" t="s">
        <v>990</v>
      </c>
      <c r="O5032" s="90">
        <v>2.5814831400000009E-2</v>
      </c>
      <c r="P5032" s="54">
        <v>109</v>
      </c>
    </row>
    <row r="5033" spans="1:16" ht="24">
      <c r="A5033" s="54" t="s">
        <v>225</v>
      </c>
      <c r="B5033" s="54" t="s">
        <v>185</v>
      </c>
      <c r="C5033" s="54" t="s">
        <v>265</v>
      </c>
      <c r="D5033" s="54" t="s">
        <v>163</v>
      </c>
      <c r="E5033" s="54" t="s">
        <v>266</v>
      </c>
      <c r="F5033" s="54" t="s">
        <v>267</v>
      </c>
      <c r="G5033" s="54" t="s">
        <v>199</v>
      </c>
      <c r="H5033" s="54" t="s">
        <v>971</v>
      </c>
      <c r="I5033" s="54" t="s">
        <v>972</v>
      </c>
      <c r="J5033" s="54" t="s">
        <v>199</v>
      </c>
      <c r="K5033" s="54" t="s">
        <v>991</v>
      </c>
      <c r="L5033" s="89">
        <v>41695</v>
      </c>
      <c r="M5033" s="89"/>
      <c r="N5033" s="54" t="s">
        <v>992</v>
      </c>
      <c r="O5033" s="90">
        <v>2.7656998200000001E-2</v>
      </c>
      <c r="P5033" s="54">
        <v>103</v>
      </c>
    </row>
    <row r="5034" spans="1:16" ht="24">
      <c r="A5034" s="54" t="s">
        <v>225</v>
      </c>
      <c r="B5034" s="54" t="s">
        <v>185</v>
      </c>
      <c r="C5034" s="54" t="s">
        <v>1125</v>
      </c>
      <c r="D5034" s="54" t="s">
        <v>163</v>
      </c>
      <c r="E5034" s="54" t="s">
        <v>365</v>
      </c>
      <c r="F5034" s="54" t="s">
        <v>267</v>
      </c>
      <c r="G5034" s="54" t="s">
        <v>186</v>
      </c>
      <c r="H5034" s="54" t="s">
        <v>366</v>
      </c>
      <c r="I5034" s="54" t="s">
        <v>367</v>
      </c>
      <c r="J5034" s="54" t="s">
        <v>186</v>
      </c>
      <c r="K5034" s="54" t="s">
        <v>368</v>
      </c>
      <c r="L5034" s="89">
        <v>41695</v>
      </c>
      <c r="M5034" s="89"/>
      <c r="N5034" s="54" t="s">
        <v>370</v>
      </c>
      <c r="O5034" s="90">
        <v>3.77922272E-2</v>
      </c>
      <c r="P5034" s="54">
        <v>8</v>
      </c>
    </row>
    <row r="5035" spans="1:16" ht="24">
      <c r="A5035" s="54" t="s">
        <v>225</v>
      </c>
      <c r="B5035" s="54" t="s">
        <v>185</v>
      </c>
      <c r="C5035" s="54" t="s">
        <v>1125</v>
      </c>
      <c r="D5035" s="54" t="s">
        <v>163</v>
      </c>
      <c r="E5035" s="54" t="s">
        <v>365</v>
      </c>
      <c r="F5035" s="54" t="s">
        <v>267</v>
      </c>
      <c r="G5035" s="54" t="s">
        <v>186</v>
      </c>
      <c r="H5035" s="54" t="s">
        <v>366</v>
      </c>
      <c r="I5035" s="54" t="s">
        <v>367</v>
      </c>
      <c r="J5035" s="54" t="s">
        <v>186</v>
      </c>
      <c r="K5035" s="54" t="s">
        <v>371</v>
      </c>
      <c r="L5035" s="89">
        <v>41695</v>
      </c>
      <c r="M5035" s="89"/>
      <c r="N5035" s="54" t="s">
        <v>373</v>
      </c>
      <c r="O5035" s="90">
        <v>5.3988895999999998E-3</v>
      </c>
      <c r="P5035" s="54">
        <v>1</v>
      </c>
    </row>
    <row r="5036" spans="1:16" ht="24">
      <c r="A5036" s="54" t="s">
        <v>225</v>
      </c>
      <c r="B5036" s="54" t="s">
        <v>185</v>
      </c>
      <c r="C5036" s="54" t="s">
        <v>1125</v>
      </c>
      <c r="D5036" s="54" t="s">
        <v>163</v>
      </c>
      <c r="E5036" s="54" t="s">
        <v>365</v>
      </c>
      <c r="F5036" s="54" t="s">
        <v>267</v>
      </c>
      <c r="G5036" s="54" t="s">
        <v>186</v>
      </c>
      <c r="H5036" s="54" t="s">
        <v>366</v>
      </c>
      <c r="I5036" s="54" t="s">
        <v>367</v>
      </c>
      <c r="J5036" s="54" t="s">
        <v>186</v>
      </c>
      <c r="K5036" s="54" t="s">
        <v>374</v>
      </c>
      <c r="L5036" s="89">
        <v>41695</v>
      </c>
      <c r="M5036" s="89"/>
      <c r="N5036" s="54" t="s">
        <v>375</v>
      </c>
      <c r="O5036" s="90">
        <v>0.13372469319999999</v>
      </c>
      <c r="P5036" s="54">
        <v>25</v>
      </c>
    </row>
    <row r="5037" spans="1:16" ht="24">
      <c r="A5037" s="54" t="s">
        <v>225</v>
      </c>
      <c r="B5037" s="54" t="s">
        <v>185</v>
      </c>
      <c r="C5037" s="54" t="s">
        <v>1125</v>
      </c>
      <c r="D5037" s="54" t="s">
        <v>163</v>
      </c>
      <c r="E5037" s="54" t="s">
        <v>365</v>
      </c>
      <c r="F5037" s="54" t="s">
        <v>267</v>
      </c>
      <c r="G5037" s="54" t="s">
        <v>186</v>
      </c>
      <c r="H5037" s="54" t="s">
        <v>366</v>
      </c>
      <c r="I5037" s="54" t="s">
        <v>367</v>
      </c>
      <c r="J5037" s="54" t="s">
        <v>186</v>
      </c>
      <c r="K5037" s="54" t="s">
        <v>376</v>
      </c>
      <c r="L5037" s="89">
        <v>41695</v>
      </c>
      <c r="M5037" s="89"/>
      <c r="N5037" s="54" t="s">
        <v>377</v>
      </c>
      <c r="O5037" s="90">
        <v>5.0860847100000009E-2</v>
      </c>
      <c r="P5037" s="54">
        <v>10</v>
      </c>
    </row>
    <row r="5038" spans="1:16" ht="24">
      <c r="A5038" s="54" t="s">
        <v>225</v>
      </c>
      <c r="B5038" s="54" t="s">
        <v>185</v>
      </c>
      <c r="C5038" s="54" t="s">
        <v>1125</v>
      </c>
      <c r="D5038" s="54" t="s">
        <v>163</v>
      </c>
      <c r="E5038" s="54" t="s">
        <v>365</v>
      </c>
      <c r="F5038" s="54" t="s">
        <v>267</v>
      </c>
      <c r="G5038" s="54" t="s">
        <v>186</v>
      </c>
      <c r="H5038" s="54" t="s">
        <v>366</v>
      </c>
      <c r="I5038" s="54" t="s">
        <v>367</v>
      </c>
      <c r="J5038" s="54" t="s">
        <v>186</v>
      </c>
      <c r="K5038" s="54" t="s">
        <v>380</v>
      </c>
      <c r="L5038" s="89">
        <v>41695</v>
      </c>
      <c r="M5038" s="89"/>
      <c r="N5038" s="54" t="s">
        <v>381</v>
      </c>
      <c r="O5038" s="90">
        <v>1.07977792E-2</v>
      </c>
      <c r="P5038" s="54">
        <v>2</v>
      </c>
    </row>
    <row r="5039" spans="1:16" ht="24">
      <c r="A5039" s="54" t="s">
        <v>225</v>
      </c>
      <c r="B5039" s="54" t="s">
        <v>185</v>
      </c>
      <c r="C5039" s="54" t="s">
        <v>1125</v>
      </c>
      <c r="D5039" s="54" t="s">
        <v>163</v>
      </c>
      <c r="E5039" s="54" t="s">
        <v>365</v>
      </c>
      <c r="F5039" s="54" t="s">
        <v>267</v>
      </c>
      <c r="G5039" s="54" t="s">
        <v>192</v>
      </c>
      <c r="H5039" s="54" t="s">
        <v>275</v>
      </c>
      <c r="I5039" s="54" t="s">
        <v>276</v>
      </c>
      <c r="J5039" s="54" t="s">
        <v>192</v>
      </c>
      <c r="K5039" s="54" t="s">
        <v>460</v>
      </c>
      <c r="L5039" s="89">
        <v>41898</v>
      </c>
      <c r="M5039" s="89"/>
      <c r="N5039" s="54" t="s">
        <v>461</v>
      </c>
      <c r="O5039" s="90">
        <v>5.5613403499999998E-2</v>
      </c>
      <c r="P5039" s="54">
        <v>16</v>
      </c>
    </row>
    <row r="5040" spans="1:16" ht="24">
      <c r="A5040" s="54" t="s">
        <v>225</v>
      </c>
      <c r="B5040" s="54" t="s">
        <v>185</v>
      </c>
      <c r="C5040" s="54" t="s">
        <v>1125</v>
      </c>
      <c r="D5040" s="54" t="s">
        <v>163</v>
      </c>
      <c r="E5040" s="54" t="s">
        <v>365</v>
      </c>
      <c r="F5040" s="54" t="s">
        <v>267</v>
      </c>
      <c r="G5040" s="54" t="s">
        <v>192</v>
      </c>
      <c r="H5040" s="54" t="s">
        <v>275</v>
      </c>
      <c r="I5040" s="54" t="s">
        <v>276</v>
      </c>
      <c r="J5040" s="54" t="s">
        <v>192</v>
      </c>
      <c r="K5040" s="54" t="s">
        <v>277</v>
      </c>
      <c r="L5040" s="89">
        <v>41898</v>
      </c>
      <c r="M5040" s="89"/>
      <c r="N5040" s="54" t="s">
        <v>278</v>
      </c>
      <c r="O5040" s="90">
        <v>7.8994491200000017E-2</v>
      </c>
      <c r="P5040" s="54">
        <v>17</v>
      </c>
    </row>
    <row r="5041" spans="1:16" ht="24">
      <c r="A5041" s="54" t="s">
        <v>225</v>
      </c>
      <c r="B5041" s="54" t="s">
        <v>185</v>
      </c>
      <c r="C5041" s="54" t="s">
        <v>1125</v>
      </c>
      <c r="D5041" s="54" t="s">
        <v>163</v>
      </c>
      <c r="E5041" s="54" t="s">
        <v>365</v>
      </c>
      <c r="F5041" s="54" t="s">
        <v>267</v>
      </c>
      <c r="G5041" s="54" t="s">
        <v>192</v>
      </c>
      <c r="H5041" s="54" t="s">
        <v>275</v>
      </c>
      <c r="I5041" s="54" t="s">
        <v>276</v>
      </c>
      <c r="J5041" s="54" t="s">
        <v>192</v>
      </c>
      <c r="K5041" s="54" t="s">
        <v>279</v>
      </c>
      <c r="L5041" s="89">
        <v>41898</v>
      </c>
      <c r="M5041" s="89"/>
      <c r="N5041" s="54" t="s">
        <v>280</v>
      </c>
      <c r="O5041" s="90">
        <v>1.7513075699999998E-2</v>
      </c>
      <c r="P5041" s="54">
        <v>4</v>
      </c>
    </row>
    <row r="5042" spans="1:16" ht="24">
      <c r="A5042" s="54" t="s">
        <v>225</v>
      </c>
      <c r="B5042" s="54" t="s">
        <v>185</v>
      </c>
      <c r="C5042" s="54" t="s">
        <v>1125</v>
      </c>
      <c r="D5042" s="54" t="s">
        <v>163</v>
      </c>
      <c r="E5042" s="54" t="s">
        <v>365</v>
      </c>
      <c r="F5042" s="54" t="s">
        <v>267</v>
      </c>
      <c r="G5042" s="54" t="s">
        <v>192</v>
      </c>
      <c r="H5042" s="54" t="s">
        <v>275</v>
      </c>
      <c r="I5042" s="54" t="s">
        <v>276</v>
      </c>
      <c r="J5042" s="54" t="s">
        <v>192</v>
      </c>
      <c r="K5042" s="54" t="s">
        <v>281</v>
      </c>
      <c r="L5042" s="89">
        <v>41898</v>
      </c>
      <c r="M5042" s="89"/>
      <c r="N5042" s="54" t="s">
        <v>282</v>
      </c>
      <c r="O5042" s="90">
        <v>5.0184022600000003E-2</v>
      </c>
      <c r="P5042" s="54">
        <v>10</v>
      </c>
    </row>
    <row r="5043" spans="1:16" ht="24">
      <c r="A5043" s="54" t="s">
        <v>225</v>
      </c>
      <c r="B5043" s="54" t="s">
        <v>185</v>
      </c>
      <c r="C5043" s="54" t="s">
        <v>1125</v>
      </c>
      <c r="D5043" s="54" t="s">
        <v>163</v>
      </c>
      <c r="E5043" s="54" t="s">
        <v>365</v>
      </c>
      <c r="F5043" s="54" t="s">
        <v>267</v>
      </c>
      <c r="G5043" s="54" t="s">
        <v>192</v>
      </c>
      <c r="H5043" s="54" t="s">
        <v>275</v>
      </c>
      <c r="I5043" s="54" t="s">
        <v>276</v>
      </c>
      <c r="J5043" s="54" t="s">
        <v>192</v>
      </c>
      <c r="K5043" s="54" t="s">
        <v>468</v>
      </c>
      <c r="L5043" s="89">
        <v>41898</v>
      </c>
      <c r="M5043" s="89"/>
      <c r="N5043" s="54" t="s">
        <v>469</v>
      </c>
      <c r="O5043" s="90">
        <v>8.0020033800000001E-2</v>
      </c>
      <c r="P5043" s="54">
        <v>17</v>
      </c>
    </row>
    <row r="5044" spans="1:16" ht="24">
      <c r="A5044" s="54" t="s">
        <v>225</v>
      </c>
      <c r="B5044" s="54" t="s">
        <v>185</v>
      </c>
      <c r="C5044" s="54" t="s">
        <v>1125</v>
      </c>
      <c r="D5044" s="54" t="s">
        <v>163</v>
      </c>
      <c r="E5044" s="54" t="s">
        <v>365</v>
      </c>
      <c r="F5044" s="54" t="s">
        <v>267</v>
      </c>
      <c r="G5044" s="54" t="s">
        <v>192</v>
      </c>
      <c r="H5044" s="54" t="s">
        <v>473</v>
      </c>
      <c r="I5044" s="54" t="s">
        <v>474</v>
      </c>
      <c r="J5044" s="54" t="s">
        <v>192</v>
      </c>
      <c r="K5044" s="54" t="s">
        <v>475</v>
      </c>
      <c r="L5044" s="89">
        <v>41695</v>
      </c>
      <c r="M5044" s="89"/>
      <c r="N5044" s="54" t="s">
        <v>476</v>
      </c>
      <c r="O5044" s="90">
        <v>0.1659501994</v>
      </c>
      <c r="P5044" s="54">
        <v>37</v>
      </c>
    </row>
    <row r="5045" spans="1:16" ht="24">
      <c r="A5045" s="54" t="s">
        <v>225</v>
      </c>
      <c r="B5045" s="54" t="s">
        <v>185</v>
      </c>
      <c r="C5045" s="54" t="s">
        <v>1125</v>
      </c>
      <c r="D5045" s="54" t="s">
        <v>163</v>
      </c>
      <c r="E5045" s="54" t="s">
        <v>365</v>
      </c>
      <c r="F5045" s="54" t="s">
        <v>267</v>
      </c>
      <c r="G5045" s="54" t="s">
        <v>192</v>
      </c>
      <c r="H5045" s="54" t="s">
        <v>473</v>
      </c>
      <c r="I5045" s="54" t="s">
        <v>474</v>
      </c>
      <c r="J5045" s="54" t="s">
        <v>192</v>
      </c>
      <c r="K5045" s="54" t="s">
        <v>477</v>
      </c>
      <c r="L5045" s="89">
        <v>41695</v>
      </c>
      <c r="M5045" s="89"/>
      <c r="N5045" s="54" t="s">
        <v>478</v>
      </c>
      <c r="O5045" s="90">
        <v>7.4621144299999997E-2</v>
      </c>
      <c r="P5045" s="54">
        <v>16</v>
      </c>
    </row>
    <row r="5046" spans="1:16" ht="24">
      <c r="A5046" s="54" t="s">
        <v>225</v>
      </c>
      <c r="B5046" s="54" t="s">
        <v>185</v>
      </c>
      <c r="C5046" s="54" t="s">
        <v>1125</v>
      </c>
      <c r="D5046" s="54" t="s">
        <v>163</v>
      </c>
      <c r="E5046" s="54" t="s">
        <v>365</v>
      </c>
      <c r="F5046" s="54" t="s">
        <v>267</v>
      </c>
      <c r="G5046" s="54" t="s">
        <v>192</v>
      </c>
      <c r="H5046" s="54" t="s">
        <v>473</v>
      </c>
      <c r="I5046" s="54" t="s">
        <v>474</v>
      </c>
      <c r="J5046" s="54" t="s">
        <v>192</v>
      </c>
      <c r="K5046" s="54" t="s">
        <v>479</v>
      </c>
      <c r="L5046" s="89">
        <v>41695</v>
      </c>
      <c r="M5046" s="89"/>
      <c r="N5046" s="54" t="s">
        <v>480</v>
      </c>
      <c r="O5046" s="90">
        <v>7.0185564899999997E-2</v>
      </c>
      <c r="P5046" s="54">
        <v>15</v>
      </c>
    </row>
    <row r="5047" spans="1:16" ht="24">
      <c r="A5047" s="54" t="s">
        <v>225</v>
      </c>
      <c r="B5047" s="54" t="s">
        <v>185</v>
      </c>
      <c r="C5047" s="54" t="s">
        <v>1125</v>
      </c>
      <c r="D5047" s="54" t="s">
        <v>163</v>
      </c>
      <c r="E5047" s="54" t="s">
        <v>365</v>
      </c>
      <c r="F5047" s="54" t="s">
        <v>267</v>
      </c>
      <c r="G5047" s="54" t="s">
        <v>192</v>
      </c>
      <c r="H5047" s="54" t="s">
        <v>473</v>
      </c>
      <c r="I5047" s="54" t="s">
        <v>474</v>
      </c>
      <c r="J5047" s="54" t="s">
        <v>192</v>
      </c>
      <c r="K5047" s="54" t="s">
        <v>481</v>
      </c>
      <c r="L5047" s="89">
        <v>41695</v>
      </c>
      <c r="M5047" s="89"/>
      <c r="N5047" s="54" t="s">
        <v>482</v>
      </c>
      <c r="O5047" s="90">
        <v>9.1781123399999998E-2</v>
      </c>
      <c r="P5047" s="54">
        <v>18</v>
      </c>
    </row>
    <row r="5048" spans="1:16" ht="24">
      <c r="A5048" s="54" t="s">
        <v>225</v>
      </c>
      <c r="B5048" s="54" t="s">
        <v>185</v>
      </c>
      <c r="C5048" s="54" t="s">
        <v>1125</v>
      </c>
      <c r="D5048" s="54" t="s">
        <v>163</v>
      </c>
      <c r="E5048" s="54" t="s">
        <v>365</v>
      </c>
      <c r="F5048" s="54" t="s">
        <v>267</v>
      </c>
      <c r="G5048" s="54" t="s">
        <v>192</v>
      </c>
      <c r="H5048" s="54" t="s">
        <v>473</v>
      </c>
      <c r="I5048" s="54" t="s">
        <v>474</v>
      </c>
      <c r="J5048" s="54" t="s">
        <v>192</v>
      </c>
      <c r="K5048" s="54" t="s">
        <v>483</v>
      </c>
      <c r="L5048" s="89">
        <v>41695</v>
      </c>
      <c r="M5048" s="89"/>
      <c r="N5048" s="54" t="s">
        <v>484</v>
      </c>
      <c r="O5048" s="90">
        <v>0.1009446237</v>
      </c>
      <c r="P5048" s="54">
        <v>24</v>
      </c>
    </row>
    <row r="5049" spans="1:16" ht="24">
      <c r="A5049" s="54" t="s">
        <v>225</v>
      </c>
      <c r="B5049" s="54" t="s">
        <v>185</v>
      </c>
      <c r="C5049" s="54" t="s">
        <v>1125</v>
      </c>
      <c r="D5049" s="54" t="s">
        <v>163</v>
      </c>
      <c r="E5049" s="54" t="s">
        <v>365</v>
      </c>
      <c r="F5049" s="54" t="s">
        <v>267</v>
      </c>
      <c r="G5049" s="54" t="s">
        <v>192</v>
      </c>
      <c r="H5049" s="54" t="s">
        <v>473</v>
      </c>
      <c r="I5049" s="54" t="s">
        <v>474</v>
      </c>
      <c r="J5049" s="54" t="s">
        <v>192</v>
      </c>
      <c r="K5049" s="54" t="s">
        <v>485</v>
      </c>
      <c r="L5049" s="89">
        <v>41695</v>
      </c>
      <c r="M5049" s="89"/>
      <c r="N5049" s="54" t="s">
        <v>486</v>
      </c>
      <c r="O5049" s="90">
        <v>3.5234900800000003E-2</v>
      </c>
      <c r="P5049" s="54">
        <v>9</v>
      </c>
    </row>
    <row r="5050" spans="1:16" ht="24">
      <c r="A5050" s="54" t="s">
        <v>225</v>
      </c>
      <c r="B5050" s="54" t="s">
        <v>185</v>
      </c>
      <c r="C5050" s="54" t="s">
        <v>1125</v>
      </c>
      <c r="D5050" s="54" t="s">
        <v>163</v>
      </c>
      <c r="E5050" s="54" t="s">
        <v>365</v>
      </c>
      <c r="F5050" s="54" t="s">
        <v>267</v>
      </c>
      <c r="G5050" s="54" t="s">
        <v>192</v>
      </c>
      <c r="H5050" s="54" t="s">
        <v>473</v>
      </c>
      <c r="I5050" s="54" t="s">
        <v>474</v>
      </c>
      <c r="J5050" s="54" t="s">
        <v>192</v>
      </c>
      <c r="K5050" s="54" t="s">
        <v>487</v>
      </c>
      <c r="L5050" s="89">
        <v>41695</v>
      </c>
      <c r="M5050" s="89"/>
      <c r="N5050" s="54" t="s">
        <v>488</v>
      </c>
      <c r="O5050" s="90">
        <v>4.915847990000001E-2</v>
      </c>
      <c r="P5050" s="54">
        <v>11</v>
      </c>
    </row>
    <row r="5051" spans="1:16" ht="24">
      <c r="A5051" s="54" t="s">
        <v>225</v>
      </c>
      <c r="B5051" s="54" t="s">
        <v>185</v>
      </c>
      <c r="C5051" s="54" t="s">
        <v>1125</v>
      </c>
      <c r="D5051" s="54" t="s">
        <v>163</v>
      </c>
      <c r="E5051" s="54" t="s">
        <v>365</v>
      </c>
      <c r="F5051" s="54" t="s">
        <v>267</v>
      </c>
      <c r="G5051" s="54" t="s">
        <v>192</v>
      </c>
      <c r="H5051" s="54" t="s">
        <v>473</v>
      </c>
      <c r="I5051" s="54" t="s">
        <v>474</v>
      </c>
      <c r="J5051" s="54" t="s">
        <v>192</v>
      </c>
      <c r="K5051" s="54" t="s">
        <v>489</v>
      </c>
      <c r="L5051" s="89">
        <v>41695</v>
      </c>
      <c r="M5051" s="89"/>
      <c r="N5051" s="54" t="s">
        <v>490</v>
      </c>
      <c r="O5051" s="90">
        <v>3.0603794535</v>
      </c>
      <c r="P5051" s="54">
        <v>701</v>
      </c>
    </row>
    <row r="5052" spans="1:16" ht="24">
      <c r="A5052" s="54" t="s">
        <v>225</v>
      </c>
      <c r="B5052" s="54" t="s">
        <v>185</v>
      </c>
      <c r="C5052" s="54" t="s">
        <v>1125</v>
      </c>
      <c r="D5052" s="54" t="s">
        <v>163</v>
      </c>
      <c r="E5052" s="54" t="s">
        <v>365</v>
      </c>
      <c r="F5052" s="54" t="s">
        <v>267</v>
      </c>
      <c r="G5052" s="54" t="s">
        <v>192</v>
      </c>
      <c r="H5052" s="54" t="s">
        <v>473</v>
      </c>
      <c r="I5052" s="54" t="s">
        <v>474</v>
      </c>
      <c r="J5052" s="54" t="s">
        <v>192</v>
      </c>
      <c r="K5052" s="54" t="s">
        <v>491</v>
      </c>
      <c r="L5052" s="89">
        <v>41695</v>
      </c>
      <c r="M5052" s="89"/>
      <c r="N5052" s="54" t="s">
        <v>492</v>
      </c>
      <c r="O5052" s="90">
        <v>0.75187242900000018</v>
      </c>
      <c r="P5052" s="54">
        <v>170</v>
      </c>
    </row>
    <row r="5053" spans="1:16" ht="24">
      <c r="A5053" s="54" t="s">
        <v>225</v>
      </c>
      <c r="B5053" s="54" t="s">
        <v>185</v>
      </c>
      <c r="C5053" s="54" t="s">
        <v>1125</v>
      </c>
      <c r="D5053" s="54" t="s">
        <v>163</v>
      </c>
      <c r="E5053" s="54" t="s">
        <v>365</v>
      </c>
      <c r="F5053" s="54" t="s">
        <v>267</v>
      </c>
      <c r="G5053" s="54" t="s">
        <v>192</v>
      </c>
      <c r="H5053" s="54" t="s">
        <v>473</v>
      </c>
      <c r="I5053" s="54" t="s">
        <v>474</v>
      </c>
      <c r="J5053" s="54" t="s">
        <v>192</v>
      </c>
      <c r="K5053" s="54" t="s">
        <v>493</v>
      </c>
      <c r="L5053" s="89">
        <v>41695</v>
      </c>
      <c r="M5053" s="89"/>
      <c r="N5053" s="54" t="s">
        <v>494</v>
      </c>
      <c r="O5053" s="90">
        <v>0.53327162240000003</v>
      </c>
      <c r="P5053" s="54">
        <v>104</v>
      </c>
    </row>
    <row r="5054" spans="1:16" ht="24">
      <c r="A5054" s="54" t="s">
        <v>225</v>
      </c>
      <c r="B5054" s="54" t="s">
        <v>185</v>
      </c>
      <c r="C5054" s="54" t="s">
        <v>1125</v>
      </c>
      <c r="D5054" s="54" t="s">
        <v>163</v>
      </c>
      <c r="E5054" s="54" t="s">
        <v>365</v>
      </c>
      <c r="F5054" s="54" t="s">
        <v>267</v>
      </c>
      <c r="G5054" s="54" t="s">
        <v>283</v>
      </c>
      <c r="H5054" s="54" t="s">
        <v>595</v>
      </c>
      <c r="I5054" s="54" t="s">
        <v>596</v>
      </c>
      <c r="J5054" s="54" t="s">
        <v>283</v>
      </c>
      <c r="K5054" s="54" t="s">
        <v>597</v>
      </c>
      <c r="L5054" s="89">
        <v>41695</v>
      </c>
      <c r="M5054" s="89"/>
      <c r="N5054" s="54" t="s">
        <v>598</v>
      </c>
      <c r="O5054" s="90">
        <v>5.9387785700000001E-2</v>
      </c>
      <c r="P5054" s="54">
        <v>11</v>
      </c>
    </row>
    <row r="5055" spans="1:16" ht="24">
      <c r="A5055" s="54" t="s">
        <v>225</v>
      </c>
      <c r="B5055" s="54" t="s">
        <v>185</v>
      </c>
      <c r="C5055" s="54" t="s">
        <v>1125</v>
      </c>
      <c r="D5055" s="54" t="s">
        <v>163</v>
      </c>
      <c r="E5055" s="54" t="s">
        <v>365</v>
      </c>
      <c r="F5055" s="54" t="s">
        <v>267</v>
      </c>
      <c r="G5055" s="54" t="s">
        <v>283</v>
      </c>
      <c r="H5055" s="54" t="s">
        <v>595</v>
      </c>
      <c r="I5055" s="54" t="s">
        <v>596</v>
      </c>
      <c r="J5055" s="54" t="s">
        <v>283</v>
      </c>
      <c r="K5055" s="54" t="s">
        <v>599</v>
      </c>
      <c r="L5055" s="89">
        <v>41695</v>
      </c>
      <c r="M5055" s="89"/>
      <c r="N5055" s="54" t="s">
        <v>600</v>
      </c>
      <c r="O5055" s="90">
        <v>5.9387785599999993E-2</v>
      </c>
      <c r="P5055" s="54">
        <v>12</v>
      </c>
    </row>
    <row r="5056" spans="1:16" ht="24">
      <c r="A5056" s="54" t="s">
        <v>225</v>
      </c>
      <c r="B5056" s="54" t="s">
        <v>185</v>
      </c>
      <c r="C5056" s="54" t="s">
        <v>1125</v>
      </c>
      <c r="D5056" s="54" t="s">
        <v>163</v>
      </c>
      <c r="E5056" s="54" t="s">
        <v>365</v>
      </c>
      <c r="F5056" s="54" t="s">
        <v>267</v>
      </c>
      <c r="G5056" s="54" t="s">
        <v>283</v>
      </c>
      <c r="H5056" s="54" t="s">
        <v>595</v>
      </c>
      <c r="I5056" s="54" t="s">
        <v>596</v>
      </c>
      <c r="J5056" s="54" t="s">
        <v>283</v>
      </c>
      <c r="K5056" s="54" t="s">
        <v>601</v>
      </c>
      <c r="L5056" s="89">
        <v>41695</v>
      </c>
      <c r="M5056" s="89"/>
      <c r="N5056" s="54" t="s">
        <v>602</v>
      </c>
      <c r="O5056" s="90">
        <v>0.30988270579999999</v>
      </c>
      <c r="P5056" s="54">
        <v>62</v>
      </c>
    </row>
    <row r="5057" spans="1:16" ht="24">
      <c r="A5057" s="54" t="s">
        <v>225</v>
      </c>
      <c r="B5057" s="54" t="s">
        <v>185</v>
      </c>
      <c r="C5057" s="54" t="s">
        <v>1125</v>
      </c>
      <c r="D5057" s="54" t="s">
        <v>163</v>
      </c>
      <c r="E5057" s="54" t="s">
        <v>365</v>
      </c>
      <c r="F5057" s="54" t="s">
        <v>267</v>
      </c>
      <c r="G5057" s="54" t="s">
        <v>283</v>
      </c>
      <c r="H5057" s="54" t="s">
        <v>595</v>
      </c>
      <c r="I5057" s="54" t="s">
        <v>596</v>
      </c>
      <c r="J5057" s="54" t="s">
        <v>283</v>
      </c>
      <c r="K5057" s="54" t="s">
        <v>603</v>
      </c>
      <c r="L5057" s="89">
        <v>41695</v>
      </c>
      <c r="M5057" s="89"/>
      <c r="N5057" s="54" t="s">
        <v>604</v>
      </c>
      <c r="O5057" s="90">
        <v>0.209909237</v>
      </c>
      <c r="P5057" s="54">
        <v>46</v>
      </c>
    </row>
    <row r="5058" spans="1:16" ht="24">
      <c r="A5058" s="54" t="s">
        <v>225</v>
      </c>
      <c r="B5058" s="54" t="s">
        <v>185</v>
      </c>
      <c r="C5058" s="54" t="s">
        <v>1125</v>
      </c>
      <c r="D5058" s="54" t="s">
        <v>163</v>
      </c>
      <c r="E5058" s="54" t="s">
        <v>365</v>
      </c>
      <c r="F5058" s="54" t="s">
        <v>267</v>
      </c>
      <c r="G5058" s="54" t="s">
        <v>283</v>
      </c>
      <c r="H5058" s="54" t="s">
        <v>595</v>
      </c>
      <c r="I5058" s="54" t="s">
        <v>596</v>
      </c>
      <c r="J5058" s="54" t="s">
        <v>283</v>
      </c>
      <c r="K5058" s="54" t="s">
        <v>605</v>
      </c>
      <c r="L5058" s="89">
        <v>41695</v>
      </c>
      <c r="M5058" s="89"/>
      <c r="N5058" s="54" t="s">
        <v>606</v>
      </c>
      <c r="O5058" s="90">
        <v>1.6196668800000001E-2</v>
      </c>
      <c r="P5058" s="54">
        <v>3</v>
      </c>
    </row>
    <row r="5059" spans="1:16" ht="24">
      <c r="A5059" s="54" t="s">
        <v>225</v>
      </c>
      <c r="B5059" s="54" t="s">
        <v>185</v>
      </c>
      <c r="C5059" s="54" t="s">
        <v>1125</v>
      </c>
      <c r="D5059" s="54" t="s">
        <v>163</v>
      </c>
      <c r="E5059" s="54" t="s">
        <v>365</v>
      </c>
      <c r="F5059" s="54" t="s">
        <v>267</v>
      </c>
      <c r="G5059" s="54" t="s">
        <v>283</v>
      </c>
      <c r="H5059" s="54" t="s">
        <v>595</v>
      </c>
      <c r="I5059" s="54" t="s">
        <v>596</v>
      </c>
      <c r="J5059" s="54" t="s">
        <v>283</v>
      </c>
      <c r="K5059" s="54" t="s">
        <v>607</v>
      </c>
      <c r="L5059" s="89">
        <v>41695</v>
      </c>
      <c r="M5059" s="89"/>
      <c r="N5059" s="54" t="s">
        <v>608</v>
      </c>
      <c r="O5059" s="90">
        <v>4.3191116799999998E-2</v>
      </c>
      <c r="P5059" s="54">
        <v>8</v>
      </c>
    </row>
    <row r="5060" spans="1:16" ht="24">
      <c r="A5060" s="54" t="s">
        <v>225</v>
      </c>
      <c r="B5060" s="54" t="s">
        <v>185</v>
      </c>
      <c r="C5060" s="54" t="s">
        <v>1125</v>
      </c>
      <c r="D5060" s="54" t="s">
        <v>163</v>
      </c>
      <c r="E5060" s="54" t="s">
        <v>365</v>
      </c>
      <c r="F5060" s="54" t="s">
        <v>267</v>
      </c>
      <c r="G5060" s="54" t="s">
        <v>283</v>
      </c>
      <c r="H5060" s="54" t="s">
        <v>595</v>
      </c>
      <c r="I5060" s="54" t="s">
        <v>596</v>
      </c>
      <c r="J5060" s="54" t="s">
        <v>283</v>
      </c>
      <c r="K5060" s="54" t="s">
        <v>609</v>
      </c>
      <c r="L5060" s="89">
        <v>41695</v>
      </c>
      <c r="M5060" s="89"/>
      <c r="N5060" s="54" t="s">
        <v>610</v>
      </c>
      <c r="O5060" s="90">
        <v>2.6994448000000001E-2</v>
      </c>
      <c r="P5060" s="54">
        <v>5</v>
      </c>
    </row>
    <row r="5061" spans="1:16" ht="24">
      <c r="A5061" s="54" t="s">
        <v>225</v>
      </c>
      <c r="B5061" s="54" t="s">
        <v>185</v>
      </c>
      <c r="C5061" s="54" t="s">
        <v>1125</v>
      </c>
      <c r="D5061" s="54" t="s">
        <v>163</v>
      </c>
      <c r="E5061" s="54" t="s">
        <v>365</v>
      </c>
      <c r="F5061" s="54" t="s">
        <v>267</v>
      </c>
      <c r="G5061" s="54" t="s">
        <v>283</v>
      </c>
      <c r="H5061" s="54" t="s">
        <v>595</v>
      </c>
      <c r="I5061" s="54" t="s">
        <v>596</v>
      </c>
      <c r="J5061" s="54" t="s">
        <v>283</v>
      </c>
      <c r="K5061" s="54" t="s">
        <v>611</v>
      </c>
      <c r="L5061" s="89">
        <v>41695</v>
      </c>
      <c r="M5061" s="89"/>
      <c r="N5061" s="54" t="s">
        <v>612</v>
      </c>
      <c r="O5061" s="90">
        <v>1.07977792E-2</v>
      </c>
      <c r="P5061" s="54">
        <v>2</v>
      </c>
    </row>
    <row r="5062" spans="1:16" ht="24">
      <c r="A5062" s="54" t="s">
        <v>225</v>
      </c>
      <c r="B5062" s="54" t="s">
        <v>185</v>
      </c>
      <c r="C5062" s="54" t="s">
        <v>1125</v>
      </c>
      <c r="D5062" s="54" t="s">
        <v>163</v>
      </c>
      <c r="E5062" s="54" t="s">
        <v>365</v>
      </c>
      <c r="F5062" s="54" t="s">
        <v>267</v>
      </c>
      <c r="G5062" s="54" t="s">
        <v>283</v>
      </c>
      <c r="H5062" s="54" t="s">
        <v>595</v>
      </c>
      <c r="I5062" s="54" t="s">
        <v>596</v>
      </c>
      <c r="J5062" s="54" t="s">
        <v>283</v>
      </c>
      <c r="K5062" s="54" t="s">
        <v>613</v>
      </c>
      <c r="L5062" s="89">
        <v>41695</v>
      </c>
      <c r="M5062" s="89"/>
      <c r="N5062" s="54" t="s">
        <v>614</v>
      </c>
      <c r="O5062" s="90">
        <v>2.6994448000000001E-2</v>
      </c>
      <c r="P5062" s="54">
        <v>5</v>
      </c>
    </row>
    <row r="5063" spans="1:16" ht="24">
      <c r="A5063" s="54" t="s">
        <v>225</v>
      </c>
      <c r="B5063" s="54" t="s">
        <v>185</v>
      </c>
      <c r="C5063" s="54" t="s">
        <v>1125</v>
      </c>
      <c r="D5063" s="54" t="s">
        <v>163</v>
      </c>
      <c r="E5063" s="54" t="s">
        <v>365</v>
      </c>
      <c r="F5063" s="54" t="s">
        <v>267</v>
      </c>
      <c r="G5063" s="54" t="s">
        <v>283</v>
      </c>
      <c r="H5063" s="54" t="s">
        <v>595</v>
      </c>
      <c r="I5063" s="54" t="s">
        <v>596</v>
      </c>
      <c r="J5063" s="54" t="s">
        <v>283</v>
      </c>
      <c r="K5063" s="54" t="s">
        <v>595</v>
      </c>
      <c r="L5063" s="89">
        <v>41695</v>
      </c>
      <c r="M5063" s="89"/>
      <c r="N5063" s="54" t="s">
        <v>615</v>
      </c>
      <c r="O5063" s="90">
        <v>2.6994448000000001E-2</v>
      </c>
      <c r="P5063" s="54">
        <v>5</v>
      </c>
    </row>
    <row r="5064" spans="1:16" ht="24">
      <c r="A5064" s="54" t="s">
        <v>225</v>
      </c>
      <c r="B5064" s="54" t="s">
        <v>185</v>
      </c>
      <c r="C5064" s="54" t="s">
        <v>1125</v>
      </c>
      <c r="D5064" s="54" t="s">
        <v>163</v>
      </c>
      <c r="E5064" s="54" t="s">
        <v>365</v>
      </c>
      <c r="F5064" s="54" t="s">
        <v>267</v>
      </c>
      <c r="G5064" s="54" t="s">
        <v>283</v>
      </c>
      <c r="H5064" s="54" t="s">
        <v>595</v>
      </c>
      <c r="I5064" s="54" t="s">
        <v>596</v>
      </c>
      <c r="J5064" s="54" t="s">
        <v>283</v>
      </c>
      <c r="K5064" s="54" t="s">
        <v>616</v>
      </c>
      <c r="L5064" s="89">
        <v>41695</v>
      </c>
      <c r="M5064" s="89"/>
      <c r="N5064" s="54" t="s">
        <v>617</v>
      </c>
      <c r="O5064" s="90">
        <v>2.61372398E-2</v>
      </c>
      <c r="P5064" s="54">
        <v>6</v>
      </c>
    </row>
    <row r="5065" spans="1:16" ht="24">
      <c r="A5065" s="54" t="s">
        <v>225</v>
      </c>
      <c r="B5065" s="54" t="s">
        <v>185</v>
      </c>
      <c r="C5065" s="54" t="s">
        <v>1125</v>
      </c>
      <c r="D5065" s="54" t="s">
        <v>163</v>
      </c>
      <c r="E5065" s="54" t="s">
        <v>365</v>
      </c>
      <c r="F5065" s="54" t="s">
        <v>267</v>
      </c>
      <c r="G5065" s="54" t="s">
        <v>194</v>
      </c>
      <c r="H5065" s="54" t="s">
        <v>195</v>
      </c>
      <c r="I5065" s="54" t="s">
        <v>673</v>
      </c>
      <c r="J5065" s="54" t="s">
        <v>194</v>
      </c>
      <c r="K5065" s="54" t="s">
        <v>674</v>
      </c>
      <c r="L5065" s="89">
        <v>41814</v>
      </c>
      <c r="M5065" s="89"/>
      <c r="N5065" s="54" t="s">
        <v>675</v>
      </c>
      <c r="O5065" s="90">
        <v>2.44371216E-2</v>
      </c>
      <c r="P5065" s="54">
        <v>5</v>
      </c>
    </row>
    <row r="5066" spans="1:16" ht="24">
      <c r="A5066" s="54" t="s">
        <v>225</v>
      </c>
      <c r="B5066" s="54" t="s">
        <v>185</v>
      </c>
      <c r="C5066" s="54" t="s">
        <v>1125</v>
      </c>
      <c r="D5066" s="54" t="s">
        <v>163</v>
      </c>
      <c r="E5066" s="54" t="s">
        <v>365</v>
      </c>
      <c r="F5066" s="54" t="s">
        <v>267</v>
      </c>
      <c r="G5066" s="54" t="s">
        <v>194</v>
      </c>
      <c r="H5066" s="54" t="s">
        <v>195</v>
      </c>
      <c r="I5066" s="54" t="s">
        <v>673</v>
      </c>
      <c r="J5066" s="54" t="s">
        <v>194</v>
      </c>
      <c r="K5066" s="54" t="s">
        <v>195</v>
      </c>
      <c r="L5066" s="89">
        <v>41814</v>
      </c>
      <c r="M5066" s="89"/>
      <c r="N5066" s="54" t="s">
        <v>676</v>
      </c>
      <c r="O5066" s="90">
        <v>8.5134686700000003E-2</v>
      </c>
      <c r="P5066" s="54">
        <v>16</v>
      </c>
    </row>
    <row r="5067" spans="1:16" ht="24">
      <c r="A5067" s="54" t="s">
        <v>225</v>
      </c>
      <c r="B5067" s="54" t="s">
        <v>185</v>
      </c>
      <c r="C5067" s="54" t="s">
        <v>1125</v>
      </c>
      <c r="D5067" s="54" t="s">
        <v>163</v>
      </c>
      <c r="E5067" s="54" t="s">
        <v>365</v>
      </c>
      <c r="F5067" s="54" t="s">
        <v>267</v>
      </c>
      <c r="G5067" s="54" t="s">
        <v>194</v>
      </c>
      <c r="H5067" s="54" t="s">
        <v>195</v>
      </c>
      <c r="I5067" s="54" t="s">
        <v>673</v>
      </c>
      <c r="J5067" s="54" t="s">
        <v>194</v>
      </c>
      <c r="K5067" s="54" t="s">
        <v>677</v>
      </c>
      <c r="L5067" s="89">
        <v>41814</v>
      </c>
      <c r="M5067" s="89"/>
      <c r="N5067" s="54" t="s">
        <v>678</v>
      </c>
      <c r="O5067" s="90">
        <v>5.3988896100000003E-2</v>
      </c>
      <c r="P5067" s="54">
        <v>10</v>
      </c>
    </row>
    <row r="5068" spans="1:16" ht="24">
      <c r="A5068" s="54" t="s">
        <v>225</v>
      </c>
      <c r="B5068" s="54" t="s">
        <v>185</v>
      </c>
      <c r="C5068" s="54" t="s">
        <v>1125</v>
      </c>
      <c r="D5068" s="54" t="s">
        <v>163</v>
      </c>
      <c r="E5068" s="54" t="s">
        <v>365</v>
      </c>
      <c r="F5068" s="54" t="s">
        <v>267</v>
      </c>
      <c r="G5068" s="54" t="s">
        <v>194</v>
      </c>
      <c r="H5068" s="54" t="s">
        <v>195</v>
      </c>
      <c r="I5068" s="54" t="s">
        <v>673</v>
      </c>
      <c r="J5068" s="54" t="s">
        <v>194</v>
      </c>
      <c r="K5068" s="54" t="s">
        <v>679</v>
      </c>
      <c r="L5068" s="89">
        <v>41814</v>
      </c>
      <c r="M5068" s="89"/>
      <c r="N5068" s="54" t="s">
        <v>680</v>
      </c>
      <c r="O5068" s="90">
        <v>6.8938017899999995E-2</v>
      </c>
      <c r="P5068" s="54">
        <v>13</v>
      </c>
    </row>
    <row r="5069" spans="1:16" ht="24">
      <c r="A5069" s="54" t="s">
        <v>225</v>
      </c>
      <c r="B5069" s="54" t="s">
        <v>185</v>
      </c>
      <c r="C5069" s="54" t="s">
        <v>1125</v>
      </c>
      <c r="D5069" s="54" t="s">
        <v>163</v>
      </c>
      <c r="E5069" s="54" t="s">
        <v>365</v>
      </c>
      <c r="F5069" s="54" t="s">
        <v>267</v>
      </c>
      <c r="G5069" s="54" t="s">
        <v>194</v>
      </c>
      <c r="H5069" s="54" t="s">
        <v>195</v>
      </c>
      <c r="I5069" s="54" t="s">
        <v>673</v>
      </c>
      <c r="J5069" s="54" t="s">
        <v>194</v>
      </c>
      <c r="K5069" s="54" t="s">
        <v>683</v>
      </c>
      <c r="L5069" s="89">
        <v>41814</v>
      </c>
      <c r="M5069" s="89"/>
      <c r="N5069" s="54" t="s">
        <v>684</v>
      </c>
      <c r="O5069" s="90">
        <v>1.6196668800000001E-2</v>
      </c>
      <c r="P5069" s="54">
        <v>3</v>
      </c>
    </row>
    <row r="5070" spans="1:16" ht="24">
      <c r="A5070" s="54" t="s">
        <v>225</v>
      </c>
      <c r="B5070" s="54" t="s">
        <v>185</v>
      </c>
      <c r="C5070" s="54" t="s">
        <v>1125</v>
      </c>
      <c r="D5070" s="54" t="s">
        <v>163</v>
      </c>
      <c r="E5070" s="54" t="s">
        <v>365</v>
      </c>
      <c r="F5070" s="54" t="s">
        <v>267</v>
      </c>
      <c r="G5070" s="54" t="s">
        <v>194</v>
      </c>
      <c r="H5070" s="54" t="s">
        <v>195</v>
      </c>
      <c r="I5070" s="54" t="s">
        <v>673</v>
      </c>
      <c r="J5070" s="54" t="s">
        <v>194</v>
      </c>
      <c r="K5070" s="54" t="s">
        <v>685</v>
      </c>
      <c r="L5070" s="89">
        <v>41814</v>
      </c>
      <c r="M5070" s="89"/>
      <c r="N5070" s="54" t="s">
        <v>686</v>
      </c>
      <c r="O5070" s="90">
        <v>1.6196668800000001E-2</v>
      </c>
      <c r="P5070" s="54">
        <v>3</v>
      </c>
    </row>
    <row r="5071" spans="1:16" ht="24">
      <c r="A5071" s="54" t="s">
        <v>225</v>
      </c>
      <c r="B5071" s="54" t="s">
        <v>185</v>
      </c>
      <c r="C5071" s="54" t="s">
        <v>1125</v>
      </c>
      <c r="D5071" s="54" t="s">
        <v>163</v>
      </c>
      <c r="E5071" s="54" t="s">
        <v>365</v>
      </c>
      <c r="F5071" s="54" t="s">
        <v>267</v>
      </c>
      <c r="G5071" s="54" t="s">
        <v>194</v>
      </c>
      <c r="H5071" s="54" t="s">
        <v>195</v>
      </c>
      <c r="I5071" s="54" t="s">
        <v>673</v>
      </c>
      <c r="J5071" s="54" t="s">
        <v>194</v>
      </c>
      <c r="K5071" s="54" t="s">
        <v>687</v>
      </c>
      <c r="L5071" s="89">
        <v>41814</v>
      </c>
      <c r="M5071" s="89"/>
      <c r="N5071" s="54" t="s">
        <v>688</v>
      </c>
      <c r="O5071" s="90">
        <v>0.1565677986</v>
      </c>
      <c r="P5071" s="54">
        <v>29</v>
      </c>
    </row>
    <row r="5072" spans="1:16" ht="24">
      <c r="A5072" s="54" t="s">
        <v>225</v>
      </c>
      <c r="B5072" s="54" t="s">
        <v>185</v>
      </c>
      <c r="C5072" s="54" t="s">
        <v>1125</v>
      </c>
      <c r="D5072" s="54" t="s">
        <v>163</v>
      </c>
      <c r="E5072" s="54" t="s">
        <v>365</v>
      </c>
      <c r="F5072" s="54" t="s">
        <v>267</v>
      </c>
      <c r="G5072" s="54" t="s">
        <v>194</v>
      </c>
      <c r="H5072" s="54" t="s">
        <v>195</v>
      </c>
      <c r="I5072" s="54" t="s">
        <v>673</v>
      </c>
      <c r="J5072" s="54" t="s">
        <v>194</v>
      </c>
      <c r="K5072" s="54" t="s">
        <v>689</v>
      </c>
      <c r="L5072" s="89">
        <v>41814</v>
      </c>
      <c r="M5072" s="89"/>
      <c r="N5072" s="54" t="s">
        <v>690</v>
      </c>
      <c r="O5072" s="90">
        <v>9.4642840500000006E-2</v>
      </c>
      <c r="P5072" s="54">
        <v>18</v>
      </c>
    </row>
    <row r="5073" spans="1:16" ht="24">
      <c r="A5073" s="54" t="s">
        <v>225</v>
      </c>
      <c r="B5073" s="54" t="s">
        <v>185</v>
      </c>
      <c r="C5073" s="54" t="s">
        <v>1125</v>
      </c>
      <c r="D5073" s="54" t="s">
        <v>163</v>
      </c>
      <c r="E5073" s="54" t="s">
        <v>365</v>
      </c>
      <c r="F5073" s="54" t="s">
        <v>267</v>
      </c>
      <c r="G5073" s="54" t="s">
        <v>194</v>
      </c>
      <c r="H5073" s="54" t="s">
        <v>195</v>
      </c>
      <c r="I5073" s="54" t="s">
        <v>673</v>
      </c>
      <c r="J5073" s="54" t="s">
        <v>194</v>
      </c>
      <c r="K5073" s="54" t="s">
        <v>691</v>
      </c>
      <c r="L5073" s="89">
        <v>41814</v>
      </c>
      <c r="M5073" s="89"/>
      <c r="N5073" s="54" t="s">
        <v>692</v>
      </c>
      <c r="O5073" s="90">
        <v>7.5584454500000009E-2</v>
      </c>
      <c r="P5073" s="54">
        <v>14</v>
      </c>
    </row>
    <row r="5074" spans="1:16" ht="24">
      <c r="A5074" s="54" t="s">
        <v>225</v>
      </c>
      <c r="B5074" s="54" t="s">
        <v>185</v>
      </c>
      <c r="C5074" s="54" t="s">
        <v>1125</v>
      </c>
      <c r="D5074" s="54" t="s">
        <v>163</v>
      </c>
      <c r="E5074" s="54" t="s">
        <v>365</v>
      </c>
      <c r="F5074" s="54" t="s">
        <v>267</v>
      </c>
      <c r="G5074" s="54" t="s">
        <v>194</v>
      </c>
      <c r="H5074" s="54" t="s">
        <v>195</v>
      </c>
      <c r="I5074" s="54" t="s">
        <v>673</v>
      </c>
      <c r="J5074" s="54" t="s">
        <v>194</v>
      </c>
      <c r="K5074" s="54" t="s">
        <v>693</v>
      </c>
      <c r="L5074" s="89">
        <v>41814</v>
      </c>
      <c r="M5074" s="89"/>
      <c r="N5074" s="54" t="s">
        <v>694</v>
      </c>
      <c r="O5074" s="90">
        <v>5.3988896000000001E-2</v>
      </c>
      <c r="P5074" s="54">
        <v>10</v>
      </c>
    </row>
    <row r="5075" spans="1:16" ht="24">
      <c r="A5075" s="54" t="s">
        <v>225</v>
      </c>
      <c r="B5075" s="54" t="s">
        <v>185</v>
      </c>
      <c r="C5075" s="54" t="s">
        <v>1125</v>
      </c>
      <c r="D5075" s="54" t="s">
        <v>163</v>
      </c>
      <c r="E5075" s="54" t="s">
        <v>365</v>
      </c>
      <c r="F5075" s="54" t="s">
        <v>267</v>
      </c>
      <c r="G5075" s="54" t="s">
        <v>302</v>
      </c>
      <c r="H5075" s="54" t="s">
        <v>303</v>
      </c>
      <c r="I5075" s="54" t="s">
        <v>304</v>
      </c>
      <c r="J5075" s="54" t="s">
        <v>302</v>
      </c>
      <c r="K5075" s="54" t="s">
        <v>801</v>
      </c>
      <c r="L5075" s="89">
        <v>41695</v>
      </c>
      <c r="M5075" s="89"/>
      <c r="N5075" s="54" t="s">
        <v>802</v>
      </c>
      <c r="O5075" s="90">
        <v>0.98052336330000001</v>
      </c>
      <c r="P5075" s="54">
        <v>207</v>
      </c>
    </row>
    <row r="5076" spans="1:16" ht="24">
      <c r="A5076" s="54" t="s">
        <v>225</v>
      </c>
      <c r="B5076" s="54" t="s">
        <v>185</v>
      </c>
      <c r="C5076" s="54" t="s">
        <v>1125</v>
      </c>
      <c r="D5076" s="54" t="s">
        <v>163</v>
      </c>
      <c r="E5076" s="54" t="s">
        <v>365</v>
      </c>
      <c r="F5076" s="54" t="s">
        <v>267</v>
      </c>
      <c r="G5076" s="54" t="s">
        <v>302</v>
      </c>
      <c r="H5076" s="54" t="s">
        <v>303</v>
      </c>
      <c r="I5076" s="54" t="s">
        <v>304</v>
      </c>
      <c r="J5076" s="54" t="s">
        <v>302</v>
      </c>
      <c r="K5076" s="54" t="s">
        <v>803</v>
      </c>
      <c r="L5076" s="89">
        <v>41695</v>
      </c>
      <c r="M5076" s="89"/>
      <c r="N5076" s="54" t="s">
        <v>804</v>
      </c>
      <c r="O5076" s="90">
        <v>3.8876785699999999E-2</v>
      </c>
      <c r="P5076" s="54">
        <v>9</v>
      </c>
    </row>
    <row r="5077" spans="1:16" ht="24">
      <c r="A5077" s="54" t="s">
        <v>225</v>
      </c>
      <c r="B5077" s="54" t="s">
        <v>185</v>
      </c>
      <c r="C5077" s="54" t="s">
        <v>1125</v>
      </c>
      <c r="D5077" s="54" t="s">
        <v>163</v>
      </c>
      <c r="E5077" s="54" t="s">
        <v>365</v>
      </c>
      <c r="F5077" s="54" t="s">
        <v>267</v>
      </c>
      <c r="G5077" s="54" t="s">
        <v>302</v>
      </c>
      <c r="H5077" s="54" t="s">
        <v>303</v>
      </c>
      <c r="I5077" s="54" t="s">
        <v>304</v>
      </c>
      <c r="J5077" s="54" t="s">
        <v>302</v>
      </c>
      <c r="K5077" s="54" t="s">
        <v>303</v>
      </c>
      <c r="L5077" s="89">
        <v>41695</v>
      </c>
      <c r="M5077" s="89"/>
      <c r="N5077" s="54" t="s">
        <v>805</v>
      </c>
      <c r="O5077" s="90">
        <v>1.07977792E-2</v>
      </c>
      <c r="P5077" s="54">
        <v>2</v>
      </c>
    </row>
    <row r="5078" spans="1:16" ht="24">
      <c r="A5078" s="54" t="s">
        <v>225</v>
      </c>
      <c r="B5078" s="54" t="s">
        <v>185</v>
      </c>
      <c r="C5078" s="54" t="s">
        <v>1125</v>
      </c>
      <c r="D5078" s="54" t="s">
        <v>163</v>
      </c>
      <c r="E5078" s="54" t="s">
        <v>365</v>
      </c>
      <c r="F5078" s="54" t="s">
        <v>267</v>
      </c>
      <c r="G5078" s="54" t="s">
        <v>302</v>
      </c>
      <c r="H5078" s="54" t="s">
        <v>303</v>
      </c>
      <c r="I5078" s="54" t="s">
        <v>304</v>
      </c>
      <c r="J5078" s="54" t="s">
        <v>302</v>
      </c>
      <c r="K5078" s="54" t="s">
        <v>303</v>
      </c>
      <c r="L5078" s="89">
        <v>41695</v>
      </c>
      <c r="M5078" s="89"/>
      <c r="N5078" s="54" t="s">
        <v>305</v>
      </c>
      <c r="O5078" s="90">
        <v>5.9172583399999999E-2</v>
      </c>
      <c r="P5078" s="54">
        <v>15</v>
      </c>
    </row>
    <row r="5079" spans="1:16" ht="24">
      <c r="A5079" s="54" t="s">
        <v>225</v>
      </c>
      <c r="B5079" s="54" t="s">
        <v>185</v>
      </c>
      <c r="C5079" s="54" t="s">
        <v>1125</v>
      </c>
      <c r="D5079" s="54" t="s">
        <v>163</v>
      </c>
      <c r="E5079" s="54" t="s">
        <v>365</v>
      </c>
      <c r="F5079" s="54" t="s">
        <v>267</v>
      </c>
      <c r="G5079" s="54" t="s">
        <v>302</v>
      </c>
      <c r="H5079" s="54" t="s">
        <v>303</v>
      </c>
      <c r="I5079" s="54" t="s">
        <v>304</v>
      </c>
      <c r="J5079" s="54" t="s">
        <v>302</v>
      </c>
      <c r="K5079" s="54" t="s">
        <v>306</v>
      </c>
      <c r="L5079" s="89">
        <v>41695</v>
      </c>
      <c r="M5079" s="89"/>
      <c r="N5079" s="54" t="s">
        <v>307</v>
      </c>
      <c r="O5079" s="90">
        <v>0.84451206810000001</v>
      </c>
      <c r="P5079" s="54">
        <v>175</v>
      </c>
    </row>
    <row r="5080" spans="1:16" ht="24">
      <c r="A5080" s="54" t="s">
        <v>225</v>
      </c>
      <c r="B5080" s="54" t="s">
        <v>185</v>
      </c>
      <c r="C5080" s="54" t="s">
        <v>1125</v>
      </c>
      <c r="D5080" s="54" t="s">
        <v>163</v>
      </c>
      <c r="E5080" s="54" t="s">
        <v>365</v>
      </c>
      <c r="F5080" s="54" t="s">
        <v>267</v>
      </c>
      <c r="G5080" s="54" t="s">
        <v>302</v>
      </c>
      <c r="H5080" s="54" t="s">
        <v>303</v>
      </c>
      <c r="I5080" s="54" t="s">
        <v>304</v>
      </c>
      <c r="J5080" s="54" t="s">
        <v>302</v>
      </c>
      <c r="K5080" s="54" t="s">
        <v>308</v>
      </c>
      <c r="L5080" s="89">
        <v>41695</v>
      </c>
      <c r="M5080" s="89"/>
      <c r="N5080" s="54" t="s">
        <v>309</v>
      </c>
      <c r="O5080" s="90">
        <v>4.4320955828999997</v>
      </c>
      <c r="P5080" s="54">
        <v>919</v>
      </c>
    </row>
    <row r="5081" spans="1:16" ht="24">
      <c r="A5081" s="54" t="s">
        <v>225</v>
      </c>
      <c r="B5081" s="54" t="s">
        <v>185</v>
      </c>
      <c r="C5081" s="54" t="s">
        <v>1125</v>
      </c>
      <c r="D5081" s="54" t="s">
        <v>163</v>
      </c>
      <c r="E5081" s="54" t="s">
        <v>365</v>
      </c>
      <c r="F5081" s="54" t="s">
        <v>267</v>
      </c>
      <c r="G5081" s="54" t="s">
        <v>302</v>
      </c>
      <c r="H5081" s="54" t="s">
        <v>303</v>
      </c>
      <c r="I5081" s="54" t="s">
        <v>304</v>
      </c>
      <c r="J5081" s="54" t="s">
        <v>302</v>
      </c>
      <c r="K5081" s="54" t="s">
        <v>806</v>
      </c>
      <c r="L5081" s="89">
        <v>41695</v>
      </c>
      <c r="M5081" s="89"/>
      <c r="N5081" s="54" t="s">
        <v>807</v>
      </c>
      <c r="O5081" s="90">
        <v>2.76736962E-2</v>
      </c>
      <c r="P5081" s="54">
        <v>7</v>
      </c>
    </row>
    <row r="5082" spans="1:16" ht="24">
      <c r="A5082" s="54" t="s">
        <v>225</v>
      </c>
      <c r="B5082" s="54" t="s">
        <v>185</v>
      </c>
      <c r="C5082" s="54" t="s">
        <v>1125</v>
      </c>
      <c r="D5082" s="54" t="s">
        <v>163</v>
      </c>
      <c r="E5082" s="54" t="s">
        <v>365</v>
      </c>
      <c r="F5082" s="54" t="s">
        <v>267</v>
      </c>
      <c r="G5082" s="54" t="s">
        <v>302</v>
      </c>
      <c r="H5082" s="54" t="s">
        <v>303</v>
      </c>
      <c r="I5082" s="54" t="s">
        <v>304</v>
      </c>
      <c r="J5082" s="54" t="s">
        <v>302</v>
      </c>
      <c r="K5082" s="54" t="s">
        <v>810</v>
      </c>
      <c r="L5082" s="89">
        <v>41695</v>
      </c>
      <c r="M5082" s="89"/>
      <c r="N5082" s="54" t="s">
        <v>811</v>
      </c>
      <c r="O5082" s="90">
        <v>1.3234032E-2</v>
      </c>
      <c r="P5082" s="54">
        <v>3</v>
      </c>
    </row>
    <row r="5083" spans="1:16" ht="24">
      <c r="A5083" s="54" t="s">
        <v>225</v>
      </c>
      <c r="B5083" s="54" t="s">
        <v>185</v>
      </c>
      <c r="C5083" s="54" t="s">
        <v>1125</v>
      </c>
      <c r="D5083" s="54" t="s">
        <v>163</v>
      </c>
      <c r="E5083" s="54" t="s">
        <v>365</v>
      </c>
      <c r="F5083" s="54" t="s">
        <v>267</v>
      </c>
      <c r="G5083" s="54" t="s">
        <v>302</v>
      </c>
      <c r="H5083" s="54" t="s">
        <v>303</v>
      </c>
      <c r="I5083" s="54" t="s">
        <v>304</v>
      </c>
      <c r="J5083" s="54" t="s">
        <v>302</v>
      </c>
      <c r="K5083" s="54" t="s">
        <v>812</v>
      </c>
      <c r="L5083" s="89">
        <v>41695</v>
      </c>
      <c r="M5083" s="89"/>
      <c r="N5083" s="54" t="s">
        <v>813</v>
      </c>
      <c r="O5083" s="90">
        <v>0.1616826261</v>
      </c>
      <c r="P5083" s="54">
        <v>33</v>
      </c>
    </row>
    <row r="5084" spans="1:16" ht="24">
      <c r="A5084" s="54" t="s">
        <v>225</v>
      </c>
      <c r="B5084" s="54" t="s">
        <v>185</v>
      </c>
      <c r="C5084" s="54" t="s">
        <v>1125</v>
      </c>
      <c r="D5084" s="54" t="s">
        <v>163</v>
      </c>
      <c r="E5084" s="54" t="s">
        <v>365</v>
      </c>
      <c r="F5084" s="54" t="s">
        <v>267</v>
      </c>
      <c r="G5084" s="54" t="s">
        <v>302</v>
      </c>
      <c r="H5084" s="54" t="s">
        <v>303</v>
      </c>
      <c r="I5084" s="54" t="s">
        <v>304</v>
      </c>
      <c r="J5084" s="54" t="s">
        <v>302</v>
      </c>
      <c r="K5084" s="54" t="s">
        <v>814</v>
      </c>
      <c r="L5084" s="89">
        <v>41695</v>
      </c>
      <c r="M5084" s="89"/>
      <c r="N5084" s="54" t="s">
        <v>815</v>
      </c>
      <c r="O5084" s="90">
        <v>2.0933848800000002E-2</v>
      </c>
      <c r="P5084" s="54">
        <v>7</v>
      </c>
    </row>
    <row r="5085" spans="1:16" ht="24">
      <c r="A5085" s="54" t="s">
        <v>225</v>
      </c>
      <c r="B5085" s="54" t="s">
        <v>185</v>
      </c>
      <c r="C5085" s="54" t="s">
        <v>1125</v>
      </c>
      <c r="D5085" s="54" t="s">
        <v>163</v>
      </c>
      <c r="E5085" s="54" t="s">
        <v>365</v>
      </c>
      <c r="F5085" s="54" t="s">
        <v>267</v>
      </c>
      <c r="G5085" s="54" t="s">
        <v>302</v>
      </c>
      <c r="H5085" s="54" t="s">
        <v>303</v>
      </c>
      <c r="I5085" s="54" t="s">
        <v>304</v>
      </c>
      <c r="J5085" s="54" t="s">
        <v>302</v>
      </c>
      <c r="K5085" s="54" t="s">
        <v>816</v>
      </c>
      <c r="L5085" s="89">
        <v>41695</v>
      </c>
      <c r="M5085" s="89"/>
      <c r="N5085" s="54" t="s">
        <v>817</v>
      </c>
      <c r="O5085" s="90">
        <v>0.14299749070000001</v>
      </c>
      <c r="P5085" s="54">
        <v>33</v>
      </c>
    </row>
    <row r="5086" spans="1:16" ht="24">
      <c r="A5086" s="54" t="s">
        <v>225</v>
      </c>
      <c r="B5086" s="54" t="s">
        <v>185</v>
      </c>
      <c r="C5086" s="54" t="s">
        <v>1125</v>
      </c>
      <c r="D5086" s="54" t="s">
        <v>163</v>
      </c>
      <c r="E5086" s="54" t="s">
        <v>365</v>
      </c>
      <c r="F5086" s="54" t="s">
        <v>267</v>
      </c>
      <c r="G5086" s="54" t="s">
        <v>302</v>
      </c>
      <c r="H5086" s="54" t="s">
        <v>303</v>
      </c>
      <c r="I5086" s="54" t="s">
        <v>304</v>
      </c>
      <c r="J5086" s="54" t="s">
        <v>302</v>
      </c>
      <c r="K5086" s="54" t="s">
        <v>818</v>
      </c>
      <c r="L5086" s="89">
        <v>41695</v>
      </c>
      <c r="M5086" s="89"/>
      <c r="N5086" s="54" t="s">
        <v>819</v>
      </c>
      <c r="O5086" s="90">
        <v>7.4506698100000004E-2</v>
      </c>
      <c r="P5086" s="54">
        <v>19</v>
      </c>
    </row>
    <row r="5087" spans="1:16" ht="24">
      <c r="A5087" s="54" t="s">
        <v>225</v>
      </c>
      <c r="B5087" s="54" t="s">
        <v>185</v>
      </c>
      <c r="C5087" s="54" t="s">
        <v>1125</v>
      </c>
      <c r="D5087" s="54" t="s">
        <v>163</v>
      </c>
      <c r="E5087" s="54" t="s">
        <v>365</v>
      </c>
      <c r="F5087" s="54" t="s">
        <v>267</v>
      </c>
      <c r="G5087" s="54" t="s">
        <v>854</v>
      </c>
      <c r="H5087" s="54" t="s">
        <v>876</v>
      </c>
      <c r="I5087" s="54" t="s">
        <v>877</v>
      </c>
      <c r="J5087" s="54" t="s">
        <v>854</v>
      </c>
      <c r="K5087" s="54" t="s">
        <v>878</v>
      </c>
      <c r="L5087" s="89">
        <v>41695</v>
      </c>
      <c r="M5087" s="89"/>
      <c r="N5087" s="54" t="s">
        <v>879</v>
      </c>
      <c r="O5087" s="90">
        <v>7.8169989999999995E-2</v>
      </c>
      <c r="P5087" s="54">
        <v>17</v>
      </c>
    </row>
    <row r="5088" spans="1:16" ht="24">
      <c r="A5088" s="54" t="s">
        <v>225</v>
      </c>
      <c r="B5088" s="54" t="s">
        <v>185</v>
      </c>
      <c r="C5088" s="54" t="s">
        <v>1125</v>
      </c>
      <c r="D5088" s="54" t="s">
        <v>163</v>
      </c>
      <c r="E5088" s="54" t="s">
        <v>365</v>
      </c>
      <c r="F5088" s="54" t="s">
        <v>267</v>
      </c>
      <c r="G5088" s="54" t="s">
        <v>854</v>
      </c>
      <c r="H5088" s="54" t="s">
        <v>876</v>
      </c>
      <c r="I5088" s="54" t="s">
        <v>877</v>
      </c>
      <c r="J5088" s="54" t="s">
        <v>854</v>
      </c>
      <c r="K5088" s="54" t="s">
        <v>880</v>
      </c>
      <c r="L5088" s="89">
        <v>41695</v>
      </c>
      <c r="M5088" s="89"/>
      <c r="N5088" s="54" t="s">
        <v>881</v>
      </c>
      <c r="O5088" s="90">
        <v>3.5773421048</v>
      </c>
      <c r="P5088" s="54">
        <v>736</v>
      </c>
    </row>
    <row r="5089" spans="1:16" ht="24">
      <c r="A5089" s="54" t="s">
        <v>225</v>
      </c>
      <c r="B5089" s="54" t="s">
        <v>185</v>
      </c>
      <c r="C5089" s="54" t="s">
        <v>1125</v>
      </c>
      <c r="D5089" s="54" t="s">
        <v>163</v>
      </c>
      <c r="E5089" s="54" t="s">
        <v>365</v>
      </c>
      <c r="F5089" s="54" t="s">
        <v>267</v>
      </c>
      <c r="G5089" s="54" t="s">
        <v>854</v>
      </c>
      <c r="H5089" s="54" t="s">
        <v>876</v>
      </c>
      <c r="I5089" s="54" t="s">
        <v>877</v>
      </c>
      <c r="J5089" s="54" t="s">
        <v>854</v>
      </c>
      <c r="K5089" s="54" t="s">
        <v>872</v>
      </c>
      <c r="L5089" s="89">
        <v>41695</v>
      </c>
      <c r="M5089" s="89"/>
      <c r="N5089" s="54" t="s">
        <v>882</v>
      </c>
      <c r="O5089" s="90">
        <v>7.1841813500000004E-2</v>
      </c>
      <c r="P5089" s="54">
        <v>16</v>
      </c>
    </row>
    <row r="5090" spans="1:16" ht="24">
      <c r="A5090" s="54" t="s">
        <v>225</v>
      </c>
      <c r="B5090" s="54" t="s">
        <v>185</v>
      </c>
      <c r="C5090" s="54" t="s">
        <v>1125</v>
      </c>
      <c r="D5090" s="54" t="s">
        <v>163</v>
      </c>
      <c r="E5090" s="54" t="s">
        <v>365</v>
      </c>
      <c r="F5090" s="54" t="s">
        <v>267</v>
      </c>
      <c r="G5090" s="54" t="s">
        <v>854</v>
      </c>
      <c r="H5090" s="54" t="s">
        <v>876</v>
      </c>
      <c r="I5090" s="54" t="s">
        <v>877</v>
      </c>
      <c r="J5090" s="54" t="s">
        <v>854</v>
      </c>
      <c r="K5090" s="54" t="s">
        <v>876</v>
      </c>
      <c r="L5090" s="89">
        <v>41695</v>
      </c>
      <c r="M5090" s="89"/>
      <c r="N5090" s="54" t="s">
        <v>883</v>
      </c>
      <c r="O5090" s="90">
        <v>0.56008923389999998</v>
      </c>
      <c r="P5090" s="54">
        <v>122</v>
      </c>
    </row>
    <row r="5091" spans="1:16" ht="24">
      <c r="A5091" s="54" t="s">
        <v>225</v>
      </c>
      <c r="B5091" s="54" t="s">
        <v>185</v>
      </c>
      <c r="C5091" s="54" t="s">
        <v>1125</v>
      </c>
      <c r="D5091" s="54" t="s">
        <v>163</v>
      </c>
      <c r="E5091" s="54" t="s">
        <v>365</v>
      </c>
      <c r="F5091" s="54" t="s">
        <v>267</v>
      </c>
      <c r="G5091" s="54" t="s">
        <v>199</v>
      </c>
      <c r="H5091" s="54" t="s">
        <v>200</v>
      </c>
      <c r="I5091" s="54" t="s">
        <v>936</v>
      </c>
      <c r="J5091" s="54" t="s">
        <v>199</v>
      </c>
      <c r="K5091" s="54" t="s">
        <v>1513</v>
      </c>
      <c r="L5091" s="89">
        <v>1</v>
      </c>
      <c r="M5091" s="89"/>
      <c r="N5091" s="54" t="s">
        <v>935</v>
      </c>
      <c r="O5091" s="90">
        <v>1.6196668800000001E-2</v>
      </c>
      <c r="P5091" s="54">
        <v>3</v>
      </c>
    </row>
    <row r="5092" spans="1:16" ht="24">
      <c r="A5092" s="54" t="s">
        <v>225</v>
      </c>
      <c r="B5092" s="54" t="s">
        <v>185</v>
      </c>
      <c r="C5092" s="54" t="s">
        <v>1125</v>
      </c>
      <c r="D5092" s="54" t="s">
        <v>163</v>
      </c>
      <c r="E5092" s="54" t="s">
        <v>365</v>
      </c>
      <c r="F5092" s="54" t="s">
        <v>267</v>
      </c>
      <c r="G5092" s="54" t="s">
        <v>199</v>
      </c>
      <c r="H5092" s="54" t="s">
        <v>971</v>
      </c>
      <c r="I5092" s="54" t="s">
        <v>972</v>
      </c>
      <c r="J5092" s="54" t="s">
        <v>199</v>
      </c>
      <c r="K5092" s="54" t="s">
        <v>973</v>
      </c>
      <c r="L5092" s="89">
        <v>41695</v>
      </c>
      <c r="M5092" s="89"/>
      <c r="N5092" s="54" t="s">
        <v>974</v>
      </c>
      <c r="O5092" s="90">
        <v>5.7992151100000007E-2</v>
      </c>
      <c r="P5092" s="54">
        <v>12</v>
      </c>
    </row>
    <row r="5093" spans="1:16" ht="36">
      <c r="A5093" s="54" t="s">
        <v>225</v>
      </c>
      <c r="B5093" s="54" t="s">
        <v>185</v>
      </c>
      <c r="C5093" s="54" t="s">
        <v>1125</v>
      </c>
      <c r="D5093" s="54" t="s">
        <v>163</v>
      </c>
      <c r="E5093" s="54" t="s">
        <v>365</v>
      </c>
      <c r="F5093" s="54" t="s">
        <v>267</v>
      </c>
      <c r="G5093" s="54" t="s">
        <v>199</v>
      </c>
      <c r="H5093" s="54" t="s">
        <v>971</v>
      </c>
      <c r="I5093" s="54" t="s">
        <v>972</v>
      </c>
      <c r="J5093" s="54" t="s">
        <v>199</v>
      </c>
      <c r="K5093" s="54" t="s">
        <v>975</v>
      </c>
      <c r="L5093" s="89">
        <v>41695</v>
      </c>
      <c r="M5093" s="89"/>
      <c r="N5093" s="54" t="s">
        <v>976</v>
      </c>
      <c r="O5093" s="90">
        <v>0.1377901808</v>
      </c>
      <c r="P5093" s="54">
        <v>28</v>
      </c>
    </row>
    <row r="5094" spans="1:16" ht="24">
      <c r="A5094" s="54" t="s">
        <v>225</v>
      </c>
      <c r="B5094" s="54" t="s">
        <v>185</v>
      </c>
      <c r="C5094" s="54" t="s">
        <v>1125</v>
      </c>
      <c r="D5094" s="54" t="s">
        <v>163</v>
      </c>
      <c r="E5094" s="54" t="s">
        <v>365</v>
      </c>
      <c r="F5094" s="54" t="s">
        <v>267</v>
      </c>
      <c r="G5094" s="54" t="s">
        <v>199</v>
      </c>
      <c r="H5094" s="54" t="s">
        <v>971</v>
      </c>
      <c r="I5094" s="54" t="s">
        <v>972</v>
      </c>
      <c r="J5094" s="54" t="s">
        <v>199</v>
      </c>
      <c r="K5094" s="54" t="s">
        <v>977</v>
      </c>
      <c r="L5094" s="89">
        <v>41695</v>
      </c>
      <c r="M5094" s="89"/>
      <c r="N5094" s="54" t="s">
        <v>978</v>
      </c>
      <c r="O5094" s="90">
        <v>0.2825794378</v>
      </c>
      <c r="P5094" s="54">
        <v>58</v>
      </c>
    </row>
    <row r="5095" spans="1:16" ht="24">
      <c r="A5095" s="54" t="s">
        <v>225</v>
      </c>
      <c r="B5095" s="54" t="s">
        <v>185</v>
      </c>
      <c r="C5095" s="54" t="s">
        <v>1125</v>
      </c>
      <c r="D5095" s="54" t="s">
        <v>163</v>
      </c>
      <c r="E5095" s="54" t="s">
        <v>365</v>
      </c>
      <c r="F5095" s="54" t="s">
        <v>267</v>
      </c>
      <c r="G5095" s="54" t="s">
        <v>199</v>
      </c>
      <c r="H5095" s="54" t="s">
        <v>971</v>
      </c>
      <c r="I5095" s="54" t="s">
        <v>972</v>
      </c>
      <c r="J5095" s="54" t="s">
        <v>199</v>
      </c>
      <c r="K5095" s="54" t="s">
        <v>979</v>
      </c>
      <c r="L5095" s="89">
        <v>41695</v>
      </c>
      <c r="M5095" s="89"/>
      <c r="N5095" s="54" t="s">
        <v>980</v>
      </c>
      <c r="O5095" s="90">
        <v>1.2605243338000001</v>
      </c>
      <c r="P5095" s="54">
        <v>269</v>
      </c>
    </row>
    <row r="5096" spans="1:16" ht="24">
      <c r="A5096" s="54" t="s">
        <v>225</v>
      </c>
      <c r="B5096" s="54" t="s">
        <v>185</v>
      </c>
      <c r="C5096" s="54" t="s">
        <v>1125</v>
      </c>
      <c r="D5096" s="54" t="s">
        <v>163</v>
      </c>
      <c r="E5096" s="54" t="s">
        <v>365</v>
      </c>
      <c r="F5096" s="54" t="s">
        <v>267</v>
      </c>
      <c r="G5096" s="54" t="s">
        <v>199</v>
      </c>
      <c r="H5096" s="54" t="s">
        <v>971</v>
      </c>
      <c r="I5096" s="54" t="s">
        <v>972</v>
      </c>
      <c r="J5096" s="54" t="s">
        <v>199</v>
      </c>
      <c r="K5096" s="54" t="s">
        <v>981</v>
      </c>
      <c r="L5096" s="89">
        <v>41695</v>
      </c>
      <c r="M5096" s="89"/>
      <c r="N5096" s="54" t="s">
        <v>982</v>
      </c>
      <c r="O5096" s="90">
        <v>4.7342459400000002E-2</v>
      </c>
      <c r="P5096" s="54">
        <v>11</v>
      </c>
    </row>
    <row r="5097" spans="1:16" ht="24">
      <c r="A5097" s="54" t="s">
        <v>225</v>
      </c>
      <c r="B5097" s="54" t="s">
        <v>185</v>
      </c>
      <c r="C5097" s="54" t="s">
        <v>1125</v>
      </c>
      <c r="D5097" s="54" t="s">
        <v>163</v>
      </c>
      <c r="E5097" s="54" t="s">
        <v>365</v>
      </c>
      <c r="F5097" s="54" t="s">
        <v>267</v>
      </c>
      <c r="G5097" s="54" t="s">
        <v>199</v>
      </c>
      <c r="H5097" s="54" t="s">
        <v>971</v>
      </c>
      <c r="I5097" s="54" t="s">
        <v>972</v>
      </c>
      <c r="J5097" s="54" t="s">
        <v>199</v>
      </c>
      <c r="K5097" s="54" t="s">
        <v>983</v>
      </c>
      <c r="L5097" s="89">
        <v>41695</v>
      </c>
      <c r="M5097" s="89"/>
      <c r="N5097" s="54" t="s">
        <v>984</v>
      </c>
      <c r="O5097" s="90">
        <v>0.32129400150000009</v>
      </c>
      <c r="P5097" s="54">
        <v>76</v>
      </c>
    </row>
    <row r="5098" spans="1:16" ht="24">
      <c r="A5098" s="54" t="s">
        <v>225</v>
      </c>
      <c r="B5098" s="54" t="s">
        <v>185</v>
      </c>
      <c r="C5098" s="54" t="s">
        <v>1125</v>
      </c>
      <c r="D5098" s="54" t="s">
        <v>163</v>
      </c>
      <c r="E5098" s="54" t="s">
        <v>365</v>
      </c>
      <c r="F5098" s="54" t="s">
        <v>267</v>
      </c>
      <c r="G5098" s="54" t="s">
        <v>199</v>
      </c>
      <c r="H5098" s="54" t="s">
        <v>971</v>
      </c>
      <c r="I5098" s="54" t="s">
        <v>972</v>
      </c>
      <c r="J5098" s="54" t="s">
        <v>199</v>
      </c>
      <c r="K5098" s="54" t="s">
        <v>985</v>
      </c>
      <c r="L5098" s="89">
        <v>41695</v>
      </c>
      <c r="M5098" s="89"/>
      <c r="N5098" s="54" t="s">
        <v>986</v>
      </c>
      <c r="O5098" s="90">
        <v>9.1626066399999997E-2</v>
      </c>
      <c r="P5098" s="54">
        <v>28</v>
      </c>
    </row>
    <row r="5099" spans="1:16" ht="24">
      <c r="A5099" s="54" t="s">
        <v>225</v>
      </c>
      <c r="B5099" s="54" t="s">
        <v>185</v>
      </c>
      <c r="C5099" s="54" t="s">
        <v>1125</v>
      </c>
      <c r="D5099" s="54" t="s">
        <v>163</v>
      </c>
      <c r="E5099" s="54" t="s">
        <v>365</v>
      </c>
      <c r="F5099" s="54" t="s">
        <v>267</v>
      </c>
      <c r="G5099" s="54" t="s">
        <v>199</v>
      </c>
      <c r="H5099" s="54" t="s">
        <v>971</v>
      </c>
      <c r="I5099" s="54" t="s">
        <v>972</v>
      </c>
      <c r="J5099" s="54" t="s">
        <v>199</v>
      </c>
      <c r="K5099" s="54" t="s">
        <v>987</v>
      </c>
      <c r="L5099" s="89">
        <v>41695</v>
      </c>
      <c r="M5099" s="89"/>
      <c r="N5099" s="54" t="s">
        <v>988</v>
      </c>
      <c r="O5099" s="90">
        <v>0.22969732409999999</v>
      </c>
      <c r="P5099" s="54">
        <v>48</v>
      </c>
    </row>
    <row r="5100" spans="1:16" ht="24">
      <c r="A5100" s="54" t="s">
        <v>225</v>
      </c>
      <c r="B5100" s="54" t="s">
        <v>185</v>
      </c>
      <c r="C5100" s="54" t="s">
        <v>1125</v>
      </c>
      <c r="D5100" s="54" t="s">
        <v>163</v>
      </c>
      <c r="E5100" s="54" t="s">
        <v>365</v>
      </c>
      <c r="F5100" s="54" t="s">
        <v>267</v>
      </c>
      <c r="G5100" s="54" t="s">
        <v>199</v>
      </c>
      <c r="H5100" s="54" t="s">
        <v>971</v>
      </c>
      <c r="I5100" s="54" t="s">
        <v>972</v>
      </c>
      <c r="J5100" s="54" t="s">
        <v>199</v>
      </c>
      <c r="K5100" s="54" t="s">
        <v>989</v>
      </c>
      <c r="L5100" s="89">
        <v>41695</v>
      </c>
      <c r="M5100" s="89"/>
      <c r="N5100" s="54" t="s">
        <v>990</v>
      </c>
      <c r="O5100" s="90">
        <v>0.23970097500000001</v>
      </c>
      <c r="P5100" s="54">
        <v>48</v>
      </c>
    </row>
    <row r="5101" spans="1:16" ht="24">
      <c r="A5101" s="54" t="s">
        <v>225</v>
      </c>
      <c r="B5101" s="54" t="s">
        <v>185</v>
      </c>
      <c r="C5101" s="54" t="s">
        <v>1125</v>
      </c>
      <c r="D5101" s="54" t="s">
        <v>163</v>
      </c>
      <c r="E5101" s="54" t="s">
        <v>365</v>
      </c>
      <c r="F5101" s="54" t="s">
        <v>267</v>
      </c>
      <c r="G5101" s="54" t="s">
        <v>199</v>
      </c>
      <c r="H5101" s="54" t="s">
        <v>971</v>
      </c>
      <c r="I5101" s="54" t="s">
        <v>972</v>
      </c>
      <c r="J5101" s="54" t="s">
        <v>199</v>
      </c>
      <c r="K5101" s="54" t="s">
        <v>991</v>
      </c>
      <c r="L5101" s="89">
        <v>41695</v>
      </c>
      <c r="M5101" s="89"/>
      <c r="N5101" s="54" t="s">
        <v>992</v>
      </c>
      <c r="O5101" s="90">
        <v>8.7898039999999997E-2</v>
      </c>
      <c r="P5101" s="54">
        <v>17</v>
      </c>
    </row>
    <row r="5102" spans="1:16" ht="24">
      <c r="A5102" s="54" t="s">
        <v>225</v>
      </c>
      <c r="B5102" s="54" t="s">
        <v>185</v>
      </c>
      <c r="C5102" s="54" t="s">
        <v>1671</v>
      </c>
      <c r="D5102" s="54" t="s">
        <v>163</v>
      </c>
      <c r="E5102" s="54" t="s">
        <v>365</v>
      </c>
      <c r="F5102" s="54" t="s">
        <v>267</v>
      </c>
      <c r="G5102" s="54" t="s">
        <v>186</v>
      </c>
      <c r="H5102" s="54" t="s">
        <v>366</v>
      </c>
      <c r="I5102" s="54" t="s">
        <v>367</v>
      </c>
      <c r="J5102" s="54" t="s">
        <v>186</v>
      </c>
      <c r="K5102" s="54" t="s">
        <v>368</v>
      </c>
      <c r="L5102" s="89">
        <v>41695</v>
      </c>
      <c r="M5102" s="89"/>
      <c r="N5102" s="54" t="s">
        <v>370</v>
      </c>
      <c r="O5102" s="90">
        <v>8.1987088400000005E-2</v>
      </c>
      <c r="P5102" s="54">
        <v>26</v>
      </c>
    </row>
    <row r="5103" spans="1:16" ht="24">
      <c r="A5103" s="54" t="s">
        <v>225</v>
      </c>
      <c r="B5103" s="54" t="s">
        <v>185</v>
      </c>
      <c r="C5103" s="54" t="s">
        <v>1671</v>
      </c>
      <c r="D5103" s="54" t="s">
        <v>163</v>
      </c>
      <c r="E5103" s="54" t="s">
        <v>365</v>
      </c>
      <c r="F5103" s="54" t="s">
        <v>267</v>
      </c>
      <c r="G5103" s="54" t="s">
        <v>186</v>
      </c>
      <c r="H5103" s="54" t="s">
        <v>366</v>
      </c>
      <c r="I5103" s="54" t="s">
        <v>367</v>
      </c>
      <c r="J5103" s="54" t="s">
        <v>186</v>
      </c>
      <c r="K5103" s="54" t="s">
        <v>371</v>
      </c>
      <c r="L5103" s="89">
        <v>41695</v>
      </c>
      <c r="M5103" s="89"/>
      <c r="N5103" s="54" t="s">
        <v>373</v>
      </c>
      <c r="O5103" s="90">
        <v>4.4286843900000011E-2</v>
      </c>
      <c r="P5103" s="54">
        <v>14</v>
      </c>
    </row>
    <row r="5104" spans="1:16" ht="24">
      <c r="A5104" s="54" t="s">
        <v>225</v>
      </c>
      <c r="B5104" s="54" t="s">
        <v>185</v>
      </c>
      <c r="C5104" s="54" t="s">
        <v>1671</v>
      </c>
      <c r="D5104" s="54" t="s">
        <v>163</v>
      </c>
      <c r="E5104" s="54" t="s">
        <v>365</v>
      </c>
      <c r="F5104" s="54" t="s">
        <v>267</v>
      </c>
      <c r="G5104" s="54" t="s">
        <v>186</v>
      </c>
      <c r="H5104" s="54" t="s">
        <v>366</v>
      </c>
      <c r="I5104" s="54" t="s">
        <v>367</v>
      </c>
      <c r="J5104" s="54" t="s">
        <v>186</v>
      </c>
      <c r="K5104" s="54" t="s">
        <v>374</v>
      </c>
      <c r="L5104" s="89">
        <v>41695</v>
      </c>
      <c r="M5104" s="89"/>
      <c r="N5104" s="54" t="s">
        <v>375</v>
      </c>
      <c r="O5104" s="90">
        <v>0.118978423</v>
      </c>
      <c r="P5104" s="54">
        <v>39</v>
      </c>
    </row>
    <row r="5105" spans="1:16" ht="24">
      <c r="A5105" s="54" t="s">
        <v>225</v>
      </c>
      <c r="B5105" s="54" t="s">
        <v>185</v>
      </c>
      <c r="C5105" s="54" t="s">
        <v>1671</v>
      </c>
      <c r="D5105" s="54" t="s">
        <v>163</v>
      </c>
      <c r="E5105" s="54" t="s">
        <v>365</v>
      </c>
      <c r="F5105" s="54" t="s">
        <v>267</v>
      </c>
      <c r="G5105" s="54" t="s">
        <v>186</v>
      </c>
      <c r="H5105" s="54" t="s">
        <v>366</v>
      </c>
      <c r="I5105" s="54" t="s">
        <v>367</v>
      </c>
      <c r="J5105" s="54" t="s">
        <v>186</v>
      </c>
      <c r="K5105" s="54" t="s">
        <v>376</v>
      </c>
      <c r="L5105" s="89">
        <v>41695</v>
      </c>
      <c r="M5105" s="89"/>
      <c r="N5105" s="54" t="s">
        <v>377</v>
      </c>
      <c r="O5105" s="90">
        <v>7.3819610500000007E-2</v>
      </c>
      <c r="P5105" s="54">
        <v>24</v>
      </c>
    </row>
    <row r="5106" spans="1:16" ht="24">
      <c r="A5106" s="54" t="s">
        <v>225</v>
      </c>
      <c r="B5106" s="54" t="s">
        <v>185</v>
      </c>
      <c r="C5106" s="54" t="s">
        <v>1671</v>
      </c>
      <c r="D5106" s="54" t="s">
        <v>163</v>
      </c>
      <c r="E5106" s="54" t="s">
        <v>365</v>
      </c>
      <c r="F5106" s="54" t="s">
        <v>267</v>
      </c>
      <c r="G5106" s="54" t="s">
        <v>186</v>
      </c>
      <c r="H5106" s="54" t="s">
        <v>366</v>
      </c>
      <c r="I5106" s="54" t="s">
        <v>367</v>
      </c>
      <c r="J5106" s="54" t="s">
        <v>186</v>
      </c>
      <c r="K5106" s="54" t="s">
        <v>378</v>
      </c>
      <c r="L5106" s="89">
        <v>41695</v>
      </c>
      <c r="M5106" s="89"/>
      <c r="N5106" s="54" t="s">
        <v>379</v>
      </c>
      <c r="O5106" s="90">
        <v>3.51973841E-2</v>
      </c>
      <c r="P5106" s="54">
        <v>11</v>
      </c>
    </row>
    <row r="5107" spans="1:16" ht="24">
      <c r="A5107" s="54" t="s">
        <v>225</v>
      </c>
      <c r="B5107" s="54" t="s">
        <v>185</v>
      </c>
      <c r="C5107" s="54" t="s">
        <v>1671</v>
      </c>
      <c r="D5107" s="54" t="s">
        <v>163</v>
      </c>
      <c r="E5107" s="54" t="s">
        <v>365</v>
      </c>
      <c r="F5107" s="54" t="s">
        <v>267</v>
      </c>
      <c r="G5107" s="54" t="s">
        <v>186</v>
      </c>
      <c r="H5107" s="54" t="s">
        <v>366</v>
      </c>
      <c r="I5107" s="54" t="s">
        <v>367</v>
      </c>
      <c r="J5107" s="54" t="s">
        <v>186</v>
      </c>
      <c r="K5107" s="54" t="s">
        <v>380</v>
      </c>
      <c r="L5107" s="89">
        <v>41695</v>
      </c>
      <c r="M5107" s="89"/>
      <c r="N5107" s="54" t="s">
        <v>381</v>
      </c>
      <c r="O5107" s="90">
        <v>4.9819524300000001E-2</v>
      </c>
      <c r="P5107" s="54">
        <v>16</v>
      </c>
    </row>
    <row r="5108" spans="1:16" ht="24">
      <c r="A5108" s="54" t="s">
        <v>225</v>
      </c>
      <c r="B5108" s="54" t="s">
        <v>185</v>
      </c>
      <c r="C5108" s="54" t="s">
        <v>1671</v>
      </c>
      <c r="D5108" s="54" t="s">
        <v>163</v>
      </c>
      <c r="E5108" s="54" t="s">
        <v>365</v>
      </c>
      <c r="F5108" s="54" t="s">
        <v>267</v>
      </c>
      <c r="G5108" s="54" t="s">
        <v>192</v>
      </c>
      <c r="H5108" s="54" t="s">
        <v>275</v>
      </c>
      <c r="I5108" s="54" t="s">
        <v>276</v>
      </c>
      <c r="J5108" s="54" t="s">
        <v>192</v>
      </c>
      <c r="K5108" s="54" t="s">
        <v>460</v>
      </c>
      <c r="L5108" s="89">
        <v>41898</v>
      </c>
      <c r="M5108" s="89"/>
      <c r="N5108" s="54" t="s">
        <v>461</v>
      </c>
      <c r="O5108" s="90">
        <v>0.2662911094</v>
      </c>
      <c r="P5108" s="54">
        <v>87</v>
      </c>
    </row>
    <row r="5109" spans="1:16" ht="24">
      <c r="A5109" s="54" t="s">
        <v>225</v>
      </c>
      <c r="B5109" s="54" t="s">
        <v>185</v>
      </c>
      <c r="C5109" s="54" t="s">
        <v>1671</v>
      </c>
      <c r="D5109" s="54" t="s">
        <v>163</v>
      </c>
      <c r="E5109" s="54" t="s">
        <v>365</v>
      </c>
      <c r="F5109" s="54" t="s">
        <v>267</v>
      </c>
      <c r="G5109" s="54" t="s">
        <v>192</v>
      </c>
      <c r="H5109" s="54" t="s">
        <v>275</v>
      </c>
      <c r="I5109" s="54" t="s">
        <v>276</v>
      </c>
      <c r="J5109" s="54" t="s">
        <v>192</v>
      </c>
      <c r="K5109" s="54" t="s">
        <v>277</v>
      </c>
      <c r="L5109" s="89">
        <v>41898</v>
      </c>
      <c r="M5109" s="89"/>
      <c r="N5109" s="54" t="s">
        <v>278</v>
      </c>
      <c r="O5109" s="90">
        <v>5.9015519900000001E-2</v>
      </c>
      <c r="P5109" s="54">
        <v>20</v>
      </c>
    </row>
    <row r="5110" spans="1:16" ht="24">
      <c r="A5110" s="54" t="s">
        <v>225</v>
      </c>
      <c r="B5110" s="54" t="s">
        <v>185</v>
      </c>
      <c r="C5110" s="54" t="s">
        <v>1671</v>
      </c>
      <c r="D5110" s="54" t="s">
        <v>163</v>
      </c>
      <c r="E5110" s="54" t="s">
        <v>365</v>
      </c>
      <c r="F5110" s="54" t="s">
        <v>267</v>
      </c>
      <c r="G5110" s="54" t="s">
        <v>192</v>
      </c>
      <c r="H5110" s="54" t="s">
        <v>275</v>
      </c>
      <c r="I5110" s="54" t="s">
        <v>276</v>
      </c>
      <c r="J5110" s="54" t="s">
        <v>192</v>
      </c>
      <c r="K5110" s="54" t="s">
        <v>281</v>
      </c>
      <c r="L5110" s="89">
        <v>41898</v>
      </c>
      <c r="M5110" s="89"/>
      <c r="N5110" s="54" t="s">
        <v>282</v>
      </c>
      <c r="O5110" s="90">
        <v>6.7916519699999997E-2</v>
      </c>
      <c r="P5110" s="54">
        <v>23</v>
      </c>
    </row>
    <row r="5111" spans="1:16" ht="24">
      <c r="A5111" s="54" t="s">
        <v>225</v>
      </c>
      <c r="B5111" s="54" t="s">
        <v>185</v>
      </c>
      <c r="C5111" s="54" t="s">
        <v>1671</v>
      </c>
      <c r="D5111" s="54" t="s">
        <v>163</v>
      </c>
      <c r="E5111" s="54" t="s">
        <v>365</v>
      </c>
      <c r="F5111" s="54" t="s">
        <v>267</v>
      </c>
      <c r="G5111" s="54" t="s">
        <v>192</v>
      </c>
      <c r="H5111" s="54" t="s">
        <v>275</v>
      </c>
      <c r="I5111" s="54" t="s">
        <v>276</v>
      </c>
      <c r="J5111" s="54" t="s">
        <v>192</v>
      </c>
      <c r="K5111" s="54" t="s">
        <v>468</v>
      </c>
      <c r="L5111" s="89">
        <v>41898</v>
      </c>
      <c r="M5111" s="89"/>
      <c r="N5111" s="54" t="s">
        <v>469</v>
      </c>
      <c r="O5111" s="90">
        <v>9.7819696800000008E-2</v>
      </c>
      <c r="P5111" s="54">
        <v>32</v>
      </c>
    </row>
    <row r="5112" spans="1:16" ht="24">
      <c r="A5112" s="54" t="s">
        <v>225</v>
      </c>
      <c r="B5112" s="54" t="s">
        <v>185</v>
      </c>
      <c r="C5112" s="54" t="s">
        <v>1671</v>
      </c>
      <c r="D5112" s="54" t="s">
        <v>163</v>
      </c>
      <c r="E5112" s="54" t="s">
        <v>365</v>
      </c>
      <c r="F5112" s="54" t="s">
        <v>267</v>
      </c>
      <c r="G5112" s="54" t="s">
        <v>192</v>
      </c>
      <c r="H5112" s="54" t="s">
        <v>473</v>
      </c>
      <c r="I5112" s="54" t="s">
        <v>474</v>
      </c>
      <c r="J5112" s="54" t="s">
        <v>192</v>
      </c>
      <c r="K5112" s="54" t="s">
        <v>475</v>
      </c>
      <c r="L5112" s="89">
        <v>41695</v>
      </c>
      <c r="M5112" s="89"/>
      <c r="N5112" s="54" t="s">
        <v>476</v>
      </c>
      <c r="O5112" s="90">
        <v>0.1718023658</v>
      </c>
      <c r="P5112" s="54">
        <v>58</v>
      </c>
    </row>
    <row r="5113" spans="1:16" ht="24">
      <c r="A5113" s="54" t="s">
        <v>225</v>
      </c>
      <c r="B5113" s="54" t="s">
        <v>185</v>
      </c>
      <c r="C5113" s="54" t="s">
        <v>1671</v>
      </c>
      <c r="D5113" s="54" t="s">
        <v>163</v>
      </c>
      <c r="E5113" s="54" t="s">
        <v>365</v>
      </c>
      <c r="F5113" s="54" t="s">
        <v>267</v>
      </c>
      <c r="G5113" s="54" t="s">
        <v>192</v>
      </c>
      <c r="H5113" s="54" t="s">
        <v>473</v>
      </c>
      <c r="I5113" s="54" t="s">
        <v>474</v>
      </c>
      <c r="J5113" s="54" t="s">
        <v>192</v>
      </c>
      <c r="K5113" s="54" t="s">
        <v>477</v>
      </c>
      <c r="L5113" s="89">
        <v>41695</v>
      </c>
      <c r="M5113" s="89"/>
      <c r="N5113" s="54" t="s">
        <v>478</v>
      </c>
      <c r="O5113" s="90">
        <v>7.3531124099999998E-2</v>
      </c>
      <c r="P5113" s="54">
        <v>24</v>
      </c>
    </row>
    <row r="5114" spans="1:16" ht="24">
      <c r="A5114" s="54" t="s">
        <v>225</v>
      </c>
      <c r="B5114" s="54" t="s">
        <v>185</v>
      </c>
      <c r="C5114" s="54" t="s">
        <v>1671</v>
      </c>
      <c r="D5114" s="54" t="s">
        <v>163</v>
      </c>
      <c r="E5114" s="54" t="s">
        <v>365</v>
      </c>
      <c r="F5114" s="54" t="s">
        <v>267</v>
      </c>
      <c r="G5114" s="54" t="s">
        <v>192</v>
      </c>
      <c r="H5114" s="54" t="s">
        <v>473</v>
      </c>
      <c r="I5114" s="54" t="s">
        <v>474</v>
      </c>
      <c r="J5114" s="54" t="s">
        <v>192</v>
      </c>
      <c r="K5114" s="54" t="s">
        <v>479</v>
      </c>
      <c r="L5114" s="89">
        <v>41695</v>
      </c>
      <c r="M5114" s="89"/>
      <c r="N5114" s="54" t="s">
        <v>480</v>
      </c>
      <c r="O5114" s="90">
        <v>9.1534075700000009E-2</v>
      </c>
      <c r="P5114" s="54">
        <v>31</v>
      </c>
    </row>
    <row r="5115" spans="1:16" ht="24">
      <c r="A5115" s="54" t="s">
        <v>225</v>
      </c>
      <c r="B5115" s="54" t="s">
        <v>185</v>
      </c>
      <c r="C5115" s="54" t="s">
        <v>1671</v>
      </c>
      <c r="D5115" s="54" t="s">
        <v>163</v>
      </c>
      <c r="E5115" s="54" t="s">
        <v>365</v>
      </c>
      <c r="F5115" s="54" t="s">
        <v>267</v>
      </c>
      <c r="G5115" s="54" t="s">
        <v>192</v>
      </c>
      <c r="H5115" s="54" t="s">
        <v>473</v>
      </c>
      <c r="I5115" s="54" t="s">
        <v>474</v>
      </c>
      <c r="J5115" s="54" t="s">
        <v>192</v>
      </c>
      <c r="K5115" s="54" t="s">
        <v>481</v>
      </c>
      <c r="L5115" s="89">
        <v>41695</v>
      </c>
      <c r="M5115" s="89"/>
      <c r="N5115" s="54" t="s">
        <v>482</v>
      </c>
      <c r="O5115" s="90">
        <v>5.2322384600000001E-2</v>
      </c>
      <c r="P5115" s="54">
        <v>17</v>
      </c>
    </row>
    <row r="5116" spans="1:16" ht="24">
      <c r="A5116" s="54" t="s">
        <v>225</v>
      </c>
      <c r="B5116" s="54" t="s">
        <v>185</v>
      </c>
      <c r="C5116" s="54" t="s">
        <v>1671</v>
      </c>
      <c r="D5116" s="54" t="s">
        <v>163</v>
      </c>
      <c r="E5116" s="54" t="s">
        <v>365</v>
      </c>
      <c r="F5116" s="54" t="s">
        <v>267</v>
      </c>
      <c r="G5116" s="54" t="s">
        <v>192</v>
      </c>
      <c r="H5116" s="54" t="s">
        <v>473</v>
      </c>
      <c r="I5116" s="54" t="s">
        <v>474</v>
      </c>
      <c r="J5116" s="54" t="s">
        <v>192</v>
      </c>
      <c r="K5116" s="54" t="s">
        <v>483</v>
      </c>
      <c r="L5116" s="89">
        <v>41695</v>
      </c>
      <c r="M5116" s="89"/>
      <c r="N5116" s="54" t="s">
        <v>484</v>
      </c>
      <c r="O5116" s="90">
        <v>7.8298371800000002E-2</v>
      </c>
      <c r="P5116" s="54">
        <v>26</v>
      </c>
    </row>
    <row r="5117" spans="1:16" ht="24">
      <c r="A5117" s="54" t="s">
        <v>225</v>
      </c>
      <c r="B5117" s="54" t="s">
        <v>185</v>
      </c>
      <c r="C5117" s="54" t="s">
        <v>1671</v>
      </c>
      <c r="D5117" s="54" t="s">
        <v>163</v>
      </c>
      <c r="E5117" s="54" t="s">
        <v>365</v>
      </c>
      <c r="F5117" s="54" t="s">
        <v>267</v>
      </c>
      <c r="G5117" s="54" t="s">
        <v>192</v>
      </c>
      <c r="H5117" s="54" t="s">
        <v>473</v>
      </c>
      <c r="I5117" s="54" t="s">
        <v>474</v>
      </c>
      <c r="J5117" s="54" t="s">
        <v>192</v>
      </c>
      <c r="K5117" s="54" t="s">
        <v>485</v>
      </c>
      <c r="L5117" s="89">
        <v>41695</v>
      </c>
      <c r="M5117" s="89"/>
      <c r="N5117" s="54" t="s">
        <v>486</v>
      </c>
      <c r="O5117" s="90">
        <v>6.1931877199999992E-2</v>
      </c>
      <c r="P5117" s="54">
        <v>23</v>
      </c>
    </row>
    <row r="5118" spans="1:16" ht="24">
      <c r="A5118" s="54" t="s">
        <v>225</v>
      </c>
      <c r="B5118" s="54" t="s">
        <v>185</v>
      </c>
      <c r="C5118" s="54" t="s">
        <v>1671</v>
      </c>
      <c r="D5118" s="54" t="s">
        <v>163</v>
      </c>
      <c r="E5118" s="54" t="s">
        <v>365</v>
      </c>
      <c r="F5118" s="54" t="s">
        <v>267</v>
      </c>
      <c r="G5118" s="54" t="s">
        <v>192</v>
      </c>
      <c r="H5118" s="54" t="s">
        <v>473</v>
      </c>
      <c r="I5118" s="54" t="s">
        <v>474</v>
      </c>
      <c r="J5118" s="54" t="s">
        <v>192</v>
      </c>
      <c r="K5118" s="54" t="s">
        <v>487</v>
      </c>
      <c r="L5118" s="89">
        <v>41695</v>
      </c>
      <c r="M5118" s="89"/>
      <c r="N5118" s="54" t="s">
        <v>488</v>
      </c>
      <c r="O5118" s="90">
        <v>1.9916347300000001E-2</v>
      </c>
      <c r="P5118" s="54">
        <v>7</v>
      </c>
    </row>
    <row r="5119" spans="1:16" ht="24">
      <c r="A5119" s="54" t="s">
        <v>225</v>
      </c>
      <c r="B5119" s="54" t="s">
        <v>185</v>
      </c>
      <c r="C5119" s="54" t="s">
        <v>1671</v>
      </c>
      <c r="D5119" s="54" t="s">
        <v>163</v>
      </c>
      <c r="E5119" s="54" t="s">
        <v>365</v>
      </c>
      <c r="F5119" s="54" t="s">
        <v>267</v>
      </c>
      <c r="G5119" s="54" t="s">
        <v>192</v>
      </c>
      <c r="H5119" s="54" t="s">
        <v>473</v>
      </c>
      <c r="I5119" s="54" t="s">
        <v>474</v>
      </c>
      <c r="J5119" s="54" t="s">
        <v>192</v>
      </c>
      <c r="K5119" s="54" t="s">
        <v>489</v>
      </c>
      <c r="L5119" s="89">
        <v>41695</v>
      </c>
      <c r="M5119" s="89"/>
      <c r="N5119" s="54" t="s">
        <v>490</v>
      </c>
      <c r="O5119" s="90">
        <v>4.7330034176</v>
      </c>
      <c r="P5119" s="54">
        <v>1650</v>
      </c>
    </row>
    <row r="5120" spans="1:16" ht="24">
      <c r="A5120" s="54" t="s">
        <v>225</v>
      </c>
      <c r="B5120" s="54" t="s">
        <v>185</v>
      </c>
      <c r="C5120" s="54" t="s">
        <v>1671</v>
      </c>
      <c r="D5120" s="54" t="s">
        <v>163</v>
      </c>
      <c r="E5120" s="54" t="s">
        <v>365</v>
      </c>
      <c r="F5120" s="54" t="s">
        <v>267</v>
      </c>
      <c r="G5120" s="54" t="s">
        <v>192</v>
      </c>
      <c r="H5120" s="54" t="s">
        <v>473</v>
      </c>
      <c r="I5120" s="54" t="s">
        <v>474</v>
      </c>
      <c r="J5120" s="54" t="s">
        <v>192</v>
      </c>
      <c r="K5120" s="54" t="s">
        <v>491</v>
      </c>
      <c r="L5120" s="89">
        <v>41695</v>
      </c>
      <c r="M5120" s="89"/>
      <c r="N5120" s="54" t="s">
        <v>492</v>
      </c>
      <c r="O5120" s="90">
        <v>0.97124669009999998</v>
      </c>
      <c r="P5120" s="54">
        <v>315</v>
      </c>
    </row>
    <row r="5121" spans="1:16" ht="24">
      <c r="A5121" s="54" t="s">
        <v>225</v>
      </c>
      <c r="B5121" s="54" t="s">
        <v>185</v>
      </c>
      <c r="C5121" s="54" t="s">
        <v>1671</v>
      </c>
      <c r="D5121" s="54" t="s">
        <v>163</v>
      </c>
      <c r="E5121" s="54" t="s">
        <v>365</v>
      </c>
      <c r="F5121" s="54" t="s">
        <v>267</v>
      </c>
      <c r="G5121" s="54" t="s">
        <v>192</v>
      </c>
      <c r="H5121" s="54" t="s">
        <v>473</v>
      </c>
      <c r="I5121" s="54" t="s">
        <v>474</v>
      </c>
      <c r="J5121" s="54" t="s">
        <v>192</v>
      </c>
      <c r="K5121" s="54" t="s">
        <v>493</v>
      </c>
      <c r="L5121" s="89">
        <v>41695</v>
      </c>
      <c r="M5121" s="89"/>
      <c r="N5121" s="54" t="s">
        <v>494</v>
      </c>
      <c r="O5121" s="90">
        <v>0.4040948567</v>
      </c>
      <c r="P5121" s="54">
        <v>130</v>
      </c>
    </row>
    <row r="5122" spans="1:16" ht="24">
      <c r="A5122" s="54" t="s">
        <v>225</v>
      </c>
      <c r="B5122" s="54" t="s">
        <v>185</v>
      </c>
      <c r="C5122" s="54" t="s">
        <v>1671</v>
      </c>
      <c r="D5122" s="54" t="s">
        <v>163</v>
      </c>
      <c r="E5122" s="54" t="s">
        <v>365</v>
      </c>
      <c r="F5122" s="54" t="s">
        <v>267</v>
      </c>
      <c r="G5122" s="54" t="s">
        <v>283</v>
      </c>
      <c r="H5122" s="54" t="s">
        <v>595</v>
      </c>
      <c r="I5122" s="54" t="s">
        <v>596</v>
      </c>
      <c r="J5122" s="54" t="s">
        <v>283</v>
      </c>
      <c r="K5122" s="54" t="s">
        <v>597</v>
      </c>
      <c r="L5122" s="89">
        <v>41695</v>
      </c>
      <c r="M5122" s="89"/>
      <c r="N5122" s="54" t="s">
        <v>598</v>
      </c>
      <c r="O5122" s="90">
        <v>1.2828189699999999E-2</v>
      </c>
      <c r="P5122" s="54">
        <v>3</v>
      </c>
    </row>
    <row r="5123" spans="1:16" ht="24">
      <c r="A5123" s="54" t="s">
        <v>225</v>
      </c>
      <c r="B5123" s="54" t="s">
        <v>185</v>
      </c>
      <c r="C5123" s="54" t="s">
        <v>1671</v>
      </c>
      <c r="D5123" s="54" t="s">
        <v>163</v>
      </c>
      <c r="E5123" s="54" t="s">
        <v>365</v>
      </c>
      <c r="F5123" s="54" t="s">
        <v>267</v>
      </c>
      <c r="G5123" s="54" t="s">
        <v>283</v>
      </c>
      <c r="H5123" s="54" t="s">
        <v>595</v>
      </c>
      <c r="I5123" s="54" t="s">
        <v>596</v>
      </c>
      <c r="J5123" s="54" t="s">
        <v>283</v>
      </c>
      <c r="K5123" s="54" t="s">
        <v>599</v>
      </c>
      <c r="L5123" s="89">
        <v>41695</v>
      </c>
      <c r="M5123" s="89"/>
      <c r="N5123" s="54" t="s">
        <v>600</v>
      </c>
      <c r="O5123" s="90">
        <v>2.3654820399999998E-2</v>
      </c>
      <c r="P5123" s="54">
        <v>8</v>
      </c>
    </row>
    <row r="5124" spans="1:16" ht="24">
      <c r="A5124" s="54" t="s">
        <v>225</v>
      </c>
      <c r="B5124" s="54" t="s">
        <v>185</v>
      </c>
      <c r="C5124" s="54" t="s">
        <v>1671</v>
      </c>
      <c r="D5124" s="54" t="s">
        <v>163</v>
      </c>
      <c r="E5124" s="54" t="s">
        <v>365</v>
      </c>
      <c r="F5124" s="54" t="s">
        <v>267</v>
      </c>
      <c r="G5124" s="54" t="s">
        <v>283</v>
      </c>
      <c r="H5124" s="54" t="s">
        <v>595</v>
      </c>
      <c r="I5124" s="54" t="s">
        <v>596</v>
      </c>
      <c r="J5124" s="54" t="s">
        <v>283</v>
      </c>
      <c r="K5124" s="54" t="s">
        <v>601</v>
      </c>
      <c r="L5124" s="89">
        <v>41695</v>
      </c>
      <c r="M5124" s="89"/>
      <c r="N5124" s="54" t="s">
        <v>602</v>
      </c>
      <c r="O5124" s="90">
        <v>9.84972286E-2</v>
      </c>
      <c r="P5124" s="54">
        <v>29</v>
      </c>
    </row>
    <row r="5125" spans="1:16" ht="24">
      <c r="A5125" s="54" t="s">
        <v>225</v>
      </c>
      <c r="B5125" s="54" t="s">
        <v>185</v>
      </c>
      <c r="C5125" s="54" t="s">
        <v>1671</v>
      </c>
      <c r="D5125" s="54" t="s">
        <v>163</v>
      </c>
      <c r="E5125" s="54" t="s">
        <v>365</v>
      </c>
      <c r="F5125" s="54" t="s">
        <v>267</v>
      </c>
      <c r="G5125" s="54" t="s">
        <v>283</v>
      </c>
      <c r="H5125" s="54" t="s">
        <v>595</v>
      </c>
      <c r="I5125" s="54" t="s">
        <v>596</v>
      </c>
      <c r="J5125" s="54" t="s">
        <v>283</v>
      </c>
      <c r="K5125" s="54" t="s">
        <v>603</v>
      </c>
      <c r="L5125" s="89">
        <v>41695</v>
      </c>
      <c r="M5125" s="89"/>
      <c r="N5125" s="54" t="s">
        <v>604</v>
      </c>
      <c r="O5125" s="90">
        <v>8.8579413600000004E-2</v>
      </c>
      <c r="P5125" s="54">
        <v>29</v>
      </c>
    </row>
    <row r="5126" spans="1:16" ht="24">
      <c r="A5126" s="54" t="s">
        <v>225</v>
      </c>
      <c r="B5126" s="54" t="s">
        <v>185</v>
      </c>
      <c r="C5126" s="54" t="s">
        <v>1671</v>
      </c>
      <c r="D5126" s="54" t="s">
        <v>163</v>
      </c>
      <c r="E5126" s="54" t="s">
        <v>365</v>
      </c>
      <c r="F5126" s="54" t="s">
        <v>267</v>
      </c>
      <c r="G5126" s="54" t="s">
        <v>283</v>
      </c>
      <c r="H5126" s="54" t="s">
        <v>595</v>
      </c>
      <c r="I5126" s="54" t="s">
        <v>596</v>
      </c>
      <c r="J5126" s="54" t="s">
        <v>283</v>
      </c>
      <c r="K5126" s="54" t="s">
        <v>605</v>
      </c>
      <c r="L5126" s="89">
        <v>41695</v>
      </c>
      <c r="M5126" s="89"/>
      <c r="N5126" s="54" t="s">
        <v>606</v>
      </c>
      <c r="O5126" s="90">
        <v>3.5000000000000001E-3</v>
      </c>
      <c r="P5126" s="54">
        <v>1</v>
      </c>
    </row>
    <row r="5127" spans="1:16" ht="24">
      <c r="A5127" s="54" t="s">
        <v>225</v>
      </c>
      <c r="B5127" s="54" t="s">
        <v>185</v>
      </c>
      <c r="C5127" s="54" t="s">
        <v>1671</v>
      </c>
      <c r="D5127" s="54" t="s">
        <v>163</v>
      </c>
      <c r="E5127" s="54" t="s">
        <v>365</v>
      </c>
      <c r="F5127" s="54" t="s">
        <v>267</v>
      </c>
      <c r="G5127" s="54" t="s">
        <v>283</v>
      </c>
      <c r="H5127" s="54" t="s">
        <v>595</v>
      </c>
      <c r="I5127" s="54" t="s">
        <v>596</v>
      </c>
      <c r="J5127" s="54" t="s">
        <v>283</v>
      </c>
      <c r="K5127" s="54" t="s">
        <v>607</v>
      </c>
      <c r="L5127" s="89">
        <v>41695</v>
      </c>
      <c r="M5127" s="89"/>
      <c r="N5127" s="54" t="s">
        <v>608</v>
      </c>
      <c r="O5127" s="90">
        <v>3.5000000000000001E-3</v>
      </c>
      <c r="P5127" s="54">
        <v>1</v>
      </c>
    </row>
    <row r="5128" spans="1:16" ht="24">
      <c r="A5128" s="54" t="s">
        <v>225</v>
      </c>
      <c r="B5128" s="54" t="s">
        <v>185</v>
      </c>
      <c r="C5128" s="54" t="s">
        <v>1671</v>
      </c>
      <c r="D5128" s="54" t="s">
        <v>163</v>
      </c>
      <c r="E5128" s="54" t="s">
        <v>365</v>
      </c>
      <c r="F5128" s="54" t="s">
        <v>267</v>
      </c>
      <c r="G5128" s="54" t="s">
        <v>283</v>
      </c>
      <c r="H5128" s="54" t="s">
        <v>595</v>
      </c>
      <c r="I5128" s="54" t="s">
        <v>596</v>
      </c>
      <c r="J5128" s="54" t="s">
        <v>283</v>
      </c>
      <c r="K5128" s="54" t="s">
        <v>609</v>
      </c>
      <c r="L5128" s="89">
        <v>41695</v>
      </c>
      <c r="M5128" s="89"/>
      <c r="N5128" s="54" t="s">
        <v>610</v>
      </c>
      <c r="O5128" s="90">
        <v>7.9290048000000002E-3</v>
      </c>
      <c r="P5128" s="54">
        <v>2</v>
      </c>
    </row>
    <row r="5129" spans="1:16" ht="24">
      <c r="A5129" s="54" t="s">
        <v>225</v>
      </c>
      <c r="B5129" s="54" t="s">
        <v>185</v>
      </c>
      <c r="C5129" s="54" t="s">
        <v>1671</v>
      </c>
      <c r="D5129" s="54" t="s">
        <v>163</v>
      </c>
      <c r="E5129" s="54" t="s">
        <v>365</v>
      </c>
      <c r="F5129" s="54" t="s">
        <v>267</v>
      </c>
      <c r="G5129" s="54" t="s">
        <v>283</v>
      </c>
      <c r="H5129" s="54" t="s">
        <v>595</v>
      </c>
      <c r="I5129" s="54" t="s">
        <v>596</v>
      </c>
      <c r="J5129" s="54" t="s">
        <v>283</v>
      </c>
      <c r="K5129" s="54" t="s">
        <v>611</v>
      </c>
      <c r="L5129" s="89">
        <v>41695</v>
      </c>
      <c r="M5129" s="89"/>
      <c r="N5129" s="54" t="s">
        <v>612</v>
      </c>
      <c r="O5129" s="90">
        <v>3.0298199000000012E-3</v>
      </c>
      <c r="P5129" s="54">
        <v>1</v>
      </c>
    </row>
    <row r="5130" spans="1:16" ht="24">
      <c r="A5130" s="54" t="s">
        <v>225</v>
      </c>
      <c r="B5130" s="54" t="s">
        <v>185</v>
      </c>
      <c r="C5130" s="54" t="s">
        <v>1671</v>
      </c>
      <c r="D5130" s="54" t="s">
        <v>163</v>
      </c>
      <c r="E5130" s="54" t="s">
        <v>365</v>
      </c>
      <c r="F5130" s="54" t="s">
        <v>267</v>
      </c>
      <c r="G5130" s="54" t="s">
        <v>283</v>
      </c>
      <c r="H5130" s="54" t="s">
        <v>595</v>
      </c>
      <c r="I5130" s="54" t="s">
        <v>596</v>
      </c>
      <c r="J5130" s="54" t="s">
        <v>283</v>
      </c>
      <c r="K5130" s="54" t="s">
        <v>613</v>
      </c>
      <c r="L5130" s="89">
        <v>41695</v>
      </c>
      <c r="M5130" s="89"/>
      <c r="N5130" s="54" t="s">
        <v>614</v>
      </c>
      <c r="O5130" s="90">
        <v>1.51490996E-2</v>
      </c>
      <c r="P5130" s="54">
        <v>5</v>
      </c>
    </row>
    <row r="5131" spans="1:16" ht="24">
      <c r="A5131" s="54" t="s">
        <v>225</v>
      </c>
      <c r="B5131" s="54" t="s">
        <v>185</v>
      </c>
      <c r="C5131" s="54" t="s">
        <v>1671</v>
      </c>
      <c r="D5131" s="54" t="s">
        <v>163</v>
      </c>
      <c r="E5131" s="54" t="s">
        <v>365</v>
      </c>
      <c r="F5131" s="54" t="s">
        <v>267</v>
      </c>
      <c r="G5131" s="54" t="s">
        <v>283</v>
      </c>
      <c r="H5131" s="54" t="s">
        <v>595</v>
      </c>
      <c r="I5131" s="54" t="s">
        <v>596</v>
      </c>
      <c r="J5131" s="54" t="s">
        <v>283</v>
      </c>
      <c r="K5131" s="54" t="s">
        <v>595</v>
      </c>
      <c r="L5131" s="89">
        <v>41695</v>
      </c>
      <c r="M5131" s="89"/>
      <c r="N5131" s="54" t="s">
        <v>615</v>
      </c>
      <c r="O5131" s="90">
        <v>7.9290048000000002E-3</v>
      </c>
      <c r="P5131" s="54">
        <v>2</v>
      </c>
    </row>
    <row r="5132" spans="1:16" ht="24">
      <c r="A5132" s="54" t="s">
        <v>225</v>
      </c>
      <c r="B5132" s="54" t="s">
        <v>185</v>
      </c>
      <c r="C5132" s="54" t="s">
        <v>1671</v>
      </c>
      <c r="D5132" s="54" t="s">
        <v>163</v>
      </c>
      <c r="E5132" s="54" t="s">
        <v>365</v>
      </c>
      <c r="F5132" s="54" t="s">
        <v>267</v>
      </c>
      <c r="G5132" s="54" t="s">
        <v>283</v>
      </c>
      <c r="H5132" s="54" t="s">
        <v>595</v>
      </c>
      <c r="I5132" s="54" t="s">
        <v>596</v>
      </c>
      <c r="J5132" s="54" t="s">
        <v>283</v>
      </c>
      <c r="K5132" s="54" t="s">
        <v>616</v>
      </c>
      <c r="L5132" s="89">
        <v>41695</v>
      </c>
      <c r="M5132" s="89"/>
      <c r="N5132" s="54" t="s">
        <v>617</v>
      </c>
      <c r="O5132" s="90">
        <v>5.5326803000000013E-3</v>
      </c>
      <c r="P5132" s="54">
        <v>2</v>
      </c>
    </row>
    <row r="5133" spans="1:16" ht="24">
      <c r="A5133" s="54" t="s">
        <v>225</v>
      </c>
      <c r="B5133" s="54" t="s">
        <v>185</v>
      </c>
      <c r="C5133" s="54" t="s">
        <v>1671</v>
      </c>
      <c r="D5133" s="54" t="s">
        <v>163</v>
      </c>
      <c r="E5133" s="54" t="s">
        <v>365</v>
      </c>
      <c r="F5133" s="54" t="s">
        <v>267</v>
      </c>
      <c r="G5133" s="54" t="s">
        <v>194</v>
      </c>
      <c r="H5133" s="54" t="s">
        <v>195</v>
      </c>
      <c r="I5133" s="54" t="s">
        <v>673</v>
      </c>
      <c r="J5133" s="54" t="s">
        <v>194</v>
      </c>
      <c r="K5133" s="54" t="s">
        <v>674</v>
      </c>
      <c r="L5133" s="89">
        <v>41814</v>
      </c>
      <c r="M5133" s="89"/>
      <c r="N5133" s="54" t="s">
        <v>675</v>
      </c>
      <c r="O5133" s="90">
        <v>3.2801059600000002E-2</v>
      </c>
      <c r="P5133" s="54">
        <v>11</v>
      </c>
    </row>
    <row r="5134" spans="1:16" ht="24">
      <c r="A5134" s="54" t="s">
        <v>225</v>
      </c>
      <c r="B5134" s="54" t="s">
        <v>185</v>
      </c>
      <c r="C5134" s="54" t="s">
        <v>1671</v>
      </c>
      <c r="D5134" s="54" t="s">
        <v>163</v>
      </c>
      <c r="E5134" s="54" t="s">
        <v>365</v>
      </c>
      <c r="F5134" s="54" t="s">
        <v>267</v>
      </c>
      <c r="G5134" s="54" t="s">
        <v>194</v>
      </c>
      <c r="H5134" s="54" t="s">
        <v>195</v>
      </c>
      <c r="I5134" s="54" t="s">
        <v>673</v>
      </c>
      <c r="J5134" s="54" t="s">
        <v>194</v>
      </c>
      <c r="K5134" s="54" t="s">
        <v>195</v>
      </c>
      <c r="L5134" s="89">
        <v>41814</v>
      </c>
      <c r="M5134" s="89"/>
      <c r="N5134" s="54" t="s">
        <v>676</v>
      </c>
      <c r="O5134" s="90">
        <v>4.4286843900000011E-2</v>
      </c>
      <c r="P5134" s="54">
        <v>14</v>
      </c>
    </row>
    <row r="5135" spans="1:16" ht="24">
      <c r="A5135" s="54" t="s">
        <v>225</v>
      </c>
      <c r="B5135" s="54" t="s">
        <v>185</v>
      </c>
      <c r="C5135" s="54" t="s">
        <v>1671</v>
      </c>
      <c r="D5135" s="54" t="s">
        <v>163</v>
      </c>
      <c r="E5135" s="54" t="s">
        <v>365</v>
      </c>
      <c r="F5135" s="54" t="s">
        <v>267</v>
      </c>
      <c r="G5135" s="54" t="s">
        <v>194</v>
      </c>
      <c r="H5135" s="54" t="s">
        <v>195</v>
      </c>
      <c r="I5135" s="54" t="s">
        <v>673</v>
      </c>
      <c r="J5135" s="54" t="s">
        <v>194</v>
      </c>
      <c r="K5135" s="54" t="s">
        <v>677</v>
      </c>
      <c r="L5135" s="89">
        <v>41814</v>
      </c>
      <c r="M5135" s="89"/>
      <c r="N5135" s="54" t="s">
        <v>678</v>
      </c>
      <c r="O5135" s="90">
        <v>5.4009799099999999E-2</v>
      </c>
      <c r="P5135" s="54">
        <v>18</v>
      </c>
    </row>
    <row r="5136" spans="1:16" ht="24">
      <c r="A5136" s="54" t="s">
        <v>225</v>
      </c>
      <c r="B5136" s="54" t="s">
        <v>185</v>
      </c>
      <c r="C5136" s="54" t="s">
        <v>1671</v>
      </c>
      <c r="D5136" s="54" t="s">
        <v>163</v>
      </c>
      <c r="E5136" s="54" t="s">
        <v>365</v>
      </c>
      <c r="F5136" s="54" t="s">
        <v>267</v>
      </c>
      <c r="G5136" s="54" t="s">
        <v>194</v>
      </c>
      <c r="H5136" s="54" t="s">
        <v>195</v>
      </c>
      <c r="I5136" s="54" t="s">
        <v>673</v>
      </c>
      <c r="J5136" s="54" t="s">
        <v>194</v>
      </c>
      <c r="K5136" s="54" t="s">
        <v>679</v>
      </c>
      <c r="L5136" s="89">
        <v>41814</v>
      </c>
      <c r="M5136" s="89"/>
      <c r="N5136" s="54" t="s">
        <v>680</v>
      </c>
      <c r="O5136" s="90">
        <v>3.0298199200000001E-2</v>
      </c>
      <c r="P5136" s="54">
        <v>10</v>
      </c>
    </row>
    <row r="5137" spans="1:16" ht="24">
      <c r="A5137" s="54" t="s">
        <v>225</v>
      </c>
      <c r="B5137" s="54" t="s">
        <v>185</v>
      </c>
      <c r="C5137" s="54" t="s">
        <v>1671</v>
      </c>
      <c r="D5137" s="54" t="s">
        <v>163</v>
      </c>
      <c r="E5137" s="54" t="s">
        <v>365</v>
      </c>
      <c r="F5137" s="54" t="s">
        <v>267</v>
      </c>
      <c r="G5137" s="54" t="s">
        <v>194</v>
      </c>
      <c r="H5137" s="54" t="s">
        <v>195</v>
      </c>
      <c r="I5137" s="54" t="s">
        <v>673</v>
      </c>
      <c r="J5137" s="54" t="s">
        <v>194</v>
      </c>
      <c r="K5137" s="54" t="s">
        <v>681</v>
      </c>
      <c r="L5137" s="89">
        <v>41814</v>
      </c>
      <c r="M5137" s="89"/>
      <c r="N5137" s="54" t="s">
        <v>682</v>
      </c>
      <c r="O5137" s="90">
        <v>6.0596398000000006E-3</v>
      </c>
      <c r="P5137" s="54">
        <v>2</v>
      </c>
    </row>
    <row r="5138" spans="1:16" ht="24">
      <c r="A5138" s="54" t="s">
        <v>225</v>
      </c>
      <c r="B5138" s="54" t="s">
        <v>185</v>
      </c>
      <c r="C5138" s="54" t="s">
        <v>1671</v>
      </c>
      <c r="D5138" s="54" t="s">
        <v>163</v>
      </c>
      <c r="E5138" s="54" t="s">
        <v>365</v>
      </c>
      <c r="F5138" s="54" t="s">
        <v>267</v>
      </c>
      <c r="G5138" s="54" t="s">
        <v>194</v>
      </c>
      <c r="H5138" s="54" t="s">
        <v>195</v>
      </c>
      <c r="I5138" s="54" t="s">
        <v>673</v>
      </c>
      <c r="J5138" s="54" t="s">
        <v>194</v>
      </c>
      <c r="K5138" s="54" t="s">
        <v>683</v>
      </c>
      <c r="L5138" s="89">
        <v>41814</v>
      </c>
      <c r="M5138" s="89"/>
      <c r="N5138" s="54" t="s">
        <v>684</v>
      </c>
      <c r="O5138" s="90">
        <v>4.6896240200000001E-2</v>
      </c>
      <c r="P5138" s="54">
        <v>16</v>
      </c>
    </row>
    <row r="5139" spans="1:16" ht="24">
      <c r="A5139" s="54" t="s">
        <v>225</v>
      </c>
      <c r="B5139" s="54" t="s">
        <v>185</v>
      </c>
      <c r="C5139" s="54" t="s">
        <v>1671</v>
      </c>
      <c r="D5139" s="54" t="s">
        <v>163</v>
      </c>
      <c r="E5139" s="54" t="s">
        <v>365</v>
      </c>
      <c r="F5139" s="54" t="s">
        <v>267</v>
      </c>
      <c r="G5139" s="54" t="s">
        <v>194</v>
      </c>
      <c r="H5139" s="54" t="s">
        <v>195</v>
      </c>
      <c r="I5139" s="54" t="s">
        <v>673</v>
      </c>
      <c r="J5139" s="54" t="s">
        <v>194</v>
      </c>
      <c r="K5139" s="54" t="s">
        <v>685</v>
      </c>
      <c r="L5139" s="89">
        <v>41814</v>
      </c>
      <c r="M5139" s="89"/>
      <c r="N5139" s="54" t="s">
        <v>686</v>
      </c>
      <c r="O5139" s="90">
        <v>4.62373435E-2</v>
      </c>
      <c r="P5139" s="54">
        <v>17</v>
      </c>
    </row>
    <row r="5140" spans="1:16" ht="24">
      <c r="A5140" s="54" t="s">
        <v>225</v>
      </c>
      <c r="B5140" s="54" t="s">
        <v>185</v>
      </c>
      <c r="C5140" s="54" t="s">
        <v>1671</v>
      </c>
      <c r="D5140" s="54" t="s">
        <v>163</v>
      </c>
      <c r="E5140" s="54" t="s">
        <v>365</v>
      </c>
      <c r="F5140" s="54" t="s">
        <v>267</v>
      </c>
      <c r="G5140" s="54" t="s">
        <v>194</v>
      </c>
      <c r="H5140" s="54" t="s">
        <v>195</v>
      </c>
      <c r="I5140" s="54" t="s">
        <v>673</v>
      </c>
      <c r="J5140" s="54" t="s">
        <v>194</v>
      </c>
      <c r="K5140" s="54" t="s">
        <v>687</v>
      </c>
      <c r="L5140" s="89">
        <v>41814</v>
      </c>
      <c r="M5140" s="89"/>
      <c r="N5140" s="54" t="s">
        <v>688</v>
      </c>
      <c r="O5140" s="90">
        <v>0.1103339987</v>
      </c>
      <c r="P5140" s="54">
        <v>37</v>
      </c>
    </row>
    <row r="5141" spans="1:16" ht="24">
      <c r="A5141" s="54" t="s">
        <v>225</v>
      </c>
      <c r="B5141" s="54" t="s">
        <v>185</v>
      </c>
      <c r="C5141" s="54" t="s">
        <v>1671</v>
      </c>
      <c r="D5141" s="54" t="s">
        <v>163</v>
      </c>
      <c r="E5141" s="54" t="s">
        <v>365</v>
      </c>
      <c r="F5141" s="54" t="s">
        <v>267</v>
      </c>
      <c r="G5141" s="54" t="s">
        <v>194</v>
      </c>
      <c r="H5141" s="54" t="s">
        <v>195</v>
      </c>
      <c r="I5141" s="54" t="s">
        <v>673</v>
      </c>
      <c r="J5141" s="54" t="s">
        <v>194</v>
      </c>
      <c r="K5141" s="54" t="s">
        <v>689</v>
      </c>
      <c r="L5141" s="89">
        <v>41814</v>
      </c>
      <c r="M5141" s="89"/>
      <c r="N5141" s="54" t="s">
        <v>690</v>
      </c>
      <c r="O5141" s="90">
        <v>9.2287016499999999E-2</v>
      </c>
      <c r="P5141" s="54">
        <v>30</v>
      </c>
    </row>
    <row r="5142" spans="1:16" ht="24">
      <c r="A5142" s="54" t="s">
        <v>225</v>
      </c>
      <c r="B5142" s="54" t="s">
        <v>185</v>
      </c>
      <c r="C5142" s="54" t="s">
        <v>1671</v>
      </c>
      <c r="D5142" s="54" t="s">
        <v>163</v>
      </c>
      <c r="E5142" s="54" t="s">
        <v>365</v>
      </c>
      <c r="F5142" s="54" t="s">
        <v>267</v>
      </c>
      <c r="G5142" s="54" t="s">
        <v>194</v>
      </c>
      <c r="H5142" s="54" t="s">
        <v>195</v>
      </c>
      <c r="I5142" s="54" t="s">
        <v>673</v>
      </c>
      <c r="J5142" s="54" t="s">
        <v>194</v>
      </c>
      <c r="K5142" s="54" t="s">
        <v>691</v>
      </c>
      <c r="L5142" s="89">
        <v>41814</v>
      </c>
      <c r="M5142" s="89"/>
      <c r="N5142" s="54" t="s">
        <v>692</v>
      </c>
      <c r="O5142" s="90">
        <v>3.73241141E-2</v>
      </c>
      <c r="P5142" s="54">
        <v>8</v>
      </c>
    </row>
    <row r="5143" spans="1:16" ht="24">
      <c r="A5143" s="54" t="s">
        <v>225</v>
      </c>
      <c r="B5143" s="54" t="s">
        <v>185</v>
      </c>
      <c r="C5143" s="54" t="s">
        <v>1671</v>
      </c>
      <c r="D5143" s="54" t="s">
        <v>163</v>
      </c>
      <c r="E5143" s="54" t="s">
        <v>365</v>
      </c>
      <c r="F5143" s="54" t="s">
        <v>267</v>
      </c>
      <c r="G5143" s="54" t="s">
        <v>194</v>
      </c>
      <c r="H5143" s="54" t="s">
        <v>195</v>
      </c>
      <c r="I5143" s="54" t="s">
        <v>673</v>
      </c>
      <c r="J5143" s="54" t="s">
        <v>194</v>
      </c>
      <c r="K5143" s="54" t="s">
        <v>693</v>
      </c>
      <c r="L5143" s="89">
        <v>41814</v>
      </c>
      <c r="M5143" s="89"/>
      <c r="N5143" s="54" t="s">
        <v>694</v>
      </c>
      <c r="O5143" s="90">
        <v>3.0480149700000011E-2</v>
      </c>
      <c r="P5143" s="54">
        <v>9</v>
      </c>
    </row>
    <row r="5144" spans="1:16" ht="24">
      <c r="A5144" s="54" t="s">
        <v>225</v>
      </c>
      <c r="B5144" s="54" t="s">
        <v>185</v>
      </c>
      <c r="C5144" s="54" t="s">
        <v>1671</v>
      </c>
      <c r="D5144" s="54" t="s">
        <v>163</v>
      </c>
      <c r="E5144" s="54" t="s">
        <v>365</v>
      </c>
      <c r="F5144" s="54" t="s">
        <v>267</v>
      </c>
      <c r="G5144" s="54" t="s">
        <v>302</v>
      </c>
      <c r="H5144" s="54" t="s">
        <v>303</v>
      </c>
      <c r="I5144" s="54" t="s">
        <v>304</v>
      </c>
      <c r="J5144" s="54" t="s">
        <v>302</v>
      </c>
      <c r="K5144" s="54" t="s">
        <v>801</v>
      </c>
      <c r="L5144" s="89">
        <v>41695</v>
      </c>
      <c r="M5144" s="89"/>
      <c r="N5144" s="54" t="s">
        <v>802</v>
      </c>
      <c r="O5144" s="90">
        <v>1.0264085481</v>
      </c>
      <c r="P5144" s="54">
        <v>350</v>
      </c>
    </row>
    <row r="5145" spans="1:16" ht="24">
      <c r="A5145" s="54" t="s">
        <v>225</v>
      </c>
      <c r="B5145" s="54" t="s">
        <v>185</v>
      </c>
      <c r="C5145" s="54" t="s">
        <v>1671</v>
      </c>
      <c r="D5145" s="54" t="s">
        <v>163</v>
      </c>
      <c r="E5145" s="54" t="s">
        <v>365</v>
      </c>
      <c r="F5145" s="54" t="s">
        <v>267</v>
      </c>
      <c r="G5145" s="54" t="s">
        <v>302</v>
      </c>
      <c r="H5145" s="54" t="s">
        <v>303</v>
      </c>
      <c r="I5145" s="54" t="s">
        <v>304</v>
      </c>
      <c r="J5145" s="54" t="s">
        <v>302</v>
      </c>
      <c r="K5145" s="54" t="s">
        <v>803</v>
      </c>
      <c r="L5145" s="89">
        <v>41695</v>
      </c>
      <c r="M5145" s="89"/>
      <c r="N5145" s="54" t="s">
        <v>804</v>
      </c>
      <c r="O5145" s="90">
        <v>1.46221401E-2</v>
      </c>
      <c r="P5145" s="54">
        <v>5</v>
      </c>
    </row>
    <row r="5146" spans="1:16" ht="24">
      <c r="A5146" s="54" t="s">
        <v>225</v>
      </c>
      <c r="B5146" s="54" t="s">
        <v>185</v>
      </c>
      <c r="C5146" s="54" t="s">
        <v>1671</v>
      </c>
      <c r="D5146" s="54" t="s">
        <v>163</v>
      </c>
      <c r="E5146" s="54" t="s">
        <v>365</v>
      </c>
      <c r="F5146" s="54" t="s">
        <v>267</v>
      </c>
      <c r="G5146" s="54" t="s">
        <v>302</v>
      </c>
      <c r="H5146" s="54" t="s">
        <v>303</v>
      </c>
      <c r="I5146" s="54" t="s">
        <v>304</v>
      </c>
      <c r="J5146" s="54" t="s">
        <v>302</v>
      </c>
      <c r="K5146" s="54" t="s">
        <v>303</v>
      </c>
      <c r="L5146" s="89">
        <v>41695</v>
      </c>
      <c r="M5146" s="89"/>
      <c r="N5146" s="54" t="s">
        <v>805</v>
      </c>
      <c r="O5146" s="90">
        <v>2.87173207E-2</v>
      </c>
      <c r="P5146" s="54">
        <v>10</v>
      </c>
    </row>
    <row r="5147" spans="1:16" ht="24">
      <c r="A5147" s="54" t="s">
        <v>225</v>
      </c>
      <c r="B5147" s="54" t="s">
        <v>185</v>
      </c>
      <c r="C5147" s="54" t="s">
        <v>1671</v>
      </c>
      <c r="D5147" s="54" t="s">
        <v>163</v>
      </c>
      <c r="E5147" s="54" t="s">
        <v>365</v>
      </c>
      <c r="F5147" s="54" t="s">
        <v>267</v>
      </c>
      <c r="G5147" s="54" t="s">
        <v>302</v>
      </c>
      <c r="H5147" s="54" t="s">
        <v>303</v>
      </c>
      <c r="I5147" s="54" t="s">
        <v>304</v>
      </c>
      <c r="J5147" s="54" t="s">
        <v>302</v>
      </c>
      <c r="K5147" s="54" t="s">
        <v>303</v>
      </c>
      <c r="L5147" s="89">
        <v>41695</v>
      </c>
      <c r="M5147" s="89"/>
      <c r="N5147" s="54" t="s">
        <v>305</v>
      </c>
      <c r="O5147" s="90">
        <v>6.8500002000000004E-2</v>
      </c>
      <c r="P5147" s="54">
        <v>24</v>
      </c>
    </row>
    <row r="5148" spans="1:16" ht="24">
      <c r="A5148" s="54" t="s">
        <v>225</v>
      </c>
      <c r="B5148" s="54" t="s">
        <v>185</v>
      </c>
      <c r="C5148" s="54" t="s">
        <v>1671</v>
      </c>
      <c r="D5148" s="54" t="s">
        <v>163</v>
      </c>
      <c r="E5148" s="54" t="s">
        <v>365</v>
      </c>
      <c r="F5148" s="54" t="s">
        <v>267</v>
      </c>
      <c r="G5148" s="54" t="s">
        <v>302</v>
      </c>
      <c r="H5148" s="54" t="s">
        <v>303</v>
      </c>
      <c r="I5148" s="54" t="s">
        <v>304</v>
      </c>
      <c r="J5148" s="54" t="s">
        <v>302</v>
      </c>
      <c r="K5148" s="54" t="s">
        <v>306</v>
      </c>
      <c r="L5148" s="89">
        <v>41695</v>
      </c>
      <c r="M5148" s="89"/>
      <c r="N5148" s="54" t="s">
        <v>307</v>
      </c>
      <c r="O5148" s="90">
        <v>0.75956014130000005</v>
      </c>
      <c r="P5148" s="54">
        <v>260</v>
      </c>
    </row>
    <row r="5149" spans="1:16" ht="24">
      <c r="A5149" s="54" t="s">
        <v>225</v>
      </c>
      <c r="B5149" s="54" t="s">
        <v>185</v>
      </c>
      <c r="C5149" s="54" t="s">
        <v>1671</v>
      </c>
      <c r="D5149" s="54" t="s">
        <v>163</v>
      </c>
      <c r="E5149" s="54" t="s">
        <v>365</v>
      </c>
      <c r="F5149" s="54" t="s">
        <v>267</v>
      </c>
      <c r="G5149" s="54" t="s">
        <v>302</v>
      </c>
      <c r="H5149" s="54" t="s">
        <v>303</v>
      </c>
      <c r="I5149" s="54" t="s">
        <v>304</v>
      </c>
      <c r="J5149" s="54" t="s">
        <v>302</v>
      </c>
      <c r="K5149" s="54" t="s">
        <v>308</v>
      </c>
      <c r="L5149" s="89">
        <v>41695</v>
      </c>
      <c r="M5149" s="89"/>
      <c r="N5149" s="54" t="s">
        <v>309</v>
      </c>
      <c r="O5149" s="90">
        <v>3.4666133461999999</v>
      </c>
      <c r="P5149" s="54">
        <v>1161</v>
      </c>
    </row>
    <row r="5150" spans="1:16" ht="24">
      <c r="A5150" s="54" t="s">
        <v>225</v>
      </c>
      <c r="B5150" s="54" t="s">
        <v>185</v>
      </c>
      <c r="C5150" s="54" t="s">
        <v>1671</v>
      </c>
      <c r="D5150" s="54" t="s">
        <v>163</v>
      </c>
      <c r="E5150" s="54" t="s">
        <v>365</v>
      </c>
      <c r="F5150" s="54" t="s">
        <v>267</v>
      </c>
      <c r="G5150" s="54" t="s">
        <v>302</v>
      </c>
      <c r="H5150" s="54" t="s">
        <v>303</v>
      </c>
      <c r="I5150" s="54" t="s">
        <v>304</v>
      </c>
      <c r="J5150" s="54" t="s">
        <v>302</v>
      </c>
      <c r="K5150" s="54" t="s">
        <v>806</v>
      </c>
      <c r="L5150" s="89">
        <v>41695</v>
      </c>
      <c r="M5150" s="89"/>
      <c r="N5150" s="54" t="s">
        <v>807</v>
      </c>
      <c r="O5150" s="90">
        <v>3.8333739999999998E-2</v>
      </c>
      <c r="P5150" s="54">
        <v>13</v>
      </c>
    </row>
    <row r="5151" spans="1:16" ht="24">
      <c r="A5151" s="54" t="s">
        <v>225</v>
      </c>
      <c r="B5151" s="54" t="s">
        <v>185</v>
      </c>
      <c r="C5151" s="54" t="s">
        <v>1671</v>
      </c>
      <c r="D5151" s="54" t="s">
        <v>163</v>
      </c>
      <c r="E5151" s="54" t="s">
        <v>365</v>
      </c>
      <c r="F5151" s="54" t="s">
        <v>267</v>
      </c>
      <c r="G5151" s="54" t="s">
        <v>302</v>
      </c>
      <c r="H5151" s="54" t="s">
        <v>303</v>
      </c>
      <c r="I5151" s="54" t="s">
        <v>304</v>
      </c>
      <c r="J5151" s="54" t="s">
        <v>302</v>
      </c>
      <c r="K5151" s="54" t="s">
        <v>810</v>
      </c>
      <c r="L5151" s="89">
        <v>41695</v>
      </c>
      <c r="M5151" s="89"/>
      <c r="N5151" s="54" t="s">
        <v>811</v>
      </c>
      <c r="O5151" s="90">
        <v>1.7651960000000001E-2</v>
      </c>
      <c r="P5151" s="54">
        <v>6</v>
      </c>
    </row>
    <row r="5152" spans="1:16" ht="24">
      <c r="A5152" s="54" t="s">
        <v>225</v>
      </c>
      <c r="B5152" s="54" t="s">
        <v>185</v>
      </c>
      <c r="C5152" s="54" t="s">
        <v>1671</v>
      </c>
      <c r="D5152" s="54" t="s">
        <v>163</v>
      </c>
      <c r="E5152" s="54" t="s">
        <v>365</v>
      </c>
      <c r="F5152" s="54" t="s">
        <v>267</v>
      </c>
      <c r="G5152" s="54" t="s">
        <v>302</v>
      </c>
      <c r="H5152" s="54" t="s">
        <v>303</v>
      </c>
      <c r="I5152" s="54" t="s">
        <v>304</v>
      </c>
      <c r="J5152" s="54" t="s">
        <v>302</v>
      </c>
      <c r="K5152" s="54" t="s">
        <v>812</v>
      </c>
      <c r="L5152" s="89">
        <v>41695</v>
      </c>
      <c r="M5152" s="89"/>
      <c r="N5152" s="54" t="s">
        <v>813</v>
      </c>
      <c r="O5152" s="90">
        <v>0.10485784099999999</v>
      </c>
      <c r="P5152" s="54">
        <v>36</v>
      </c>
    </row>
    <row r="5153" spans="1:16" ht="24">
      <c r="A5153" s="54" t="s">
        <v>225</v>
      </c>
      <c r="B5153" s="54" t="s">
        <v>185</v>
      </c>
      <c r="C5153" s="54" t="s">
        <v>1671</v>
      </c>
      <c r="D5153" s="54" t="s">
        <v>163</v>
      </c>
      <c r="E5153" s="54" t="s">
        <v>365</v>
      </c>
      <c r="F5153" s="54" t="s">
        <v>267</v>
      </c>
      <c r="G5153" s="54" t="s">
        <v>302</v>
      </c>
      <c r="H5153" s="54" t="s">
        <v>303</v>
      </c>
      <c r="I5153" s="54" t="s">
        <v>304</v>
      </c>
      <c r="J5153" s="54" t="s">
        <v>302</v>
      </c>
      <c r="K5153" s="54" t="s">
        <v>814</v>
      </c>
      <c r="L5153" s="89">
        <v>41695</v>
      </c>
      <c r="M5153" s="89"/>
      <c r="N5153" s="54" t="s">
        <v>815</v>
      </c>
      <c r="O5153" s="90">
        <v>2.8717320599999999E-2</v>
      </c>
      <c r="P5153" s="54">
        <v>10</v>
      </c>
    </row>
    <row r="5154" spans="1:16" ht="24">
      <c r="A5154" s="54" t="s">
        <v>225</v>
      </c>
      <c r="B5154" s="54" t="s">
        <v>185</v>
      </c>
      <c r="C5154" s="54" t="s">
        <v>1671</v>
      </c>
      <c r="D5154" s="54" t="s">
        <v>163</v>
      </c>
      <c r="E5154" s="54" t="s">
        <v>365</v>
      </c>
      <c r="F5154" s="54" t="s">
        <v>267</v>
      </c>
      <c r="G5154" s="54" t="s">
        <v>302</v>
      </c>
      <c r="H5154" s="54" t="s">
        <v>303</v>
      </c>
      <c r="I5154" s="54" t="s">
        <v>304</v>
      </c>
      <c r="J5154" s="54" t="s">
        <v>302</v>
      </c>
      <c r="K5154" s="54" t="s">
        <v>816</v>
      </c>
      <c r="L5154" s="89">
        <v>41695</v>
      </c>
      <c r="M5154" s="89"/>
      <c r="N5154" s="54" t="s">
        <v>817</v>
      </c>
      <c r="O5154" s="90">
        <v>4.6431785900000001E-2</v>
      </c>
      <c r="P5154" s="54">
        <v>17</v>
      </c>
    </row>
    <row r="5155" spans="1:16" ht="24">
      <c r="A5155" s="54" t="s">
        <v>225</v>
      </c>
      <c r="B5155" s="54" t="s">
        <v>185</v>
      </c>
      <c r="C5155" s="54" t="s">
        <v>1671</v>
      </c>
      <c r="D5155" s="54" t="s">
        <v>163</v>
      </c>
      <c r="E5155" s="54" t="s">
        <v>365</v>
      </c>
      <c r="F5155" s="54" t="s">
        <v>267</v>
      </c>
      <c r="G5155" s="54" t="s">
        <v>302</v>
      </c>
      <c r="H5155" s="54" t="s">
        <v>303</v>
      </c>
      <c r="I5155" s="54" t="s">
        <v>304</v>
      </c>
      <c r="J5155" s="54" t="s">
        <v>302</v>
      </c>
      <c r="K5155" s="54" t="s">
        <v>818</v>
      </c>
      <c r="L5155" s="89">
        <v>41695</v>
      </c>
      <c r="M5155" s="89"/>
      <c r="N5155" s="54" t="s">
        <v>819</v>
      </c>
      <c r="O5155" s="90">
        <v>6.39147048E-2</v>
      </c>
      <c r="P5155" s="54">
        <v>21</v>
      </c>
    </row>
    <row r="5156" spans="1:16" ht="24">
      <c r="A5156" s="54" t="s">
        <v>225</v>
      </c>
      <c r="B5156" s="54" t="s">
        <v>185</v>
      </c>
      <c r="C5156" s="54" t="s">
        <v>1671</v>
      </c>
      <c r="D5156" s="54" t="s">
        <v>163</v>
      </c>
      <c r="E5156" s="54" t="s">
        <v>365</v>
      </c>
      <c r="F5156" s="54" t="s">
        <v>267</v>
      </c>
      <c r="G5156" s="54" t="s">
        <v>854</v>
      </c>
      <c r="H5156" s="54" t="s">
        <v>876</v>
      </c>
      <c r="I5156" s="54" t="s">
        <v>877</v>
      </c>
      <c r="J5156" s="54" t="s">
        <v>854</v>
      </c>
      <c r="K5156" s="54" t="s">
        <v>878</v>
      </c>
      <c r="L5156" s="89">
        <v>41695</v>
      </c>
      <c r="M5156" s="89"/>
      <c r="N5156" s="54" t="s">
        <v>879</v>
      </c>
      <c r="O5156" s="90">
        <v>0.1257775672</v>
      </c>
      <c r="P5156" s="54">
        <v>42</v>
      </c>
    </row>
    <row r="5157" spans="1:16" ht="24">
      <c r="A5157" s="54" t="s">
        <v>225</v>
      </c>
      <c r="B5157" s="54" t="s">
        <v>185</v>
      </c>
      <c r="C5157" s="54" t="s">
        <v>1671</v>
      </c>
      <c r="D5157" s="54" t="s">
        <v>163</v>
      </c>
      <c r="E5157" s="54" t="s">
        <v>365</v>
      </c>
      <c r="F5157" s="54" t="s">
        <v>267</v>
      </c>
      <c r="G5157" s="54" t="s">
        <v>854</v>
      </c>
      <c r="H5157" s="54" t="s">
        <v>876</v>
      </c>
      <c r="I5157" s="54" t="s">
        <v>877</v>
      </c>
      <c r="J5157" s="54" t="s">
        <v>854</v>
      </c>
      <c r="K5157" s="54" t="s">
        <v>880</v>
      </c>
      <c r="L5157" s="89">
        <v>41695</v>
      </c>
      <c r="M5157" s="89"/>
      <c r="N5157" s="54" t="s">
        <v>881</v>
      </c>
      <c r="O5157" s="90">
        <v>2.7959454564000001</v>
      </c>
      <c r="P5157" s="54">
        <v>925</v>
      </c>
    </row>
    <row r="5158" spans="1:16" ht="24">
      <c r="A5158" s="54" t="s">
        <v>225</v>
      </c>
      <c r="B5158" s="54" t="s">
        <v>185</v>
      </c>
      <c r="C5158" s="54" t="s">
        <v>1671</v>
      </c>
      <c r="D5158" s="54" t="s">
        <v>163</v>
      </c>
      <c r="E5158" s="54" t="s">
        <v>365</v>
      </c>
      <c r="F5158" s="54" t="s">
        <v>267</v>
      </c>
      <c r="G5158" s="54" t="s">
        <v>854</v>
      </c>
      <c r="H5158" s="54" t="s">
        <v>876</v>
      </c>
      <c r="I5158" s="54" t="s">
        <v>877</v>
      </c>
      <c r="J5158" s="54" t="s">
        <v>854</v>
      </c>
      <c r="K5158" s="54" t="s">
        <v>872</v>
      </c>
      <c r="L5158" s="89">
        <v>41695</v>
      </c>
      <c r="M5158" s="89"/>
      <c r="N5158" s="54" t="s">
        <v>882</v>
      </c>
      <c r="O5158" s="90">
        <v>0.13414641450000001</v>
      </c>
      <c r="P5158" s="54">
        <v>41</v>
      </c>
    </row>
    <row r="5159" spans="1:16" ht="24">
      <c r="A5159" s="54" t="s">
        <v>225</v>
      </c>
      <c r="B5159" s="54" t="s">
        <v>185</v>
      </c>
      <c r="C5159" s="54" t="s">
        <v>1671</v>
      </c>
      <c r="D5159" s="54" t="s">
        <v>163</v>
      </c>
      <c r="E5159" s="54" t="s">
        <v>365</v>
      </c>
      <c r="F5159" s="54" t="s">
        <v>267</v>
      </c>
      <c r="G5159" s="54" t="s">
        <v>854</v>
      </c>
      <c r="H5159" s="54" t="s">
        <v>876</v>
      </c>
      <c r="I5159" s="54" t="s">
        <v>877</v>
      </c>
      <c r="J5159" s="54" t="s">
        <v>854</v>
      </c>
      <c r="K5159" s="54" t="s">
        <v>876</v>
      </c>
      <c r="L5159" s="89">
        <v>41695</v>
      </c>
      <c r="M5159" s="89"/>
      <c r="N5159" s="54" t="s">
        <v>883</v>
      </c>
      <c r="O5159" s="90">
        <v>0.45764088139999998</v>
      </c>
      <c r="P5159" s="54">
        <v>140</v>
      </c>
    </row>
    <row r="5160" spans="1:16" ht="24">
      <c r="A5160" s="54" t="s">
        <v>225</v>
      </c>
      <c r="B5160" s="54" t="s">
        <v>185</v>
      </c>
      <c r="C5160" s="54" t="s">
        <v>1671</v>
      </c>
      <c r="D5160" s="54" t="s">
        <v>163</v>
      </c>
      <c r="E5160" s="54" t="s">
        <v>365</v>
      </c>
      <c r="F5160" s="54" t="s">
        <v>267</v>
      </c>
      <c r="G5160" s="54" t="s">
        <v>199</v>
      </c>
      <c r="H5160" s="54" t="s">
        <v>200</v>
      </c>
      <c r="I5160" s="54" t="s">
        <v>936</v>
      </c>
      <c r="J5160" s="54" t="s">
        <v>199</v>
      </c>
      <c r="K5160" s="54" t="s">
        <v>1513</v>
      </c>
      <c r="L5160" s="89">
        <v>1</v>
      </c>
      <c r="M5160" s="89"/>
      <c r="N5160" s="54" t="s">
        <v>935</v>
      </c>
      <c r="O5160" s="90">
        <v>3.11136451E-2</v>
      </c>
      <c r="P5160" s="54">
        <v>10</v>
      </c>
    </row>
    <row r="5161" spans="1:16" ht="24">
      <c r="A5161" s="54" t="s">
        <v>225</v>
      </c>
      <c r="B5161" s="54" t="s">
        <v>185</v>
      </c>
      <c r="C5161" s="54" t="s">
        <v>1671</v>
      </c>
      <c r="D5161" s="54" t="s">
        <v>163</v>
      </c>
      <c r="E5161" s="54" t="s">
        <v>365</v>
      </c>
      <c r="F5161" s="54" t="s">
        <v>267</v>
      </c>
      <c r="G5161" s="54" t="s">
        <v>199</v>
      </c>
      <c r="H5161" s="54" t="s">
        <v>971</v>
      </c>
      <c r="I5161" s="54" t="s">
        <v>972</v>
      </c>
      <c r="J5161" s="54" t="s">
        <v>199</v>
      </c>
      <c r="K5161" s="54" t="s">
        <v>973</v>
      </c>
      <c r="L5161" s="89">
        <v>41695</v>
      </c>
      <c r="M5161" s="89"/>
      <c r="N5161" s="54" t="s">
        <v>974</v>
      </c>
      <c r="O5161" s="90">
        <v>3.0298199200000001E-2</v>
      </c>
      <c r="P5161" s="54">
        <v>10</v>
      </c>
    </row>
    <row r="5162" spans="1:16" ht="36">
      <c r="A5162" s="54" t="s">
        <v>225</v>
      </c>
      <c r="B5162" s="54" t="s">
        <v>185</v>
      </c>
      <c r="C5162" s="54" t="s">
        <v>1671</v>
      </c>
      <c r="D5162" s="54" t="s">
        <v>163</v>
      </c>
      <c r="E5162" s="54" t="s">
        <v>365</v>
      </c>
      <c r="F5162" s="54" t="s">
        <v>267</v>
      </c>
      <c r="G5162" s="54" t="s">
        <v>199</v>
      </c>
      <c r="H5162" s="54" t="s">
        <v>971</v>
      </c>
      <c r="I5162" s="54" t="s">
        <v>972</v>
      </c>
      <c r="J5162" s="54" t="s">
        <v>199</v>
      </c>
      <c r="K5162" s="54" t="s">
        <v>975</v>
      </c>
      <c r="L5162" s="89">
        <v>41695</v>
      </c>
      <c r="M5162" s="89"/>
      <c r="N5162" s="54" t="s">
        <v>976</v>
      </c>
      <c r="O5162" s="90">
        <v>8.3379250399999993E-2</v>
      </c>
      <c r="P5162" s="54">
        <v>27</v>
      </c>
    </row>
    <row r="5163" spans="1:16" ht="24">
      <c r="A5163" s="54" t="s">
        <v>225</v>
      </c>
      <c r="B5163" s="54" t="s">
        <v>185</v>
      </c>
      <c r="C5163" s="54" t="s">
        <v>1671</v>
      </c>
      <c r="D5163" s="54" t="s">
        <v>163</v>
      </c>
      <c r="E5163" s="54" t="s">
        <v>365</v>
      </c>
      <c r="F5163" s="54" t="s">
        <v>267</v>
      </c>
      <c r="G5163" s="54" t="s">
        <v>199</v>
      </c>
      <c r="H5163" s="54" t="s">
        <v>971</v>
      </c>
      <c r="I5163" s="54" t="s">
        <v>972</v>
      </c>
      <c r="J5163" s="54" t="s">
        <v>199</v>
      </c>
      <c r="K5163" s="54" t="s">
        <v>977</v>
      </c>
      <c r="L5163" s="89">
        <v>41695</v>
      </c>
      <c r="M5163" s="89"/>
      <c r="N5163" s="54" t="s">
        <v>978</v>
      </c>
      <c r="O5163" s="90">
        <v>0.2455581094</v>
      </c>
      <c r="P5163" s="54">
        <v>88</v>
      </c>
    </row>
    <row r="5164" spans="1:16" ht="24">
      <c r="A5164" s="54" t="s">
        <v>225</v>
      </c>
      <c r="B5164" s="54" t="s">
        <v>185</v>
      </c>
      <c r="C5164" s="54" t="s">
        <v>1671</v>
      </c>
      <c r="D5164" s="54" t="s">
        <v>163</v>
      </c>
      <c r="E5164" s="54" t="s">
        <v>365</v>
      </c>
      <c r="F5164" s="54" t="s">
        <v>267</v>
      </c>
      <c r="G5164" s="54" t="s">
        <v>199</v>
      </c>
      <c r="H5164" s="54" t="s">
        <v>971</v>
      </c>
      <c r="I5164" s="54" t="s">
        <v>972</v>
      </c>
      <c r="J5164" s="54" t="s">
        <v>199</v>
      </c>
      <c r="K5164" s="54" t="s">
        <v>979</v>
      </c>
      <c r="L5164" s="89">
        <v>41695</v>
      </c>
      <c r="M5164" s="89"/>
      <c r="N5164" s="54" t="s">
        <v>980</v>
      </c>
      <c r="O5164" s="90">
        <v>1.6177787456999999</v>
      </c>
      <c r="P5164" s="54">
        <v>552</v>
      </c>
    </row>
    <row r="5165" spans="1:16" ht="24">
      <c r="A5165" s="54" t="s">
        <v>225</v>
      </c>
      <c r="B5165" s="54" t="s">
        <v>185</v>
      </c>
      <c r="C5165" s="54" t="s">
        <v>1671</v>
      </c>
      <c r="D5165" s="54" t="s">
        <v>163</v>
      </c>
      <c r="E5165" s="54" t="s">
        <v>365</v>
      </c>
      <c r="F5165" s="54" t="s">
        <v>267</v>
      </c>
      <c r="G5165" s="54" t="s">
        <v>199</v>
      </c>
      <c r="H5165" s="54" t="s">
        <v>971</v>
      </c>
      <c r="I5165" s="54" t="s">
        <v>972</v>
      </c>
      <c r="J5165" s="54" t="s">
        <v>199</v>
      </c>
      <c r="K5165" s="54" t="s">
        <v>981</v>
      </c>
      <c r="L5165" s="89">
        <v>41695</v>
      </c>
      <c r="M5165" s="89"/>
      <c r="N5165" s="54" t="s">
        <v>982</v>
      </c>
      <c r="O5165" s="90">
        <v>2.7268379299999999E-2</v>
      </c>
      <c r="P5165" s="54">
        <v>9</v>
      </c>
    </row>
    <row r="5166" spans="1:16" ht="24">
      <c r="A5166" s="54" t="s">
        <v>225</v>
      </c>
      <c r="B5166" s="54" t="s">
        <v>185</v>
      </c>
      <c r="C5166" s="54" t="s">
        <v>1671</v>
      </c>
      <c r="D5166" s="54" t="s">
        <v>163</v>
      </c>
      <c r="E5166" s="54" t="s">
        <v>365</v>
      </c>
      <c r="F5166" s="54" t="s">
        <v>267</v>
      </c>
      <c r="G5166" s="54" t="s">
        <v>199</v>
      </c>
      <c r="H5166" s="54" t="s">
        <v>971</v>
      </c>
      <c r="I5166" s="54" t="s">
        <v>972</v>
      </c>
      <c r="J5166" s="54" t="s">
        <v>199</v>
      </c>
      <c r="K5166" s="54" t="s">
        <v>983</v>
      </c>
      <c r="L5166" s="89">
        <v>41695</v>
      </c>
      <c r="M5166" s="89"/>
      <c r="N5166" s="54" t="s">
        <v>984</v>
      </c>
      <c r="O5166" s="90">
        <v>0.29498875450000001</v>
      </c>
      <c r="P5166" s="54">
        <v>100</v>
      </c>
    </row>
    <row r="5167" spans="1:16" ht="24">
      <c r="A5167" s="54" t="s">
        <v>225</v>
      </c>
      <c r="B5167" s="54" t="s">
        <v>185</v>
      </c>
      <c r="C5167" s="54" t="s">
        <v>1671</v>
      </c>
      <c r="D5167" s="54" t="s">
        <v>163</v>
      </c>
      <c r="E5167" s="54" t="s">
        <v>365</v>
      </c>
      <c r="F5167" s="54" t="s">
        <v>267</v>
      </c>
      <c r="G5167" s="54" t="s">
        <v>199</v>
      </c>
      <c r="H5167" s="54" t="s">
        <v>971</v>
      </c>
      <c r="I5167" s="54" t="s">
        <v>972</v>
      </c>
      <c r="J5167" s="54" t="s">
        <v>199</v>
      </c>
      <c r="K5167" s="54" t="s">
        <v>985</v>
      </c>
      <c r="L5167" s="89">
        <v>41695</v>
      </c>
      <c r="M5167" s="89"/>
      <c r="N5167" s="54" t="s">
        <v>986</v>
      </c>
      <c r="O5167" s="90">
        <v>9.0656124600000013E-2</v>
      </c>
      <c r="P5167" s="54">
        <v>30</v>
      </c>
    </row>
    <row r="5168" spans="1:16" ht="24">
      <c r="A5168" s="54" t="s">
        <v>225</v>
      </c>
      <c r="B5168" s="54" t="s">
        <v>185</v>
      </c>
      <c r="C5168" s="54" t="s">
        <v>1671</v>
      </c>
      <c r="D5168" s="54" t="s">
        <v>163</v>
      </c>
      <c r="E5168" s="54" t="s">
        <v>365</v>
      </c>
      <c r="F5168" s="54" t="s">
        <v>267</v>
      </c>
      <c r="G5168" s="54" t="s">
        <v>199</v>
      </c>
      <c r="H5168" s="54" t="s">
        <v>971</v>
      </c>
      <c r="I5168" s="54" t="s">
        <v>972</v>
      </c>
      <c r="J5168" s="54" t="s">
        <v>199</v>
      </c>
      <c r="K5168" s="54" t="s">
        <v>987</v>
      </c>
      <c r="L5168" s="89">
        <v>41695</v>
      </c>
      <c r="M5168" s="89"/>
      <c r="N5168" s="54" t="s">
        <v>988</v>
      </c>
      <c r="O5168" s="90">
        <v>0.1575625051</v>
      </c>
      <c r="P5168" s="54">
        <v>50</v>
      </c>
    </row>
    <row r="5169" spans="1:16" ht="24">
      <c r="A5169" s="54" t="s">
        <v>225</v>
      </c>
      <c r="B5169" s="54" t="s">
        <v>185</v>
      </c>
      <c r="C5169" s="54" t="s">
        <v>1671</v>
      </c>
      <c r="D5169" s="54" t="s">
        <v>163</v>
      </c>
      <c r="E5169" s="54" t="s">
        <v>365</v>
      </c>
      <c r="F5169" s="54" t="s">
        <v>267</v>
      </c>
      <c r="G5169" s="54" t="s">
        <v>199</v>
      </c>
      <c r="H5169" s="54" t="s">
        <v>971</v>
      </c>
      <c r="I5169" s="54" t="s">
        <v>972</v>
      </c>
      <c r="J5169" s="54" t="s">
        <v>199</v>
      </c>
      <c r="K5169" s="54" t="s">
        <v>989</v>
      </c>
      <c r="L5169" s="89">
        <v>41695</v>
      </c>
      <c r="M5169" s="89"/>
      <c r="N5169" s="54" t="s">
        <v>990</v>
      </c>
      <c r="O5169" s="90">
        <v>0.20443334390000001</v>
      </c>
      <c r="P5169" s="54">
        <v>68</v>
      </c>
    </row>
    <row r="5170" spans="1:16" ht="24">
      <c r="A5170" s="54" t="s">
        <v>225</v>
      </c>
      <c r="B5170" s="54" t="s">
        <v>185</v>
      </c>
      <c r="C5170" s="54" t="s">
        <v>1671</v>
      </c>
      <c r="D5170" s="54" t="s">
        <v>163</v>
      </c>
      <c r="E5170" s="54" t="s">
        <v>365</v>
      </c>
      <c r="F5170" s="54" t="s">
        <v>267</v>
      </c>
      <c r="G5170" s="54" t="s">
        <v>199</v>
      </c>
      <c r="H5170" s="54" t="s">
        <v>971</v>
      </c>
      <c r="I5170" s="54" t="s">
        <v>972</v>
      </c>
      <c r="J5170" s="54" t="s">
        <v>199</v>
      </c>
      <c r="K5170" s="54" t="s">
        <v>991</v>
      </c>
      <c r="L5170" s="89">
        <v>41695</v>
      </c>
      <c r="M5170" s="89"/>
      <c r="N5170" s="54" t="s">
        <v>992</v>
      </c>
      <c r="O5170" s="90">
        <v>0.105673287</v>
      </c>
      <c r="P5170" s="54">
        <v>36</v>
      </c>
    </row>
    <row r="5171" spans="1:16" ht="24">
      <c r="A5171" s="54" t="s">
        <v>225</v>
      </c>
      <c r="B5171" s="54" t="s">
        <v>185</v>
      </c>
      <c r="C5171" s="54" t="s">
        <v>1142</v>
      </c>
      <c r="D5171" s="54" t="s">
        <v>1542</v>
      </c>
      <c r="E5171" s="54" t="s">
        <v>1143</v>
      </c>
      <c r="F5171" s="54" t="s">
        <v>267</v>
      </c>
      <c r="G5171" s="54" t="s">
        <v>186</v>
      </c>
      <c r="H5171" s="54" t="s">
        <v>187</v>
      </c>
      <c r="I5171" s="54" t="s">
        <v>270</v>
      </c>
      <c r="J5171" s="54" t="s">
        <v>186</v>
      </c>
      <c r="K5171" s="54" t="s">
        <v>394</v>
      </c>
      <c r="L5171" s="89">
        <v>42251</v>
      </c>
      <c r="M5171" s="89"/>
      <c r="N5171" s="54" t="s">
        <v>395</v>
      </c>
      <c r="O5171" s="90">
        <v>6.6040350000000001E-4</v>
      </c>
      <c r="P5171" s="54">
        <v>1</v>
      </c>
    </row>
    <row r="5172" spans="1:16" ht="24">
      <c r="A5172" s="54" t="s">
        <v>225</v>
      </c>
      <c r="B5172" s="54" t="s">
        <v>185</v>
      </c>
      <c r="C5172" s="54" t="s">
        <v>1142</v>
      </c>
      <c r="D5172" s="54" t="s">
        <v>1542</v>
      </c>
      <c r="E5172" s="54" t="s">
        <v>1143</v>
      </c>
      <c r="F5172" s="54" t="s">
        <v>267</v>
      </c>
      <c r="G5172" s="54" t="s">
        <v>186</v>
      </c>
      <c r="H5172" s="54" t="s">
        <v>404</v>
      </c>
      <c r="I5172" s="54" t="s">
        <v>407</v>
      </c>
      <c r="J5172" s="54" t="s">
        <v>186</v>
      </c>
      <c r="K5172" s="54" t="s">
        <v>404</v>
      </c>
      <c r="L5172" s="89">
        <v>42475</v>
      </c>
      <c r="M5172" s="89"/>
      <c r="N5172" s="54" t="s">
        <v>408</v>
      </c>
      <c r="O5172" s="90">
        <v>6.6040350000000001E-4</v>
      </c>
      <c r="P5172" s="54">
        <v>1</v>
      </c>
    </row>
    <row r="5173" spans="1:16" ht="24">
      <c r="A5173" s="54" t="s">
        <v>225</v>
      </c>
      <c r="B5173" s="54" t="s">
        <v>185</v>
      </c>
      <c r="C5173" s="54" t="s">
        <v>1142</v>
      </c>
      <c r="D5173" s="54" t="s">
        <v>1542</v>
      </c>
      <c r="E5173" s="54" t="s">
        <v>1143</v>
      </c>
      <c r="F5173" s="54" t="s">
        <v>267</v>
      </c>
      <c r="G5173" s="54" t="s">
        <v>411</v>
      </c>
      <c r="H5173" s="54" t="s">
        <v>411</v>
      </c>
      <c r="I5173" s="54" t="s">
        <v>412</v>
      </c>
      <c r="J5173" s="54" t="s">
        <v>411</v>
      </c>
      <c r="K5173" s="54" t="s">
        <v>1122</v>
      </c>
      <c r="L5173" s="89">
        <v>41695</v>
      </c>
      <c r="M5173" s="89"/>
      <c r="N5173" s="54" t="s">
        <v>1123</v>
      </c>
      <c r="O5173" s="90">
        <v>1.320807E-3</v>
      </c>
      <c r="P5173" s="54">
        <v>2</v>
      </c>
    </row>
    <row r="5174" spans="1:16" ht="24">
      <c r="A5174" s="54" t="s">
        <v>225</v>
      </c>
      <c r="B5174" s="54" t="s">
        <v>185</v>
      </c>
      <c r="C5174" s="54" t="s">
        <v>1142</v>
      </c>
      <c r="D5174" s="54" t="s">
        <v>1542</v>
      </c>
      <c r="E5174" s="54" t="s">
        <v>1143</v>
      </c>
      <c r="F5174" s="54" t="s">
        <v>267</v>
      </c>
      <c r="G5174" s="54" t="s">
        <v>411</v>
      </c>
      <c r="H5174" s="54" t="s">
        <v>427</v>
      </c>
      <c r="I5174" s="54" t="s">
        <v>428</v>
      </c>
      <c r="J5174" s="54" t="s">
        <v>411</v>
      </c>
      <c r="K5174" s="54" t="s">
        <v>443</v>
      </c>
      <c r="L5174" s="89">
        <v>42066</v>
      </c>
      <c r="M5174" s="89"/>
      <c r="N5174" s="54" t="s">
        <v>444</v>
      </c>
      <c r="O5174" s="90">
        <v>6.6040350000000001E-4</v>
      </c>
      <c r="P5174" s="54">
        <v>1</v>
      </c>
    </row>
    <row r="5175" spans="1:16" ht="24">
      <c r="A5175" s="54" t="s">
        <v>225</v>
      </c>
      <c r="B5175" s="54" t="s">
        <v>185</v>
      </c>
      <c r="C5175" s="54" t="s">
        <v>1142</v>
      </c>
      <c r="D5175" s="54" t="s">
        <v>1542</v>
      </c>
      <c r="E5175" s="54" t="s">
        <v>1143</v>
      </c>
      <c r="F5175" s="54" t="s">
        <v>267</v>
      </c>
      <c r="G5175" s="54" t="s">
        <v>192</v>
      </c>
      <c r="H5175" s="54" t="s">
        <v>447</v>
      </c>
      <c r="I5175" s="54" t="s">
        <v>448</v>
      </c>
      <c r="J5175" s="54" t="s">
        <v>192</v>
      </c>
      <c r="K5175" s="54" t="s">
        <v>447</v>
      </c>
      <c r="L5175" s="89">
        <v>42010</v>
      </c>
      <c r="M5175" s="89"/>
      <c r="N5175" s="54" t="s">
        <v>449</v>
      </c>
      <c r="O5175" s="90">
        <v>6.6040350000000001E-4</v>
      </c>
      <c r="P5175" s="54">
        <v>1</v>
      </c>
    </row>
    <row r="5176" spans="1:16" ht="24">
      <c r="A5176" s="54" t="s">
        <v>225</v>
      </c>
      <c r="B5176" s="54" t="s">
        <v>185</v>
      </c>
      <c r="C5176" s="54" t="s">
        <v>1142</v>
      </c>
      <c r="D5176" s="54" t="s">
        <v>1542</v>
      </c>
      <c r="E5176" s="54" t="s">
        <v>1143</v>
      </c>
      <c r="F5176" s="54" t="s">
        <v>267</v>
      </c>
      <c r="G5176" s="54" t="s">
        <v>192</v>
      </c>
      <c r="H5176" s="54" t="s">
        <v>470</v>
      </c>
      <c r="I5176" s="54" t="s">
        <v>471</v>
      </c>
      <c r="J5176" s="54" t="s">
        <v>192</v>
      </c>
      <c r="K5176" s="54" t="s">
        <v>470</v>
      </c>
      <c r="L5176" s="89">
        <v>41814</v>
      </c>
      <c r="M5176" s="89"/>
      <c r="N5176" s="54" t="s">
        <v>472</v>
      </c>
      <c r="O5176" s="90">
        <v>6.6040350000000001E-4</v>
      </c>
      <c r="P5176" s="54">
        <v>1</v>
      </c>
    </row>
    <row r="5177" spans="1:16" ht="24">
      <c r="A5177" s="54" t="s">
        <v>225</v>
      </c>
      <c r="B5177" s="54" t="s">
        <v>185</v>
      </c>
      <c r="C5177" s="54" t="s">
        <v>1142</v>
      </c>
      <c r="D5177" s="54" t="s">
        <v>1542</v>
      </c>
      <c r="E5177" s="54" t="s">
        <v>1143</v>
      </c>
      <c r="F5177" s="54" t="s">
        <v>267</v>
      </c>
      <c r="G5177" s="54" t="s">
        <v>1445</v>
      </c>
      <c r="H5177" s="54" t="s">
        <v>1447</v>
      </c>
      <c r="I5177" s="54" t="s">
        <v>1448</v>
      </c>
      <c r="J5177" s="54" t="s">
        <v>1445</v>
      </c>
      <c r="K5177" s="54" t="s">
        <v>1449</v>
      </c>
      <c r="L5177" s="89">
        <v>43238</v>
      </c>
      <c r="M5177" s="89"/>
      <c r="N5177" s="54" t="s">
        <v>1450</v>
      </c>
      <c r="O5177" s="90">
        <v>1.320807E-3</v>
      </c>
      <c r="P5177" s="54">
        <v>2</v>
      </c>
    </row>
    <row r="5178" spans="1:16" ht="24">
      <c r="A5178" s="54" t="s">
        <v>225</v>
      </c>
      <c r="B5178" s="54" t="s">
        <v>185</v>
      </c>
      <c r="C5178" s="54" t="s">
        <v>1142</v>
      </c>
      <c r="D5178" s="54" t="s">
        <v>1542</v>
      </c>
      <c r="E5178" s="54" t="s">
        <v>1143</v>
      </c>
      <c r="F5178" s="54" t="s">
        <v>267</v>
      </c>
      <c r="G5178" s="54" t="s">
        <v>283</v>
      </c>
      <c r="H5178" s="54" t="s">
        <v>193</v>
      </c>
      <c r="I5178" s="54" t="s">
        <v>571</v>
      </c>
      <c r="J5178" s="54" t="s">
        <v>283</v>
      </c>
      <c r="K5178" s="54" t="s">
        <v>580</v>
      </c>
      <c r="L5178" s="89">
        <v>42510</v>
      </c>
      <c r="M5178" s="89"/>
      <c r="N5178" s="54" t="s">
        <v>581</v>
      </c>
      <c r="O5178" s="90">
        <v>6.6040350000000001E-4</v>
      </c>
      <c r="P5178" s="54">
        <v>1</v>
      </c>
    </row>
    <row r="5179" spans="1:16" ht="24">
      <c r="A5179" s="54" t="s">
        <v>225</v>
      </c>
      <c r="B5179" s="54" t="s">
        <v>185</v>
      </c>
      <c r="C5179" s="54" t="s">
        <v>1142</v>
      </c>
      <c r="D5179" s="54" t="s">
        <v>1542</v>
      </c>
      <c r="E5179" s="54" t="s">
        <v>1143</v>
      </c>
      <c r="F5179" s="54" t="s">
        <v>267</v>
      </c>
      <c r="G5179" s="54" t="s">
        <v>283</v>
      </c>
      <c r="H5179" s="54" t="s">
        <v>193</v>
      </c>
      <c r="I5179" s="54" t="s">
        <v>571</v>
      </c>
      <c r="J5179" s="54" t="s">
        <v>283</v>
      </c>
      <c r="K5179" s="54" t="s">
        <v>588</v>
      </c>
      <c r="L5179" s="89">
        <v>42510</v>
      </c>
      <c r="M5179" s="89"/>
      <c r="N5179" s="54" t="s">
        <v>589</v>
      </c>
      <c r="O5179" s="90">
        <v>7.924842100000001E-3</v>
      </c>
      <c r="P5179" s="54">
        <v>12</v>
      </c>
    </row>
    <row r="5180" spans="1:16" ht="24">
      <c r="A5180" s="54" t="s">
        <v>225</v>
      </c>
      <c r="B5180" s="54" t="s">
        <v>185</v>
      </c>
      <c r="C5180" s="54" t="s">
        <v>1142</v>
      </c>
      <c r="D5180" s="54" t="s">
        <v>1542</v>
      </c>
      <c r="E5180" s="54" t="s">
        <v>1143</v>
      </c>
      <c r="F5180" s="54" t="s">
        <v>267</v>
      </c>
      <c r="G5180" s="54" t="s">
        <v>620</v>
      </c>
      <c r="H5180" s="54" t="s">
        <v>621</v>
      </c>
      <c r="I5180" s="54" t="s">
        <v>622</v>
      </c>
      <c r="J5180" s="54" t="s">
        <v>620</v>
      </c>
      <c r="K5180" s="54" t="s">
        <v>621</v>
      </c>
      <c r="L5180" s="89">
        <v>42874</v>
      </c>
      <c r="M5180" s="89"/>
      <c r="N5180" s="54" t="s">
        <v>641</v>
      </c>
      <c r="O5180" s="90">
        <v>6.6040350000000001E-4</v>
      </c>
      <c r="P5180" s="54">
        <v>1</v>
      </c>
    </row>
    <row r="5181" spans="1:16" ht="24">
      <c r="A5181" s="54" t="s">
        <v>225</v>
      </c>
      <c r="B5181" s="54" t="s">
        <v>185</v>
      </c>
      <c r="C5181" s="54" t="s">
        <v>1142</v>
      </c>
      <c r="D5181" s="54" t="s">
        <v>1542</v>
      </c>
      <c r="E5181" s="54" t="s">
        <v>1143</v>
      </c>
      <c r="F5181" s="54" t="s">
        <v>267</v>
      </c>
      <c r="G5181" s="54" t="s">
        <v>642</v>
      </c>
      <c r="H5181" s="54" t="s">
        <v>643</v>
      </c>
      <c r="I5181" s="54" t="s">
        <v>644</v>
      </c>
      <c r="J5181" s="54" t="s">
        <v>642</v>
      </c>
      <c r="K5181" s="54" t="s">
        <v>648</v>
      </c>
      <c r="L5181" s="89">
        <v>42790</v>
      </c>
      <c r="M5181" s="89"/>
      <c r="N5181" s="54" t="s">
        <v>649</v>
      </c>
      <c r="O5181" s="90">
        <v>1.320807E-3</v>
      </c>
      <c r="P5181" s="54">
        <v>2</v>
      </c>
    </row>
    <row r="5182" spans="1:16" ht="24">
      <c r="A5182" s="54" t="s">
        <v>225</v>
      </c>
      <c r="B5182" s="54" t="s">
        <v>185</v>
      </c>
      <c r="C5182" s="54" t="s">
        <v>1142</v>
      </c>
      <c r="D5182" s="54" t="s">
        <v>1542</v>
      </c>
      <c r="E5182" s="54" t="s">
        <v>1143</v>
      </c>
      <c r="F5182" s="54" t="s">
        <v>267</v>
      </c>
      <c r="G5182" s="54" t="s">
        <v>642</v>
      </c>
      <c r="H5182" s="54" t="s">
        <v>643</v>
      </c>
      <c r="I5182" s="54" t="s">
        <v>644</v>
      </c>
      <c r="J5182" s="54" t="s">
        <v>642</v>
      </c>
      <c r="K5182" s="54" t="s">
        <v>654</v>
      </c>
      <c r="L5182" s="89">
        <v>42790</v>
      </c>
      <c r="M5182" s="89"/>
      <c r="N5182" s="54" t="s">
        <v>655</v>
      </c>
      <c r="O5182" s="90">
        <v>6.6040350000000001E-4</v>
      </c>
      <c r="P5182" s="54">
        <v>1</v>
      </c>
    </row>
    <row r="5183" spans="1:16" ht="24">
      <c r="A5183" s="54" t="s">
        <v>225</v>
      </c>
      <c r="B5183" s="54" t="s">
        <v>185</v>
      </c>
      <c r="C5183" s="54" t="s">
        <v>1142</v>
      </c>
      <c r="D5183" s="54" t="s">
        <v>1542</v>
      </c>
      <c r="E5183" s="54" t="s">
        <v>1143</v>
      </c>
      <c r="F5183" s="54" t="s">
        <v>267</v>
      </c>
      <c r="G5183" s="54" t="s">
        <v>642</v>
      </c>
      <c r="H5183" s="54" t="s">
        <v>643</v>
      </c>
      <c r="I5183" s="54" t="s">
        <v>644</v>
      </c>
      <c r="J5183" s="54" t="s">
        <v>642</v>
      </c>
      <c r="K5183" s="54" t="s">
        <v>664</v>
      </c>
      <c r="L5183" s="89">
        <v>42790</v>
      </c>
      <c r="M5183" s="89"/>
      <c r="N5183" s="54" t="s">
        <v>665</v>
      </c>
      <c r="O5183" s="90">
        <v>1.9812104999999999E-3</v>
      </c>
      <c r="P5183" s="54">
        <v>3</v>
      </c>
    </row>
    <row r="5184" spans="1:16" ht="24">
      <c r="A5184" s="54" t="s">
        <v>225</v>
      </c>
      <c r="B5184" s="54" t="s">
        <v>185</v>
      </c>
      <c r="C5184" s="54" t="s">
        <v>1142</v>
      </c>
      <c r="D5184" s="54" t="s">
        <v>1542</v>
      </c>
      <c r="E5184" s="54" t="s">
        <v>1143</v>
      </c>
      <c r="F5184" s="54" t="s">
        <v>267</v>
      </c>
      <c r="G5184" s="54" t="s">
        <v>194</v>
      </c>
      <c r="H5184" s="54" t="s">
        <v>197</v>
      </c>
      <c r="I5184" s="54" t="s">
        <v>695</v>
      </c>
      <c r="J5184" s="54" t="s">
        <v>194</v>
      </c>
      <c r="K5184" s="54" t="s">
        <v>709</v>
      </c>
      <c r="L5184" s="89">
        <v>42888</v>
      </c>
      <c r="M5184" s="89"/>
      <c r="N5184" s="54" t="s">
        <v>710</v>
      </c>
      <c r="O5184" s="90">
        <v>6.6040350000000001E-4</v>
      </c>
      <c r="P5184" s="54">
        <v>1</v>
      </c>
    </row>
    <row r="5185" spans="1:16" ht="24">
      <c r="A5185" s="54" t="s">
        <v>225</v>
      </c>
      <c r="B5185" s="54" t="s">
        <v>185</v>
      </c>
      <c r="C5185" s="54" t="s">
        <v>1142</v>
      </c>
      <c r="D5185" s="54" t="s">
        <v>1542</v>
      </c>
      <c r="E5185" s="54" t="s">
        <v>1143</v>
      </c>
      <c r="F5185" s="54" t="s">
        <v>267</v>
      </c>
      <c r="G5185" s="54" t="s">
        <v>198</v>
      </c>
      <c r="H5185" s="54" t="s">
        <v>728</v>
      </c>
      <c r="I5185" s="54" t="s">
        <v>729</v>
      </c>
      <c r="J5185" s="54" t="s">
        <v>198</v>
      </c>
      <c r="K5185" s="54" t="s">
        <v>744</v>
      </c>
      <c r="L5185" s="89">
        <v>42657</v>
      </c>
      <c r="M5185" s="89"/>
      <c r="N5185" s="54" t="s">
        <v>745</v>
      </c>
      <c r="O5185" s="90">
        <v>6.6040350000000001E-4</v>
      </c>
      <c r="P5185" s="54">
        <v>1</v>
      </c>
    </row>
    <row r="5186" spans="1:16" ht="24">
      <c r="A5186" s="54" t="s">
        <v>225</v>
      </c>
      <c r="B5186" s="54" t="s">
        <v>185</v>
      </c>
      <c r="C5186" s="54" t="s">
        <v>1142</v>
      </c>
      <c r="D5186" s="54" t="s">
        <v>1542</v>
      </c>
      <c r="E5186" s="54" t="s">
        <v>1143</v>
      </c>
      <c r="F5186" s="54" t="s">
        <v>267</v>
      </c>
      <c r="G5186" s="54" t="s">
        <v>198</v>
      </c>
      <c r="H5186" s="54" t="s">
        <v>728</v>
      </c>
      <c r="I5186" s="54" t="s">
        <v>729</v>
      </c>
      <c r="J5186" s="54" t="s">
        <v>198</v>
      </c>
      <c r="K5186" s="54" t="s">
        <v>748</v>
      </c>
      <c r="L5186" s="89">
        <v>42657</v>
      </c>
      <c r="M5186" s="89"/>
      <c r="N5186" s="54" t="s">
        <v>749</v>
      </c>
      <c r="O5186" s="90">
        <v>1.320807E-3</v>
      </c>
      <c r="P5186" s="54">
        <v>2</v>
      </c>
    </row>
    <row r="5187" spans="1:16" ht="24">
      <c r="A5187" s="54" t="s">
        <v>225</v>
      </c>
      <c r="B5187" s="54" t="s">
        <v>185</v>
      </c>
      <c r="C5187" s="54" t="s">
        <v>1142</v>
      </c>
      <c r="D5187" s="54" t="s">
        <v>1542</v>
      </c>
      <c r="E5187" s="54" t="s">
        <v>1143</v>
      </c>
      <c r="F5187" s="54" t="s">
        <v>267</v>
      </c>
      <c r="G5187" s="54" t="s">
        <v>198</v>
      </c>
      <c r="H5187" s="54" t="s">
        <v>755</v>
      </c>
      <c r="I5187" s="54" t="s">
        <v>756</v>
      </c>
      <c r="J5187" s="54" t="s">
        <v>198</v>
      </c>
      <c r="K5187" s="54" t="s">
        <v>771</v>
      </c>
      <c r="L5187" s="89">
        <v>42101</v>
      </c>
      <c r="M5187" s="89"/>
      <c r="N5187" s="54" t="s">
        <v>772</v>
      </c>
      <c r="O5187" s="90">
        <v>1.320807E-3</v>
      </c>
      <c r="P5187" s="54">
        <v>2</v>
      </c>
    </row>
    <row r="5188" spans="1:16" ht="24">
      <c r="A5188" s="54" t="s">
        <v>225</v>
      </c>
      <c r="B5188" s="54" t="s">
        <v>185</v>
      </c>
      <c r="C5188" s="54" t="s">
        <v>1142</v>
      </c>
      <c r="D5188" s="54" t="s">
        <v>1542</v>
      </c>
      <c r="E5188" s="54" t="s">
        <v>1143</v>
      </c>
      <c r="F5188" s="54" t="s">
        <v>267</v>
      </c>
      <c r="G5188" s="54" t="s">
        <v>198</v>
      </c>
      <c r="H5188" s="54" t="s">
        <v>776</v>
      </c>
      <c r="I5188" s="54" t="s">
        <v>779</v>
      </c>
      <c r="J5188" s="54" t="s">
        <v>198</v>
      </c>
      <c r="K5188" s="54" t="s">
        <v>784</v>
      </c>
      <c r="L5188" s="89">
        <v>42307</v>
      </c>
      <c r="M5188" s="89"/>
      <c r="N5188" s="54" t="s">
        <v>785</v>
      </c>
      <c r="O5188" s="90">
        <v>6.6040350000000001E-4</v>
      </c>
      <c r="P5188" s="54">
        <v>1</v>
      </c>
    </row>
    <row r="5189" spans="1:16" ht="24">
      <c r="A5189" s="54" t="s">
        <v>225</v>
      </c>
      <c r="B5189" s="54" t="s">
        <v>185</v>
      </c>
      <c r="C5189" s="54" t="s">
        <v>1142</v>
      </c>
      <c r="D5189" s="54" t="s">
        <v>1542</v>
      </c>
      <c r="E5189" s="54" t="s">
        <v>1143</v>
      </c>
      <c r="F5189" s="54" t="s">
        <v>267</v>
      </c>
      <c r="G5189" s="54" t="s">
        <v>256</v>
      </c>
      <c r="H5189" s="54" t="s">
        <v>298</v>
      </c>
      <c r="I5189" s="54" t="s">
        <v>299</v>
      </c>
      <c r="J5189" s="54" t="s">
        <v>256</v>
      </c>
      <c r="K5189" s="54" t="s">
        <v>300</v>
      </c>
      <c r="L5189" s="89">
        <v>42601</v>
      </c>
      <c r="M5189" s="89"/>
      <c r="N5189" s="54" t="s">
        <v>301</v>
      </c>
      <c r="O5189" s="90">
        <v>6.6040350000000001E-4</v>
      </c>
      <c r="P5189" s="54">
        <v>1</v>
      </c>
    </row>
    <row r="5190" spans="1:16" ht="24">
      <c r="A5190" s="54" t="s">
        <v>225</v>
      </c>
      <c r="B5190" s="54" t="s">
        <v>185</v>
      </c>
      <c r="C5190" s="54" t="s">
        <v>1142</v>
      </c>
      <c r="D5190" s="54" t="s">
        <v>1542</v>
      </c>
      <c r="E5190" s="54" t="s">
        <v>1143</v>
      </c>
      <c r="F5190" s="54" t="s">
        <v>267</v>
      </c>
      <c r="G5190" s="54" t="s">
        <v>256</v>
      </c>
      <c r="H5190" s="54" t="s">
        <v>298</v>
      </c>
      <c r="I5190" s="54" t="s">
        <v>299</v>
      </c>
      <c r="J5190" s="54" t="s">
        <v>256</v>
      </c>
      <c r="K5190" s="54" t="s">
        <v>796</v>
      </c>
      <c r="L5190" s="89">
        <v>42601</v>
      </c>
      <c r="M5190" s="89"/>
      <c r="N5190" s="54" t="s">
        <v>797</v>
      </c>
      <c r="O5190" s="90">
        <v>6.6040350000000001E-4</v>
      </c>
      <c r="P5190" s="54">
        <v>1</v>
      </c>
    </row>
    <row r="5191" spans="1:16" ht="24">
      <c r="A5191" s="54" t="s">
        <v>225</v>
      </c>
      <c r="B5191" s="54" t="s">
        <v>185</v>
      </c>
      <c r="C5191" s="54" t="s">
        <v>1142</v>
      </c>
      <c r="D5191" s="54" t="s">
        <v>1542</v>
      </c>
      <c r="E5191" s="54" t="s">
        <v>1143</v>
      </c>
      <c r="F5191" s="54" t="s">
        <v>267</v>
      </c>
      <c r="G5191" s="54" t="s">
        <v>256</v>
      </c>
      <c r="H5191" s="54" t="s">
        <v>798</v>
      </c>
      <c r="I5191" s="54" t="s">
        <v>799</v>
      </c>
      <c r="J5191" s="54" t="s">
        <v>256</v>
      </c>
      <c r="K5191" s="54" t="s">
        <v>798</v>
      </c>
      <c r="L5191" s="89">
        <v>42944</v>
      </c>
      <c r="M5191" s="89"/>
      <c r="N5191" s="54" t="s">
        <v>800</v>
      </c>
      <c r="O5191" s="90">
        <v>1.320807E-3</v>
      </c>
      <c r="P5191" s="54">
        <v>2</v>
      </c>
    </row>
    <row r="5192" spans="1:16" ht="24">
      <c r="A5192" s="54" t="s">
        <v>225</v>
      </c>
      <c r="B5192" s="54" t="s">
        <v>185</v>
      </c>
      <c r="C5192" s="54" t="s">
        <v>1142</v>
      </c>
      <c r="D5192" s="54" t="s">
        <v>1542</v>
      </c>
      <c r="E5192" s="54" t="s">
        <v>1143</v>
      </c>
      <c r="F5192" s="54" t="s">
        <v>267</v>
      </c>
      <c r="G5192" s="54" t="s">
        <v>302</v>
      </c>
      <c r="H5192" s="54" t="s">
        <v>820</v>
      </c>
      <c r="I5192" s="54" t="s">
        <v>821</v>
      </c>
      <c r="J5192" s="54" t="s">
        <v>302</v>
      </c>
      <c r="K5192" s="54" t="s">
        <v>826</v>
      </c>
      <c r="L5192" s="89">
        <v>42594</v>
      </c>
      <c r="M5192" s="89"/>
      <c r="N5192" s="54" t="s">
        <v>827</v>
      </c>
      <c r="O5192" s="90">
        <v>1.320807E-3</v>
      </c>
      <c r="P5192" s="54">
        <v>2</v>
      </c>
    </row>
    <row r="5193" spans="1:16" ht="24">
      <c r="A5193" s="54" t="s">
        <v>225</v>
      </c>
      <c r="B5193" s="54" t="s">
        <v>185</v>
      </c>
      <c r="C5193" s="54" t="s">
        <v>1142</v>
      </c>
      <c r="D5193" s="54" t="s">
        <v>1542</v>
      </c>
      <c r="E5193" s="54" t="s">
        <v>1143</v>
      </c>
      <c r="F5193" s="54" t="s">
        <v>267</v>
      </c>
      <c r="G5193" s="54" t="s">
        <v>302</v>
      </c>
      <c r="H5193" s="54" t="s">
        <v>820</v>
      </c>
      <c r="I5193" s="54" t="s">
        <v>821</v>
      </c>
      <c r="J5193" s="54" t="s">
        <v>302</v>
      </c>
      <c r="K5193" s="54" t="s">
        <v>828</v>
      </c>
      <c r="L5193" s="89">
        <v>42594</v>
      </c>
      <c r="M5193" s="89"/>
      <c r="N5193" s="54" t="s">
        <v>829</v>
      </c>
      <c r="O5193" s="90">
        <v>1.320807E-3</v>
      </c>
      <c r="P5193" s="54">
        <v>2</v>
      </c>
    </row>
    <row r="5194" spans="1:16" ht="24">
      <c r="A5194" s="54" t="s">
        <v>225</v>
      </c>
      <c r="B5194" s="54" t="s">
        <v>185</v>
      </c>
      <c r="C5194" s="54" t="s">
        <v>1142</v>
      </c>
      <c r="D5194" s="54" t="s">
        <v>1542</v>
      </c>
      <c r="E5194" s="54" t="s">
        <v>1143</v>
      </c>
      <c r="F5194" s="54" t="s">
        <v>267</v>
      </c>
      <c r="G5194" s="54" t="s">
        <v>302</v>
      </c>
      <c r="H5194" s="54" t="s">
        <v>830</v>
      </c>
      <c r="I5194" s="54" t="s">
        <v>831</v>
      </c>
      <c r="J5194" s="54" t="s">
        <v>302</v>
      </c>
      <c r="K5194" s="54" t="s">
        <v>836</v>
      </c>
      <c r="L5194" s="89">
        <v>41695</v>
      </c>
      <c r="M5194" s="89"/>
      <c r="N5194" s="54" t="s">
        <v>837</v>
      </c>
      <c r="O5194" s="90">
        <v>6.6040350000000001E-4</v>
      </c>
      <c r="P5194" s="54">
        <v>1</v>
      </c>
    </row>
    <row r="5195" spans="1:16" ht="24">
      <c r="A5195" s="54" t="s">
        <v>225</v>
      </c>
      <c r="B5195" s="54" t="s">
        <v>185</v>
      </c>
      <c r="C5195" s="54" t="s">
        <v>1142</v>
      </c>
      <c r="D5195" s="54" t="s">
        <v>1542</v>
      </c>
      <c r="E5195" s="54" t="s">
        <v>1143</v>
      </c>
      <c r="F5195" s="54" t="s">
        <v>267</v>
      </c>
      <c r="G5195" s="54" t="s">
        <v>854</v>
      </c>
      <c r="H5195" s="54" t="s">
        <v>855</v>
      </c>
      <c r="I5195" s="54" t="s">
        <v>856</v>
      </c>
      <c r="J5195" s="54" t="s">
        <v>854</v>
      </c>
      <c r="K5195" s="54" t="s">
        <v>855</v>
      </c>
      <c r="L5195" s="89">
        <v>41688</v>
      </c>
      <c r="M5195" s="89"/>
      <c r="N5195" s="54" t="s">
        <v>861</v>
      </c>
      <c r="O5195" s="90">
        <v>1.84912983E-2</v>
      </c>
      <c r="P5195" s="54">
        <v>28</v>
      </c>
    </row>
    <row r="5196" spans="1:16" ht="24">
      <c r="A5196" s="54" t="s">
        <v>225</v>
      </c>
      <c r="B5196" s="54" t="s">
        <v>185</v>
      </c>
      <c r="C5196" s="54" t="s">
        <v>1142</v>
      </c>
      <c r="D5196" s="54" t="s">
        <v>1542</v>
      </c>
      <c r="E5196" s="54" t="s">
        <v>1143</v>
      </c>
      <c r="F5196" s="54" t="s">
        <v>267</v>
      </c>
      <c r="G5196" s="54" t="s">
        <v>854</v>
      </c>
      <c r="H5196" s="54" t="s">
        <v>855</v>
      </c>
      <c r="I5196" s="54" t="s">
        <v>856</v>
      </c>
      <c r="J5196" s="54" t="s">
        <v>854</v>
      </c>
      <c r="K5196" s="54" t="s">
        <v>862</v>
      </c>
      <c r="L5196" s="89">
        <v>41688</v>
      </c>
      <c r="M5196" s="89"/>
      <c r="N5196" s="54" t="s">
        <v>863</v>
      </c>
      <c r="O5196" s="90">
        <v>6.6040350000000001E-4</v>
      </c>
      <c r="P5196" s="54">
        <v>1</v>
      </c>
    </row>
    <row r="5197" spans="1:16" ht="24">
      <c r="A5197" s="54" t="s">
        <v>225</v>
      </c>
      <c r="B5197" s="54" t="s">
        <v>185</v>
      </c>
      <c r="C5197" s="54" t="s">
        <v>1142</v>
      </c>
      <c r="D5197" s="54" t="s">
        <v>1542</v>
      </c>
      <c r="E5197" s="54" t="s">
        <v>1143</v>
      </c>
      <c r="F5197" s="54" t="s">
        <v>267</v>
      </c>
      <c r="G5197" s="54" t="s">
        <v>854</v>
      </c>
      <c r="H5197" s="54" t="s">
        <v>855</v>
      </c>
      <c r="I5197" s="54" t="s">
        <v>856</v>
      </c>
      <c r="J5197" s="54" t="s">
        <v>854</v>
      </c>
      <c r="K5197" s="54" t="s">
        <v>866</v>
      </c>
      <c r="L5197" s="89">
        <v>41688</v>
      </c>
      <c r="M5197" s="89"/>
      <c r="N5197" s="54" t="s">
        <v>867</v>
      </c>
      <c r="O5197" s="90">
        <v>6.6040350000000001E-4</v>
      </c>
      <c r="P5197" s="54">
        <v>1</v>
      </c>
    </row>
    <row r="5198" spans="1:16" ht="24">
      <c r="A5198" s="54" t="s">
        <v>225</v>
      </c>
      <c r="B5198" s="54" t="s">
        <v>185</v>
      </c>
      <c r="C5198" s="54" t="s">
        <v>1142</v>
      </c>
      <c r="D5198" s="54" t="s">
        <v>1542</v>
      </c>
      <c r="E5198" s="54" t="s">
        <v>1143</v>
      </c>
      <c r="F5198" s="54" t="s">
        <v>267</v>
      </c>
      <c r="G5198" s="54" t="s">
        <v>854</v>
      </c>
      <c r="H5198" s="54" t="s">
        <v>855</v>
      </c>
      <c r="I5198" s="54" t="s">
        <v>856</v>
      </c>
      <c r="J5198" s="54" t="s">
        <v>854</v>
      </c>
      <c r="K5198" s="54" t="s">
        <v>870</v>
      </c>
      <c r="L5198" s="89">
        <v>41688</v>
      </c>
      <c r="M5198" s="89"/>
      <c r="N5198" s="54" t="s">
        <v>871</v>
      </c>
      <c r="O5198" s="90">
        <v>1.9812104999999999E-3</v>
      </c>
      <c r="P5198" s="54">
        <v>3</v>
      </c>
    </row>
    <row r="5199" spans="1:16" ht="24">
      <c r="A5199" s="54" t="s">
        <v>225</v>
      </c>
      <c r="B5199" s="54" t="s">
        <v>185</v>
      </c>
      <c r="C5199" s="54" t="s">
        <v>1142</v>
      </c>
      <c r="D5199" s="54" t="s">
        <v>1542</v>
      </c>
      <c r="E5199" s="54" t="s">
        <v>1143</v>
      </c>
      <c r="F5199" s="54" t="s">
        <v>267</v>
      </c>
      <c r="G5199" s="54" t="s">
        <v>854</v>
      </c>
      <c r="H5199" s="54" t="s">
        <v>855</v>
      </c>
      <c r="I5199" s="54" t="s">
        <v>856</v>
      </c>
      <c r="J5199" s="54" t="s">
        <v>854</v>
      </c>
      <c r="K5199" s="54" t="s">
        <v>872</v>
      </c>
      <c r="L5199" s="89">
        <v>41688</v>
      </c>
      <c r="M5199" s="89"/>
      <c r="N5199" s="54" t="s">
        <v>873</v>
      </c>
      <c r="O5199" s="90">
        <v>6.6040350000000001E-4</v>
      </c>
      <c r="P5199" s="54">
        <v>1</v>
      </c>
    </row>
    <row r="5200" spans="1:16" ht="24">
      <c r="A5200" s="54" t="s">
        <v>225</v>
      </c>
      <c r="B5200" s="54" t="s">
        <v>185</v>
      </c>
      <c r="C5200" s="54" t="s">
        <v>1142</v>
      </c>
      <c r="D5200" s="54" t="s">
        <v>1542</v>
      </c>
      <c r="E5200" s="54" t="s">
        <v>1143</v>
      </c>
      <c r="F5200" s="54" t="s">
        <v>267</v>
      </c>
      <c r="G5200" s="54" t="s">
        <v>854</v>
      </c>
      <c r="H5200" s="54" t="s">
        <v>855</v>
      </c>
      <c r="I5200" s="54" t="s">
        <v>856</v>
      </c>
      <c r="J5200" s="54" t="s">
        <v>854</v>
      </c>
      <c r="K5200" s="54" t="s">
        <v>874</v>
      </c>
      <c r="L5200" s="89">
        <v>41688</v>
      </c>
      <c r="M5200" s="89"/>
      <c r="N5200" s="54" t="s">
        <v>875</v>
      </c>
      <c r="O5200" s="90">
        <v>6.6040350000000001E-4</v>
      </c>
      <c r="P5200" s="54">
        <v>1</v>
      </c>
    </row>
    <row r="5201" spans="1:16" ht="24">
      <c r="A5201" s="54" t="s">
        <v>225</v>
      </c>
      <c r="B5201" s="54" t="s">
        <v>185</v>
      </c>
      <c r="C5201" s="54" t="s">
        <v>1142</v>
      </c>
      <c r="D5201" s="54" t="s">
        <v>1542</v>
      </c>
      <c r="E5201" s="54" t="s">
        <v>1143</v>
      </c>
      <c r="F5201" s="54" t="s">
        <v>267</v>
      </c>
      <c r="G5201" s="54" t="s">
        <v>349</v>
      </c>
      <c r="H5201" s="54" t="s">
        <v>884</v>
      </c>
      <c r="I5201" s="54" t="s">
        <v>885</v>
      </c>
      <c r="J5201" s="54" t="s">
        <v>349</v>
      </c>
      <c r="K5201" s="54" t="s">
        <v>886</v>
      </c>
      <c r="L5201" s="89">
        <v>42440</v>
      </c>
      <c r="M5201" s="89"/>
      <c r="N5201" s="54" t="s">
        <v>887</v>
      </c>
      <c r="O5201" s="90">
        <v>6.6040350000000001E-4</v>
      </c>
      <c r="P5201" s="54">
        <v>1</v>
      </c>
    </row>
    <row r="5202" spans="1:16" ht="24">
      <c r="A5202" s="54" t="s">
        <v>225</v>
      </c>
      <c r="B5202" s="54" t="s">
        <v>185</v>
      </c>
      <c r="C5202" s="54" t="s">
        <v>1142</v>
      </c>
      <c r="D5202" s="54" t="s">
        <v>1542</v>
      </c>
      <c r="E5202" s="54" t="s">
        <v>1143</v>
      </c>
      <c r="F5202" s="54" t="s">
        <v>267</v>
      </c>
      <c r="G5202" s="54" t="s">
        <v>349</v>
      </c>
      <c r="H5202" s="54" t="s">
        <v>884</v>
      </c>
      <c r="I5202" s="54" t="s">
        <v>885</v>
      </c>
      <c r="J5202" s="54" t="s">
        <v>349</v>
      </c>
      <c r="K5202" s="54" t="s">
        <v>890</v>
      </c>
      <c r="L5202" s="89">
        <v>42440</v>
      </c>
      <c r="M5202" s="89"/>
      <c r="N5202" s="54" t="s">
        <v>891</v>
      </c>
      <c r="O5202" s="90">
        <v>6.6040350000000001E-4</v>
      </c>
      <c r="P5202" s="54">
        <v>1</v>
      </c>
    </row>
    <row r="5203" spans="1:16" ht="24">
      <c r="A5203" s="54" t="s">
        <v>225</v>
      </c>
      <c r="B5203" s="54" t="s">
        <v>185</v>
      </c>
      <c r="C5203" s="54" t="s">
        <v>1142</v>
      </c>
      <c r="D5203" s="54" t="s">
        <v>1542</v>
      </c>
      <c r="E5203" s="54" t="s">
        <v>1143</v>
      </c>
      <c r="F5203" s="54" t="s">
        <v>267</v>
      </c>
      <c r="G5203" s="54" t="s">
        <v>349</v>
      </c>
      <c r="H5203" s="54" t="s">
        <v>884</v>
      </c>
      <c r="I5203" s="54" t="s">
        <v>885</v>
      </c>
      <c r="J5203" s="54" t="s">
        <v>349</v>
      </c>
      <c r="K5203" s="54" t="s">
        <v>892</v>
      </c>
      <c r="L5203" s="89">
        <v>42440</v>
      </c>
      <c r="M5203" s="89"/>
      <c r="N5203" s="54" t="s">
        <v>893</v>
      </c>
      <c r="O5203" s="90">
        <v>6.6040350000000001E-4</v>
      </c>
      <c r="P5203" s="54">
        <v>1</v>
      </c>
    </row>
    <row r="5204" spans="1:16" ht="24">
      <c r="A5204" s="54" t="s">
        <v>225</v>
      </c>
      <c r="B5204" s="54" t="s">
        <v>185</v>
      </c>
      <c r="C5204" s="54" t="s">
        <v>1142</v>
      </c>
      <c r="D5204" s="54" t="s">
        <v>1542</v>
      </c>
      <c r="E5204" s="54" t="s">
        <v>1143</v>
      </c>
      <c r="F5204" s="54" t="s">
        <v>267</v>
      </c>
      <c r="G5204" s="54" t="s">
        <v>349</v>
      </c>
      <c r="H5204" s="54" t="s">
        <v>884</v>
      </c>
      <c r="I5204" s="54" t="s">
        <v>885</v>
      </c>
      <c r="J5204" s="54" t="s">
        <v>349</v>
      </c>
      <c r="K5204" s="54" t="s">
        <v>896</v>
      </c>
      <c r="L5204" s="89">
        <v>42440</v>
      </c>
      <c r="M5204" s="89"/>
      <c r="N5204" s="54" t="s">
        <v>897</v>
      </c>
      <c r="O5204" s="90">
        <v>5.2832281000000014E-3</v>
      </c>
      <c r="P5204" s="54">
        <v>8</v>
      </c>
    </row>
    <row r="5205" spans="1:16" ht="24">
      <c r="A5205" s="54" t="s">
        <v>225</v>
      </c>
      <c r="B5205" s="54" t="s">
        <v>185</v>
      </c>
      <c r="C5205" s="54" t="s">
        <v>1142</v>
      </c>
      <c r="D5205" s="54" t="s">
        <v>1542</v>
      </c>
      <c r="E5205" s="54" t="s">
        <v>1143</v>
      </c>
      <c r="F5205" s="54" t="s">
        <v>267</v>
      </c>
      <c r="G5205" s="54" t="s">
        <v>353</v>
      </c>
      <c r="H5205" s="54" t="s">
        <v>923</v>
      </c>
      <c r="I5205" s="54" t="s">
        <v>924</v>
      </c>
      <c r="J5205" s="54" t="s">
        <v>353</v>
      </c>
      <c r="K5205" s="54" t="s">
        <v>928</v>
      </c>
      <c r="L5205" s="89">
        <v>42622</v>
      </c>
      <c r="M5205" s="89"/>
      <c r="N5205" s="54" t="s">
        <v>929</v>
      </c>
      <c r="O5205" s="90">
        <v>2.641614E-3</v>
      </c>
      <c r="P5205" s="54">
        <v>4</v>
      </c>
    </row>
    <row r="5206" spans="1:16" ht="24">
      <c r="A5206" s="54" t="s">
        <v>225</v>
      </c>
      <c r="B5206" s="54" t="s">
        <v>185</v>
      </c>
      <c r="C5206" s="54" t="s">
        <v>1142</v>
      </c>
      <c r="D5206" s="54" t="s">
        <v>1542</v>
      </c>
      <c r="E5206" s="54" t="s">
        <v>1143</v>
      </c>
      <c r="F5206" s="54" t="s">
        <v>267</v>
      </c>
      <c r="G5206" s="54" t="s">
        <v>199</v>
      </c>
      <c r="H5206" s="54" t="s">
        <v>200</v>
      </c>
      <c r="I5206" s="54" t="s">
        <v>936</v>
      </c>
      <c r="J5206" s="54" t="s">
        <v>199</v>
      </c>
      <c r="K5206" s="54" t="s">
        <v>943</v>
      </c>
      <c r="L5206" s="89">
        <v>42979</v>
      </c>
      <c r="M5206" s="89"/>
      <c r="N5206" s="54" t="s">
        <v>944</v>
      </c>
      <c r="O5206" s="90">
        <v>1.9812104999999999E-3</v>
      </c>
      <c r="P5206" s="54">
        <v>3</v>
      </c>
    </row>
    <row r="5207" spans="1:16" ht="24">
      <c r="A5207" s="54" t="s">
        <v>225</v>
      </c>
      <c r="B5207" s="54" t="s">
        <v>185</v>
      </c>
      <c r="C5207" s="54" t="s">
        <v>1142</v>
      </c>
      <c r="D5207" s="54" t="s">
        <v>1542</v>
      </c>
      <c r="E5207" s="54" t="s">
        <v>1143</v>
      </c>
      <c r="F5207" s="54" t="s">
        <v>267</v>
      </c>
      <c r="G5207" s="54" t="s">
        <v>199</v>
      </c>
      <c r="H5207" s="54" t="s">
        <v>200</v>
      </c>
      <c r="I5207" s="54" t="s">
        <v>936</v>
      </c>
      <c r="J5207" s="54" t="s">
        <v>199</v>
      </c>
      <c r="K5207" s="54" t="s">
        <v>945</v>
      </c>
      <c r="L5207" s="89">
        <v>42979</v>
      </c>
      <c r="M5207" s="89"/>
      <c r="N5207" s="54" t="s">
        <v>946</v>
      </c>
      <c r="O5207" s="90">
        <v>3.3020176000000002E-3</v>
      </c>
      <c r="P5207" s="54">
        <v>5</v>
      </c>
    </row>
    <row r="5208" spans="1:16" ht="24">
      <c r="A5208" s="54" t="s">
        <v>225</v>
      </c>
      <c r="B5208" s="54" t="s">
        <v>185</v>
      </c>
      <c r="C5208" s="54" t="s">
        <v>1142</v>
      </c>
      <c r="D5208" s="54" t="s">
        <v>1542</v>
      </c>
      <c r="E5208" s="54" t="s">
        <v>1143</v>
      </c>
      <c r="F5208" s="54" t="s">
        <v>267</v>
      </c>
      <c r="G5208" s="54" t="s">
        <v>199</v>
      </c>
      <c r="H5208" s="54" t="s">
        <v>200</v>
      </c>
      <c r="I5208" s="54" t="s">
        <v>936</v>
      </c>
      <c r="J5208" s="54" t="s">
        <v>199</v>
      </c>
      <c r="K5208" s="54" t="s">
        <v>949</v>
      </c>
      <c r="L5208" s="89">
        <v>42979</v>
      </c>
      <c r="M5208" s="89"/>
      <c r="N5208" s="54" t="s">
        <v>950</v>
      </c>
      <c r="O5208" s="90">
        <v>2.641614E-3</v>
      </c>
      <c r="P5208" s="54">
        <v>4</v>
      </c>
    </row>
    <row r="5209" spans="1:16" ht="24">
      <c r="A5209" s="54" t="s">
        <v>225</v>
      </c>
      <c r="B5209" s="54" t="s">
        <v>185</v>
      </c>
      <c r="C5209" s="54" t="s">
        <v>1142</v>
      </c>
      <c r="D5209" s="54" t="s">
        <v>1542</v>
      </c>
      <c r="E5209" s="54" t="s">
        <v>1143</v>
      </c>
      <c r="F5209" s="54" t="s">
        <v>267</v>
      </c>
      <c r="G5209" s="54" t="s">
        <v>199</v>
      </c>
      <c r="H5209" s="54" t="s">
        <v>201</v>
      </c>
      <c r="I5209" s="54" t="s">
        <v>310</v>
      </c>
      <c r="J5209" s="54" t="s">
        <v>199</v>
      </c>
      <c r="K5209" s="54" t="s">
        <v>956</v>
      </c>
      <c r="L5209" s="89">
        <v>41688</v>
      </c>
      <c r="M5209" s="89"/>
      <c r="N5209" s="54" t="s">
        <v>957</v>
      </c>
      <c r="O5209" s="90">
        <v>6.6040350000000001E-4</v>
      </c>
      <c r="P5209" s="54">
        <v>1</v>
      </c>
    </row>
    <row r="5210" spans="1:16" ht="24">
      <c r="A5210" s="54" t="s">
        <v>225</v>
      </c>
      <c r="B5210" s="54" t="s">
        <v>185</v>
      </c>
      <c r="C5210" s="54" t="s">
        <v>1142</v>
      </c>
      <c r="D5210" s="54" t="s">
        <v>1542</v>
      </c>
      <c r="E5210" s="54" t="s">
        <v>1143</v>
      </c>
      <c r="F5210" s="54" t="s">
        <v>267</v>
      </c>
      <c r="G5210" s="54" t="s">
        <v>199</v>
      </c>
      <c r="H5210" s="54" t="s">
        <v>201</v>
      </c>
      <c r="I5210" s="54" t="s">
        <v>310</v>
      </c>
      <c r="J5210" s="54" t="s">
        <v>199</v>
      </c>
      <c r="K5210" s="54" t="s">
        <v>964</v>
      </c>
      <c r="L5210" s="89">
        <v>41688</v>
      </c>
      <c r="M5210" s="89"/>
      <c r="N5210" s="54" t="s">
        <v>965</v>
      </c>
      <c r="O5210" s="90">
        <v>6.6040350000000001E-4</v>
      </c>
      <c r="P5210" s="54">
        <v>1</v>
      </c>
    </row>
    <row r="5211" spans="1:16" ht="24">
      <c r="A5211" s="54" t="s">
        <v>225</v>
      </c>
      <c r="B5211" s="54" t="s">
        <v>185</v>
      </c>
      <c r="C5211" s="54" t="s">
        <v>1142</v>
      </c>
      <c r="D5211" s="54" t="s">
        <v>1542</v>
      </c>
      <c r="E5211" s="54" t="s">
        <v>1143</v>
      </c>
      <c r="F5211" s="54" t="s">
        <v>267</v>
      </c>
      <c r="G5211" s="54" t="s">
        <v>199</v>
      </c>
      <c r="H5211" s="54" t="s">
        <v>201</v>
      </c>
      <c r="I5211" s="54" t="s">
        <v>310</v>
      </c>
      <c r="J5211" s="54" t="s">
        <v>199</v>
      </c>
      <c r="K5211" s="54" t="s">
        <v>966</v>
      </c>
      <c r="L5211" s="89">
        <v>41688</v>
      </c>
      <c r="M5211" s="89"/>
      <c r="N5211" s="54" t="s">
        <v>967</v>
      </c>
      <c r="O5211" s="90">
        <v>6.6040350999999999E-3</v>
      </c>
      <c r="P5211" s="54">
        <v>10</v>
      </c>
    </row>
    <row r="5212" spans="1:16" ht="24">
      <c r="A5212" s="54" t="s">
        <v>225</v>
      </c>
      <c r="B5212" s="54" t="s">
        <v>185</v>
      </c>
      <c r="C5212" s="54" t="s">
        <v>1142</v>
      </c>
      <c r="D5212" s="54" t="s">
        <v>1542</v>
      </c>
      <c r="E5212" s="54" t="s">
        <v>1143</v>
      </c>
      <c r="F5212" s="54" t="s">
        <v>267</v>
      </c>
      <c r="G5212" s="54" t="s">
        <v>202</v>
      </c>
      <c r="H5212" s="54" t="s">
        <v>203</v>
      </c>
      <c r="I5212" s="54" t="s">
        <v>996</v>
      </c>
      <c r="J5212" s="54" t="s">
        <v>202</v>
      </c>
      <c r="K5212" s="54" t="s">
        <v>1005</v>
      </c>
      <c r="L5212" s="89">
        <v>42136</v>
      </c>
      <c r="M5212" s="89"/>
      <c r="N5212" s="54" t="s">
        <v>1006</v>
      </c>
      <c r="O5212" s="90">
        <v>2.641614E-3</v>
      </c>
      <c r="P5212" s="54">
        <v>4</v>
      </c>
    </row>
    <row r="5213" spans="1:16" ht="24">
      <c r="A5213" s="54" t="s">
        <v>225</v>
      </c>
      <c r="B5213" s="54" t="s">
        <v>185</v>
      </c>
      <c r="C5213" s="54" t="s">
        <v>1142</v>
      </c>
      <c r="D5213" s="54" t="s">
        <v>1542</v>
      </c>
      <c r="E5213" s="54" t="s">
        <v>1143</v>
      </c>
      <c r="F5213" s="54" t="s">
        <v>267</v>
      </c>
      <c r="G5213" s="54" t="s">
        <v>202</v>
      </c>
      <c r="H5213" s="54" t="s">
        <v>1011</v>
      </c>
      <c r="I5213" s="54" t="s">
        <v>1012</v>
      </c>
      <c r="J5213" s="54" t="s">
        <v>202</v>
      </c>
      <c r="K5213" s="54" t="s">
        <v>1015</v>
      </c>
      <c r="L5213" s="89">
        <v>41982</v>
      </c>
      <c r="M5213" s="89"/>
      <c r="N5213" s="54" t="s">
        <v>1016</v>
      </c>
      <c r="O5213" s="90">
        <v>6.6040350000000001E-4</v>
      </c>
      <c r="P5213" s="54">
        <v>1</v>
      </c>
    </row>
    <row r="5214" spans="1:16" ht="24">
      <c r="A5214" s="54" t="s">
        <v>225</v>
      </c>
      <c r="B5214" s="54" t="s">
        <v>185</v>
      </c>
      <c r="C5214" s="54" t="s">
        <v>1142</v>
      </c>
      <c r="D5214" s="54" t="s">
        <v>1542</v>
      </c>
      <c r="E5214" s="54" t="s">
        <v>1143</v>
      </c>
      <c r="F5214" s="54" t="s">
        <v>267</v>
      </c>
      <c r="G5214" s="54" t="s">
        <v>1018</v>
      </c>
      <c r="H5214" s="54" t="s">
        <v>1019</v>
      </c>
      <c r="I5214" s="54" t="s">
        <v>1020</v>
      </c>
      <c r="J5214" s="54" t="s">
        <v>1018</v>
      </c>
      <c r="K5214" s="54" t="s">
        <v>1027</v>
      </c>
      <c r="L5214" s="89">
        <v>41688</v>
      </c>
      <c r="M5214" s="89"/>
      <c r="N5214" s="54" t="s">
        <v>1028</v>
      </c>
      <c r="O5214" s="90">
        <v>6.6040350000000001E-4</v>
      </c>
      <c r="P5214" s="54">
        <v>1</v>
      </c>
    </row>
    <row r="5215" spans="1:16" ht="24">
      <c r="A5215" s="54" t="s">
        <v>225</v>
      </c>
      <c r="B5215" s="54" t="s">
        <v>185</v>
      </c>
      <c r="C5215" s="54" t="s">
        <v>1142</v>
      </c>
      <c r="D5215" s="54" t="s">
        <v>1542</v>
      </c>
      <c r="E5215" s="54" t="s">
        <v>1143</v>
      </c>
      <c r="F5215" s="54" t="s">
        <v>267</v>
      </c>
      <c r="G5215" s="54" t="s">
        <v>1018</v>
      </c>
      <c r="H5215" s="54" t="s">
        <v>1019</v>
      </c>
      <c r="I5215" s="54" t="s">
        <v>1020</v>
      </c>
      <c r="J5215" s="54" t="s">
        <v>1018</v>
      </c>
      <c r="K5215" s="54" t="s">
        <v>1031</v>
      </c>
      <c r="L5215" s="89">
        <v>41688</v>
      </c>
      <c r="M5215" s="89"/>
      <c r="N5215" s="54" t="s">
        <v>1032</v>
      </c>
      <c r="O5215" s="90">
        <v>1.320807E-3</v>
      </c>
      <c r="P5215" s="54">
        <v>2</v>
      </c>
    </row>
    <row r="5216" spans="1:16" ht="24">
      <c r="A5216" s="54" t="s">
        <v>225</v>
      </c>
      <c r="B5216" s="54" t="s">
        <v>185</v>
      </c>
      <c r="C5216" s="54" t="s">
        <v>1142</v>
      </c>
      <c r="D5216" s="54" t="s">
        <v>1542</v>
      </c>
      <c r="E5216" s="54" t="s">
        <v>1143</v>
      </c>
      <c r="F5216" s="54" t="s">
        <v>267</v>
      </c>
      <c r="G5216" s="54" t="s">
        <v>1018</v>
      </c>
      <c r="H5216" s="54" t="s">
        <v>1019</v>
      </c>
      <c r="I5216" s="54" t="s">
        <v>1020</v>
      </c>
      <c r="J5216" s="54" t="s">
        <v>1018</v>
      </c>
      <c r="K5216" s="54" t="s">
        <v>1037</v>
      </c>
      <c r="L5216" s="89">
        <v>41688</v>
      </c>
      <c r="M5216" s="89"/>
      <c r="N5216" s="54" t="s">
        <v>1038</v>
      </c>
      <c r="O5216" s="90">
        <v>6.6040350000000001E-4</v>
      </c>
      <c r="P5216" s="54">
        <v>1</v>
      </c>
    </row>
    <row r="5217" spans="1:16" ht="24">
      <c r="A5217" s="54" t="s">
        <v>225</v>
      </c>
      <c r="B5217" s="54" t="s">
        <v>185</v>
      </c>
      <c r="C5217" s="54" t="s">
        <v>1142</v>
      </c>
      <c r="D5217" s="54" t="s">
        <v>1542</v>
      </c>
      <c r="E5217" s="54" t="s">
        <v>1143</v>
      </c>
      <c r="F5217" s="54" t="s">
        <v>267</v>
      </c>
      <c r="G5217" s="54" t="s">
        <v>204</v>
      </c>
      <c r="H5217" s="54" t="s">
        <v>205</v>
      </c>
      <c r="I5217" s="54" t="s">
        <v>324</v>
      </c>
      <c r="J5217" s="54" t="s">
        <v>204</v>
      </c>
      <c r="K5217" s="54" t="s">
        <v>329</v>
      </c>
      <c r="L5217" s="89">
        <v>42171</v>
      </c>
      <c r="M5217" s="89"/>
      <c r="N5217" s="54" t="s">
        <v>330</v>
      </c>
      <c r="O5217" s="90">
        <v>2.641614E-3</v>
      </c>
      <c r="P5217" s="54">
        <v>4</v>
      </c>
    </row>
    <row r="5218" spans="1:16" ht="24">
      <c r="A5218" s="54" t="s">
        <v>225</v>
      </c>
      <c r="B5218" s="54" t="s">
        <v>185</v>
      </c>
      <c r="C5218" s="54" t="s">
        <v>1142</v>
      </c>
      <c r="D5218" s="54" t="s">
        <v>1542</v>
      </c>
      <c r="E5218" s="54" t="s">
        <v>1143</v>
      </c>
      <c r="F5218" s="54" t="s">
        <v>267</v>
      </c>
      <c r="G5218" s="54" t="s">
        <v>204</v>
      </c>
      <c r="H5218" s="54" t="s">
        <v>205</v>
      </c>
      <c r="I5218" s="54" t="s">
        <v>324</v>
      </c>
      <c r="J5218" s="54" t="s">
        <v>204</v>
      </c>
      <c r="K5218" s="54" t="s">
        <v>1065</v>
      </c>
      <c r="L5218" s="89">
        <v>42171</v>
      </c>
      <c r="M5218" s="89"/>
      <c r="N5218" s="54" t="s">
        <v>1066</v>
      </c>
      <c r="O5218" s="90">
        <v>2.641614E-3</v>
      </c>
      <c r="P5218" s="54">
        <v>4</v>
      </c>
    </row>
    <row r="5219" spans="1:16" ht="24">
      <c r="A5219" s="54" t="s">
        <v>225</v>
      </c>
      <c r="B5219" s="54" t="s">
        <v>185</v>
      </c>
      <c r="C5219" s="54" t="s">
        <v>1142</v>
      </c>
      <c r="D5219" s="54" t="s">
        <v>1542</v>
      </c>
      <c r="E5219" s="54" t="s">
        <v>1143</v>
      </c>
      <c r="F5219" s="54" t="s">
        <v>267</v>
      </c>
      <c r="G5219" s="54" t="s">
        <v>204</v>
      </c>
      <c r="H5219" s="54" t="s">
        <v>206</v>
      </c>
      <c r="I5219" s="54" t="s">
        <v>1069</v>
      </c>
      <c r="J5219" s="54" t="s">
        <v>204</v>
      </c>
      <c r="K5219" s="54" t="s">
        <v>1072</v>
      </c>
      <c r="L5219" s="89">
        <v>41688</v>
      </c>
      <c r="M5219" s="89"/>
      <c r="N5219" s="54" t="s">
        <v>1073</v>
      </c>
      <c r="O5219" s="90">
        <v>1.320807E-3</v>
      </c>
      <c r="P5219" s="54">
        <v>2</v>
      </c>
    </row>
    <row r="5220" spans="1:16" ht="24">
      <c r="A5220" s="54" t="s">
        <v>225</v>
      </c>
      <c r="B5220" s="54" t="s">
        <v>185</v>
      </c>
      <c r="C5220" s="54" t="s">
        <v>1142</v>
      </c>
      <c r="D5220" s="54" t="s">
        <v>1542</v>
      </c>
      <c r="E5220" s="54" t="s">
        <v>1143</v>
      </c>
      <c r="F5220" s="54" t="s">
        <v>267</v>
      </c>
      <c r="G5220" s="54" t="s">
        <v>360</v>
      </c>
      <c r="H5220" s="54" t="s">
        <v>1094</v>
      </c>
      <c r="I5220" s="54" t="s">
        <v>1095</v>
      </c>
      <c r="J5220" s="54" t="s">
        <v>360</v>
      </c>
      <c r="K5220" s="54" t="s">
        <v>1096</v>
      </c>
      <c r="L5220" s="89">
        <v>42671</v>
      </c>
      <c r="M5220" s="89"/>
      <c r="N5220" s="54" t="s">
        <v>1097</v>
      </c>
      <c r="O5220" s="90">
        <v>6.6040350000000001E-4</v>
      </c>
      <c r="P5220" s="54">
        <v>1</v>
      </c>
    </row>
    <row r="5221" spans="1:16" ht="24">
      <c r="A5221" s="54" t="s">
        <v>225</v>
      </c>
      <c r="B5221" s="54" t="s">
        <v>185</v>
      </c>
      <c r="C5221" s="54" t="s">
        <v>1142</v>
      </c>
      <c r="D5221" s="54" t="s">
        <v>1542</v>
      </c>
      <c r="E5221" s="54" t="s">
        <v>1143</v>
      </c>
      <c r="F5221" s="54" t="s">
        <v>267</v>
      </c>
      <c r="G5221" s="54" t="s">
        <v>360</v>
      </c>
      <c r="H5221" s="54" t="s">
        <v>1094</v>
      </c>
      <c r="I5221" s="54" t="s">
        <v>1095</v>
      </c>
      <c r="J5221" s="54" t="s">
        <v>360</v>
      </c>
      <c r="K5221" s="54" t="s">
        <v>1102</v>
      </c>
      <c r="L5221" s="89">
        <v>42671</v>
      </c>
      <c r="M5221" s="89"/>
      <c r="N5221" s="54" t="s">
        <v>1103</v>
      </c>
      <c r="O5221" s="90">
        <v>1.320807E-3</v>
      </c>
      <c r="P5221" s="54">
        <v>2</v>
      </c>
    </row>
    <row r="5222" spans="1:16" ht="24">
      <c r="A5222" s="54" t="s">
        <v>225</v>
      </c>
      <c r="B5222" s="54" t="s">
        <v>185</v>
      </c>
      <c r="C5222" s="54" t="s">
        <v>1142</v>
      </c>
      <c r="D5222" s="54" t="s">
        <v>1542</v>
      </c>
      <c r="E5222" s="54" t="s">
        <v>1143</v>
      </c>
      <c r="F5222" s="54" t="s">
        <v>267</v>
      </c>
      <c r="G5222" s="54" t="s">
        <v>360</v>
      </c>
      <c r="H5222" s="54" t="s">
        <v>1094</v>
      </c>
      <c r="I5222" s="54" t="s">
        <v>1095</v>
      </c>
      <c r="J5222" s="54" t="s">
        <v>360</v>
      </c>
      <c r="K5222" s="54" t="s">
        <v>361</v>
      </c>
      <c r="L5222" s="89">
        <v>42671</v>
      </c>
      <c r="M5222" s="89"/>
      <c r="N5222" s="54" t="s">
        <v>1104</v>
      </c>
      <c r="O5222" s="90">
        <v>6.6040350000000001E-4</v>
      </c>
      <c r="P5222" s="54">
        <v>1</v>
      </c>
    </row>
    <row r="5223" spans="1:16" ht="24">
      <c r="A5223" s="54" t="s">
        <v>225</v>
      </c>
      <c r="B5223" s="54" t="s">
        <v>185</v>
      </c>
      <c r="C5223" s="54" t="s">
        <v>1142</v>
      </c>
      <c r="D5223" s="54" t="s">
        <v>1542</v>
      </c>
      <c r="E5223" s="54" t="s">
        <v>1143</v>
      </c>
      <c r="F5223" s="54" t="s">
        <v>267</v>
      </c>
      <c r="G5223" s="54" t="s">
        <v>360</v>
      </c>
      <c r="H5223" s="54" t="s">
        <v>1094</v>
      </c>
      <c r="I5223" s="54" t="s">
        <v>1095</v>
      </c>
      <c r="J5223" s="54" t="s">
        <v>360</v>
      </c>
      <c r="K5223" s="54" t="s">
        <v>1107</v>
      </c>
      <c r="L5223" s="89">
        <v>42671</v>
      </c>
      <c r="M5223" s="89"/>
      <c r="N5223" s="54" t="s">
        <v>1108</v>
      </c>
      <c r="O5223" s="90">
        <v>1.320807E-3</v>
      </c>
      <c r="P5223" s="54">
        <v>2</v>
      </c>
    </row>
    <row r="5224" spans="1:16" ht="24">
      <c r="A5224" s="54" t="s">
        <v>225</v>
      </c>
      <c r="B5224" s="54" t="s">
        <v>185</v>
      </c>
      <c r="C5224" s="54" t="s">
        <v>1142</v>
      </c>
      <c r="D5224" s="54" t="s">
        <v>1542</v>
      </c>
      <c r="E5224" s="54" t="s">
        <v>1143</v>
      </c>
      <c r="F5224" s="54" t="s">
        <v>267</v>
      </c>
      <c r="G5224" s="54" t="s">
        <v>360</v>
      </c>
      <c r="H5224" s="54" t="s">
        <v>1094</v>
      </c>
      <c r="I5224" s="54" t="s">
        <v>1095</v>
      </c>
      <c r="J5224" s="54" t="s">
        <v>360</v>
      </c>
      <c r="K5224" s="54" t="s">
        <v>1111</v>
      </c>
      <c r="L5224" s="89">
        <v>42671</v>
      </c>
      <c r="M5224" s="89"/>
      <c r="N5224" s="54" t="s">
        <v>1112</v>
      </c>
      <c r="O5224" s="90">
        <v>1.9812104999999999E-3</v>
      </c>
      <c r="P5224" s="54">
        <v>3</v>
      </c>
    </row>
    <row r="5225" spans="1:16" ht="24">
      <c r="A5225" s="54" t="s">
        <v>225</v>
      </c>
      <c r="B5225" s="54" t="s">
        <v>185</v>
      </c>
      <c r="C5225" s="54" t="s">
        <v>1142</v>
      </c>
      <c r="D5225" s="54" t="s">
        <v>1542</v>
      </c>
      <c r="E5225" s="54" t="s">
        <v>1143</v>
      </c>
      <c r="F5225" s="54" t="s">
        <v>267</v>
      </c>
      <c r="G5225" s="54" t="s">
        <v>192</v>
      </c>
      <c r="H5225" s="54" t="s">
        <v>275</v>
      </c>
      <c r="I5225" s="54" t="s">
        <v>276</v>
      </c>
      <c r="J5225" s="54" t="s">
        <v>192</v>
      </c>
      <c r="K5225" s="54" t="s">
        <v>277</v>
      </c>
      <c r="L5225" s="89">
        <v>41898</v>
      </c>
      <c r="M5225" s="89"/>
      <c r="N5225" s="54" t="s">
        <v>278</v>
      </c>
      <c r="O5225" s="90">
        <v>2.641614E-3</v>
      </c>
      <c r="P5225" s="54">
        <v>4</v>
      </c>
    </row>
    <row r="5226" spans="1:16" ht="24">
      <c r="A5226" s="54" t="s">
        <v>225</v>
      </c>
      <c r="B5226" s="54" t="s">
        <v>185</v>
      </c>
      <c r="C5226" s="54" t="s">
        <v>1142</v>
      </c>
      <c r="D5226" s="54" t="s">
        <v>1542</v>
      </c>
      <c r="E5226" s="54" t="s">
        <v>1143</v>
      </c>
      <c r="F5226" s="54" t="s">
        <v>267</v>
      </c>
      <c r="G5226" s="54" t="s">
        <v>192</v>
      </c>
      <c r="H5226" s="54" t="s">
        <v>473</v>
      </c>
      <c r="I5226" s="54" t="s">
        <v>474</v>
      </c>
      <c r="J5226" s="54" t="s">
        <v>192</v>
      </c>
      <c r="K5226" s="54" t="s">
        <v>483</v>
      </c>
      <c r="L5226" s="89">
        <v>41695</v>
      </c>
      <c r="M5226" s="89"/>
      <c r="N5226" s="54" t="s">
        <v>484</v>
      </c>
      <c r="O5226" s="90">
        <v>6.6040350000000001E-4</v>
      </c>
      <c r="P5226" s="54">
        <v>1</v>
      </c>
    </row>
    <row r="5227" spans="1:16" ht="24">
      <c r="A5227" s="54" t="s">
        <v>225</v>
      </c>
      <c r="B5227" s="54" t="s">
        <v>185</v>
      </c>
      <c r="C5227" s="54" t="s">
        <v>1142</v>
      </c>
      <c r="D5227" s="54" t="s">
        <v>1542</v>
      </c>
      <c r="E5227" s="54" t="s">
        <v>1143</v>
      </c>
      <c r="F5227" s="54" t="s">
        <v>267</v>
      </c>
      <c r="G5227" s="54" t="s">
        <v>283</v>
      </c>
      <c r="H5227" s="54" t="s">
        <v>595</v>
      </c>
      <c r="I5227" s="54" t="s">
        <v>596</v>
      </c>
      <c r="J5227" s="54" t="s">
        <v>283</v>
      </c>
      <c r="K5227" s="54" t="s">
        <v>599</v>
      </c>
      <c r="L5227" s="89">
        <v>41695</v>
      </c>
      <c r="M5227" s="89"/>
      <c r="N5227" s="54" t="s">
        <v>600</v>
      </c>
      <c r="O5227" s="90">
        <v>6.6040350000000001E-4</v>
      </c>
      <c r="P5227" s="54">
        <v>1</v>
      </c>
    </row>
    <row r="5228" spans="1:16" ht="24">
      <c r="A5228" s="54" t="s">
        <v>225</v>
      </c>
      <c r="B5228" s="54" t="s">
        <v>185</v>
      </c>
      <c r="C5228" s="54" t="s">
        <v>1142</v>
      </c>
      <c r="D5228" s="54" t="s">
        <v>1542</v>
      </c>
      <c r="E5228" s="54" t="s">
        <v>1143</v>
      </c>
      <c r="F5228" s="54" t="s">
        <v>267</v>
      </c>
      <c r="G5228" s="54" t="s">
        <v>194</v>
      </c>
      <c r="H5228" s="54" t="s">
        <v>195</v>
      </c>
      <c r="I5228" s="54" t="s">
        <v>673</v>
      </c>
      <c r="J5228" s="54" t="s">
        <v>194</v>
      </c>
      <c r="K5228" s="54" t="s">
        <v>691</v>
      </c>
      <c r="L5228" s="89">
        <v>41814</v>
      </c>
      <c r="M5228" s="89"/>
      <c r="N5228" s="54" t="s">
        <v>692</v>
      </c>
      <c r="O5228" s="90">
        <v>1.320807E-3</v>
      </c>
      <c r="P5228" s="54">
        <v>2</v>
      </c>
    </row>
    <row r="5229" spans="1:16" ht="24">
      <c r="A5229" s="54" t="s">
        <v>225</v>
      </c>
      <c r="B5229" s="54" t="s">
        <v>185</v>
      </c>
      <c r="C5229" s="54" t="s">
        <v>1142</v>
      </c>
      <c r="D5229" s="54" t="s">
        <v>1542</v>
      </c>
      <c r="E5229" s="54" t="s">
        <v>1143</v>
      </c>
      <c r="F5229" s="54" t="s">
        <v>267</v>
      </c>
      <c r="G5229" s="54" t="s">
        <v>302</v>
      </c>
      <c r="H5229" s="54" t="s">
        <v>303</v>
      </c>
      <c r="I5229" s="54" t="s">
        <v>304</v>
      </c>
      <c r="J5229" s="54" t="s">
        <v>302</v>
      </c>
      <c r="K5229" s="54" t="s">
        <v>803</v>
      </c>
      <c r="L5229" s="89">
        <v>41695</v>
      </c>
      <c r="M5229" s="89"/>
      <c r="N5229" s="54" t="s">
        <v>804</v>
      </c>
      <c r="O5229" s="90">
        <v>6.6040350000000001E-4</v>
      </c>
      <c r="P5229" s="54">
        <v>1</v>
      </c>
    </row>
    <row r="5230" spans="1:16" ht="24">
      <c r="A5230" s="54" t="s">
        <v>225</v>
      </c>
      <c r="B5230" s="54" t="s">
        <v>185</v>
      </c>
      <c r="C5230" s="54" t="s">
        <v>1142</v>
      </c>
      <c r="D5230" s="54" t="s">
        <v>1542</v>
      </c>
      <c r="E5230" s="54" t="s">
        <v>1143</v>
      </c>
      <c r="F5230" s="54" t="s">
        <v>267</v>
      </c>
      <c r="G5230" s="54" t="s">
        <v>854</v>
      </c>
      <c r="H5230" s="54" t="s">
        <v>876</v>
      </c>
      <c r="I5230" s="54" t="s">
        <v>877</v>
      </c>
      <c r="J5230" s="54" t="s">
        <v>854</v>
      </c>
      <c r="K5230" s="54" t="s">
        <v>880</v>
      </c>
      <c r="L5230" s="89">
        <v>41695</v>
      </c>
      <c r="M5230" s="89"/>
      <c r="N5230" s="54" t="s">
        <v>881</v>
      </c>
      <c r="O5230" s="90">
        <v>6.6040350000000001E-4</v>
      </c>
      <c r="P5230" s="54">
        <v>1</v>
      </c>
    </row>
    <row r="5231" spans="1:16" ht="24">
      <c r="A5231" s="54" t="s">
        <v>225</v>
      </c>
      <c r="B5231" s="54" t="s">
        <v>185</v>
      </c>
      <c r="C5231" s="54" t="s">
        <v>1142</v>
      </c>
      <c r="D5231" s="54" t="s">
        <v>1542</v>
      </c>
      <c r="E5231" s="54" t="s">
        <v>1143</v>
      </c>
      <c r="F5231" s="54" t="s">
        <v>267</v>
      </c>
      <c r="G5231" s="54" t="s">
        <v>854</v>
      </c>
      <c r="H5231" s="54" t="s">
        <v>876</v>
      </c>
      <c r="I5231" s="54" t="s">
        <v>877</v>
      </c>
      <c r="J5231" s="54" t="s">
        <v>854</v>
      </c>
      <c r="K5231" s="54" t="s">
        <v>872</v>
      </c>
      <c r="L5231" s="89">
        <v>41695</v>
      </c>
      <c r="M5231" s="89"/>
      <c r="N5231" s="54" t="s">
        <v>882</v>
      </c>
      <c r="O5231" s="90">
        <v>6.6040350000000001E-4</v>
      </c>
      <c r="P5231" s="54">
        <v>1</v>
      </c>
    </row>
    <row r="5232" spans="1:16" ht="24">
      <c r="A5232" s="54" t="s">
        <v>225</v>
      </c>
      <c r="B5232" s="54" t="s">
        <v>185</v>
      </c>
      <c r="C5232" s="54" t="s">
        <v>1142</v>
      </c>
      <c r="D5232" s="54" t="s">
        <v>1542</v>
      </c>
      <c r="E5232" s="54" t="s">
        <v>1143</v>
      </c>
      <c r="F5232" s="54" t="s">
        <v>267</v>
      </c>
      <c r="G5232" s="54" t="s">
        <v>854</v>
      </c>
      <c r="H5232" s="54" t="s">
        <v>876</v>
      </c>
      <c r="I5232" s="54" t="s">
        <v>877</v>
      </c>
      <c r="J5232" s="54" t="s">
        <v>854</v>
      </c>
      <c r="K5232" s="54" t="s">
        <v>876</v>
      </c>
      <c r="L5232" s="89">
        <v>41695</v>
      </c>
      <c r="M5232" s="89"/>
      <c r="N5232" s="54" t="s">
        <v>883</v>
      </c>
      <c r="O5232" s="90">
        <v>6.6040350000000001E-4</v>
      </c>
      <c r="P5232" s="54">
        <v>1</v>
      </c>
    </row>
    <row r="5233" spans="1:19" ht="24">
      <c r="A5233" s="54" t="s">
        <v>225</v>
      </c>
      <c r="B5233" s="54" t="s">
        <v>185</v>
      </c>
      <c r="C5233" s="54" t="s">
        <v>1142</v>
      </c>
      <c r="D5233" s="54" t="s">
        <v>1542</v>
      </c>
      <c r="E5233" s="54" t="s">
        <v>1143</v>
      </c>
      <c r="F5233" s="54" t="s">
        <v>267</v>
      </c>
      <c r="G5233" s="54" t="s">
        <v>199</v>
      </c>
      <c r="H5233" s="54" t="s">
        <v>971</v>
      </c>
      <c r="I5233" s="54" t="s">
        <v>972</v>
      </c>
      <c r="J5233" s="54" t="s">
        <v>199</v>
      </c>
      <c r="K5233" s="54" t="s">
        <v>973</v>
      </c>
      <c r="L5233" s="89">
        <v>41695</v>
      </c>
      <c r="M5233" s="89"/>
      <c r="N5233" s="54" t="s">
        <v>974</v>
      </c>
      <c r="O5233" s="90">
        <v>5.9436315999999998E-3</v>
      </c>
      <c r="P5233" s="54">
        <v>9</v>
      </c>
    </row>
    <row r="5234" spans="1:19" ht="24">
      <c r="A5234" s="54" t="s">
        <v>225</v>
      </c>
      <c r="B5234" s="54" t="s">
        <v>185</v>
      </c>
      <c r="C5234" s="54" t="s">
        <v>1142</v>
      </c>
      <c r="D5234" s="54" t="s">
        <v>1542</v>
      </c>
      <c r="E5234" s="54" t="s">
        <v>1143</v>
      </c>
      <c r="F5234" s="54" t="s">
        <v>267</v>
      </c>
      <c r="G5234" s="54" t="s">
        <v>199</v>
      </c>
      <c r="H5234" s="54" t="s">
        <v>971</v>
      </c>
      <c r="I5234" s="54" t="s">
        <v>972</v>
      </c>
      <c r="J5234" s="54" t="s">
        <v>199</v>
      </c>
      <c r="K5234" s="54" t="s">
        <v>981</v>
      </c>
      <c r="L5234" s="89">
        <v>41695</v>
      </c>
      <c r="M5234" s="89"/>
      <c r="N5234" s="54" t="s">
        <v>982</v>
      </c>
      <c r="O5234" s="90">
        <v>1.320807E-3</v>
      </c>
      <c r="P5234" s="54">
        <v>2</v>
      </c>
    </row>
    <row r="5235" spans="1:19">
      <c r="A5235" s="85"/>
      <c r="B5235" s="85"/>
      <c r="C5235" s="85"/>
      <c r="D5235" s="85"/>
      <c r="E5235" s="85"/>
      <c r="F5235" s="85"/>
      <c r="G5235" s="85"/>
      <c r="H5235" s="85"/>
      <c r="I5235" s="85"/>
      <c r="J5235" s="85"/>
      <c r="K5235" s="85"/>
      <c r="L5235" s="85"/>
      <c r="M5235" s="85"/>
      <c r="N5235" s="85" t="s">
        <v>1400</v>
      </c>
      <c r="O5235" s="91">
        <v>3178.6848070904898</v>
      </c>
      <c r="P5235" s="100">
        <v>700681</v>
      </c>
    </row>
    <row r="5236" spans="1:19">
      <c r="A5236" s="81"/>
      <c r="B5236" s="81"/>
      <c r="C5236" s="81"/>
      <c r="D5236" s="81"/>
      <c r="E5236" s="81"/>
      <c r="F5236" s="81"/>
      <c r="G5236" s="81"/>
      <c r="H5236" s="81"/>
      <c r="I5236" s="81"/>
      <c r="J5236" s="81"/>
      <c r="K5236" s="81"/>
      <c r="L5236" s="81"/>
      <c r="M5236" s="81"/>
      <c r="N5236" s="108" t="s">
        <v>1463</v>
      </c>
      <c r="O5236" s="105">
        <v>0.46</v>
      </c>
      <c r="P5236" s="111"/>
    </row>
    <row r="5237" spans="1:19">
      <c r="A5237" s="81"/>
      <c r="B5237" s="81"/>
      <c r="C5237" s="81"/>
      <c r="D5237" s="81"/>
      <c r="E5237" s="81"/>
      <c r="F5237" s="81"/>
      <c r="G5237" s="81"/>
      <c r="H5237" s="81"/>
      <c r="I5237" s="81"/>
      <c r="J5237" s="81"/>
      <c r="K5237" s="81"/>
      <c r="L5237" s="81"/>
      <c r="M5237" s="81"/>
      <c r="N5237" s="109" t="s">
        <v>1544</v>
      </c>
      <c r="O5237" s="105">
        <v>17.420000000000002</v>
      </c>
      <c r="P5237" s="111"/>
    </row>
    <row r="5238" spans="1:19">
      <c r="A5238" s="67"/>
      <c r="B5238" s="67"/>
      <c r="C5238" s="67"/>
      <c r="D5238" s="67"/>
      <c r="E5238" s="67"/>
      <c r="F5238" s="67"/>
      <c r="G5238" s="67"/>
      <c r="H5238" s="67"/>
      <c r="I5238" s="67"/>
      <c r="J5238" s="67"/>
      <c r="K5238" s="72"/>
      <c r="L5238" s="67"/>
      <c r="M5238" s="67"/>
      <c r="N5238" s="109" t="s">
        <v>112</v>
      </c>
      <c r="O5238" s="106">
        <v>6.8799999999999946</v>
      </c>
      <c r="P5238" s="73"/>
    </row>
    <row r="5239" spans="1:19">
      <c r="A5239" s="67"/>
      <c r="B5239" s="67"/>
      <c r="C5239" s="67"/>
      <c r="D5239" s="67"/>
      <c r="E5239" s="67"/>
      <c r="F5239" s="67"/>
      <c r="G5239" s="67"/>
      <c r="H5239" s="67"/>
      <c r="I5239" s="67"/>
      <c r="J5239" s="67"/>
      <c r="K5239" s="72"/>
      <c r="L5239" s="67"/>
      <c r="M5239" s="67"/>
      <c r="N5239" s="104" t="s">
        <v>169</v>
      </c>
      <c r="O5239" s="107">
        <v>3203.44480709049</v>
      </c>
      <c r="P5239" s="73"/>
    </row>
    <row r="5243" spans="1:19">
      <c r="N5243" s="2" t="s">
        <v>1672</v>
      </c>
      <c r="O5243"/>
      <c r="P5243"/>
      <c r="Q5243"/>
      <c r="R5243"/>
      <c r="S5243"/>
    </row>
    <row r="5244" spans="1:19">
      <c r="N5244" s="2" t="s">
        <v>22</v>
      </c>
      <c r="O5244" t="s">
        <v>120</v>
      </c>
      <c r="P5244"/>
      <c r="Q5244"/>
      <c r="R5244"/>
      <c r="S5244"/>
    </row>
    <row r="5245" spans="1:19">
      <c r="N5245" s="3" t="s">
        <v>254</v>
      </c>
      <c r="O5245" s="221">
        <v>0.92598200000000019</v>
      </c>
      <c r="P5245"/>
      <c r="Q5245"/>
      <c r="R5245"/>
      <c r="S5245"/>
    </row>
    <row r="5246" spans="1:19">
      <c r="N5246" s="219" t="s">
        <v>271</v>
      </c>
      <c r="O5246" s="221">
        <v>0.92598200000000019</v>
      </c>
      <c r="P5246"/>
      <c r="Q5246"/>
      <c r="R5246"/>
      <c r="S5246"/>
    </row>
    <row r="5247" spans="1:19">
      <c r="N5247" s="3" t="s">
        <v>360</v>
      </c>
      <c r="O5247" s="221">
        <v>30.160731357299998</v>
      </c>
      <c r="P5247"/>
      <c r="Q5247"/>
      <c r="R5247"/>
      <c r="S5247"/>
    </row>
    <row r="5248" spans="1:19">
      <c r="N5248" s="219" t="s">
        <v>361</v>
      </c>
      <c r="O5248" s="221">
        <v>0.32229699999999994</v>
      </c>
      <c r="P5248"/>
      <c r="Q5248"/>
      <c r="R5248"/>
      <c r="S5248"/>
    </row>
    <row r="5249" spans="14:19">
      <c r="N5249" s="219" t="s">
        <v>1113</v>
      </c>
      <c r="O5249" s="221">
        <v>1.4556947994999998</v>
      </c>
      <c r="P5249"/>
      <c r="Q5249"/>
      <c r="R5249"/>
      <c r="S5249"/>
    </row>
    <row r="5250" spans="14:19">
      <c r="N5250" s="219" t="s">
        <v>1094</v>
      </c>
      <c r="O5250" s="221">
        <v>28.382739557799997</v>
      </c>
      <c r="P5250"/>
      <c r="Q5250"/>
      <c r="R5250"/>
      <c r="S5250"/>
    </row>
    <row r="5251" spans="14:19">
      <c r="N5251" s="3" t="s">
        <v>204</v>
      </c>
      <c r="O5251" s="221">
        <v>570.2503095748998</v>
      </c>
      <c r="P5251"/>
      <c r="Q5251"/>
      <c r="R5251"/>
      <c r="S5251"/>
    </row>
    <row r="5252" spans="14:19">
      <c r="N5252" s="219" t="s">
        <v>206</v>
      </c>
      <c r="O5252" s="221">
        <v>337.66535665839967</v>
      </c>
      <c r="P5252"/>
      <c r="Q5252"/>
      <c r="R5252"/>
      <c r="S5252"/>
    </row>
    <row r="5253" spans="14:19">
      <c r="N5253" s="219" t="s">
        <v>331</v>
      </c>
      <c r="O5253" s="221">
        <v>69.031203163599983</v>
      </c>
      <c r="P5253"/>
      <c r="Q5253"/>
      <c r="R5253"/>
      <c r="S5253"/>
    </row>
    <row r="5254" spans="14:19">
      <c r="N5254" s="219" t="s">
        <v>1088</v>
      </c>
      <c r="O5254" s="221">
        <v>4.6871999999999997E-2</v>
      </c>
      <c r="P5254"/>
      <c r="Q5254"/>
      <c r="R5254"/>
      <c r="S5254"/>
    </row>
    <row r="5255" spans="14:19">
      <c r="N5255" s="219" t="s">
        <v>1668</v>
      </c>
      <c r="O5255" s="221">
        <v>5.3988895999999998E-3</v>
      </c>
      <c r="P5255"/>
      <c r="Q5255"/>
      <c r="R5255"/>
      <c r="S5255"/>
    </row>
    <row r="5256" spans="14:19">
      <c r="N5256" s="219" t="s">
        <v>205</v>
      </c>
      <c r="O5256" s="221">
        <v>163.50147886330012</v>
      </c>
      <c r="P5256"/>
      <c r="Q5256"/>
      <c r="R5256"/>
      <c r="S5256"/>
    </row>
    <row r="5257" spans="14:19">
      <c r="N5257" s="3" t="s">
        <v>207</v>
      </c>
      <c r="O5257" s="221">
        <v>223.11199084509997</v>
      </c>
      <c r="P5257"/>
      <c r="Q5257"/>
      <c r="R5257"/>
      <c r="S5257"/>
    </row>
    <row r="5258" spans="14:19">
      <c r="N5258" s="219" t="s">
        <v>207</v>
      </c>
      <c r="O5258" s="221">
        <v>218.07213394089993</v>
      </c>
      <c r="P5258"/>
      <c r="Q5258"/>
      <c r="R5258"/>
      <c r="S5258"/>
    </row>
    <row r="5259" spans="14:19">
      <c r="N5259" s="219" t="s">
        <v>322</v>
      </c>
      <c r="O5259" s="221">
        <v>2.8708735199999998E-2</v>
      </c>
      <c r="P5259"/>
      <c r="Q5259"/>
      <c r="R5259"/>
      <c r="S5259"/>
    </row>
    <row r="5260" spans="14:19">
      <c r="N5260" s="219" t="s">
        <v>320</v>
      </c>
      <c r="O5260" s="221">
        <v>1.382393</v>
      </c>
      <c r="P5260"/>
      <c r="Q5260"/>
      <c r="R5260"/>
      <c r="S5260"/>
    </row>
    <row r="5261" spans="14:19">
      <c r="N5261" s="219" t="s">
        <v>340</v>
      </c>
      <c r="O5261" s="221">
        <v>0.52046286760000005</v>
      </c>
      <c r="P5261"/>
      <c r="Q5261"/>
      <c r="R5261"/>
      <c r="S5261"/>
    </row>
    <row r="5262" spans="14:19">
      <c r="N5262" s="219" t="s">
        <v>337</v>
      </c>
      <c r="O5262" s="221">
        <v>3.1082923014000006</v>
      </c>
      <c r="P5262"/>
      <c r="Q5262"/>
      <c r="R5262"/>
      <c r="S5262"/>
    </row>
    <row r="5263" spans="14:19">
      <c r="N5263" s="3" t="s">
        <v>1018</v>
      </c>
      <c r="O5263" s="221">
        <v>24.476117381600002</v>
      </c>
      <c r="P5263"/>
      <c r="Q5263"/>
      <c r="R5263"/>
      <c r="S5263"/>
    </row>
    <row r="5264" spans="14:19">
      <c r="N5264" s="219" t="s">
        <v>1019</v>
      </c>
      <c r="O5264" s="221">
        <v>24.476117381600002</v>
      </c>
      <c r="P5264"/>
      <c r="Q5264"/>
      <c r="R5264"/>
      <c r="S5264"/>
    </row>
    <row r="5265" spans="14:19">
      <c r="N5265" s="3" t="s">
        <v>202</v>
      </c>
      <c r="O5265" s="221">
        <v>126.63204489</v>
      </c>
      <c r="P5265"/>
      <c r="Q5265"/>
      <c r="R5265"/>
      <c r="S5265"/>
    </row>
    <row r="5266" spans="14:19">
      <c r="N5266" s="219" t="s">
        <v>1011</v>
      </c>
      <c r="O5266" s="221">
        <v>7.4618979600999999</v>
      </c>
      <c r="P5266"/>
      <c r="Q5266"/>
      <c r="R5266"/>
      <c r="S5266"/>
    </row>
    <row r="5267" spans="14:19">
      <c r="N5267" s="219" t="s">
        <v>1403</v>
      </c>
      <c r="O5267" s="221">
        <v>109.0658132937</v>
      </c>
      <c r="P5267"/>
      <c r="Q5267"/>
      <c r="R5267"/>
      <c r="S5267"/>
    </row>
    <row r="5268" spans="14:19">
      <c r="N5268" s="219" t="s">
        <v>203</v>
      </c>
      <c r="O5268" s="221">
        <v>6.0294350360000006</v>
      </c>
      <c r="P5268"/>
      <c r="Q5268"/>
      <c r="R5268"/>
      <c r="S5268"/>
    </row>
    <row r="5269" spans="14:19">
      <c r="N5269" s="219" t="s">
        <v>993</v>
      </c>
      <c r="O5269" s="221">
        <v>1.7142399459000022</v>
      </c>
      <c r="P5269"/>
      <c r="Q5269"/>
      <c r="R5269"/>
      <c r="S5269"/>
    </row>
    <row r="5270" spans="14:19">
      <c r="N5270" s="219" t="s">
        <v>1412</v>
      </c>
      <c r="O5270" s="221">
        <v>2.3606586543000003</v>
      </c>
      <c r="P5270"/>
      <c r="Q5270"/>
      <c r="R5270"/>
      <c r="S5270"/>
    </row>
    <row r="5271" spans="14:19">
      <c r="N5271" s="3" t="s">
        <v>1467</v>
      </c>
      <c r="O5271" s="221">
        <v>21.717259285899999</v>
      </c>
      <c r="P5271"/>
      <c r="Q5271"/>
      <c r="R5271"/>
      <c r="S5271"/>
    </row>
    <row r="5272" spans="14:19">
      <c r="N5272" s="219" t="s">
        <v>1468</v>
      </c>
      <c r="O5272" s="221">
        <v>21.717259285899999</v>
      </c>
      <c r="P5272"/>
      <c r="Q5272"/>
      <c r="R5272"/>
      <c r="S5272"/>
    </row>
    <row r="5273" spans="14:19">
      <c r="N5273" s="3" t="s">
        <v>199</v>
      </c>
      <c r="O5273" s="221">
        <v>756.21306440690023</v>
      </c>
      <c r="P5273"/>
      <c r="Q5273"/>
      <c r="R5273"/>
      <c r="S5273"/>
    </row>
    <row r="5274" spans="14:19">
      <c r="N5274" s="219" t="s">
        <v>971</v>
      </c>
      <c r="O5274" s="221">
        <v>89.600132921699995</v>
      </c>
      <c r="P5274"/>
      <c r="Q5274"/>
      <c r="R5274"/>
      <c r="S5274"/>
    </row>
    <row r="5275" spans="14:19">
      <c r="N5275" s="219" t="s">
        <v>201</v>
      </c>
      <c r="O5275" s="221">
        <v>303.84551404960024</v>
      </c>
      <c r="P5275"/>
      <c r="Q5275"/>
      <c r="R5275"/>
      <c r="S5275"/>
    </row>
    <row r="5276" spans="14:19">
      <c r="N5276" s="219" t="s">
        <v>941</v>
      </c>
      <c r="O5276" s="221">
        <v>117.5540801496</v>
      </c>
      <c r="P5276"/>
      <c r="Q5276"/>
      <c r="R5276"/>
      <c r="S5276"/>
    </row>
    <row r="5277" spans="14:19">
      <c r="N5277" s="219" t="s">
        <v>953</v>
      </c>
      <c r="O5277" s="221">
        <v>17.049541747500008</v>
      </c>
      <c r="P5277"/>
      <c r="Q5277"/>
      <c r="R5277"/>
      <c r="S5277"/>
    </row>
    <row r="5278" spans="14:19">
      <c r="N5278" s="219" t="s">
        <v>1129</v>
      </c>
      <c r="O5278" s="221">
        <v>3.608858205999999</v>
      </c>
      <c r="P5278"/>
      <c r="Q5278"/>
      <c r="R5278"/>
      <c r="S5278"/>
    </row>
    <row r="5279" spans="14:19">
      <c r="N5279" s="219" t="s">
        <v>937</v>
      </c>
      <c r="O5279" s="221">
        <v>1.0858E-2</v>
      </c>
      <c r="P5279"/>
      <c r="Q5279"/>
      <c r="R5279"/>
      <c r="S5279"/>
    </row>
    <row r="5280" spans="14:19">
      <c r="N5280" s="219" t="s">
        <v>200</v>
      </c>
      <c r="O5280" s="221">
        <v>224.54407933249999</v>
      </c>
      <c r="P5280"/>
      <c r="Q5280"/>
      <c r="R5280"/>
      <c r="S5280"/>
    </row>
    <row r="5281" spans="14:19">
      <c r="N5281" s="3" t="s">
        <v>353</v>
      </c>
      <c r="O5281" s="221">
        <v>64.402887020399959</v>
      </c>
      <c r="P5281"/>
      <c r="Q5281"/>
      <c r="R5281"/>
      <c r="S5281"/>
    </row>
    <row r="5282" spans="14:19">
      <c r="N5282" s="219" t="s">
        <v>357</v>
      </c>
      <c r="O5282" s="221">
        <v>1.3007469999999999</v>
      </c>
      <c r="P5282"/>
      <c r="Q5282"/>
      <c r="R5282"/>
      <c r="S5282"/>
    </row>
    <row r="5283" spans="14:19">
      <c r="N5283" s="219" t="s">
        <v>354</v>
      </c>
      <c r="O5283" s="221">
        <v>0.79209799999999997</v>
      </c>
      <c r="P5283"/>
      <c r="Q5283"/>
      <c r="R5283"/>
      <c r="S5283"/>
    </row>
    <row r="5284" spans="14:19">
      <c r="N5284" s="219" t="s">
        <v>923</v>
      </c>
      <c r="O5284" s="221">
        <v>62.310042020399955</v>
      </c>
      <c r="P5284"/>
      <c r="Q5284"/>
      <c r="R5284"/>
      <c r="S5284"/>
    </row>
    <row r="5285" spans="14:19">
      <c r="N5285" s="3" t="s">
        <v>349</v>
      </c>
      <c r="O5285" s="221">
        <v>18.056960271899996</v>
      </c>
      <c r="P5285"/>
      <c r="Q5285"/>
      <c r="R5285"/>
      <c r="S5285"/>
    </row>
    <row r="5286" spans="14:19">
      <c r="N5286" s="219" t="s">
        <v>350</v>
      </c>
      <c r="O5286" s="221">
        <v>1.2355208200000003</v>
      </c>
      <c r="P5286"/>
      <c r="Q5286"/>
      <c r="R5286"/>
      <c r="S5286"/>
    </row>
    <row r="5287" spans="14:19">
      <c r="N5287" s="219" t="s">
        <v>915</v>
      </c>
      <c r="O5287" s="221">
        <v>4.9322283136999996</v>
      </c>
      <c r="P5287"/>
      <c r="Q5287"/>
      <c r="R5287"/>
      <c r="S5287"/>
    </row>
    <row r="5288" spans="14:19">
      <c r="N5288" s="219" t="s">
        <v>1146</v>
      </c>
      <c r="O5288" s="221">
        <v>9.1772508599999983E-2</v>
      </c>
      <c r="P5288"/>
      <c r="Q5288"/>
      <c r="R5288"/>
      <c r="S5288"/>
    </row>
    <row r="5289" spans="14:19">
      <c r="N5289" s="219" t="s">
        <v>904</v>
      </c>
      <c r="O5289" s="221">
        <v>2.3731292275000007</v>
      </c>
      <c r="P5289"/>
      <c r="Q5289"/>
      <c r="R5289"/>
      <c r="S5289"/>
    </row>
    <row r="5290" spans="14:19">
      <c r="N5290" s="219" t="s">
        <v>884</v>
      </c>
      <c r="O5290" s="221">
        <v>6.6943094020999965</v>
      </c>
      <c r="P5290"/>
      <c r="Q5290"/>
      <c r="R5290"/>
      <c r="S5290"/>
    </row>
    <row r="5291" spans="14:19">
      <c r="N5291" s="219" t="s">
        <v>1533</v>
      </c>
      <c r="O5291" s="221">
        <v>2.73</v>
      </c>
      <c r="P5291"/>
      <c r="Q5291"/>
      <c r="R5291"/>
      <c r="S5291"/>
    </row>
    <row r="5292" spans="14:19">
      <c r="N5292" s="3" t="s">
        <v>854</v>
      </c>
      <c r="O5292" s="221">
        <v>138.28921974330001</v>
      </c>
      <c r="P5292"/>
      <c r="Q5292"/>
      <c r="R5292"/>
      <c r="S5292"/>
    </row>
    <row r="5293" spans="14:19">
      <c r="N5293" s="219" t="s">
        <v>876</v>
      </c>
      <c r="O5293" s="221">
        <v>61.352618712800037</v>
      </c>
      <c r="P5293"/>
      <c r="Q5293"/>
      <c r="R5293"/>
      <c r="S5293"/>
    </row>
    <row r="5294" spans="14:19">
      <c r="N5294" s="219" t="s">
        <v>855</v>
      </c>
      <c r="O5294" s="221">
        <v>76.936601030499986</v>
      </c>
      <c r="P5294"/>
      <c r="Q5294"/>
      <c r="R5294"/>
      <c r="S5294"/>
    </row>
    <row r="5295" spans="14:19">
      <c r="N5295" s="3" t="s">
        <v>302</v>
      </c>
      <c r="O5295" s="221">
        <v>100.52231856089999</v>
      </c>
      <c r="P5295"/>
      <c r="Q5295"/>
      <c r="R5295"/>
      <c r="S5295"/>
    </row>
    <row r="5296" spans="14:19">
      <c r="N5296" s="219" t="s">
        <v>830</v>
      </c>
      <c r="O5296" s="221">
        <v>8.2995071006000014</v>
      </c>
      <c r="P5296"/>
      <c r="Q5296"/>
      <c r="R5296"/>
      <c r="S5296"/>
    </row>
    <row r="5297" spans="14:19">
      <c r="N5297" s="219" t="s">
        <v>820</v>
      </c>
      <c r="O5297" s="221">
        <v>0.6311608055000002</v>
      </c>
      <c r="P5297"/>
      <c r="Q5297"/>
      <c r="R5297"/>
      <c r="S5297"/>
    </row>
    <row r="5298" spans="14:19">
      <c r="N5298" s="219" t="s">
        <v>303</v>
      </c>
      <c r="O5298" s="221">
        <v>91.591650654799992</v>
      </c>
      <c r="P5298"/>
      <c r="Q5298"/>
      <c r="R5298"/>
      <c r="S5298"/>
    </row>
    <row r="5299" spans="14:19">
      <c r="N5299" s="3" t="s">
        <v>256</v>
      </c>
      <c r="O5299" s="221">
        <v>31.127001088199989</v>
      </c>
      <c r="P5299"/>
      <c r="Q5299"/>
      <c r="R5299"/>
      <c r="S5299"/>
    </row>
    <row r="5300" spans="14:19">
      <c r="N5300" s="219" t="s">
        <v>1393</v>
      </c>
      <c r="O5300" s="221">
        <v>0.57294457220000006</v>
      </c>
      <c r="P5300"/>
      <c r="Q5300"/>
      <c r="R5300"/>
      <c r="S5300"/>
    </row>
    <row r="5301" spans="14:19">
      <c r="N5301" s="219" t="s">
        <v>798</v>
      </c>
      <c r="O5301" s="221">
        <v>3.1750384896000003</v>
      </c>
      <c r="P5301"/>
      <c r="Q5301"/>
      <c r="R5301"/>
      <c r="S5301"/>
    </row>
    <row r="5302" spans="14:19">
      <c r="N5302" s="219" t="s">
        <v>298</v>
      </c>
      <c r="O5302" s="221">
        <v>26.006382534399989</v>
      </c>
      <c r="P5302"/>
      <c r="Q5302"/>
      <c r="R5302"/>
      <c r="S5302"/>
    </row>
    <row r="5303" spans="14:19">
      <c r="N5303" s="219" t="s">
        <v>788</v>
      </c>
      <c r="O5303" s="221">
        <v>0.57440449200000021</v>
      </c>
      <c r="P5303"/>
      <c r="Q5303"/>
      <c r="R5303"/>
      <c r="S5303"/>
    </row>
    <row r="5304" spans="14:19">
      <c r="N5304" s="219" t="s">
        <v>300</v>
      </c>
      <c r="O5304" s="221">
        <v>0.79823100000000002</v>
      </c>
      <c r="P5304"/>
      <c r="Q5304"/>
      <c r="R5304"/>
      <c r="S5304"/>
    </row>
    <row r="5305" spans="14:19">
      <c r="N5305" s="3" t="s">
        <v>198</v>
      </c>
      <c r="O5305" s="221">
        <v>11.6421085928</v>
      </c>
      <c r="P5305"/>
      <c r="Q5305"/>
      <c r="R5305"/>
      <c r="S5305"/>
    </row>
    <row r="5306" spans="14:19">
      <c r="N5306" s="219" t="s">
        <v>776</v>
      </c>
      <c r="O5306" s="221">
        <v>5.3205437144000012</v>
      </c>
      <c r="P5306"/>
      <c r="Q5306"/>
      <c r="R5306"/>
      <c r="S5306"/>
    </row>
    <row r="5307" spans="14:19">
      <c r="N5307" s="219" t="s">
        <v>773</v>
      </c>
      <c r="O5307" s="221">
        <v>0.23413189109999985</v>
      </c>
      <c r="P5307"/>
      <c r="Q5307"/>
      <c r="R5307"/>
      <c r="S5307"/>
    </row>
    <row r="5308" spans="14:19">
      <c r="N5308" s="219" t="s">
        <v>755</v>
      </c>
      <c r="O5308" s="221">
        <v>3.4314843021999994</v>
      </c>
      <c r="P5308"/>
      <c r="Q5308"/>
      <c r="R5308"/>
      <c r="S5308"/>
    </row>
    <row r="5309" spans="14:19">
      <c r="N5309" s="219" t="s">
        <v>752</v>
      </c>
      <c r="O5309" s="221">
        <v>0.89570881569999972</v>
      </c>
      <c r="P5309"/>
      <c r="Q5309"/>
      <c r="R5309"/>
      <c r="S5309"/>
    </row>
    <row r="5310" spans="14:19">
      <c r="N5310" s="219" t="s">
        <v>728</v>
      </c>
      <c r="O5310" s="221">
        <v>1.7602398694000005</v>
      </c>
      <c r="P5310"/>
      <c r="Q5310"/>
      <c r="R5310"/>
      <c r="S5310"/>
    </row>
    <row r="5311" spans="14:19">
      <c r="N5311" s="3" t="s">
        <v>194</v>
      </c>
      <c r="O5311" s="221">
        <v>59.16676143410001</v>
      </c>
      <c r="P5311"/>
      <c r="Q5311"/>
      <c r="R5311"/>
      <c r="S5311"/>
    </row>
    <row r="5312" spans="14:19">
      <c r="N5312" s="219" t="s">
        <v>725</v>
      </c>
      <c r="O5312" s="221">
        <v>16.554614104599999</v>
      </c>
      <c r="P5312"/>
      <c r="Q5312"/>
      <c r="R5312"/>
      <c r="S5312"/>
    </row>
    <row r="5313" spans="1:19">
      <c r="N5313" s="219" t="s">
        <v>346</v>
      </c>
      <c r="O5313" s="221">
        <v>8.8748468402999965</v>
      </c>
      <c r="P5313"/>
      <c r="Q5313"/>
      <c r="R5313"/>
      <c r="S5313"/>
    </row>
    <row r="5314" spans="1:19">
      <c r="N5314" s="219" t="s">
        <v>715</v>
      </c>
      <c r="O5314" s="221">
        <v>5.5806290668999985</v>
      </c>
      <c r="P5314"/>
      <c r="Q5314"/>
      <c r="R5314"/>
      <c r="S5314"/>
    </row>
    <row r="5315" spans="1:19">
      <c r="N5315" s="219" t="s">
        <v>197</v>
      </c>
      <c r="O5315" s="221">
        <v>10.0041411653</v>
      </c>
      <c r="P5315"/>
      <c r="Q5315"/>
      <c r="R5315"/>
      <c r="S5315"/>
    </row>
    <row r="5316" spans="1:19">
      <c r="N5316" s="219" t="s">
        <v>195</v>
      </c>
      <c r="O5316" s="221">
        <v>18.152530257000013</v>
      </c>
      <c r="P5316"/>
      <c r="Q5316"/>
      <c r="R5316"/>
      <c r="S5316"/>
    </row>
    <row r="5317" spans="1:19">
      <c r="N5317" s="3" t="s">
        <v>642</v>
      </c>
      <c r="O5317" s="221">
        <v>114.9963090743</v>
      </c>
      <c r="P5317"/>
      <c r="Q5317"/>
      <c r="R5317"/>
      <c r="S5317"/>
    </row>
    <row r="5318" spans="1:19">
      <c r="N5318" s="219" t="s">
        <v>643</v>
      </c>
      <c r="O5318" s="221">
        <v>114.9963090743</v>
      </c>
      <c r="P5318"/>
      <c r="Q5318"/>
      <c r="R5318"/>
      <c r="S5318"/>
    </row>
    <row r="5319" spans="1:19">
      <c r="N5319" s="3" t="s">
        <v>620</v>
      </c>
      <c r="O5319" s="221">
        <v>4.4730964066999981</v>
      </c>
      <c r="P5319"/>
      <c r="Q5319"/>
      <c r="R5319"/>
      <c r="S5319"/>
    </row>
    <row r="5320" spans="1:19">
      <c r="N5320" s="219" t="s">
        <v>621</v>
      </c>
      <c r="O5320" s="221">
        <v>3.113600266399998</v>
      </c>
      <c r="P5320"/>
      <c r="Q5320"/>
      <c r="R5320"/>
      <c r="S5320"/>
    </row>
    <row r="5321" spans="1:19">
      <c r="N5321" s="219" t="s">
        <v>1409</v>
      </c>
      <c r="O5321" s="221">
        <v>1.3594961403000001</v>
      </c>
      <c r="P5321"/>
      <c r="Q5321"/>
      <c r="R5321"/>
      <c r="S5321"/>
    </row>
    <row r="5322" spans="1:19">
      <c r="N5322" s="3" t="s">
        <v>283</v>
      </c>
      <c r="O5322" s="221">
        <v>185.06702271449993</v>
      </c>
      <c r="P5322"/>
      <c r="Q5322"/>
      <c r="R5322"/>
      <c r="S5322"/>
    </row>
    <row r="5323" spans="1:19">
      <c r="N5323" s="219" t="s">
        <v>295</v>
      </c>
      <c r="O5323" s="221">
        <v>9.5069775288999967</v>
      </c>
      <c r="P5323"/>
      <c r="Q5323"/>
      <c r="R5323"/>
      <c r="S5323"/>
    </row>
    <row r="5324" spans="1:19">
      <c r="N5324" s="219" t="s">
        <v>557</v>
      </c>
      <c r="O5324" s="221">
        <v>0.80371614069999964</v>
      </c>
      <c r="P5324"/>
      <c r="Q5324"/>
      <c r="R5324"/>
      <c r="S5324"/>
    </row>
    <row r="5325" spans="1:19">
      <c r="N5325" s="219" t="s">
        <v>595</v>
      </c>
      <c r="O5325" s="221">
        <v>76.583390086300099</v>
      </c>
      <c r="P5325"/>
      <c r="Q5325"/>
      <c r="R5325"/>
      <c r="S5325"/>
    </row>
    <row r="5326" spans="1:19">
      <c r="N5326" s="219" t="s">
        <v>592</v>
      </c>
      <c r="O5326" s="221">
        <v>3.1719343127000017</v>
      </c>
      <c r="P5326"/>
      <c r="Q5326"/>
      <c r="R5326"/>
      <c r="S5326"/>
    </row>
    <row r="5327" spans="1:19">
      <c r="N5327" s="219" t="s">
        <v>193</v>
      </c>
      <c r="O5327" s="221">
        <v>10.007444842100002</v>
      </c>
      <c r="P5327"/>
      <c r="Q5327"/>
      <c r="R5327"/>
      <c r="S5327"/>
    </row>
    <row r="5328" spans="1:19" s="79" customFormat="1">
      <c r="A5328" s="4"/>
      <c r="B5328" s="4"/>
      <c r="C5328" s="4"/>
      <c r="D5328" s="4"/>
      <c r="E5328" s="4"/>
      <c r="F5328" s="4"/>
      <c r="G5328" s="4"/>
      <c r="H5328" s="4"/>
      <c r="I5328" s="4"/>
      <c r="J5328" s="4"/>
      <c r="K5328" s="54"/>
      <c r="L5328" s="4"/>
      <c r="N5328" s="219" t="s">
        <v>559</v>
      </c>
      <c r="O5328" s="221">
        <v>6.4566292750000027</v>
      </c>
      <c r="P5328"/>
      <c r="Q5328"/>
      <c r="R5328"/>
      <c r="S5328"/>
    </row>
    <row r="5329" spans="14:19">
      <c r="N5329" s="219" t="s">
        <v>574</v>
      </c>
      <c r="O5329" s="221">
        <v>0.123447</v>
      </c>
      <c r="P5329"/>
      <c r="Q5329"/>
      <c r="R5329"/>
      <c r="S5329"/>
    </row>
    <row r="5330" spans="14:19">
      <c r="N5330" s="219" t="s">
        <v>283</v>
      </c>
      <c r="O5330" s="221">
        <v>72.194138909799847</v>
      </c>
      <c r="P5330"/>
      <c r="Q5330"/>
      <c r="R5330"/>
      <c r="S5330"/>
    </row>
    <row r="5331" spans="14:19">
      <c r="N5331" s="219" t="s">
        <v>284</v>
      </c>
      <c r="O5331" s="221">
        <v>6.2193446190000019</v>
      </c>
      <c r="P5331"/>
      <c r="Q5331"/>
      <c r="R5331"/>
      <c r="S5331"/>
    </row>
    <row r="5332" spans="14:19">
      <c r="N5332" s="3" t="s">
        <v>1445</v>
      </c>
      <c r="O5332" s="221">
        <v>1.3435252781</v>
      </c>
      <c r="P5332"/>
      <c r="Q5332"/>
      <c r="R5332"/>
      <c r="S5332"/>
    </row>
    <row r="5333" spans="14:19">
      <c r="N5333" s="219" t="s">
        <v>1447</v>
      </c>
      <c r="O5333" s="221">
        <v>1.3435252781</v>
      </c>
      <c r="P5333"/>
      <c r="Q5333"/>
      <c r="R5333"/>
      <c r="S5333"/>
    </row>
    <row r="5334" spans="14:19">
      <c r="N5334" s="3" t="s">
        <v>495</v>
      </c>
      <c r="O5334" s="221">
        <v>261.39600334500011</v>
      </c>
      <c r="P5334"/>
      <c r="Q5334"/>
      <c r="R5334"/>
      <c r="S5334"/>
    </row>
    <row r="5335" spans="14:19">
      <c r="N5335" s="219" t="s">
        <v>496</v>
      </c>
      <c r="O5335" s="221">
        <v>261.39600334500011</v>
      </c>
      <c r="P5335"/>
      <c r="Q5335"/>
      <c r="R5335"/>
      <c r="S5335"/>
    </row>
    <row r="5336" spans="14:19">
      <c r="N5336" s="3" t="s">
        <v>192</v>
      </c>
      <c r="O5336" s="221">
        <v>181.68318635720001</v>
      </c>
      <c r="P5336"/>
      <c r="Q5336"/>
      <c r="R5336"/>
      <c r="S5336"/>
    </row>
    <row r="5337" spans="14:19">
      <c r="N5337" s="219" t="s">
        <v>473</v>
      </c>
      <c r="O5337" s="221">
        <v>97.597111219100029</v>
      </c>
      <c r="P5337"/>
      <c r="Q5337"/>
      <c r="R5337"/>
      <c r="S5337"/>
    </row>
    <row r="5338" spans="14:19">
      <c r="N5338" s="219" t="s">
        <v>470</v>
      </c>
      <c r="O5338" s="221">
        <v>6.5622089668000028</v>
      </c>
      <c r="P5338"/>
      <c r="Q5338"/>
      <c r="R5338"/>
      <c r="S5338"/>
    </row>
    <row r="5339" spans="14:19">
      <c r="N5339" s="219" t="s">
        <v>275</v>
      </c>
      <c r="O5339" s="221">
        <v>63.235476582699967</v>
      </c>
      <c r="P5339"/>
      <c r="Q5339"/>
      <c r="R5339"/>
      <c r="S5339"/>
    </row>
    <row r="5340" spans="14:19">
      <c r="N5340" s="219" t="s">
        <v>457</v>
      </c>
      <c r="O5340" s="221">
        <v>2.1102298144000016</v>
      </c>
      <c r="P5340"/>
      <c r="Q5340"/>
      <c r="R5340"/>
      <c r="S5340"/>
    </row>
    <row r="5341" spans="14:19">
      <c r="N5341" s="219" t="s">
        <v>447</v>
      </c>
      <c r="O5341" s="221">
        <v>12.178159774199997</v>
      </c>
      <c r="P5341"/>
      <c r="Q5341"/>
      <c r="R5341"/>
      <c r="S5341"/>
    </row>
    <row r="5342" spans="14:19">
      <c r="N5342" s="3" t="s">
        <v>411</v>
      </c>
      <c r="O5342" s="221">
        <v>18.7952021969</v>
      </c>
      <c r="P5342"/>
      <c r="Q5342"/>
      <c r="R5342"/>
      <c r="S5342"/>
    </row>
    <row r="5343" spans="14:19">
      <c r="N5343" s="219" t="s">
        <v>427</v>
      </c>
      <c r="O5343" s="221">
        <v>6.3865515879999988</v>
      </c>
      <c r="P5343"/>
      <c r="Q5343"/>
      <c r="R5343"/>
      <c r="S5343"/>
    </row>
    <row r="5344" spans="14:19">
      <c r="N5344" s="219" t="s">
        <v>424</v>
      </c>
      <c r="O5344" s="221">
        <v>4.2502396009999996</v>
      </c>
      <c r="P5344"/>
      <c r="Q5344"/>
      <c r="R5344"/>
      <c r="S5344"/>
    </row>
    <row r="5345" spans="14:19">
      <c r="N5345" s="219" t="s">
        <v>421</v>
      </c>
      <c r="O5345" s="221">
        <v>4.3964134003000011</v>
      </c>
      <c r="P5345"/>
      <c r="Q5345"/>
      <c r="R5345"/>
      <c r="S5345"/>
    </row>
    <row r="5346" spans="14:19">
      <c r="N5346" s="219" t="s">
        <v>411</v>
      </c>
      <c r="O5346" s="221">
        <v>3.7619976076000015</v>
      </c>
      <c r="P5346"/>
      <c r="Q5346"/>
      <c r="R5346"/>
      <c r="S5346"/>
    </row>
    <row r="5347" spans="14:19">
      <c r="N5347" s="3" t="s">
        <v>186</v>
      </c>
      <c r="O5347" s="221">
        <v>234.23570526450021</v>
      </c>
      <c r="P5347"/>
      <c r="Q5347"/>
      <c r="R5347"/>
      <c r="S5347"/>
    </row>
    <row r="5348" spans="14:19">
      <c r="N5348" s="219" t="s">
        <v>400</v>
      </c>
      <c r="O5348" s="221">
        <v>0.2399</v>
      </c>
      <c r="P5348"/>
      <c r="Q5348"/>
      <c r="R5348"/>
      <c r="S5348"/>
    </row>
    <row r="5349" spans="14:19">
      <c r="N5349" s="219" t="s">
        <v>398</v>
      </c>
      <c r="O5349" s="221">
        <v>0.26800000000000002</v>
      </c>
      <c r="P5349"/>
      <c r="Q5349"/>
      <c r="R5349"/>
      <c r="S5349"/>
    </row>
    <row r="5350" spans="14:19">
      <c r="N5350" s="219" t="s">
        <v>273</v>
      </c>
      <c r="O5350" s="221">
        <v>0.6238370000000002</v>
      </c>
      <c r="P5350"/>
      <c r="Q5350"/>
      <c r="R5350"/>
      <c r="S5350"/>
    </row>
    <row r="5351" spans="14:19">
      <c r="N5351" s="219" t="s">
        <v>404</v>
      </c>
      <c r="O5351" s="221">
        <v>37.655902802700027</v>
      </c>
      <c r="P5351"/>
      <c r="Q5351"/>
      <c r="R5351"/>
      <c r="S5351"/>
    </row>
    <row r="5352" spans="14:19">
      <c r="N5352" s="219" t="s">
        <v>271</v>
      </c>
      <c r="O5352" s="221">
        <v>0.22242349989999968</v>
      </c>
      <c r="P5352"/>
      <c r="Q5352"/>
      <c r="R5352"/>
      <c r="S5352"/>
    </row>
    <row r="5353" spans="14:19">
      <c r="N5353" s="219" t="s">
        <v>187</v>
      </c>
      <c r="O5353" s="221">
        <v>103.68649613910007</v>
      </c>
      <c r="P5353"/>
      <c r="Q5353"/>
      <c r="R5353"/>
      <c r="S5353"/>
    </row>
    <row r="5354" spans="14:19">
      <c r="N5354" s="219" t="s">
        <v>392</v>
      </c>
      <c r="O5354" s="221">
        <v>9.1999999999999985E-2</v>
      </c>
      <c r="P5354"/>
      <c r="Q5354"/>
      <c r="R5354"/>
      <c r="S5354"/>
    </row>
    <row r="5355" spans="14:19">
      <c r="N5355" s="219" t="s">
        <v>382</v>
      </c>
      <c r="O5355" s="221">
        <v>12.335054764600002</v>
      </c>
      <c r="P5355"/>
      <c r="Q5355"/>
      <c r="R5355"/>
      <c r="S5355"/>
    </row>
    <row r="5356" spans="14:19">
      <c r="N5356" s="219" t="s">
        <v>366</v>
      </c>
      <c r="O5356" s="221">
        <v>79.112091058200065</v>
      </c>
      <c r="P5356"/>
      <c r="Q5356"/>
      <c r="R5356"/>
      <c r="S5356"/>
    </row>
    <row r="5357" spans="14:19">
      <c r="N5357" s="3" t="s">
        <v>21</v>
      </c>
      <c r="O5357" s="221">
        <v>3178.6848070904998</v>
      </c>
      <c r="P5357"/>
      <c r="Q5357"/>
      <c r="R5357"/>
      <c r="S5357"/>
    </row>
    <row r="5365" spans="1:16" s="79" customFormat="1">
      <c r="A5365" s="4"/>
      <c r="B5365" s="4"/>
      <c r="C5365" s="4"/>
      <c r="D5365" s="4"/>
      <c r="E5365" s="4"/>
      <c r="F5365" s="4"/>
      <c r="G5365" s="4"/>
      <c r="H5365" s="4"/>
      <c r="I5365" s="4"/>
      <c r="J5365" s="4"/>
      <c r="K5365" s="54"/>
      <c r="L5365" s="4"/>
      <c r="N5365" s="22"/>
      <c r="O5365" s="47"/>
      <c r="P5365" s="47"/>
    </row>
    <row r="5626" ht="23.25" customHeight="1"/>
    <row r="5695" spans="1:16" s="79" customFormat="1">
      <c r="A5695" s="4"/>
      <c r="B5695" s="4"/>
      <c r="C5695" s="4"/>
      <c r="D5695" s="4"/>
      <c r="E5695" s="4"/>
      <c r="F5695" s="4"/>
      <c r="G5695" s="4"/>
      <c r="H5695" s="4"/>
      <c r="I5695" s="4"/>
      <c r="J5695" s="4"/>
      <c r="K5695" s="54"/>
      <c r="L5695" s="4"/>
      <c r="N5695" s="22"/>
      <c r="O5695" s="47"/>
      <c r="P5695" s="47"/>
    </row>
    <row r="5872" spans="1:16" s="79" customFormat="1">
      <c r="A5872" s="4"/>
      <c r="B5872" s="4"/>
      <c r="C5872" s="4"/>
      <c r="D5872" s="4"/>
      <c r="E5872" s="4"/>
      <c r="F5872" s="4"/>
      <c r="G5872" s="4"/>
      <c r="H5872" s="4"/>
      <c r="I5872" s="4"/>
      <c r="J5872" s="4"/>
      <c r="K5872" s="54"/>
      <c r="L5872" s="4"/>
      <c r="N5872" s="22"/>
      <c r="O5872" s="47"/>
      <c r="P5872" s="47"/>
    </row>
    <row r="5876" spans="1:16" s="79" customFormat="1">
      <c r="A5876" s="4"/>
      <c r="B5876" s="4"/>
      <c r="C5876" s="4"/>
      <c r="D5876" s="4"/>
      <c r="E5876" s="4"/>
      <c r="F5876" s="4"/>
      <c r="G5876" s="4"/>
      <c r="H5876" s="4"/>
      <c r="I5876" s="4"/>
      <c r="J5876" s="4"/>
      <c r="K5876" s="54"/>
      <c r="L5876" s="4"/>
      <c r="N5876" s="22"/>
      <c r="O5876" s="47"/>
      <c r="P5876" s="47"/>
    </row>
  </sheetData>
  <pageMargins left="0" right="0" top="0.75" bottom="0.75" header="0.3" footer="0.3"/>
  <pageSetup scale="43" fitToHeight="0" orientation="landscape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 enableFormatConditionsCalculation="0"/>
  <dimension ref="A1:K170"/>
  <sheetViews>
    <sheetView workbookViewId="0">
      <pane ySplit="3" topLeftCell="A118" activePane="bottomLeft" state="frozen"/>
      <selection pane="bottomLeft" activeCell="J123" sqref="J123"/>
    </sheetView>
  </sheetViews>
  <sheetFormatPr baseColWidth="10" defaultColWidth="9.6640625" defaultRowHeight="12" x14ac:dyDescent="0"/>
  <cols>
    <col min="1" max="1" width="8.5" style="23" customWidth="1"/>
    <col min="2" max="2" width="16.5" style="23" bestFit="1" customWidth="1"/>
    <col min="3" max="3" width="13.1640625" style="23" bestFit="1" customWidth="1"/>
    <col min="4" max="4" width="18.83203125" style="23" bestFit="1" customWidth="1"/>
    <col min="5" max="5" width="14.33203125" style="23" bestFit="1" customWidth="1"/>
    <col min="6" max="6" width="26.6640625" style="23" customWidth="1"/>
    <col min="7" max="7" width="7.33203125" style="49" customWidth="1"/>
    <col min="8" max="8" width="8.33203125" style="49" customWidth="1"/>
    <col min="9" max="16384" width="9.6640625" style="23"/>
  </cols>
  <sheetData>
    <row r="1" spans="1:8">
      <c r="A1" s="53" t="s">
        <v>112</v>
      </c>
    </row>
    <row r="3" spans="1:8" s="57" customFormat="1">
      <c r="A3" s="97" t="s">
        <v>75</v>
      </c>
      <c r="B3" s="97" t="s">
        <v>77</v>
      </c>
      <c r="C3" s="97" t="s">
        <v>76</v>
      </c>
      <c r="D3" s="97" t="s">
        <v>90</v>
      </c>
      <c r="E3" s="97" t="s">
        <v>104</v>
      </c>
      <c r="F3" s="97" t="s">
        <v>91</v>
      </c>
      <c r="G3" s="102" t="s">
        <v>116</v>
      </c>
      <c r="H3" s="87" t="s">
        <v>117</v>
      </c>
    </row>
    <row r="4" spans="1:8">
      <c r="A4" s="68" t="s">
        <v>225</v>
      </c>
      <c r="B4" s="68" t="s">
        <v>241</v>
      </c>
      <c r="C4" s="68" t="s">
        <v>1151</v>
      </c>
      <c r="D4" s="68" t="s">
        <v>240</v>
      </c>
      <c r="E4" s="68" t="s">
        <v>316</v>
      </c>
      <c r="F4" s="68" t="s">
        <v>1152</v>
      </c>
      <c r="G4" s="103">
        <v>0.2</v>
      </c>
      <c r="H4" s="103"/>
    </row>
    <row r="5" spans="1:8">
      <c r="A5" s="68" t="s">
        <v>225</v>
      </c>
      <c r="B5" s="68" t="s">
        <v>241</v>
      </c>
      <c r="C5" s="68" t="s">
        <v>1151</v>
      </c>
      <c r="D5" s="68" t="s">
        <v>240</v>
      </c>
      <c r="E5" s="68" t="s">
        <v>959</v>
      </c>
      <c r="F5" s="68" t="s">
        <v>1153</v>
      </c>
      <c r="G5" s="103">
        <v>0.01</v>
      </c>
      <c r="H5" s="103"/>
    </row>
    <row r="6" spans="1:8">
      <c r="A6" s="68" t="s">
        <v>225</v>
      </c>
      <c r="B6" s="68" t="s">
        <v>241</v>
      </c>
      <c r="C6" s="68" t="s">
        <v>1154</v>
      </c>
      <c r="D6" s="68" t="s">
        <v>1155</v>
      </c>
      <c r="E6" s="68" t="s">
        <v>976</v>
      </c>
      <c r="F6" s="68" t="s">
        <v>1156</v>
      </c>
      <c r="G6" s="103"/>
      <c r="H6" s="103">
        <v>2.56</v>
      </c>
    </row>
    <row r="7" spans="1:8">
      <c r="A7" s="68" t="s">
        <v>225</v>
      </c>
      <c r="B7" s="68" t="s">
        <v>241</v>
      </c>
      <c r="C7" s="68" t="s">
        <v>1154</v>
      </c>
      <c r="D7" s="68" t="s">
        <v>1155</v>
      </c>
      <c r="E7" s="68" t="s">
        <v>976</v>
      </c>
      <c r="F7" s="68" t="s">
        <v>1156</v>
      </c>
      <c r="G7" s="103">
        <v>0.01</v>
      </c>
      <c r="H7" s="103"/>
    </row>
    <row r="8" spans="1:8">
      <c r="A8" s="68" t="s">
        <v>225</v>
      </c>
      <c r="B8" s="68" t="s">
        <v>241</v>
      </c>
      <c r="C8" s="68" t="s">
        <v>1154</v>
      </c>
      <c r="D8" s="68" t="s">
        <v>1155</v>
      </c>
      <c r="E8" s="68" t="s">
        <v>978</v>
      </c>
      <c r="F8" s="68" t="s">
        <v>1158</v>
      </c>
      <c r="G8" s="103"/>
      <c r="H8" s="103">
        <v>0.02</v>
      </c>
    </row>
    <row r="9" spans="1:8">
      <c r="A9" s="68" t="s">
        <v>225</v>
      </c>
      <c r="B9" s="68" t="s">
        <v>241</v>
      </c>
      <c r="C9" s="68" t="s">
        <v>1154</v>
      </c>
      <c r="D9" s="68" t="s">
        <v>1155</v>
      </c>
      <c r="E9" s="68" t="s">
        <v>984</v>
      </c>
      <c r="F9" s="68" t="s">
        <v>1159</v>
      </c>
      <c r="G9" s="103"/>
      <c r="H9" s="103">
        <v>0.01</v>
      </c>
    </row>
    <row r="10" spans="1:8">
      <c r="A10" s="68" t="s">
        <v>225</v>
      </c>
      <c r="B10" s="68" t="s">
        <v>241</v>
      </c>
      <c r="C10" s="68" t="s">
        <v>1154</v>
      </c>
      <c r="D10" s="68" t="s">
        <v>1155</v>
      </c>
      <c r="E10" s="68" t="s">
        <v>974</v>
      </c>
      <c r="F10" s="68" t="s">
        <v>1160</v>
      </c>
      <c r="G10" s="103"/>
      <c r="H10" s="103">
        <v>0.27</v>
      </c>
    </row>
    <row r="11" spans="1:8">
      <c r="A11" s="68" t="s">
        <v>225</v>
      </c>
      <c r="B11" s="68" t="s">
        <v>241</v>
      </c>
      <c r="C11" s="68" t="s">
        <v>1154</v>
      </c>
      <c r="D11" s="68" t="s">
        <v>1155</v>
      </c>
      <c r="E11" s="68" t="s">
        <v>980</v>
      </c>
      <c r="F11" s="68" t="s">
        <v>1161</v>
      </c>
      <c r="G11" s="103"/>
      <c r="H11" s="103">
        <v>0.06</v>
      </c>
    </row>
    <row r="12" spans="1:8">
      <c r="A12" s="68" t="s">
        <v>225</v>
      </c>
      <c r="B12" s="68" t="s">
        <v>241</v>
      </c>
      <c r="C12" s="68" t="s">
        <v>1323</v>
      </c>
      <c r="D12" s="68" t="s">
        <v>1324</v>
      </c>
      <c r="E12" s="68" t="s">
        <v>955</v>
      </c>
      <c r="F12" s="68" t="s">
        <v>1324</v>
      </c>
      <c r="G12" s="103">
        <v>0.02</v>
      </c>
      <c r="H12" s="103"/>
    </row>
    <row r="13" spans="1:8">
      <c r="A13" s="68" t="s">
        <v>225</v>
      </c>
      <c r="B13" s="68" t="s">
        <v>241</v>
      </c>
      <c r="C13" s="68" t="s">
        <v>1396</v>
      </c>
      <c r="D13" s="68" t="s">
        <v>1149</v>
      </c>
      <c r="E13" s="68" t="s">
        <v>942</v>
      </c>
      <c r="F13" s="68" t="s">
        <v>1398</v>
      </c>
      <c r="G13" s="103">
        <v>0.44</v>
      </c>
      <c r="H13" s="103"/>
    </row>
    <row r="14" spans="1:8">
      <c r="A14" s="68" t="s">
        <v>225</v>
      </c>
      <c r="B14" s="68" t="s">
        <v>1163</v>
      </c>
      <c r="C14" s="68" t="s">
        <v>1164</v>
      </c>
      <c r="D14" s="68" t="s">
        <v>1165</v>
      </c>
      <c r="E14" s="68" t="s">
        <v>865</v>
      </c>
      <c r="F14" s="68" t="s">
        <v>1166</v>
      </c>
      <c r="G14" s="103"/>
      <c r="H14" s="103">
        <v>0.01</v>
      </c>
    </row>
    <row r="15" spans="1:8">
      <c r="A15" s="68" t="s">
        <v>225</v>
      </c>
      <c r="B15" s="68" t="s">
        <v>1163</v>
      </c>
      <c r="C15" s="68" t="s">
        <v>1164</v>
      </c>
      <c r="D15" s="68" t="s">
        <v>1165</v>
      </c>
      <c r="E15" s="68" t="s">
        <v>865</v>
      </c>
      <c r="F15" s="68" t="s">
        <v>1166</v>
      </c>
      <c r="G15" s="103">
        <v>0.06</v>
      </c>
      <c r="H15" s="103"/>
    </row>
    <row r="16" spans="1:8">
      <c r="A16" s="68" t="s">
        <v>225</v>
      </c>
      <c r="B16" s="68" t="s">
        <v>1163</v>
      </c>
      <c r="C16" s="68" t="s">
        <v>1164</v>
      </c>
      <c r="D16" s="68" t="s">
        <v>1165</v>
      </c>
      <c r="E16" s="68" t="s">
        <v>873</v>
      </c>
      <c r="F16" s="68" t="s">
        <v>1167</v>
      </c>
      <c r="G16" s="103">
        <v>7.0000000000000007E-2</v>
      </c>
      <c r="H16" s="103"/>
    </row>
    <row r="17" spans="1:8">
      <c r="A17" s="68" t="s">
        <v>225</v>
      </c>
      <c r="B17" s="68" t="s">
        <v>1163</v>
      </c>
      <c r="C17" s="68" t="s">
        <v>1168</v>
      </c>
      <c r="D17" s="68" t="s">
        <v>1169</v>
      </c>
      <c r="E17" s="68" t="s">
        <v>883</v>
      </c>
      <c r="F17" s="68" t="s">
        <v>1169</v>
      </c>
      <c r="G17" s="103"/>
      <c r="H17" s="103">
        <v>18.46</v>
      </c>
    </row>
    <row r="18" spans="1:8">
      <c r="A18" s="68" t="s">
        <v>225</v>
      </c>
      <c r="B18" s="68" t="s">
        <v>1163</v>
      </c>
      <c r="C18" s="68" t="s">
        <v>1168</v>
      </c>
      <c r="D18" s="68" t="s">
        <v>1169</v>
      </c>
      <c r="E18" s="68" t="s">
        <v>883</v>
      </c>
      <c r="F18" s="68" t="s">
        <v>1169</v>
      </c>
      <c r="G18" s="103">
        <v>0.08</v>
      </c>
      <c r="H18" s="103"/>
    </row>
    <row r="19" spans="1:8">
      <c r="A19" s="68" t="s">
        <v>225</v>
      </c>
      <c r="B19" s="68" t="s">
        <v>1163</v>
      </c>
      <c r="C19" s="68" t="s">
        <v>1168</v>
      </c>
      <c r="D19" s="68" t="s">
        <v>1169</v>
      </c>
      <c r="E19" s="68" t="s">
        <v>881</v>
      </c>
      <c r="F19" s="68" t="s">
        <v>1170</v>
      </c>
      <c r="G19" s="103"/>
      <c r="H19" s="103">
        <v>0.06</v>
      </c>
    </row>
    <row r="20" spans="1:8">
      <c r="A20" s="68" t="s">
        <v>225</v>
      </c>
      <c r="B20" s="68" t="s">
        <v>1163</v>
      </c>
      <c r="C20" s="68" t="s">
        <v>1168</v>
      </c>
      <c r="D20" s="68" t="s">
        <v>1169</v>
      </c>
      <c r="E20" s="68" t="s">
        <v>881</v>
      </c>
      <c r="F20" s="68" t="s">
        <v>1170</v>
      </c>
      <c r="G20" s="103">
        <v>0.14000000000000001</v>
      </c>
      <c r="H20" s="103"/>
    </row>
    <row r="21" spans="1:8">
      <c r="A21" s="68" t="s">
        <v>225</v>
      </c>
      <c r="B21" s="68" t="s">
        <v>1163</v>
      </c>
      <c r="C21" s="68" t="s">
        <v>1168</v>
      </c>
      <c r="D21" s="68" t="s">
        <v>1169</v>
      </c>
      <c r="E21" s="68" t="s">
        <v>882</v>
      </c>
      <c r="F21" s="68" t="s">
        <v>1167</v>
      </c>
      <c r="G21" s="103">
        <v>0.03</v>
      </c>
      <c r="H21" s="103"/>
    </row>
    <row r="22" spans="1:8">
      <c r="A22" s="68" t="s">
        <v>225</v>
      </c>
      <c r="B22" s="68" t="s">
        <v>1171</v>
      </c>
      <c r="C22" s="68" t="s">
        <v>1172</v>
      </c>
      <c r="D22" s="68" t="s">
        <v>1173</v>
      </c>
      <c r="E22" s="68" t="s">
        <v>1083</v>
      </c>
      <c r="F22" s="68" t="s">
        <v>1174</v>
      </c>
      <c r="G22" s="103"/>
      <c r="H22" s="103">
        <v>0.02</v>
      </c>
    </row>
    <row r="23" spans="1:8">
      <c r="A23" s="68" t="s">
        <v>225</v>
      </c>
      <c r="B23" s="68" t="s">
        <v>1171</v>
      </c>
      <c r="C23" s="68" t="s">
        <v>1172</v>
      </c>
      <c r="D23" s="68" t="s">
        <v>1173</v>
      </c>
      <c r="E23" s="68" t="s">
        <v>1083</v>
      </c>
      <c r="F23" s="68" t="s">
        <v>1174</v>
      </c>
      <c r="G23" s="103">
        <v>0.13</v>
      </c>
      <c r="H23" s="103"/>
    </row>
    <row r="24" spans="1:8">
      <c r="A24" s="68" t="s">
        <v>225</v>
      </c>
      <c r="B24" s="68" t="s">
        <v>1171</v>
      </c>
      <c r="C24" s="68" t="s">
        <v>1172</v>
      </c>
      <c r="D24" s="68" t="s">
        <v>1173</v>
      </c>
      <c r="E24" s="68" t="s">
        <v>1071</v>
      </c>
      <c r="F24" s="68" t="s">
        <v>1175</v>
      </c>
      <c r="G24" s="103">
        <v>0.05</v>
      </c>
      <c r="H24" s="103"/>
    </row>
    <row r="25" spans="1:8">
      <c r="A25" s="68" t="s">
        <v>225</v>
      </c>
      <c r="B25" s="68" t="s">
        <v>1171</v>
      </c>
      <c r="C25" s="68" t="s">
        <v>1172</v>
      </c>
      <c r="D25" s="68" t="s">
        <v>1173</v>
      </c>
      <c r="E25" s="68" t="s">
        <v>1091</v>
      </c>
      <c r="F25" s="68" t="s">
        <v>1176</v>
      </c>
      <c r="G25" s="103">
        <v>0.09</v>
      </c>
      <c r="H25" s="103"/>
    </row>
    <row r="26" spans="1:8">
      <c r="A26" s="68" t="s">
        <v>225</v>
      </c>
      <c r="B26" s="68" t="s">
        <v>1171</v>
      </c>
      <c r="C26" s="68" t="s">
        <v>1172</v>
      </c>
      <c r="D26" s="68" t="s">
        <v>1173</v>
      </c>
      <c r="E26" s="68" t="s">
        <v>1087</v>
      </c>
      <c r="F26" s="68" t="s">
        <v>1177</v>
      </c>
      <c r="G26" s="103"/>
      <c r="H26" s="103">
        <v>0.14000000000000001</v>
      </c>
    </row>
    <row r="27" spans="1:8">
      <c r="A27" s="68" t="s">
        <v>225</v>
      </c>
      <c r="B27" s="68" t="s">
        <v>1171</v>
      </c>
      <c r="C27" s="68" t="s">
        <v>1172</v>
      </c>
      <c r="D27" s="68" t="s">
        <v>1173</v>
      </c>
      <c r="E27" s="68" t="s">
        <v>1087</v>
      </c>
      <c r="F27" s="68" t="s">
        <v>1177</v>
      </c>
      <c r="G27" s="103">
        <v>0.04</v>
      </c>
      <c r="H27" s="103"/>
    </row>
    <row r="28" spans="1:8">
      <c r="A28" s="68" t="s">
        <v>225</v>
      </c>
      <c r="B28" s="68" t="s">
        <v>1171</v>
      </c>
      <c r="C28" s="68" t="s">
        <v>1172</v>
      </c>
      <c r="D28" s="68" t="s">
        <v>1173</v>
      </c>
      <c r="E28" s="68" t="s">
        <v>1075</v>
      </c>
      <c r="F28" s="68" t="s">
        <v>1178</v>
      </c>
      <c r="G28" s="103"/>
      <c r="H28" s="103">
        <v>5.04</v>
      </c>
    </row>
    <row r="29" spans="1:8">
      <c r="A29" s="68" t="s">
        <v>225</v>
      </c>
      <c r="B29" s="68" t="s">
        <v>1171</v>
      </c>
      <c r="C29" s="68" t="s">
        <v>1172</v>
      </c>
      <c r="D29" s="68" t="s">
        <v>1173</v>
      </c>
      <c r="E29" s="68" t="s">
        <v>1075</v>
      </c>
      <c r="F29" s="68" t="s">
        <v>1178</v>
      </c>
      <c r="G29" s="103">
        <v>0.02</v>
      </c>
      <c r="H29" s="103"/>
    </row>
    <row r="30" spans="1:8">
      <c r="A30" s="68" t="s">
        <v>225</v>
      </c>
      <c r="B30" s="68" t="s">
        <v>1171</v>
      </c>
      <c r="C30" s="68" t="s">
        <v>1172</v>
      </c>
      <c r="D30" s="68" t="s">
        <v>1173</v>
      </c>
      <c r="E30" s="68" t="s">
        <v>1081</v>
      </c>
      <c r="F30" s="68" t="s">
        <v>1179</v>
      </c>
      <c r="G30" s="103"/>
      <c r="H30" s="103">
        <v>2.7</v>
      </c>
    </row>
    <row r="31" spans="1:8">
      <c r="A31" s="68" t="s">
        <v>225</v>
      </c>
      <c r="B31" s="68" t="s">
        <v>1171</v>
      </c>
      <c r="C31" s="68" t="s">
        <v>1172</v>
      </c>
      <c r="D31" s="68" t="s">
        <v>1173</v>
      </c>
      <c r="E31" s="68" t="s">
        <v>1081</v>
      </c>
      <c r="F31" s="68" t="s">
        <v>1179</v>
      </c>
      <c r="G31" s="103">
        <v>0.03</v>
      </c>
      <c r="H31" s="103"/>
    </row>
    <row r="32" spans="1:8">
      <c r="A32" s="68" t="s">
        <v>225</v>
      </c>
      <c r="B32" s="68" t="s">
        <v>1171</v>
      </c>
      <c r="C32" s="68" t="s">
        <v>1172</v>
      </c>
      <c r="D32" s="68" t="s">
        <v>1173</v>
      </c>
      <c r="E32" s="68" t="s">
        <v>1093</v>
      </c>
      <c r="F32" s="68" t="s">
        <v>1180</v>
      </c>
      <c r="G32" s="103"/>
      <c r="H32" s="103">
        <v>0.55000000000000004</v>
      </c>
    </row>
    <row r="33" spans="1:8">
      <c r="A33" s="68" t="s">
        <v>225</v>
      </c>
      <c r="B33" s="68" t="s">
        <v>1171</v>
      </c>
      <c r="C33" s="68" t="s">
        <v>1172</v>
      </c>
      <c r="D33" s="68" t="s">
        <v>1173</v>
      </c>
      <c r="E33" s="68" t="s">
        <v>1093</v>
      </c>
      <c r="F33" s="68" t="s">
        <v>1180</v>
      </c>
      <c r="G33" s="103">
        <v>0.04</v>
      </c>
      <c r="H33" s="103"/>
    </row>
    <row r="34" spans="1:8">
      <c r="A34" s="68" t="s">
        <v>225</v>
      </c>
      <c r="B34" s="68" t="s">
        <v>1171</v>
      </c>
      <c r="C34" s="68" t="s">
        <v>1181</v>
      </c>
      <c r="D34" s="68" t="s">
        <v>1182</v>
      </c>
      <c r="E34" s="68" t="s">
        <v>326</v>
      </c>
      <c r="F34" s="68" t="s">
        <v>1183</v>
      </c>
      <c r="G34" s="103"/>
      <c r="H34" s="103">
        <v>0.02</v>
      </c>
    </row>
    <row r="35" spans="1:8">
      <c r="A35" s="68" t="s">
        <v>225</v>
      </c>
      <c r="B35" s="68" t="s">
        <v>1171</v>
      </c>
      <c r="C35" s="68" t="s">
        <v>1184</v>
      </c>
      <c r="D35" s="68" t="s">
        <v>1185</v>
      </c>
      <c r="E35" s="68" t="s">
        <v>333</v>
      </c>
      <c r="F35" s="68" t="s">
        <v>1185</v>
      </c>
      <c r="G35" s="103"/>
      <c r="H35" s="103">
        <v>21.14</v>
      </c>
    </row>
    <row r="36" spans="1:8">
      <c r="A36" s="68" t="s">
        <v>225</v>
      </c>
      <c r="B36" s="68" t="s">
        <v>1171</v>
      </c>
      <c r="C36" s="68" t="s">
        <v>1184</v>
      </c>
      <c r="D36" s="68" t="s">
        <v>1185</v>
      </c>
      <c r="E36" s="68" t="s">
        <v>333</v>
      </c>
      <c r="F36" s="68" t="s">
        <v>1185</v>
      </c>
      <c r="G36" s="103">
        <v>0.3</v>
      </c>
      <c r="H36" s="103"/>
    </row>
    <row r="37" spans="1:8">
      <c r="A37" s="68" t="s">
        <v>225</v>
      </c>
      <c r="B37" s="68" t="s">
        <v>1186</v>
      </c>
      <c r="C37" s="68" t="s">
        <v>1187</v>
      </c>
      <c r="D37" s="68" t="s">
        <v>1188</v>
      </c>
      <c r="E37" s="68" t="s">
        <v>521</v>
      </c>
      <c r="F37" s="68" t="s">
        <v>1189</v>
      </c>
      <c r="G37" s="103">
        <v>0.24</v>
      </c>
      <c r="H37" s="103"/>
    </row>
    <row r="38" spans="1:8">
      <c r="A38" s="68" t="s">
        <v>225</v>
      </c>
      <c r="B38" s="68" t="s">
        <v>1186</v>
      </c>
      <c r="C38" s="68" t="s">
        <v>1187</v>
      </c>
      <c r="D38" s="68" t="s">
        <v>1188</v>
      </c>
      <c r="E38" s="68" t="s">
        <v>511</v>
      </c>
      <c r="F38" s="68" t="s">
        <v>1190</v>
      </c>
      <c r="G38" s="103">
        <v>0.02</v>
      </c>
      <c r="H38" s="103"/>
    </row>
    <row r="39" spans="1:8">
      <c r="A39" s="68" t="s">
        <v>225</v>
      </c>
      <c r="B39" s="68" t="s">
        <v>1186</v>
      </c>
      <c r="C39" s="68" t="s">
        <v>1187</v>
      </c>
      <c r="D39" s="68" t="s">
        <v>1188</v>
      </c>
      <c r="E39" s="68" t="s">
        <v>517</v>
      </c>
      <c r="F39" s="68" t="s">
        <v>1191</v>
      </c>
      <c r="G39" s="103">
        <v>0.56999999999999995</v>
      </c>
      <c r="H39" s="103"/>
    </row>
    <row r="40" spans="1:8">
      <c r="A40" s="68" t="s">
        <v>225</v>
      </c>
      <c r="B40" s="68" t="s">
        <v>1186</v>
      </c>
      <c r="C40" s="68" t="s">
        <v>1187</v>
      </c>
      <c r="D40" s="68" t="s">
        <v>1188</v>
      </c>
      <c r="E40" s="68" t="s">
        <v>509</v>
      </c>
      <c r="F40" s="68" t="s">
        <v>1192</v>
      </c>
      <c r="G40" s="103">
        <v>0.27</v>
      </c>
      <c r="H40" s="103"/>
    </row>
    <row r="41" spans="1:8">
      <c r="A41" s="68" t="s">
        <v>225</v>
      </c>
      <c r="B41" s="68" t="s">
        <v>1186</v>
      </c>
      <c r="C41" s="68" t="s">
        <v>1187</v>
      </c>
      <c r="D41" s="68" t="s">
        <v>1188</v>
      </c>
      <c r="E41" s="68" t="s">
        <v>503</v>
      </c>
      <c r="F41" s="68" t="s">
        <v>1193</v>
      </c>
      <c r="G41" s="103">
        <v>0.06</v>
      </c>
      <c r="H41" s="103"/>
    </row>
    <row r="42" spans="1:8">
      <c r="A42" s="68" t="s">
        <v>225</v>
      </c>
      <c r="B42" s="68" t="s">
        <v>1186</v>
      </c>
      <c r="C42" s="68" t="s">
        <v>1187</v>
      </c>
      <c r="D42" s="68" t="s">
        <v>1188</v>
      </c>
      <c r="E42" s="68" t="s">
        <v>507</v>
      </c>
      <c r="F42" s="68" t="s">
        <v>1194</v>
      </c>
      <c r="G42" s="103"/>
      <c r="H42" s="103">
        <v>0.01</v>
      </c>
    </row>
    <row r="43" spans="1:8">
      <c r="A43" s="68" t="s">
        <v>225</v>
      </c>
      <c r="B43" s="68" t="s">
        <v>1186</v>
      </c>
      <c r="C43" s="68" t="s">
        <v>1187</v>
      </c>
      <c r="D43" s="68" t="s">
        <v>1188</v>
      </c>
      <c r="E43" s="68" t="s">
        <v>507</v>
      </c>
      <c r="F43" s="68" t="s">
        <v>1194</v>
      </c>
      <c r="G43" s="103">
        <v>0.05</v>
      </c>
      <c r="H43" s="103"/>
    </row>
    <row r="44" spans="1:8">
      <c r="A44" s="68" t="s">
        <v>225</v>
      </c>
      <c r="B44" s="68" t="s">
        <v>1186</v>
      </c>
      <c r="C44" s="68" t="s">
        <v>1187</v>
      </c>
      <c r="D44" s="68" t="s">
        <v>1188</v>
      </c>
      <c r="E44" s="68" t="s">
        <v>505</v>
      </c>
      <c r="F44" s="68" t="s">
        <v>1195</v>
      </c>
      <c r="G44" s="103">
        <v>0.1</v>
      </c>
      <c r="H44" s="103"/>
    </row>
    <row r="45" spans="1:8">
      <c r="A45" s="68" t="s">
        <v>225</v>
      </c>
      <c r="B45" s="68" t="s">
        <v>1186</v>
      </c>
      <c r="C45" s="68" t="s">
        <v>1187</v>
      </c>
      <c r="D45" s="68" t="s">
        <v>1188</v>
      </c>
      <c r="E45" s="68" t="s">
        <v>501</v>
      </c>
      <c r="F45" s="68" t="s">
        <v>1196</v>
      </c>
      <c r="G45" s="103">
        <v>0.15</v>
      </c>
      <c r="H45" s="103"/>
    </row>
    <row r="46" spans="1:8">
      <c r="A46" s="68" t="s">
        <v>225</v>
      </c>
      <c r="B46" s="68" t="s">
        <v>1186</v>
      </c>
      <c r="C46" s="68" t="s">
        <v>1187</v>
      </c>
      <c r="D46" s="68" t="s">
        <v>1188</v>
      </c>
      <c r="E46" s="68" t="s">
        <v>515</v>
      </c>
      <c r="F46" s="68" t="s">
        <v>1197</v>
      </c>
      <c r="G46" s="103"/>
      <c r="H46" s="103">
        <v>2.25</v>
      </c>
    </row>
    <row r="47" spans="1:8">
      <c r="A47" s="68" t="s">
        <v>225</v>
      </c>
      <c r="B47" s="68" t="s">
        <v>1186</v>
      </c>
      <c r="C47" s="68" t="s">
        <v>1187</v>
      </c>
      <c r="D47" s="68" t="s">
        <v>1188</v>
      </c>
      <c r="E47" s="68" t="s">
        <v>515</v>
      </c>
      <c r="F47" s="68" t="s">
        <v>1197</v>
      </c>
      <c r="G47" s="103"/>
      <c r="H47" s="103">
        <v>0.09</v>
      </c>
    </row>
    <row r="48" spans="1:8">
      <c r="A48" s="68" t="s">
        <v>225</v>
      </c>
      <c r="B48" s="68" t="s">
        <v>1186</v>
      </c>
      <c r="C48" s="68" t="s">
        <v>1187</v>
      </c>
      <c r="D48" s="68" t="s">
        <v>1188</v>
      </c>
      <c r="E48" s="68" t="s">
        <v>515</v>
      </c>
      <c r="F48" s="68" t="s">
        <v>1197</v>
      </c>
      <c r="G48" s="103">
        <v>0.63</v>
      </c>
      <c r="H48" s="103"/>
    </row>
    <row r="49" spans="1:8">
      <c r="A49" s="68" t="s">
        <v>225</v>
      </c>
      <c r="B49" s="68" t="s">
        <v>1198</v>
      </c>
      <c r="C49" s="68" t="s">
        <v>1199</v>
      </c>
      <c r="D49" s="68" t="s">
        <v>1200</v>
      </c>
      <c r="E49" s="68" t="s">
        <v>494</v>
      </c>
      <c r="F49" s="68" t="s">
        <v>1201</v>
      </c>
      <c r="G49" s="103">
        <v>7.0000000000000007E-2</v>
      </c>
      <c r="H49" s="103"/>
    </row>
    <row r="50" spans="1:8">
      <c r="A50" s="68" t="s">
        <v>225</v>
      </c>
      <c r="B50" s="68" t="s">
        <v>1198</v>
      </c>
      <c r="C50" s="68" t="s">
        <v>1199</v>
      </c>
      <c r="D50" s="68" t="s">
        <v>1200</v>
      </c>
      <c r="E50" s="68" t="s">
        <v>480</v>
      </c>
      <c r="F50" s="68" t="s">
        <v>1202</v>
      </c>
      <c r="G50" s="103">
        <v>0.02</v>
      </c>
      <c r="H50" s="103"/>
    </row>
    <row r="51" spans="1:8">
      <c r="A51" s="68" t="s">
        <v>225</v>
      </c>
      <c r="B51" s="68" t="s">
        <v>1198</v>
      </c>
      <c r="C51" s="68" t="s">
        <v>1199</v>
      </c>
      <c r="D51" s="68" t="s">
        <v>1200</v>
      </c>
      <c r="E51" s="68" t="s">
        <v>484</v>
      </c>
      <c r="F51" s="68" t="s">
        <v>1203</v>
      </c>
      <c r="G51" s="103">
        <v>0.06</v>
      </c>
      <c r="H51" s="103"/>
    </row>
    <row r="52" spans="1:8">
      <c r="A52" s="68" t="s">
        <v>225</v>
      </c>
      <c r="B52" s="68" t="s">
        <v>1198</v>
      </c>
      <c r="C52" s="68" t="s">
        <v>1199</v>
      </c>
      <c r="D52" s="68" t="s">
        <v>1200</v>
      </c>
      <c r="E52" s="68" t="s">
        <v>482</v>
      </c>
      <c r="F52" s="68" t="s">
        <v>1204</v>
      </c>
      <c r="G52" s="103">
        <v>0.01</v>
      </c>
      <c r="H52" s="103"/>
    </row>
    <row r="53" spans="1:8">
      <c r="A53" s="68" t="s">
        <v>225</v>
      </c>
      <c r="B53" s="68" t="s">
        <v>1198</v>
      </c>
      <c r="C53" s="68" t="s">
        <v>1199</v>
      </c>
      <c r="D53" s="68" t="s">
        <v>1200</v>
      </c>
      <c r="E53" s="68" t="s">
        <v>476</v>
      </c>
      <c r="F53" s="68" t="s">
        <v>1205</v>
      </c>
      <c r="G53" s="103">
        <v>0.03</v>
      </c>
      <c r="H53" s="103"/>
    </row>
    <row r="54" spans="1:8">
      <c r="A54" s="68" t="s">
        <v>225</v>
      </c>
      <c r="B54" s="68" t="s">
        <v>1198</v>
      </c>
      <c r="C54" s="68" t="s">
        <v>1199</v>
      </c>
      <c r="D54" s="68" t="s">
        <v>1200</v>
      </c>
      <c r="E54" s="68" t="s">
        <v>490</v>
      </c>
      <c r="F54" s="68" t="s">
        <v>1206</v>
      </c>
      <c r="G54" s="103"/>
      <c r="H54" s="103">
        <v>0.38</v>
      </c>
    </row>
    <row r="55" spans="1:8">
      <c r="A55" s="68" t="s">
        <v>225</v>
      </c>
      <c r="B55" s="68" t="s">
        <v>1198</v>
      </c>
      <c r="C55" s="68" t="s">
        <v>1199</v>
      </c>
      <c r="D55" s="68" t="s">
        <v>1200</v>
      </c>
      <c r="E55" s="68" t="s">
        <v>490</v>
      </c>
      <c r="F55" s="68" t="s">
        <v>1206</v>
      </c>
      <c r="G55" s="103">
        <v>0.08</v>
      </c>
      <c r="H55" s="103"/>
    </row>
    <row r="56" spans="1:8">
      <c r="A56" s="68" t="s">
        <v>225</v>
      </c>
      <c r="B56" s="68" t="s">
        <v>1198</v>
      </c>
      <c r="C56" s="68" t="s">
        <v>1207</v>
      </c>
      <c r="D56" s="68" t="s">
        <v>1208</v>
      </c>
      <c r="E56" s="68" t="s">
        <v>469</v>
      </c>
      <c r="F56" s="68" t="s">
        <v>1210</v>
      </c>
      <c r="G56" s="103">
        <v>0.02</v>
      </c>
      <c r="H56" s="103"/>
    </row>
    <row r="57" spans="1:8">
      <c r="A57" s="68" t="s">
        <v>225</v>
      </c>
      <c r="B57" s="68" t="s">
        <v>1198</v>
      </c>
      <c r="C57" s="68" t="s">
        <v>1207</v>
      </c>
      <c r="D57" s="68" t="s">
        <v>1208</v>
      </c>
      <c r="E57" s="68" t="s">
        <v>280</v>
      </c>
      <c r="F57" s="68" t="s">
        <v>1213</v>
      </c>
      <c r="G57" s="103">
        <v>0.02</v>
      </c>
      <c r="H57" s="103"/>
    </row>
    <row r="58" spans="1:8">
      <c r="A58" s="68" t="s">
        <v>225</v>
      </c>
      <c r="B58" s="68" t="s">
        <v>1198</v>
      </c>
      <c r="C58" s="68" t="s">
        <v>1214</v>
      </c>
      <c r="D58" s="68" t="s">
        <v>1215</v>
      </c>
      <c r="E58" s="68" t="s">
        <v>459</v>
      </c>
      <c r="F58" s="68" t="s">
        <v>1215</v>
      </c>
      <c r="G58" s="103">
        <v>0.01</v>
      </c>
      <c r="H58" s="103"/>
    </row>
    <row r="59" spans="1:8">
      <c r="A59" s="68" t="s">
        <v>225</v>
      </c>
      <c r="B59" s="68" t="s">
        <v>1198</v>
      </c>
      <c r="C59" s="68" t="s">
        <v>1218</v>
      </c>
      <c r="D59" s="68" t="s">
        <v>1219</v>
      </c>
      <c r="E59" s="68" t="s">
        <v>456</v>
      </c>
      <c r="F59" s="68" t="s">
        <v>1219</v>
      </c>
      <c r="G59" s="103"/>
      <c r="H59" s="103">
        <v>7.3</v>
      </c>
    </row>
    <row r="60" spans="1:8">
      <c r="A60" s="68" t="s">
        <v>225</v>
      </c>
      <c r="B60" s="68" t="s">
        <v>1198</v>
      </c>
      <c r="C60" s="68" t="s">
        <v>1218</v>
      </c>
      <c r="D60" s="68" t="s">
        <v>1219</v>
      </c>
      <c r="E60" s="68" t="s">
        <v>456</v>
      </c>
      <c r="F60" s="68" t="s">
        <v>1219</v>
      </c>
      <c r="G60" s="103">
        <v>0.02</v>
      </c>
      <c r="H60" s="103"/>
    </row>
    <row r="61" spans="1:8">
      <c r="A61" s="68" t="s">
        <v>225</v>
      </c>
      <c r="B61" s="68" t="s">
        <v>1220</v>
      </c>
      <c r="C61" s="68" t="s">
        <v>1221</v>
      </c>
      <c r="D61" s="68" t="s">
        <v>1222</v>
      </c>
      <c r="E61" s="68" t="s">
        <v>813</v>
      </c>
      <c r="F61" s="68" t="s">
        <v>1346</v>
      </c>
      <c r="G61" s="103"/>
      <c r="H61" s="103">
        <v>0.01</v>
      </c>
    </row>
    <row r="62" spans="1:8">
      <c r="A62" s="68" t="s">
        <v>225</v>
      </c>
      <c r="B62" s="68" t="s">
        <v>1220</v>
      </c>
      <c r="C62" s="68" t="s">
        <v>1221</v>
      </c>
      <c r="D62" s="68" t="s">
        <v>1222</v>
      </c>
      <c r="E62" s="68" t="s">
        <v>305</v>
      </c>
      <c r="F62" s="68" t="s">
        <v>1222</v>
      </c>
      <c r="G62" s="103">
        <v>0.03</v>
      </c>
      <c r="H62" s="103"/>
    </row>
    <row r="63" spans="1:8">
      <c r="A63" s="68" t="s">
        <v>225</v>
      </c>
      <c r="B63" s="68" t="s">
        <v>1220</v>
      </c>
      <c r="C63" s="68" t="s">
        <v>1225</v>
      </c>
      <c r="D63" s="68" t="s">
        <v>1226</v>
      </c>
      <c r="E63" s="68" t="s">
        <v>847</v>
      </c>
      <c r="F63" s="68" t="s">
        <v>1227</v>
      </c>
      <c r="G63" s="103"/>
      <c r="H63" s="103">
        <v>34.729999999999997</v>
      </c>
    </row>
    <row r="64" spans="1:8">
      <c r="A64" s="68" t="s">
        <v>225</v>
      </c>
      <c r="B64" s="68" t="s">
        <v>1220</v>
      </c>
      <c r="C64" s="68" t="s">
        <v>1225</v>
      </c>
      <c r="D64" s="68" t="s">
        <v>1226</v>
      </c>
      <c r="E64" s="68" t="s">
        <v>847</v>
      </c>
      <c r="F64" s="68" t="s">
        <v>1227</v>
      </c>
      <c r="G64" s="103"/>
      <c r="H64" s="103">
        <v>325.31</v>
      </c>
    </row>
    <row r="65" spans="1:8">
      <c r="A65" s="68" t="s">
        <v>225</v>
      </c>
      <c r="B65" s="68" t="s">
        <v>1220</v>
      </c>
      <c r="C65" s="68" t="s">
        <v>1225</v>
      </c>
      <c r="D65" s="68" t="s">
        <v>1226</v>
      </c>
      <c r="E65" s="68" t="s">
        <v>847</v>
      </c>
      <c r="F65" s="68" t="s">
        <v>1227</v>
      </c>
      <c r="G65" s="103">
        <v>0.03</v>
      </c>
      <c r="H65" s="103"/>
    </row>
    <row r="66" spans="1:8">
      <c r="A66" s="68" t="s">
        <v>225</v>
      </c>
      <c r="B66" s="68" t="s">
        <v>1220</v>
      </c>
      <c r="C66" s="68" t="s">
        <v>1225</v>
      </c>
      <c r="D66" s="68" t="s">
        <v>1226</v>
      </c>
      <c r="E66" s="68" t="s">
        <v>845</v>
      </c>
      <c r="F66" s="68" t="s">
        <v>1228</v>
      </c>
      <c r="G66" s="103"/>
      <c r="H66" s="103">
        <v>3.87</v>
      </c>
    </row>
    <row r="67" spans="1:8">
      <c r="A67" s="68" t="s">
        <v>225</v>
      </c>
      <c r="B67" s="68" t="s">
        <v>1220</v>
      </c>
      <c r="C67" s="68" t="s">
        <v>1225</v>
      </c>
      <c r="D67" s="68" t="s">
        <v>1226</v>
      </c>
      <c r="E67" s="68" t="s">
        <v>845</v>
      </c>
      <c r="F67" s="68" t="s">
        <v>1228</v>
      </c>
      <c r="G67" s="103"/>
      <c r="H67" s="103">
        <v>36.130000000000003</v>
      </c>
    </row>
    <row r="68" spans="1:8">
      <c r="A68" s="68" t="s">
        <v>225</v>
      </c>
      <c r="B68" s="68" t="s">
        <v>1220</v>
      </c>
      <c r="C68" s="68" t="s">
        <v>1225</v>
      </c>
      <c r="D68" s="68" t="s">
        <v>1226</v>
      </c>
      <c r="E68" s="68" t="s">
        <v>843</v>
      </c>
      <c r="F68" s="68" t="s">
        <v>1226</v>
      </c>
      <c r="G68" s="103"/>
      <c r="H68" s="103">
        <v>0.01</v>
      </c>
    </row>
    <row r="69" spans="1:8">
      <c r="A69" s="68" t="s">
        <v>225</v>
      </c>
      <c r="B69" s="68" t="s">
        <v>255</v>
      </c>
      <c r="C69" s="68" t="s">
        <v>1230</v>
      </c>
      <c r="D69" s="68" t="s">
        <v>255</v>
      </c>
      <c r="E69" s="68" t="s">
        <v>1050</v>
      </c>
      <c r="F69" s="68" t="s">
        <v>1673</v>
      </c>
      <c r="G69" s="103">
        <v>0.02</v>
      </c>
      <c r="H69" s="103"/>
    </row>
    <row r="70" spans="1:8">
      <c r="A70" s="68" t="s">
        <v>225</v>
      </c>
      <c r="B70" s="68" t="s">
        <v>255</v>
      </c>
      <c r="C70" s="68" t="s">
        <v>1230</v>
      </c>
      <c r="D70" s="68" t="s">
        <v>255</v>
      </c>
      <c r="E70" s="68" t="s">
        <v>321</v>
      </c>
      <c r="F70" s="68" t="s">
        <v>1231</v>
      </c>
      <c r="G70" s="103">
        <v>0.26</v>
      </c>
      <c r="H70" s="103"/>
    </row>
    <row r="71" spans="1:8">
      <c r="A71" s="68" t="s">
        <v>225</v>
      </c>
      <c r="B71" s="68" t="s">
        <v>255</v>
      </c>
      <c r="C71" s="68" t="s">
        <v>1230</v>
      </c>
      <c r="D71" s="68" t="s">
        <v>255</v>
      </c>
      <c r="E71" s="68" t="s">
        <v>1041</v>
      </c>
      <c r="F71" s="68" t="s">
        <v>1232</v>
      </c>
      <c r="G71" s="103">
        <v>0.28000000000000003</v>
      </c>
      <c r="H71" s="103"/>
    </row>
    <row r="72" spans="1:8">
      <c r="A72" s="68" t="s">
        <v>225</v>
      </c>
      <c r="B72" s="68" t="s">
        <v>255</v>
      </c>
      <c r="C72" s="68" t="s">
        <v>1230</v>
      </c>
      <c r="D72" s="68" t="s">
        <v>255</v>
      </c>
      <c r="E72" s="68" t="s">
        <v>1056</v>
      </c>
      <c r="F72" s="68" t="s">
        <v>1233</v>
      </c>
      <c r="G72" s="103">
        <v>0.04</v>
      </c>
      <c r="H72" s="103"/>
    </row>
    <row r="73" spans="1:8">
      <c r="A73" s="68" t="s">
        <v>225</v>
      </c>
      <c r="B73" s="68" t="s">
        <v>255</v>
      </c>
      <c r="C73" s="68" t="s">
        <v>1230</v>
      </c>
      <c r="D73" s="68" t="s">
        <v>255</v>
      </c>
      <c r="E73" s="68" t="s">
        <v>1043</v>
      </c>
      <c r="F73" s="68" t="s">
        <v>1234</v>
      </c>
      <c r="G73" s="103">
        <v>0.04</v>
      </c>
      <c r="H73" s="103"/>
    </row>
    <row r="74" spans="1:8">
      <c r="A74" s="68" t="s">
        <v>225</v>
      </c>
      <c r="B74" s="68" t="s">
        <v>255</v>
      </c>
      <c r="C74" s="68" t="s">
        <v>1230</v>
      </c>
      <c r="D74" s="68" t="s">
        <v>255</v>
      </c>
      <c r="E74" s="68" t="s">
        <v>1048</v>
      </c>
      <c r="F74" s="68" t="s">
        <v>1235</v>
      </c>
      <c r="G74" s="103">
        <v>0.06</v>
      </c>
      <c r="H74" s="103"/>
    </row>
    <row r="75" spans="1:8">
      <c r="A75" s="68" t="s">
        <v>225</v>
      </c>
      <c r="B75" s="68" t="s">
        <v>255</v>
      </c>
      <c r="C75" s="68" t="s">
        <v>1230</v>
      </c>
      <c r="D75" s="68" t="s">
        <v>255</v>
      </c>
      <c r="E75" s="68" t="s">
        <v>1045</v>
      </c>
      <c r="F75" s="68" t="s">
        <v>1236</v>
      </c>
      <c r="G75" s="103">
        <v>0.03</v>
      </c>
      <c r="H75" s="103"/>
    </row>
    <row r="76" spans="1:8">
      <c r="A76" s="68" t="s">
        <v>225</v>
      </c>
      <c r="B76" s="68" t="s">
        <v>255</v>
      </c>
      <c r="C76" s="68" t="s">
        <v>1230</v>
      </c>
      <c r="D76" s="68" t="s">
        <v>255</v>
      </c>
      <c r="E76" s="68" t="s">
        <v>1054</v>
      </c>
      <c r="F76" s="68" t="s">
        <v>1543</v>
      </c>
      <c r="G76" s="103">
        <v>0.02</v>
      </c>
      <c r="H76" s="103"/>
    </row>
    <row r="77" spans="1:8">
      <c r="A77" s="68" t="s">
        <v>225</v>
      </c>
      <c r="B77" s="68" t="s">
        <v>255</v>
      </c>
      <c r="C77" s="68" t="s">
        <v>1230</v>
      </c>
      <c r="D77" s="68" t="s">
        <v>255</v>
      </c>
      <c r="E77" s="68" t="s">
        <v>1052</v>
      </c>
      <c r="F77" s="68" t="s">
        <v>1239</v>
      </c>
      <c r="G77" s="103">
        <v>0.02</v>
      </c>
      <c r="H77" s="103"/>
    </row>
    <row r="78" spans="1:8">
      <c r="A78" s="68" t="s">
        <v>225</v>
      </c>
      <c r="B78" s="68" t="s">
        <v>255</v>
      </c>
      <c r="C78" s="68" t="s">
        <v>1240</v>
      </c>
      <c r="D78" s="68" t="s">
        <v>1241</v>
      </c>
      <c r="E78" s="68" t="s">
        <v>1242</v>
      </c>
      <c r="F78" s="68" t="s">
        <v>1241</v>
      </c>
      <c r="G78" s="103"/>
      <c r="H78" s="103">
        <v>0.52</v>
      </c>
    </row>
    <row r="79" spans="1:8">
      <c r="A79" s="68" t="s">
        <v>225</v>
      </c>
      <c r="B79" s="68" t="s">
        <v>255</v>
      </c>
      <c r="C79" s="68" t="s">
        <v>1240</v>
      </c>
      <c r="D79" s="68" t="s">
        <v>1241</v>
      </c>
      <c r="E79" s="68" t="s">
        <v>1242</v>
      </c>
      <c r="F79" s="68" t="s">
        <v>1241</v>
      </c>
      <c r="G79" s="103">
        <v>0.09</v>
      </c>
      <c r="H79" s="103"/>
    </row>
    <row r="80" spans="1:8">
      <c r="A80" s="68" t="s">
        <v>225</v>
      </c>
      <c r="B80" s="68" t="s">
        <v>239</v>
      </c>
      <c r="C80" s="68" t="s">
        <v>1243</v>
      </c>
      <c r="D80" s="68" t="s">
        <v>1244</v>
      </c>
      <c r="E80" s="68" t="s">
        <v>602</v>
      </c>
      <c r="F80" s="68" t="s">
        <v>1245</v>
      </c>
      <c r="G80" s="103"/>
      <c r="H80" s="103">
        <v>0.05</v>
      </c>
    </row>
    <row r="81" spans="1:8">
      <c r="A81" s="68" t="s">
        <v>225</v>
      </c>
      <c r="B81" s="68" t="s">
        <v>239</v>
      </c>
      <c r="C81" s="68" t="s">
        <v>1243</v>
      </c>
      <c r="D81" s="68" t="s">
        <v>1244</v>
      </c>
      <c r="E81" s="68" t="s">
        <v>602</v>
      </c>
      <c r="F81" s="68" t="s">
        <v>1245</v>
      </c>
      <c r="G81" s="103"/>
      <c r="H81" s="103">
        <v>0.48</v>
      </c>
    </row>
    <row r="82" spans="1:8">
      <c r="A82" s="68" t="s">
        <v>225</v>
      </c>
      <c r="B82" s="68" t="s">
        <v>239</v>
      </c>
      <c r="C82" s="68" t="s">
        <v>1243</v>
      </c>
      <c r="D82" s="68" t="s">
        <v>1244</v>
      </c>
      <c r="E82" s="68" t="s">
        <v>602</v>
      </c>
      <c r="F82" s="68" t="s">
        <v>1245</v>
      </c>
      <c r="G82" s="103">
        <v>0.06</v>
      </c>
      <c r="H82" s="103"/>
    </row>
    <row r="83" spans="1:8">
      <c r="A83" s="68" t="s">
        <v>225</v>
      </c>
      <c r="B83" s="68" t="s">
        <v>239</v>
      </c>
      <c r="C83" s="68" t="s">
        <v>1243</v>
      </c>
      <c r="D83" s="68" t="s">
        <v>1244</v>
      </c>
      <c r="E83" s="68" t="s">
        <v>608</v>
      </c>
      <c r="F83" s="68" t="s">
        <v>1453</v>
      </c>
      <c r="G83" s="103">
        <v>0.02</v>
      </c>
      <c r="H83" s="103"/>
    </row>
    <row r="84" spans="1:8">
      <c r="A84" s="68" t="s">
        <v>225</v>
      </c>
      <c r="B84" s="68" t="s">
        <v>239</v>
      </c>
      <c r="C84" s="68" t="s">
        <v>1243</v>
      </c>
      <c r="D84" s="68" t="s">
        <v>1244</v>
      </c>
      <c r="E84" s="68" t="s">
        <v>614</v>
      </c>
      <c r="F84" s="68" t="s">
        <v>1246</v>
      </c>
      <c r="G84" s="103">
        <v>0.02</v>
      </c>
      <c r="H84" s="103"/>
    </row>
    <row r="85" spans="1:8">
      <c r="A85" s="68" t="s">
        <v>225</v>
      </c>
      <c r="B85" s="68" t="s">
        <v>239</v>
      </c>
      <c r="C85" s="68" t="s">
        <v>1243</v>
      </c>
      <c r="D85" s="68" t="s">
        <v>1244</v>
      </c>
      <c r="E85" s="68" t="s">
        <v>615</v>
      </c>
      <c r="F85" s="68" t="s">
        <v>1244</v>
      </c>
      <c r="G85" s="103">
        <v>0.01</v>
      </c>
      <c r="H85" s="103"/>
    </row>
    <row r="86" spans="1:8">
      <c r="A86" s="68" t="s">
        <v>225</v>
      </c>
      <c r="B86" s="68" t="s">
        <v>1251</v>
      </c>
      <c r="C86" s="68" t="s">
        <v>1454</v>
      </c>
      <c r="D86" s="68" t="s">
        <v>1455</v>
      </c>
      <c r="E86" s="68" t="s">
        <v>426</v>
      </c>
      <c r="F86" s="68" t="s">
        <v>1455</v>
      </c>
      <c r="G86" s="103">
        <v>0.03</v>
      </c>
      <c r="H86" s="103"/>
    </row>
    <row r="87" spans="1:8">
      <c r="A87" s="68" t="s">
        <v>225</v>
      </c>
      <c r="B87" s="68" t="s">
        <v>227</v>
      </c>
      <c r="C87" s="68" t="s">
        <v>1377</v>
      </c>
      <c r="D87" s="68" t="s">
        <v>226</v>
      </c>
      <c r="E87" s="68" t="s">
        <v>697</v>
      </c>
      <c r="F87" s="68" t="s">
        <v>1379</v>
      </c>
      <c r="G87" s="103"/>
      <c r="H87" s="103">
        <v>0.06</v>
      </c>
    </row>
    <row r="88" spans="1:8">
      <c r="A88" s="68" t="s">
        <v>225</v>
      </c>
      <c r="B88" s="68" t="s">
        <v>227</v>
      </c>
      <c r="C88" s="68" t="s">
        <v>1256</v>
      </c>
      <c r="D88" s="68" t="s">
        <v>1257</v>
      </c>
      <c r="E88" s="68" t="s">
        <v>727</v>
      </c>
      <c r="F88" s="68" t="s">
        <v>1257</v>
      </c>
      <c r="G88" s="103">
        <v>0.45</v>
      </c>
      <c r="H88" s="103"/>
    </row>
    <row r="89" spans="1:8">
      <c r="A89" s="68" t="s">
        <v>225</v>
      </c>
      <c r="B89" s="68" t="s">
        <v>227</v>
      </c>
      <c r="C89" s="68" t="s">
        <v>1258</v>
      </c>
      <c r="D89" s="68" t="s">
        <v>1259</v>
      </c>
      <c r="E89" s="68" t="s">
        <v>694</v>
      </c>
      <c r="F89" s="68" t="s">
        <v>1260</v>
      </c>
      <c r="G89" s="103">
        <v>0.02</v>
      </c>
      <c r="H89" s="103"/>
    </row>
    <row r="90" spans="1:8">
      <c r="A90" s="68" t="s">
        <v>225</v>
      </c>
      <c r="B90" s="68" t="s">
        <v>227</v>
      </c>
      <c r="C90" s="68" t="s">
        <v>1258</v>
      </c>
      <c r="D90" s="68" t="s">
        <v>1259</v>
      </c>
      <c r="E90" s="68" t="s">
        <v>680</v>
      </c>
      <c r="F90" s="68" t="s">
        <v>1261</v>
      </c>
      <c r="G90" s="103">
        <v>0.01</v>
      </c>
      <c r="H90" s="103"/>
    </row>
    <row r="91" spans="1:8">
      <c r="A91" s="68" t="s">
        <v>225</v>
      </c>
      <c r="B91" s="68" t="s">
        <v>227</v>
      </c>
      <c r="C91" s="68" t="s">
        <v>1258</v>
      </c>
      <c r="D91" s="68" t="s">
        <v>1259</v>
      </c>
      <c r="E91" s="68" t="s">
        <v>690</v>
      </c>
      <c r="F91" s="68" t="s">
        <v>1266</v>
      </c>
      <c r="G91" s="103">
        <v>0.02</v>
      </c>
      <c r="H91" s="103"/>
    </row>
    <row r="92" spans="1:8">
      <c r="A92" s="68" t="s">
        <v>225</v>
      </c>
      <c r="B92" s="68" t="s">
        <v>227</v>
      </c>
      <c r="C92" s="68" t="s">
        <v>1258</v>
      </c>
      <c r="D92" s="68" t="s">
        <v>1259</v>
      </c>
      <c r="E92" s="68" t="s">
        <v>676</v>
      </c>
      <c r="F92" s="68" t="s">
        <v>1259</v>
      </c>
      <c r="G92" s="103">
        <v>0.02</v>
      </c>
      <c r="H92" s="103"/>
    </row>
    <row r="93" spans="1:8">
      <c r="A93" s="68" t="s">
        <v>225</v>
      </c>
      <c r="B93" s="68" t="s">
        <v>227</v>
      </c>
      <c r="C93" s="68" t="s">
        <v>1269</v>
      </c>
      <c r="D93" s="68" t="s">
        <v>1270</v>
      </c>
      <c r="E93" s="68" t="s">
        <v>724</v>
      </c>
      <c r="F93" s="68" t="s">
        <v>1270</v>
      </c>
      <c r="G93" s="103">
        <v>0.01</v>
      </c>
      <c r="H93" s="103"/>
    </row>
    <row r="94" spans="1:8">
      <c r="A94" s="68" t="s">
        <v>225</v>
      </c>
      <c r="B94" s="68" t="s">
        <v>202</v>
      </c>
      <c r="C94" s="68" t="s">
        <v>1440</v>
      </c>
      <c r="D94" s="68" t="s">
        <v>1403</v>
      </c>
      <c r="E94" s="68" t="s">
        <v>1419</v>
      </c>
      <c r="F94" s="68" t="s">
        <v>1461</v>
      </c>
      <c r="G94" s="103"/>
      <c r="H94" s="103">
        <v>55.81</v>
      </c>
    </row>
    <row r="95" spans="1:8">
      <c r="A95" s="68" t="s">
        <v>225</v>
      </c>
      <c r="B95" s="68" t="s">
        <v>202</v>
      </c>
      <c r="C95" s="68" t="s">
        <v>1440</v>
      </c>
      <c r="D95" s="68" t="s">
        <v>1403</v>
      </c>
      <c r="E95" s="68" t="s">
        <v>1419</v>
      </c>
      <c r="F95" s="68" t="s">
        <v>1461</v>
      </c>
      <c r="G95" s="103"/>
      <c r="H95" s="103">
        <v>0.5</v>
      </c>
    </row>
    <row r="96" spans="1:8">
      <c r="A96" s="68" t="s">
        <v>225</v>
      </c>
      <c r="B96" s="68" t="s">
        <v>202</v>
      </c>
      <c r="C96" s="68" t="s">
        <v>1440</v>
      </c>
      <c r="D96" s="68" t="s">
        <v>1403</v>
      </c>
      <c r="E96" s="68" t="s">
        <v>1419</v>
      </c>
      <c r="F96" s="68" t="s">
        <v>1461</v>
      </c>
      <c r="G96" s="103">
        <v>0.01</v>
      </c>
      <c r="H96" s="103"/>
    </row>
    <row r="97" spans="1:8">
      <c r="A97" s="68" t="s">
        <v>225</v>
      </c>
      <c r="B97" s="68" t="s">
        <v>202</v>
      </c>
      <c r="C97" s="68" t="s">
        <v>1440</v>
      </c>
      <c r="D97" s="68" t="s">
        <v>1403</v>
      </c>
      <c r="E97" s="68" t="s">
        <v>1416</v>
      </c>
      <c r="F97" s="68" t="s">
        <v>1458</v>
      </c>
      <c r="G97" s="103"/>
      <c r="H97" s="103">
        <v>0.05</v>
      </c>
    </row>
    <row r="98" spans="1:8">
      <c r="A98" s="68" t="s">
        <v>225</v>
      </c>
      <c r="B98" s="68" t="s">
        <v>202</v>
      </c>
      <c r="C98" s="68" t="s">
        <v>1440</v>
      </c>
      <c r="D98" s="68" t="s">
        <v>1403</v>
      </c>
      <c r="E98" s="68" t="s">
        <v>1429</v>
      </c>
      <c r="F98" s="68" t="s">
        <v>1485</v>
      </c>
      <c r="G98" s="103"/>
      <c r="H98" s="103">
        <v>66.98</v>
      </c>
    </row>
    <row r="99" spans="1:8">
      <c r="A99" s="68" t="s">
        <v>225</v>
      </c>
      <c r="B99" s="68" t="s">
        <v>202</v>
      </c>
      <c r="C99" s="68" t="s">
        <v>1440</v>
      </c>
      <c r="D99" s="68" t="s">
        <v>1403</v>
      </c>
      <c r="E99" s="68" t="s">
        <v>1429</v>
      </c>
      <c r="F99" s="68" t="s">
        <v>1485</v>
      </c>
      <c r="G99" s="103">
        <v>0.02</v>
      </c>
      <c r="H99" s="103"/>
    </row>
    <row r="100" spans="1:8">
      <c r="A100" s="68" t="s">
        <v>225</v>
      </c>
      <c r="B100" s="68" t="s">
        <v>202</v>
      </c>
      <c r="C100" s="68" t="s">
        <v>1440</v>
      </c>
      <c r="D100" s="68" t="s">
        <v>1403</v>
      </c>
      <c r="E100" s="68" t="s">
        <v>1425</v>
      </c>
      <c r="F100" s="68" t="s">
        <v>1674</v>
      </c>
      <c r="G100" s="103">
        <v>0.01</v>
      </c>
      <c r="H100" s="103"/>
    </row>
    <row r="101" spans="1:8">
      <c r="A101" s="68" t="s">
        <v>225</v>
      </c>
      <c r="B101" s="68" t="s">
        <v>202</v>
      </c>
      <c r="C101" s="68" t="s">
        <v>1271</v>
      </c>
      <c r="D101" s="68" t="s">
        <v>1272</v>
      </c>
      <c r="E101" s="68" t="s">
        <v>1014</v>
      </c>
      <c r="F101" s="68" t="s">
        <v>1518</v>
      </c>
      <c r="G101" s="103"/>
      <c r="H101" s="103">
        <v>0.8</v>
      </c>
    </row>
    <row r="102" spans="1:8">
      <c r="A102" s="68" t="s">
        <v>225</v>
      </c>
      <c r="B102" s="68" t="s">
        <v>202</v>
      </c>
      <c r="C102" s="68" t="s">
        <v>1271</v>
      </c>
      <c r="D102" s="68" t="s">
        <v>1272</v>
      </c>
      <c r="E102" s="68" t="s">
        <v>1016</v>
      </c>
      <c r="F102" s="68" t="s">
        <v>1273</v>
      </c>
      <c r="G102" s="103"/>
      <c r="H102" s="103">
        <v>0.13</v>
      </c>
    </row>
    <row r="103" spans="1:8">
      <c r="A103" s="68" t="s">
        <v>225</v>
      </c>
      <c r="B103" s="68" t="s">
        <v>202</v>
      </c>
      <c r="C103" s="68" t="s">
        <v>1271</v>
      </c>
      <c r="D103" s="68" t="s">
        <v>1272</v>
      </c>
      <c r="E103" s="68" t="s">
        <v>1016</v>
      </c>
      <c r="F103" s="68" t="s">
        <v>1273</v>
      </c>
      <c r="G103" s="103"/>
      <c r="H103" s="103">
        <v>7.0000000000000007E-2</v>
      </c>
    </row>
    <row r="104" spans="1:8">
      <c r="A104" s="68" t="s">
        <v>225</v>
      </c>
      <c r="B104" s="68" t="s">
        <v>202</v>
      </c>
      <c r="C104" s="68" t="s">
        <v>1274</v>
      </c>
      <c r="D104" s="68" t="s">
        <v>1275</v>
      </c>
      <c r="E104" s="68" t="s">
        <v>1006</v>
      </c>
      <c r="F104" s="68" t="s">
        <v>1278</v>
      </c>
      <c r="G104" s="103"/>
      <c r="H104" s="103">
        <v>0.79</v>
      </c>
    </row>
    <row r="105" spans="1:8">
      <c r="A105" s="68" t="s">
        <v>225</v>
      </c>
      <c r="B105" s="68" t="s">
        <v>202</v>
      </c>
      <c r="C105" s="68" t="s">
        <v>1274</v>
      </c>
      <c r="D105" s="68" t="s">
        <v>1275</v>
      </c>
      <c r="E105" s="68" t="s">
        <v>1002</v>
      </c>
      <c r="F105" s="68" t="s">
        <v>1675</v>
      </c>
      <c r="G105" s="103"/>
      <c r="H105" s="103">
        <v>0.71</v>
      </c>
    </row>
    <row r="106" spans="1:8">
      <c r="A106" s="68" t="s">
        <v>225</v>
      </c>
      <c r="B106" s="68" t="s">
        <v>1281</v>
      </c>
      <c r="C106" s="68" t="s">
        <v>1282</v>
      </c>
      <c r="D106" s="68" t="s">
        <v>1283</v>
      </c>
      <c r="E106" s="68" t="s">
        <v>927</v>
      </c>
      <c r="F106" s="68" t="s">
        <v>1284</v>
      </c>
      <c r="G106" s="103"/>
      <c r="H106" s="103">
        <v>0.19</v>
      </c>
    </row>
    <row r="107" spans="1:8">
      <c r="A107" s="68" t="s">
        <v>225</v>
      </c>
      <c r="B107" s="68" t="s">
        <v>235</v>
      </c>
      <c r="C107" s="68" t="s">
        <v>1291</v>
      </c>
      <c r="D107" s="68" t="s">
        <v>1292</v>
      </c>
      <c r="E107" s="68" t="s">
        <v>375</v>
      </c>
      <c r="F107" s="68" t="s">
        <v>1293</v>
      </c>
      <c r="G107" s="103"/>
      <c r="H107" s="103">
        <v>2.19</v>
      </c>
    </row>
    <row r="108" spans="1:8">
      <c r="A108" s="68" t="s">
        <v>225</v>
      </c>
      <c r="B108" s="68" t="s">
        <v>235</v>
      </c>
      <c r="C108" s="68" t="s">
        <v>1291</v>
      </c>
      <c r="D108" s="68" t="s">
        <v>1292</v>
      </c>
      <c r="E108" s="68" t="s">
        <v>375</v>
      </c>
      <c r="F108" s="68" t="s">
        <v>1293</v>
      </c>
      <c r="G108" s="103">
        <v>0.3</v>
      </c>
      <c r="H108" s="103"/>
    </row>
    <row r="109" spans="1:8">
      <c r="A109" s="68" t="s">
        <v>225</v>
      </c>
      <c r="B109" s="68" t="s">
        <v>235</v>
      </c>
      <c r="C109" s="68" t="s">
        <v>1291</v>
      </c>
      <c r="D109" s="68" t="s">
        <v>1292</v>
      </c>
      <c r="E109" s="68" t="s">
        <v>377</v>
      </c>
      <c r="F109" s="68" t="s">
        <v>1294</v>
      </c>
      <c r="G109" s="103"/>
      <c r="H109" s="103">
        <v>1.64</v>
      </c>
    </row>
    <row r="110" spans="1:8">
      <c r="A110" s="68" t="s">
        <v>225</v>
      </c>
      <c r="B110" s="68" t="s">
        <v>235</v>
      </c>
      <c r="C110" s="68" t="s">
        <v>1291</v>
      </c>
      <c r="D110" s="68" t="s">
        <v>1292</v>
      </c>
      <c r="E110" s="68" t="s">
        <v>377</v>
      </c>
      <c r="F110" s="68" t="s">
        <v>1294</v>
      </c>
      <c r="G110" s="103">
        <v>0.4</v>
      </c>
      <c r="H110" s="103"/>
    </row>
    <row r="111" spans="1:8">
      <c r="A111" s="68" t="s">
        <v>225</v>
      </c>
      <c r="B111" s="68" t="s">
        <v>235</v>
      </c>
      <c r="C111" s="68" t="s">
        <v>1296</v>
      </c>
      <c r="D111" s="68" t="s">
        <v>234</v>
      </c>
      <c r="E111" s="68" t="s">
        <v>272</v>
      </c>
      <c r="F111" s="68" t="s">
        <v>1297</v>
      </c>
      <c r="G111" s="103"/>
      <c r="H111" s="103">
        <v>19.739999999999998</v>
      </c>
    </row>
    <row r="112" spans="1:8">
      <c r="A112" s="68" t="s">
        <v>225</v>
      </c>
      <c r="B112" s="68" t="s">
        <v>235</v>
      </c>
      <c r="C112" s="68" t="s">
        <v>1296</v>
      </c>
      <c r="D112" s="68" t="s">
        <v>234</v>
      </c>
      <c r="E112" s="68" t="s">
        <v>272</v>
      </c>
      <c r="F112" s="68" t="s">
        <v>1297</v>
      </c>
      <c r="G112" s="103"/>
      <c r="H112" s="103">
        <v>0.08</v>
      </c>
    </row>
    <row r="113" spans="1:11">
      <c r="A113" s="68" t="s">
        <v>225</v>
      </c>
      <c r="B113" s="68" t="s">
        <v>235</v>
      </c>
      <c r="C113" s="68" t="s">
        <v>1296</v>
      </c>
      <c r="D113" s="68" t="s">
        <v>234</v>
      </c>
      <c r="E113" s="68" t="s">
        <v>272</v>
      </c>
      <c r="F113" s="68" t="s">
        <v>1297</v>
      </c>
      <c r="G113" s="103">
        <v>0.04</v>
      </c>
      <c r="H113" s="103"/>
    </row>
    <row r="114" spans="1:11">
      <c r="A114" s="68" t="s">
        <v>225</v>
      </c>
      <c r="B114" s="68" t="s">
        <v>235</v>
      </c>
      <c r="C114" s="68" t="s">
        <v>1676</v>
      </c>
      <c r="D114" s="68" t="s">
        <v>1297</v>
      </c>
      <c r="E114" s="68" t="s">
        <v>403</v>
      </c>
      <c r="F114" s="68" t="s">
        <v>1297</v>
      </c>
      <c r="G114" s="103"/>
      <c r="H114" s="103">
        <v>0.27</v>
      </c>
    </row>
    <row r="115" spans="1:11">
      <c r="A115" s="68" t="s">
        <v>225</v>
      </c>
      <c r="B115" s="68" t="s">
        <v>1487</v>
      </c>
      <c r="C115" s="68" t="s">
        <v>1488</v>
      </c>
      <c r="D115" s="68" t="s">
        <v>1489</v>
      </c>
      <c r="E115" s="68" t="s">
        <v>1473</v>
      </c>
      <c r="F115" s="68" t="s">
        <v>1677</v>
      </c>
      <c r="G115" s="103">
        <v>0.12</v>
      </c>
      <c r="H115" s="103"/>
    </row>
    <row r="116" spans="1:11">
      <c r="A116" s="68" t="s">
        <v>225</v>
      </c>
      <c r="B116" s="68" t="s">
        <v>1487</v>
      </c>
      <c r="C116" s="68" t="s">
        <v>1488</v>
      </c>
      <c r="D116" s="68" t="s">
        <v>1489</v>
      </c>
      <c r="E116" s="68" t="s">
        <v>1483</v>
      </c>
      <c r="F116" s="68" t="s">
        <v>1490</v>
      </c>
      <c r="G116" s="103">
        <v>0.09</v>
      </c>
      <c r="H116" s="103"/>
    </row>
    <row r="117" spans="1:11">
      <c r="A117" s="68" t="s">
        <v>225</v>
      </c>
      <c r="B117" s="68" t="s">
        <v>1487</v>
      </c>
      <c r="C117" s="68" t="s">
        <v>1488</v>
      </c>
      <c r="D117" s="68" t="s">
        <v>1489</v>
      </c>
      <c r="E117" s="68" t="s">
        <v>1475</v>
      </c>
      <c r="F117" s="68" t="s">
        <v>1491</v>
      </c>
      <c r="G117" s="103">
        <v>0.08</v>
      </c>
      <c r="H117" s="103"/>
    </row>
    <row r="118" spans="1:11">
      <c r="A118" s="68" t="s">
        <v>225</v>
      </c>
      <c r="B118" s="68" t="s">
        <v>1487</v>
      </c>
      <c r="C118" s="68" t="s">
        <v>1488</v>
      </c>
      <c r="D118" s="68" t="s">
        <v>1489</v>
      </c>
      <c r="E118" s="68" t="s">
        <v>1481</v>
      </c>
      <c r="F118" s="68" t="s">
        <v>1678</v>
      </c>
      <c r="G118" s="103">
        <v>0.03</v>
      </c>
      <c r="H118" s="103"/>
    </row>
    <row r="119" spans="1:11">
      <c r="G119" s="49">
        <v>6.8799999999999946</v>
      </c>
      <c r="H119" s="49">
        <v>612.21</v>
      </c>
    </row>
    <row r="122" spans="1:11">
      <c r="F122"/>
      <c r="G122" s="2" t="s">
        <v>2079</v>
      </c>
      <c r="H122"/>
      <c r="I122"/>
      <c r="J122"/>
      <c r="K122"/>
    </row>
    <row r="123" spans="1:11">
      <c r="F123" s="2" t="s">
        <v>22</v>
      </c>
      <c r="G123" s="80" t="s">
        <v>2081</v>
      </c>
      <c r="H123" s="80" t="s">
        <v>2082</v>
      </c>
      <c r="I123"/>
      <c r="J123"/>
      <c r="K123"/>
    </row>
    <row r="124" spans="1:11">
      <c r="F124" s="3" t="s">
        <v>1171</v>
      </c>
      <c r="G124" s="220">
        <v>0.7</v>
      </c>
      <c r="H124" s="220">
        <v>29.610000000000003</v>
      </c>
      <c r="I124"/>
      <c r="J124"/>
      <c r="K124"/>
    </row>
    <row r="125" spans="1:11">
      <c r="F125" s="219" t="s">
        <v>1173</v>
      </c>
      <c r="G125" s="220">
        <v>0.39999999999999997</v>
      </c>
      <c r="H125" s="220">
        <v>8.4500000000000011</v>
      </c>
      <c r="I125"/>
      <c r="J125"/>
      <c r="K125"/>
    </row>
    <row r="126" spans="1:11">
      <c r="F126" s="219" t="s">
        <v>1185</v>
      </c>
      <c r="G126" s="220">
        <v>0.3</v>
      </c>
      <c r="H126" s="220">
        <v>21.14</v>
      </c>
      <c r="I126"/>
      <c r="J126"/>
      <c r="K126"/>
    </row>
    <row r="127" spans="1:11">
      <c r="F127" s="219" t="s">
        <v>1182</v>
      </c>
      <c r="G127" s="220"/>
      <c r="H127" s="220">
        <v>0.02</v>
      </c>
      <c r="I127"/>
      <c r="J127"/>
      <c r="K127"/>
    </row>
    <row r="128" spans="1:11">
      <c r="F128" s="3" t="s">
        <v>255</v>
      </c>
      <c r="G128" s="220">
        <v>0.86000000000000021</v>
      </c>
      <c r="H128" s="220">
        <v>0.52</v>
      </c>
      <c r="I128"/>
      <c r="J128"/>
      <c r="K128"/>
    </row>
    <row r="129" spans="6:11">
      <c r="F129" s="219" t="s">
        <v>255</v>
      </c>
      <c r="G129" s="220">
        <v>0.77000000000000024</v>
      </c>
      <c r="H129" s="220"/>
      <c r="I129"/>
      <c r="J129"/>
      <c r="K129"/>
    </row>
    <row r="130" spans="6:11">
      <c r="F130" s="219" t="s">
        <v>1241</v>
      </c>
      <c r="G130" s="220">
        <v>0.09</v>
      </c>
      <c r="H130" s="220">
        <v>0.52</v>
      </c>
      <c r="I130"/>
      <c r="J130"/>
      <c r="K130"/>
    </row>
    <row r="131" spans="6:11">
      <c r="F131" s="3" t="s">
        <v>202</v>
      </c>
      <c r="G131" s="220">
        <v>0.04</v>
      </c>
      <c r="H131" s="220">
        <v>125.84</v>
      </c>
      <c r="I131"/>
      <c r="J131"/>
      <c r="K131"/>
    </row>
    <row r="132" spans="6:11">
      <c r="F132" s="219" t="s">
        <v>1272</v>
      </c>
      <c r="G132" s="220"/>
      <c r="H132" s="220">
        <v>1</v>
      </c>
      <c r="I132"/>
      <c r="J132"/>
      <c r="K132"/>
    </row>
    <row r="133" spans="6:11">
      <c r="F133" s="219" t="s">
        <v>1403</v>
      </c>
      <c r="G133" s="220">
        <v>0.04</v>
      </c>
      <c r="H133" s="220">
        <v>123.34</v>
      </c>
      <c r="I133"/>
      <c r="J133"/>
      <c r="K133"/>
    </row>
    <row r="134" spans="6:11">
      <c r="F134" s="219" t="s">
        <v>1275</v>
      </c>
      <c r="G134" s="220"/>
      <c r="H134" s="220">
        <v>1.5</v>
      </c>
      <c r="I134"/>
      <c r="J134"/>
      <c r="K134"/>
    </row>
    <row r="135" spans="6:11">
      <c r="F135" s="3" t="s">
        <v>1487</v>
      </c>
      <c r="G135" s="220">
        <v>0.31999999999999995</v>
      </c>
      <c r="H135" s="220"/>
      <c r="I135"/>
      <c r="J135"/>
      <c r="K135"/>
    </row>
    <row r="136" spans="6:11">
      <c r="F136" s="219" t="s">
        <v>1489</v>
      </c>
      <c r="G136" s="220">
        <v>0.31999999999999995</v>
      </c>
      <c r="H136" s="220"/>
      <c r="I136"/>
      <c r="J136"/>
      <c r="K136"/>
    </row>
    <row r="137" spans="6:11">
      <c r="F137" s="3" t="s">
        <v>241</v>
      </c>
      <c r="G137" s="220">
        <v>0.68</v>
      </c>
      <c r="H137" s="220">
        <v>2.92</v>
      </c>
      <c r="I137"/>
      <c r="J137"/>
      <c r="K137"/>
    </row>
    <row r="138" spans="6:11">
      <c r="F138" s="219" t="s">
        <v>1155</v>
      </c>
      <c r="G138" s="220">
        <v>0.01</v>
      </c>
      <c r="H138" s="220">
        <v>2.92</v>
      </c>
      <c r="I138"/>
      <c r="J138"/>
      <c r="K138"/>
    </row>
    <row r="139" spans="6:11">
      <c r="F139" s="219" t="s">
        <v>240</v>
      </c>
      <c r="G139" s="220">
        <v>0.21000000000000002</v>
      </c>
      <c r="H139" s="220"/>
      <c r="I139"/>
      <c r="J139"/>
      <c r="K139"/>
    </row>
    <row r="140" spans="6:11">
      <c r="F140" s="219" t="s">
        <v>1324</v>
      </c>
      <c r="G140" s="220">
        <v>0.02</v>
      </c>
      <c r="H140" s="220"/>
      <c r="I140"/>
      <c r="J140"/>
      <c r="K140"/>
    </row>
    <row r="141" spans="6:11">
      <c r="F141" s="219" t="s">
        <v>1149</v>
      </c>
      <c r="G141" s="220">
        <v>0.44</v>
      </c>
      <c r="H141" s="220"/>
      <c r="I141"/>
      <c r="J141"/>
      <c r="K141"/>
    </row>
    <row r="142" spans="6:11">
      <c r="F142" s="3" t="s">
        <v>1281</v>
      </c>
      <c r="G142" s="220"/>
      <c r="H142" s="220">
        <v>0.19</v>
      </c>
      <c r="I142"/>
      <c r="J142"/>
      <c r="K142"/>
    </row>
    <row r="143" spans="6:11">
      <c r="F143" s="219" t="s">
        <v>1283</v>
      </c>
      <c r="G143" s="220"/>
      <c r="H143" s="220">
        <v>0.19</v>
      </c>
      <c r="I143"/>
      <c r="J143"/>
      <c r="K143"/>
    </row>
    <row r="144" spans="6:11">
      <c r="F144" s="3" t="s">
        <v>1163</v>
      </c>
      <c r="G144" s="220">
        <v>0.38</v>
      </c>
      <c r="H144" s="220">
        <v>18.53</v>
      </c>
      <c r="I144"/>
      <c r="J144"/>
      <c r="K144"/>
    </row>
    <row r="145" spans="6:11">
      <c r="F145" s="219" t="s">
        <v>1169</v>
      </c>
      <c r="G145" s="220">
        <v>0.25</v>
      </c>
      <c r="H145" s="220">
        <v>18.52</v>
      </c>
      <c r="I145"/>
      <c r="J145"/>
      <c r="K145"/>
    </row>
    <row r="146" spans="6:11">
      <c r="F146" s="219" t="s">
        <v>1165</v>
      </c>
      <c r="G146" s="220">
        <v>0.13</v>
      </c>
      <c r="H146" s="220">
        <v>0.01</v>
      </c>
      <c r="I146"/>
      <c r="J146"/>
      <c r="K146"/>
    </row>
    <row r="147" spans="6:11">
      <c r="F147" s="3" t="s">
        <v>1220</v>
      </c>
      <c r="G147" s="220">
        <v>0.06</v>
      </c>
      <c r="H147" s="220">
        <v>400.06</v>
      </c>
      <c r="I147"/>
      <c r="J147"/>
      <c r="K147"/>
    </row>
    <row r="148" spans="6:11">
      <c r="F148" s="219" t="s">
        <v>1226</v>
      </c>
      <c r="G148" s="220">
        <v>0.03</v>
      </c>
      <c r="H148" s="220">
        <v>400.05</v>
      </c>
      <c r="I148"/>
      <c r="J148"/>
      <c r="K148"/>
    </row>
    <row r="149" spans="6:11">
      <c r="F149" s="219" t="s">
        <v>1222</v>
      </c>
      <c r="G149" s="220">
        <v>0.03</v>
      </c>
      <c r="H149" s="220">
        <v>0.01</v>
      </c>
      <c r="I149"/>
      <c r="J149"/>
      <c r="K149"/>
    </row>
    <row r="150" spans="6:11">
      <c r="F150" s="3" t="s">
        <v>227</v>
      </c>
      <c r="G150" s="220">
        <v>0.53</v>
      </c>
      <c r="H150" s="220">
        <v>0.06</v>
      </c>
      <c r="I150"/>
      <c r="J150"/>
      <c r="K150"/>
    </row>
    <row r="151" spans="6:11">
      <c r="F151" s="219" t="s">
        <v>1257</v>
      </c>
      <c r="G151" s="220">
        <v>0.45</v>
      </c>
      <c r="H151" s="220"/>
      <c r="I151"/>
      <c r="J151"/>
      <c r="K151"/>
    </row>
    <row r="152" spans="6:11">
      <c r="F152" s="219" t="s">
        <v>1270</v>
      </c>
      <c r="G152" s="220">
        <v>0.01</v>
      </c>
      <c r="H152" s="220"/>
      <c r="I152"/>
      <c r="J152"/>
      <c r="K152"/>
    </row>
    <row r="153" spans="6:11">
      <c r="F153" s="219" t="s">
        <v>226</v>
      </c>
      <c r="G153" s="220"/>
      <c r="H153" s="220">
        <v>0.06</v>
      </c>
      <c r="I153"/>
      <c r="J153"/>
      <c r="K153"/>
    </row>
    <row r="154" spans="6:11">
      <c r="F154" s="219" t="s">
        <v>1259</v>
      </c>
      <c r="G154" s="220">
        <v>7.0000000000000007E-2</v>
      </c>
      <c r="H154" s="220"/>
      <c r="I154"/>
      <c r="J154"/>
      <c r="K154"/>
    </row>
    <row r="155" spans="6:11">
      <c r="F155" s="3" t="s">
        <v>239</v>
      </c>
      <c r="G155" s="220">
        <v>0.11</v>
      </c>
      <c r="H155" s="220">
        <v>0.53</v>
      </c>
      <c r="I155"/>
      <c r="J155"/>
      <c r="K155"/>
    </row>
    <row r="156" spans="6:11">
      <c r="F156" s="219" t="s">
        <v>1244</v>
      </c>
      <c r="G156" s="220">
        <v>0.11</v>
      </c>
      <c r="H156" s="220">
        <v>0.53</v>
      </c>
      <c r="I156"/>
      <c r="J156"/>
      <c r="K156"/>
    </row>
    <row r="157" spans="6:11">
      <c r="F157" s="3" t="s">
        <v>1186</v>
      </c>
      <c r="G157" s="220">
        <v>2.0900000000000003</v>
      </c>
      <c r="H157" s="220">
        <v>2.3499999999999996</v>
      </c>
      <c r="I157"/>
      <c r="J157"/>
      <c r="K157"/>
    </row>
    <row r="158" spans="6:11">
      <c r="F158" s="219" t="s">
        <v>1188</v>
      </c>
      <c r="G158" s="220">
        <v>2.0900000000000003</v>
      </c>
      <c r="H158" s="220">
        <v>2.3499999999999996</v>
      </c>
      <c r="I158"/>
      <c r="J158"/>
      <c r="K158"/>
    </row>
    <row r="159" spans="6:11">
      <c r="F159" s="3" t="s">
        <v>1198</v>
      </c>
      <c r="G159" s="220">
        <v>0.34</v>
      </c>
      <c r="H159" s="220">
        <v>7.68</v>
      </c>
      <c r="I159"/>
      <c r="J159"/>
      <c r="K159"/>
    </row>
    <row r="160" spans="6:11">
      <c r="F160" s="219" t="s">
        <v>1200</v>
      </c>
      <c r="G160" s="220">
        <v>0.27</v>
      </c>
      <c r="H160" s="220">
        <v>0.38</v>
      </c>
      <c r="I160"/>
      <c r="J160"/>
      <c r="K160"/>
    </row>
    <row r="161" spans="6:11">
      <c r="F161" s="219" t="s">
        <v>1208</v>
      </c>
      <c r="G161" s="220">
        <v>0.04</v>
      </c>
      <c r="H161" s="220"/>
      <c r="I161"/>
      <c r="J161"/>
      <c r="K161"/>
    </row>
    <row r="162" spans="6:11">
      <c r="F162" s="219" t="s">
        <v>1215</v>
      </c>
      <c r="G162" s="220">
        <v>0.01</v>
      </c>
      <c r="H162" s="220"/>
      <c r="I162"/>
      <c r="J162"/>
      <c r="K162"/>
    </row>
    <row r="163" spans="6:11">
      <c r="F163" s="219" t="s">
        <v>1219</v>
      </c>
      <c r="G163" s="220">
        <v>0.02</v>
      </c>
      <c r="H163" s="220">
        <v>7.3</v>
      </c>
      <c r="I163"/>
      <c r="J163"/>
      <c r="K163"/>
    </row>
    <row r="164" spans="6:11">
      <c r="F164" s="3" t="s">
        <v>1251</v>
      </c>
      <c r="G164" s="220">
        <v>0.03</v>
      </c>
      <c r="H164" s="220"/>
      <c r="I164"/>
      <c r="J164"/>
      <c r="K164"/>
    </row>
    <row r="165" spans="6:11">
      <c r="F165" s="219" t="s">
        <v>1455</v>
      </c>
      <c r="G165" s="220">
        <v>0.03</v>
      </c>
      <c r="H165" s="220"/>
      <c r="I165"/>
      <c r="J165"/>
      <c r="K165"/>
    </row>
    <row r="166" spans="6:11">
      <c r="F166" s="3" t="s">
        <v>235</v>
      </c>
      <c r="G166" s="220">
        <v>0.74</v>
      </c>
      <c r="H166" s="220">
        <v>23.919999999999995</v>
      </c>
      <c r="I166"/>
      <c r="J166"/>
      <c r="K166"/>
    </row>
    <row r="167" spans="6:11">
      <c r="F167" s="219" t="s">
        <v>1297</v>
      </c>
      <c r="G167" s="220"/>
      <c r="H167" s="220">
        <v>0.27</v>
      </c>
      <c r="I167"/>
      <c r="J167"/>
      <c r="K167"/>
    </row>
    <row r="168" spans="6:11">
      <c r="F168" s="219" t="s">
        <v>234</v>
      </c>
      <c r="G168" s="220">
        <v>0.04</v>
      </c>
      <c r="H168" s="220">
        <v>19.819999999999997</v>
      </c>
      <c r="I168"/>
      <c r="J168"/>
      <c r="K168"/>
    </row>
    <row r="169" spans="6:11">
      <c r="F169" s="219" t="s">
        <v>1292</v>
      </c>
      <c r="G169" s="220">
        <v>0.7</v>
      </c>
      <c r="H169" s="220">
        <v>3.83</v>
      </c>
      <c r="I169"/>
      <c r="J169"/>
      <c r="K169"/>
    </row>
    <row r="170" spans="6:11">
      <c r="F170" s="3" t="s">
        <v>21</v>
      </c>
      <c r="G170" s="220">
        <v>6.879999999999999</v>
      </c>
      <c r="H170" s="220">
        <v>612.20999999999992</v>
      </c>
      <c r="I170"/>
      <c r="J170"/>
      <c r="K170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/>
  <dimension ref="A1:H281"/>
  <sheetViews>
    <sheetView topLeftCell="A224" workbookViewId="0">
      <selection activeCell="H226" sqref="H226"/>
    </sheetView>
  </sheetViews>
  <sheetFormatPr baseColWidth="10" defaultColWidth="8.83203125" defaultRowHeight="12" x14ac:dyDescent="0"/>
  <cols>
    <col min="1" max="1" width="8.5" bestFit="1" customWidth="1"/>
    <col min="2" max="2" width="16.5" bestFit="1" customWidth="1"/>
    <col min="3" max="3" width="13.1640625" bestFit="1" customWidth="1"/>
    <col min="4" max="4" width="22" bestFit="1" customWidth="1"/>
    <col min="5" max="5" width="14.33203125" bestFit="1" customWidth="1"/>
    <col min="6" max="6" width="26.6640625" customWidth="1"/>
    <col min="7" max="7" width="6.1640625" style="21" customWidth="1"/>
    <col min="8" max="8" width="45.5" customWidth="1"/>
  </cols>
  <sheetData>
    <row r="1" spans="1:8" s="80" customFormat="1">
      <c r="A1" s="24" t="s">
        <v>167</v>
      </c>
      <c r="G1" s="21"/>
    </row>
    <row r="2" spans="1:8">
      <c r="H2" s="80"/>
    </row>
    <row r="3" spans="1:8">
      <c r="A3" s="97" t="s">
        <v>75</v>
      </c>
      <c r="B3" s="97" t="s">
        <v>77</v>
      </c>
      <c r="C3" s="97" t="s">
        <v>76</v>
      </c>
      <c r="D3" s="97" t="s">
        <v>90</v>
      </c>
      <c r="E3" s="97" t="s">
        <v>104</v>
      </c>
      <c r="F3" s="97" t="s">
        <v>91</v>
      </c>
      <c r="G3" s="98" t="s">
        <v>164</v>
      </c>
      <c r="H3" s="80"/>
    </row>
    <row r="4" spans="1:8">
      <c r="A4" s="68" t="s">
        <v>225</v>
      </c>
      <c r="B4" s="68" t="s">
        <v>256</v>
      </c>
      <c r="C4" s="68" t="s">
        <v>1150</v>
      </c>
      <c r="D4" s="68" t="s">
        <v>298</v>
      </c>
      <c r="E4" s="68" t="s">
        <v>793</v>
      </c>
      <c r="F4" s="68" t="s">
        <v>1310</v>
      </c>
      <c r="G4" s="103">
        <v>0.08</v>
      </c>
      <c r="H4" s="80"/>
    </row>
    <row r="5" spans="1:8" s="80" customFormat="1">
      <c r="A5" s="68" t="s">
        <v>225</v>
      </c>
      <c r="B5" s="68" t="s">
        <v>256</v>
      </c>
      <c r="C5" s="68" t="s">
        <v>1311</v>
      </c>
      <c r="D5" s="68" t="s">
        <v>1312</v>
      </c>
      <c r="E5" s="68" t="s">
        <v>800</v>
      </c>
      <c r="F5" s="68" t="s">
        <v>1312</v>
      </c>
      <c r="G5" s="103">
        <v>0.01</v>
      </c>
    </row>
    <row r="6" spans="1:8" s="80" customFormat="1">
      <c r="A6" s="68" t="s">
        <v>225</v>
      </c>
      <c r="B6" s="68" t="s">
        <v>241</v>
      </c>
      <c r="C6" s="68" t="s">
        <v>1151</v>
      </c>
      <c r="D6" s="68" t="s">
        <v>240</v>
      </c>
      <c r="E6" s="68" t="s">
        <v>961</v>
      </c>
      <c r="F6" s="68" t="s">
        <v>1313</v>
      </c>
      <c r="G6" s="103">
        <v>0.02</v>
      </c>
    </row>
    <row r="7" spans="1:8" s="80" customFormat="1">
      <c r="A7" s="68" t="s">
        <v>225</v>
      </c>
      <c r="B7" s="68" t="s">
        <v>241</v>
      </c>
      <c r="C7" s="68" t="s">
        <v>1151</v>
      </c>
      <c r="D7" s="68" t="s">
        <v>240</v>
      </c>
      <c r="E7" s="68" t="s">
        <v>963</v>
      </c>
      <c r="F7" s="68" t="s">
        <v>1314</v>
      </c>
      <c r="G7" s="103">
        <v>0.1</v>
      </c>
    </row>
    <row r="8" spans="1:8" s="80" customFormat="1">
      <c r="A8" s="68" t="s">
        <v>225</v>
      </c>
      <c r="B8" s="68" t="s">
        <v>241</v>
      </c>
      <c r="C8" s="68" t="s">
        <v>1151</v>
      </c>
      <c r="D8" s="68" t="s">
        <v>240</v>
      </c>
      <c r="E8" s="68" t="s">
        <v>965</v>
      </c>
      <c r="F8" s="68" t="s">
        <v>1315</v>
      </c>
      <c r="G8" s="103">
        <v>0.02</v>
      </c>
    </row>
    <row r="9" spans="1:8" s="80" customFormat="1">
      <c r="A9" s="68" t="s">
        <v>225</v>
      </c>
      <c r="B9" s="68" t="s">
        <v>241</v>
      </c>
      <c r="C9" s="68" t="s">
        <v>1151</v>
      </c>
      <c r="D9" s="68" t="s">
        <v>240</v>
      </c>
      <c r="E9" s="68" t="s">
        <v>967</v>
      </c>
      <c r="F9" s="68" t="s">
        <v>1316</v>
      </c>
      <c r="G9" s="103">
        <v>0.18</v>
      </c>
    </row>
    <row r="10" spans="1:8" s="80" customFormat="1">
      <c r="A10" s="68" t="s">
        <v>225</v>
      </c>
      <c r="B10" s="68" t="s">
        <v>241</v>
      </c>
      <c r="C10" s="68" t="s">
        <v>1151</v>
      </c>
      <c r="D10" s="68" t="s">
        <v>240</v>
      </c>
      <c r="E10" s="68" t="s">
        <v>316</v>
      </c>
      <c r="F10" s="68" t="s">
        <v>1152</v>
      </c>
      <c r="G10" s="103">
        <v>0.11</v>
      </c>
    </row>
    <row r="11" spans="1:8" s="80" customFormat="1">
      <c r="A11" s="68" t="s">
        <v>225</v>
      </c>
      <c r="B11" s="68" t="s">
        <v>241</v>
      </c>
      <c r="C11" s="68" t="s">
        <v>1151</v>
      </c>
      <c r="D11" s="68" t="s">
        <v>240</v>
      </c>
      <c r="E11" s="68" t="s">
        <v>312</v>
      </c>
      <c r="F11" s="68" t="s">
        <v>1317</v>
      </c>
      <c r="G11" s="103">
        <v>0.15</v>
      </c>
    </row>
    <row r="12" spans="1:8" s="80" customFormat="1">
      <c r="A12" s="68" t="s">
        <v>225</v>
      </c>
      <c r="B12" s="68" t="s">
        <v>241</v>
      </c>
      <c r="C12" s="68" t="s">
        <v>1151</v>
      </c>
      <c r="D12" s="68" t="s">
        <v>240</v>
      </c>
      <c r="E12" s="68" t="s">
        <v>969</v>
      </c>
      <c r="F12" s="68" t="s">
        <v>1318</v>
      </c>
      <c r="G12" s="103">
        <v>0.06</v>
      </c>
    </row>
    <row r="13" spans="1:8" s="80" customFormat="1">
      <c r="A13" s="68" t="s">
        <v>225</v>
      </c>
      <c r="B13" s="68" t="s">
        <v>241</v>
      </c>
      <c r="C13" s="68" t="s">
        <v>1151</v>
      </c>
      <c r="D13" s="68" t="s">
        <v>240</v>
      </c>
      <c r="E13" s="68" t="s">
        <v>314</v>
      </c>
      <c r="F13" s="68" t="s">
        <v>1319</v>
      </c>
      <c r="G13" s="103">
        <v>0.08</v>
      </c>
    </row>
    <row r="14" spans="1:8" s="80" customFormat="1">
      <c r="A14" s="68" t="s">
        <v>225</v>
      </c>
      <c r="B14" s="68" t="s">
        <v>241</v>
      </c>
      <c r="C14" s="68" t="s">
        <v>1151</v>
      </c>
      <c r="D14" s="68" t="s">
        <v>240</v>
      </c>
      <c r="E14" s="68" t="s">
        <v>959</v>
      </c>
      <c r="F14" s="68" t="s">
        <v>1153</v>
      </c>
      <c r="G14" s="103">
        <v>0.04</v>
      </c>
    </row>
    <row r="15" spans="1:8" s="80" customFormat="1">
      <c r="A15" s="68" t="s">
        <v>225</v>
      </c>
      <c r="B15" s="68" t="s">
        <v>241</v>
      </c>
      <c r="C15" s="68" t="s">
        <v>1151</v>
      </c>
      <c r="D15" s="68" t="s">
        <v>240</v>
      </c>
      <c r="E15" s="68" t="s">
        <v>970</v>
      </c>
      <c r="F15" s="68" t="s">
        <v>240</v>
      </c>
      <c r="G15" s="103">
        <v>0.04</v>
      </c>
    </row>
    <row r="16" spans="1:8" s="80" customFormat="1">
      <c r="A16" s="68" t="s">
        <v>225</v>
      </c>
      <c r="B16" s="68" t="s">
        <v>241</v>
      </c>
      <c r="C16" s="68" t="s">
        <v>1154</v>
      </c>
      <c r="D16" s="68" t="s">
        <v>1155</v>
      </c>
      <c r="E16" s="68" t="s">
        <v>982</v>
      </c>
      <c r="F16" s="68" t="s">
        <v>1320</v>
      </c>
      <c r="G16" s="103">
        <v>0.03</v>
      </c>
    </row>
    <row r="17" spans="1:7" s="80" customFormat="1">
      <c r="A17" s="68" t="s">
        <v>225</v>
      </c>
      <c r="B17" s="68" t="s">
        <v>241</v>
      </c>
      <c r="C17" s="68" t="s">
        <v>1154</v>
      </c>
      <c r="D17" s="68" t="s">
        <v>1155</v>
      </c>
      <c r="E17" s="68" t="s">
        <v>976</v>
      </c>
      <c r="F17" s="68" t="s">
        <v>1156</v>
      </c>
      <c r="G17" s="103">
        <v>0.06</v>
      </c>
    </row>
    <row r="18" spans="1:7" s="80" customFormat="1">
      <c r="A18" s="68" t="s">
        <v>225</v>
      </c>
      <c r="B18" s="68" t="s">
        <v>241</v>
      </c>
      <c r="C18" s="68" t="s">
        <v>1154</v>
      </c>
      <c r="D18" s="68" t="s">
        <v>1155</v>
      </c>
      <c r="E18" s="68" t="s">
        <v>990</v>
      </c>
      <c r="F18" s="68" t="s">
        <v>1157</v>
      </c>
      <c r="G18" s="103">
        <v>0.1</v>
      </c>
    </row>
    <row r="19" spans="1:7" s="80" customFormat="1">
      <c r="A19" s="68" t="s">
        <v>225</v>
      </c>
      <c r="B19" s="68" t="s">
        <v>241</v>
      </c>
      <c r="C19" s="68" t="s">
        <v>1154</v>
      </c>
      <c r="D19" s="68" t="s">
        <v>1155</v>
      </c>
      <c r="E19" s="68" t="s">
        <v>978</v>
      </c>
      <c r="F19" s="68" t="s">
        <v>1158</v>
      </c>
      <c r="G19" s="103">
        <v>0.15</v>
      </c>
    </row>
    <row r="20" spans="1:7" s="80" customFormat="1">
      <c r="A20" s="68" t="s">
        <v>225</v>
      </c>
      <c r="B20" s="68" t="s">
        <v>241</v>
      </c>
      <c r="C20" s="68" t="s">
        <v>1154</v>
      </c>
      <c r="D20" s="68" t="s">
        <v>1155</v>
      </c>
      <c r="E20" s="68" t="s">
        <v>984</v>
      </c>
      <c r="F20" s="68" t="s">
        <v>1159</v>
      </c>
      <c r="G20" s="103">
        <v>0.25</v>
      </c>
    </row>
    <row r="21" spans="1:7" s="80" customFormat="1">
      <c r="A21" s="68" t="s">
        <v>225</v>
      </c>
      <c r="B21" s="68" t="s">
        <v>241</v>
      </c>
      <c r="C21" s="68" t="s">
        <v>1154</v>
      </c>
      <c r="D21" s="68" t="s">
        <v>1155</v>
      </c>
      <c r="E21" s="68" t="s">
        <v>986</v>
      </c>
      <c r="F21" s="68" t="s">
        <v>1321</v>
      </c>
      <c r="G21" s="103">
        <v>0.08</v>
      </c>
    </row>
    <row r="22" spans="1:7" s="80" customFormat="1">
      <c r="A22" s="68" t="s">
        <v>225</v>
      </c>
      <c r="B22" s="68" t="s">
        <v>241</v>
      </c>
      <c r="C22" s="68" t="s">
        <v>1154</v>
      </c>
      <c r="D22" s="68" t="s">
        <v>1155</v>
      </c>
      <c r="E22" s="68" t="s">
        <v>988</v>
      </c>
      <c r="F22" s="68" t="s">
        <v>1322</v>
      </c>
      <c r="G22" s="103">
        <v>0.11</v>
      </c>
    </row>
    <row r="23" spans="1:7" s="80" customFormat="1">
      <c r="A23" s="68" t="s">
        <v>225</v>
      </c>
      <c r="B23" s="68" t="s">
        <v>241</v>
      </c>
      <c r="C23" s="68" t="s">
        <v>1154</v>
      </c>
      <c r="D23" s="68" t="s">
        <v>1155</v>
      </c>
      <c r="E23" s="68" t="s">
        <v>974</v>
      </c>
      <c r="F23" s="68" t="s">
        <v>1160</v>
      </c>
      <c r="G23" s="103">
        <v>0.04</v>
      </c>
    </row>
    <row r="24" spans="1:7" s="80" customFormat="1">
      <c r="A24" s="68" t="s">
        <v>225</v>
      </c>
      <c r="B24" s="68" t="s">
        <v>241</v>
      </c>
      <c r="C24" s="68" t="s">
        <v>1154</v>
      </c>
      <c r="D24" s="68" t="s">
        <v>1155</v>
      </c>
      <c r="E24" s="68" t="s">
        <v>980</v>
      </c>
      <c r="F24" s="68" t="s">
        <v>1161</v>
      </c>
      <c r="G24" s="103">
        <v>0.93</v>
      </c>
    </row>
    <row r="25" spans="1:7" s="80" customFormat="1">
      <c r="A25" s="68" t="s">
        <v>225</v>
      </c>
      <c r="B25" s="68" t="s">
        <v>241</v>
      </c>
      <c r="C25" s="68" t="s">
        <v>1154</v>
      </c>
      <c r="D25" s="68" t="s">
        <v>1155</v>
      </c>
      <c r="E25" s="68" t="s">
        <v>992</v>
      </c>
      <c r="F25" s="68" t="s">
        <v>1162</v>
      </c>
      <c r="G25" s="103">
        <v>0.09</v>
      </c>
    </row>
    <row r="26" spans="1:7" s="80" customFormat="1">
      <c r="A26" s="68" t="s">
        <v>225</v>
      </c>
      <c r="B26" s="68" t="s">
        <v>241</v>
      </c>
      <c r="C26" s="68" t="s">
        <v>1323</v>
      </c>
      <c r="D26" s="68" t="s">
        <v>1324</v>
      </c>
      <c r="E26" s="68" t="s">
        <v>955</v>
      </c>
      <c r="F26" s="68" t="s">
        <v>1324</v>
      </c>
      <c r="G26" s="103">
        <v>0.21</v>
      </c>
    </row>
    <row r="27" spans="1:7" s="80" customFormat="1">
      <c r="A27" s="68" t="s">
        <v>225</v>
      </c>
      <c r="B27" s="68" t="s">
        <v>241</v>
      </c>
      <c r="C27" s="68" t="s">
        <v>1396</v>
      </c>
      <c r="D27" s="68" t="s">
        <v>1149</v>
      </c>
      <c r="E27" s="68" t="s">
        <v>938</v>
      </c>
      <c r="F27" s="68" t="s">
        <v>1397</v>
      </c>
      <c r="G27" s="103">
        <v>0.08</v>
      </c>
    </row>
    <row r="28" spans="1:7" s="80" customFormat="1">
      <c r="A28" s="68" t="s">
        <v>225</v>
      </c>
      <c r="B28" s="68" t="s">
        <v>241</v>
      </c>
      <c r="C28" s="68" t="s">
        <v>1396</v>
      </c>
      <c r="D28" s="68" t="s">
        <v>1149</v>
      </c>
      <c r="E28" s="68" t="s">
        <v>942</v>
      </c>
      <c r="F28" s="68" t="s">
        <v>1398</v>
      </c>
      <c r="G28" s="103">
        <v>1.0900000000000001</v>
      </c>
    </row>
    <row r="29" spans="1:7" s="80" customFormat="1">
      <c r="A29" s="68" t="s">
        <v>225</v>
      </c>
      <c r="B29" s="68" t="s">
        <v>241</v>
      </c>
      <c r="C29" s="68" t="s">
        <v>1396</v>
      </c>
      <c r="D29" s="68" t="s">
        <v>1149</v>
      </c>
      <c r="E29" s="68" t="s">
        <v>944</v>
      </c>
      <c r="F29" s="68" t="s">
        <v>1399</v>
      </c>
      <c r="G29" s="103">
        <v>0.02</v>
      </c>
    </row>
    <row r="30" spans="1:7" s="80" customFormat="1">
      <c r="A30" s="68" t="s">
        <v>225</v>
      </c>
      <c r="B30" s="68" t="s">
        <v>241</v>
      </c>
      <c r="C30" s="68" t="s">
        <v>1325</v>
      </c>
      <c r="D30" s="68" t="s">
        <v>1326</v>
      </c>
      <c r="E30" s="68" t="s">
        <v>935</v>
      </c>
      <c r="F30" s="68" t="s">
        <v>1326</v>
      </c>
      <c r="G30" s="103">
        <v>0.01</v>
      </c>
    </row>
    <row r="31" spans="1:7" s="80" customFormat="1">
      <c r="A31" s="68" t="s">
        <v>225</v>
      </c>
      <c r="B31" s="68" t="s">
        <v>241</v>
      </c>
      <c r="C31" s="68" t="s">
        <v>1444</v>
      </c>
      <c r="D31" s="68" t="s">
        <v>1398</v>
      </c>
      <c r="E31" s="68" t="s">
        <v>1442</v>
      </c>
      <c r="F31" s="68" t="s">
        <v>1398</v>
      </c>
      <c r="G31" s="103">
        <v>0.03</v>
      </c>
    </row>
    <row r="32" spans="1:7" s="80" customFormat="1">
      <c r="A32" s="68" t="s">
        <v>225</v>
      </c>
      <c r="B32" s="68" t="s">
        <v>1163</v>
      </c>
      <c r="C32" s="68" t="s">
        <v>1168</v>
      </c>
      <c r="D32" s="68" t="s">
        <v>1169</v>
      </c>
      <c r="E32" s="68" t="s">
        <v>883</v>
      </c>
      <c r="F32" s="68" t="s">
        <v>1169</v>
      </c>
      <c r="G32" s="103">
        <v>0.35</v>
      </c>
    </row>
    <row r="33" spans="1:7" s="80" customFormat="1">
      <c r="A33" s="68" t="s">
        <v>225</v>
      </c>
      <c r="B33" s="68" t="s">
        <v>1163</v>
      </c>
      <c r="C33" s="68" t="s">
        <v>1168</v>
      </c>
      <c r="D33" s="68" t="s">
        <v>1169</v>
      </c>
      <c r="E33" s="68" t="s">
        <v>879</v>
      </c>
      <c r="F33" s="68" t="s">
        <v>1327</v>
      </c>
      <c r="G33" s="103">
        <v>0.06</v>
      </c>
    </row>
    <row r="34" spans="1:7" s="80" customFormat="1">
      <c r="A34" s="68" t="s">
        <v>225</v>
      </c>
      <c r="B34" s="68" t="s">
        <v>1163</v>
      </c>
      <c r="C34" s="68" t="s">
        <v>1168</v>
      </c>
      <c r="D34" s="68" t="s">
        <v>1169</v>
      </c>
      <c r="E34" s="68" t="s">
        <v>881</v>
      </c>
      <c r="F34" s="68" t="s">
        <v>1170</v>
      </c>
      <c r="G34" s="103">
        <v>1.62</v>
      </c>
    </row>
    <row r="35" spans="1:7" s="80" customFormat="1">
      <c r="A35" s="68" t="s">
        <v>225</v>
      </c>
      <c r="B35" s="68" t="s">
        <v>1163</v>
      </c>
      <c r="C35" s="68" t="s">
        <v>1168</v>
      </c>
      <c r="D35" s="68" t="s">
        <v>1169</v>
      </c>
      <c r="E35" s="68" t="s">
        <v>882</v>
      </c>
      <c r="F35" s="68" t="s">
        <v>1167</v>
      </c>
      <c r="G35" s="103">
        <v>0.12</v>
      </c>
    </row>
    <row r="36" spans="1:7" s="80" customFormat="1">
      <c r="A36" s="68" t="s">
        <v>225</v>
      </c>
      <c r="B36" s="68" t="s">
        <v>1171</v>
      </c>
      <c r="C36" s="68" t="s">
        <v>1172</v>
      </c>
      <c r="D36" s="68" t="s">
        <v>1173</v>
      </c>
      <c r="E36" s="68" t="s">
        <v>1083</v>
      </c>
      <c r="F36" s="68" t="s">
        <v>1174</v>
      </c>
      <c r="G36" s="103">
        <v>0.27</v>
      </c>
    </row>
    <row r="37" spans="1:7" s="80" customFormat="1">
      <c r="A37" s="68" t="s">
        <v>225</v>
      </c>
      <c r="B37" s="68" t="s">
        <v>1171</v>
      </c>
      <c r="C37" s="68" t="s">
        <v>1172</v>
      </c>
      <c r="D37" s="68" t="s">
        <v>1173</v>
      </c>
      <c r="E37" s="68" t="s">
        <v>1089</v>
      </c>
      <c r="F37" s="68" t="s">
        <v>1328</v>
      </c>
      <c r="G37" s="103">
        <v>0.42</v>
      </c>
    </row>
    <row r="38" spans="1:7" s="80" customFormat="1">
      <c r="A38" s="68" t="s">
        <v>225</v>
      </c>
      <c r="B38" s="68" t="s">
        <v>1171</v>
      </c>
      <c r="C38" s="68" t="s">
        <v>1172</v>
      </c>
      <c r="D38" s="68" t="s">
        <v>1173</v>
      </c>
      <c r="E38" s="68" t="s">
        <v>1071</v>
      </c>
      <c r="F38" s="68" t="s">
        <v>1175</v>
      </c>
      <c r="G38" s="103">
        <v>0.28000000000000003</v>
      </c>
    </row>
    <row r="39" spans="1:7" s="80" customFormat="1">
      <c r="A39" s="68" t="s">
        <v>225</v>
      </c>
      <c r="B39" s="68" t="s">
        <v>1171</v>
      </c>
      <c r="C39" s="68" t="s">
        <v>1172</v>
      </c>
      <c r="D39" s="68" t="s">
        <v>1173</v>
      </c>
      <c r="E39" s="68" t="s">
        <v>1077</v>
      </c>
      <c r="F39" s="68" t="s">
        <v>1329</v>
      </c>
      <c r="G39" s="103">
        <v>0.15</v>
      </c>
    </row>
    <row r="40" spans="1:7" s="80" customFormat="1">
      <c r="A40" s="68" t="s">
        <v>225</v>
      </c>
      <c r="B40" s="68" t="s">
        <v>1171</v>
      </c>
      <c r="C40" s="68" t="s">
        <v>1172</v>
      </c>
      <c r="D40" s="68" t="s">
        <v>1173</v>
      </c>
      <c r="E40" s="68" t="s">
        <v>1079</v>
      </c>
      <c r="F40" s="68" t="s">
        <v>1330</v>
      </c>
      <c r="G40" s="103">
        <v>0.81</v>
      </c>
    </row>
    <row r="41" spans="1:7" s="80" customFormat="1">
      <c r="A41" s="68" t="s">
        <v>225</v>
      </c>
      <c r="B41" s="68" t="s">
        <v>1171</v>
      </c>
      <c r="C41" s="68" t="s">
        <v>1172</v>
      </c>
      <c r="D41" s="68" t="s">
        <v>1173</v>
      </c>
      <c r="E41" s="68" t="s">
        <v>1091</v>
      </c>
      <c r="F41" s="68" t="s">
        <v>1176</v>
      </c>
      <c r="G41" s="103">
        <v>1.1399999999999999</v>
      </c>
    </row>
    <row r="42" spans="1:7" s="80" customFormat="1">
      <c r="A42" s="68" t="s">
        <v>225</v>
      </c>
      <c r="B42" s="68" t="s">
        <v>1171</v>
      </c>
      <c r="C42" s="68" t="s">
        <v>1172</v>
      </c>
      <c r="D42" s="68" t="s">
        <v>1173</v>
      </c>
      <c r="E42" s="68" t="s">
        <v>1073</v>
      </c>
      <c r="F42" s="68" t="s">
        <v>1331</v>
      </c>
      <c r="G42" s="103">
        <v>0.25</v>
      </c>
    </row>
    <row r="43" spans="1:7" s="80" customFormat="1">
      <c r="A43" s="68" t="s">
        <v>225</v>
      </c>
      <c r="B43" s="68" t="s">
        <v>1171</v>
      </c>
      <c r="C43" s="68" t="s">
        <v>1172</v>
      </c>
      <c r="D43" s="68" t="s">
        <v>1173</v>
      </c>
      <c r="E43" s="68" t="s">
        <v>1087</v>
      </c>
      <c r="F43" s="68" t="s">
        <v>1177</v>
      </c>
      <c r="G43" s="103">
        <v>0.18</v>
      </c>
    </row>
    <row r="44" spans="1:7" s="80" customFormat="1">
      <c r="A44" s="68" t="s">
        <v>225</v>
      </c>
      <c r="B44" s="68" t="s">
        <v>1171</v>
      </c>
      <c r="C44" s="68" t="s">
        <v>1172</v>
      </c>
      <c r="D44" s="68" t="s">
        <v>1173</v>
      </c>
      <c r="E44" s="68" t="s">
        <v>1075</v>
      </c>
      <c r="F44" s="68" t="s">
        <v>1178</v>
      </c>
      <c r="G44" s="103">
        <v>0.18</v>
      </c>
    </row>
    <row r="45" spans="1:7" s="80" customFormat="1">
      <c r="A45" s="68" t="s">
        <v>225</v>
      </c>
      <c r="B45" s="68" t="s">
        <v>1171</v>
      </c>
      <c r="C45" s="68" t="s">
        <v>1172</v>
      </c>
      <c r="D45" s="68" t="s">
        <v>1173</v>
      </c>
      <c r="E45" s="68" t="s">
        <v>1081</v>
      </c>
      <c r="F45" s="68" t="s">
        <v>1179</v>
      </c>
      <c r="G45" s="103">
        <v>0.25</v>
      </c>
    </row>
    <row r="46" spans="1:7" s="80" customFormat="1">
      <c r="A46" s="68" t="s">
        <v>225</v>
      </c>
      <c r="B46" s="68" t="s">
        <v>1171</v>
      </c>
      <c r="C46" s="68" t="s">
        <v>1172</v>
      </c>
      <c r="D46" s="68" t="s">
        <v>1173</v>
      </c>
      <c r="E46" s="68" t="s">
        <v>1093</v>
      </c>
      <c r="F46" s="68" t="s">
        <v>1180</v>
      </c>
      <c r="G46" s="103">
        <v>0.18</v>
      </c>
    </row>
    <row r="47" spans="1:7" s="80" customFormat="1">
      <c r="A47" s="68" t="s">
        <v>225</v>
      </c>
      <c r="B47" s="68" t="s">
        <v>1171</v>
      </c>
      <c r="C47" s="68" t="s">
        <v>1181</v>
      </c>
      <c r="D47" s="68" t="s">
        <v>1182</v>
      </c>
      <c r="E47" s="68" t="s">
        <v>1066</v>
      </c>
      <c r="F47" s="68" t="s">
        <v>1332</v>
      </c>
      <c r="G47" s="103">
        <v>0.08</v>
      </c>
    </row>
    <row r="48" spans="1:7" s="80" customFormat="1">
      <c r="A48" s="68" t="s">
        <v>225</v>
      </c>
      <c r="B48" s="68" t="s">
        <v>1171</v>
      </c>
      <c r="C48" s="68" t="s">
        <v>1181</v>
      </c>
      <c r="D48" s="68" t="s">
        <v>1182</v>
      </c>
      <c r="E48" s="68" t="s">
        <v>1060</v>
      </c>
      <c r="F48" s="68" t="s">
        <v>1333</v>
      </c>
      <c r="G48" s="103">
        <v>0.13</v>
      </c>
    </row>
    <row r="49" spans="1:7" s="80" customFormat="1">
      <c r="A49" s="68" t="s">
        <v>225</v>
      </c>
      <c r="B49" s="68" t="s">
        <v>1171</v>
      </c>
      <c r="C49" s="68" t="s">
        <v>1181</v>
      </c>
      <c r="D49" s="68" t="s">
        <v>1182</v>
      </c>
      <c r="E49" s="68" t="s">
        <v>330</v>
      </c>
      <c r="F49" s="68" t="s">
        <v>1334</v>
      </c>
      <c r="G49" s="103">
        <v>7.0000000000000007E-2</v>
      </c>
    </row>
    <row r="50" spans="1:7" s="80" customFormat="1">
      <c r="A50" s="68" t="s">
        <v>225</v>
      </c>
      <c r="B50" s="68" t="s">
        <v>1171</v>
      </c>
      <c r="C50" s="68" t="s">
        <v>1181</v>
      </c>
      <c r="D50" s="68" t="s">
        <v>1182</v>
      </c>
      <c r="E50" s="68" t="s">
        <v>328</v>
      </c>
      <c r="F50" s="68" t="s">
        <v>1335</v>
      </c>
      <c r="G50" s="103">
        <v>0.15</v>
      </c>
    </row>
    <row r="51" spans="1:7" s="80" customFormat="1">
      <c r="A51" s="68" t="s">
        <v>225</v>
      </c>
      <c r="B51" s="68" t="s">
        <v>1171</v>
      </c>
      <c r="C51" s="68" t="s">
        <v>1181</v>
      </c>
      <c r="D51" s="68" t="s">
        <v>1182</v>
      </c>
      <c r="E51" s="68" t="s">
        <v>326</v>
      </c>
      <c r="F51" s="68" t="s">
        <v>1183</v>
      </c>
      <c r="G51" s="103">
        <v>0.17</v>
      </c>
    </row>
    <row r="52" spans="1:7" s="80" customFormat="1">
      <c r="A52" s="68" t="s">
        <v>225</v>
      </c>
      <c r="B52" s="68" t="s">
        <v>1171</v>
      </c>
      <c r="C52" s="68" t="s">
        <v>1181</v>
      </c>
      <c r="D52" s="68" t="s">
        <v>1182</v>
      </c>
      <c r="E52" s="68" t="s">
        <v>1064</v>
      </c>
      <c r="F52" s="68" t="s">
        <v>1336</v>
      </c>
      <c r="G52" s="103">
        <v>7.0000000000000007E-2</v>
      </c>
    </row>
    <row r="53" spans="1:7" s="80" customFormat="1">
      <c r="A53" s="68" t="s">
        <v>225</v>
      </c>
      <c r="B53" s="68" t="s">
        <v>1171</v>
      </c>
      <c r="C53" s="68" t="s">
        <v>1181</v>
      </c>
      <c r="D53" s="68" t="s">
        <v>1182</v>
      </c>
      <c r="E53" s="68" t="s">
        <v>1062</v>
      </c>
      <c r="F53" s="68" t="s">
        <v>1337</v>
      </c>
      <c r="G53" s="103">
        <v>0.08</v>
      </c>
    </row>
    <row r="54" spans="1:7" s="80" customFormat="1">
      <c r="A54" s="68" t="s">
        <v>225</v>
      </c>
      <c r="B54" s="68" t="s">
        <v>1171</v>
      </c>
      <c r="C54" s="68" t="s">
        <v>1181</v>
      </c>
      <c r="D54" s="68" t="s">
        <v>1182</v>
      </c>
      <c r="E54" s="68" t="s">
        <v>1058</v>
      </c>
      <c r="F54" s="68" t="s">
        <v>1338</v>
      </c>
      <c r="G54" s="103">
        <v>0.08</v>
      </c>
    </row>
    <row r="55" spans="1:7" s="80" customFormat="1">
      <c r="A55" s="68" t="s">
        <v>225</v>
      </c>
      <c r="B55" s="68" t="s">
        <v>1171</v>
      </c>
      <c r="C55" s="68" t="s">
        <v>1184</v>
      </c>
      <c r="D55" s="68" t="s">
        <v>1185</v>
      </c>
      <c r="E55" s="68" t="s">
        <v>333</v>
      </c>
      <c r="F55" s="68" t="s">
        <v>1185</v>
      </c>
      <c r="G55" s="103">
        <v>0.14000000000000001</v>
      </c>
    </row>
    <row r="56" spans="1:7" s="80" customFormat="1">
      <c r="A56" s="68" t="s">
        <v>225</v>
      </c>
      <c r="B56" s="68" t="s">
        <v>1186</v>
      </c>
      <c r="C56" s="68" t="s">
        <v>1187</v>
      </c>
      <c r="D56" s="68" t="s">
        <v>1188</v>
      </c>
      <c r="E56" s="68" t="s">
        <v>521</v>
      </c>
      <c r="F56" s="68" t="s">
        <v>1189</v>
      </c>
      <c r="G56" s="103">
        <v>0.18</v>
      </c>
    </row>
    <row r="57" spans="1:7" s="80" customFormat="1">
      <c r="A57" s="68" t="s">
        <v>225</v>
      </c>
      <c r="B57" s="68" t="s">
        <v>1186</v>
      </c>
      <c r="C57" s="68" t="s">
        <v>1187</v>
      </c>
      <c r="D57" s="68" t="s">
        <v>1188</v>
      </c>
      <c r="E57" s="68" t="s">
        <v>511</v>
      </c>
      <c r="F57" s="68" t="s">
        <v>1190</v>
      </c>
      <c r="G57" s="103">
        <v>0.14000000000000001</v>
      </c>
    </row>
    <row r="58" spans="1:7" s="80" customFormat="1">
      <c r="A58" s="68" t="s">
        <v>225</v>
      </c>
      <c r="B58" s="68" t="s">
        <v>1186</v>
      </c>
      <c r="C58" s="68" t="s">
        <v>1187</v>
      </c>
      <c r="D58" s="68" t="s">
        <v>1188</v>
      </c>
      <c r="E58" s="68" t="s">
        <v>517</v>
      </c>
      <c r="F58" s="68" t="s">
        <v>1191</v>
      </c>
      <c r="G58" s="103">
        <v>0.14000000000000001</v>
      </c>
    </row>
    <row r="59" spans="1:7" s="80" customFormat="1">
      <c r="A59" s="68" t="s">
        <v>225</v>
      </c>
      <c r="B59" s="68" t="s">
        <v>1186</v>
      </c>
      <c r="C59" s="68" t="s">
        <v>1187</v>
      </c>
      <c r="D59" s="68" t="s">
        <v>1188</v>
      </c>
      <c r="E59" s="68" t="s">
        <v>513</v>
      </c>
      <c r="F59" s="68" t="s">
        <v>1339</v>
      </c>
      <c r="G59" s="103">
        <v>7.0000000000000007E-2</v>
      </c>
    </row>
    <row r="60" spans="1:7" s="80" customFormat="1">
      <c r="A60" s="68" t="s">
        <v>225</v>
      </c>
      <c r="B60" s="68" t="s">
        <v>1186</v>
      </c>
      <c r="C60" s="68" t="s">
        <v>1187</v>
      </c>
      <c r="D60" s="68" t="s">
        <v>1188</v>
      </c>
      <c r="E60" s="68" t="s">
        <v>509</v>
      </c>
      <c r="F60" s="68" t="s">
        <v>1192</v>
      </c>
      <c r="G60" s="103">
        <v>0.04</v>
      </c>
    </row>
    <row r="61" spans="1:7" s="80" customFormat="1">
      <c r="A61" s="68" t="s">
        <v>225</v>
      </c>
      <c r="B61" s="68" t="s">
        <v>1186</v>
      </c>
      <c r="C61" s="68" t="s">
        <v>1187</v>
      </c>
      <c r="D61" s="68" t="s">
        <v>1188</v>
      </c>
      <c r="E61" s="68" t="s">
        <v>503</v>
      </c>
      <c r="F61" s="68" t="s">
        <v>1193</v>
      </c>
      <c r="G61" s="103">
        <v>0.1</v>
      </c>
    </row>
    <row r="62" spans="1:7" s="80" customFormat="1">
      <c r="A62" s="68" t="s">
        <v>225</v>
      </c>
      <c r="B62" s="68" t="s">
        <v>1186</v>
      </c>
      <c r="C62" s="68" t="s">
        <v>1187</v>
      </c>
      <c r="D62" s="68" t="s">
        <v>1188</v>
      </c>
      <c r="E62" s="68" t="s">
        <v>507</v>
      </c>
      <c r="F62" s="68" t="s">
        <v>1194</v>
      </c>
      <c r="G62" s="103">
        <v>0.17</v>
      </c>
    </row>
    <row r="63" spans="1:7" s="80" customFormat="1">
      <c r="A63" s="68" t="s">
        <v>225</v>
      </c>
      <c r="B63" s="68" t="s">
        <v>1186</v>
      </c>
      <c r="C63" s="68" t="s">
        <v>1187</v>
      </c>
      <c r="D63" s="68" t="s">
        <v>1188</v>
      </c>
      <c r="E63" s="68" t="s">
        <v>505</v>
      </c>
      <c r="F63" s="68" t="s">
        <v>1195</v>
      </c>
      <c r="G63" s="103">
        <v>0.11</v>
      </c>
    </row>
    <row r="64" spans="1:7" s="80" customFormat="1">
      <c r="A64" s="68" t="s">
        <v>225</v>
      </c>
      <c r="B64" s="68" t="s">
        <v>1186</v>
      </c>
      <c r="C64" s="68" t="s">
        <v>1187</v>
      </c>
      <c r="D64" s="68" t="s">
        <v>1188</v>
      </c>
      <c r="E64" s="68" t="s">
        <v>501</v>
      </c>
      <c r="F64" s="68" t="s">
        <v>1196</v>
      </c>
      <c r="G64" s="103">
        <v>0.16</v>
      </c>
    </row>
    <row r="65" spans="1:7" s="80" customFormat="1">
      <c r="A65" s="68" t="s">
        <v>225</v>
      </c>
      <c r="B65" s="68" t="s">
        <v>1186</v>
      </c>
      <c r="C65" s="68" t="s">
        <v>1187</v>
      </c>
      <c r="D65" s="68" t="s">
        <v>1188</v>
      </c>
      <c r="E65" s="68" t="s">
        <v>519</v>
      </c>
      <c r="F65" s="68" t="s">
        <v>1340</v>
      </c>
      <c r="G65" s="103">
        <v>0.08</v>
      </c>
    </row>
    <row r="66" spans="1:7" s="80" customFormat="1">
      <c r="A66" s="68" t="s">
        <v>225</v>
      </c>
      <c r="B66" s="68" t="s">
        <v>1186</v>
      </c>
      <c r="C66" s="68" t="s">
        <v>1187</v>
      </c>
      <c r="D66" s="68" t="s">
        <v>1188</v>
      </c>
      <c r="E66" s="68" t="s">
        <v>515</v>
      </c>
      <c r="F66" s="68" t="s">
        <v>1197</v>
      </c>
      <c r="G66" s="103">
        <v>0.16</v>
      </c>
    </row>
    <row r="67" spans="1:7" s="80" customFormat="1">
      <c r="A67" s="68" t="s">
        <v>225</v>
      </c>
      <c r="B67" s="68" t="s">
        <v>1198</v>
      </c>
      <c r="C67" s="68" t="s">
        <v>1199</v>
      </c>
      <c r="D67" s="68" t="s">
        <v>1200</v>
      </c>
      <c r="E67" s="68" t="s">
        <v>494</v>
      </c>
      <c r="F67" s="68" t="s">
        <v>1201</v>
      </c>
      <c r="G67" s="103">
        <v>0.19</v>
      </c>
    </row>
    <row r="68" spans="1:7" s="80" customFormat="1">
      <c r="A68" s="68" t="s">
        <v>225</v>
      </c>
      <c r="B68" s="68" t="s">
        <v>1198</v>
      </c>
      <c r="C68" s="68" t="s">
        <v>1199</v>
      </c>
      <c r="D68" s="68" t="s">
        <v>1200</v>
      </c>
      <c r="E68" s="68" t="s">
        <v>492</v>
      </c>
      <c r="F68" s="68" t="s">
        <v>1341</v>
      </c>
      <c r="G68" s="103">
        <v>0.49</v>
      </c>
    </row>
    <row r="69" spans="1:7" s="80" customFormat="1">
      <c r="A69" s="68" t="s">
        <v>225</v>
      </c>
      <c r="B69" s="68" t="s">
        <v>1198</v>
      </c>
      <c r="C69" s="68" t="s">
        <v>1199</v>
      </c>
      <c r="D69" s="68" t="s">
        <v>1200</v>
      </c>
      <c r="E69" s="68" t="s">
        <v>480</v>
      </c>
      <c r="F69" s="68" t="s">
        <v>1202</v>
      </c>
      <c r="G69" s="103">
        <v>0.04</v>
      </c>
    </row>
    <row r="70" spans="1:7" s="80" customFormat="1">
      <c r="A70" s="68" t="s">
        <v>225</v>
      </c>
      <c r="B70" s="68" t="s">
        <v>1198</v>
      </c>
      <c r="C70" s="68" t="s">
        <v>1199</v>
      </c>
      <c r="D70" s="68" t="s">
        <v>1200</v>
      </c>
      <c r="E70" s="68" t="s">
        <v>484</v>
      </c>
      <c r="F70" s="68" t="s">
        <v>1203</v>
      </c>
      <c r="G70" s="103">
        <v>0.05</v>
      </c>
    </row>
    <row r="71" spans="1:7" s="80" customFormat="1">
      <c r="A71" s="68" t="s">
        <v>225</v>
      </c>
      <c r="B71" s="68" t="s">
        <v>1198</v>
      </c>
      <c r="C71" s="68" t="s">
        <v>1199</v>
      </c>
      <c r="D71" s="68" t="s">
        <v>1200</v>
      </c>
      <c r="E71" s="68" t="s">
        <v>486</v>
      </c>
      <c r="F71" s="68" t="s">
        <v>1342</v>
      </c>
      <c r="G71" s="103">
        <v>0.03</v>
      </c>
    </row>
    <row r="72" spans="1:7" s="80" customFormat="1">
      <c r="A72" s="68" t="s">
        <v>225</v>
      </c>
      <c r="B72" s="68" t="s">
        <v>1198</v>
      </c>
      <c r="C72" s="68" t="s">
        <v>1199</v>
      </c>
      <c r="D72" s="68" t="s">
        <v>1200</v>
      </c>
      <c r="E72" s="68" t="s">
        <v>482</v>
      </c>
      <c r="F72" s="68" t="s">
        <v>1204</v>
      </c>
      <c r="G72" s="103">
        <v>0.02</v>
      </c>
    </row>
    <row r="73" spans="1:7" s="80" customFormat="1">
      <c r="A73" s="68" t="s">
        <v>225</v>
      </c>
      <c r="B73" s="68" t="s">
        <v>1198</v>
      </c>
      <c r="C73" s="68" t="s">
        <v>1199</v>
      </c>
      <c r="D73" s="68" t="s">
        <v>1200</v>
      </c>
      <c r="E73" s="68" t="s">
        <v>478</v>
      </c>
      <c r="F73" s="68" t="s">
        <v>1343</v>
      </c>
      <c r="G73" s="103">
        <v>0.04</v>
      </c>
    </row>
    <row r="74" spans="1:7" s="80" customFormat="1">
      <c r="A74" s="68" t="s">
        <v>225</v>
      </c>
      <c r="B74" s="68" t="s">
        <v>1198</v>
      </c>
      <c r="C74" s="68" t="s">
        <v>1199</v>
      </c>
      <c r="D74" s="68" t="s">
        <v>1200</v>
      </c>
      <c r="E74" s="68" t="s">
        <v>488</v>
      </c>
      <c r="F74" s="68" t="s">
        <v>1344</v>
      </c>
      <c r="G74" s="103">
        <v>0.01</v>
      </c>
    </row>
    <row r="75" spans="1:7" s="80" customFormat="1">
      <c r="A75" s="68" t="s">
        <v>225</v>
      </c>
      <c r="B75" s="68" t="s">
        <v>1198</v>
      </c>
      <c r="C75" s="68" t="s">
        <v>1199</v>
      </c>
      <c r="D75" s="68" t="s">
        <v>1200</v>
      </c>
      <c r="E75" s="68" t="s">
        <v>476</v>
      </c>
      <c r="F75" s="68" t="s">
        <v>1205</v>
      </c>
      <c r="G75" s="103">
        <v>0.12</v>
      </c>
    </row>
    <row r="76" spans="1:7" s="80" customFormat="1">
      <c r="A76" s="68" t="s">
        <v>225</v>
      </c>
      <c r="B76" s="68" t="s">
        <v>1198</v>
      </c>
      <c r="C76" s="68" t="s">
        <v>1199</v>
      </c>
      <c r="D76" s="68" t="s">
        <v>1200</v>
      </c>
      <c r="E76" s="68" t="s">
        <v>490</v>
      </c>
      <c r="F76" s="68" t="s">
        <v>1206</v>
      </c>
      <c r="G76" s="103">
        <v>1.65</v>
      </c>
    </row>
    <row r="77" spans="1:7" s="80" customFormat="1">
      <c r="A77" s="68" t="s">
        <v>225</v>
      </c>
      <c r="B77" s="68" t="s">
        <v>1198</v>
      </c>
      <c r="C77" s="68" t="s">
        <v>1207</v>
      </c>
      <c r="D77" s="68" t="s">
        <v>1208</v>
      </c>
      <c r="E77" s="68" t="s">
        <v>278</v>
      </c>
      <c r="F77" s="68" t="s">
        <v>1209</v>
      </c>
      <c r="G77" s="103">
        <v>0.03</v>
      </c>
    </row>
    <row r="78" spans="1:7" s="80" customFormat="1">
      <c r="A78" s="68" t="s">
        <v>225</v>
      </c>
      <c r="B78" s="68" t="s">
        <v>1198</v>
      </c>
      <c r="C78" s="68" t="s">
        <v>1207</v>
      </c>
      <c r="D78" s="68" t="s">
        <v>1208</v>
      </c>
      <c r="E78" s="68" t="s">
        <v>469</v>
      </c>
      <c r="F78" s="68" t="s">
        <v>1210</v>
      </c>
      <c r="G78" s="103">
        <v>0.06</v>
      </c>
    </row>
    <row r="79" spans="1:7" s="80" customFormat="1">
      <c r="A79" s="68" t="s">
        <v>225</v>
      </c>
      <c r="B79" s="68" t="s">
        <v>1198</v>
      </c>
      <c r="C79" s="68" t="s">
        <v>1207</v>
      </c>
      <c r="D79" s="68" t="s">
        <v>1208</v>
      </c>
      <c r="E79" s="68" t="s">
        <v>461</v>
      </c>
      <c r="F79" s="68" t="s">
        <v>1211</v>
      </c>
      <c r="G79" s="103">
        <v>0.15</v>
      </c>
    </row>
    <row r="80" spans="1:7" s="80" customFormat="1">
      <c r="A80" s="68" t="s">
        <v>225</v>
      </c>
      <c r="B80" s="68" t="s">
        <v>1198</v>
      </c>
      <c r="C80" s="68" t="s">
        <v>1207</v>
      </c>
      <c r="D80" s="68" t="s">
        <v>1208</v>
      </c>
      <c r="E80" s="68" t="s">
        <v>282</v>
      </c>
      <c r="F80" s="68" t="s">
        <v>1212</v>
      </c>
      <c r="G80" s="103">
        <v>0.01</v>
      </c>
    </row>
    <row r="81" spans="1:7" s="80" customFormat="1">
      <c r="A81" s="68" t="s">
        <v>225</v>
      </c>
      <c r="B81" s="68" t="s">
        <v>1198</v>
      </c>
      <c r="C81" s="68" t="s">
        <v>1214</v>
      </c>
      <c r="D81" s="68" t="s">
        <v>1215</v>
      </c>
      <c r="E81" s="68" t="s">
        <v>459</v>
      </c>
      <c r="F81" s="68" t="s">
        <v>1215</v>
      </c>
      <c r="G81" s="103">
        <v>7.0000000000000007E-2</v>
      </c>
    </row>
    <row r="82" spans="1:7" s="80" customFormat="1">
      <c r="A82" s="68" t="s">
        <v>225</v>
      </c>
      <c r="B82" s="68" t="s">
        <v>1198</v>
      </c>
      <c r="C82" s="68" t="s">
        <v>1216</v>
      </c>
      <c r="D82" s="68" t="s">
        <v>1217</v>
      </c>
      <c r="E82" s="68" t="s">
        <v>472</v>
      </c>
      <c r="F82" s="68" t="s">
        <v>1217</v>
      </c>
      <c r="G82" s="103">
        <v>0.01</v>
      </c>
    </row>
    <row r="83" spans="1:7" s="80" customFormat="1">
      <c r="A83" s="68" t="s">
        <v>225</v>
      </c>
      <c r="B83" s="68" t="s">
        <v>1198</v>
      </c>
      <c r="C83" s="68" t="s">
        <v>1218</v>
      </c>
      <c r="D83" s="68" t="s">
        <v>1219</v>
      </c>
      <c r="E83" s="68" t="s">
        <v>456</v>
      </c>
      <c r="F83" s="68" t="s">
        <v>1219</v>
      </c>
      <c r="G83" s="103">
        <v>0.03</v>
      </c>
    </row>
    <row r="84" spans="1:7" s="80" customFormat="1">
      <c r="A84" s="68" t="s">
        <v>225</v>
      </c>
      <c r="B84" s="68" t="s">
        <v>1220</v>
      </c>
      <c r="C84" s="68" t="s">
        <v>1221</v>
      </c>
      <c r="D84" s="68" t="s">
        <v>1222</v>
      </c>
      <c r="E84" s="68" t="s">
        <v>307</v>
      </c>
      <c r="F84" s="68" t="s">
        <v>1345</v>
      </c>
      <c r="G84" s="103">
        <v>0.56999999999999995</v>
      </c>
    </row>
    <row r="85" spans="1:7" s="80" customFormat="1">
      <c r="A85" s="68" t="s">
        <v>225</v>
      </c>
      <c r="B85" s="68" t="s">
        <v>1220</v>
      </c>
      <c r="C85" s="68" t="s">
        <v>1221</v>
      </c>
      <c r="D85" s="68" t="s">
        <v>1222</v>
      </c>
      <c r="E85" s="68" t="s">
        <v>813</v>
      </c>
      <c r="F85" s="68" t="s">
        <v>1346</v>
      </c>
      <c r="G85" s="103">
        <v>0.12</v>
      </c>
    </row>
    <row r="86" spans="1:7" s="80" customFormat="1">
      <c r="A86" s="68" t="s">
        <v>225</v>
      </c>
      <c r="B86" s="68" t="s">
        <v>1220</v>
      </c>
      <c r="C86" s="68" t="s">
        <v>1221</v>
      </c>
      <c r="D86" s="68" t="s">
        <v>1222</v>
      </c>
      <c r="E86" s="68" t="s">
        <v>819</v>
      </c>
      <c r="F86" s="68" t="s">
        <v>1347</v>
      </c>
      <c r="G86" s="103">
        <v>0.04</v>
      </c>
    </row>
    <row r="87" spans="1:7" s="80" customFormat="1">
      <c r="A87" s="68" t="s">
        <v>225</v>
      </c>
      <c r="B87" s="68" t="s">
        <v>1220</v>
      </c>
      <c r="C87" s="68" t="s">
        <v>1221</v>
      </c>
      <c r="D87" s="68" t="s">
        <v>1222</v>
      </c>
      <c r="E87" s="68" t="s">
        <v>815</v>
      </c>
      <c r="F87" s="68" t="s">
        <v>1348</v>
      </c>
      <c r="G87" s="103">
        <v>0.04</v>
      </c>
    </row>
    <row r="88" spans="1:7" s="80" customFormat="1">
      <c r="A88" s="68" t="s">
        <v>225</v>
      </c>
      <c r="B88" s="68" t="s">
        <v>1220</v>
      </c>
      <c r="C88" s="68" t="s">
        <v>1221</v>
      </c>
      <c r="D88" s="68" t="s">
        <v>1222</v>
      </c>
      <c r="E88" s="68" t="s">
        <v>807</v>
      </c>
      <c r="F88" s="68" t="s">
        <v>1349</v>
      </c>
      <c r="G88" s="103">
        <v>0.02</v>
      </c>
    </row>
    <row r="89" spans="1:7" s="80" customFormat="1">
      <c r="A89" s="68" t="s">
        <v>225</v>
      </c>
      <c r="B89" s="68" t="s">
        <v>1220</v>
      </c>
      <c r="C89" s="68" t="s">
        <v>1221</v>
      </c>
      <c r="D89" s="68" t="s">
        <v>1222</v>
      </c>
      <c r="E89" s="68" t="s">
        <v>309</v>
      </c>
      <c r="F89" s="68" t="s">
        <v>1223</v>
      </c>
      <c r="G89" s="103">
        <v>2.59</v>
      </c>
    </row>
    <row r="90" spans="1:7" s="80" customFormat="1">
      <c r="A90" s="68" t="s">
        <v>225</v>
      </c>
      <c r="B90" s="68" t="s">
        <v>1220</v>
      </c>
      <c r="C90" s="68" t="s">
        <v>1221</v>
      </c>
      <c r="D90" s="68" t="s">
        <v>1222</v>
      </c>
      <c r="E90" s="68" t="s">
        <v>802</v>
      </c>
      <c r="F90" s="68" t="s">
        <v>1224</v>
      </c>
      <c r="G90" s="103">
        <v>0.85</v>
      </c>
    </row>
    <row r="91" spans="1:7" s="80" customFormat="1">
      <c r="A91" s="68" t="s">
        <v>225</v>
      </c>
      <c r="B91" s="68" t="s">
        <v>1220</v>
      </c>
      <c r="C91" s="68" t="s">
        <v>1221</v>
      </c>
      <c r="D91" s="68" t="s">
        <v>1222</v>
      </c>
      <c r="E91" s="68" t="s">
        <v>305</v>
      </c>
      <c r="F91" s="68" t="s">
        <v>1222</v>
      </c>
      <c r="G91" s="103">
        <v>0.03</v>
      </c>
    </row>
    <row r="92" spans="1:7" s="80" customFormat="1">
      <c r="A92" s="68" t="s">
        <v>225</v>
      </c>
      <c r="B92" s="68" t="s">
        <v>1220</v>
      </c>
      <c r="C92" s="68" t="s">
        <v>1221</v>
      </c>
      <c r="D92" s="68" t="s">
        <v>1222</v>
      </c>
      <c r="E92" s="68" t="s">
        <v>811</v>
      </c>
      <c r="F92" s="68" t="s">
        <v>1350</v>
      </c>
      <c r="G92" s="103">
        <v>0.03</v>
      </c>
    </row>
    <row r="93" spans="1:7" s="80" customFormat="1">
      <c r="A93" s="68" t="s">
        <v>225</v>
      </c>
      <c r="B93" s="68" t="s">
        <v>1220</v>
      </c>
      <c r="C93" s="68" t="s">
        <v>1221</v>
      </c>
      <c r="D93" s="68" t="s">
        <v>1222</v>
      </c>
      <c r="E93" s="68" t="s">
        <v>817</v>
      </c>
      <c r="F93" s="68" t="s">
        <v>1351</v>
      </c>
      <c r="G93" s="103">
        <v>0.04</v>
      </c>
    </row>
    <row r="94" spans="1:7" s="80" customFormat="1">
      <c r="A94" s="68" t="s">
        <v>225</v>
      </c>
      <c r="B94" s="68" t="s">
        <v>1220</v>
      </c>
      <c r="C94" s="68" t="s">
        <v>1221</v>
      </c>
      <c r="D94" s="68" t="s">
        <v>1222</v>
      </c>
      <c r="E94" s="68" t="s">
        <v>804</v>
      </c>
      <c r="F94" s="68" t="s">
        <v>1352</v>
      </c>
      <c r="G94" s="103">
        <v>0.02</v>
      </c>
    </row>
    <row r="95" spans="1:7" s="80" customFormat="1">
      <c r="A95" s="68" t="s">
        <v>225</v>
      </c>
      <c r="B95" s="68" t="s">
        <v>1220</v>
      </c>
      <c r="C95" s="68" t="s">
        <v>1221</v>
      </c>
      <c r="D95" s="68" t="s">
        <v>1222</v>
      </c>
      <c r="E95" s="68" t="s">
        <v>805</v>
      </c>
      <c r="F95" s="68" t="s">
        <v>1222</v>
      </c>
      <c r="G95" s="103">
        <v>0.01</v>
      </c>
    </row>
    <row r="96" spans="1:7" s="80" customFormat="1">
      <c r="A96" s="68" t="s">
        <v>225</v>
      </c>
      <c r="B96" s="68" t="s">
        <v>1220</v>
      </c>
      <c r="C96" s="68" t="s">
        <v>1225</v>
      </c>
      <c r="D96" s="68" t="s">
        <v>1226</v>
      </c>
      <c r="E96" s="68" t="s">
        <v>847</v>
      </c>
      <c r="F96" s="68" t="s">
        <v>1227</v>
      </c>
      <c r="G96" s="103">
        <v>0.04</v>
      </c>
    </row>
    <row r="97" spans="1:7" s="80" customFormat="1">
      <c r="A97" s="68" t="s">
        <v>225</v>
      </c>
      <c r="B97" s="68" t="s">
        <v>1220</v>
      </c>
      <c r="C97" s="68" t="s">
        <v>1225</v>
      </c>
      <c r="D97" s="68" t="s">
        <v>1226</v>
      </c>
      <c r="E97" s="68" t="s">
        <v>845</v>
      </c>
      <c r="F97" s="68" t="s">
        <v>1228</v>
      </c>
      <c r="G97" s="103">
        <v>0.02</v>
      </c>
    </row>
    <row r="98" spans="1:7" s="80" customFormat="1">
      <c r="A98" s="68" t="s">
        <v>225</v>
      </c>
      <c r="B98" s="68" t="s">
        <v>1220</v>
      </c>
      <c r="C98" s="68" t="s">
        <v>1225</v>
      </c>
      <c r="D98" s="68" t="s">
        <v>1226</v>
      </c>
      <c r="E98" s="68" t="s">
        <v>840</v>
      </c>
      <c r="F98" s="68" t="s">
        <v>1353</v>
      </c>
      <c r="G98" s="103">
        <v>0.06</v>
      </c>
    </row>
    <row r="99" spans="1:7" s="80" customFormat="1">
      <c r="A99" s="68" t="s">
        <v>225</v>
      </c>
      <c r="B99" s="68" t="s">
        <v>1220</v>
      </c>
      <c r="C99" s="68" t="s">
        <v>1225</v>
      </c>
      <c r="D99" s="68" t="s">
        <v>1226</v>
      </c>
      <c r="E99" s="68" t="s">
        <v>853</v>
      </c>
      <c r="F99" s="68" t="s">
        <v>1545</v>
      </c>
      <c r="G99" s="103">
        <v>0.02</v>
      </c>
    </row>
    <row r="100" spans="1:7" s="80" customFormat="1">
      <c r="A100" s="68" t="s">
        <v>225</v>
      </c>
      <c r="B100" s="68" t="s">
        <v>1220</v>
      </c>
      <c r="C100" s="68" t="s">
        <v>1225</v>
      </c>
      <c r="D100" s="68" t="s">
        <v>1226</v>
      </c>
      <c r="E100" s="68" t="s">
        <v>833</v>
      </c>
      <c r="F100" s="68" t="s">
        <v>1354</v>
      </c>
      <c r="G100" s="103">
        <v>0.02</v>
      </c>
    </row>
    <row r="101" spans="1:7" s="80" customFormat="1">
      <c r="A101" s="68" t="s">
        <v>225</v>
      </c>
      <c r="B101" s="68" t="s">
        <v>1220</v>
      </c>
      <c r="C101" s="68" t="s">
        <v>1225</v>
      </c>
      <c r="D101" s="68" t="s">
        <v>1226</v>
      </c>
      <c r="E101" s="68" t="s">
        <v>835</v>
      </c>
      <c r="F101" s="68" t="s">
        <v>1229</v>
      </c>
      <c r="G101" s="103">
        <v>0.03</v>
      </c>
    </row>
    <row r="102" spans="1:7" s="80" customFormat="1">
      <c r="A102" s="68" t="s">
        <v>225</v>
      </c>
      <c r="B102" s="68" t="s">
        <v>255</v>
      </c>
      <c r="C102" s="68" t="s">
        <v>1230</v>
      </c>
      <c r="D102" s="68" t="s">
        <v>255</v>
      </c>
      <c r="E102" s="68" t="s">
        <v>323</v>
      </c>
      <c r="F102" s="68" t="s">
        <v>1241</v>
      </c>
      <c r="G102" s="103">
        <v>0.13</v>
      </c>
    </row>
    <row r="103" spans="1:7" s="80" customFormat="1">
      <c r="A103" s="68" t="s">
        <v>225</v>
      </c>
      <c r="B103" s="68" t="s">
        <v>255</v>
      </c>
      <c r="C103" s="68" t="s">
        <v>1230</v>
      </c>
      <c r="D103" s="68" t="s">
        <v>255</v>
      </c>
      <c r="E103" s="68" t="s">
        <v>321</v>
      </c>
      <c r="F103" s="68" t="s">
        <v>1231</v>
      </c>
      <c r="G103" s="103">
        <v>0.2</v>
      </c>
    </row>
    <row r="104" spans="1:7" s="80" customFormat="1">
      <c r="A104" s="68" t="s">
        <v>225</v>
      </c>
      <c r="B104" s="68" t="s">
        <v>255</v>
      </c>
      <c r="C104" s="68" t="s">
        <v>1230</v>
      </c>
      <c r="D104" s="68" t="s">
        <v>255</v>
      </c>
      <c r="E104" s="68" t="s">
        <v>1041</v>
      </c>
      <c r="F104" s="68" t="s">
        <v>1232</v>
      </c>
      <c r="G104" s="103">
        <v>0.13</v>
      </c>
    </row>
    <row r="105" spans="1:7" s="80" customFormat="1">
      <c r="A105" s="68" t="s">
        <v>225</v>
      </c>
      <c r="B105" s="68" t="s">
        <v>255</v>
      </c>
      <c r="C105" s="68" t="s">
        <v>1230</v>
      </c>
      <c r="D105" s="68" t="s">
        <v>255</v>
      </c>
      <c r="E105" s="68" t="s">
        <v>1056</v>
      </c>
      <c r="F105" s="68" t="s">
        <v>1233</v>
      </c>
      <c r="G105" s="103">
        <v>0.12</v>
      </c>
    </row>
    <row r="106" spans="1:7" s="80" customFormat="1">
      <c r="A106" s="68" t="s">
        <v>225</v>
      </c>
      <c r="B106" s="68" t="s">
        <v>255</v>
      </c>
      <c r="C106" s="68" t="s">
        <v>1230</v>
      </c>
      <c r="D106" s="68" t="s">
        <v>255</v>
      </c>
      <c r="E106" s="68" t="s">
        <v>1043</v>
      </c>
      <c r="F106" s="68" t="s">
        <v>1234</v>
      </c>
      <c r="G106" s="103">
        <v>0.12</v>
      </c>
    </row>
    <row r="107" spans="1:7" s="80" customFormat="1">
      <c r="A107" s="68" t="s">
        <v>225</v>
      </c>
      <c r="B107" s="68" t="s">
        <v>255</v>
      </c>
      <c r="C107" s="68" t="s">
        <v>1230</v>
      </c>
      <c r="D107" s="68" t="s">
        <v>255</v>
      </c>
      <c r="E107" s="68" t="s">
        <v>1048</v>
      </c>
      <c r="F107" s="68" t="s">
        <v>1235</v>
      </c>
      <c r="G107" s="103">
        <v>0.23</v>
      </c>
    </row>
    <row r="108" spans="1:7" s="80" customFormat="1">
      <c r="A108" s="68" t="s">
        <v>225</v>
      </c>
      <c r="B108" s="68" t="s">
        <v>255</v>
      </c>
      <c r="C108" s="68" t="s">
        <v>1230</v>
      </c>
      <c r="D108" s="68" t="s">
        <v>255</v>
      </c>
      <c r="E108" s="68" t="s">
        <v>1045</v>
      </c>
      <c r="F108" s="68" t="s">
        <v>1236</v>
      </c>
      <c r="G108" s="103">
        <v>0.13</v>
      </c>
    </row>
    <row r="109" spans="1:7" s="80" customFormat="1">
      <c r="A109" s="68" t="s">
        <v>225</v>
      </c>
      <c r="B109" s="68" t="s">
        <v>255</v>
      </c>
      <c r="C109" s="68" t="s">
        <v>1230</v>
      </c>
      <c r="D109" s="68" t="s">
        <v>255</v>
      </c>
      <c r="E109" s="68" t="s">
        <v>1046</v>
      </c>
      <c r="F109" s="68" t="s">
        <v>1237</v>
      </c>
      <c r="G109" s="103">
        <v>0.17</v>
      </c>
    </row>
    <row r="110" spans="1:7" s="80" customFormat="1">
      <c r="A110" s="68" t="s">
        <v>225</v>
      </c>
      <c r="B110" s="68" t="s">
        <v>255</v>
      </c>
      <c r="C110" s="68" t="s">
        <v>1230</v>
      </c>
      <c r="D110" s="68" t="s">
        <v>255</v>
      </c>
      <c r="E110" s="68" t="s">
        <v>319</v>
      </c>
      <c r="F110" s="68" t="s">
        <v>1238</v>
      </c>
      <c r="G110" s="103">
        <v>0.1</v>
      </c>
    </row>
    <row r="111" spans="1:7" s="80" customFormat="1">
      <c r="A111" s="68" t="s">
        <v>225</v>
      </c>
      <c r="B111" s="68" t="s">
        <v>255</v>
      </c>
      <c r="C111" s="68" t="s">
        <v>1230</v>
      </c>
      <c r="D111" s="68" t="s">
        <v>255</v>
      </c>
      <c r="E111" s="68" t="s">
        <v>1052</v>
      </c>
      <c r="F111" s="68" t="s">
        <v>1239</v>
      </c>
      <c r="G111" s="103">
        <v>7.0000000000000007E-2</v>
      </c>
    </row>
    <row r="112" spans="1:7" s="80" customFormat="1">
      <c r="A112" s="68" t="s">
        <v>225</v>
      </c>
      <c r="B112" s="68" t="s">
        <v>239</v>
      </c>
      <c r="C112" s="68" t="s">
        <v>1355</v>
      </c>
      <c r="D112" s="68" t="s">
        <v>1356</v>
      </c>
      <c r="E112" s="68" t="s">
        <v>528</v>
      </c>
      <c r="F112" s="68" t="s">
        <v>1357</v>
      </c>
      <c r="G112" s="103">
        <v>0.01</v>
      </c>
    </row>
    <row r="113" spans="1:7" s="80" customFormat="1">
      <c r="A113" s="68" t="s">
        <v>225</v>
      </c>
      <c r="B113" s="68" t="s">
        <v>239</v>
      </c>
      <c r="C113" s="68" t="s">
        <v>1355</v>
      </c>
      <c r="D113" s="68" t="s">
        <v>1356</v>
      </c>
      <c r="E113" s="68" t="s">
        <v>525</v>
      </c>
      <c r="F113" s="68" t="s">
        <v>1358</v>
      </c>
      <c r="G113" s="103">
        <v>0.01</v>
      </c>
    </row>
    <row r="114" spans="1:7" s="80" customFormat="1">
      <c r="A114" s="68" t="s">
        <v>225</v>
      </c>
      <c r="B114" s="68" t="s">
        <v>239</v>
      </c>
      <c r="C114" s="68" t="s">
        <v>1355</v>
      </c>
      <c r="D114" s="68" t="s">
        <v>1356</v>
      </c>
      <c r="E114" s="68" t="s">
        <v>530</v>
      </c>
      <c r="F114" s="68" t="s">
        <v>1359</v>
      </c>
      <c r="G114" s="103">
        <v>0.04</v>
      </c>
    </row>
    <row r="115" spans="1:7" s="80" customFormat="1">
      <c r="A115" s="68" t="s">
        <v>225</v>
      </c>
      <c r="B115" s="68" t="s">
        <v>239</v>
      </c>
      <c r="C115" s="68" t="s">
        <v>1355</v>
      </c>
      <c r="D115" s="68" t="s">
        <v>1356</v>
      </c>
      <c r="E115" s="68" t="s">
        <v>534</v>
      </c>
      <c r="F115" s="68" t="s">
        <v>1360</v>
      </c>
      <c r="G115" s="103">
        <v>0.03</v>
      </c>
    </row>
    <row r="116" spans="1:7" s="80" customFormat="1">
      <c r="A116" s="68" t="s">
        <v>225</v>
      </c>
      <c r="B116" s="68" t="s">
        <v>239</v>
      </c>
      <c r="C116" s="68" t="s">
        <v>1355</v>
      </c>
      <c r="D116" s="68" t="s">
        <v>1356</v>
      </c>
      <c r="E116" s="68" t="s">
        <v>523</v>
      </c>
      <c r="F116" s="68" t="s">
        <v>1361</v>
      </c>
      <c r="G116" s="103">
        <v>0.02</v>
      </c>
    </row>
    <row r="117" spans="1:7" s="80" customFormat="1">
      <c r="A117" s="68" t="s">
        <v>225</v>
      </c>
      <c r="B117" s="68" t="s">
        <v>239</v>
      </c>
      <c r="C117" s="68" t="s">
        <v>1362</v>
      </c>
      <c r="D117" s="68" t="s">
        <v>239</v>
      </c>
      <c r="E117" s="68" t="s">
        <v>542</v>
      </c>
      <c r="F117" s="68" t="s">
        <v>1364</v>
      </c>
      <c r="G117" s="103">
        <v>0.05</v>
      </c>
    </row>
    <row r="118" spans="1:7" s="80" customFormat="1">
      <c r="A118" s="68" t="s">
        <v>225</v>
      </c>
      <c r="B118" s="68" t="s">
        <v>239</v>
      </c>
      <c r="C118" s="68" t="s">
        <v>1362</v>
      </c>
      <c r="D118" s="68" t="s">
        <v>239</v>
      </c>
      <c r="E118" s="68" t="s">
        <v>556</v>
      </c>
      <c r="F118" s="68" t="s">
        <v>1516</v>
      </c>
      <c r="G118" s="103">
        <v>0.05</v>
      </c>
    </row>
    <row r="119" spans="1:7" s="80" customFormat="1">
      <c r="A119" s="68" t="s">
        <v>225</v>
      </c>
      <c r="B119" s="68" t="s">
        <v>239</v>
      </c>
      <c r="C119" s="68" t="s">
        <v>1243</v>
      </c>
      <c r="D119" s="68" t="s">
        <v>1244</v>
      </c>
      <c r="E119" s="68" t="s">
        <v>602</v>
      </c>
      <c r="F119" s="68" t="s">
        <v>1245</v>
      </c>
      <c r="G119" s="103">
        <v>0.16</v>
      </c>
    </row>
    <row r="120" spans="1:7" s="80" customFormat="1">
      <c r="A120" s="68" t="s">
        <v>225</v>
      </c>
      <c r="B120" s="68" t="s">
        <v>239</v>
      </c>
      <c r="C120" s="68" t="s">
        <v>1243</v>
      </c>
      <c r="D120" s="68" t="s">
        <v>1244</v>
      </c>
      <c r="E120" s="68" t="s">
        <v>608</v>
      </c>
      <c r="F120" s="68" t="s">
        <v>1453</v>
      </c>
      <c r="G120" s="103">
        <v>0.01</v>
      </c>
    </row>
    <row r="121" spans="1:7" s="80" customFormat="1">
      <c r="A121" s="68" t="s">
        <v>225</v>
      </c>
      <c r="B121" s="68" t="s">
        <v>239</v>
      </c>
      <c r="C121" s="68" t="s">
        <v>1243</v>
      </c>
      <c r="D121" s="68" t="s">
        <v>1244</v>
      </c>
      <c r="E121" s="68" t="s">
        <v>614</v>
      </c>
      <c r="F121" s="68" t="s">
        <v>1246</v>
      </c>
      <c r="G121" s="103">
        <v>0.02</v>
      </c>
    </row>
    <row r="122" spans="1:7" s="80" customFormat="1">
      <c r="A122" s="68" t="s">
        <v>225</v>
      </c>
      <c r="B122" s="68" t="s">
        <v>239</v>
      </c>
      <c r="C122" s="68" t="s">
        <v>1243</v>
      </c>
      <c r="D122" s="68" t="s">
        <v>1244</v>
      </c>
      <c r="E122" s="68" t="s">
        <v>604</v>
      </c>
      <c r="F122" s="68" t="s">
        <v>1247</v>
      </c>
      <c r="G122" s="103">
        <v>0.1</v>
      </c>
    </row>
    <row r="123" spans="1:7" s="80" customFormat="1">
      <c r="A123" s="68" t="s">
        <v>225</v>
      </c>
      <c r="B123" s="68" t="s">
        <v>239</v>
      </c>
      <c r="C123" s="68" t="s">
        <v>1243</v>
      </c>
      <c r="D123" s="68" t="s">
        <v>1244</v>
      </c>
      <c r="E123" s="68" t="s">
        <v>598</v>
      </c>
      <c r="F123" s="68" t="s">
        <v>1456</v>
      </c>
      <c r="G123" s="103">
        <v>0.01</v>
      </c>
    </row>
    <row r="124" spans="1:7" s="80" customFormat="1">
      <c r="A124" s="68" t="s">
        <v>225</v>
      </c>
      <c r="B124" s="68" t="s">
        <v>239</v>
      </c>
      <c r="C124" s="68" t="s">
        <v>1243</v>
      </c>
      <c r="D124" s="68" t="s">
        <v>1244</v>
      </c>
      <c r="E124" s="68" t="s">
        <v>600</v>
      </c>
      <c r="F124" s="68" t="s">
        <v>1248</v>
      </c>
      <c r="G124" s="103">
        <v>0.03</v>
      </c>
    </row>
    <row r="125" spans="1:7" s="80" customFormat="1">
      <c r="A125" s="68" t="s">
        <v>225</v>
      </c>
      <c r="B125" s="68" t="s">
        <v>239</v>
      </c>
      <c r="C125" s="68" t="s">
        <v>1243</v>
      </c>
      <c r="D125" s="68" t="s">
        <v>1244</v>
      </c>
      <c r="E125" s="68" t="s">
        <v>610</v>
      </c>
      <c r="F125" s="68" t="s">
        <v>1486</v>
      </c>
      <c r="G125" s="103">
        <v>0.01</v>
      </c>
    </row>
    <row r="126" spans="1:7" s="80" customFormat="1">
      <c r="A126" s="68" t="s">
        <v>225</v>
      </c>
      <c r="B126" s="68" t="s">
        <v>239</v>
      </c>
      <c r="C126" s="68" t="s">
        <v>1243</v>
      </c>
      <c r="D126" s="68" t="s">
        <v>1244</v>
      </c>
      <c r="E126" s="68" t="s">
        <v>606</v>
      </c>
      <c r="F126" s="68" t="s">
        <v>1249</v>
      </c>
      <c r="G126" s="103">
        <v>0.02</v>
      </c>
    </row>
    <row r="127" spans="1:7" s="80" customFormat="1">
      <c r="A127" s="68" t="s">
        <v>225</v>
      </c>
      <c r="B127" s="68" t="s">
        <v>239</v>
      </c>
      <c r="C127" s="68" t="s">
        <v>1250</v>
      </c>
      <c r="D127" s="68" t="s">
        <v>238</v>
      </c>
      <c r="E127" s="68" t="s">
        <v>583</v>
      </c>
      <c r="F127" s="68" t="s">
        <v>1407</v>
      </c>
      <c r="G127" s="103">
        <v>0.03</v>
      </c>
    </row>
    <row r="128" spans="1:7" s="80" customFormat="1">
      <c r="A128" s="68" t="s">
        <v>225</v>
      </c>
      <c r="B128" s="68" t="s">
        <v>239</v>
      </c>
      <c r="C128" s="68" t="s">
        <v>1250</v>
      </c>
      <c r="D128" s="68" t="s">
        <v>238</v>
      </c>
      <c r="E128" s="68" t="s">
        <v>589</v>
      </c>
      <c r="F128" s="68" t="s">
        <v>1546</v>
      </c>
      <c r="G128" s="103">
        <v>0.01</v>
      </c>
    </row>
    <row r="129" spans="1:7" s="80" customFormat="1">
      <c r="A129" s="68" t="s">
        <v>225</v>
      </c>
      <c r="B129" s="68" t="s">
        <v>239</v>
      </c>
      <c r="C129" s="68" t="s">
        <v>1250</v>
      </c>
      <c r="D129" s="68" t="s">
        <v>238</v>
      </c>
      <c r="E129" s="68" t="s">
        <v>579</v>
      </c>
      <c r="F129" s="68" t="s">
        <v>1547</v>
      </c>
      <c r="G129" s="103">
        <v>0.01</v>
      </c>
    </row>
    <row r="130" spans="1:7" s="80" customFormat="1">
      <c r="A130" s="68" t="s">
        <v>225</v>
      </c>
      <c r="B130" s="68" t="s">
        <v>239</v>
      </c>
      <c r="C130" s="68" t="s">
        <v>1250</v>
      </c>
      <c r="D130" s="68" t="s">
        <v>238</v>
      </c>
      <c r="E130" s="68" t="s">
        <v>591</v>
      </c>
      <c r="F130" s="68" t="s">
        <v>1517</v>
      </c>
      <c r="G130" s="103">
        <v>0.01</v>
      </c>
    </row>
    <row r="131" spans="1:7" s="80" customFormat="1">
      <c r="A131" s="68" t="s">
        <v>225</v>
      </c>
      <c r="B131" s="68" t="s">
        <v>239</v>
      </c>
      <c r="C131" s="68" t="s">
        <v>1250</v>
      </c>
      <c r="D131" s="68" t="s">
        <v>238</v>
      </c>
      <c r="E131" s="68" t="s">
        <v>581</v>
      </c>
      <c r="F131" s="68" t="s">
        <v>1500</v>
      </c>
      <c r="G131" s="103">
        <v>0.01</v>
      </c>
    </row>
    <row r="132" spans="1:7" s="80" customFormat="1">
      <c r="A132" s="68" t="s">
        <v>225</v>
      </c>
      <c r="B132" s="68" t="s">
        <v>239</v>
      </c>
      <c r="C132" s="68" t="s">
        <v>1250</v>
      </c>
      <c r="D132" s="68" t="s">
        <v>238</v>
      </c>
      <c r="E132" s="68" t="s">
        <v>587</v>
      </c>
      <c r="F132" s="68" t="s">
        <v>1680</v>
      </c>
      <c r="G132" s="103">
        <v>0.01</v>
      </c>
    </row>
    <row r="133" spans="1:7" s="80" customFormat="1">
      <c r="A133" s="68" t="s">
        <v>225</v>
      </c>
      <c r="B133" s="68" t="s">
        <v>239</v>
      </c>
      <c r="C133" s="68" t="s">
        <v>1497</v>
      </c>
      <c r="D133" s="68" t="s">
        <v>1498</v>
      </c>
      <c r="E133" s="68" t="s">
        <v>297</v>
      </c>
      <c r="F133" s="68" t="s">
        <v>1498</v>
      </c>
      <c r="G133" s="103">
        <v>0.01</v>
      </c>
    </row>
    <row r="134" spans="1:7" s="80" customFormat="1">
      <c r="A134" s="68" t="s">
        <v>225</v>
      </c>
      <c r="B134" s="68" t="s">
        <v>239</v>
      </c>
      <c r="C134" s="68" t="s">
        <v>1365</v>
      </c>
      <c r="D134" s="68" t="s">
        <v>1366</v>
      </c>
      <c r="E134" s="68" t="s">
        <v>594</v>
      </c>
      <c r="F134" s="68" t="s">
        <v>1366</v>
      </c>
      <c r="G134" s="103">
        <v>0.05</v>
      </c>
    </row>
    <row r="135" spans="1:7" s="80" customFormat="1">
      <c r="A135" s="68" t="s">
        <v>225</v>
      </c>
      <c r="B135" s="68" t="s">
        <v>239</v>
      </c>
      <c r="C135" s="68" t="s">
        <v>1499</v>
      </c>
      <c r="D135" s="68" t="s">
        <v>1363</v>
      </c>
      <c r="E135" s="68" t="s">
        <v>619</v>
      </c>
      <c r="F135" s="68" t="s">
        <v>1363</v>
      </c>
      <c r="G135" s="103">
        <v>0.01</v>
      </c>
    </row>
    <row r="136" spans="1:7" s="80" customFormat="1">
      <c r="A136" s="68" t="s">
        <v>225</v>
      </c>
      <c r="B136" s="68" t="s">
        <v>1367</v>
      </c>
      <c r="C136" s="68" t="s">
        <v>1368</v>
      </c>
      <c r="D136" s="68" t="s">
        <v>1369</v>
      </c>
      <c r="E136" s="68" t="s">
        <v>1040</v>
      </c>
      <c r="F136" s="68" t="s">
        <v>1370</v>
      </c>
      <c r="G136" s="103">
        <v>0.18</v>
      </c>
    </row>
    <row r="137" spans="1:7" s="80" customFormat="1">
      <c r="A137" s="68" t="s">
        <v>225</v>
      </c>
      <c r="B137" s="68" t="s">
        <v>1367</v>
      </c>
      <c r="C137" s="68" t="s">
        <v>1368</v>
      </c>
      <c r="D137" s="68" t="s">
        <v>1369</v>
      </c>
      <c r="E137" s="68" t="s">
        <v>1030</v>
      </c>
      <c r="F137" s="68" t="s">
        <v>1371</v>
      </c>
      <c r="G137" s="103">
        <v>0.04</v>
      </c>
    </row>
    <row r="138" spans="1:7" s="80" customFormat="1">
      <c r="A138" s="68" t="s">
        <v>225</v>
      </c>
      <c r="B138" s="68" t="s">
        <v>1367</v>
      </c>
      <c r="C138" s="68" t="s">
        <v>1368</v>
      </c>
      <c r="D138" s="68" t="s">
        <v>1369</v>
      </c>
      <c r="E138" s="68" t="s">
        <v>1024</v>
      </c>
      <c r="F138" s="68" t="s">
        <v>1372</v>
      </c>
      <c r="G138" s="103">
        <v>0.06</v>
      </c>
    </row>
    <row r="139" spans="1:7" s="80" customFormat="1">
      <c r="A139" s="68" t="s">
        <v>225</v>
      </c>
      <c r="B139" s="68" t="s">
        <v>1367</v>
      </c>
      <c r="C139" s="68" t="s">
        <v>1368</v>
      </c>
      <c r="D139" s="68" t="s">
        <v>1369</v>
      </c>
      <c r="E139" s="68" t="s">
        <v>1032</v>
      </c>
      <c r="F139" s="68" t="s">
        <v>1373</v>
      </c>
      <c r="G139" s="103">
        <v>0.06</v>
      </c>
    </row>
    <row r="140" spans="1:7" s="80" customFormat="1">
      <c r="A140" s="68" t="s">
        <v>225</v>
      </c>
      <c r="B140" s="68" t="s">
        <v>1367</v>
      </c>
      <c r="C140" s="68" t="s">
        <v>1368</v>
      </c>
      <c r="D140" s="68" t="s">
        <v>1369</v>
      </c>
      <c r="E140" s="68" t="s">
        <v>1028</v>
      </c>
      <c r="F140" s="68" t="s">
        <v>1374</v>
      </c>
      <c r="G140" s="103">
        <v>0.05</v>
      </c>
    </row>
    <row r="141" spans="1:7" s="80" customFormat="1">
      <c r="A141" s="68" t="s">
        <v>225</v>
      </c>
      <c r="B141" s="68" t="s">
        <v>1367</v>
      </c>
      <c r="C141" s="68" t="s">
        <v>1368</v>
      </c>
      <c r="D141" s="68" t="s">
        <v>1369</v>
      </c>
      <c r="E141" s="68" t="s">
        <v>1034</v>
      </c>
      <c r="F141" s="68" t="s">
        <v>1375</v>
      </c>
      <c r="G141" s="103">
        <v>0.01</v>
      </c>
    </row>
    <row r="142" spans="1:7" s="80" customFormat="1">
      <c r="A142" s="68" t="s">
        <v>225</v>
      </c>
      <c r="B142" s="68" t="s">
        <v>1367</v>
      </c>
      <c r="C142" s="68" t="s">
        <v>1368</v>
      </c>
      <c r="D142" s="68" t="s">
        <v>1369</v>
      </c>
      <c r="E142" s="68" t="s">
        <v>1026</v>
      </c>
      <c r="F142" s="68" t="s">
        <v>1376</v>
      </c>
      <c r="G142" s="103">
        <v>0.02</v>
      </c>
    </row>
    <row r="143" spans="1:7" s="80" customFormat="1">
      <c r="A143" s="68" t="s">
        <v>225</v>
      </c>
      <c r="B143" s="68" t="s">
        <v>1367</v>
      </c>
      <c r="C143" s="68" t="s">
        <v>1368</v>
      </c>
      <c r="D143" s="68" t="s">
        <v>1369</v>
      </c>
      <c r="E143" s="68" t="s">
        <v>1036</v>
      </c>
      <c r="F143" s="68" t="s">
        <v>1510</v>
      </c>
      <c r="G143" s="103">
        <v>0.02</v>
      </c>
    </row>
    <row r="144" spans="1:7" s="80" customFormat="1">
      <c r="A144" s="68" t="s">
        <v>225</v>
      </c>
      <c r="B144" s="68" t="s">
        <v>1251</v>
      </c>
      <c r="C144" s="68" t="s">
        <v>1252</v>
      </c>
      <c r="D144" s="68" t="s">
        <v>1253</v>
      </c>
      <c r="E144" s="68" t="s">
        <v>440</v>
      </c>
      <c r="F144" s="68" t="s">
        <v>1681</v>
      </c>
      <c r="G144" s="103">
        <v>0.01</v>
      </c>
    </row>
    <row r="145" spans="1:7" s="80" customFormat="1">
      <c r="A145" s="68" t="s">
        <v>225</v>
      </c>
      <c r="B145" s="68" t="s">
        <v>227</v>
      </c>
      <c r="C145" s="68" t="s">
        <v>1255</v>
      </c>
      <c r="D145" s="68" t="s">
        <v>1254</v>
      </c>
      <c r="E145" s="68" t="s">
        <v>717</v>
      </c>
      <c r="F145" s="68" t="s">
        <v>1254</v>
      </c>
      <c r="G145" s="103">
        <v>0.06</v>
      </c>
    </row>
    <row r="146" spans="1:7" s="80" customFormat="1">
      <c r="A146" s="68" t="s">
        <v>225</v>
      </c>
      <c r="B146" s="68" t="s">
        <v>227</v>
      </c>
      <c r="C146" s="68" t="s">
        <v>1377</v>
      </c>
      <c r="D146" s="68" t="s">
        <v>226</v>
      </c>
      <c r="E146" s="68" t="s">
        <v>701</v>
      </c>
      <c r="F146" s="68" t="s">
        <v>1353</v>
      </c>
      <c r="G146" s="103">
        <v>0.01</v>
      </c>
    </row>
    <row r="147" spans="1:7" s="80" customFormat="1">
      <c r="A147" s="68" t="s">
        <v>225</v>
      </c>
      <c r="B147" s="68" t="s">
        <v>227</v>
      </c>
      <c r="C147" s="68" t="s">
        <v>1377</v>
      </c>
      <c r="D147" s="68" t="s">
        <v>226</v>
      </c>
      <c r="E147" s="68" t="s">
        <v>710</v>
      </c>
      <c r="F147" s="68" t="s">
        <v>1378</v>
      </c>
      <c r="G147" s="103">
        <v>0.02</v>
      </c>
    </row>
    <row r="148" spans="1:7" s="80" customFormat="1">
      <c r="A148" s="68" t="s">
        <v>225</v>
      </c>
      <c r="B148" s="68" t="s">
        <v>227</v>
      </c>
      <c r="C148" s="68" t="s">
        <v>1377</v>
      </c>
      <c r="D148" s="68" t="s">
        <v>226</v>
      </c>
      <c r="E148" s="68" t="s">
        <v>697</v>
      </c>
      <c r="F148" s="68" t="s">
        <v>1379</v>
      </c>
      <c r="G148" s="103">
        <v>0.06</v>
      </c>
    </row>
    <row r="149" spans="1:7" s="80" customFormat="1">
      <c r="A149" s="68" t="s">
        <v>225</v>
      </c>
      <c r="B149" s="68" t="s">
        <v>227</v>
      </c>
      <c r="C149" s="68" t="s">
        <v>1256</v>
      </c>
      <c r="D149" s="68" t="s">
        <v>1257</v>
      </c>
      <c r="E149" s="68" t="s">
        <v>727</v>
      </c>
      <c r="F149" s="68" t="s">
        <v>1257</v>
      </c>
      <c r="G149" s="103">
        <v>1.51</v>
      </c>
    </row>
    <row r="150" spans="1:7" s="80" customFormat="1">
      <c r="A150" s="68" t="s">
        <v>225</v>
      </c>
      <c r="B150" s="68" t="s">
        <v>227</v>
      </c>
      <c r="C150" s="68" t="s">
        <v>1258</v>
      </c>
      <c r="D150" s="68" t="s">
        <v>1259</v>
      </c>
      <c r="E150" s="68" t="s">
        <v>694</v>
      </c>
      <c r="F150" s="68" t="s">
        <v>1260</v>
      </c>
      <c r="G150" s="103">
        <v>0.03</v>
      </c>
    </row>
    <row r="151" spans="1:7" s="80" customFormat="1">
      <c r="A151" s="68" t="s">
        <v>225</v>
      </c>
      <c r="B151" s="68" t="s">
        <v>227</v>
      </c>
      <c r="C151" s="68" t="s">
        <v>1258</v>
      </c>
      <c r="D151" s="68" t="s">
        <v>1259</v>
      </c>
      <c r="E151" s="68" t="s">
        <v>680</v>
      </c>
      <c r="F151" s="68" t="s">
        <v>1261</v>
      </c>
      <c r="G151" s="103">
        <v>0.04</v>
      </c>
    </row>
    <row r="152" spans="1:7" s="80" customFormat="1">
      <c r="A152" s="68" t="s">
        <v>225</v>
      </c>
      <c r="B152" s="68" t="s">
        <v>227</v>
      </c>
      <c r="C152" s="68" t="s">
        <v>1258</v>
      </c>
      <c r="D152" s="68" t="s">
        <v>1259</v>
      </c>
      <c r="E152" s="68" t="s">
        <v>688</v>
      </c>
      <c r="F152" s="68" t="s">
        <v>1262</v>
      </c>
      <c r="G152" s="103">
        <v>7.0000000000000007E-2</v>
      </c>
    </row>
    <row r="153" spans="1:7" s="80" customFormat="1">
      <c r="A153" s="68" t="s">
        <v>225</v>
      </c>
      <c r="B153" s="68" t="s">
        <v>227</v>
      </c>
      <c r="C153" s="68" t="s">
        <v>1258</v>
      </c>
      <c r="D153" s="68" t="s">
        <v>1259</v>
      </c>
      <c r="E153" s="68" t="s">
        <v>684</v>
      </c>
      <c r="F153" s="68" t="s">
        <v>1263</v>
      </c>
      <c r="G153" s="103">
        <v>0.02</v>
      </c>
    </row>
    <row r="154" spans="1:7" s="80" customFormat="1">
      <c r="A154" s="68" t="s">
        <v>225</v>
      </c>
      <c r="B154" s="68" t="s">
        <v>227</v>
      </c>
      <c r="C154" s="68" t="s">
        <v>1258</v>
      </c>
      <c r="D154" s="68" t="s">
        <v>1259</v>
      </c>
      <c r="E154" s="68" t="s">
        <v>692</v>
      </c>
      <c r="F154" s="68" t="s">
        <v>1264</v>
      </c>
      <c r="G154" s="103">
        <v>0.01</v>
      </c>
    </row>
    <row r="155" spans="1:7" s="80" customFormat="1">
      <c r="A155" s="68" t="s">
        <v>225</v>
      </c>
      <c r="B155" s="68" t="s">
        <v>227</v>
      </c>
      <c r="C155" s="68" t="s">
        <v>1258</v>
      </c>
      <c r="D155" s="68" t="s">
        <v>1259</v>
      </c>
      <c r="E155" s="68" t="s">
        <v>678</v>
      </c>
      <c r="F155" s="68" t="s">
        <v>1265</v>
      </c>
      <c r="G155" s="103">
        <v>0.03</v>
      </c>
    </row>
    <row r="156" spans="1:7" s="80" customFormat="1">
      <c r="A156" s="68" t="s">
        <v>225</v>
      </c>
      <c r="B156" s="68" t="s">
        <v>227</v>
      </c>
      <c r="C156" s="68" t="s">
        <v>1258</v>
      </c>
      <c r="D156" s="68" t="s">
        <v>1259</v>
      </c>
      <c r="E156" s="68" t="s">
        <v>690</v>
      </c>
      <c r="F156" s="68" t="s">
        <v>1266</v>
      </c>
      <c r="G156" s="103">
        <v>0.05</v>
      </c>
    </row>
    <row r="157" spans="1:7" s="80" customFormat="1">
      <c r="A157" s="68" t="s">
        <v>225</v>
      </c>
      <c r="B157" s="68" t="s">
        <v>227</v>
      </c>
      <c r="C157" s="68" t="s">
        <v>1258</v>
      </c>
      <c r="D157" s="68" t="s">
        <v>1259</v>
      </c>
      <c r="E157" s="68" t="s">
        <v>686</v>
      </c>
      <c r="F157" s="68" t="s">
        <v>1267</v>
      </c>
      <c r="G157" s="103">
        <v>0.02</v>
      </c>
    </row>
    <row r="158" spans="1:7" s="80" customFormat="1">
      <c r="A158" s="68" t="s">
        <v>225</v>
      </c>
      <c r="B158" s="68" t="s">
        <v>227</v>
      </c>
      <c r="C158" s="68" t="s">
        <v>1258</v>
      </c>
      <c r="D158" s="68" t="s">
        <v>1259</v>
      </c>
      <c r="E158" s="68" t="s">
        <v>675</v>
      </c>
      <c r="F158" s="68" t="s">
        <v>1268</v>
      </c>
      <c r="G158" s="103">
        <v>0.03</v>
      </c>
    </row>
    <row r="159" spans="1:7" s="80" customFormat="1">
      <c r="A159" s="68" t="s">
        <v>225</v>
      </c>
      <c r="B159" s="68" t="s">
        <v>227</v>
      </c>
      <c r="C159" s="68" t="s">
        <v>1258</v>
      </c>
      <c r="D159" s="68" t="s">
        <v>1259</v>
      </c>
      <c r="E159" s="68" t="s">
        <v>676</v>
      </c>
      <c r="F159" s="68" t="s">
        <v>1259</v>
      </c>
      <c r="G159" s="103">
        <v>0.04</v>
      </c>
    </row>
    <row r="160" spans="1:7" s="80" customFormat="1">
      <c r="A160" s="68" t="s">
        <v>225</v>
      </c>
      <c r="B160" s="68" t="s">
        <v>227</v>
      </c>
      <c r="C160" s="68" t="s">
        <v>1269</v>
      </c>
      <c r="D160" s="68" t="s">
        <v>1270</v>
      </c>
      <c r="E160" s="68" t="s">
        <v>724</v>
      </c>
      <c r="F160" s="68" t="s">
        <v>1270</v>
      </c>
      <c r="G160" s="103">
        <v>0.13</v>
      </c>
    </row>
    <row r="161" spans="1:7" s="80" customFormat="1">
      <c r="A161" s="68" t="s">
        <v>225</v>
      </c>
      <c r="B161" s="68" t="s">
        <v>202</v>
      </c>
      <c r="C161" s="68" t="s">
        <v>1440</v>
      </c>
      <c r="D161" s="68" t="s">
        <v>1403</v>
      </c>
      <c r="E161" s="68" t="s">
        <v>1421</v>
      </c>
      <c r="F161" s="68" t="s">
        <v>1484</v>
      </c>
      <c r="G161" s="103">
        <v>0.02</v>
      </c>
    </row>
    <row r="162" spans="1:7" s="80" customFormat="1">
      <c r="A162" s="68" t="s">
        <v>225</v>
      </c>
      <c r="B162" s="68" t="s">
        <v>202</v>
      </c>
      <c r="C162" s="68" t="s">
        <v>1440</v>
      </c>
      <c r="D162" s="68" t="s">
        <v>1403</v>
      </c>
      <c r="E162" s="68" t="s">
        <v>1416</v>
      </c>
      <c r="F162" s="68" t="s">
        <v>1458</v>
      </c>
      <c r="G162" s="103">
        <v>0.25</v>
      </c>
    </row>
    <row r="163" spans="1:7" s="80" customFormat="1">
      <c r="A163" s="68" t="s">
        <v>225</v>
      </c>
      <c r="B163" s="68" t="s">
        <v>202</v>
      </c>
      <c r="C163" s="68" t="s">
        <v>1440</v>
      </c>
      <c r="D163" s="68" t="s">
        <v>1403</v>
      </c>
      <c r="E163" s="68" t="s">
        <v>1429</v>
      </c>
      <c r="F163" s="68" t="s">
        <v>1485</v>
      </c>
      <c r="G163" s="103">
        <v>0.01</v>
      </c>
    </row>
    <row r="164" spans="1:7" s="80" customFormat="1">
      <c r="A164" s="68" t="s">
        <v>225</v>
      </c>
      <c r="B164" s="68" t="s">
        <v>202</v>
      </c>
      <c r="C164" s="68" t="s">
        <v>1440</v>
      </c>
      <c r="D164" s="68" t="s">
        <v>1403</v>
      </c>
      <c r="E164" s="68" t="s">
        <v>1431</v>
      </c>
      <c r="F164" s="68" t="s">
        <v>1462</v>
      </c>
      <c r="G164" s="103">
        <v>0.02</v>
      </c>
    </row>
    <row r="165" spans="1:7" s="80" customFormat="1">
      <c r="A165" s="68" t="s">
        <v>225</v>
      </c>
      <c r="B165" s="68" t="s">
        <v>202</v>
      </c>
      <c r="C165" s="68" t="s">
        <v>1271</v>
      </c>
      <c r="D165" s="68" t="s">
        <v>1272</v>
      </c>
      <c r="E165" s="68" t="s">
        <v>1016</v>
      </c>
      <c r="F165" s="68" t="s">
        <v>1273</v>
      </c>
      <c r="G165" s="103">
        <v>0.04</v>
      </c>
    </row>
    <row r="166" spans="1:7" s="80" customFormat="1">
      <c r="A166" s="68" t="s">
        <v>225</v>
      </c>
      <c r="B166" s="68" t="s">
        <v>202</v>
      </c>
      <c r="C166" s="68" t="s">
        <v>1271</v>
      </c>
      <c r="D166" s="68" t="s">
        <v>1272</v>
      </c>
      <c r="E166" s="68" t="s">
        <v>1017</v>
      </c>
      <c r="F166" s="68" t="s">
        <v>1272</v>
      </c>
      <c r="G166" s="103">
        <v>0.06</v>
      </c>
    </row>
    <row r="167" spans="1:7" s="80" customFormat="1">
      <c r="A167" s="68" t="s">
        <v>225</v>
      </c>
      <c r="B167" s="68" t="s">
        <v>202</v>
      </c>
      <c r="C167" s="68" t="s">
        <v>1274</v>
      </c>
      <c r="D167" s="68" t="s">
        <v>1275</v>
      </c>
      <c r="E167" s="68" t="s">
        <v>1008</v>
      </c>
      <c r="F167" s="68" t="s">
        <v>1276</v>
      </c>
      <c r="G167" s="103">
        <v>0.01</v>
      </c>
    </row>
    <row r="168" spans="1:7" s="80" customFormat="1">
      <c r="A168" s="68" t="s">
        <v>225</v>
      </c>
      <c r="B168" s="68" t="s">
        <v>202</v>
      </c>
      <c r="C168" s="68" t="s">
        <v>1274</v>
      </c>
      <c r="D168" s="68" t="s">
        <v>1275</v>
      </c>
      <c r="E168" s="68" t="s">
        <v>1004</v>
      </c>
      <c r="F168" s="68" t="s">
        <v>1277</v>
      </c>
      <c r="G168" s="103">
        <v>0.02</v>
      </c>
    </row>
    <row r="169" spans="1:7" s="80" customFormat="1">
      <c r="A169" s="68" t="s">
        <v>225</v>
      </c>
      <c r="B169" s="68" t="s">
        <v>202</v>
      </c>
      <c r="C169" s="68" t="s">
        <v>1274</v>
      </c>
      <c r="D169" s="68" t="s">
        <v>1275</v>
      </c>
      <c r="E169" s="68" t="s">
        <v>1006</v>
      </c>
      <c r="F169" s="68" t="s">
        <v>1278</v>
      </c>
      <c r="G169" s="103">
        <v>0.1</v>
      </c>
    </row>
    <row r="170" spans="1:7" s="80" customFormat="1">
      <c r="A170" s="68" t="s">
        <v>225</v>
      </c>
      <c r="B170" s="68" t="s">
        <v>202</v>
      </c>
      <c r="C170" s="68" t="s">
        <v>1279</v>
      </c>
      <c r="D170" s="68" t="s">
        <v>1280</v>
      </c>
      <c r="E170" s="68" t="s">
        <v>995</v>
      </c>
      <c r="F170" s="68" t="s">
        <v>1280</v>
      </c>
      <c r="G170" s="103">
        <v>0.01</v>
      </c>
    </row>
    <row r="171" spans="1:7" s="80" customFormat="1">
      <c r="A171" s="68" t="s">
        <v>225</v>
      </c>
      <c r="B171" s="68" t="s">
        <v>1281</v>
      </c>
      <c r="C171" s="68" t="s">
        <v>1282</v>
      </c>
      <c r="D171" s="68" t="s">
        <v>1283</v>
      </c>
      <c r="E171" s="68" t="s">
        <v>926</v>
      </c>
      <c r="F171" s="68" t="s">
        <v>1511</v>
      </c>
      <c r="G171" s="103">
        <v>0.01</v>
      </c>
    </row>
    <row r="172" spans="1:7" s="80" customFormat="1">
      <c r="A172" s="68" t="s">
        <v>225</v>
      </c>
      <c r="B172" s="68" t="s">
        <v>1281</v>
      </c>
      <c r="C172" s="68" t="s">
        <v>1282</v>
      </c>
      <c r="D172" s="68" t="s">
        <v>1283</v>
      </c>
      <c r="E172" s="68" t="s">
        <v>927</v>
      </c>
      <c r="F172" s="68" t="s">
        <v>1284</v>
      </c>
      <c r="G172" s="103">
        <v>7.0000000000000007E-2</v>
      </c>
    </row>
    <row r="173" spans="1:7" s="80" customFormat="1">
      <c r="A173" s="68" t="s">
        <v>225</v>
      </c>
      <c r="B173" s="68" t="s">
        <v>1281</v>
      </c>
      <c r="C173" s="68" t="s">
        <v>1282</v>
      </c>
      <c r="D173" s="68" t="s">
        <v>1283</v>
      </c>
      <c r="E173" s="68" t="s">
        <v>933</v>
      </c>
      <c r="F173" s="68" t="s">
        <v>1548</v>
      </c>
      <c r="G173" s="103">
        <v>0.01</v>
      </c>
    </row>
    <row r="174" spans="1:7" s="80" customFormat="1">
      <c r="A174" s="68" t="s">
        <v>225</v>
      </c>
      <c r="B174" s="68" t="s">
        <v>1281</v>
      </c>
      <c r="C174" s="68" t="s">
        <v>1282</v>
      </c>
      <c r="D174" s="68" t="s">
        <v>1283</v>
      </c>
      <c r="E174" s="68" t="s">
        <v>929</v>
      </c>
      <c r="F174" s="68" t="s">
        <v>1285</v>
      </c>
      <c r="G174" s="103">
        <v>0.04</v>
      </c>
    </row>
    <row r="175" spans="1:7" s="80" customFormat="1">
      <c r="A175" s="68" t="s">
        <v>225</v>
      </c>
      <c r="B175" s="68" t="s">
        <v>1281</v>
      </c>
      <c r="C175" s="68" t="s">
        <v>1282</v>
      </c>
      <c r="D175" s="68" t="s">
        <v>1283</v>
      </c>
      <c r="E175" s="68" t="s">
        <v>934</v>
      </c>
      <c r="F175" s="68" t="s">
        <v>1286</v>
      </c>
      <c r="G175" s="103">
        <v>0.02</v>
      </c>
    </row>
    <row r="176" spans="1:7" s="80" customFormat="1">
      <c r="A176" s="68" t="s">
        <v>225</v>
      </c>
      <c r="B176" s="68" t="s">
        <v>231</v>
      </c>
      <c r="C176" s="68" t="s">
        <v>1287</v>
      </c>
      <c r="D176" s="68" t="s">
        <v>1288</v>
      </c>
      <c r="E176" s="68" t="s">
        <v>770</v>
      </c>
      <c r="F176" s="68" t="s">
        <v>1289</v>
      </c>
      <c r="G176" s="103">
        <v>7.0000000000000007E-2</v>
      </c>
    </row>
    <row r="177" spans="1:7" s="80" customFormat="1">
      <c r="A177" s="68" t="s">
        <v>225</v>
      </c>
      <c r="B177" s="68" t="s">
        <v>231</v>
      </c>
      <c r="C177" s="68" t="s">
        <v>1287</v>
      </c>
      <c r="D177" s="68" t="s">
        <v>1288</v>
      </c>
      <c r="E177" s="68" t="s">
        <v>760</v>
      </c>
      <c r="F177" s="68" t="s">
        <v>1290</v>
      </c>
      <c r="G177" s="103">
        <v>0.03</v>
      </c>
    </row>
    <row r="178" spans="1:7" s="80" customFormat="1">
      <c r="A178" s="68" t="s">
        <v>225</v>
      </c>
      <c r="B178" s="68" t="s">
        <v>231</v>
      </c>
      <c r="C178" s="68" t="s">
        <v>1287</v>
      </c>
      <c r="D178" s="68" t="s">
        <v>1288</v>
      </c>
      <c r="E178" s="68" t="s">
        <v>766</v>
      </c>
      <c r="F178" s="68" t="s">
        <v>1457</v>
      </c>
      <c r="G178" s="103">
        <v>0.02</v>
      </c>
    </row>
    <row r="179" spans="1:7" s="80" customFormat="1">
      <c r="A179" s="68" t="s">
        <v>225</v>
      </c>
      <c r="B179" s="68" t="s">
        <v>231</v>
      </c>
      <c r="C179" s="68" t="s">
        <v>1287</v>
      </c>
      <c r="D179" s="68" t="s">
        <v>1288</v>
      </c>
      <c r="E179" s="68" t="s">
        <v>768</v>
      </c>
      <c r="F179" s="68" t="s">
        <v>1682</v>
      </c>
      <c r="G179" s="103">
        <v>0.02</v>
      </c>
    </row>
    <row r="180" spans="1:7" s="80" customFormat="1">
      <c r="A180" s="68" t="s">
        <v>225</v>
      </c>
      <c r="B180" s="68" t="s">
        <v>231</v>
      </c>
      <c r="C180" s="68" t="s">
        <v>1514</v>
      </c>
      <c r="D180" s="68" t="s">
        <v>1515</v>
      </c>
      <c r="E180" s="68" t="s">
        <v>754</v>
      </c>
      <c r="F180" s="68" t="s">
        <v>1515</v>
      </c>
      <c r="G180" s="103">
        <v>0.01</v>
      </c>
    </row>
    <row r="181" spans="1:7" s="80" customFormat="1">
      <c r="A181" s="68" t="s">
        <v>225</v>
      </c>
      <c r="B181" s="68" t="s">
        <v>235</v>
      </c>
      <c r="C181" s="68" t="s">
        <v>1291</v>
      </c>
      <c r="D181" s="68" t="s">
        <v>1292</v>
      </c>
      <c r="E181" s="68" t="s">
        <v>375</v>
      </c>
      <c r="F181" s="68" t="s">
        <v>1293</v>
      </c>
      <c r="G181" s="103">
        <v>0.09</v>
      </c>
    </row>
    <row r="182" spans="1:7" s="80" customFormat="1">
      <c r="A182" s="68" t="s">
        <v>225</v>
      </c>
      <c r="B182" s="68" t="s">
        <v>235</v>
      </c>
      <c r="C182" s="68" t="s">
        <v>1291</v>
      </c>
      <c r="D182" s="68" t="s">
        <v>1292</v>
      </c>
      <c r="E182" s="68" t="s">
        <v>377</v>
      </c>
      <c r="F182" s="68" t="s">
        <v>1294</v>
      </c>
      <c r="G182" s="103">
        <v>0.03</v>
      </c>
    </row>
    <row r="183" spans="1:7" s="80" customFormat="1">
      <c r="A183" s="68" t="s">
        <v>225</v>
      </c>
      <c r="B183" s="68" t="s">
        <v>235</v>
      </c>
      <c r="C183" s="68" t="s">
        <v>1291</v>
      </c>
      <c r="D183" s="68" t="s">
        <v>1292</v>
      </c>
      <c r="E183" s="68" t="s">
        <v>381</v>
      </c>
      <c r="F183" s="68" t="s">
        <v>1295</v>
      </c>
      <c r="G183" s="103">
        <v>0.02</v>
      </c>
    </row>
    <row r="184" spans="1:7" s="80" customFormat="1">
      <c r="A184" s="68" t="s">
        <v>225</v>
      </c>
      <c r="B184" s="68" t="s">
        <v>235</v>
      </c>
      <c r="C184" s="68" t="s">
        <v>1291</v>
      </c>
      <c r="D184" s="68" t="s">
        <v>1292</v>
      </c>
      <c r="E184" s="68" t="s">
        <v>370</v>
      </c>
      <c r="F184" s="68" t="s">
        <v>1380</v>
      </c>
      <c r="G184" s="103">
        <v>7.0000000000000007E-2</v>
      </c>
    </row>
    <row r="185" spans="1:7" s="80" customFormat="1">
      <c r="A185" s="68" t="s">
        <v>225</v>
      </c>
      <c r="B185" s="68" t="s">
        <v>235</v>
      </c>
      <c r="C185" s="68" t="s">
        <v>1291</v>
      </c>
      <c r="D185" s="68" t="s">
        <v>1292</v>
      </c>
      <c r="E185" s="68" t="s">
        <v>373</v>
      </c>
      <c r="F185" s="68" t="s">
        <v>1381</v>
      </c>
      <c r="G185" s="103">
        <v>0.01</v>
      </c>
    </row>
    <row r="186" spans="1:7" s="80" customFormat="1">
      <c r="A186" s="68" t="s">
        <v>225</v>
      </c>
      <c r="B186" s="68" t="s">
        <v>235</v>
      </c>
      <c r="C186" s="68" t="s">
        <v>1291</v>
      </c>
      <c r="D186" s="68" t="s">
        <v>1292</v>
      </c>
      <c r="E186" s="68" t="s">
        <v>379</v>
      </c>
      <c r="F186" s="68" t="s">
        <v>1382</v>
      </c>
      <c r="G186" s="103">
        <v>0.02</v>
      </c>
    </row>
    <row r="187" spans="1:7" s="80" customFormat="1">
      <c r="A187" s="68" t="s">
        <v>225</v>
      </c>
      <c r="B187" s="68" t="s">
        <v>235</v>
      </c>
      <c r="C187" s="68" t="s">
        <v>1291</v>
      </c>
      <c r="D187" s="68" t="s">
        <v>1292</v>
      </c>
      <c r="E187" s="68" t="s">
        <v>372</v>
      </c>
      <c r="F187" s="68" t="s">
        <v>1381</v>
      </c>
      <c r="G187" s="103">
        <v>0.01</v>
      </c>
    </row>
    <row r="188" spans="1:7" s="80" customFormat="1">
      <c r="A188" s="68" t="s">
        <v>225</v>
      </c>
      <c r="B188" s="68" t="s">
        <v>235</v>
      </c>
      <c r="C188" s="68" t="s">
        <v>1296</v>
      </c>
      <c r="D188" s="68" t="s">
        <v>234</v>
      </c>
      <c r="E188" s="68" t="s">
        <v>274</v>
      </c>
      <c r="F188" s="68" t="s">
        <v>1383</v>
      </c>
      <c r="G188" s="103">
        <v>0.43</v>
      </c>
    </row>
    <row r="189" spans="1:7" s="80" customFormat="1">
      <c r="A189" s="68" t="s">
        <v>225</v>
      </c>
      <c r="B189" s="68" t="s">
        <v>235</v>
      </c>
      <c r="C189" s="68" t="s">
        <v>1296</v>
      </c>
      <c r="D189" s="68" t="s">
        <v>234</v>
      </c>
      <c r="E189" s="68" t="s">
        <v>401</v>
      </c>
      <c r="F189" s="68" t="s">
        <v>1384</v>
      </c>
      <c r="G189" s="103">
        <v>0.21</v>
      </c>
    </row>
    <row r="190" spans="1:7" s="80" customFormat="1">
      <c r="A190" s="68" t="s">
        <v>225</v>
      </c>
      <c r="B190" s="68" t="s">
        <v>235</v>
      </c>
      <c r="C190" s="68" t="s">
        <v>1296</v>
      </c>
      <c r="D190" s="68" t="s">
        <v>234</v>
      </c>
      <c r="E190" s="68" t="s">
        <v>395</v>
      </c>
      <c r="F190" s="68" t="s">
        <v>1385</v>
      </c>
      <c r="G190" s="103">
        <v>0.13</v>
      </c>
    </row>
    <row r="191" spans="1:7" s="80" customFormat="1">
      <c r="A191" s="68" t="s">
        <v>225</v>
      </c>
      <c r="B191" s="68" t="s">
        <v>235</v>
      </c>
      <c r="C191" s="68" t="s">
        <v>1296</v>
      </c>
      <c r="D191" s="68" t="s">
        <v>234</v>
      </c>
      <c r="E191" s="68" t="s">
        <v>397</v>
      </c>
      <c r="F191" s="68" t="s">
        <v>1386</v>
      </c>
      <c r="G191" s="103">
        <v>0.01</v>
      </c>
    </row>
    <row r="192" spans="1:7" s="80" customFormat="1">
      <c r="A192" s="68" t="s">
        <v>225</v>
      </c>
      <c r="B192" s="68" t="s">
        <v>235</v>
      </c>
      <c r="C192" s="68" t="s">
        <v>1296</v>
      </c>
      <c r="D192" s="68" t="s">
        <v>234</v>
      </c>
      <c r="E192" s="68" t="s">
        <v>399</v>
      </c>
      <c r="F192" s="68" t="s">
        <v>1387</v>
      </c>
      <c r="G192" s="103">
        <v>0.01</v>
      </c>
    </row>
    <row r="193" spans="1:8" s="80" customFormat="1">
      <c r="A193" s="68" t="s">
        <v>225</v>
      </c>
      <c r="B193" s="68" t="s">
        <v>235</v>
      </c>
      <c r="C193" s="68" t="s">
        <v>1296</v>
      </c>
      <c r="D193" s="68" t="s">
        <v>234</v>
      </c>
      <c r="E193" s="68" t="s">
        <v>272</v>
      </c>
      <c r="F193" s="68" t="s">
        <v>1297</v>
      </c>
      <c r="G193" s="103">
        <v>0.02</v>
      </c>
    </row>
    <row r="194" spans="1:8" s="80" customFormat="1">
      <c r="A194" s="68" t="s">
        <v>225</v>
      </c>
      <c r="B194" s="68" t="s">
        <v>235</v>
      </c>
      <c r="C194" s="68" t="s">
        <v>1388</v>
      </c>
      <c r="D194" s="68" t="s">
        <v>234</v>
      </c>
      <c r="E194" s="68" t="s">
        <v>269</v>
      </c>
      <c r="F194" s="68" t="s">
        <v>234</v>
      </c>
      <c r="G194" s="103">
        <v>0.27</v>
      </c>
    </row>
    <row r="195" spans="1:8" s="80" customFormat="1">
      <c r="A195" s="68" t="s">
        <v>225</v>
      </c>
      <c r="B195" s="68" t="s">
        <v>235</v>
      </c>
      <c r="C195" s="68" t="s">
        <v>1389</v>
      </c>
      <c r="D195" s="68" t="s">
        <v>1390</v>
      </c>
      <c r="E195" s="68" t="s">
        <v>384</v>
      </c>
      <c r="F195" s="68" t="s">
        <v>1390</v>
      </c>
      <c r="G195" s="103">
        <v>0.01</v>
      </c>
    </row>
    <row r="196" spans="1:8" s="80" customFormat="1">
      <c r="A196" s="68" t="s">
        <v>225</v>
      </c>
      <c r="B196" s="68" t="s">
        <v>235</v>
      </c>
      <c r="C196" s="68" t="s">
        <v>1391</v>
      </c>
      <c r="D196" s="68" t="s">
        <v>1298</v>
      </c>
      <c r="E196" s="68" t="s">
        <v>406</v>
      </c>
      <c r="F196" s="68" t="s">
        <v>1298</v>
      </c>
      <c r="G196" s="103">
        <v>0.06</v>
      </c>
    </row>
    <row r="197" spans="1:8" s="80" customFormat="1">
      <c r="A197" s="68" t="s">
        <v>225</v>
      </c>
      <c r="B197" s="68" t="s">
        <v>1299</v>
      </c>
      <c r="C197" s="68" t="s">
        <v>1300</v>
      </c>
      <c r="D197" s="68" t="s">
        <v>1301</v>
      </c>
      <c r="E197" s="68" t="s">
        <v>903</v>
      </c>
      <c r="F197" s="68" t="s">
        <v>1302</v>
      </c>
      <c r="G197" s="103">
        <v>0.04</v>
      </c>
    </row>
    <row r="198" spans="1:8" s="80" customFormat="1">
      <c r="A198" s="68" t="s">
        <v>225</v>
      </c>
      <c r="B198" s="68" t="s">
        <v>1299</v>
      </c>
      <c r="C198" s="68" t="s">
        <v>1300</v>
      </c>
      <c r="D198" s="68" t="s">
        <v>1301</v>
      </c>
      <c r="E198" s="68" t="s">
        <v>901</v>
      </c>
      <c r="F198" s="68" t="s">
        <v>1683</v>
      </c>
      <c r="G198" s="103">
        <v>0.02</v>
      </c>
    </row>
    <row r="199" spans="1:8" s="80" customFormat="1">
      <c r="A199" s="68" t="s">
        <v>225</v>
      </c>
      <c r="B199" s="68" t="s">
        <v>1299</v>
      </c>
      <c r="C199" s="68" t="s">
        <v>1300</v>
      </c>
      <c r="D199" s="68" t="s">
        <v>1301</v>
      </c>
      <c r="E199" s="68" t="s">
        <v>887</v>
      </c>
      <c r="F199" s="68" t="s">
        <v>1684</v>
      </c>
      <c r="G199" s="103">
        <v>0.01</v>
      </c>
    </row>
    <row r="200" spans="1:8" s="80" customFormat="1">
      <c r="A200" s="68" t="s">
        <v>225</v>
      </c>
      <c r="B200" s="68" t="s">
        <v>1299</v>
      </c>
      <c r="C200" s="68" t="s">
        <v>1303</v>
      </c>
      <c r="D200" s="68" t="s">
        <v>1304</v>
      </c>
      <c r="E200" s="68" t="s">
        <v>914</v>
      </c>
      <c r="F200" s="68" t="s">
        <v>1305</v>
      </c>
      <c r="G200" s="103">
        <v>0.14000000000000001</v>
      </c>
    </row>
    <row r="201" spans="1:8" s="80" customFormat="1">
      <c r="A201" s="68" t="s">
        <v>225</v>
      </c>
      <c r="B201" s="68" t="s">
        <v>1299</v>
      </c>
      <c r="C201" s="68" t="s">
        <v>1303</v>
      </c>
      <c r="D201" s="68" t="s">
        <v>1304</v>
      </c>
      <c r="E201" s="68" t="s">
        <v>910</v>
      </c>
      <c r="F201" s="68" t="s">
        <v>1306</v>
      </c>
      <c r="G201" s="103">
        <v>0.01</v>
      </c>
    </row>
    <row r="202" spans="1:8" s="80" customFormat="1">
      <c r="A202" s="68" t="s">
        <v>225</v>
      </c>
      <c r="B202" s="68" t="s">
        <v>1299</v>
      </c>
      <c r="C202" s="68" t="s">
        <v>1307</v>
      </c>
      <c r="D202" s="68" t="s">
        <v>1308</v>
      </c>
      <c r="E202" s="68" t="s">
        <v>920</v>
      </c>
      <c r="F202" s="68" t="s">
        <v>1309</v>
      </c>
      <c r="G202" s="103">
        <v>0.08</v>
      </c>
    </row>
    <row r="203" spans="1:8" s="80" customFormat="1">
      <c r="A203" s="68" t="s">
        <v>225</v>
      </c>
      <c r="B203" s="68" t="s">
        <v>1487</v>
      </c>
      <c r="C203" s="68" t="s">
        <v>1488</v>
      </c>
      <c r="D203" s="68" t="s">
        <v>1489</v>
      </c>
      <c r="E203" s="68" t="s">
        <v>1483</v>
      </c>
      <c r="F203" s="68" t="s">
        <v>1490</v>
      </c>
      <c r="G203" s="103">
        <v>0.37</v>
      </c>
    </row>
    <row r="204" spans="1:8" s="80" customFormat="1">
      <c r="A204" s="68" t="s">
        <v>225</v>
      </c>
      <c r="B204" s="68" t="s">
        <v>1487</v>
      </c>
      <c r="C204" s="68" t="s">
        <v>1488</v>
      </c>
      <c r="D204" s="68" t="s">
        <v>1489</v>
      </c>
      <c r="E204" s="68" t="s">
        <v>1475</v>
      </c>
      <c r="F204" s="68" t="s">
        <v>1491</v>
      </c>
      <c r="G204" s="103">
        <v>0.37</v>
      </c>
    </row>
    <row r="205" spans="1:8">
      <c r="A205" s="113" t="s">
        <v>120</v>
      </c>
      <c r="B205" s="23"/>
      <c r="C205" s="23"/>
      <c r="D205" s="23"/>
      <c r="E205" s="23"/>
      <c r="F205" s="23"/>
      <c r="G205" s="117">
        <v>28.28000000000004</v>
      </c>
    </row>
    <row r="206" spans="1:8" ht="24">
      <c r="F206" s="82"/>
      <c r="G206" s="21">
        <v>60.200999999999993</v>
      </c>
      <c r="H206" s="83" t="s">
        <v>166</v>
      </c>
    </row>
    <row r="207" spans="1:8">
      <c r="G207" s="88">
        <v>31.920999999999953</v>
      </c>
      <c r="H207" s="84" t="s">
        <v>165</v>
      </c>
    </row>
    <row r="208" spans="1:8">
      <c r="F208" s="82"/>
    </row>
    <row r="209" spans="6:7">
      <c r="F209" s="82"/>
      <c r="G209" s="110">
        <v>0.46975963854421093</v>
      </c>
    </row>
    <row r="210" spans="6:7">
      <c r="F210" s="80"/>
    </row>
    <row r="211" spans="6:7">
      <c r="F211" s="2" t="s">
        <v>2083</v>
      </c>
      <c r="G211"/>
    </row>
    <row r="212" spans="6:7">
      <c r="F212" s="2" t="s">
        <v>22</v>
      </c>
      <c r="G212" t="s">
        <v>120</v>
      </c>
    </row>
    <row r="213" spans="6:7">
      <c r="F213" s="3" t="s">
        <v>1171</v>
      </c>
      <c r="G213" s="220">
        <v>5.08</v>
      </c>
    </row>
    <row r="214" spans="6:7">
      <c r="F214" s="219" t="s">
        <v>1173</v>
      </c>
      <c r="G214" s="220">
        <v>4.1100000000000003</v>
      </c>
    </row>
    <row r="215" spans="6:7">
      <c r="F215" s="219" t="s">
        <v>1185</v>
      </c>
      <c r="G215" s="220">
        <v>0.14000000000000001</v>
      </c>
    </row>
    <row r="216" spans="6:7">
      <c r="F216" s="219" t="s">
        <v>1182</v>
      </c>
      <c r="G216" s="220">
        <v>0.83000000000000007</v>
      </c>
    </row>
    <row r="217" spans="6:7">
      <c r="F217" s="3" t="s">
        <v>255</v>
      </c>
      <c r="G217" s="220">
        <v>1.4000000000000001</v>
      </c>
    </row>
    <row r="218" spans="6:7">
      <c r="F218" s="219" t="s">
        <v>255</v>
      </c>
      <c r="G218" s="220">
        <v>1.4000000000000001</v>
      </c>
    </row>
    <row r="219" spans="6:7">
      <c r="F219" s="3" t="s">
        <v>1367</v>
      </c>
      <c r="G219" s="220">
        <v>0.44000000000000006</v>
      </c>
    </row>
    <row r="220" spans="6:7">
      <c r="F220" s="219" t="s">
        <v>1369</v>
      </c>
      <c r="G220" s="220">
        <v>0.44000000000000006</v>
      </c>
    </row>
    <row r="221" spans="6:7">
      <c r="F221" s="3" t="s">
        <v>202</v>
      </c>
      <c r="G221" s="220">
        <v>0.54</v>
      </c>
    </row>
    <row r="222" spans="6:7">
      <c r="F222" s="219" t="s">
        <v>1272</v>
      </c>
      <c r="G222" s="220">
        <v>0.1</v>
      </c>
    </row>
    <row r="223" spans="6:7">
      <c r="F223" s="219" t="s">
        <v>1403</v>
      </c>
      <c r="G223" s="220">
        <v>0.30000000000000004</v>
      </c>
    </row>
    <row r="224" spans="6:7">
      <c r="F224" s="219" t="s">
        <v>1275</v>
      </c>
      <c r="G224" s="220">
        <v>0.13</v>
      </c>
    </row>
    <row r="225" spans="6:7">
      <c r="F225" s="219" t="s">
        <v>1280</v>
      </c>
      <c r="G225" s="220">
        <v>0.01</v>
      </c>
    </row>
    <row r="226" spans="6:7">
      <c r="F226" s="3" t="s">
        <v>1487</v>
      </c>
      <c r="G226" s="220">
        <v>0.74</v>
      </c>
    </row>
    <row r="227" spans="6:7">
      <c r="F227" s="219" t="s">
        <v>1489</v>
      </c>
      <c r="G227" s="220">
        <v>0.74</v>
      </c>
    </row>
    <row r="228" spans="6:7">
      <c r="F228" s="3" t="s">
        <v>241</v>
      </c>
      <c r="G228" s="220">
        <v>4.08</v>
      </c>
    </row>
    <row r="229" spans="6:7">
      <c r="F229" s="219" t="s">
        <v>1155</v>
      </c>
      <c r="G229" s="220">
        <v>1.84</v>
      </c>
    </row>
    <row r="230" spans="6:7">
      <c r="F230" s="219" t="s">
        <v>240</v>
      </c>
      <c r="G230" s="220">
        <v>0.79999999999999993</v>
      </c>
    </row>
    <row r="231" spans="6:7">
      <c r="F231" s="219" t="s">
        <v>1398</v>
      </c>
      <c r="G231" s="220">
        <v>0.03</v>
      </c>
    </row>
    <row r="232" spans="6:7">
      <c r="F232" s="219" t="s">
        <v>1324</v>
      </c>
      <c r="G232" s="220">
        <v>0.21</v>
      </c>
    </row>
    <row r="233" spans="6:7">
      <c r="F233" s="219" t="s">
        <v>1149</v>
      </c>
      <c r="G233" s="220">
        <v>1.1900000000000002</v>
      </c>
    </row>
    <row r="234" spans="6:7">
      <c r="F234" s="219" t="s">
        <v>1326</v>
      </c>
      <c r="G234" s="220">
        <v>0.01</v>
      </c>
    </row>
    <row r="235" spans="6:7">
      <c r="F235" s="3" t="s">
        <v>1281</v>
      </c>
      <c r="G235" s="220">
        <v>0.15</v>
      </c>
    </row>
    <row r="236" spans="6:7">
      <c r="F236" s="219" t="s">
        <v>1283</v>
      </c>
      <c r="G236" s="220">
        <v>0.15</v>
      </c>
    </row>
    <row r="237" spans="6:7">
      <c r="F237" s="3" t="s">
        <v>1299</v>
      </c>
      <c r="G237" s="220">
        <v>0.30000000000000004</v>
      </c>
    </row>
    <row r="238" spans="6:7">
      <c r="F238" s="219" t="s">
        <v>1308</v>
      </c>
      <c r="G238" s="220">
        <v>0.08</v>
      </c>
    </row>
    <row r="239" spans="6:7">
      <c r="F239" s="219" t="s">
        <v>1304</v>
      </c>
      <c r="G239" s="220">
        <v>0.15000000000000002</v>
      </c>
    </row>
    <row r="240" spans="6:7">
      <c r="F240" s="219" t="s">
        <v>1301</v>
      </c>
      <c r="G240" s="220">
        <v>6.9999999999999993E-2</v>
      </c>
    </row>
    <row r="241" spans="6:7">
      <c r="F241" s="3" t="s">
        <v>1163</v>
      </c>
      <c r="G241" s="220">
        <v>2.1500000000000004</v>
      </c>
    </row>
    <row r="242" spans="6:7">
      <c r="F242" s="219" t="s">
        <v>1169</v>
      </c>
      <c r="G242" s="220">
        <v>2.1500000000000004</v>
      </c>
    </row>
    <row r="243" spans="6:7">
      <c r="F243" s="3" t="s">
        <v>1220</v>
      </c>
      <c r="G243" s="220">
        <v>4.55</v>
      </c>
    </row>
    <row r="244" spans="6:7">
      <c r="F244" s="219" t="s">
        <v>1226</v>
      </c>
      <c r="G244" s="220">
        <v>0.18999999999999997</v>
      </c>
    </row>
    <row r="245" spans="6:7">
      <c r="F245" s="219" t="s">
        <v>1222</v>
      </c>
      <c r="G245" s="220">
        <v>4.3599999999999994</v>
      </c>
    </row>
    <row r="246" spans="6:7">
      <c r="F246" s="3" t="s">
        <v>256</v>
      </c>
      <c r="G246" s="220">
        <v>0.09</v>
      </c>
    </row>
    <row r="247" spans="6:7">
      <c r="F247" s="219" t="s">
        <v>1312</v>
      </c>
      <c r="G247" s="220">
        <v>0.01</v>
      </c>
    </row>
    <row r="248" spans="6:7">
      <c r="F248" s="219" t="s">
        <v>298</v>
      </c>
      <c r="G248" s="220">
        <v>0.08</v>
      </c>
    </row>
    <row r="249" spans="6:7">
      <c r="F249" s="3" t="s">
        <v>231</v>
      </c>
      <c r="G249" s="220">
        <v>0.15000000000000002</v>
      </c>
    </row>
    <row r="250" spans="6:7">
      <c r="F250" s="219" t="s">
        <v>1288</v>
      </c>
      <c r="G250" s="220">
        <v>0.14000000000000001</v>
      </c>
    </row>
    <row r="251" spans="6:7">
      <c r="F251" s="219" t="s">
        <v>1515</v>
      </c>
      <c r="G251" s="220">
        <v>0.01</v>
      </c>
    </row>
    <row r="252" spans="6:7">
      <c r="F252" s="3" t="s">
        <v>227</v>
      </c>
      <c r="G252" s="220">
        <v>2.1300000000000003</v>
      </c>
    </row>
    <row r="253" spans="6:7">
      <c r="F253" s="219" t="s">
        <v>1257</v>
      </c>
      <c r="G253" s="220">
        <v>1.51</v>
      </c>
    </row>
    <row r="254" spans="6:7">
      <c r="F254" s="219" t="s">
        <v>1270</v>
      </c>
      <c r="G254" s="220">
        <v>0.13</v>
      </c>
    </row>
    <row r="255" spans="6:7">
      <c r="F255" s="219" t="s">
        <v>1254</v>
      </c>
      <c r="G255" s="220">
        <v>0.06</v>
      </c>
    </row>
    <row r="256" spans="6:7">
      <c r="F256" s="219" t="s">
        <v>226</v>
      </c>
      <c r="G256" s="220">
        <v>0.09</v>
      </c>
    </row>
    <row r="257" spans="6:7">
      <c r="F257" s="219" t="s">
        <v>1259</v>
      </c>
      <c r="G257" s="220">
        <v>0.34</v>
      </c>
    </row>
    <row r="258" spans="6:7">
      <c r="F258" s="3" t="s">
        <v>239</v>
      </c>
      <c r="G258" s="220">
        <v>0.72000000000000008</v>
      </c>
    </row>
    <row r="259" spans="6:7">
      <c r="F259" s="219" t="s">
        <v>1498</v>
      </c>
      <c r="G259" s="220">
        <v>0.01</v>
      </c>
    </row>
    <row r="260" spans="6:7">
      <c r="F260" s="219" t="s">
        <v>1363</v>
      </c>
      <c r="G260" s="220">
        <v>0.01</v>
      </c>
    </row>
    <row r="261" spans="6:7">
      <c r="F261" s="219" t="s">
        <v>1244</v>
      </c>
      <c r="G261" s="220">
        <v>0.3600000000000001</v>
      </c>
    </row>
    <row r="262" spans="6:7">
      <c r="F262" s="219" t="s">
        <v>1366</v>
      </c>
      <c r="G262" s="220">
        <v>0.05</v>
      </c>
    </row>
    <row r="263" spans="6:7">
      <c r="F263" s="219" t="s">
        <v>238</v>
      </c>
      <c r="G263" s="220">
        <v>0.08</v>
      </c>
    </row>
    <row r="264" spans="6:7">
      <c r="F264" s="219" t="s">
        <v>239</v>
      </c>
      <c r="G264" s="220">
        <v>0.1</v>
      </c>
    </row>
    <row r="265" spans="6:7">
      <c r="F265" s="219" t="s">
        <v>1356</v>
      </c>
      <c r="G265" s="220">
        <v>0.11</v>
      </c>
    </row>
    <row r="266" spans="6:7">
      <c r="F266" s="3" t="s">
        <v>1186</v>
      </c>
      <c r="G266" s="220">
        <v>1.35</v>
      </c>
    </row>
    <row r="267" spans="6:7">
      <c r="F267" s="219" t="s">
        <v>1188</v>
      </c>
      <c r="G267" s="220">
        <v>1.35</v>
      </c>
    </row>
    <row r="268" spans="6:7">
      <c r="F268" s="3" t="s">
        <v>1198</v>
      </c>
      <c r="G268" s="220">
        <v>2.9999999999999996</v>
      </c>
    </row>
    <row r="269" spans="6:7">
      <c r="F269" s="219" t="s">
        <v>1200</v>
      </c>
      <c r="G269" s="220">
        <v>2.64</v>
      </c>
    </row>
    <row r="270" spans="6:7">
      <c r="F270" s="219" t="s">
        <v>1217</v>
      </c>
      <c r="G270" s="220">
        <v>0.01</v>
      </c>
    </row>
    <row r="271" spans="6:7">
      <c r="F271" s="219" t="s">
        <v>1208</v>
      </c>
      <c r="G271" s="220">
        <v>0.25</v>
      </c>
    </row>
    <row r="272" spans="6:7">
      <c r="F272" s="219" t="s">
        <v>1215</v>
      </c>
      <c r="G272" s="220">
        <v>7.0000000000000007E-2</v>
      </c>
    </row>
    <row r="273" spans="6:7">
      <c r="F273" s="219" t="s">
        <v>1219</v>
      </c>
      <c r="G273" s="220">
        <v>0.03</v>
      </c>
    </row>
    <row r="274" spans="6:7">
      <c r="F274" s="3" t="s">
        <v>1251</v>
      </c>
      <c r="G274" s="220">
        <v>0.01</v>
      </c>
    </row>
    <row r="275" spans="6:7">
      <c r="F275" s="219" t="s">
        <v>1253</v>
      </c>
      <c r="G275" s="220">
        <v>0.01</v>
      </c>
    </row>
    <row r="276" spans="6:7">
      <c r="F276" s="3" t="s">
        <v>235</v>
      </c>
      <c r="G276" s="220">
        <v>1.4000000000000001</v>
      </c>
    </row>
    <row r="277" spans="6:7">
      <c r="F277" s="219" t="s">
        <v>1298</v>
      </c>
      <c r="G277" s="220">
        <v>0.06</v>
      </c>
    </row>
    <row r="278" spans="6:7">
      <c r="F278" s="219" t="s">
        <v>234</v>
      </c>
      <c r="G278" s="220">
        <v>1.08</v>
      </c>
    </row>
    <row r="279" spans="6:7">
      <c r="F279" s="219" t="s">
        <v>1390</v>
      </c>
      <c r="G279" s="220">
        <v>0.01</v>
      </c>
    </row>
    <row r="280" spans="6:7">
      <c r="F280" s="219" t="s">
        <v>1292</v>
      </c>
      <c r="G280" s="220">
        <v>0.25</v>
      </c>
    </row>
    <row r="281" spans="6:7">
      <c r="F281" s="3" t="s">
        <v>21</v>
      </c>
      <c r="G281" s="220">
        <v>28.280000000000012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G37"/>
  <sheetViews>
    <sheetView topLeftCell="B1" workbookViewId="0">
      <pane xSplit="3" ySplit="6" topLeftCell="E7" activePane="bottomRight" state="frozen"/>
      <selection activeCell="D63" sqref="D63"/>
      <selection pane="topRight" activeCell="D63" sqref="D63"/>
      <selection pane="bottomLeft" activeCell="D63" sqref="D63"/>
      <selection pane="bottomRight" activeCell="J41" sqref="J41"/>
    </sheetView>
  </sheetViews>
  <sheetFormatPr baseColWidth="10" defaultColWidth="8.83203125" defaultRowHeight="12" x14ac:dyDescent="0"/>
  <cols>
    <col min="1" max="1" width="11.6640625" style="170" hidden="1" customWidth="1"/>
    <col min="2" max="2" width="2.33203125" style="170" customWidth="1"/>
    <col min="3" max="3" width="3.83203125" style="168" customWidth="1"/>
    <col min="4" max="4" width="39" style="168" customWidth="1"/>
    <col min="5" max="38" width="13.6640625" style="169" customWidth="1"/>
    <col min="39" max="39" width="11.83203125" style="121" bestFit="1" customWidth="1"/>
    <col min="40" max="40" width="11" style="170" customWidth="1"/>
    <col min="41" max="41" width="10.1640625" style="170" bestFit="1" customWidth="1"/>
    <col min="42" max="16384" width="8.83203125" style="170"/>
  </cols>
  <sheetData>
    <row r="1" spans="2:41" ht="14">
      <c r="B1" s="167" t="s">
        <v>24</v>
      </c>
    </row>
    <row r="2" spans="2:41" ht="14">
      <c r="B2" s="167" t="s">
        <v>68</v>
      </c>
    </row>
    <row r="3" spans="2:41" ht="14">
      <c r="B3" s="167" t="s">
        <v>69</v>
      </c>
    </row>
    <row r="4" spans="2:41" ht="14">
      <c r="B4" s="171"/>
    </row>
    <row r="5" spans="2:41" ht="14">
      <c r="B5" s="172"/>
      <c r="E5" s="173" t="s">
        <v>1687</v>
      </c>
      <c r="F5" s="173" t="s">
        <v>1171</v>
      </c>
      <c r="G5" s="173" t="s">
        <v>1171</v>
      </c>
      <c r="H5" s="173" t="s">
        <v>1688</v>
      </c>
      <c r="I5" s="173" t="s">
        <v>255</v>
      </c>
      <c r="J5" s="173" t="s">
        <v>1367</v>
      </c>
      <c r="K5" s="173" t="s">
        <v>202</v>
      </c>
      <c r="L5" s="173" t="s">
        <v>202</v>
      </c>
      <c r="M5" s="173" t="s">
        <v>241</v>
      </c>
      <c r="N5" s="173" t="s">
        <v>241</v>
      </c>
      <c r="O5" s="173" t="s">
        <v>241</v>
      </c>
      <c r="P5" s="173" t="s">
        <v>1281</v>
      </c>
      <c r="Q5" s="173" t="s">
        <v>1794</v>
      </c>
      <c r="R5" s="173" t="s">
        <v>1299</v>
      </c>
      <c r="S5" s="173" t="s">
        <v>1163</v>
      </c>
      <c r="T5" s="173" t="s">
        <v>1220</v>
      </c>
      <c r="U5" s="173" t="s">
        <v>1220</v>
      </c>
      <c r="V5" s="173" t="s">
        <v>256</v>
      </c>
      <c r="W5" s="173" t="s">
        <v>231</v>
      </c>
      <c r="X5" s="173" t="s">
        <v>231</v>
      </c>
      <c r="Y5" s="173" t="s">
        <v>227</v>
      </c>
      <c r="Z5" s="173" t="s">
        <v>227</v>
      </c>
      <c r="AA5" s="173" t="s">
        <v>1690</v>
      </c>
      <c r="AB5" s="173" t="s">
        <v>1691</v>
      </c>
      <c r="AC5" s="173" t="s">
        <v>1691</v>
      </c>
      <c r="AD5" s="173" t="s">
        <v>1489</v>
      </c>
      <c r="AE5" s="173" t="s">
        <v>1692</v>
      </c>
      <c r="AF5" s="173" t="s">
        <v>1198</v>
      </c>
      <c r="AG5" s="173" t="s">
        <v>1198</v>
      </c>
      <c r="AH5" s="173" t="s">
        <v>1251</v>
      </c>
      <c r="AI5" s="173" t="s">
        <v>1251</v>
      </c>
      <c r="AJ5" s="173" t="s">
        <v>235</v>
      </c>
      <c r="AK5" s="173" t="s">
        <v>235</v>
      </c>
      <c r="AL5" s="173" t="s">
        <v>1693</v>
      </c>
    </row>
    <row r="6" spans="2:41" s="174" customFormat="1" ht="36">
      <c r="C6" s="175"/>
      <c r="D6" s="175"/>
      <c r="E6" s="176" t="s">
        <v>1694</v>
      </c>
      <c r="F6" s="176" t="s">
        <v>1695</v>
      </c>
      <c r="G6" s="176" t="s">
        <v>1182</v>
      </c>
      <c r="H6" s="176" t="s">
        <v>1696</v>
      </c>
      <c r="I6" s="176" t="s">
        <v>255</v>
      </c>
      <c r="J6" s="176" t="s">
        <v>1369</v>
      </c>
      <c r="K6" s="176" t="s">
        <v>1275</v>
      </c>
      <c r="L6" s="176" t="s">
        <v>1697</v>
      </c>
      <c r="M6" s="176" t="s">
        <v>1155</v>
      </c>
      <c r="N6" s="176" t="s">
        <v>240</v>
      </c>
      <c r="O6" s="176" t="s">
        <v>1149</v>
      </c>
      <c r="P6" s="176" t="s">
        <v>1283</v>
      </c>
      <c r="Q6" s="176" t="s">
        <v>1696</v>
      </c>
      <c r="R6" s="176" t="s">
        <v>1301</v>
      </c>
      <c r="S6" s="176" t="s">
        <v>1698</v>
      </c>
      <c r="T6" s="176" t="s">
        <v>1222</v>
      </c>
      <c r="U6" s="176" t="s">
        <v>1699</v>
      </c>
      <c r="V6" s="176" t="s">
        <v>1310</v>
      </c>
      <c r="W6" s="176" t="s">
        <v>1288</v>
      </c>
      <c r="X6" s="176" t="s">
        <v>1700</v>
      </c>
      <c r="Y6" s="176" t="s">
        <v>1259</v>
      </c>
      <c r="Z6" s="176" t="s">
        <v>226</v>
      </c>
      <c r="AA6" s="176" t="s">
        <v>1701</v>
      </c>
      <c r="AB6" s="176" t="s">
        <v>1244</v>
      </c>
      <c r="AC6" s="176" t="s">
        <v>238</v>
      </c>
      <c r="AD6" s="176" t="s">
        <v>1696</v>
      </c>
      <c r="AE6" s="176" t="s">
        <v>1188</v>
      </c>
      <c r="AF6" s="176" t="s">
        <v>1702</v>
      </c>
      <c r="AG6" s="176" t="s">
        <v>1208</v>
      </c>
      <c r="AH6" s="176" t="s">
        <v>1251</v>
      </c>
      <c r="AI6" s="176" t="s">
        <v>1253</v>
      </c>
      <c r="AJ6" s="176" t="s">
        <v>1292</v>
      </c>
      <c r="AK6" s="176" t="s">
        <v>234</v>
      </c>
      <c r="AL6" s="176"/>
      <c r="AM6" s="126" t="s">
        <v>120</v>
      </c>
    </row>
    <row r="7" spans="2:41" s="174" customFormat="1" ht="12" customHeight="1">
      <c r="C7" s="168" t="s">
        <v>1795</v>
      </c>
      <c r="D7" s="175"/>
      <c r="E7" s="127">
        <f>Physical!Q17</f>
        <v>7.09</v>
      </c>
      <c r="F7" s="127"/>
      <c r="G7" s="127">
        <f>Physical!Q18</f>
        <v>-7.23</v>
      </c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8"/>
      <c r="AM7" s="129">
        <f t="shared" ref="AM7:AM13" si="0">SUM(E7:AL7)</f>
        <v>-0.14000000000000057</v>
      </c>
    </row>
    <row r="8" spans="2:41" s="174" customFormat="1" ht="12" customHeight="1">
      <c r="C8" s="168" t="s">
        <v>1796</v>
      </c>
      <c r="D8" s="175"/>
      <c r="E8" s="127">
        <f>Digital!K1224</f>
        <v>2.21</v>
      </c>
      <c r="F8" s="127">
        <f>Digital!K1232+Digital!K1233</f>
        <v>32.330000000000005</v>
      </c>
      <c r="G8" s="127">
        <f>Digital!K1235</f>
        <v>22.840000000000007</v>
      </c>
      <c r="H8" s="127">
        <f>Digital!K1293</f>
        <v>15.530000000000001</v>
      </c>
      <c r="I8" s="127">
        <f>Digital!K1236</f>
        <v>49.769999999999989</v>
      </c>
      <c r="J8" s="127">
        <f>Digital!K1242</f>
        <v>1.0800000000000003</v>
      </c>
      <c r="K8" s="127">
        <f>Digital!K1248+Digital!K1249</f>
        <v>0.95000000000000018</v>
      </c>
      <c r="L8" s="127">
        <f>Digital!K1245+Digital!K1246+Digital!K1247+Digital!K1250</f>
        <v>18.920000000000002</v>
      </c>
      <c r="M8" s="127">
        <f>Digital!K1254+Digital!K1255</f>
        <v>12.579999999999997</v>
      </c>
      <c r="N8" s="127">
        <f>Digital!K1256+Digital!K1259</f>
        <v>40.81</v>
      </c>
      <c r="O8" s="127">
        <f>Digital!K1257+Digital!K1258+Digital!K1260+Digital!K1261</f>
        <v>87.109999999999985</v>
      </c>
      <c r="P8" s="127">
        <f>Digital!K1262</f>
        <v>5.5200000000000014</v>
      </c>
      <c r="Q8" s="127">
        <f>Digital!K1309</f>
        <v>0.16999999999999998</v>
      </c>
      <c r="R8" s="127">
        <f>Digital!K1266</f>
        <v>0.81</v>
      </c>
      <c r="S8" s="127">
        <f>Digital!K1273</f>
        <v>7.74</v>
      </c>
      <c r="T8" s="127"/>
      <c r="U8" s="127"/>
      <c r="V8" s="127">
        <f>Digital!K1276</f>
        <v>2.2200000000000002</v>
      </c>
      <c r="W8" s="127">
        <f>Digital!K1283+Digital!K1284</f>
        <v>0.4</v>
      </c>
      <c r="X8" s="127">
        <f>Digital!K1285+Digital!K1286</f>
        <v>0.05</v>
      </c>
      <c r="Y8" s="127">
        <f>Digital!K1292+Digital!K1289+Digital!K1288</f>
        <v>5.5499999999999972</v>
      </c>
      <c r="Z8" s="127">
        <f>Digital!K1290+Digital!K1291</f>
        <v>1.46</v>
      </c>
      <c r="AA8" s="127">
        <f>Digital!K1295</f>
        <v>1.02</v>
      </c>
      <c r="AB8" s="127">
        <f>Digital!K1301+Digital!K1302+Digital!K1305+Digital!K1306+Digital!K1307+Digital!K1308</f>
        <v>11.79</v>
      </c>
      <c r="AC8" s="127">
        <f>Digital!K1300+Digital!K1303+Digital!K1304</f>
        <v>1.4100000000000004</v>
      </c>
      <c r="AD8" s="127">
        <f>Digital!K1251</f>
        <v>1.1499999999999999</v>
      </c>
      <c r="AE8" s="127">
        <f>Digital!K1311</f>
        <v>44.230000000000011</v>
      </c>
      <c r="AF8" s="127">
        <f>Digital!K1314+Digital!K1315</f>
        <v>7.21</v>
      </c>
      <c r="AG8" s="127">
        <f>Digital!K1316+Digital!K1318</f>
        <v>6.5299999999999958</v>
      </c>
      <c r="AH8" s="127">
        <f>Digital!K1323</f>
        <v>1.01</v>
      </c>
      <c r="AI8" s="127">
        <f>Digital!K1320+Digital!K1321+Digital!K1322</f>
        <v>1.6400000000000003</v>
      </c>
      <c r="AJ8" s="127"/>
      <c r="AK8" s="127"/>
      <c r="AL8" s="129"/>
      <c r="AM8" s="129">
        <f t="shared" si="0"/>
        <v>384.03999999999996</v>
      </c>
      <c r="AN8" s="177"/>
    </row>
    <row r="9" spans="2:41" ht="12" customHeight="1">
      <c r="C9" s="168" t="s">
        <v>1797</v>
      </c>
      <c r="E9" s="129">
        <f t="shared" ref="E9:AL9" si="1">-0.22*E7</f>
        <v>-1.5598000000000001</v>
      </c>
      <c r="F9" s="129">
        <f t="shared" si="1"/>
        <v>0</v>
      </c>
      <c r="G9" s="129">
        <f t="shared" si="1"/>
        <v>1.5906</v>
      </c>
      <c r="H9" s="129">
        <f t="shared" si="1"/>
        <v>0</v>
      </c>
      <c r="I9" s="129">
        <f t="shared" si="1"/>
        <v>0</v>
      </c>
      <c r="J9" s="129">
        <f t="shared" si="1"/>
        <v>0</v>
      </c>
      <c r="K9" s="129">
        <f t="shared" si="1"/>
        <v>0</v>
      </c>
      <c r="L9" s="129">
        <f t="shared" si="1"/>
        <v>0</v>
      </c>
      <c r="M9" s="129">
        <f t="shared" si="1"/>
        <v>0</v>
      </c>
      <c r="N9" s="129">
        <f t="shared" si="1"/>
        <v>0</v>
      </c>
      <c r="O9" s="129">
        <f t="shared" si="1"/>
        <v>0</v>
      </c>
      <c r="P9" s="129">
        <f t="shared" si="1"/>
        <v>0</v>
      </c>
      <c r="Q9" s="129">
        <f t="shared" si="1"/>
        <v>0</v>
      </c>
      <c r="R9" s="129">
        <f t="shared" si="1"/>
        <v>0</v>
      </c>
      <c r="S9" s="129" t="s">
        <v>1798</v>
      </c>
      <c r="T9" s="129">
        <f t="shared" si="1"/>
        <v>0</v>
      </c>
      <c r="U9" s="129">
        <f t="shared" si="1"/>
        <v>0</v>
      </c>
      <c r="V9" s="129">
        <f t="shared" si="1"/>
        <v>0</v>
      </c>
      <c r="W9" s="129">
        <f t="shared" si="1"/>
        <v>0</v>
      </c>
      <c r="X9" s="129">
        <f t="shared" si="1"/>
        <v>0</v>
      </c>
      <c r="Y9" s="129">
        <f t="shared" si="1"/>
        <v>0</v>
      </c>
      <c r="Z9" s="129">
        <f t="shared" si="1"/>
        <v>0</v>
      </c>
      <c r="AA9" s="129">
        <f t="shared" si="1"/>
        <v>0</v>
      </c>
      <c r="AB9" s="129">
        <f t="shared" si="1"/>
        <v>0</v>
      </c>
      <c r="AC9" s="129">
        <f t="shared" si="1"/>
        <v>0</v>
      </c>
      <c r="AD9" s="129">
        <f t="shared" si="1"/>
        <v>0</v>
      </c>
      <c r="AE9" s="129">
        <f t="shared" si="1"/>
        <v>0</v>
      </c>
      <c r="AF9" s="129">
        <f t="shared" si="1"/>
        <v>0</v>
      </c>
      <c r="AG9" s="129">
        <f t="shared" si="1"/>
        <v>0</v>
      </c>
      <c r="AH9" s="129">
        <f t="shared" si="1"/>
        <v>0</v>
      </c>
      <c r="AI9" s="129">
        <f t="shared" si="1"/>
        <v>0</v>
      </c>
      <c r="AJ9" s="129">
        <f t="shared" si="1"/>
        <v>0</v>
      </c>
      <c r="AK9" s="129">
        <f t="shared" si="1"/>
        <v>0</v>
      </c>
      <c r="AL9" s="129">
        <f t="shared" si="1"/>
        <v>0</v>
      </c>
      <c r="AM9" s="129">
        <f t="shared" si="0"/>
        <v>3.0799999999999939E-2</v>
      </c>
    </row>
    <row r="10" spans="2:41" ht="12" customHeight="1">
      <c r="C10" s="168" t="s">
        <v>1799</v>
      </c>
      <c r="E10" s="129">
        <f t="shared" ref="E10:AK10" si="2">-0.15*E8</f>
        <v>-0.33149999999999996</v>
      </c>
      <c r="F10" s="129">
        <f t="shared" si="2"/>
        <v>-4.8495000000000008</v>
      </c>
      <c r="G10" s="129">
        <f t="shared" si="2"/>
        <v>-3.426000000000001</v>
      </c>
      <c r="H10" s="129">
        <f t="shared" si="2"/>
        <v>-2.3294999999999999</v>
      </c>
      <c r="I10" s="129">
        <f t="shared" si="2"/>
        <v>-7.4654999999999978</v>
      </c>
      <c r="J10" s="129">
        <f t="shared" si="2"/>
        <v>-0.16200000000000003</v>
      </c>
      <c r="K10" s="129">
        <f t="shared" si="2"/>
        <v>-0.14250000000000002</v>
      </c>
      <c r="L10" s="129">
        <f t="shared" si="2"/>
        <v>-2.8380000000000001</v>
      </c>
      <c r="M10" s="129">
        <f t="shared" si="2"/>
        <v>-1.8869999999999993</v>
      </c>
      <c r="N10" s="129">
        <f t="shared" si="2"/>
        <v>-6.1215000000000002</v>
      </c>
      <c r="O10" s="129">
        <f t="shared" si="2"/>
        <v>-13.066499999999998</v>
      </c>
      <c r="P10" s="129">
        <f t="shared" si="2"/>
        <v>-0.82800000000000018</v>
      </c>
      <c r="Q10" s="129">
        <f t="shared" si="2"/>
        <v>-2.5499999999999998E-2</v>
      </c>
      <c r="R10" s="129">
        <f t="shared" si="2"/>
        <v>-0.1215</v>
      </c>
      <c r="S10" s="129">
        <f t="shared" si="2"/>
        <v>-1.161</v>
      </c>
      <c r="T10" s="129">
        <f t="shared" si="2"/>
        <v>0</v>
      </c>
      <c r="U10" s="129">
        <f t="shared" si="2"/>
        <v>0</v>
      </c>
      <c r="V10" s="129">
        <f t="shared" si="2"/>
        <v>-0.33300000000000002</v>
      </c>
      <c r="W10" s="129">
        <f t="shared" si="2"/>
        <v>-0.06</v>
      </c>
      <c r="X10" s="129">
        <f t="shared" si="2"/>
        <v>-7.4999999999999997E-3</v>
      </c>
      <c r="Y10" s="129">
        <f t="shared" si="2"/>
        <v>-0.83249999999999957</v>
      </c>
      <c r="Z10" s="129">
        <f t="shared" si="2"/>
        <v>-0.219</v>
      </c>
      <c r="AA10" s="129">
        <f t="shared" si="2"/>
        <v>-0.153</v>
      </c>
      <c r="AB10" s="129">
        <f t="shared" si="2"/>
        <v>-1.7684999999999997</v>
      </c>
      <c r="AC10" s="129">
        <f t="shared" si="2"/>
        <v>-0.21150000000000005</v>
      </c>
      <c r="AD10" s="129">
        <f t="shared" si="2"/>
        <v>-0.17249999999999999</v>
      </c>
      <c r="AE10" s="129">
        <f t="shared" si="2"/>
        <v>-6.6345000000000018</v>
      </c>
      <c r="AF10" s="129">
        <f t="shared" si="2"/>
        <v>-1.0814999999999999</v>
      </c>
      <c r="AG10" s="129">
        <f t="shared" si="2"/>
        <v>-0.97949999999999937</v>
      </c>
      <c r="AH10" s="129">
        <f t="shared" si="2"/>
        <v>-0.1515</v>
      </c>
      <c r="AI10" s="129">
        <f t="shared" si="2"/>
        <v>-0.24600000000000005</v>
      </c>
      <c r="AJ10" s="129">
        <f t="shared" si="2"/>
        <v>0</v>
      </c>
      <c r="AK10" s="129">
        <f t="shared" si="2"/>
        <v>0</v>
      </c>
      <c r="AL10" s="129">
        <f>-0.15*AL8</f>
        <v>0</v>
      </c>
      <c r="AM10" s="129">
        <f t="shared" si="0"/>
        <v>-57.606000000000009</v>
      </c>
    </row>
    <row r="11" spans="2:41" ht="12" customHeight="1">
      <c r="C11" s="168" t="s">
        <v>1800</v>
      </c>
      <c r="E11" s="127">
        <v>0</v>
      </c>
      <c r="F11" s="127">
        <v>0</v>
      </c>
      <c r="G11" s="127">
        <v>0</v>
      </c>
      <c r="H11" s="127">
        <v>0</v>
      </c>
      <c r="I11" s="127">
        <v>2.2357825751734772</v>
      </c>
      <c r="J11" s="127">
        <v>0</v>
      </c>
      <c r="K11" s="127">
        <v>2.0875713184271394</v>
      </c>
      <c r="L11" s="127">
        <v>0</v>
      </c>
      <c r="M11" s="127">
        <v>0</v>
      </c>
      <c r="N11" s="127">
        <v>0</v>
      </c>
      <c r="O11" s="127">
        <v>0</v>
      </c>
      <c r="P11" s="127">
        <v>0</v>
      </c>
      <c r="Q11" s="127">
        <v>0</v>
      </c>
      <c r="R11" s="127">
        <v>0</v>
      </c>
      <c r="S11" s="127">
        <v>0</v>
      </c>
      <c r="T11" s="127">
        <v>0</v>
      </c>
      <c r="U11" s="127">
        <v>0</v>
      </c>
      <c r="V11" s="127">
        <v>0</v>
      </c>
      <c r="W11" s="127">
        <v>0</v>
      </c>
      <c r="X11" s="127">
        <v>0</v>
      </c>
      <c r="Y11" s="127">
        <v>0</v>
      </c>
      <c r="Z11" s="127">
        <v>-0.23335389360061681</v>
      </c>
      <c r="AA11" s="127">
        <v>0</v>
      </c>
      <c r="AB11" s="127">
        <v>0</v>
      </c>
      <c r="AC11" s="127">
        <v>0</v>
      </c>
      <c r="AD11" s="127">
        <v>0</v>
      </c>
      <c r="AE11" s="127">
        <v>0</v>
      </c>
      <c r="AF11" s="127">
        <v>0</v>
      </c>
      <c r="AG11" s="127">
        <v>0</v>
      </c>
      <c r="AH11" s="127">
        <v>0</v>
      </c>
      <c r="AI11" s="127">
        <v>0</v>
      </c>
      <c r="AJ11" s="127">
        <v>0</v>
      </c>
      <c r="AK11" s="127">
        <v>0</v>
      </c>
      <c r="AL11" s="132"/>
      <c r="AM11" s="129">
        <f t="shared" si="0"/>
        <v>4.09</v>
      </c>
    </row>
    <row r="12" spans="2:41" ht="12" customHeight="1">
      <c r="C12" s="168" t="s">
        <v>1801</v>
      </c>
      <c r="E12" s="132">
        <f t="shared" ref="E12:AK12" si="3">-E7/$AM$7*$AO$12</f>
        <v>67.861428571428291</v>
      </c>
      <c r="F12" s="132">
        <f t="shared" si="3"/>
        <v>0</v>
      </c>
      <c r="G12" s="132">
        <f t="shared" si="3"/>
        <v>-69.201428571428295</v>
      </c>
      <c r="H12" s="132">
        <f t="shared" si="3"/>
        <v>0</v>
      </c>
      <c r="I12" s="132">
        <f t="shared" si="3"/>
        <v>0</v>
      </c>
      <c r="J12" s="132">
        <f t="shared" si="3"/>
        <v>0</v>
      </c>
      <c r="K12" s="132">
        <f t="shared" si="3"/>
        <v>0</v>
      </c>
      <c r="L12" s="132">
        <f t="shared" si="3"/>
        <v>0</v>
      </c>
      <c r="M12" s="132">
        <f t="shared" si="3"/>
        <v>0</v>
      </c>
      <c r="N12" s="132">
        <f t="shared" si="3"/>
        <v>0</v>
      </c>
      <c r="O12" s="132">
        <f t="shared" si="3"/>
        <v>0</v>
      </c>
      <c r="P12" s="132">
        <f t="shared" si="3"/>
        <v>0</v>
      </c>
      <c r="Q12" s="132">
        <f t="shared" si="3"/>
        <v>0</v>
      </c>
      <c r="R12" s="132">
        <f t="shared" si="3"/>
        <v>0</v>
      </c>
      <c r="S12" s="132">
        <f t="shared" si="3"/>
        <v>0</v>
      </c>
      <c r="T12" s="132">
        <f t="shared" si="3"/>
        <v>0</v>
      </c>
      <c r="U12" s="132">
        <f t="shared" si="3"/>
        <v>0</v>
      </c>
      <c r="V12" s="132">
        <f t="shared" si="3"/>
        <v>0</v>
      </c>
      <c r="W12" s="132">
        <f t="shared" si="3"/>
        <v>0</v>
      </c>
      <c r="X12" s="132">
        <f t="shared" si="3"/>
        <v>0</v>
      </c>
      <c r="Y12" s="132">
        <f t="shared" si="3"/>
        <v>0</v>
      </c>
      <c r="Z12" s="132">
        <f t="shared" si="3"/>
        <v>0</v>
      </c>
      <c r="AA12" s="132">
        <f t="shared" si="3"/>
        <v>0</v>
      </c>
      <c r="AB12" s="132">
        <f t="shared" si="3"/>
        <v>0</v>
      </c>
      <c r="AC12" s="132">
        <f t="shared" si="3"/>
        <v>0</v>
      </c>
      <c r="AD12" s="132">
        <f t="shared" si="3"/>
        <v>0</v>
      </c>
      <c r="AE12" s="132">
        <f t="shared" si="3"/>
        <v>0</v>
      </c>
      <c r="AF12" s="132">
        <f t="shared" si="3"/>
        <v>0</v>
      </c>
      <c r="AG12" s="132">
        <f t="shared" si="3"/>
        <v>0</v>
      </c>
      <c r="AH12" s="132">
        <f t="shared" si="3"/>
        <v>0</v>
      </c>
      <c r="AI12" s="132">
        <f t="shared" si="3"/>
        <v>0</v>
      </c>
      <c r="AJ12" s="132">
        <f t="shared" si="3"/>
        <v>0</v>
      </c>
      <c r="AK12" s="132">
        <f t="shared" si="3"/>
        <v>0</v>
      </c>
      <c r="AL12" s="132"/>
      <c r="AM12" s="129">
        <f t="shared" si="0"/>
        <v>-1.3400000000000034</v>
      </c>
      <c r="AO12" s="178">
        <v>1.34</v>
      </c>
    </row>
    <row r="13" spans="2:41">
      <c r="C13" s="168" t="s">
        <v>1802</v>
      </c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>
        <f t="shared" si="0"/>
        <v>0</v>
      </c>
    </row>
    <row r="14" spans="2:41">
      <c r="C14" s="168" t="s">
        <v>1803</v>
      </c>
      <c r="E14" s="132">
        <f t="shared" ref="E14:AM14" si="4">SUM(E7:E13)</f>
        <v>75.270128571428288</v>
      </c>
      <c r="F14" s="132">
        <f t="shared" si="4"/>
        <v>27.480500000000006</v>
      </c>
      <c r="G14" s="132">
        <f t="shared" si="4"/>
        <v>-55.426828571428288</v>
      </c>
      <c r="H14" s="132">
        <f t="shared" ref="H14" si="5">SUM(H7:H13)</f>
        <v>13.200500000000002</v>
      </c>
      <c r="I14" s="132">
        <f t="shared" si="4"/>
        <v>44.540282575173464</v>
      </c>
      <c r="J14" s="132">
        <f t="shared" si="4"/>
        <v>0.91800000000000026</v>
      </c>
      <c r="K14" s="132">
        <f t="shared" si="4"/>
        <v>2.8950713184271395</v>
      </c>
      <c r="L14" s="132">
        <f t="shared" ref="L14" si="6">SUM(L7:L13)</f>
        <v>16.082000000000001</v>
      </c>
      <c r="M14" s="132">
        <f t="shared" si="4"/>
        <v>10.692999999999998</v>
      </c>
      <c r="N14" s="132">
        <f t="shared" si="4"/>
        <v>34.688500000000005</v>
      </c>
      <c r="O14" s="132">
        <f t="shared" ref="O14" si="7">SUM(O7:O13)</f>
        <v>74.043499999999995</v>
      </c>
      <c r="P14" s="132">
        <f t="shared" si="4"/>
        <v>4.6920000000000011</v>
      </c>
      <c r="Q14" s="132">
        <f t="shared" ref="Q14" si="8">SUM(Q7:Q13)</f>
        <v>0.14449999999999999</v>
      </c>
      <c r="R14" s="132">
        <f t="shared" si="4"/>
        <v>0.68850000000000011</v>
      </c>
      <c r="S14" s="132">
        <f t="shared" si="4"/>
        <v>6.5790000000000006</v>
      </c>
      <c r="T14" s="132">
        <f t="shared" si="4"/>
        <v>0</v>
      </c>
      <c r="U14" s="132">
        <f t="shared" si="4"/>
        <v>0</v>
      </c>
      <c r="V14" s="132">
        <f t="shared" si="4"/>
        <v>1.8870000000000002</v>
      </c>
      <c r="W14" s="132">
        <f t="shared" si="4"/>
        <v>0.34</v>
      </c>
      <c r="X14" s="132">
        <f t="shared" si="4"/>
        <v>4.2500000000000003E-2</v>
      </c>
      <c r="Y14" s="132">
        <f t="shared" si="4"/>
        <v>4.7174999999999976</v>
      </c>
      <c r="Z14" s="132">
        <f t="shared" si="4"/>
        <v>1.0076461063993831</v>
      </c>
      <c r="AA14" s="132">
        <f t="shared" ref="AA14" si="9">SUM(AA7:AA13)</f>
        <v>0.86699999999999999</v>
      </c>
      <c r="AB14" s="132">
        <f t="shared" si="4"/>
        <v>10.0215</v>
      </c>
      <c r="AC14" s="132">
        <f t="shared" si="4"/>
        <v>1.1985000000000003</v>
      </c>
      <c r="AD14" s="132">
        <f t="shared" ref="AD14" si="10">SUM(AD7:AD13)</f>
        <v>0.97749999999999992</v>
      </c>
      <c r="AE14" s="132">
        <f t="shared" si="4"/>
        <v>37.595500000000008</v>
      </c>
      <c r="AF14" s="132">
        <f t="shared" si="4"/>
        <v>6.1284999999999998</v>
      </c>
      <c r="AG14" s="132">
        <f t="shared" si="4"/>
        <v>5.550499999999996</v>
      </c>
      <c r="AH14" s="132">
        <f t="shared" si="4"/>
        <v>0.85850000000000004</v>
      </c>
      <c r="AI14" s="132">
        <f t="shared" si="4"/>
        <v>1.3940000000000003</v>
      </c>
      <c r="AJ14" s="132">
        <f t="shared" si="4"/>
        <v>0</v>
      </c>
      <c r="AK14" s="132">
        <f t="shared" si="4"/>
        <v>0</v>
      </c>
      <c r="AL14" s="132">
        <f t="shared" si="4"/>
        <v>0</v>
      </c>
      <c r="AM14" s="132">
        <f t="shared" si="4"/>
        <v>329.07479999999998</v>
      </c>
    </row>
    <row r="15" spans="2:41"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</row>
    <row r="16" spans="2:41" ht="14">
      <c r="C16" s="168" t="s">
        <v>1804</v>
      </c>
      <c r="E16" s="179">
        <v>1.3322877637303132</v>
      </c>
      <c r="F16" s="180">
        <f t="shared" ref="F16:AM16" si="11">$E$16</f>
        <v>1.3322877637303132</v>
      </c>
      <c r="G16" s="180">
        <f t="shared" si="11"/>
        <v>1.3322877637303132</v>
      </c>
      <c r="H16" s="180">
        <f t="shared" si="11"/>
        <v>1.3322877637303132</v>
      </c>
      <c r="I16" s="180">
        <f t="shared" si="11"/>
        <v>1.3322877637303132</v>
      </c>
      <c r="J16" s="180">
        <f t="shared" si="11"/>
        <v>1.3322877637303132</v>
      </c>
      <c r="K16" s="180">
        <f t="shared" si="11"/>
        <v>1.3322877637303132</v>
      </c>
      <c r="L16" s="180">
        <f t="shared" si="11"/>
        <v>1.3322877637303132</v>
      </c>
      <c r="M16" s="180">
        <f t="shared" si="11"/>
        <v>1.3322877637303132</v>
      </c>
      <c r="N16" s="180">
        <f t="shared" si="11"/>
        <v>1.3322877637303132</v>
      </c>
      <c r="O16" s="180">
        <f t="shared" si="11"/>
        <v>1.3322877637303132</v>
      </c>
      <c r="P16" s="180">
        <f t="shared" si="11"/>
        <v>1.3322877637303132</v>
      </c>
      <c r="Q16" s="180">
        <f t="shared" si="11"/>
        <v>1.3322877637303132</v>
      </c>
      <c r="R16" s="180">
        <f t="shared" si="11"/>
        <v>1.3322877637303132</v>
      </c>
      <c r="S16" s="180">
        <f t="shared" si="11"/>
        <v>1.3322877637303132</v>
      </c>
      <c r="T16" s="180">
        <f t="shared" si="11"/>
        <v>1.3322877637303132</v>
      </c>
      <c r="U16" s="180">
        <f t="shared" si="11"/>
        <v>1.3322877637303132</v>
      </c>
      <c r="V16" s="180">
        <f t="shared" si="11"/>
        <v>1.3322877637303132</v>
      </c>
      <c r="W16" s="180">
        <f t="shared" si="11"/>
        <v>1.3322877637303132</v>
      </c>
      <c r="X16" s="180">
        <f t="shared" si="11"/>
        <v>1.3322877637303132</v>
      </c>
      <c r="Y16" s="180">
        <f t="shared" si="11"/>
        <v>1.3322877637303132</v>
      </c>
      <c r="Z16" s="180">
        <f t="shared" si="11"/>
        <v>1.3322877637303132</v>
      </c>
      <c r="AA16" s="180">
        <f t="shared" si="11"/>
        <v>1.3322877637303132</v>
      </c>
      <c r="AB16" s="180">
        <f t="shared" si="11"/>
        <v>1.3322877637303132</v>
      </c>
      <c r="AC16" s="180">
        <f t="shared" si="11"/>
        <v>1.3322877637303132</v>
      </c>
      <c r="AD16" s="180">
        <f t="shared" si="11"/>
        <v>1.3322877637303132</v>
      </c>
      <c r="AE16" s="180">
        <f t="shared" si="11"/>
        <v>1.3322877637303132</v>
      </c>
      <c r="AF16" s="180">
        <f t="shared" si="11"/>
        <v>1.3322877637303132</v>
      </c>
      <c r="AG16" s="180">
        <f t="shared" si="11"/>
        <v>1.3322877637303132</v>
      </c>
      <c r="AH16" s="180">
        <f t="shared" si="11"/>
        <v>1.3322877637303132</v>
      </c>
      <c r="AI16" s="180">
        <f t="shared" si="11"/>
        <v>1.3322877637303132</v>
      </c>
      <c r="AJ16" s="180">
        <f t="shared" si="11"/>
        <v>1.3322877637303132</v>
      </c>
      <c r="AK16" s="180">
        <f t="shared" si="11"/>
        <v>1.3322877637303132</v>
      </c>
      <c r="AL16" s="180">
        <f t="shared" si="11"/>
        <v>1.3322877637303132</v>
      </c>
      <c r="AM16" s="180">
        <f t="shared" si="11"/>
        <v>1.3322877637303132</v>
      </c>
    </row>
    <row r="18" spans="3:59" ht="13" thickBot="1">
      <c r="C18" s="168" t="s">
        <v>1805</v>
      </c>
      <c r="E18" s="181">
        <f t="shared" ref="E18:AL18" si="12">E14/E16</f>
        <v>56.496900009557358</v>
      </c>
      <c r="F18" s="181">
        <f t="shared" si="12"/>
        <v>20.626549870169576</v>
      </c>
      <c r="G18" s="181">
        <f t="shared" si="12"/>
        <v>-41.602745353028702</v>
      </c>
      <c r="H18" s="181">
        <f t="shared" si="12"/>
        <v>9.9081447412228112</v>
      </c>
      <c r="I18" s="181">
        <f t="shared" si="12"/>
        <v>33.431428095131466</v>
      </c>
      <c r="J18" s="181">
        <f t="shared" si="12"/>
        <v>0.68904032971800633</v>
      </c>
      <c r="K18" s="181">
        <f t="shared" si="12"/>
        <v>2.1730075117714365</v>
      </c>
      <c r="L18" s="181">
        <f t="shared" si="12"/>
        <v>12.070965776170995</v>
      </c>
      <c r="M18" s="181">
        <f t="shared" si="12"/>
        <v>8.0260438406041796</v>
      </c>
      <c r="N18" s="181">
        <f t="shared" si="12"/>
        <v>26.036792459066511</v>
      </c>
      <c r="O18" s="181">
        <f t="shared" si="12"/>
        <v>55.57620659419954</v>
      </c>
      <c r="P18" s="181">
        <f t="shared" si="12"/>
        <v>3.521761685225365</v>
      </c>
      <c r="Q18" s="181">
        <f t="shared" si="12"/>
        <v>0.1084600519000565</v>
      </c>
      <c r="R18" s="181">
        <f t="shared" si="12"/>
        <v>0.51678024728850469</v>
      </c>
      <c r="S18" s="181">
        <f t="shared" si="12"/>
        <v>4.9381223629790441</v>
      </c>
      <c r="T18" s="181">
        <f t="shared" si="12"/>
        <v>0</v>
      </c>
      <c r="U18" s="181">
        <f t="shared" si="12"/>
        <v>0</v>
      </c>
      <c r="V18" s="181">
        <f t="shared" si="12"/>
        <v>1.4163606777536792</v>
      </c>
      <c r="W18" s="181">
        <f t="shared" si="12"/>
        <v>0.25520012211778004</v>
      </c>
      <c r="X18" s="181">
        <f t="shared" si="12"/>
        <v>3.1900015264722505E-2</v>
      </c>
      <c r="Y18" s="181">
        <f t="shared" si="12"/>
        <v>3.5409016943841962</v>
      </c>
      <c r="Z18" s="181">
        <f t="shared" si="12"/>
        <v>0.75632767471949458</v>
      </c>
      <c r="AA18" s="181">
        <f t="shared" si="12"/>
        <v>0.65076031140033908</v>
      </c>
      <c r="AB18" s="181">
        <f t="shared" si="12"/>
        <v>7.5220235994215665</v>
      </c>
      <c r="AC18" s="181">
        <f t="shared" si="12"/>
        <v>0.89958043046517489</v>
      </c>
      <c r="AD18" s="181">
        <f t="shared" si="12"/>
        <v>0.73370035108861753</v>
      </c>
      <c r="AE18" s="181">
        <f t="shared" si="12"/>
        <v>28.218753503173534</v>
      </c>
      <c r="AF18" s="181">
        <f t="shared" si="12"/>
        <v>4.5999822011729847</v>
      </c>
      <c r="AG18" s="181">
        <f t="shared" si="12"/>
        <v>4.1661419935727562</v>
      </c>
      <c r="AH18" s="181">
        <f t="shared" si="12"/>
        <v>0.64438030834739457</v>
      </c>
      <c r="AI18" s="181">
        <f t="shared" si="12"/>
        <v>1.0463205006828984</v>
      </c>
      <c r="AJ18" s="181">
        <f t="shared" si="12"/>
        <v>0</v>
      </c>
      <c r="AK18" s="181">
        <f t="shared" si="12"/>
        <v>0</v>
      </c>
      <c r="AL18" s="181">
        <f t="shared" si="12"/>
        <v>0</v>
      </c>
      <c r="AM18" s="182">
        <f>SUM(E18:AL18)</f>
        <v>246.99979160554128</v>
      </c>
    </row>
    <row r="19" spans="3:59" ht="13" thickTop="1"/>
    <row r="20" spans="3:59"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69"/>
      <c r="AN20" s="169"/>
      <c r="AO20" s="169"/>
      <c r="AP20" s="169"/>
      <c r="AQ20" s="121"/>
    </row>
    <row r="21" spans="3:59"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69"/>
      <c r="AN21" s="169"/>
      <c r="AO21" s="121"/>
    </row>
    <row r="22" spans="3:59"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4"/>
      <c r="AN22" s="169"/>
      <c r="AO22" s="169"/>
      <c r="AP22" s="169"/>
      <c r="AQ22" s="121"/>
    </row>
    <row r="23" spans="3:59"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69"/>
      <c r="BF23" s="169"/>
      <c r="BG23" s="121"/>
    </row>
    <row r="24" spans="3:59"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3"/>
      <c r="AQ24" s="183"/>
      <c r="AR24" s="183"/>
      <c r="AS24" s="183"/>
      <c r="AT24" s="183"/>
      <c r="AU24" s="183"/>
      <c r="AV24" s="183"/>
      <c r="AW24" s="169"/>
      <c r="AX24" s="169"/>
      <c r="AY24" s="169"/>
      <c r="AZ24" s="169"/>
      <c r="BA24" s="121"/>
    </row>
    <row r="25" spans="3:59"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</row>
    <row r="26" spans="3:59"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M26" s="169"/>
      <c r="AN26" s="169"/>
      <c r="AO26" s="169"/>
      <c r="AP26" s="121"/>
    </row>
    <row r="27" spans="3:59"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69"/>
      <c r="AN27" s="169"/>
      <c r="AO27" s="121"/>
    </row>
    <row r="28" spans="3:59"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M28" s="169"/>
      <c r="AN28" s="169"/>
      <c r="AO28" s="121"/>
    </row>
    <row r="29" spans="3:59"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M29" s="169"/>
      <c r="AN29" s="121"/>
    </row>
    <row r="30" spans="3:59"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</row>
    <row r="36" spans="5:42"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M36" s="169"/>
      <c r="AN36" s="169"/>
      <c r="AO36" s="169"/>
      <c r="AP36" s="121"/>
    </row>
    <row r="37" spans="5:42"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</row>
  </sheetData>
  <printOptions horizontalCentered="1"/>
  <pageMargins left="0.7" right="0.7" top="0.75" bottom="0.75" header="0.3" footer="0.3"/>
  <pageSetup scale="86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/>
  </sheetPr>
  <dimension ref="A1:T4506"/>
  <sheetViews>
    <sheetView showGridLines="0" topLeftCell="F1" workbookViewId="0">
      <pane ySplit="16" topLeftCell="A17" activePane="bottomLeft" state="frozen"/>
      <selection activeCell="D15" sqref="D15"/>
      <selection pane="bottomLeft" activeCell="D15" sqref="D15"/>
    </sheetView>
  </sheetViews>
  <sheetFormatPr baseColWidth="10" defaultColWidth="11.5" defaultRowHeight="14" outlineLevelRow="1" x14ac:dyDescent="0"/>
  <cols>
    <col min="1" max="1" width="7.33203125" style="191" customWidth="1"/>
    <col min="2" max="2" width="22" style="191" customWidth="1"/>
    <col min="3" max="3" width="21.83203125" style="191" customWidth="1"/>
    <col min="4" max="4" width="23.33203125" style="191" bestFit="1" customWidth="1"/>
    <col min="5" max="5" width="22.33203125" style="191" bestFit="1" customWidth="1"/>
    <col min="6" max="6" width="15.6640625" style="191" bestFit="1" customWidth="1"/>
    <col min="7" max="7" width="31.1640625" style="191" customWidth="1"/>
    <col min="8" max="8" width="17.33203125" style="191" customWidth="1"/>
    <col min="9" max="9" width="34.6640625" style="191" customWidth="1"/>
    <col min="10" max="10" width="46.83203125" style="191" bestFit="1" customWidth="1"/>
    <col min="11" max="20" width="13.1640625" style="191" customWidth="1"/>
    <col min="21" max="21" width="9.33203125" style="191" bestFit="1" customWidth="1"/>
    <col min="22" max="16384" width="11.5" style="191"/>
  </cols>
  <sheetData>
    <row r="1" spans="1:20" ht="18" customHeight="1">
      <c r="A1" s="187"/>
      <c r="B1" s="187"/>
      <c r="C1" s="187"/>
      <c r="D1" s="187"/>
      <c r="E1" s="188" t="s">
        <v>1806</v>
      </c>
      <c r="F1" s="189" t="s">
        <v>1807</v>
      </c>
      <c r="G1" s="187"/>
      <c r="H1" s="187"/>
      <c r="I1" s="190" t="s">
        <v>1808</v>
      </c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</row>
    <row r="2" spans="1:20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</row>
    <row r="3" spans="1:20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</row>
    <row r="5" spans="1:20" collapsed="1">
      <c r="B5" s="192" t="s">
        <v>1809</v>
      </c>
    </row>
    <row r="6" spans="1:20" hidden="1" outlineLevel="1">
      <c r="B6" s="193" t="s">
        <v>215</v>
      </c>
      <c r="C6" s="194" t="s">
        <v>1810</v>
      </c>
    </row>
    <row r="7" spans="1:20" hidden="1" outlineLevel="1">
      <c r="B7" s="193" t="s">
        <v>217</v>
      </c>
      <c r="C7" s="194" t="s">
        <v>1811</v>
      </c>
    </row>
    <row r="8" spans="1:20" hidden="1" outlineLevel="1">
      <c r="B8" s="193" t="s">
        <v>212</v>
      </c>
      <c r="C8" s="194" t="s">
        <v>95</v>
      </c>
    </row>
    <row r="9" spans="1:20" hidden="1" outlineLevel="1">
      <c r="B9" s="193" t="s">
        <v>1812</v>
      </c>
      <c r="C9" s="194" t="s">
        <v>95</v>
      </c>
    </row>
    <row r="10" spans="1:20" hidden="1" outlineLevel="1">
      <c r="B10" s="193" t="s">
        <v>75</v>
      </c>
      <c r="C10" s="194" t="s">
        <v>95</v>
      </c>
    </row>
    <row r="11" spans="1:20" hidden="1" outlineLevel="1">
      <c r="B11" s="193" t="s">
        <v>1813</v>
      </c>
      <c r="C11" s="194" t="s">
        <v>95</v>
      </c>
    </row>
    <row r="12" spans="1:20" hidden="1" outlineLevel="1">
      <c r="B12" s="193" t="s">
        <v>77</v>
      </c>
      <c r="C12" s="194" t="s">
        <v>95</v>
      </c>
    </row>
    <row r="14" spans="1:20"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</row>
    <row r="15" spans="1:20" ht="24">
      <c r="B15" s="196" t="s">
        <v>95</v>
      </c>
      <c r="C15" s="196" t="s">
        <v>95</v>
      </c>
      <c r="D15" s="196" t="s">
        <v>95</v>
      </c>
      <c r="E15" s="196" t="s">
        <v>95</v>
      </c>
      <c r="F15" s="196" t="s">
        <v>95</v>
      </c>
      <c r="G15" s="196" t="s">
        <v>95</v>
      </c>
      <c r="H15" s="196" t="s">
        <v>95</v>
      </c>
      <c r="I15" s="196" t="s">
        <v>95</v>
      </c>
      <c r="J15" s="196" t="s">
        <v>95</v>
      </c>
      <c r="K15" s="197" t="s">
        <v>1814</v>
      </c>
      <c r="L15" s="197" t="s">
        <v>1815</v>
      </c>
      <c r="M15" s="197" t="s">
        <v>1816</v>
      </c>
      <c r="N15" s="197" t="s">
        <v>1817</v>
      </c>
      <c r="O15" s="197" t="s">
        <v>1818</v>
      </c>
      <c r="P15" s="197" t="s">
        <v>1819</v>
      </c>
      <c r="Q15" s="197" t="s">
        <v>1820</v>
      </c>
      <c r="R15" s="197" t="s">
        <v>1821</v>
      </c>
      <c r="S15" s="197" t="s">
        <v>1822</v>
      </c>
      <c r="T15" s="197" t="s">
        <v>1823</v>
      </c>
    </row>
    <row r="16" spans="1:20">
      <c r="B16" s="196" t="s">
        <v>1824</v>
      </c>
      <c r="C16" s="196" t="s">
        <v>1825</v>
      </c>
      <c r="D16" s="196" t="s">
        <v>1813</v>
      </c>
      <c r="E16" s="196" t="s">
        <v>77</v>
      </c>
      <c r="F16" s="196" t="s">
        <v>119</v>
      </c>
      <c r="G16" s="196" t="s">
        <v>95</v>
      </c>
      <c r="H16" s="196" t="s">
        <v>264</v>
      </c>
      <c r="I16" s="196" t="s">
        <v>95</v>
      </c>
      <c r="J16" s="196" t="s">
        <v>215</v>
      </c>
      <c r="K16" s="198" t="s">
        <v>1826</v>
      </c>
      <c r="L16" s="198" t="s">
        <v>95</v>
      </c>
      <c r="M16" s="198" t="s">
        <v>1826</v>
      </c>
      <c r="N16" s="198" t="s">
        <v>1826</v>
      </c>
      <c r="O16" s="198" t="s">
        <v>1826</v>
      </c>
      <c r="P16" s="198" t="s">
        <v>1826</v>
      </c>
      <c r="Q16" s="198" t="s">
        <v>1826</v>
      </c>
      <c r="R16" s="198" t="s">
        <v>1827</v>
      </c>
      <c r="S16" s="198" t="s">
        <v>1827</v>
      </c>
      <c r="T16" s="198" t="s">
        <v>1827</v>
      </c>
    </row>
    <row r="17" spans="2:20">
      <c r="B17" s="199" t="s">
        <v>1808</v>
      </c>
      <c r="C17" s="199" t="s">
        <v>1807</v>
      </c>
      <c r="D17" s="199" t="s">
        <v>1828</v>
      </c>
      <c r="E17" s="199" t="s">
        <v>1687</v>
      </c>
      <c r="F17" s="199" t="s">
        <v>1829</v>
      </c>
      <c r="G17" s="199" t="s">
        <v>1694</v>
      </c>
      <c r="H17" s="199" t="s">
        <v>236</v>
      </c>
      <c r="I17" s="199" t="s">
        <v>1830</v>
      </c>
      <c r="J17" s="199" t="s">
        <v>1466</v>
      </c>
      <c r="K17" s="200">
        <v>7.95</v>
      </c>
      <c r="L17" s="201"/>
      <c r="M17" s="201"/>
      <c r="N17" s="200">
        <v>-0.86</v>
      </c>
      <c r="O17" s="201"/>
      <c r="P17" s="201"/>
      <c r="Q17" s="202">
        <v>7.09</v>
      </c>
      <c r="R17" s="201">
        <v>1</v>
      </c>
      <c r="S17" s="201"/>
      <c r="T17" s="203">
        <v>1</v>
      </c>
    </row>
    <row r="18" spans="2:20">
      <c r="B18" s="199" t="s">
        <v>1808</v>
      </c>
      <c r="C18" s="199" t="s">
        <v>1807</v>
      </c>
      <c r="D18" s="199" t="s">
        <v>1828</v>
      </c>
      <c r="E18" s="199" t="s">
        <v>1171</v>
      </c>
      <c r="F18" s="199" t="s">
        <v>1494</v>
      </c>
      <c r="G18" s="199" t="s">
        <v>1182</v>
      </c>
      <c r="H18" s="199" t="s">
        <v>236</v>
      </c>
      <c r="I18" s="199" t="s">
        <v>1830</v>
      </c>
      <c r="J18" s="199" t="s">
        <v>1466</v>
      </c>
      <c r="K18" s="201"/>
      <c r="L18" s="201"/>
      <c r="M18" s="201"/>
      <c r="N18" s="201"/>
      <c r="O18" s="200">
        <v>-7.95</v>
      </c>
      <c r="P18" s="200">
        <v>0.72</v>
      </c>
      <c r="Q18" s="202">
        <v>-7.23</v>
      </c>
      <c r="R18" s="201"/>
      <c r="S18" s="201">
        <v>-1</v>
      </c>
      <c r="T18" s="203">
        <v>-1</v>
      </c>
    </row>
    <row r="19" spans="2:20">
      <c r="B19" s="199" t="s">
        <v>1808</v>
      </c>
      <c r="C19" s="199" t="s">
        <v>1807</v>
      </c>
      <c r="D19" s="199" t="s">
        <v>1828</v>
      </c>
      <c r="E19" s="204" t="s">
        <v>1831</v>
      </c>
      <c r="F19" s="204" t="s">
        <v>95</v>
      </c>
      <c r="G19" s="204" t="s">
        <v>95</v>
      </c>
      <c r="H19" s="204" t="s">
        <v>95</v>
      </c>
      <c r="I19" s="204" t="s">
        <v>95</v>
      </c>
      <c r="J19" s="204" t="s">
        <v>95</v>
      </c>
      <c r="K19" s="205">
        <v>7.95</v>
      </c>
      <c r="L19" s="206"/>
      <c r="M19" s="206"/>
      <c r="N19" s="205">
        <v>-0.86</v>
      </c>
      <c r="O19" s="205">
        <v>-7.95</v>
      </c>
      <c r="P19" s="205">
        <v>0.72</v>
      </c>
      <c r="Q19" s="207">
        <v>-0.14000000000000001</v>
      </c>
      <c r="R19" s="206">
        <v>1</v>
      </c>
      <c r="S19" s="206">
        <v>-1</v>
      </c>
      <c r="T19" s="208">
        <v>0</v>
      </c>
    </row>
    <row r="20" spans="2:20"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</row>
    <row r="21" spans="2:20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</row>
    <row r="22" spans="2:20"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</row>
    <row r="23" spans="2:20"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</row>
    <row r="24" spans="2:20"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</row>
    <row r="25" spans="2:20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</row>
    <row r="26" spans="2:20"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</row>
    <row r="27" spans="2:20"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</row>
    <row r="28" spans="2:20"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</row>
    <row r="29" spans="2:20"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</row>
    <row r="30" spans="2:20"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</row>
    <row r="31" spans="2:20"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</row>
    <row r="32" spans="2:20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</row>
    <row r="33" spans="2:20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</row>
    <row r="34" spans="2:20"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</row>
    <row r="35" spans="2:20"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</row>
    <row r="36" spans="2:20"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</row>
    <row r="37" spans="2:20"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</row>
    <row r="38" spans="2:20"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</row>
    <row r="39" spans="2:20"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</row>
    <row r="40" spans="2:20"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</row>
    <row r="41" spans="2:20"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</row>
    <row r="42" spans="2:20"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</row>
    <row r="43" spans="2:20"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</row>
    <row r="44" spans="2:20"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</row>
    <row r="45" spans="2:20"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</row>
    <row r="46" spans="2:20"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</row>
    <row r="47" spans="2:20"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</row>
    <row r="48" spans="2:20"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</row>
    <row r="49" spans="2:20"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</row>
    <row r="50" spans="2:20"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</row>
    <row r="51" spans="2:20"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</row>
    <row r="52" spans="2:20"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</row>
    <row r="53" spans="2:20"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</row>
    <row r="54" spans="2:20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</row>
    <row r="55" spans="2:20"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</row>
    <row r="56" spans="2:20"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</row>
    <row r="57" spans="2:20"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</row>
    <row r="58" spans="2:20"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</row>
    <row r="59" spans="2:20"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</row>
    <row r="60" spans="2:20"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</row>
    <row r="61" spans="2:20"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</row>
    <row r="62" spans="2:20"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</row>
    <row r="63" spans="2:20"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</row>
    <row r="64" spans="2:20"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</row>
    <row r="65" spans="2:20"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</row>
    <row r="66" spans="2:20"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</row>
    <row r="67" spans="2:20"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</row>
    <row r="68" spans="2:20"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</row>
    <row r="69" spans="2:20"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</row>
    <row r="70" spans="2:20"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</row>
    <row r="71" spans="2:20"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</row>
    <row r="72" spans="2:20"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</row>
    <row r="73" spans="2:20"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</row>
    <row r="74" spans="2:20"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</row>
    <row r="75" spans="2:20"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</row>
    <row r="76" spans="2:20"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</row>
    <row r="77" spans="2:20"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</row>
    <row r="78" spans="2:20"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</row>
    <row r="79" spans="2:20"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</row>
    <row r="80" spans="2:20"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</row>
    <row r="81" spans="2:20"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</row>
    <row r="82" spans="2:20"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</row>
    <row r="83" spans="2:20"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</row>
    <row r="84" spans="2:20"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</row>
    <row r="85" spans="2:20"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</row>
    <row r="86" spans="2:20"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</row>
    <row r="87" spans="2:20"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</row>
    <row r="88" spans="2:20"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</row>
    <row r="89" spans="2:20"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</row>
    <row r="90" spans="2:20"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</row>
    <row r="91" spans="2:20"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</row>
    <row r="92" spans="2:20"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</row>
    <row r="93" spans="2:20"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</row>
    <row r="94" spans="2:20"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</row>
    <row r="95" spans="2:20"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</row>
    <row r="96" spans="2:20"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</row>
    <row r="97" spans="2:20"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</row>
    <row r="98" spans="2:20"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</row>
    <row r="99" spans="2:20"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</row>
    <row r="100" spans="2:20"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</row>
    <row r="101" spans="2:20"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</row>
    <row r="102" spans="2:20"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</row>
    <row r="103" spans="2:20"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</row>
    <row r="104" spans="2:20"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</row>
    <row r="105" spans="2:20"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</row>
    <row r="106" spans="2:20"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</row>
    <row r="107" spans="2:20"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</row>
    <row r="108" spans="2:20"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</row>
    <row r="109" spans="2:20"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</row>
    <row r="110" spans="2:20"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</row>
    <row r="111" spans="2:20"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</row>
    <row r="112" spans="2:20"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</row>
    <row r="113" spans="2:20"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</row>
    <row r="114" spans="2:20"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</row>
    <row r="115" spans="2:20"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</row>
    <row r="116" spans="2:20"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</row>
    <row r="117" spans="2:20"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</row>
    <row r="118" spans="2:20"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</row>
    <row r="119" spans="2:20"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</row>
    <row r="120" spans="2:20"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</row>
    <row r="121" spans="2:20"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</row>
    <row r="122" spans="2:20"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</row>
    <row r="123" spans="2:20"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</row>
    <row r="124" spans="2:20"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</row>
    <row r="125" spans="2:20"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</row>
    <row r="126" spans="2:20"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</row>
    <row r="127" spans="2:20"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</row>
    <row r="128" spans="2:20"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</row>
    <row r="129" spans="2:20"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</row>
    <row r="130" spans="2:20"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</row>
    <row r="131" spans="2:20"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</row>
    <row r="132" spans="2:20"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</row>
    <row r="133" spans="2:20"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</row>
    <row r="134" spans="2:20"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</row>
    <row r="135" spans="2:20"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</row>
    <row r="136" spans="2:20"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</row>
    <row r="137" spans="2:20"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</row>
    <row r="138" spans="2:20"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</row>
    <row r="139" spans="2:20"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</row>
    <row r="140" spans="2:20"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</row>
    <row r="141" spans="2:20"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</row>
    <row r="142" spans="2:20"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</row>
    <row r="143" spans="2:20"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</row>
    <row r="144" spans="2:20"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</row>
    <row r="145" spans="2:20"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</row>
    <row r="146" spans="2:20"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</row>
    <row r="147" spans="2:20"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</row>
    <row r="148" spans="2:20"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</row>
    <row r="149" spans="2:20"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</row>
    <row r="150" spans="2:20"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</row>
    <row r="151" spans="2:20"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</row>
    <row r="152" spans="2:20"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</row>
    <row r="153" spans="2:20"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</row>
    <row r="154" spans="2:20"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</row>
    <row r="155" spans="2:20"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</row>
    <row r="156" spans="2:20"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</row>
    <row r="157" spans="2:20"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</row>
    <row r="158" spans="2:20"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</row>
    <row r="159" spans="2:20"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</row>
    <row r="160" spans="2:20"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</row>
    <row r="161" spans="2:20"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</row>
    <row r="162" spans="2:20"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</row>
    <row r="163" spans="2:20"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</row>
    <row r="164" spans="2:20"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</row>
    <row r="165" spans="2:20"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</row>
    <row r="166" spans="2:20"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</row>
    <row r="167" spans="2:20"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</row>
    <row r="168" spans="2:20"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</row>
    <row r="169" spans="2:20"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</row>
    <row r="170" spans="2:20"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</row>
    <row r="171" spans="2:20"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</row>
    <row r="172" spans="2:20"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</row>
    <row r="173" spans="2:20"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</row>
    <row r="174" spans="2:20"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</row>
    <row r="175" spans="2:20"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</row>
    <row r="176" spans="2:20"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</row>
    <row r="177" spans="2:20"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</row>
    <row r="178" spans="2:20"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</row>
    <row r="179" spans="2:20"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</row>
    <row r="180" spans="2:20"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</row>
    <row r="181" spans="2:20"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</row>
    <row r="182" spans="2:20"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</row>
    <row r="183" spans="2:20"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</row>
    <row r="184" spans="2:20"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</row>
    <row r="185" spans="2:20"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</row>
    <row r="186" spans="2:20"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</row>
    <row r="187" spans="2:20"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</row>
    <row r="188" spans="2:20"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</row>
    <row r="189" spans="2:20"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</row>
    <row r="190" spans="2:20"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</row>
    <row r="191" spans="2:20"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</row>
    <row r="192" spans="2:20"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</row>
    <row r="193" spans="2:20"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</row>
    <row r="194" spans="2:20"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</row>
    <row r="195" spans="2:20"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</row>
    <row r="196" spans="2:20"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</row>
    <row r="197" spans="2:20"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</row>
    <row r="198" spans="2:20"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</row>
    <row r="199" spans="2:20"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</row>
    <row r="200" spans="2:20"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</row>
    <row r="201" spans="2:20"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</row>
    <row r="202" spans="2:20"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</row>
    <row r="203" spans="2:20"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</row>
    <row r="204" spans="2:20"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</row>
    <row r="205" spans="2:20"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</row>
    <row r="206" spans="2:20"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</row>
    <row r="207" spans="2:20"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</row>
    <row r="208" spans="2:20"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</row>
    <row r="209" spans="2:20"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</row>
    <row r="210" spans="2:20"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</row>
    <row r="211" spans="2:20"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</row>
    <row r="212" spans="2:20"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</row>
    <row r="213" spans="2:20"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</row>
    <row r="214" spans="2:20"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</row>
    <row r="215" spans="2:20"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</row>
    <row r="216" spans="2:20"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</row>
    <row r="217" spans="2:20"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</row>
    <row r="218" spans="2:20"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</row>
    <row r="219" spans="2:20"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</row>
    <row r="220" spans="2:20"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</row>
    <row r="221" spans="2:20"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</row>
    <row r="222" spans="2:20"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</row>
    <row r="223" spans="2:20"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</row>
    <row r="224" spans="2:20"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</row>
    <row r="225" spans="2:20"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</row>
    <row r="226" spans="2:20"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</row>
    <row r="227" spans="2:20"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</row>
    <row r="228" spans="2:20"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</row>
    <row r="229" spans="2:20"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</row>
    <row r="230" spans="2:20"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</row>
    <row r="231" spans="2:20"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</row>
    <row r="232" spans="2:20"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</row>
    <row r="233" spans="2:20"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</row>
    <row r="234" spans="2:20"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</row>
    <row r="235" spans="2:20"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</row>
    <row r="236" spans="2:20"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</row>
    <row r="237" spans="2:20"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</row>
    <row r="238" spans="2:20"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</row>
    <row r="239" spans="2:20"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</row>
    <row r="240" spans="2:20"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</row>
    <row r="241" spans="2:20"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</row>
    <row r="242" spans="2:20"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</row>
    <row r="243" spans="2:20"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</row>
    <row r="244" spans="2:20"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</row>
    <row r="245" spans="2:20"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</row>
    <row r="246" spans="2:20"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</row>
    <row r="247" spans="2:20"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</row>
    <row r="248" spans="2:20"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</row>
    <row r="249" spans="2:20"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</row>
    <row r="250" spans="2:20"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</row>
    <row r="251" spans="2:20"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</row>
    <row r="252" spans="2:20"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</row>
    <row r="253" spans="2:20"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</row>
    <row r="254" spans="2:20"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</row>
    <row r="255" spans="2:20"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</row>
    <row r="256" spans="2:20"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</row>
    <row r="257" spans="2:20"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</row>
    <row r="258" spans="2:20"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</row>
    <row r="259" spans="2:20"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</row>
    <row r="260" spans="2:20"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</row>
    <row r="261" spans="2:20"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</row>
    <row r="262" spans="2:20"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</row>
    <row r="263" spans="2:20"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</row>
    <row r="264" spans="2:20"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</row>
    <row r="265" spans="2:20"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</row>
    <row r="266" spans="2:20"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</row>
    <row r="267" spans="2:20"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</row>
    <row r="268" spans="2:20"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</row>
    <row r="269" spans="2:20"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</row>
    <row r="270" spans="2:20"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</row>
    <row r="271" spans="2:20"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</row>
    <row r="272" spans="2:20"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</row>
    <row r="273" spans="2:20"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</row>
    <row r="274" spans="2:20"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</row>
    <row r="275" spans="2:20"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</row>
    <row r="276" spans="2:20"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</row>
    <row r="277" spans="2:20"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</row>
    <row r="278" spans="2:20"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</row>
    <row r="279" spans="2:20"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</row>
    <row r="280" spans="2:20"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</row>
    <row r="281" spans="2:20"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</row>
    <row r="282" spans="2:20"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</row>
    <row r="283" spans="2:20"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</row>
    <row r="284" spans="2:20"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</row>
    <row r="285" spans="2:20"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</row>
    <row r="286" spans="2:20"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</row>
    <row r="287" spans="2:20"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</row>
    <row r="288" spans="2:20"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</row>
    <row r="289" spans="2:20"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</row>
    <row r="290" spans="2:20"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</row>
    <row r="291" spans="2:20"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</row>
    <row r="292" spans="2:20"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</row>
    <row r="293" spans="2:20"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</row>
    <row r="294" spans="2:20"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</row>
    <row r="295" spans="2:20"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</row>
    <row r="296" spans="2:20"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</row>
    <row r="297" spans="2:20"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</row>
    <row r="298" spans="2:20"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</row>
    <row r="299" spans="2:20"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</row>
    <row r="300" spans="2:20"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</row>
    <row r="301" spans="2:20"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</row>
    <row r="302" spans="2:20"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</row>
    <row r="303" spans="2:20"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</row>
    <row r="304" spans="2:20"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</row>
    <row r="305" spans="2:20"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</row>
    <row r="306" spans="2:20"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</row>
    <row r="307" spans="2:20"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</row>
    <row r="308" spans="2:20"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</row>
    <row r="309" spans="2:20"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</row>
    <row r="310" spans="2:20"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</row>
    <row r="311" spans="2:20"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</row>
    <row r="312" spans="2:20"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</row>
    <row r="313" spans="2:20"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</row>
    <row r="314" spans="2:20"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</row>
    <row r="315" spans="2:20"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</row>
    <row r="316" spans="2:20"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</row>
    <row r="317" spans="2:20"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</row>
    <row r="318" spans="2:20"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</row>
    <row r="319" spans="2:20"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</row>
    <row r="320" spans="2:20"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</row>
    <row r="321" spans="2:20"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</row>
    <row r="322" spans="2:20"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</row>
    <row r="323" spans="2:20"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</row>
    <row r="324" spans="2:20"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</row>
    <row r="325" spans="2:20"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</row>
    <row r="326" spans="2:20"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</row>
    <row r="327" spans="2:20"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</row>
    <row r="328" spans="2:20"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</row>
    <row r="329" spans="2:20"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</row>
    <row r="330" spans="2:20"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</row>
    <row r="331" spans="2:20"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</row>
    <row r="332" spans="2:20"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</row>
    <row r="333" spans="2:20"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</row>
    <row r="334" spans="2:20"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</row>
    <row r="335" spans="2:20"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</row>
    <row r="336" spans="2:20"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</row>
    <row r="337" spans="2:20"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</row>
    <row r="338" spans="2:20"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</row>
    <row r="339" spans="2:20"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</row>
    <row r="340" spans="2:20"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</row>
    <row r="341" spans="2:20"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</row>
    <row r="342" spans="2:20"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</row>
    <row r="343" spans="2:20"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</row>
    <row r="344" spans="2:20"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</row>
    <row r="345" spans="2:20"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</row>
    <row r="346" spans="2:20"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</row>
    <row r="347" spans="2:20"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</row>
    <row r="348" spans="2:20"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</row>
    <row r="349" spans="2:20"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</row>
    <row r="350" spans="2:20"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</row>
    <row r="351" spans="2:20"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</row>
    <row r="352" spans="2:20"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</row>
    <row r="353" spans="2:20"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</row>
    <row r="354" spans="2:20"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</row>
    <row r="355" spans="2:20"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</row>
    <row r="356" spans="2:20"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</row>
    <row r="357" spans="2:20"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</row>
    <row r="358" spans="2:20"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</row>
    <row r="359" spans="2:20"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</row>
    <row r="360" spans="2:20"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</row>
    <row r="361" spans="2:20"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</row>
    <row r="362" spans="2:20"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</row>
    <row r="363" spans="2:20"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</row>
    <row r="364" spans="2:20"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</row>
    <row r="365" spans="2:20"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</row>
    <row r="366" spans="2:20"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</row>
    <row r="367" spans="2:20"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</row>
    <row r="368" spans="2:20"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</row>
    <row r="369" spans="2:20"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</row>
    <row r="370" spans="2:20"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</row>
    <row r="371" spans="2:20"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</row>
    <row r="372" spans="2:20"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</row>
    <row r="373" spans="2:20"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</row>
    <row r="374" spans="2:20"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</row>
    <row r="375" spans="2:20"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</row>
    <row r="376" spans="2:20"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</row>
    <row r="377" spans="2:20"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</row>
    <row r="378" spans="2:20"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</row>
    <row r="379" spans="2:20"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</row>
    <row r="380" spans="2:20"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</row>
    <row r="381" spans="2:20"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</row>
    <row r="382" spans="2:20"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</row>
    <row r="383" spans="2:20"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</row>
    <row r="384" spans="2:20"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</row>
    <row r="385" spans="2:20"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</row>
    <row r="386" spans="2:20"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</row>
    <row r="387" spans="2:20"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</row>
    <row r="388" spans="2:20"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</row>
    <row r="389" spans="2:20"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</row>
    <row r="390" spans="2:20"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</row>
    <row r="391" spans="2:20"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</row>
    <row r="392" spans="2:20"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</row>
    <row r="393" spans="2:20"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</row>
    <row r="394" spans="2:20"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</row>
    <row r="395" spans="2:20"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</row>
    <row r="396" spans="2:20"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</row>
    <row r="397" spans="2:20"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</row>
    <row r="398" spans="2:20"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</row>
    <row r="399" spans="2:20"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</row>
    <row r="400" spans="2:20"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</row>
    <row r="401" spans="2:20"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</row>
    <row r="402" spans="2:20"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</row>
    <row r="403" spans="2:20"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</row>
    <row r="404" spans="2:20"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</row>
    <row r="405" spans="2:20"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</row>
    <row r="406" spans="2:20"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</row>
    <row r="407" spans="2:20"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</row>
    <row r="408" spans="2:20"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</row>
    <row r="409" spans="2:20"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</row>
    <row r="410" spans="2:20"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</row>
    <row r="411" spans="2:20"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</row>
    <row r="412" spans="2:20"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</row>
    <row r="413" spans="2:20"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</row>
    <row r="414" spans="2:20"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</row>
    <row r="415" spans="2:20"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</row>
    <row r="416" spans="2:20"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</row>
    <row r="417" spans="2:20"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</row>
    <row r="418" spans="2:20"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</row>
    <row r="419" spans="2:20"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</row>
    <row r="420" spans="2:20"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</row>
    <row r="421" spans="2:20"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</row>
    <row r="422" spans="2:20"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</row>
    <row r="423" spans="2:20"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</row>
    <row r="424" spans="2:20"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</row>
    <row r="425" spans="2:20"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</row>
    <row r="426" spans="2:20"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</row>
    <row r="427" spans="2:20"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</row>
    <row r="428" spans="2:20"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</row>
    <row r="429" spans="2:20"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</row>
    <row r="430" spans="2:20"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</row>
    <row r="431" spans="2:20"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</row>
    <row r="432" spans="2:20"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</row>
    <row r="433" spans="2:20"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</row>
    <row r="434" spans="2:20"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</row>
    <row r="435" spans="2:20"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</row>
    <row r="436" spans="2:20"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</row>
    <row r="437" spans="2:20"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</row>
    <row r="438" spans="2:20"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</row>
    <row r="439" spans="2:20"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</row>
    <row r="440" spans="2:20"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</row>
    <row r="441" spans="2:20"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</row>
    <row r="442" spans="2:20"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</row>
    <row r="443" spans="2:20"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</row>
    <row r="444" spans="2:20"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</row>
    <row r="445" spans="2:20"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</row>
    <row r="446" spans="2:20"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</row>
    <row r="447" spans="2:20"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</row>
    <row r="448" spans="2:20"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</row>
    <row r="449" spans="2:20"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</row>
    <row r="450" spans="2:20"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</row>
    <row r="451" spans="2:20"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</row>
    <row r="452" spans="2:20"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</row>
    <row r="453" spans="2:20"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</row>
    <row r="454" spans="2:20"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</row>
    <row r="455" spans="2:20">
      <c r="B455" s="79"/>
      <c r="C455" s="79"/>
      <c r="D455" s="79"/>
      <c r="E455" s="79"/>
      <c r="F455" s="79"/>
      <c r="G455" s="79"/>
      <c r="H455" s="79"/>
      <c r="I455" s="79"/>
      <c r="J455" s="209"/>
      <c r="K455" s="79"/>
      <c r="L455" s="79"/>
      <c r="M455" s="79"/>
      <c r="N455" s="79"/>
      <c r="O455" s="79"/>
      <c r="P455" s="79"/>
      <c r="Q455" s="79"/>
      <c r="R455" s="79"/>
      <c r="S455" s="79"/>
      <c r="T455" s="79"/>
    </row>
    <row r="456" spans="2:20"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</row>
    <row r="457" spans="2:20"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</row>
    <row r="458" spans="2:20"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</row>
    <row r="459" spans="2:20"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</row>
    <row r="460" spans="2:20"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</row>
    <row r="461" spans="2:20"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</row>
    <row r="462" spans="2:20"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</row>
    <row r="463" spans="2:20"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</row>
    <row r="464" spans="2:20"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</row>
    <row r="465" spans="2:20"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</row>
    <row r="466" spans="2:20"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</row>
    <row r="467" spans="2:20"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</row>
    <row r="468" spans="2:20"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</row>
    <row r="469" spans="2:20"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</row>
    <row r="470" spans="2:20"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</row>
    <row r="471" spans="2:20"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</row>
    <row r="472" spans="2:20"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</row>
    <row r="473" spans="2:20"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</row>
    <row r="474" spans="2:20"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</row>
    <row r="475" spans="2:20"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</row>
    <row r="476" spans="2:20"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</row>
    <row r="477" spans="2:20"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</row>
    <row r="478" spans="2:20"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</row>
    <row r="479" spans="2:20"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</row>
    <row r="480" spans="2:20"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</row>
    <row r="481" spans="2:20"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</row>
    <row r="482" spans="2:20"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</row>
    <row r="483" spans="2:20"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</row>
    <row r="484" spans="2:20"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</row>
    <row r="485" spans="2:20"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</row>
    <row r="486" spans="2:20"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</row>
    <row r="487" spans="2:20"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</row>
    <row r="488" spans="2:20"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</row>
    <row r="489" spans="2:20"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</row>
    <row r="490" spans="2:20"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</row>
    <row r="491" spans="2:20"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</row>
    <row r="492" spans="2:20"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</row>
    <row r="493" spans="2:20"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</row>
    <row r="494" spans="2:20"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</row>
    <row r="495" spans="2:20"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</row>
    <row r="496" spans="2:20"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</row>
    <row r="497" spans="2:20"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</row>
    <row r="498" spans="2:20"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</row>
    <row r="499" spans="2:20"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</row>
    <row r="500" spans="2:20"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</row>
    <row r="501" spans="2:20"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</row>
    <row r="502" spans="2:20"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</row>
    <row r="503" spans="2:20"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</row>
    <row r="504" spans="2:20"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</row>
    <row r="505" spans="2:20"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</row>
    <row r="506" spans="2:20"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</row>
    <row r="507" spans="2:20"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</row>
    <row r="508" spans="2:20"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</row>
    <row r="509" spans="2:20"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</row>
    <row r="510" spans="2:20"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</row>
    <row r="511" spans="2:20"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</row>
    <row r="512" spans="2:20"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</row>
    <row r="513" spans="2:20"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</row>
    <row r="514" spans="2:20"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</row>
    <row r="515" spans="2:20"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</row>
    <row r="516" spans="2:20"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</row>
    <row r="517" spans="2:20"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</row>
    <row r="518" spans="2:20"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</row>
    <row r="519" spans="2:20"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</row>
    <row r="520" spans="2:20"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</row>
    <row r="521" spans="2:20"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</row>
    <row r="522" spans="2:20"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</row>
    <row r="523" spans="2:20"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</row>
    <row r="524" spans="2:20"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</row>
    <row r="525" spans="2:20"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</row>
    <row r="526" spans="2:20"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</row>
    <row r="527" spans="2:20"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</row>
    <row r="528" spans="2:20"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</row>
    <row r="529" spans="2:20"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</row>
    <row r="530" spans="2:20"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</row>
    <row r="531" spans="2:20"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</row>
    <row r="532" spans="2:20"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</row>
    <row r="533" spans="2:20"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</row>
    <row r="534" spans="2:20"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</row>
    <row r="535" spans="2:20"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</row>
    <row r="536" spans="2:20"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</row>
    <row r="537" spans="2:20"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</row>
    <row r="538" spans="2:20"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</row>
    <row r="539" spans="2:20"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</row>
    <row r="540" spans="2:20"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</row>
    <row r="541" spans="2:20"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</row>
    <row r="542" spans="2:20"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</row>
    <row r="543" spans="2:20"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</row>
    <row r="544" spans="2:20"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</row>
    <row r="545" spans="2:20"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</row>
    <row r="546" spans="2:20"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</row>
    <row r="547" spans="2:20"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</row>
    <row r="548" spans="2:20"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</row>
    <row r="549" spans="2:20"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</row>
    <row r="550" spans="2:20"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</row>
    <row r="551" spans="2:20"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</row>
    <row r="552" spans="2:20"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</row>
    <row r="553" spans="2:20"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</row>
    <row r="554" spans="2:20"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</row>
    <row r="555" spans="2:20"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</row>
    <row r="556" spans="2:20"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</row>
    <row r="557" spans="2:20"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</row>
    <row r="558" spans="2:20"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</row>
    <row r="559" spans="2:20"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</row>
    <row r="560" spans="2:20"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</row>
    <row r="561" spans="2:20"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</row>
    <row r="562" spans="2:20"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</row>
    <row r="563" spans="2:20"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</row>
    <row r="564" spans="2:20"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</row>
    <row r="565" spans="2:20"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</row>
    <row r="566" spans="2:20"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</row>
    <row r="567" spans="2:20"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</row>
    <row r="568" spans="2:20"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</row>
    <row r="569" spans="2:20"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</row>
    <row r="570" spans="2:20"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</row>
    <row r="571" spans="2:20"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</row>
    <row r="572" spans="2:20"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</row>
    <row r="573" spans="2:20"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</row>
    <row r="574" spans="2:20"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</row>
    <row r="575" spans="2:20"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</row>
    <row r="576" spans="2:20"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</row>
    <row r="577" spans="2:20"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</row>
    <row r="578" spans="2:20"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</row>
    <row r="579" spans="2:20"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</row>
    <row r="580" spans="2:20"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</row>
    <row r="581" spans="2:20"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</row>
    <row r="582" spans="2:20"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</row>
    <row r="583" spans="2:20"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</row>
    <row r="584" spans="2:20"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</row>
    <row r="585" spans="2:20"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</row>
    <row r="586" spans="2:20"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</row>
    <row r="587" spans="2:20"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</row>
    <row r="588" spans="2:20"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</row>
    <row r="589" spans="2:20"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</row>
    <row r="590" spans="2:20"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</row>
    <row r="591" spans="2:20"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</row>
    <row r="592" spans="2:20"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</row>
    <row r="593" spans="2:20"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</row>
    <row r="594" spans="2:20"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</row>
    <row r="595" spans="2:20"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</row>
    <row r="596" spans="2:20"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</row>
    <row r="597" spans="2:20"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</row>
    <row r="598" spans="2:20"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</row>
    <row r="599" spans="2:20"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</row>
    <row r="600" spans="2:20"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</row>
    <row r="601" spans="2:20"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</row>
    <row r="602" spans="2:20"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</row>
    <row r="603" spans="2:20"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</row>
    <row r="604" spans="2:20"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</row>
    <row r="605" spans="2:20"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</row>
    <row r="606" spans="2:20"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</row>
    <row r="607" spans="2:20"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</row>
    <row r="608" spans="2:20"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</row>
    <row r="609" spans="2:20"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</row>
    <row r="610" spans="2:20"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</row>
    <row r="611" spans="2:20"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</row>
    <row r="612" spans="2:20"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</row>
    <row r="613" spans="2:20"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</row>
    <row r="614" spans="2:20"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</row>
    <row r="615" spans="2:20"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</row>
    <row r="616" spans="2:20"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</row>
    <row r="617" spans="2:20"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</row>
    <row r="618" spans="2:20"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</row>
    <row r="619" spans="2:20"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</row>
    <row r="620" spans="2:20"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</row>
    <row r="621" spans="2:20"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</row>
    <row r="622" spans="2:20"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</row>
    <row r="623" spans="2:20"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</row>
    <row r="624" spans="2:20"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</row>
    <row r="625" spans="2:20"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</row>
    <row r="626" spans="2:20"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</row>
    <row r="627" spans="2:20"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</row>
    <row r="628" spans="2:20"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</row>
    <row r="629" spans="2:20"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</row>
    <row r="630" spans="2:20"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</row>
    <row r="631" spans="2:20"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</row>
    <row r="632" spans="2:20"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</row>
    <row r="633" spans="2:20"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</row>
    <row r="634" spans="2:20"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</row>
    <row r="635" spans="2:20"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</row>
    <row r="636" spans="2:20"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</row>
    <row r="637" spans="2:20"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</row>
    <row r="638" spans="2:20"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</row>
    <row r="639" spans="2:20"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</row>
    <row r="640" spans="2:20"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</row>
    <row r="641" spans="2:20"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</row>
    <row r="642" spans="2:20"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</row>
    <row r="643" spans="2:20"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</row>
    <row r="644" spans="2:20"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</row>
    <row r="645" spans="2:20"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</row>
    <row r="646" spans="2:20"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</row>
    <row r="647" spans="2:20"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</row>
    <row r="648" spans="2:20"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</row>
    <row r="649" spans="2:20"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</row>
    <row r="650" spans="2:20"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</row>
    <row r="651" spans="2:20"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</row>
    <row r="652" spans="2:20"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</row>
    <row r="653" spans="2:20"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</row>
    <row r="654" spans="2:20"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</row>
    <row r="655" spans="2:20"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</row>
    <row r="656" spans="2:20"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</row>
    <row r="657" spans="2:20"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</row>
    <row r="658" spans="2:20"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</row>
    <row r="659" spans="2:20"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</row>
    <row r="660" spans="2:20"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</row>
    <row r="661" spans="2:20"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</row>
    <row r="662" spans="2:20"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</row>
    <row r="663" spans="2:20"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</row>
    <row r="664" spans="2:20"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</row>
    <row r="665" spans="2:20"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</row>
    <row r="666" spans="2:20"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</row>
    <row r="667" spans="2:20"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</row>
    <row r="668" spans="2:20"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</row>
    <row r="669" spans="2:20"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</row>
    <row r="670" spans="2:20"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</row>
    <row r="671" spans="2:20"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</row>
    <row r="672" spans="2:20"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</row>
    <row r="673" spans="2:20"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</row>
    <row r="674" spans="2:20"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</row>
    <row r="675" spans="2:20"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</row>
    <row r="676" spans="2:20"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</row>
    <row r="677" spans="2:20"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</row>
    <row r="678" spans="2:20"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</row>
    <row r="679" spans="2:20"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</row>
    <row r="680" spans="2:20"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</row>
    <row r="681" spans="2:20"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</row>
    <row r="682" spans="2:20"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</row>
    <row r="683" spans="2:20"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</row>
    <row r="684" spans="2:20"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</row>
    <row r="685" spans="2:20"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</row>
    <row r="686" spans="2:20"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</row>
    <row r="687" spans="2:20"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</row>
    <row r="688" spans="2:20"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</row>
    <row r="689" spans="2:20"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</row>
    <row r="690" spans="2:20"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</row>
    <row r="691" spans="2:20"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</row>
    <row r="692" spans="2:20"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</row>
    <row r="693" spans="2:20"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</row>
    <row r="694" spans="2:20"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</row>
    <row r="695" spans="2:20"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</row>
    <row r="696" spans="2:20"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</row>
    <row r="697" spans="2:20"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</row>
    <row r="698" spans="2:20"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</row>
    <row r="699" spans="2:20"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</row>
    <row r="700" spans="2:20"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</row>
    <row r="701" spans="2:20"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</row>
    <row r="702" spans="2:20"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</row>
    <row r="703" spans="2:20"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</row>
    <row r="704" spans="2:20"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</row>
    <row r="705" spans="2:20"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</row>
    <row r="706" spans="2:20"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</row>
    <row r="707" spans="2:20"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</row>
    <row r="708" spans="2:20"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</row>
    <row r="709" spans="2:20"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</row>
    <row r="710" spans="2:20"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</row>
    <row r="711" spans="2:20"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</row>
    <row r="712" spans="2:20"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</row>
    <row r="713" spans="2:20"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</row>
    <row r="714" spans="2:20"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</row>
    <row r="715" spans="2:20"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</row>
    <row r="716" spans="2:20"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</row>
    <row r="717" spans="2:20"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</row>
    <row r="718" spans="2:20"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</row>
    <row r="719" spans="2:20"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</row>
    <row r="720" spans="2:20"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</row>
    <row r="721" spans="2:20"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</row>
    <row r="722" spans="2:20"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</row>
    <row r="723" spans="2:20"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</row>
    <row r="724" spans="2:20"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</row>
    <row r="725" spans="2:20"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</row>
    <row r="726" spans="2:20"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</row>
    <row r="727" spans="2:20"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</row>
    <row r="728" spans="2:20"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</row>
    <row r="729" spans="2:20"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</row>
    <row r="730" spans="2:20"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</row>
    <row r="731" spans="2:20"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</row>
    <row r="732" spans="2:20"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</row>
    <row r="733" spans="2:20"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</row>
    <row r="734" spans="2:20"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</row>
    <row r="735" spans="2:20"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</row>
    <row r="736" spans="2:20"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</row>
    <row r="737" spans="2:20"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</row>
    <row r="738" spans="2:20"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</row>
    <row r="739" spans="2:20"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</row>
    <row r="740" spans="2:20"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</row>
    <row r="741" spans="2:20"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</row>
    <row r="742" spans="2:20"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</row>
    <row r="743" spans="2:20"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</row>
    <row r="744" spans="2:20"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</row>
    <row r="745" spans="2:20"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</row>
    <row r="746" spans="2:20"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</row>
    <row r="747" spans="2:20"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</row>
    <row r="748" spans="2:20"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</row>
    <row r="749" spans="2:20"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</row>
    <row r="750" spans="2:20"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</row>
    <row r="751" spans="2:20"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</row>
    <row r="752" spans="2:20"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</row>
    <row r="753" spans="2:20"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</row>
    <row r="754" spans="2:20"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</row>
    <row r="755" spans="2:20"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</row>
    <row r="756" spans="2:20"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</row>
    <row r="757" spans="2:20"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</row>
    <row r="758" spans="2:20"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</row>
    <row r="759" spans="2:20"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</row>
    <row r="760" spans="2:20"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</row>
    <row r="761" spans="2:20"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</row>
    <row r="762" spans="2:20"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</row>
    <row r="763" spans="2:20"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</row>
    <row r="764" spans="2:20"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</row>
    <row r="765" spans="2:20"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</row>
    <row r="766" spans="2:20"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</row>
    <row r="767" spans="2:20"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</row>
    <row r="768" spans="2:20"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</row>
    <row r="769" spans="2:20"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</row>
    <row r="770" spans="2:20"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</row>
    <row r="771" spans="2:20"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</row>
    <row r="772" spans="2:20"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</row>
    <row r="773" spans="2:20"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</row>
    <row r="774" spans="2:20"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</row>
    <row r="775" spans="2:20"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</row>
    <row r="776" spans="2:20"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</row>
    <row r="777" spans="2:20"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</row>
    <row r="778" spans="2:20"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</row>
    <row r="779" spans="2:20"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</row>
    <row r="780" spans="2:20"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</row>
    <row r="781" spans="2:20"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</row>
    <row r="782" spans="2:20"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</row>
    <row r="783" spans="2:20"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</row>
    <row r="784" spans="2:20"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</row>
    <row r="785" spans="2:20"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</row>
    <row r="786" spans="2:20"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</row>
    <row r="787" spans="2:20"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</row>
    <row r="788" spans="2:20"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</row>
    <row r="789" spans="2:20"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</row>
    <row r="790" spans="2:20"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</row>
    <row r="791" spans="2:20"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</row>
    <row r="792" spans="2:20"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</row>
    <row r="793" spans="2:20"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</row>
    <row r="794" spans="2:20"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</row>
    <row r="795" spans="2:20"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</row>
    <row r="796" spans="2:20"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</row>
    <row r="797" spans="2:20"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</row>
    <row r="798" spans="2:20"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</row>
    <row r="799" spans="2:20"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</row>
    <row r="800" spans="2:20"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</row>
    <row r="801" spans="2:20"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</row>
    <row r="802" spans="2:20"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</row>
    <row r="803" spans="2:20"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</row>
    <row r="804" spans="2:20"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</row>
    <row r="805" spans="2:20"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</row>
    <row r="806" spans="2:20"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</row>
    <row r="807" spans="2:20"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</row>
    <row r="808" spans="2:20"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</row>
    <row r="809" spans="2:20"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</row>
    <row r="810" spans="2:20"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</row>
    <row r="811" spans="2:20"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</row>
    <row r="812" spans="2:20"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</row>
    <row r="813" spans="2:20"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</row>
    <row r="814" spans="2:20"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</row>
    <row r="815" spans="2:20"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</row>
    <row r="816" spans="2:20"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</row>
    <row r="817" spans="2:20"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</row>
    <row r="818" spans="2:20"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</row>
    <row r="819" spans="2:20"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</row>
    <row r="820" spans="2:20"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</row>
    <row r="821" spans="2:20"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</row>
    <row r="822" spans="2:20"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</row>
    <row r="823" spans="2:20"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</row>
    <row r="824" spans="2:20"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</row>
    <row r="825" spans="2:20"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</row>
    <row r="826" spans="2:20"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</row>
    <row r="827" spans="2:20"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</row>
    <row r="828" spans="2:20"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</row>
    <row r="829" spans="2:20"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</row>
    <row r="830" spans="2:20"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</row>
    <row r="831" spans="2:20"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</row>
    <row r="832" spans="2:20"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</row>
    <row r="833" spans="2:20"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</row>
    <row r="834" spans="2:20"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</row>
    <row r="835" spans="2:20"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</row>
    <row r="836" spans="2:20"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</row>
    <row r="837" spans="2:20"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</row>
    <row r="838" spans="2:20"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</row>
    <row r="839" spans="2:20"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</row>
    <row r="840" spans="2:20"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</row>
    <row r="841" spans="2:20"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</row>
    <row r="842" spans="2:20"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</row>
    <row r="843" spans="2:20"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</row>
    <row r="844" spans="2:20"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</row>
    <row r="845" spans="2:20"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</row>
    <row r="846" spans="2:20"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</row>
    <row r="847" spans="2:20"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</row>
    <row r="848" spans="2:20"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</row>
    <row r="849" spans="2:20"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</row>
    <row r="850" spans="2:20"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</row>
    <row r="851" spans="2:20"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</row>
    <row r="852" spans="2:20"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</row>
    <row r="853" spans="2:20"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</row>
    <row r="854" spans="2:20"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</row>
    <row r="855" spans="2:20"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</row>
    <row r="856" spans="2:20"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</row>
    <row r="857" spans="2:20"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</row>
    <row r="858" spans="2:20"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</row>
    <row r="859" spans="2:20"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</row>
    <row r="860" spans="2:20"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</row>
    <row r="861" spans="2:20"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</row>
    <row r="862" spans="2:20"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</row>
    <row r="863" spans="2:20"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</row>
    <row r="864" spans="2:20"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</row>
    <row r="865" spans="2:20"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</row>
    <row r="866" spans="2:20"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</row>
    <row r="867" spans="2:20"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</row>
    <row r="868" spans="2:20"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</row>
    <row r="869" spans="2:20"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</row>
    <row r="870" spans="2:20"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</row>
    <row r="871" spans="2:20"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</row>
    <row r="872" spans="2:20"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</row>
    <row r="873" spans="2:20"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</row>
    <row r="874" spans="2:20"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</row>
    <row r="875" spans="2:20"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</row>
    <row r="876" spans="2:20"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</row>
    <row r="877" spans="2:20"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</row>
    <row r="878" spans="2:20"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</row>
    <row r="879" spans="2:20"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</row>
    <row r="880" spans="2:20"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</row>
    <row r="881" spans="2:20"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</row>
    <row r="882" spans="2:20"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</row>
    <row r="883" spans="2:20"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</row>
    <row r="884" spans="2:20"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</row>
    <row r="885" spans="2:20"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</row>
    <row r="886" spans="2:20"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</row>
    <row r="887" spans="2:20"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</row>
    <row r="888" spans="2:20"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</row>
    <row r="889" spans="2:20"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</row>
    <row r="890" spans="2:20"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</row>
    <row r="891" spans="2:20"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</row>
    <row r="892" spans="2:20"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</row>
    <row r="893" spans="2:20"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</row>
    <row r="894" spans="2:20"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</row>
    <row r="895" spans="2:20"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</row>
    <row r="896" spans="2:20"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</row>
    <row r="897" spans="2:20"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</row>
    <row r="898" spans="2:20"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</row>
    <row r="899" spans="2:20"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</row>
    <row r="900" spans="2:20"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</row>
    <row r="901" spans="2:20"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</row>
    <row r="902" spans="2:20"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</row>
    <row r="903" spans="2:20"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</row>
    <row r="904" spans="2:20"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</row>
    <row r="905" spans="2:20"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</row>
    <row r="906" spans="2:20"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</row>
    <row r="907" spans="2:20"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</row>
    <row r="908" spans="2:20"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</row>
    <row r="909" spans="2:20"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</row>
    <row r="910" spans="2:20"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</row>
    <row r="911" spans="2:20"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</row>
    <row r="912" spans="2:20"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</row>
    <row r="913" spans="2:20"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</row>
    <row r="914" spans="2:20"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</row>
    <row r="915" spans="2:20"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</row>
    <row r="916" spans="2:20"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</row>
    <row r="917" spans="2:20"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</row>
    <row r="918" spans="2:20"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</row>
    <row r="919" spans="2:20"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</row>
    <row r="920" spans="2:20"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</row>
    <row r="921" spans="2:20"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</row>
    <row r="922" spans="2:20"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</row>
    <row r="923" spans="2:20"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</row>
    <row r="924" spans="2:20"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</row>
    <row r="925" spans="2:20"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</row>
    <row r="926" spans="2:20"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</row>
    <row r="927" spans="2:20"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</row>
    <row r="928" spans="2:20"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</row>
    <row r="929" spans="2:20"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</row>
    <row r="930" spans="2:20"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</row>
    <row r="931" spans="2:20"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</row>
    <row r="932" spans="2:20"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</row>
    <row r="933" spans="2:20"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</row>
    <row r="934" spans="2:20"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</row>
    <row r="935" spans="2:20"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</row>
    <row r="936" spans="2:20"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</row>
    <row r="937" spans="2:20"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</row>
    <row r="938" spans="2:20"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</row>
    <row r="939" spans="2:20"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</row>
    <row r="940" spans="2:20"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</row>
    <row r="941" spans="2:20"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</row>
    <row r="942" spans="2:20"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</row>
    <row r="943" spans="2:20"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</row>
    <row r="944" spans="2:20"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</row>
    <row r="945" spans="2:20"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</row>
    <row r="946" spans="2:20"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</row>
    <row r="947" spans="2:20"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</row>
    <row r="948" spans="2:20"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</row>
    <row r="949" spans="2:20"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</row>
    <row r="950" spans="2:20"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</row>
    <row r="951" spans="2:20"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</row>
    <row r="952" spans="2:20"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</row>
    <row r="953" spans="2:20"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</row>
    <row r="954" spans="2:20"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</row>
    <row r="955" spans="2:20"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</row>
    <row r="956" spans="2:20"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</row>
    <row r="957" spans="2:20"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</row>
    <row r="958" spans="2:20"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</row>
    <row r="959" spans="2:20"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</row>
    <row r="960" spans="2:20"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</row>
    <row r="961" spans="2:20"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</row>
    <row r="962" spans="2:20"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</row>
    <row r="963" spans="2:20"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</row>
    <row r="964" spans="2:20"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</row>
    <row r="965" spans="2:20"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</row>
    <row r="966" spans="2:20"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</row>
    <row r="967" spans="2:20"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</row>
    <row r="968" spans="2:20"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</row>
    <row r="969" spans="2:20"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</row>
    <row r="970" spans="2:20"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</row>
    <row r="971" spans="2:20"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</row>
    <row r="972" spans="2:20"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</row>
    <row r="973" spans="2:20"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</row>
    <row r="974" spans="2:20"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</row>
    <row r="975" spans="2:20"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</row>
    <row r="976" spans="2:20"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</row>
    <row r="977" spans="2:20"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</row>
    <row r="978" spans="2:20"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</row>
    <row r="979" spans="2:20"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</row>
    <row r="980" spans="2:20"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</row>
    <row r="981" spans="2:20"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</row>
    <row r="982" spans="2:20"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</row>
    <row r="983" spans="2:20"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</row>
    <row r="984" spans="2:20"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</row>
    <row r="985" spans="2:20"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</row>
    <row r="986" spans="2:20"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</row>
    <row r="987" spans="2:20"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</row>
    <row r="988" spans="2:20"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</row>
    <row r="989" spans="2:20"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</row>
    <row r="990" spans="2:20"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</row>
    <row r="991" spans="2:20"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</row>
    <row r="992" spans="2:20"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</row>
    <row r="993" spans="2:20"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</row>
    <row r="994" spans="2:20"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</row>
    <row r="995" spans="2:20"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</row>
    <row r="996" spans="2:20"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</row>
    <row r="997" spans="2:20"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</row>
    <row r="998" spans="2:20"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</row>
    <row r="999" spans="2:20"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</row>
    <row r="1000" spans="2:20"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</row>
    <row r="1001" spans="2:20">
      <c r="B1001" s="79"/>
      <c r="C1001" s="79"/>
      <c r="D1001" s="79"/>
      <c r="E1001" s="79"/>
      <c r="F1001" s="79"/>
      <c r="G1001" s="79"/>
      <c r="H1001" s="79"/>
      <c r="I1001" s="79"/>
      <c r="J1001" s="79"/>
      <c r="K1001" s="79"/>
      <c r="L1001" s="79"/>
      <c r="M1001" s="79"/>
      <c r="N1001" s="79"/>
      <c r="O1001" s="79"/>
      <c r="P1001" s="79"/>
      <c r="Q1001" s="79"/>
      <c r="R1001" s="79"/>
      <c r="S1001" s="79"/>
      <c r="T1001" s="79"/>
    </row>
    <row r="1002" spans="2:20">
      <c r="B1002" s="79"/>
      <c r="C1002" s="79"/>
      <c r="D1002" s="79"/>
      <c r="E1002" s="79"/>
      <c r="F1002" s="79"/>
      <c r="G1002" s="79"/>
      <c r="H1002" s="79"/>
      <c r="I1002" s="79"/>
      <c r="J1002" s="79"/>
      <c r="K1002" s="79"/>
      <c r="L1002" s="79"/>
      <c r="M1002" s="79"/>
      <c r="N1002" s="79"/>
      <c r="O1002" s="79"/>
      <c r="P1002" s="79"/>
      <c r="Q1002" s="79"/>
      <c r="R1002" s="79"/>
      <c r="S1002" s="79"/>
      <c r="T1002" s="79"/>
    </row>
    <row r="1003" spans="2:20">
      <c r="B1003" s="79"/>
      <c r="C1003" s="79"/>
      <c r="D1003" s="79"/>
      <c r="E1003" s="79"/>
      <c r="F1003" s="79"/>
      <c r="G1003" s="79"/>
      <c r="H1003" s="79"/>
      <c r="I1003" s="79"/>
      <c r="J1003" s="79"/>
      <c r="K1003" s="79"/>
      <c r="L1003" s="79"/>
      <c r="M1003" s="79"/>
      <c r="N1003" s="79"/>
      <c r="O1003" s="79"/>
      <c r="P1003" s="79"/>
      <c r="Q1003" s="79"/>
      <c r="R1003" s="79"/>
      <c r="S1003" s="79"/>
      <c r="T1003" s="79"/>
    </row>
    <row r="1004" spans="2:20">
      <c r="B1004" s="79"/>
      <c r="C1004" s="79"/>
      <c r="D1004" s="79"/>
      <c r="E1004" s="79"/>
      <c r="F1004" s="79"/>
      <c r="G1004" s="79"/>
      <c r="H1004" s="79"/>
      <c r="I1004" s="79"/>
      <c r="J1004" s="79"/>
      <c r="K1004" s="79"/>
      <c r="L1004" s="79"/>
      <c r="M1004" s="79"/>
      <c r="N1004" s="79"/>
      <c r="O1004" s="79"/>
      <c r="P1004" s="79"/>
      <c r="Q1004" s="79"/>
      <c r="R1004" s="79"/>
      <c r="S1004" s="79"/>
      <c r="T1004" s="79"/>
    </row>
    <row r="1005" spans="2:20">
      <c r="B1005" s="79"/>
      <c r="C1005" s="79"/>
      <c r="D1005" s="79"/>
      <c r="E1005" s="79"/>
      <c r="F1005" s="79"/>
      <c r="G1005" s="79"/>
      <c r="H1005" s="79"/>
      <c r="I1005" s="79"/>
      <c r="J1005" s="79"/>
      <c r="K1005" s="79"/>
      <c r="L1005" s="79"/>
      <c r="M1005" s="79"/>
      <c r="N1005" s="79"/>
      <c r="O1005" s="79"/>
      <c r="P1005" s="79"/>
      <c r="Q1005" s="79"/>
      <c r="R1005" s="79"/>
      <c r="S1005" s="79"/>
      <c r="T1005" s="79"/>
    </row>
    <row r="1006" spans="2:20">
      <c r="B1006" s="79"/>
      <c r="C1006" s="79"/>
      <c r="D1006" s="79"/>
      <c r="E1006" s="79"/>
      <c r="F1006" s="79"/>
      <c r="G1006" s="79"/>
      <c r="H1006" s="79"/>
      <c r="I1006" s="79"/>
      <c r="J1006" s="79"/>
      <c r="K1006" s="79"/>
      <c r="L1006" s="79"/>
      <c r="M1006" s="79"/>
      <c r="N1006" s="79"/>
      <c r="O1006" s="79"/>
      <c r="P1006" s="79"/>
      <c r="Q1006" s="79"/>
      <c r="R1006" s="79"/>
      <c r="S1006" s="79"/>
      <c r="T1006" s="79"/>
    </row>
    <row r="1007" spans="2:20">
      <c r="B1007" s="79"/>
      <c r="C1007" s="79"/>
      <c r="D1007" s="79"/>
      <c r="E1007" s="79"/>
      <c r="F1007" s="79"/>
      <c r="G1007" s="79"/>
      <c r="H1007" s="79"/>
      <c r="I1007" s="79"/>
      <c r="J1007" s="79"/>
      <c r="K1007" s="79"/>
      <c r="L1007" s="79"/>
      <c r="M1007" s="79"/>
      <c r="N1007" s="79"/>
      <c r="O1007" s="79"/>
      <c r="P1007" s="79"/>
      <c r="Q1007" s="79"/>
      <c r="R1007" s="79"/>
      <c r="S1007" s="79"/>
      <c r="T1007" s="79"/>
    </row>
    <row r="1008" spans="2:20">
      <c r="B1008" s="79"/>
      <c r="C1008" s="79"/>
      <c r="D1008" s="79"/>
      <c r="E1008" s="79"/>
      <c r="F1008" s="79"/>
      <c r="G1008" s="79"/>
      <c r="H1008" s="79"/>
      <c r="I1008" s="79"/>
      <c r="J1008" s="79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</row>
    <row r="1009" spans="2:20">
      <c r="B1009" s="79"/>
      <c r="C1009" s="79"/>
      <c r="D1009" s="79"/>
      <c r="E1009" s="79"/>
      <c r="F1009" s="79"/>
      <c r="G1009" s="79"/>
      <c r="H1009" s="79"/>
      <c r="I1009" s="79"/>
      <c r="J1009" s="79"/>
      <c r="K1009" s="79"/>
      <c r="L1009" s="79"/>
      <c r="M1009" s="79"/>
      <c r="N1009" s="79"/>
      <c r="O1009" s="79"/>
      <c r="P1009" s="79"/>
      <c r="Q1009" s="79"/>
      <c r="R1009" s="79"/>
      <c r="S1009" s="79"/>
      <c r="T1009" s="79"/>
    </row>
    <row r="1010" spans="2:20">
      <c r="B1010" s="79"/>
      <c r="C1010" s="79"/>
      <c r="D1010" s="79"/>
      <c r="E1010" s="79"/>
      <c r="F1010" s="79"/>
      <c r="G1010" s="79"/>
      <c r="H1010" s="79"/>
      <c r="I1010" s="79"/>
      <c r="J1010" s="79"/>
      <c r="K1010" s="79"/>
      <c r="L1010" s="79"/>
      <c r="M1010" s="79"/>
      <c r="N1010" s="79"/>
      <c r="O1010" s="79"/>
      <c r="P1010" s="79"/>
      <c r="Q1010" s="79"/>
      <c r="R1010" s="79"/>
      <c r="S1010" s="79"/>
      <c r="T1010" s="79"/>
    </row>
    <row r="1011" spans="2:20">
      <c r="B1011" s="79"/>
      <c r="C1011" s="79"/>
      <c r="D1011" s="79"/>
      <c r="E1011" s="79"/>
      <c r="F1011" s="79"/>
      <c r="G1011" s="79"/>
      <c r="H1011" s="79"/>
      <c r="I1011" s="79"/>
      <c r="J1011" s="79"/>
      <c r="K1011" s="79"/>
      <c r="L1011" s="79"/>
      <c r="M1011" s="79"/>
      <c r="N1011" s="79"/>
      <c r="O1011" s="79"/>
      <c r="P1011" s="79"/>
      <c r="Q1011" s="79"/>
      <c r="R1011" s="79"/>
      <c r="S1011" s="79"/>
      <c r="T1011" s="79"/>
    </row>
    <row r="1012" spans="2:20">
      <c r="B1012" s="79"/>
      <c r="C1012" s="79"/>
      <c r="D1012" s="79"/>
      <c r="E1012" s="79"/>
      <c r="F1012" s="79"/>
      <c r="G1012" s="79"/>
      <c r="H1012" s="79"/>
      <c r="I1012" s="79"/>
      <c r="J1012" s="79"/>
      <c r="K1012" s="79"/>
      <c r="L1012" s="79"/>
      <c r="M1012" s="79"/>
      <c r="N1012" s="79"/>
      <c r="O1012" s="79"/>
      <c r="P1012" s="79"/>
      <c r="Q1012" s="79"/>
      <c r="R1012" s="79"/>
      <c r="S1012" s="79"/>
      <c r="T1012" s="79"/>
    </row>
    <row r="1013" spans="2:20">
      <c r="B1013" s="79"/>
      <c r="C1013" s="79"/>
      <c r="D1013" s="79"/>
      <c r="E1013" s="79"/>
      <c r="F1013" s="79"/>
      <c r="G1013" s="79"/>
      <c r="H1013" s="79"/>
      <c r="I1013" s="79"/>
      <c r="J1013" s="79"/>
      <c r="K1013" s="79"/>
      <c r="L1013" s="79"/>
      <c r="M1013" s="79"/>
      <c r="N1013" s="79"/>
      <c r="O1013" s="79"/>
      <c r="P1013" s="79"/>
      <c r="Q1013" s="79"/>
      <c r="R1013" s="79"/>
      <c r="S1013" s="79"/>
      <c r="T1013" s="79"/>
    </row>
    <row r="1014" spans="2:20">
      <c r="B1014" s="79"/>
      <c r="C1014" s="79"/>
      <c r="D1014" s="79"/>
      <c r="E1014" s="79"/>
      <c r="F1014" s="79"/>
      <c r="G1014" s="79"/>
      <c r="H1014" s="79"/>
      <c r="I1014" s="79"/>
      <c r="J1014" s="79"/>
      <c r="K1014" s="79"/>
      <c r="L1014" s="79"/>
      <c r="M1014" s="79"/>
      <c r="N1014" s="79"/>
      <c r="O1014" s="79"/>
      <c r="P1014" s="79"/>
      <c r="Q1014" s="79"/>
      <c r="R1014" s="79"/>
      <c r="S1014" s="79"/>
      <c r="T1014" s="79"/>
    </row>
    <row r="1015" spans="2:20">
      <c r="B1015" s="79"/>
      <c r="C1015" s="79"/>
      <c r="D1015" s="79"/>
      <c r="E1015" s="79"/>
      <c r="F1015" s="79"/>
      <c r="G1015" s="79"/>
      <c r="H1015" s="79"/>
      <c r="I1015" s="79"/>
      <c r="J1015" s="79"/>
      <c r="K1015" s="79"/>
      <c r="L1015" s="79"/>
      <c r="M1015" s="79"/>
      <c r="N1015" s="79"/>
      <c r="O1015" s="79"/>
      <c r="P1015" s="79"/>
      <c r="Q1015" s="79"/>
      <c r="R1015" s="79"/>
      <c r="S1015" s="79"/>
      <c r="T1015" s="79"/>
    </row>
    <row r="1016" spans="2:20">
      <c r="B1016" s="79"/>
      <c r="C1016" s="79"/>
      <c r="D1016" s="79"/>
      <c r="E1016" s="79"/>
      <c r="F1016" s="79"/>
      <c r="G1016" s="79"/>
      <c r="H1016" s="79"/>
      <c r="I1016" s="79"/>
      <c r="J1016" s="79"/>
      <c r="K1016" s="79"/>
      <c r="L1016" s="79"/>
      <c r="M1016" s="79"/>
      <c r="N1016" s="79"/>
      <c r="O1016" s="79"/>
      <c r="P1016" s="79"/>
      <c r="Q1016" s="79"/>
      <c r="R1016" s="79"/>
      <c r="S1016" s="79"/>
      <c r="T1016" s="79"/>
    </row>
    <row r="1017" spans="2:20">
      <c r="B1017" s="79"/>
      <c r="C1017" s="79"/>
      <c r="D1017" s="79"/>
      <c r="E1017" s="79"/>
      <c r="F1017" s="79"/>
      <c r="G1017" s="79"/>
      <c r="H1017" s="79"/>
      <c r="I1017" s="79"/>
      <c r="J1017" s="79"/>
      <c r="K1017" s="79"/>
      <c r="L1017" s="79"/>
      <c r="M1017" s="79"/>
      <c r="N1017" s="79"/>
      <c r="O1017" s="79"/>
      <c r="P1017" s="79"/>
      <c r="Q1017" s="79"/>
      <c r="R1017" s="79"/>
      <c r="S1017" s="79"/>
      <c r="T1017" s="79"/>
    </row>
    <row r="1018" spans="2:20">
      <c r="B1018" s="79"/>
      <c r="C1018" s="79"/>
      <c r="D1018" s="79"/>
      <c r="E1018" s="79"/>
      <c r="F1018" s="79"/>
      <c r="G1018" s="79"/>
      <c r="H1018" s="79"/>
      <c r="I1018" s="79"/>
      <c r="J1018" s="79"/>
      <c r="K1018" s="79"/>
      <c r="L1018" s="79"/>
      <c r="M1018" s="79"/>
      <c r="N1018" s="79"/>
      <c r="O1018" s="79"/>
      <c r="P1018" s="79"/>
      <c r="Q1018" s="79"/>
      <c r="R1018" s="79"/>
      <c r="S1018" s="79"/>
      <c r="T1018" s="79"/>
    </row>
    <row r="1019" spans="2:20">
      <c r="B1019" s="79"/>
      <c r="C1019" s="79"/>
      <c r="D1019" s="79"/>
      <c r="E1019" s="79"/>
      <c r="F1019" s="79"/>
      <c r="G1019" s="79"/>
      <c r="H1019" s="79"/>
      <c r="I1019" s="79"/>
      <c r="J1019" s="79"/>
      <c r="K1019" s="79"/>
      <c r="L1019" s="79"/>
      <c r="M1019" s="79"/>
      <c r="N1019" s="79"/>
      <c r="O1019" s="79"/>
      <c r="P1019" s="79"/>
      <c r="Q1019" s="79"/>
      <c r="R1019" s="79"/>
      <c r="S1019" s="79"/>
      <c r="T1019" s="79"/>
    </row>
    <row r="1020" spans="2:20">
      <c r="B1020" s="79"/>
      <c r="C1020" s="79"/>
      <c r="D1020" s="79"/>
      <c r="E1020" s="79"/>
      <c r="F1020" s="79"/>
      <c r="G1020" s="79"/>
      <c r="H1020" s="79"/>
      <c r="I1020" s="79"/>
      <c r="J1020" s="79"/>
      <c r="K1020" s="79"/>
      <c r="L1020" s="79"/>
      <c r="M1020" s="79"/>
      <c r="N1020" s="79"/>
      <c r="O1020" s="79"/>
      <c r="P1020" s="79"/>
      <c r="Q1020" s="79"/>
      <c r="R1020" s="79"/>
      <c r="S1020" s="79"/>
      <c r="T1020" s="79"/>
    </row>
    <row r="1021" spans="2:20">
      <c r="B1021" s="79"/>
      <c r="C1021" s="79"/>
      <c r="D1021" s="79"/>
      <c r="E1021" s="79"/>
      <c r="F1021" s="79"/>
      <c r="G1021" s="79"/>
      <c r="H1021" s="79"/>
      <c r="I1021" s="79"/>
      <c r="J1021" s="79"/>
      <c r="K1021" s="79"/>
      <c r="L1021" s="79"/>
      <c r="M1021" s="79"/>
      <c r="N1021" s="79"/>
      <c r="O1021" s="79"/>
      <c r="P1021" s="79"/>
      <c r="Q1021" s="79"/>
      <c r="R1021" s="79"/>
      <c r="S1021" s="79"/>
      <c r="T1021" s="79"/>
    </row>
    <row r="1022" spans="2:20">
      <c r="B1022" s="79"/>
      <c r="C1022" s="79"/>
      <c r="D1022" s="79"/>
      <c r="E1022" s="79"/>
      <c r="F1022" s="79"/>
      <c r="G1022" s="79"/>
      <c r="H1022" s="79"/>
      <c r="I1022" s="79"/>
      <c r="J1022" s="79"/>
      <c r="K1022" s="79"/>
      <c r="L1022" s="79"/>
      <c r="M1022" s="79"/>
      <c r="N1022" s="79"/>
      <c r="O1022" s="79"/>
      <c r="P1022" s="79"/>
      <c r="Q1022" s="79"/>
      <c r="R1022" s="79"/>
      <c r="S1022" s="79"/>
      <c r="T1022" s="79"/>
    </row>
    <row r="1023" spans="2:20">
      <c r="B1023" s="79"/>
      <c r="C1023" s="79"/>
      <c r="D1023" s="79"/>
      <c r="E1023" s="79"/>
      <c r="F1023" s="79"/>
      <c r="G1023" s="79"/>
      <c r="H1023" s="79"/>
      <c r="I1023" s="79"/>
      <c r="J1023" s="79"/>
      <c r="K1023" s="79"/>
      <c r="L1023" s="79"/>
      <c r="M1023" s="79"/>
      <c r="N1023" s="79"/>
      <c r="O1023" s="79"/>
      <c r="P1023" s="79"/>
      <c r="Q1023" s="79"/>
      <c r="R1023" s="79"/>
      <c r="S1023" s="79"/>
      <c r="T1023" s="79"/>
    </row>
    <row r="1024" spans="2:20">
      <c r="B1024" s="79"/>
      <c r="C1024" s="79"/>
      <c r="D1024" s="79"/>
      <c r="E1024" s="79"/>
      <c r="F1024" s="79"/>
      <c r="G1024" s="79"/>
      <c r="H1024" s="79"/>
      <c r="I1024" s="79"/>
      <c r="J1024" s="79"/>
      <c r="K1024" s="79"/>
      <c r="L1024" s="79"/>
      <c r="M1024" s="79"/>
      <c r="N1024" s="79"/>
      <c r="O1024" s="79"/>
      <c r="P1024" s="79"/>
      <c r="Q1024" s="79"/>
      <c r="R1024" s="79"/>
      <c r="S1024" s="79"/>
      <c r="T1024" s="79"/>
    </row>
    <row r="1025" spans="2:20">
      <c r="B1025" s="79"/>
      <c r="C1025" s="79"/>
      <c r="D1025" s="79"/>
      <c r="E1025" s="79"/>
      <c r="F1025" s="79"/>
      <c r="G1025" s="79"/>
      <c r="H1025" s="79"/>
      <c r="I1025" s="79"/>
      <c r="J1025" s="79"/>
      <c r="K1025" s="79"/>
      <c r="L1025" s="79"/>
      <c r="M1025" s="79"/>
      <c r="N1025" s="79"/>
      <c r="O1025" s="79"/>
      <c r="P1025" s="79"/>
      <c r="Q1025" s="79"/>
      <c r="R1025" s="79"/>
      <c r="S1025" s="79"/>
      <c r="T1025" s="79"/>
    </row>
    <row r="1026" spans="2:20">
      <c r="B1026" s="79"/>
      <c r="C1026" s="79"/>
      <c r="D1026" s="79"/>
      <c r="E1026" s="79"/>
      <c r="F1026" s="79"/>
      <c r="G1026" s="79"/>
      <c r="H1026" s="79"/>
      <c r="I1026" s="79"/>
      <c r="J1026" s="79"/>
      <c r="K1026" s="79"/>
      <c r="L1026" s="79"/>
      <c r="M1026" s="79"/>
      <c r="N1026" s="79"/>
      <c r="O1026" s="79"/>
      <c r="P1026" s="79"/>
      <c r="Q1026" s="79"/>
      <c r="R1026" s="79"/>
      <c r="S1026" s="79"/>
      <c r="T1026" s="79"/>
    </row>
    <row r="1027" spans="2:20">
      <c r="B1027" s="79"/>
      <c r="C1027" s="79"/>
      <c r="D1027" s="79"/>
      <c r="E1027" s="79"/>
      <c r="F1027" s="79"/>
      <c r="G1027" s="79"/>
      <c r="H1027" s="79"/>
      <c r="I1027" s="79"/>
      <c r="J1027" s="79"/>
      <c r="K1027" s="79"/>
      <c r="L1027" s="79"/>
      <c r="M1027" s="79"/>
      <c r="N1027" s="79"/>
      <c r="O1027" s="79"/>
      <c r="P1027" s="79"/>
      <c r="Q1027" s="79"/>
      <c r="R1027" s="79"/>
      <c r="S1027" s="79"/>
      <c r="T1027" s="79"/>
    </row>
    <row r="1028" spans="2:20">
      <c r="B1028" s="79"/>
      <c r="C1028" s="79"/>
      <c r="D1028" s="79"/>
      <c r="E1028" s="79"/>
      <c r="F1028" s="79"/>
      <c r="G1028" s="79"/>
      <c r="H1028" s="79"/>
      <c r="I1028" s="79"/>
      <c r="J1028" s="79"/>
      <c r="K1028" s="79"/>
      <c r="L1028" s="79"/>
      <c r="M1028" s="79"/>
      <c r="N1028" s="79"/>
      <c r="O1028" s="79"/>
      <c r="P1028" s="79"/>
      <c r="Q1028" s="79"/>
      <c r="R1028" s="79"/>
      <c r="S1028" s="79"/>
      <c r="T1028" s="79"/>
    </row>
    <row r="1029" spans="2:20">
      <c r="B1029" s="79"/>
      <c r="C1029" s="79"/>
      <c r="D1029" s="79"/>
      <c r="E1029" s="79"/>
      <c r="F1029" s="79"/>
      <c r="G1029" s="79"/>
      <c r="H1029" s="79"/>
      <c r="I1029" s="79"/>
      <c r="J1029" s="79"/>
      <c r="K1029" s="79"/>
      <c r="L1029" s="79"/>
      <c r="M1029" s="79"/>
      <c r="N1029" s="79"/>
      <c r="O1029" s="79"/>
      <c r="P1029" s="79"/>
      <c r="Q1029" s="79"/>
      <c r="R1029" s="79"/>
      <c r="S1029" s="79"/>
      <c r="T1029" s="79"/>
    </row>
    <row r="1030" spans="2:20">
      <c r="B1030" s="79"/>
      <c r="C1030" s="79"/>
      <c r="D1030" s="79"/>
      <c r="E1030" s="79"/>
      <c r="F1030" s="79"/>
      <c r="G1030" s="79"/>
      <c r="H1030" s="79"/>
      <c r="I1030" s="79"/>
      <c r="J1030" s="79"/>
      <c r="K1030" s="79"/>
      <c r="L1030" s="79"/>
      <c r="M1030" s="79"/>
      <c r="N1030" s="79"/>
      <c r="O1030" s="79"/>
      <c r="P1030" s="79"/>
      <c r="Q1030" s="79"/>
      <c r="R1030" s="79"/>
      <c r="S1030" s="79"/>
      <c r="T1030" s="79"/>
    </row>
    <row r="1031" spans="2:20">
      <c r="B1031" s="79"/>
      <c r="C1031" s="79"/>
      <c r="D1031" s="79"/>
      <c r="E1031" s="79"/>
      <c r="F1031" s="79"/>
      <c r="G1031" s="79"/>
      <c r="H1031" s="79"/>
      <c r="I1031" s="79"/>
      <c r="J1031" s="79"/>
      <c r="K1031" s="79"/>
      <c r="L1031" s="79"/>
      <c r="M1031" s="79"/>
      <c r="N1031" s="79"/>
      <c r="O1031" s="79"/>
      <c r="P1031" s="79"/>
      <c r="Q1031" s="79"/>
      <c r="R1031" s="79"/>
      <c r="S1031" s="79"/>
      <c r="T1031" s="79"/>
    </row>
    <row r="1032" spans="2:20">
      <c r="B1032" s="79"/>
      <c r="C1032" s="79"/>
      <c r="D1032" s="79"/>
      <c r="E1032" s="79"/>
      <c r="F1032" s="79"/>
      <c r="G1032" s="79"/>
      <c r="H1032" s="79"/>
      <c r="I1032" s="79"/>
      <c r="J1032" s="79"/>
      <c r="K1032" s="79"/>
      <c r="L1032" s="79"/>
      <c r="M1032" s="79"/>
      <c r="N1032" s="79"/>
      <c r="O1032" s="79"/>
      <c r="P1032" s="79"/>
      <c r="Q1032" s="79"/>
      <c r="R1032" s="79"/>
      <c r="S1032" s="79"/>
      <c r="T1032" s="79"/>
    </row>
    <row r="1033" spans="2:20">
      <c r="B1033" s="79"/>
      <c r="C1033" s="79"/>
      <c r="D1033" s="79"/>
      <c r="E1033" s="79"/>
      <c r="F1033" s="79"/>
      <c r="G1033" s="79"/>
      <c r="H1033" s="79"/>
      <c r="I1033" s="79"/>
      <c r="J1033" s="79"/>
      <c r="K1033" s="79"/>
      <c r="L1033" s="79"/>
      <c r="M1033" s="79"/>
      <c r="N1033" s="79"/>
      <c r="O1033" s="79"/>
      <c r="P1033" s="79"/>
      <c r="Q1033" s="79"/>
      <c r="R1033" s="79"/>
      <c r="S1033" s="79"/>
      <c r="T1033" s="79"/>
    </row>
    <row r="1034" spans="2:20">
      <c r="B1034" s="79"/>
      <c r="C1034" s="79"/>
      <c r="D1034" s="79"/>
      <c r="E1034" s="79"/>
      <c r="F1034" s="79"/>
      <c r="G1034" s="79"/>
      <c r="H1034" s="79"/>
      <c r="I1034" s="79"/>
      <c r="J1034" s="79"/>
      <c r="K1034" s="79"/>
      <c r="L1034" s="79"/>
      <c r="M1034" s="79"/>
      <c r="N1034" s="79"/>
      <c r="O1034" s="79"/>
      <c r="P1034" s="79"/>
      <c r="Q1034" s="79"/>
      <c r="R1034" s="79"/>
      <c r="S1034" s="79"/>
      <c r="T1034" s="79"/>
    </row>
    <row r="1035" spans="2:20">
      <c r="B1035" s="79"/>
      <c r="C1035" s="79"/>
      <c r="D1035" s="79"/>
      <c r="E1035" s="79"/>
      <c r="F1035" s="79"/>
      <c r="G1035" s="79"/>
      <c r="H1035" s="79"/>
      <c r="I1035" s="79"/>
      <c r="J1035" s="79"/>
      <c r="K1035" s="79"/>
      <c r="L1035" s="79"/>
      <c r="M1035" s="79"/>
      <c r="N1035" s="79"/>
      <c r="O1035" s="79"/>
      <c r="P1035" s="79"/>
      <c r="Q1035" s="79"/>
      <c r="R1035" s="79"/>
      <c r="S1035" s="79"/>
      <c r="T1035" s="79"/>
    </row>
    <row r="1036" spans="2:20">
      <c r="B1036" s="79"/>
      <c r="C1036" s="79"/>
      <c r="D1036" s="79"/>
      <c r="E1036" s="79"/>
      <c r="F1036" s="79"/>
      <c r="G1036" s="79"/>
      <c r="H1036" s="79"/>
      <c r="I1036" s="79"/>
      <c r="J1036" s="79"/>
      <c r="K1036" s="79"/>
      <c r="L1036" s="79"/>
      <c r="M1036" s="79"/>
      <c r="N1036" s="79"/>
      <c r="O1036" s="79"/>
      <c r="P1036" s="79"/>
      <c r="Q1036" s="79"/>
      <c r="R1036" s="79"/>
      <c r="S1036" s="79"/>
      <c r="T1036" s="79"/>
    </row>
    <row r="1037" spans="2:20">
      <c r="B1037" s="79"/>
      <c r="C1037" s="79"/>
      <c r="D1037" s="79"/>
      <c r="E1037" s="79"/>
      <c r="F1037" s="79"/>
      <c r="G1037" s="79"/>
      <c r="H1037" s="79"/>
      <c r="I1037" s="79"/>
      <c r="J1037" s="79"/>
      <c r="K1037" s="79"/>
      <c r="L1037" s="79"/>
      <c r="M1037" s="79"/>
      <c r="N1037" s="79"/>
      <c r="O1037" s="79"/>
      <c r="P1037" s="79"/>
      <c r="Q1037" s="79"/>
      <c r="R1037" s="79"/>
      <c r="S1037" s="79"/>
      <c r="T1037" s="79"/>
    </row>
    <row r="1038" spans="2:20">
      <c r="B1038" s="79"/>
      <c r="C1038" s="79"/>
      <c r="D1038" s="79"/>
      <c r="E1038" s="79"/>
      <c r="F1038" s="79"/>
      <c r="G1038" s="79"/>
      <c r="H1038" s="79"/>
      <c r="I1038" s="79"/>
      <c r="J1038" s="79"/>
      <c r="K1038" s="79"/>
      <c r="L1038" s="79"/>
      <c r="M1038" s="79"/>
      <c r="N1038" s="79"/>
      <c r="O1038" s="79"/>
      <c r="P1038" s="79"/>
      <c r="Q1038" s="79"/>
      <c r="R1038" s="79"/>
      <c r="S1038" s="79"/>
      <c r="T1038" s="79"/>
    </row>
    <row r="1039" spans="2:20">
      <c r="B1039" s="79"/>
      <c r="C1039" s="79"/>
      <c r="D1039" s="79"/>
      <c r="E1039" s="79"/>
      <c r="F1039" s="79"/>
      <c r="G1039" s="79"/>
      <c r="H1039" s="79"/>
      <c r="I1039" s="79"/>
      <c r="J1039" s="79"/>
      <c r="K1039" s="79"/>
      <c r="L1039" s="79"/>
      <c r="M1039" s="79"/>
      <c r="N1039" s="79"/>
      <c r="O1039" s="79"/>
      <c r="P1039" s="79"/>
      <c r="Q1039" s="79"/>
      <c r="R1039" s="79"/>
      <c r="S1039" s="79"/>
      <c r="T1039" s="79"/>
    </row>
    <row r="1040" spans="2:20">
      <c r="B1040" s="79"/>
      <c r="C1040" s="79"/>
      <c r="D1040" s="79"/>
      <c r="E1040" s="79"/>
      <c r="F1040" s="79"/>
      <c r="G1040" s="79"/>
      <c r="H1040" s="79"/>
      <c r="I1040" s="79"/>
      <c r="J1040" s="79"/>
      <c r="K1040" s="79"/>
      <c r="L1040" s="79"/>
      <c r="M1040" s="79"/>
      <c r="N1040" s="79"/>
      <c r="O1040" s="79"/>
      <c r="P1040" s="79"/>
      <c r="Q1040" s="79"/>
      <c r="R1040" s="79"/>
      <c r="S1040" s="79"/>
      <c r="T1040" s="79"/>
    </row>
    <row r="1041" spans="2:20">
      <c r="B1041" s="79"/>
      <c r="C1041" s="79"/>
      <c r="D1041" s="79"/>
      <c r="E1041" s="79"/>
      <c r="F1041" s="79"/>
      <c r="G1041" s="79"/>
      <c r="H1041" s="79"/>
      <c r="I1041" s="79"/>
      <c r="J1041" s="79"/>
      <c r="K1041" s="79"/>
      <c r="L1041" s="79"/>
      <c r="M1041" s="79"/>
      <c r="N1041" s="79"/>
      <c r="O1041" s="79"/>
      <c r="P1041" s="79"/>
      <c r="Q1041" s="79"/>
      <c r="R1041" s="79"/>
      <c r="S1041" s="79"/>
      <c r="T1041" s="79"/>
    </row>
    <row r="1042" spans="2:20">
      <c r="B1042" s="79"/>
      <c r="C1042" s="79"/>
      <c r="D1042" s="79"/>
      <c r="E1042" s="79"/>
      <c r="F1042" s="79"/>
      <c r="G1042" s="79"/>
      <c r="H1042" s="79"/>
      <c r="I1042" s="79"/>
      <c r="J1042" s="79"/>
      <c r="K1042" s="79"/>
      <c r="L1042" s="79"/>
      <c r="M1042" s="79"/>
      <c r="N1042" s="79"/>
      <c r="O1042" s="79"/>
      <c r="P1042" s="79"/>
      <c r="Q1042" s="79"/>
      <c r="R1042" s="79"/>
      <c r="S1042" s="79"/>
      <c r="T1042" s="79"/>
    </row>
    <row r="1043" spans="2:20">
      <c r="B1043" s="79"/>
      <c r="C1043" s="79"/>
      <c r="D1043" s="79"/>
      <c r="E1043" s="79"/>
      <c r="F1043" s="79"/>
      <c r="G1043" s="79"/>
      <c r="H1043" s="79"/>
      <c r="I1043" s="79"/>
      <c r="J1043" s="79"/>
      <c r="K1043" s="79"/>
      <c r="L1043" s="79"/>
      <c r="M1043" s="79"/>
      <c r="N1043" s="79"/>
      <c r="O1043" s="79"/>
      <c r="P1043" s="79"/>
      <c r="Q1043" s="79"/>
      <c r="R1043" s="79"/>
      <c r="S1043" s="79"/>
      <c r="T1043" s="79"/>
    </row>
    <row r="1044" spans="2:20">
      <c r="B1044" s="79"/>
      <c r="C1044" s="79"/>
      <c r="D1044" s="79"/>
      <c r="E1044" s="79"/>
      <c r="F1044" s="79"/>
      <c r="G1044" s="79"/>
      <c r="H1044" s="79"/>
      <c r="I1044" s="79"/>
      <c r="J1044" s="79"/>
      <c r="K1044" s="79"/>
      <c r="L1044" s="79"/>
      <c r="M1044" s="79"/>
      <c r="N1044" s="79"/>
      <c r="O1044" s="79"/>
      <c r="P1044" s="79"/>
      <c r="Q1044" s="79"/>
      <c r="R1044" s="79"/>
      <c r="S1044" s="79"/>
      <c r="T1044" s="79"/>
    </row>
    <row r="1045" spans="2:20">
      <c r="B1045" s="79"/>
      <c r="C1045" s="79"/>
      <c r="D1045" s="79"/>
      <c r="E1045" s="79"/>
      <c r="F1045" s="79"/>
      <c r="G1045" s="79"/>
      <c r="H1045" s="79"/>
      <c r="I1045" s="79"/>
      <c r="J1045" s="79"/>
      <c r="K1045" s="79"/>
      <c r="L1045" s="79"/>
      <c r="M1045" s="79"/>
      <c r="N1045" s="79"/>
      <c r="O1045" s="79"/>
      <c r="P1045" s="79"/>
      <c r="Q1045" s="79"/>
      <c r="R1045" s="79"/>
      <c r="S1045" s="79"/>
      <c r="T1045" s="79"/>
    </row>
    <row r="1046" spans="2:20">
      <c r="B1046" s="79"/>
      <c r="C1046" s="79"/>
      <c r="D1046" s="79"/>
      <c r="E1046" s="79"/>
      <c r="F1046" s="79"/>
      <c r="G1046" s="79"/>
      <c r="H1046" s="79"/>
      <c r="I1046" s="79"/>
      <c r="J1046" s="79"/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</row>
    <row r="1047" spans="2:20">
      <c r="B1047" s="79"/>
      <c r="C1047" s="79"/>
      <c r="D1047" s="79"/>
      <c r="E1047" s="79"/>
      <c r="F1047" s="79"/>
      <c r="G1047" s="79"/>
      <c r="H1047" s="79"/>
      <c r="I1047" s="79"/>
      <c r="J1047" s="79"/>
      <c r="K1047" s="79"/>
      <c r="L1047" s="79"/>
      <c r="M1047" s="79"/>
      <c r="N1047" s="79"/>
      <c r="O1047" s="79"/>
      <c r="P1047" s="79"/>
      <c r="Q1047" s="79"/>
      <c r="R1047" s="79"/>
      <c r="S1047" s="79"/>
      <c r="T1047" s="79"/>
    </row>
    <row r="1048" spans="2:20">
      <c r="B1048" s="79"/>
      <c r="C1048" s="79"/>
      <c r="D1048" s="79"/>
      <c r="E1048" s="79"/>
      <c r="F1048" s="79"/>
      <c r="G1048" s="79"/>
      <c r="H1048" s="79"/>
      <c r="I1048" s="79"/>
      <c r="J1048" s="79"/>
      <c r="K1048" s="79"/>
      <c r="L1048" s="79"/>
      <c r="M1048" s="79"/>
      <c r="N1048" s="79"/>
      <c r="O1048" s="79"/>
      <c r="P1048" s="79"/>
      <c r="Q1048" s="79"/>
      <c r="R1048" s="79"/>
      <c r="S1048" s="79"/>
      <c r="T1048" s="79"/>
    </row>
    <row r="1049" spans="2:20">
      <c r="B1049" s="79"/>
      <c r="C1049" s="79"/>
      <c r="D1049" s="79"/>
      <c r="E1049" s="79"/>
      <c r="F1049" s="79"/>
      <c r="G1049" s="79"/>
      <c r="H1049" s="79"/>
      <c r="I1049" s="79"/>
      <c r="J1049" s="79"/>
      <c r="K1049" s="79"/>
      <c r="L1049" s="79"/>
      <c r="M1049" s="79"/>
      <c r="N1049" s="79"/>
      <c r="O1049" s="79"/>
      <c r="P1049" s="79"/>
      <c r="Q1049" s="79"/>
      <c r="R1049" s="79"/>
      <c r="S1049" s="79"/>
      <c r="T1049" s="79"/>
    </row>
    <row r="1050" spans="2:20">
      <c r="B1050" s="79"/>
      <c r="C1050" s="79"/>
      <c r="D1050" s="79"/>
      <c r="E1050" s="79"/>
      <c r="F1050" s="79"/>
      <c r="G1050" s="79"/>
      <c r="H1050" s="79"/>
      <c r="I1050" s="79"/>
      <c r="J1050" s="79"/>
      <c r="K1050" s="79"/>
      <c r="L1050" s="79"/>
      <c r="M1050" s="79"/>
      <c r="N1050" s="79"/>
      <c r="O1050" s="79"/>
      <c r="P1050" s="79"/>
      <c r="Q1050" s="79"/>
      <c r="R1050" s="79"/>
      <c r="S1050" s="79"/>
      <c r="T1050" s="79"/>
    </row>
    <row r="1051" spans="2:20">
      <c r="B1051" s="79"/>
      <c r="C1051" s="79"/>
      <c r="D1051" s="79"/>
      <c r="E1051" s="79"/>
      <c r="F1051" s="79"/>
      <c r="G1051" s="79"/>
      <c r="H1051" s="79"/>
      <c r="I1051" s="79"/>
      <c r="J1051" s="79"/>
      <c r="K1051" s="79"/>
      <c r="L1051" s="79"/>
      <c r="M1051" s="79"/>
      <c r="N1051" s="79"/>
      <c r="O1051" s="79"/>
      <c r="P1051" s="79"/>
      <c r="Q1051" s="79"/>
      <c r="R1051" s="79"/>
      <c r="S1051" s="79"/>
      <c r="T1051" s="79"/>
    </row>
    <row r="1052" spans="2:20">
      <c r="B1052" s="79"/>
      <c r="C1052" s="79"/>
      <c r="D1052" s="79"/>
      <c r="E1052" s="79"/>
      <c r="F1052" s="79"/>
      <c r="G1052" s="79"/>
      <c r="H1052" s="79"/>
      <c r="I1052" s="79"/>
      <c r="J1052" s="79"/>
      <c r="K1052" s="79"/>
      <c r="L1052" s="79"/>
      <c r="M1052" s="79"/>
      <c r="N1052" s="79"/>
      <c r="O1052" s="79"/>
      <c r="P1052" s="79"/>
      <c r="Q1052" s="79"/>
      <c r="R1052" s="79"/>
      <c r="S1052" s="79"/>
      <c r="T1052" s="79"/>
    </row>
    <row r="1053" spans="2:20">
      <c r="B1053" s="79"/>
      <c r="C1053" s="79"/>
      <c r="D1053" s="79"/>
      <c r="E1053" s="79"/>
      <c r="F1053" s="79"/>
      <c r="G1053" s="79"/>
      <c r="H1053" s="79"/>
      <c r="I1053" s="79"/>
      <c r="J1053" s="79"/>
      <c r="K1053" s="79"/>
      <c r="L1053" s="79"/>
      <c r="M1053" s="79"/>
      <c r="N1053" s="79"/>
      <c r="O1053" s="79"/>
      <c r="P1053" s="79"/>
      <c r="Q1053" s="79"/>
      <c r="R1053" s="79"/>
      <c r="S1053" s="79"/>
      <c r="T1053" s="79"/>
    </row>
    <row r="1054" spans="2:20">
      <c r="B1054" s="79"/>
      <c r="C1054" s="79"/>
      <c r="D1054" s="79"/>
      <c r="E1054" s="79"/>
      <c r="F1054" s="79"/>
      <c r="G1054" s="79"/>
      <c r="H1054" s="79"/>
      <c r="I1054" s="79"/>
      <c r="J1054" s="79"/>
      <c r="K1054" s="79"/>
      <c r="L1054" s="79"/>
      <c r="M1054" s="79"/>
      <c r="N1054" s="79"/>
      <c r="O1054" s="79"/>
      <c r="P1054" s="79"/>
      <c r="Q1054" s="79"/>
      <c r="R1054" s="79"/>
      <c r="S1054" s="79"/>
      <c r="T1054" s="79"/>
    </row>
    <row r="1055" spans="2:20">
      <c r="B1055" s="79"/>
      <c r="C1055" s="79"/>
      <c r="D1055" s="79"/>
      <c r="E1055" s="79"/>
      <c r="F1055" s="79"/>
      <c r="G1055" s="79"/>
      <c r="H1055" s="79"/>
      <c r="I1055" s="79"/>
      <c r="J1055" s="79"/>
      <c r="K1055" s="79"/>
      <c r="L1055" s="79"/>
      <c r="M1055" s="79"/>
      <c r="N1055" s="79"/>
      <c r="O1055" s="79"/>
      <c r="P1055" s="79"/>
      <c r="Q1055" s="79"/>
      <c r="R1055" s="79"/>
      <c r="S1055" s="79"/>
      <c r="T1055" s="79"/>
    </row>
    <row r="1056" spans="2:20">
      <c r="B1056" s="79"/>
      <c r="C1056" s="79"/>
      <c r="D1056" s="79"/>
      <c r="E1056" s="79"/>
      <c r="F1056" s="79"/>
      <c r="G1056" s="79"/>
      <c r="H1056" s="79"/>
      <c r="I1056" s="79"/>
      <c r="J1056" s="79"/>
      <c r="K1056" s="79"/>
      <c r="L1056" s="79"/>
      <c r="M1056" s="79"/>
      <c r="N1056" s="79"/>
      <c r="O1056" s="79"/>
      <c r="P1056" s="79"/>
      <c r="Q1056" s="79"/>
      <c r="R1056" s="79"/>
      <c r="S1056" s="79"/>
      <c r="T1056" s="79"/>
    </row>
    <row r="1057" spans="2:20">
      <c r="B1057" s="79"/>
      <c r="C1057" s="79"/>
      <c r="D1057" s="79"/>
      <c r="E1057" s="79"/>
      <c r="F1057" s="79"/>
      <c r="G1057" s="79"/>
      <c r="H1057" s="79"/>
      <c r="I1057" s="79"/>
      <c r="J1057" s="79"/>
      <c r="K1057" s="79"/>
      <c r="L1057" s="79"/>
      <c r="M1057" s="79"/>
      <c r="N1057" s="79"/>
      <c r="O1057" s="79"/>
      <c r="P1057" s="79"/>
      <c r="Q1057" s="79"/>
      <c r="R1057" s="79"/>
      <c r="S1057" s="79"/>
      <c r="T1057" s="79"/>
    </row>
    <row r="1058" spans="2:20">
      <c r="B1058" s="79"/>
      <c r="C1058" s="79"/>
      <c r="D1058" s="79"/>
      <c r="E1058" s="79"/>
      <c r="F1058" s="79"/>
      <c r="G1058" s="79"/>
      <c r="H1058" s="79"/>
      <c r="I1058" s="79"/>
      <c r="J1058" s="79"/>
      <c r="K1058" s="79"/>
      <c r="L1058" s="79"/>
      <c r="M1058" s="79"/>
      <c r="N1058" s="79"/>
      <c r="O1058" s="79"/>
      <c r="P1058" s="79"/>
      <c r="Q1058" s="79"/>
      <c r="R1058" s="79"/>
      <c r="S1058" s="79"/>
      <c r="T1058" s="79"/>
    </row>
    <row r="1059" spans="2:20">
      <c r="B1059" s="79"/>
      <c r="C1059" s="79"/>
      <c r="D1059" s="79"/>
      <c r="E1059" s="79"/>
      <c r="F1059" s="79"/>
      <c r="G1059" s="79"/>
      <c r="H1059" s="79"/>
      <c r="I1059" s="79"/>
      <c r="J1059" s="79"/>
      <c r="K1059" s="79"/>
      <c r="L1059" s="79"/>
      <c r="M1059" s="79"/>
      <c r="N1059" s="79"/>
      <c r="O1059" s="79"/>
      <c r="P1059" s="79"/>
      <c r="Q1059" s="79"/>
      <c r="R1059" s="79"/>
      <c r="S1059" s="79"/>
      <c r="T1059" s="79"/>
    </row>
    <row r="1060" spans="2:20">
      <c r="B1060" s="79"/>
      <c r="C1060" s="79"/>
      <c r="D1060" s="79"/>
      <c r="E1060" s="79"/>
      <c r="F1060" s="79"/>
      <c r="G1060" s="79"/>
      <c r="H1060" s="79"/>
      <c r="I1060" s="79"/>
      <c r="J1060" s="79"/>
      <c r="K1060" s="79"/>
      <c r="L1060" s="79"/>
      <c r="M1060" s="79"/>
      <c r="N1060" s="79"/>
      <c r="O1060" s="79"/>
      <c r="P1060" s="79"/>
      <c r="Q1060" s="79"/>
      <c r="R1060" s="79"/>
      <c r="S1060" s="79"/>
      <c r="T1060" s="79"/>
    </row>
    <row r="1061" spans="2:20">
      <c r="B1061" s="79"/>
      <c r="C1061" s="79"/>
      <c r="D1061" s="79"/>
      <c r="E1061" s="79"/>
      <c r="F1061" s="79"/>
      <c r="G1061" s="79"/>
      <c r="H1061" s="79"/>
      <c r="I1061" s="79"/>
      <c r="J1061" s="79"/>
      <c r="K1061" s="79"/>
      <c r="L1061" s="79"/>
      <c r="M1061" s="79"/>
      <c r="N1061" s="79"/>
      <c r="O1061" s="79"/>
      <c r="P1061" s="79"/>
      <c r="Q1061" s="79"/>
      <c r="R1061" s="79"/>
      <c r="S1061" s="79"/>
      <c r="T1061" s="79"/>
    </row>
    <row r="1062" spans="2:20">
      <c r="B1062" s="79"/>
      <c r="C1062" s="79"/>
      <c r="D1062" s="79"/>
      <c r="E1062" s="79"/>
      <c r="F1062" s="79"/>
      <c r="G1062" s="79"/>
      <c r="H1062" s="79"/>
      <c r="I1062" s="79"/>
      <c r="J1062" s="79"/>
      <c r="K1062" s="79"/>
      <c r="L1062" s="79"/>
      <c r="M1062" s="79"/>
      <c r="N1062" s="79"/>
      <c r="O1062" s="79"/>
      <c r="P1062" s="79"/>
      <c r="Q1062" s="79"/>
      <c r="R1062" s="79"/>
      <c r="S1062" s="79"/>
      <c r="T1062" s="79"/>
    </row>
    <row r="1063" spans="2:20">
      <c r="B1063" s="79"/>
      <c r="C1063" s="79"/>
      <c r="D1063" s="79"/>
      <c r="E1063" s="79"/>
      <c r="F1063" s="79"/>
      <c r="G1063" s="79"/>
      <c r="H1063" s="79"/>
      <c r="I1063" s="79"/>
      <c r="J1063" s="79"/>
      <c r="K1063" s="79"/>
      <c r="L1063" s="79"/>
      <c r="M1063" s="79"/>
      <c r="N1063" s="79"/>
      <c r="O1063" s="79"/>
      <c r="P1063" s="79"/>
      <c r="Q1063" s="79"/>
      <c r="R1063" s="79"/>
      <c r="S1063" s="79"/>
      <c r="T1063" s="79"/>
    </row>
    <row r="1064" spans="2:20">
      <c r="B1064" s="79"/>
      <c r="C1064" s="79"/>
      <c r="D1064" s="79"/>
      <c r="E1064" s="79"/>
      <c r="F1064" s="79"/>
      <c r="G1064" s="79"/>
      <c r="H1064" s="79"/>
      <c r="I1064" s="79"/>
      <c r="J1064" s="79"/>
      <c r="K1064" s="79"/>
      <c r="L1064" s="79"/>
      <c r="M1064" s="79"/>
      <c r="N1064" s="79"/>
      <c r="O1064" s="79"/>
      <c r="P1064" s="79"/>
      <c r="Q1064" s="79"/>
      <c r="R1064" s="79"/>
      <c r="S1064" s="79"/>
      <c r="T1064" s="79"/>
    </row>
    <row r="1065" spans="2:20">
      <c r="B1065" s="79"/>
      <c r="C1065" s="79"/>
      <c r="D1065" s="79"/>
      <c r="E1065" s="79"/>
      <c r="F1065" s="79"/>
      <c r="G1065" s="79"/>
      <c r="H1065" s="79"/>
      <c r="I1065" s="79"/>
      <c r="J1065" s="79"/>
      <c r="K1065" s="79"/>
      <c r="L1065" s="79"/>
      <c r="M1065" s="79"/>
      <c r="N1065" s="79"/>
      <c r="O1065" s="79"/>
      <c r="P1065" s="79"/>
      <c r="Q1065" s="79"/>
      <c r="R1065" s="79"/>
      <c r="S1065" s="79"/>
      <c r="T1065" s="79"/>
    </row>
    <row r="1066" spans="2:20">
      <c r="B1066" s="79"/>
      <c r="C1066" s="79"/>
      <c r="D1066" s="79"/>
      <c r="E1066" s="79"/>
      <c r="F1066" s="79"/>
      <c r="G1066" s="79"/>
      <c r="H1066" s="79"/>
      <c r="I1066" s="79"/>
      <c r="J1066" s="79"/>
      <c r="K1066" s="79"/>
      <c r="L1066" s="79"/>
      <c r="M1066" s="79"/>
      <c r="N1066" s="79"/>
      <c r="O1066" s="79"/>
      <c r="P1066" s="79"/>
      <c r="Q1066" s="79"/>
      <c r="R1066" s="79"/>
      <c r="S1066" s="79"/>
      <c r="T1066" s="79"/>
    </row>
    <row r="1067" spans="2:20">
      <c r="B1067" s="79"/>
      <c r="C1067" s="79"/>
      <c r="D1067" s="79"/>
      <c r="E1067" s="79"/>
      <c r="F1067" s="79"/>
      <c r="G1067" s="79"/>
      <c r="H1067" s="79"/>
      <c r="I1067" s="79"/>
      <c r="J1067" s="79"/>
      <c r="K1067" s="79"/>
      <c r="L1067" s="79"/>
      <c r="M1067" s="79"/>
      <c r="N1067" s="79"/>
      <c r="O1067" s="79"/>
      <c r="P1067" s="79"/>
      <c r="Q1067" s="79"/>
      <c r="R1067" s="79"/>
      <c r="S1067" s="79"/>
      <c r="T1067" s="79"/>
    </row>
    <row r="1068" spans="2:20">
      <c r="B1068" s="79"/>
      <c r="C1068" s="79"/>
      <c r="D1068" s="79"/>
      <c r="E1068" s="79"/>
      <c r="F1068" s="79"/>
      <c r="G1068" s="79"/>
      <c r="H1068" s="79"/>
      <c r="I1068" s="79"/>
      <c r="J1068" s="79"/>
      <c r="K1068" s="79"/>
      <c r="L1068" s="79"/>
      <c r="M1068" s="79"/>
      <c r="N1068" s="79"/>
      <c r="O1068" s="79"/>
      <c r="P1068" s="79"/>
      <c r="Q1068" s="79"/>
      <c r="R1068" s="79"/>
      <c r="S1068" s="79"/>
      <c r="T1068" s="79"/>
    </row>
    <row r="1069" spans="2:20">
      <c r="B1069" s="79"/>
      <c r="C1069" s="79"/>
      <c r="D1069" s="79"/>
      <c r="E1069" s="79"/>
      <c r="F1069" s="79"/>
      <c r="G1069" s="79"/>
      <c r="H1069" s="79"/>
      <c r="I1069" s="79"/>
      <c r="J1069" s="79"/>
      <c r="K1069" s="79"/>
      <c r="L1069" s="79"/>
      <c r="M1069" s="79"/>
      <c r="N1069" s="79"/>
      <c r="O1069" s="79"/>
      <c r="P1069" s="79"/>
      <c r="Q1069" s="79"/>
      <c r="R1069" s="79"/>
      <c r="S1069" s="79"/>
      <c r="T1069" s="79"/>
    </row>
    <row r="1070" spans="2:20">
      <c r="B1070" s="79"/>
      <c r="C1070" s="79"/>
      <c r="D1070" s="79"/>
      <c r="E1070" s="79"/>
      <c r="F1070" s="79"/>
      <c r="G1070" s="79"/>
      <c r="H1070" s="79"/>
      <c r="I1070" s="79"/>
      <c r="J1070" s="79"/>
      <c r="K1070" s="79"/>
      <c r="L1070" s="79"/>
      <c r="M1070" s="79"/>
      <c r="N1070" s="79"/>
      <c r="O1070" s="79"/>
      <c r="P1070" s="79"/>
      <c r="Q1070" s="79"/>
      <c r="R1070" s="79"/>
      <c r="S1070" s="79"/>
      <c r="T1070" s="79"/>
    </row>
    <row r="1071" spans="2:20">
      <c r="B1071" s="79"/>
      <c r="C1071" s="79"/>
      <c r="D1071" s="79"/>
      <c r="E1071" s="79"/>
      <c r="F1071" s="79"/>
      <c r="G1071" s="79"/>
      <c r="H1071" s="79"/>
      <c r="I1071" s="79"/>
      <c r="J1071" s="79"/>
      <c r="K1071" s="79"/>
      <c r="L1071" s="79"/>
      <c r="M1071" s="79"/>
      <c r="N1071" s="79"/>
      <c r="O1071" s="79"/>
      <c r="P1071" s="79"/>
      <c r="Q1071" s="79"/>
      <c r="R1071" s="79"/>
      <c r="S1071" s="79"/>
      <c r="T1071" s="79"/>
    </row>
    <row r="1072" spans="2:20">
      <c r="B1072" s="79"/>
      <c r="C1072" s="79"/>
      <c r="D1072" s="79"/>
      <c r="E1072" s="79"/>
      <c r="F1072" s="79"/>
      <c r="G1072" s="79"/>
      <c r="H1072" s="79"/>
      <c r="I1072" s="79"/>
      <c r="J1072" s="79"/>
      <c r="K1072" s="79"/>
      <c r="L1072" s="79"/>
      <c r="M1072" s="79"/>
      <c r="N1072" s="79"/>
      <c r="O1072" s="79"/>
      <c r="P1072" s="79"/>
      <c r="Q1072" s="79"/>
      <c r="R1072" s="79"/>
      <c r="S1072" s="79"/>
      <c r="T1072" s="79"/>
    </row>
    <row r="1073" spans="2:20">
      <c r="B1073" s="79"/>
      <c r="C1073" s="79"/>
      <c r="D1073" s="79"/>
      <c r="E1073" s="79"/>
      <c r="F1073" s="79"/>
      <c r="G1073" s="79"/>
      <c r="H1073" s="79"/>
      <c r="I1073" s="79"/>
      <c r="J1073" s="79"/>
      <c r="K1073" s="79"/>
      <c r="L1073" s="79"/>
      <c r="M1073" s="79"/>
      <c r="N1073" s="79"/>
      <c r="O1073" s="79"/>
      <c r="P1073" s="79"/>
      <c r="Q1073" s="79"/>
      <c r="R1073" s="79"/>
      <c r="S1073" s="79"/>
      <c r="T1073" s="79"/>
    </row>
    <row r="1074" spans="2:20">
      <c r="B1074" s="79"/>
      <c r="C1074" s="79"/>
      <c r="D1074" s="79"/>
      <c r="E1074" s="79"/>
      <c r="F1074" s="79"/>
      <c r="G1074" s="79"/>
      <c r="H1074" s="79"/>
      <c r="I1074" s="79"/>
      <c r="J1074" s="79"/>
      <c r="K1074" s="79"/>
      <c r="L1074" s="79"/>
      <c r="M1074" s="79"/>
      <c r="N1074" s="79"/>
      <c r="O1074" s="79"/>
      <c r="P1074" s="79"/>
      <c r="Q1074" s="79"/>
      <c r="R1074" s="79"/>
      <c r="S1074" s="79"/>
      <c r="T1074" s="79"/>
    </row>
    <row r="1075" spans="2:20">
      <c r="B1075" s="79"/>
      <c r="C1075" s="79"/>
      <c r="D1075" s="79"/>
      <c r="E1075" s="79"/>
      <c r="F1075" s="79"/>
      <c r="G1075" s="79"/>
      <c r="H1075" s="79"/>
      <c r="I1075" s="79"/>
      <c r="J1075" s="79"/>
      <c r="K1075" s="79"/>
      <c r="L1075" s="79"/>
      <c r="M1075" s="79"/>
      <c r="N1075" s="79"/>
      <c r="O1075" s="79"/>
      <c r="P1075" s="79"/>
      <c r="Q1075" s="79"/>
      <c r="R1075" s="79"/>
      <c r="S1075" s="79"/>
      <c r="T1075" s="79"/>
    </row>
    <row r="1076" spans="2:20">
      <c r="B1076" s="79"/>
      <c r="C1076" s="79"/>
      <c r="D1076" s="79"/>
      <c r="E1076" s="79"/>
      <c r="F1076" s="79"/>
      <c r="G1076" s="79"/>
      <c r="H1076" s="79"/>
      <c r="I1076" s="79"/>
      <c r="J1076" s="79"/>
      <c r="K1076" s="79"/>
      <c r="L1076" s="79"/>
      <c r="M1076" s="79"/>
      <c r="N1076" s="79"/>
      <c r="O1076" s="79"/>
      <c r="P1076" s="79"/>
      <c r="Q1076" s="79"/>
      <c r="R1076" s="79"/>
      <c r="S1076" s="79"/>
      <c r="T1076" s="79"/>
    </row>
    <row r="1077" spans="2:20">
      <c r="B1077" s="79"/>
      <c r="C1077" s="79"/>
      <c r="D1077" s="79"/>
      <c r="E1077" s="79"/>
      <c r="F1077" s="79"/>
      <c r="G1077" s="79"/>
      <c r="H1077" s="79"/>
      <c r="I1077" s="79"/>
      <c r="J1077" s="79"/>
      <c r="K1077" s="79"/>
      <c r="L1077" s="79"/>
      <c r="M1077" s="79"/>
      <c r="N1077" s="79"/>
      <c r="O1077" s="79"/>
      <c r="P1077" s="79"/>
      <c r="Q1077" s="79"/>
      <c r="R1077" s="79"/>
      <c r="S1077" s="79"/>
      <c r="T1077" s="79"/>
    </row>
    <row r="1078" spans="2:20">
      <c r="B1078" s="79"/>
      <c r="C1078" s="79"/>
      <c r="D1078" s="79"/>
      <c r="E1078" s="79"/>
      <c r="F1078" s="79"/>
      <c r="G1078" s="79"/>
      <c r="H1078" s="79"/>
      <c r="I1078" s="79"/>
      <c r="J1078" s="79"/>
      <c r="K1078" s="79"/>
      <c r="L1078" s="79"/>
      <c r="M1078" s="79"/>
      <c r="N1078" s="79"/>
      <c r="O1078" s="79"/>
      <c r="P1078" s="79"/>
      <c r="Q1078" s="79"/>
      <c r="R1078" s="79"/>
      <c r="S1078" s="79"/>
      <c r="T1078" s="79"/>
    </row>
    <row r="1079" spans="2:20">
      <c r="B1079" s="79"/>
      <c r="C1079" s="79"/>
      <c r="D1079" s="79"/>
      <c r="E1079" s="79"/>
      <c r="F1079" s="79"/>
      <c r="G1079" s="79"/>
      <c r="H1079" s="79"/>
      <c r="I1079" s="79"/>
      <c r="J1079" s="79"/>
      <c r="K1079" s="79"/>
      <c r="L1079" s="79"/>
      <c r="M1079" s="79"/>
      <c r="N1079" s="79"/>
      <c r="O1079" s="79"/>
      <c r="P1079" s="79"/>
      <c r="Q1079" s="79"/>
      <c r="R1079" s="79"/>
      <c r="S1079" s="79"/>
      <c r="T1079" s="79"/>
    </row>
    <row r="1080" spans="2:20">
      <c r="B1080" s="79"/>
      <c r="C1080" s="79"/>
      <c r="D1080" s="79"/>
      <c r="E1080" s="79"/>
      <c r="F1080" s="79"/>
      <c r="G1080" s="79"/>
      <c r="H1080" s="79"/>
      <c r="I1080" s="79"/>
      <c r="J1080" s="79"/>
      <c r="K1080" s="79"/>
      <c r="L1080" s="79"/>
      <c r="M1080" s="79"/>
      <c r="N1080" s="79"/>
      <c r="O1080" s="79"/>
      <c r="P1080" s="79"/>
      <c r="Q1080" s="79"/>
      <c r="R1080" s="79"/>
      <c r="S1080" s="79"/>
      <c r="T1080" s="79"/>
    </row>
    <row r="1081" spans="2:20">
      <c r="B1081" s="79"/>
      <c r="C1081" s="79"/>
      <c r="D1081" s="79"/>
      <c r="E1081" s="79"/>
      <c r="F1081" s="79"/>
      <c r="G1081" s="79"/>
      <c r="H1081" s="79"/>
      <c r="I1081" s="79"/>
      <c r="J1081" s="79"/>
      <c r="K1081" s="79"/>
      <c r="L1081" s="79"/>
      <c r="M1081" s="79"/>
      <c r="N1081" s="79"/>
      <c r="O1081" s="79"/>
      <c r="P1081" s="79"/>
      <c r="Q1081" s="79"/>
      <c r="R1081" s="79"/>
      <c r="S1081" s="79"/>
      <c r="T1081" s="79"/>
    </row>
    <row r="1082" spans="2:20">
      <c r="B1082" s="79"/>
      <c r="C1082" s="79"/>
      <c r="D1082" s="79"/>
      <c r="E1082" s="79"/>
      <c r="F1082" s="79"/>
      <c r="G1082" s="79"/>
      <c r="H1082" s="79"/>
      <c r="I1082" s="79"/>
      <c r="J1082" s="79"/>
      <c r="K1082" s="79"/>
      <c r="L1082" s="79"/>
      <c r="M1082" s="79"/>
      <c r="N1082" s="79"/>
      <c r="O1082" s="79"/>
      <c r="P1082" s="79"/>
      <c r="Q1082" s="79"/>
      <c r="R1082" s="79"/>
      <c r="S1082" s="79"/>
      <c r="T1082" s="79"/>
    </row>
    <row r="1083" spans="2:20">
      <c r="B1083" s="79"/>
      <c r="C1083" s="79"/>
      <c r="D1083" s="79"/>
      <c r="E1083" s="79"/>
      <c r="F1083" s="79"/>
      <c r="G1083" s="79"/>
      <c r="H1083" s="79"/>
      <c r="I1083" s="79"/>
      <c r="J1083" s="79"/>
      <c r="K1083" s="79"/>
      <c r="L1083" s="79"/>
      <c r="M1083" s="79"/>
      <c r="N1083" s="79"/>
      <c r="O1083" s="79"/>
      <c r="P1083" s="79"/>
      <c r="Q1083" s="79"/>
      <c r="R1083" s="79"/>
      <c r="S1083" s="79"/>
      <c r="T1083" s="79"/>
    </row>
    <row r="1084" spans="2:20">
      <c r="B1084" s="79"/>
      <c r="C1084" s="79"/>
      <c r="D1084" s="79"/>
      <c r="E1084" s="79"/>
      <c r="F1084" s="79"/>
      <c r="G1084" s="79"/>
      <c r="H1084" s="79"/>
      <c r="I1084" s="79"/>
      <c r="J1084" s="79"/>
      <c r="K1084" s="79"/>
      <c r="L1084" s="79"/>
      <c r="M1084" s="79"/>
      <c r="N1084" s="79"/>
      <c r="O1084" s="79"/>
      <c r="P1084" s="79"/>
      <c r="Q1084" s="79"/>
      <c r="R1084" s="79"/>
      <c r="S1084" s="79"/>
      <c r="T1084" s="79"/>
    </row>
    <row r="1085" spans="2:20">
      <c r="B1085" s="79"/>
      <c r="C1085" s="79"/>
      <c r="D1085" s="79"/>
      <c r="E1085" s="79"/>
      <c r="F1085" s="79"/>
      <c r="G1085" s="79"/>
      <c r="H1085" s="79"/>
      <c r="I1085" s="79"/>
      <c r="J1085" s="79"/>
      <c r="K1085" s="79"/>
      <c r="L1085" s="79"/>
      <c r="M1085" s="79"/>
      <c r="N1085" s="79"/>
      <c r="O1085" s="79"/>
      <c r="P1085" s="79"/>
      <c r="Q1085" s="79"/>
      <c r="R1085" s="79"/>
      <c r="S1085" s="79"/>
      <c r="T1085" s="79"/>
    </row>
    <row r="1086" spans="2:20">
      <c r="B1086" s="79"/>
      <c r="C1086" s="79"/>
      <c r="D1086" s="79"/>
      <c r="E1086" s="79"/>
      <c r="F1086" s="79"/>
      <c r="G1086" s="79"/>
      <c r="H1086" s="79"/>
      <c r="I1086" s="79"/>
      <c r="J1086" s="79"/>
      <c r="K1086" s="79"/>
      <c r="L1086" s="79"/>
      <c r="M1086" s="79"/>
      <c r="N1086" s="79"/>
      <c r="O1086" s="79"/>
      <c r="P1086" s="79"/>
      <c r="Q1086" s="79"/>
      <c r="R1086" s="79"/>
      <c r="S1086" s="79"/>
      <c r="T1086" s="79"/>
    </row>
    <row r="1087" spans="2:20">
      <c r="B1087" s="79"/>
      <c r="C1087" s="79"/>
      <c r="D1087" s="79"/>
      <c r="E1087" s="79"/>
      <c r="F1087" s="79"/>
      <c r="G1087" s="79"/>
      <c r="H1087" s="79"/>
      <c r="I1087" s="79"/>
      <c r="J1087" s="79"/>
      <c r="K1087" s="79"/>
      <c r="L1087" s="79"/>
      <c r="M1087" s="79"/>
      <c r="N1087" s="79"/>
      <c r="O1087" s="79"/>
      <c r="P1087" s="79"/>
      <c r="Q1087" s="79"/>
      <c r="R1087" s="79"/>
      <c r="S1087" s="79"/>
      <c r="T1087" s="79"/>
    </row>
    <row r="1088" spans="2:20">
      <c r="B1088" s="79"/>
      <c r="C1088" s="79"/>
      <c r="D1088" s="79"/>
      <c r="E1088" s="79"/>
      <c r="F1088" s="79"/>
      <c r="G1088" s="79"/>
      <c r="H1088" s="79"/>
      <c r="I1088" s="79"/>
      <c r="J1088" s="79"/>
      <c r="K1088" s="79"/>
      <c r="L1088" s="79"/>
      <c r="M1088" s="79"/>
      <c r="N1088" s="79"/>
      <c r="O1088" s="79"/>
      <c r="P1088" s="79"/>
      <c r="Q1088" s="79"/>
      <c r="R1088" s="79"/>
      <c r="S1088" s="79"/>
      <c r="T1088" s="79"/>
    </row>
    <row r="1089" spans="2:20">
      <c r="B1089" s="79"/>
      <c r="C1089" s="79"/>
      <c r="D1089" s="79"/>
      <c r="E1089" s="79"/>
      <c r="F1089" s="79"/>
      <c r="G1089" s="79"/>
      <c r="H1089" s="79"/>
      <c r="I1089" s="79"/>
      <c r="J1089" s="79"/>
      <c r="K1089" s="79"/>
      <c r="L1089" s="79"/>
      <c r="M1089" s="79"/>
      <c r="N1089" s="79"/>
      <c r="O1089" s="79"/>
      <c r="P1089" s="79"/>
      <c r="Q1089" s="79"/>
      <c r="R1089" s="79"/>
      <c r="S1089" s="79"/>
      <c r="T1089" s="79"/>
    </row>
    <row r="1090" spans="2:20">
      <c r="B1090" s="79"/>
      <c r="C1090" s="79"/>
      <c r="D1090" s="79"/>
      <c r="E1090" s="79"/>
      <c r="F1090" s="79"/>
      <c r="G1090" s="79"/>
      <c r="H1090" s="79"/>
      <c r="I1090" s="79"/>
      <c r="J1090" s="79"/>
      <c r="K1090" s="79"/>
      <c r="L1090" s="79"/>
      <c r="M1090" s="79"/>
      <c r="N1090" s="79"/>
      <c r="O1090" s="79"/>
      <c r="P1090" s="79"/>
      <c r="Q1090" s="79"/>
      <c r="R1090" s="79"/>
      <c r="S1090" s="79"/>
      <c r="T1090" s="79"/>
    </row>
    <row r="1091" spans="2:20">
      <c r="B1091" s="79"/>
      <c r="C1091" s="79"/>
      <c r="D1091" s="79"/>
      <c r="E1091" s="79"/>
      <c r="F1091" s="79"/>
      <c r="G1091" s="79"/>
      <c r="H1091" s="79"/>
      <c r="I1091" s="79"/>
      <c r="J1091" s="79"/>
      <c r="K1091" s="79"/>
      <c r="L1091" s="79"/>
      <c r="M1091" s="79"/>
      <c r="N1091" s="79"/>
      <c r="O1091" s="79"/>
      <c r="P1091" s="79"/>
      <c r="Q1091" s="79"/>
      <c r="R1091" s="79"/>
      <c r="S1091" s="79"/>
      <c r="T1091" s="79"/>
    </row>
    <row r="1092" spans="2:20">
      <c r="B1092" s="79"/>
      <c r="C1092" s="79"/>
      <c r="D1092" s="79"/>
      <c r="E1092" s="79"/>
      <c r="F1092" s="79"/>
      <c r="G1092" s="79"/>
      <c r="H1092" s="79"/>
      <c r="I1092" s="79"/>
      <c r="J1092" s="79"/>
      <c r="K1092" s="79"/>
      <c r="L1092" s="79"/>
      <c r="M1092" s="79"/>
      <c r="N1092" s="79"/>
      <c r="O1092" s="79"/>
      <c r="P1092" s="79"/>
      <c r="Q1092" s="79"/>
      <c r="R1092" s="79"/>
      <c r="S1092" s="79"/>
      <c r="T1092" s="79"/>
    </row>
    <row r="1093" spans="2:20">
      <c r="B1093" s="79"/>
      <c r="C1093" s="79"/>
      <c r="D1093" s="79"/>
      <c r="E1093" s="79"/>
      <c r="F1093" s="79"/>
      <c r="G1093" s="79"/>
      <c r="H1093" s="79"/>
      <c r="I1093" s="79"/>
      <c r="J1093" s="79"/>
      <c r="K1093" s="79"/>
      <c r="L1093" s="79"/>
      <c r="M1093" s="79"/>
      <c r="N1093" s="79"/>
      <c r="O1093" s="79"/>
      <c r="P1093" s="79"/>
      <c r="Q1093" s="79"/>
      <c r="R1093" s="79"/>
      <c r="S1093" s="79"/>
      <c r="T1093" s="79"/>
    </row>
    <row r="1094" spans="2:20">
      <c r="B1094" s="79"/>
      <c r="C1094" s="79"/>
      <c r="D1094" s="79"/>
      <c r="E1094" s="79"/>
      <c r="F1094" s="79"/>
      <c r="G1094" s="79"/>
      <c r="H1094" s="79"/>
      <c r="I1094" s="79"/>
      <c r="J1094" s="79"/>
      <c r="K1094" s="79"/>
      <c r="L1094" s="79"/>
      <c r="M1094" s="79"/>
      <c r="N1094" s="79"/>
      <c r="O1094" s="79"/>
      <c r="P1094" s="79"/>
      <c r="Q1094" s="79"/>
      <c r="R1094" s="79"/>
      <c r="S1094" s="79"/>
      <c r="T1094" s="79"/>
    </row>
    <row r="1095" spans="2:20">
      <c r="B1095" s="79"/>
      <c r="C1095" s="79"/>
      <c r="D1095" s="79"/>
      <c r="E1095" s="79"/>
      <c r="F1095" s="79"/>
      <c r="G1095" s="79"/>
      <c r="H1095" s="79"/>
      <c r="I1095" s="79"/>
      <c r="J1095" s="79"/>
      <c r="K1095" s="79"/>
      <c r="L1095" s="79"/>
      <c r="M1095" s="79"/>
      <c r="N1095" s="79"/>
      <c r="O1095" s="79"/>
      <c r="P1095" s="79"/>
      <c r="Q1095" s="79"/>
      <c r="R1095" s="79"/>
      <c r="S1095" s="79"/>
      <c r="T1095" s="79"/>
    </row>
    <row r="1096" spans="2:20">
      <c r="B1096" s="79"/>
      <c r="C1096" s="79"/>
      <c r="D1096" s="79"/>
      <c r="E1096" s="79"/>
      <c r="F1096" s="79"/>
      <c r="G1096" s="79"/>
      <c r="H1096" s="79"/>
      <c r="I1096" s="79"/>
      <c r="J1096" s="79"/>
      <c r="K1096" s="79"/>
      <c r="L1096" s="79"/>
      <c r="M1096" s="79"/>
      <c r="N1096" s="79"/>
      <c r="O1096" s="79"/>
      <c r="P1096" s="79"/>
      <c r="Q1096" s="79"/>
      <c r="R1096" s="79"/>
      <c r="S1096" s="79"/>
      <c r="T1096" s="79"/>
    </row>
    <row r="1097" spans="2:20">
      <c r="B1097" s="79"/>
      <c r="C1097" s="79"/>
      <c r="D1097" s="79"/>
      <c r="E1097" s="79"/>
      <c r="F1097" s="79"/>
      <c r="G1097" s="79"/>
      <c r="H1097" s="79"/>
      <c r="I1097" s="79"/>
      <c r="J1097" s="79"/>
      <c r="K1097" s="79"/>
      <c r="L1097" s="79"/>
      <c r="M1097" s="79"/>
      <c r="N1097" s="79"/>
      <c r="O1097" s="79"/>
      <c r="P1097" s="79"/>
      <c r="Q1097" s="79"/>
      <c r="R1097" s="79"/>
      <c r="S1097" s="79"/>
      <c r="T1097" s="79"/>
    </row>
    <row r="1098" spans="2:20">
      <c r="B1098" s="79"/>
      <c r="C1098" s="79"/>
      <c r="D1098" s="79"/>
      <c r="E1098" s="79"/>
      <c r="F1098" s="79"/>
      <c r="G1098" s="79"/>
      <c r="H1098" s="79"/>
      <c r="I1098" s="79"/>
      <c r="J1098" s="79"/>
      <c r="K1098" s="79"/>
      <c r="L1098" s="79"/>
      <c r="M1098" s="79"/>
      <c r="N1098" s="79"/>
      <c r="O1098" s="79"/>
      <c r="P1098" s="79"/>
      <c r="Q1098" s="79"/>
      <c r="R1098" s="79"/>
      <c r="S1098" s="79"/>
      <c r="T1098" s="79"/>
    </row>
    <row r="1099" spans="2:20">
      <c r="B1099" s="79"/>
      <c r="C1099" s="79"/>
      <c r="D1099" s="79"/>
      <c r="E1099" s="79"/>
      <c r="F1099" s="79"/>
      <c r="G1099" s="79"/>
      <c r="H1099" s="79"/>
      <c r="I1099" s="79"/>
      <c r="J1099" s="79"/>
      <c r="K1099" s="79"/>
      <c r="L1099" s="79"/>
      <c r="M1099" s="79"/>
      <c r="N1099" s="79"/>
      <c r="O1099" s="79"/>
      <c r="P1099" s="79"/>
      <c r="Q1099" s="79"/>
      <c r="R1099" s="79"/>
      <c r="S1099" s="79"/>
      <c r="T1099" s="79"/>
    </row>
    <row r="1100" spans="2:20">
      <c r="B1100" s="79"/>
      <c r="C1100" s="79"/>
      <c r="D1100" s="79"/>
      <c r="E1100" s="79"/>
      <c r="F1100" s="79"/>
      <c r="G1100" s="79"/>
      <c r="H1100" s="79"/>
      <c r="I1100" s="79"/>
      <c r="J1100" s="79"/>
      <c r="K1100" s="79"/>
      <c r="L1100" s="79"/>
      <c r="M1100" s="79"/>
      <c r="N1100" s="79"/>
      <c r="O1100" s="79"/>
      <c r="P1100" s="79"/>
      <c r="Q1100" s="79"/>
      <c r="R1100" s="79"/>
      <c r="S1100" s="79"/>
      <c r="T1100" s="79"/>
    </row>
    <row r="1101" spans="2:20">
      <c r="B1101" s="79"/>
      <c r="C1101" s="79"/>
      <c r="D1101" s="79"/>
      <c r="E1101" s="79"/>
      <c r="F1101" s="79"/>
      <c r="G1101" s="79"/>
      <c r="H1101" s="79"/>
      <c r="I1101" s="79"/>
      <c r="J1101" s="79"/>
      <c r="K1101" s="79"/>
      <c r="L1101" s="79"/>
      <c r="M1101" s="79"/>
      <c r="N1101" s="79"/>
      <c r="O1101" s="79"/>
      <c r="P1101" s="79"/>
      <c r="Q1101" s="79"/>
      <c r="R1101" s="79"/>
      <c r="S1101" s="79"/>
      <c r="T1101" s="79"/>
    </row>
    <row r="1102" spans="2:20">
      <c r="B1102" s="79"/>
      <c r="C1102" s="79"/>
      <c r="D1102" s="79"/>
      <c r="E1102" s="79"/>
      <c r="F1102" s="79"/>
      <c r="G1102" s="79"/>
      <c r="H1102" s="79"/>
      <c r="I1102" s="79"/>
      <c r="J1102" s="79"/>
      <c r="K1102" s="79"/>
      <c r="L1102" s="79"/>
      <c r="M1102" s="79"/>
      <c r="N1102" s="79"/>
      <c r="O1102" s="79"/>
      <c r="P1102" s="79"/>
      <c r="Q1102" s="79"/>
      <c r="R1102" s="79"/>
      <c r="S1102" s="79"/>
      <c r="T1102" s="79"/>
    </row>
    <row r="1103" spans="2:20">
      <c r="B1103" s="79"/>
      <c r="C1103" s="79"/>
      <c r="D1103" s="79"/>
      <c r="E1103" s="79"/>
      <c r="F1103" s="79"/>
      <c r="G1103" s="79"/>
      <c r="H1103" s="79"/>
      <c r="I1103" s="79"/>
      <c r="J1103" s="79"/>
      <c r="K1103" s="79"/>
      <c r="L1103" s="79"/>
      <c r="M1103" s="79"/>
      <c r="N1103" s="79"/>
      <c r="O1103" s="79"/>
      <c r="P1103" s="79"/>
      <c r="Q1103" s="79"/>
      <c r="R1103" s="79"/>
      <c r="S1103" s="79"/>
      <c r="T1103" s="79"/>
    </row>
    <row r="1104" spans="2:20">
      <c r="B1104" s="79"/>
      <c r="C1104" s="79"/>
      <c r="D1104" s="79"/>
      <c r="E1104" s="79"/>
      <c r="F1104" s="79"/>
      <c r="G1104" s="79"/>
      <c r="H1104" s="79"/>
      <c r="I1104" s="79"/>
      <c r="J1104" s="79"/>
      <c r="K1104" s="79"/>
      <c r="L1104" s="79"/>
      <c r="M1104" s="79"/>
      <c r="N1104" s="79"/>
      <c r="O1104" s="79"/>
      <c r="P1104" s="79"/>
      <c r="Q1104" s="79"/>
      <c r="R1104" s="79"/>
      <c r="S1104" s="79"/>
      <c r="T1104" s="79"/>
    </row>
    <row r="1105" spans="2:20">
      <c r="B1105" s="79"/>
      <c r="C1105" s="79"/>
      <c r="D1105" s="79"/>
      <c r="E1105" s="79"/>
      <c r="F1105" s="79"/>
      <c r="G1105" s="79"/>
      <c r="H1105" s="79"/>
      <c r="I1105" s="79"/>
      <c r="J1105" s="79"/>
      <c r="K1105" s="79"/>
      <c r="L1105" s="79"/>
      <c r="M1105" s="79"/>
      <c r="N1105" s="79"/>
      <c r="O1105" s="79"/>
      <c r="P1105" s="79"/>
      <c r="Q1105" s="79"/>
      <c r="R1105" s="79"/>
      <c r="S1105" s="79"/>
      <c r="T1105" s="79"/>
    </row>
    <row r="1106" spans="2:20">
      <c r="B1106" s="79"/>
      <c r="C1106" s="79"/>
      <c r="D1106" s="79"/>
      <c r="E1106" s="79"/>
      <c r="F1106" s="79"/>
      <c r="G1106" s="79"/>
      <c r="H1106" s="79"/>
      <c r="I1106" s="79"/>
      <c r="J1106" s="79"/>
      <c r="K1106" s="79"/>
      <c r="L1106" s="79"/>
      <c r="M1106" s="79"/>
      <c r="N1106" s="79"/>
      <c r="O1106" s="79"/>
      <c r="P1106" s="79"/>
      <c r="Q1106" s="79"/>
      <c r="R1106" s="79"/>
      <c r="S1106" s="79"/>
      <c r="T1106" s="79"/>
    </row>
    <row r="1107" spans="2:20">
      <c r="B1107" s="79"/>
      <c r="C1107" s="79"/>
      <c r="D1107" s="79"/>
      <c r="E1107" s="79"/>
      <c r="F1107" s="79"/>
      <c r="G1107" s="79"/>
      <c r="H1107" s="79"/>
      <c r="I1107" s="79"/>
      <c r="J1107" s="79"/>
      <c r="K1107" s="79"/>
      <c r="L1107" s="79"/>
      <c r="M1107" s="79"/>
      <c r="N1107" s="79"/>
      <c r="O1107" s="79"/>
      <c r="P1107" s="79"/>
      <c r="Q1107" s="79"/>
      <c r="R1107" s="79"/>
      <c r="S1107" s="79"/>
      <c r="T1107" s="79"/>
    </row>
    <row r="1108" spans="2:20">
      <c r="B1108" s="79"/>
      <c r="C1108" s="79"/>
      <c r="D1108" s="79"/>
      <c r="E1108" s="79"/>
      <c r="F1108" s="79"/>
      <c r="G1108" s="79"/>
      <c r="H1108" s="79"/>
      <c r="I1108" s="79"/>
      <c r="J1108" s="79"/>
      <c r="K1108" s="79"/>
      <c r="L1108" s="79"/>
      <c r="M1108" s="79"/>
      <c r="N1108" s="79"/>
      <c r="O1108" s="79"/>
      <c r="P1108" s="79"/>
      <c r="Q1108" s="79"/>
      <c r="R1108" s="79"/>
      <c r="S1108" s="79"/>
      <c r="T1108" s="79"/>
    </row>
    <row r="1109" spans="2:20">
      <c r="B1109" s="79"/>
      <c r="C1109" s="79"/>
      <c r="D1109" s="79"/>
      <c r="E1109" s="79"/>
      <c r="F1109" s="79"/>
      <c r="G1109" s="79"/>
      <c r="H1109" s="79"/>
      <c r="I1109" s="79"/>
      <c r="J1109" s="79"/>
      <c r="K1109" s="79"/>
      <c r="L1109" s="79"/>
      <c r="M1109" s="79"/>
      <c r="N1109" s="79"/>
      <c r="O1109" s="79"/>
      <c r="P1109" s="79"/>
      <c r="Q1109" s="79"/>
      <c r="R1109" s="79"/>
      <c r="S1109" s="79"/>
      <c r="T1109" s="79"/>
    </row>
    <row r="1110" spans="2:20">
      <c r="B1110" s="79"/>
      <c r="C1110" s="79"/>
      <c r="D1110" s="79"/>
      <c r="E1110" s="79"/>
      <c r="F1110" s="79"/>
      <c r="G1110" s="79"/>
      <c r="H1110" s="79"/>
      <c r="I1110" s="79"/>
      <c r="J1110" s="79"/>
      <c r="K1110" s="79"/>
      <c r="L1110" s="79"/>
      <c r="M1110" s="79"/>
      <c r="N1110" s="79"/>
      <c r="O1110" s="79"/>
      <c r="P1110" s="79"/>
      <c r="Q1110" s="79"/>
      <c r="R1110" s="79"/>
      <c r="S1110" s="79"/>
      <c r="T1110" s="79"/>
    </row>
    <row r="1111" spans="2:20">
      <c r="B1111" s="79"/>
      <c r="C1111" s="79"/>
      <c r="D1111" s="79"/>
      <c r="E1111" s="79"/>
      <c r="F1111" s="79"/>
      <c r="G1111" s="79"/>
      <c r="H1111" s="79"/>
      <c r="I1111" s="79"/>
      <c r="J1111" s="79"/>
      <c r="K1111" s="79"/>
      <c r="L1111" s="79"/>
      <c r="M1111" s="79"/>
      <c r="N1111" s="79"/>
      <c r="O1111" s="79"/>
      <c r="P1111" s="79"/>
      <c r="Q1111" s="79"/>
      <c r="R1111" s="79"/>
      <c r="S1111" s="79"/>
      <c r="T1111" s="79"/>
    </row>
    <row r="1112" spans="2:20">
      <c r="B1112" s="79"/>
      <c r="C1112" s="79"/>
      <c r="D1112" s="79"/>
      <c r="E1112" s="79"/>
      <c r="F1112" s="79"/>
      <c r="G1112" s="79"/>
      <c r="H1112" s="79"/>
      <c r="I1112" s="79"/>
      <c r="J1112" s="79"/>
      <c r="K1112" s="79"/>
      <c r="L1112" s="79"/>
      <c r="M1112" s="79"/>
      <c r="N1112" s="79"/>
      <c r="O1112" s="79"/>
      <c r="P1112" s="79"/>
      <c r="Q1112" s="79"/>
      <c r="R1112" s="79"/>
      <c r="S1112" s="79"/>
      <c r="T1112" s="79"/>
    </row>
    <row r="1113" spans="2:20">
      <c r="B1113" s="79"/>
      <c r="C1113" s="79"/>
      <c r="D1113" s="79"/>
      <c r="E1113" s="79"/>
      <c r="F1113" s="79"/>
      <c r="G1113" s="79"/>
      <c r="H1113" s="79"/>
      <c r="I1113" s="79"/>
      <c r="J1113" s="79"/>
      <c r="K1113" s="79"/>
      <c r="L1113" s="79"/>
      <c r="M1113" s="79"/>
      <c r="N1113" s="79"/>
      <c r="O1113" s="79"/>
      <c r="P1113" s="79"/>
      <c r="Q1113" s="79"/>
      <c r="R1113" s="79"/>
      <c r="S1113" s="79"/>
      <c r="T1113" s="79"/>
    </row>
    <row r="1114" spans="2:20">
      <c r="B1114" s="79"/>
      <c r="C1114" s="79"/>
      <c r="D1114" s="79"/>
      <c r="E1114" s="79"/>
      <c r="F1114" s="79"/>
      <c r="G1114" s="79"/>
      <c r="H1114" s="79"/>
      <c r="I1114" s="79"/>
      <c r="J1114" s="79"/>
      <c r="K1114" s="79"/>
      <c r="L1114" s="79"/>
      <c r="M1114" s="79"/>
      <c r="N1114" s="79"/>
      <c r="O1114" s="79"/>
      <c r="P1114" s="79"/>
      <c r="Q1114" s="79"/>
      <c r="R1114" s="79"/>
      <c r="S1114" s="79"/>
      <c r="T1114" s="79"/>
    </row>
    <row r="1115" spans="2:20">
      <c r="B1115" s="79"/>
      <c r="C1115" s="79"/>
      <c r="D1115" s="79"/>
      <c r="E1115" s="79"/>
      <c r="F1115" s="79"/>
      <c r="G1115" s="79"/>
      <c r="H1115" s="79"/>
      <c r="I1115" s="79"/>
      <c r="J1115" s="79"/>
      <c r="K1115" s="79"/>
      <c r="L1115" s="79"/>
      <c r="M1115" s="79"/>
      <c r="N1115" s="79"/>
      <c r="O1115" s="79"/>
      <c r="P1115" s="79"/>
      <c r="Q1115" s="79"/>
      <c r="R1115" s="79"/>
      <c r="S1115" s="79"/>
      <c r="T1115" s="79"/>
    </row>
    <row r="1116" spans="2:20">
      <c r="B1116" s="79"/>
      <c r="C1116" s="79"/>
      <c r="D1116" s="79"/>
      <c r="E1116" s="79"/>
      <c r="F1116" s="79"/>
      <c r="G1116" s="79"/>
      <c r="H1116" s="79"/>
      <c r="I1116" s="79"/>
      <c r="J1116" s="79"/>
      <c r="K1116" s="79"/>
      <c r="L1116" s="79"/>
      <c r="M1116" s="79"/>
      <c r="N1116" s="79"/>
      <c r="O1116" s="79"/>
      <c r="P1116" s="79"/>
      <c r="Q1116" s="79"/>
      <c r="R1116" s="79"/>
      <c r="S1116" s="79"/>
      <c r="T1116" s="79"/>
    </row>
    <row r="1117" spans="2:20">
      <c r="B1117" s="79"/>
      <c r="C1117" s="79"/>
      <c r="D1117" s="79"/>
      <c r="E1117" s="79"/>
      <c r="F1117" s="79"/>
      <c r="G1117" s="79"/>
      <c r="H1117" s="79"/>
      <c r="I1117" s="79"/>
      <c r="J1117" s="79"/>
      <c r="K1117" s="79"/>
      <c r="L1117" s="79"/>
      <c r="M1117" s="79"/>
      <c r="N1117" s="79"/>
      <c r="O1117" s="79"/>
      <c r="P1117" s="79"/>
      <c r="Q1117" s="79"/>
      <c r="R1117" s="79"/>
      <c r="S1117" s="79"/>
      <c r="T1117" s="79"/>
    </row>
    <row r="1118" spans="2:20">
      <c r="B1118" s="79"/>
      <c r="C1118" s="79"/>
      <c r="D1118" s="79"/>
      <c r="E1118" s="79"/>
      <c r="F1118" s="79"/>
      <c r="G1118" s="79"/>
      <c r="H1118" s="79"/>
      <c r="I1118" s="79"/>
      <c r="J1118" s="79"/>
      <c r="K1118" s="79"/>
      <c r="L1118" s="79"/>
      <c r="M1118" s="79"/>
      <c r="N1118" s="79"/>
      <c r="O1118" s="79"/>
      <c r="P1118" s="79"/>
      <c r="Q1118" s="79"/>
      <c r="R1118" s="79"/>
      <c r="S1118" s="79"/>
      <c r="T1118" s="79"/>
    </row>
    <row r="1119" spans="2:20">
      <c r="B1119" s="79"/>
      <c r="C1119" s="79"/>
      <c r="D1119" s="79"/>
      <c r="E1119" s="79"/>
      <c r="F1119" s="79"/>
      <c r="G1119" s="79"/>
      <c r="H1119" s="79"/>
      <c r="I1119" s="79"/>
      <c r="J1119" s="79"/>
      <c r="K1119" s="79"/>
      <c r="L1119" s="79"/>
      <c r="M1119" s="79"/>
      <c r="N1119" s="79"/>
      <c r="O1119" s="79"/>
      <c r="P1119" s="79"/>
      <c r="Q1119" s="79"/>
      <c r="R1119" s="79"/>
      <c r="S1119" s="79"/>
      <c r="T1119" s="79"/>
    </row>
    <row r="1120" spans="2:20">
      <c r="B1120" s="79"/>
      <c r="C1120" s="79"/>
      <c r="D1120" s="79"/>
      <c r="E1120" s="79"/>
      <c r="F1120" s="79"/>
      <c r="G1120" s="79"/>
      <c r="H1120" s="79"/>
      <c r="I1120" s="79"/>
      <c r="J1120" s="79"/>
      <c r="K1120" s="79"/>
      <c r="L1120" s="79"/>
      <c r="M1120" s="79"/>
      <c r="N1120" s="79"/>
      <c r="O1120" s="79"/>
      <c r="P1120" s="79"/>
      <c r="Q1120" s="79"/>
      <c r="R1120" s="79"/>
      <c r="S1120" s="79"/>
      <c r="T1120" s="79"/>
    </row>
    <row r="1121" spans="2:20">
      <c r="B1121" s="79"/>
      <c r="C1121" s="79"/>
      <c r="D1121" s="79"/>
      <c r="E1121" s="79"/>
      <c r="F1121" s="79"/>
      <c r="G1121" s="79"/>
      <c r="H1121" s="79"/>
      <c r="I1121" s="79"/>
      <c r="J1121" s="79"/>
      <c r="K1121" s="79"/>
      <c r="L1121" s="79"/>
      <c r="M1121" s="79"/>
      <c r="N1121" s="79"/>
      <c r="O1121" s="79"/>
      <c r="P1121" s="79"/>
      <c r="Q1121" s="79"/>
      <c r="R1121" s="79"/>
      <c r="S1121" s="79"/>
      <c r="T1121" s="79"/>
    </row>
    <row r="1122" spans="2:20">
      <c r="B1122" s="79"/>
      <c r="C1122" s="79"/>
      <c r="D1122" s="79"/>
      <c r="E1122" s="79"/>
      <c r="F1122" s="79"/>
      <c r="G1122" s="79"/>
      <c r="H1122" s="79"/>
      <c r="I1122" s="79"/>
      <c r="J1122" s="79"/>
      <c r="K1122" s="79"/>
      <c r="L1122" s="79"/>
      <c r="M1122" s="79"/>
      <c r="N1122" s="79"/>
      <c r="O1122" s="79"/>
      <c r="P1122" s="79"/>
      <c r="Q1122" s="79"/>
      <c r="R1122" s="79"/>
      <c r="S1122" s="79"/>
      <c r="T1122" s="79"/>
    </row>
    <row r="1123" spans="2:20">
      <c r="B1123" s="79"/>
      <c r="C1123" s="79"/>
      <c r="D1123" s="79"/>
      <c r="E1123" s="79"/>
      <c r="F1123" s="79"/>
      <c r="G1123" s="79"/>
      <c r="H1123" s="79"/>
      <c r="I1123" s="79"/>
      <c r="J1123" s="79"/>
      <c r="K1123" s="79"/>
      <c r="L1123" s="79"/>
      <c r="M1123" s="79"/>
      <c r="N1123" s="79"/>
      <c r="O1123" s="79"/>
      <c r="P1123" s="79"/>
      <c r="Q1123" s="79"/>
      <c r="R1123" s="79"/>
      <c r="S1123" s="79"/>
      <c r="T1123" s="79"/>
    </row>
    <row r="1124" spans="2:20">
      <c r="B1124" s="79"/>
      <c r="C1124" s="79"/>
      <c r="D1124" s="79"/>
      <c r="E1124" s="79"/>
      <c r="F1124" s="79"/>
      <c r="G1124" s="79"/>
      <c r="H1124" s="79"/>
      <c r="I1124" s="79"/>
      <c r="J1124" s="79"/>
      <c r="K1124" s="79"/>
      <c r="L1124" s="79"/>
      <c r="M1124" s="79"/>
      <c r="N1124" s="79"/>
      <c r="O1124" s="79"/>
      <c r="P1124" s="79"/>
      <c r="Q1124" s="79"/>
      <c r="R1124" s="79"/>
      <c r="S1124" s="79"/>
      <c r="T1124" s="79"/>
    </row>
    <row r="1125" spans="2:20">
      <c r="B1125" s="79"/>
      <c r="C1125" s="79"/>
      <c r="D1125" s="79"/>
      <c r="E1125" s="79"/>
      <c r="F1125" s="79"/>
      <c r="G1125" s="79"/>
      <c r="H1125" s="79"/>
      <c r="I1125" s="79"/>
      <c r="J1125" s="79"/>
      <c r="K1125" s="79"/>
      <c r="L1125" s="79"/>
      <c r="M1125" s="79"/>
      <c r="N1125" s="79"/>
      <c r="O1125" s="79"/>
      <c r="P1125" s="79"/>
      <c r="Q1125" s="79"/>
      <c r="R1125" s="79"/>
      <c r="S1125" s="79"/>
      <c r="T1125" s="79"/>
    </row>
    <row r="1126" spans="2:20">
      <c r="B1126" s="79"/>
      <c r="C1126" s="79"/>
      <c r="D1126" s="79"/>
      <c r="E1126" s="79"/>
      <c r="F1126" s="79"/>
      <c r="G1126" s="79"/>
      <c r="H1126" s="79"/>
      <c r="I1126" s="79"/>
      <c r="J1126" s="79"/>
      <c r="K1126" s="79"/>
      <c r="L1126" s="79"/>
      <c r="M1126" s="79"/>
      <c r="N1126" s="79"/>
      <c r="O1126" s="79"/>
      <c r="P1126" s="79"/>
      <c r="Q1126" s="79"/>
      <c r="R1126" s="79"/>
      <c r="S1126" s="79"/>
      <c r="T1126" s="79"/>
    </row>
    <row r="1127" spans="2:20">
      <c r="B1127" s="79"/>
      <c r="C1127" s="79"/>
      <c r="D1127" s="79"/>
      <c r="E1127" s="79"/>
      <c r="F1127" s="79"/>
      <c r="G1127" s="79"/>
      <c r="H1127" s="79"/>
      <c r="I1127" s="79"/>
      <c r="J1127" s="79"/>
      <c r="K1127" s="79"/>
      <c r="L1127" s="79"/>
      <c r="M1127" s="79"/>
      <c r="N1127" s="79"/>
      <c r="O1127" s="79"/>
      <c r="P1127" s="79"/>
      <c r="Q1127" s="79"/>
      <c r="R1127" s="79"/>
      <c r="S1127" s="79"/>
      <c r="T1127" s="79"/>
    </row>
    <row r="1128" spans="2:20">
      <c r="B1128" s="79"/>
      <c r="C1128" s="79"/>
      <c r="D1128" s="79"/>
      <c r="E1128" s="79"/>
      <c r="F1128" s="79"/>
      <c r="G1128" s="79"/>
      <c r="H1128" s="79"/>
      <c r="I1128" s="79"/>
      <c r="J1128" s="79"/>
      <c r="K1128" s="79"/>
      <c r="L1128" s="79"/>
      <c r="M1128" s="79"/>
      <c r="N1128" s="79"/>
      <c r="O1128" s="79"/>
      <c r="P1128" s="79"/>
      <c r="Q1128" s="79"/>
      <c r="R1128" s="79"/>
      <c r="S1128" s="79"/>
      <c r="T1128" s="79"/>
    </row>
    <row r="1129" spans="2:20">
      <c r="B1129" s="79"/>
      <c r="C1129" s="79"/>
      <c r="D1129" s="79"/>
      <c r="E1129" s="79"/>
      <c r="F1129" s="79"/>
      <c r="G1129" s="79"/>
      <c r="H1129" s="79"/>
      <c r="I1129" s="79"/>
      <c r="J1129" s="79"/>
      <c r="K1129" s="79"/>
      <c r="L1129" s="79"/>
      <c r="M1129" s="79"/>
      <c r="N1129" s="79"/>
      <c r="O1129" s="79"/>
      <c r="P1129" s="79"/>
      <c r="Q1129" s="79"/>
      <c r="R1129" s="79"/>
      <c r="S1129" s="79"/>
      <c r="T1129" s="79"/>
    </row>
    <row r="1130" spans="2:20">
      <c r="B1130" s="79"/>
      <c r="C1130" s="79"/>
      <c r="D1130" s="79"/>
      <c r="E1130" s="79"/>
      <c r="F1130" s="79"/>
      <c r="G1130" s="79"/>
      <c r="H1130" s="79"/>
      <c r="I1130" s="79"/>
      <c r="J1130" s="79"/>
      <c r="K1130" s="79"/>
      <c r="L1130" s="79"/>
      <c r="M1130" s="79"/>
      <c r="N1130" s="79"/>
      <c r="O1130" s="79"/>
      <c r="P1130" s="79"/>
      <c r="Q1130" s="79"/>
      <c r="R1130" s="79"/>
      <c r="S1130" s="79"/>
      <c r="T1130" s="79"/>
    </row>
    <row r="1131" spans="2:20">
      <c r="B1131" s="79"/>
      <c r="C1131" s="79"/>
      <c r="D1131" s="79"/>
      <c r="E1131" s="79"/>
      <c r="F1131" s="79"/>
      <c r="G1131" s="79"/>
      <c r="H1131" s="79"/>
      <c r="I1131" s="79"/>
      <c r="J1131" s="79"/>
      <c r="K1131" s="79"/>
      <c r="L1131" s="79"/>
      <c r="M1131" s="79"/>
      <c r="N1131" s="79"/>
      <c r="O1131" s="79"/>
      <c r="P1131" s="79"/>
      <c r="Q1131" s="79"/>
      <c r="R1131" s="79"/>
      <c r="S1131" s="79"/>
      <c r="T1131" s="79"/>
    </row>
    <row r="1132" spans="2:20">
      <c r="B1132" s="79"/>
      <c r="C1132" s="79"/>
      <c r="D1132" s="79"/>
      <c r="E1132" s="79"/>
      <c r="F1132" s="79"/>
      <c r="G1132" s="79"/>
      <c r="H1132" s="79"/>
      <c r="I1132" s="79"/>
      <c r="J1132" s="79"/>
      <c r="K1132" s="79"/>
      <c r="L1132" s="79"/>
      <c r="M1132" s="79"/>
      <c r="N1132" s="79"/>
      <c r="O1132" s="79"/>
      <c r="P1132" s="79"/>
      <c r="Q1132" s="79"/>
      <c r="R1132" s="79"/>
      <c r="S1132" s="79"/>
      <c r="T1132" s="79"/>
    </row>
    <row r="1133" spans="2:20">
      <c r="B1133" s="79"/>
      <c r="C1133" s="79"/>
      <c r="D1133" s="79"/>
      <c r="E1133" s="79"/>
      <c r="F1133" s="79"/>
      <c r="G1133" s="79"/>
      <c r="H1133" s="79"/>
      <c r="I1133" s="79"/>
      <c r="J1133" s="79"/>
      <c r="K1133" s="79"/>
      <c r="L1133" s="79"/>
      <c r="M1133" s="79"/>
      <c r="N1133" s="79"/>
      <c r="O1133" s="79"/>
      <c r="P1133" s="79"/>
      <c r="Q1133" s="79"/>
      <c r="R1133" s="79"/>
      <c r="S1133" s="79"/>
      <c r="T1133" s="79"/>
    </row>
    <row r="1134" spans="2:20">
      <c r="B1134" s="79"/>
      <c r="C1134" s="79"/>
      <c r="D1134" s="79"/>
      <c r="E1134" s="79"/>
      <c r="F1134" s="79"/>
      <c r="G1134" s="79"/>
      <c r="H1134" s="79"/>
      <c r="I1134" s="79"/>
      <c r="J1134" s="79"/>
      <c r="K1134" s="79"/>
      <c r="L1134" s="79"/>
      <c r="M1134" s="79"/>
      <c r="N1134" s="79"/>
      <c r="O1134" s="79"/>
      <c r="P1134" s="79"/>
      <c r="Q1134" s="79"/>
      <c r="R1134" s="79"/>
      <c r="S1134" s="79"/>
      <c r="T1134" s="79"/>
    </row>
    <row r="1135" spans="2:20">
      <c r="B1135" s="79"/>
      <c r="C1135" s="79"/>
      <c r="D1135" s="79"/>
      <c r="E1135" s="79"/>
      <c r="F1135" s="79"/>
      <c r="G1135" s="79"/>
      <c r="H1135" s="79"/>
      <c r="I1135" s="79"/>
      <c r="J1135" s="79"/>
      <c r="K1135" s="79"/>
      <c r="L1135" s="79"/>
      <c r="M1135" s="79"/>
      <c r="N1135" s="79"/>
      <c r="O1135" s="79"/>
      <c r="P1135" s="79"/>
      <c r="Q1135" s="79"/>
      <c r="R1135" s="79"/>
      <c r="S1135" s="79"/>
      <c r="T1135" s="79"/>
    </row>
    <row r="1136" spans="2:20">
      <c r="B1136" s="79"/>
      <c r="C1136" s="79"/>
      <c r="D1136" s="79"/>
      <c r="E1136" s="79"/>
      <c r="F1136" s="79"/>
      <c r="G1136" s="79"/>
      <c r="H1136" s="79"/>
      <c r="I1136" s="79"/>
      <c r="J1136" s="79"/>
      <c r="K1136" s="79"/>
      <c r="L1136" s="79"/>
      <c r="M1136" s="79"/>
      <c r="N1136" s="79"/>
      <c r="O1136" s="79"/>
      <c r="P1136" s="79"/>
      <c r="Q1136" s="79"/>
      <c r="R1136" s="79"/>
      <c r="S1136" s="79"/>
      <c r="T1136" s="79"/>
    </row>
    <row r="1137" spans="2:20">
      <c r="B1137" s="79"/>
      <c r="C1137" s="79"/>
      <c r="D1137" s="79"/>
      <c r="E1137" s="79"/>
      <c r="F1137" s="79"/>
      <c r="G1137" s="79"/>
      <c r="H1137" s="79"/>
      <c r="I1137" s="79"/>
      <c r="J1137" s="79"/>
      <c r="K1137" s="79"/>
      <c r="L1137" s="79"/>
      <c r="M1137" s="79"/>
      <c r="N1137" s="79"/>
      <c r="O1137" s="79"/>
      <c r="P1137" s="79"/>
      <c r="Q1137" s="79"/>
      <c r="R1137" s="79"/>
      <c r="S1137" s="79"/>
      <c r="T1137" s="79"/>
    </row>
    <row r="1138" spans="2:20">
      <c r="B1138" s="79"/>
      <c r="C1138" s="79"/>
      <c r="D1138" s="79"/>
      <c r="E1138" s="79"/>
      <c r="F1138" s="79"/>
      <c r="G1138" s="79"/>
      <c r="H1138" s="79"/>
      <c r="I1138" s="79"/>
      <c r="J1138" s="79"/>
      <c r="K1138" s="79"/>
      <c r="L1138" s="79"/>
      <c r="M1138" s="79"/>
      <c r="N1138" s="79"/>
      <c r="O1138" s="79"/>
      <c r="P1138" s="79"/>
      <c r="Q1138" s="79"/>
      <c r="R1138" s="79"/>
      <c r="S1138" s="79"/>
      <c r="T1138" s="79"/>
    </row>
    <row r="1139" spans="2:20">
      <c r="B1139" s="79"/>
      <c r="C1139" s="79"/>
      <c r="D1139" s="79"/>
      <c r="E1139" s="79"/>
      <c r="F1139" s="79"/>
      <c r="G1139" s="79"/>
      <c r="H1139" s="79"/>
      <c r="I1139" s="79"/>
      <c r="J1139" s="79"/>
      <c r="K1139" s="79"/>
      <c r="L1139" s="79"/>
      <c r="M1139" s="79"/>
      <c r="N1139" s="79"/>
      <c r="O1139" s="79"/>
      <c r="P1139" s="79"/>
      <c r="Q1139" s="79"/>
      <c r="R1139" s="79"/>
      <c r="S1139" s="79"/>
      <c r="T1139" s="79"/>
    </row>
    <row r="1140" spans="2:20">
      <c r="B1140" s="79"/>
      <c r="C1140" s="79"/>
      <c r="D1140" s="79"/>
      <c r="E1140" s="79"/>
      <c r="F1140" s="79"/>
      <c r="G1140" s="79"/>
      <c r="H1140" s="79"/>
      <c r="I1140" s="79"/>
      <c r="J1140" s="79"/>
      <c r="K1140" s="79"/>
      <c r="L1140" s="79"/>
      <c r="M1140" s="79"/>
      <c r="N1140" s="79"/>
      <c r="O1140" s="79"/>
      <c r="P1140" s="79"/>
      <c r="Q1140" s="79"/>
      <c r="R1140" s="79"/>
      <c r="S1140" s="79"/>
      <c r="T1140" s="79"/>
    </row>
    <row r="1141" spans="2:20">
      <c r="B1141" s="79"/>
      <c r="C1141" s="79"/>
      <c r="D1141" s="79"/>
      <c r="E1141" s="79"/>
      <c r="F1141" s="79"/>
      <c r="G1141" s="79"/>
      <c r="H1141" s="79"/>
      <c r="I1141" s="79"/>
      <c r="J1141" s="79"/>
      <c r="K1141" s="79"/>
      <c r="L1141" s="79"/>
      <c r="M1141" s="79"/>
      <c r="N1141" s="79"/>
      <c r="O1141" s="79"/>
      <c r="P1141" s="79"/>
      <c r="Q1141" s="79"/>
      <c r="R1141" s="79"/>
      <c r="S1141" s="79"/>
      <c r="T1141" s="79"/>
    </row>
    <row r="1142" spans="2:20">
      <c r="B1142" s="79"/>
      <c r="C1142" s="79"/>
      <c r="D1142" s="79"/>
      <c r="E1142" s="79"/>
      <c r="F1142" s="79"/>
      <c r="G1142" s="79"/>
      <c r="H1142" s="79"/>
      <c r="I1142" s="79"/>
      <c r="J1142" s="79"/>
      <c r="K1142" s="79"/>
      <c r="L1142" s="79"/>
      <c r="M1142" s="79"/>
      <c r="N1142" s="79"/>
      <c r="O1142" s="79"/>
      <c r="P1142" s="79"/>
      <c r="Q1142" s="79"/>
      <c r="R1142" s="79"/>
      <c r="S1142" s="79"/>
      <c r="T1142" s="79"/>
    </row>
    <row r="1143" spans="2:20">
      <c r="B1143" s="79"/>
      <c r="C1143" s="79"/>
      <c r="D1143" s="79"/>
      <c r="E1143" s="79"/>
      <c r="F1143" s="79"/>
      <c r="G1143" s="79"/>
      <c r="H1143" s="79"/>
      <c r="I1143" s="79"/>
      <c r="J1143" s="79"/>
      <c r="K1143" s="79"/>
      <c r="L1143" s="79"/>
      <c r="M1143" s="79"/>
      <c r="N1143" s="79"/>
      <c r="O1143" s="79"/>
      <c r="P1143" s="79"/>
      <c r="Q1143" s="79"/>
      <c r="R1143" s="79"/>
      <c r="S1143" s="79"/>
      <c r="T1143" s="79"/>
    </row>
    <row r="1144" spans="2:20">
      <c r="B1144" s="79"/>
      <c r="C1144" s="79"/>
      <c r="D1144" s="79"/>
      <c r="E1144" s="79"/>
      <c r="F1144" s="79"/>
      <c r="G1144" s="79"/>
      <c r="H1144" s="79"/>
      <c r="I1144" s="79"/>
      <c r="J1144" s="79"/>
      <c r="K1144" s="79"/>
      <c r="L1144" s="79"/>
      <c r="M1144" s="79"/>
      <c r="N1144" s="79"/>
      <c r="O1144" s="79"/>
      <c r="P1144" s="79"/>
      <c r="Q1144" s="79"/>
      <c r="R1144" s="79"/>
      <c r="S1144" s="79"/>
      <c r="T1144" s="79"/>
    </row>
    <row r="1145" spans="2:20">
      <c r="B1145" s="79"/>
      <c r="C1145" s="79"/>
      <c r="D1145" s="79"/>
      <c r="E1145" s="79"/>
      <c r="F1145" s="79"/>
      <c r="G1145" s="79"/>
      <c r="H1145" s="79"/>
      <c r="I1145" s="79"/>
      <c r="J1145" s="79"/>
      <c r="K1145" s="79"/>
      <c r="L1145" s="79"/>
      <c r="M1145" s="79"/>
      <c r="N1145" s="79"/>
      <c r="O1145" s="79"/>
      <c r="P1145" s="79"/>
      <c r="Q1145" s="79"/>
      <c r="R1145" s="79"/>
      <c r="S1145" s="79"/>
      <c r="T1145" s="79"/>
    </row>
    <row r="1146" spans="2:20">
      <c r="B1146" s="79"/>
      <c r="C1146" s="79"/>
      <c r="D1146" s="79"/>
      <c r="E1146" s="79"/>
      <c r="F1146" s="79"/>
      <c r="G1146" s="79"/>
      <c r="H1146" s="79"/>
      <c r="I1146" s="79"/>
      <c r="J1146" s="79"/>
      <c r="K1146" s="79"/>
      <c r="L1146" s="79"/>
      <c r="M1146" s="79"/>
      <c r="N1146" s="79"/>
      <c r="O1146" s="79"/>
      <c r="P1146" s="79"/>
      <c r="Q1146" s="79"/>
      <c r="R1146" s="79"/>
      <c r="S1146" s="79"/>
      <c r="T1146" s="79"/>
    </row>
    <row r="1147" spans="2:20">
      <c r="B1147" s="79"/>
      <c r="C1147" s="79"/>
      <c r="D1147" s="79"/>
      <c r="E1147" s="79"/>
      <c r="F1147" s="79"/>
      <c r="G1147" s="79"/>
      <c r="H1147" s="79"/>
      <c r="I1147" s="79"/>
      <c r="J1147" s="79"/>
      <c r="K1147" s="79"/>
      <c r="L1147" s="79"/>
      <c r="M1147" s="79"/>
      <c r="N1147" s="79"/>
      <c r="O1147" s="79"/>
      <c r="P1147" s="79"/>
      <c r="Q1147" s="79"/>
      <c r="R1147" s="79"/>
      <c r="S1147" s="79"/>
      <c r="T1147" s="79"/>
    </row>
    <row r="1148" spans="2:20">
      <c r="B1148" s="79"/>
      <c r="C1148" s="79"/>
      <c r="D1148" s="79"/>
      <c r="E1148" s="79"/>
      <c r="F1148" s="79"/>
      <c r="G1148" s="79"/>
      <c r="H1148" s="79"/>
      <c r="I1148" s="79"/>
      <c r="J1148" s="79"/>
      <c r="K1148" s="79"/>
      <c r="L1148" s="79"/>
      <c r="M1148" s="79"/>
      <c r="N1148" s="79"/>
      <c r="O1148" s="79"/>
      <c r="P1148" s="79"/>
      <c r="Q1148" s="79"/>
      <c r="R1148" s="79"/>
      <c r="S1148" s="79"/>
      <c r="T1148" s="79"/>
    </row>
    <row r="1149" spans="2:20">
      <c r="B1149" s="79"/>
      <c r="C1149" s="79"/>
      <c r="D1149" s="79"/>
      <c r="E1149" s="79"/>
      <c r="F1149" s="79"/>
      <c r="G1149" s="79"/>
      <c r="H1149" s="79"/>
      <c r="I1149" s="79"/>
      <c r="J1149" s="79"/>
      <c r="K1149" s="79"/>
      <c r="L1149" s="79"/>
      <c r="M1149" s="79"/>
      <c r="N1149" s="79"/>
      <c r="O1149" s="79"/>
      <c r="P1149" s="79"/>
      <c r="Q1149" s="79"/>
      <c r="R1149" s="79"/>
      <c r="S1149" s="79"/>
      <c r="T1149" s="79"/>
    </row>
    <row r="1150" spans="2:20">
      <c r="B1150" s="79"/>
      <c r="C1150" s="79"/>
      <c r="D1150" s="79"/>
      <c r="E1150" s="79"/>
      <c r="F1150" s="79"/>
      <c r="G1150" s="79"/>
      <c r="H1150" s="79"/>
      <c r="I1150" s="79"/>
      <c r="J1150" s="79"/>
      <c r="K1150" s="79"/>
      <c r="L1150" s="79"/>
      <c r="M1150" s="79"/>
      <c r="N1150" s="79"/>
      <c r="O1150" s="79"/>
      <c r="P1150" s="79"/>
      <c r="Q1150" s="79"/>
      <c r="R1150" s="79"/>
      <c r="S1150" s="79"/>
      <c r="T1150" s="79"/>
    </row>
    <row r="1151" spans="2:20">
      <c r="B1151" s="79"/>
      <c r="C1151" s="79"/>
      <c r="D1151" s="79"/>
      <c r="E1151" s="79"/>
      <c r="F1151" s="79"/>
      <c r="G1151" s="79"/>
      <c r="H1151" s="79"/>
      <c r="I1151" s="79"/>
      <c r="J1151" s="79"/>
      <c r="K1151" s="79"/>
      <c r="L1151" s="79"/>
      <c r="M1151" s="79"/>
      <c r="N1151" s="79"/>
      <c r="O1151" s="79"/>
      <c r="P1151" s="79"/>
      <c r="Q1151" s="79"/>
      <c r="R1151" s="79"/>
      <c r="S1151" s="79"/>
      <c r="T1151" s="79"/>
    </row>
    <row r="1152" spans="2:20">
      <c r="B1152" s="79"/>
      <c r="C1152" s="79"/>
      <c r="D1152" s="79"/>
      <c r="E1152" s="79"/>
      <c r="F1152" s="79"/>
      <c r="G1152" s="79"/>
      <c r="H1152" s="79"/>
      <c r="I1152" s="79"/>
      <c r="J1152" s="79"/>
      <c r="K1152" s="79"/>
      <c r="L1152" s="79"/>
      <c r="M1152" s="79"/>
      <c r="N1152" s="79"/>
      <c r="O1152" s="79"/>
      <c r="P1152" s="79"/>
      <c r="Q1152" s="79"/>
      <c r="R1152" s="79"/>
      <c r="S1152" s="79"/>
      <c r="T1152" s="79"/>
    </row>
    <row r="1153" spans="2:20">
      <c r="B1153" s="79"/>
      <c r="C1153" s="79"/>
      <c r="D1153" s="79"/>
      <c r="E1153" s="79"/>
      <c r="F1153" s="79"/>
      <c r="G1153" s="79"/>
      <c r="H1153" s="79"/>
      <c r="I1153" s="79"/>
      <c r="J1153" s="79"/>
      <c r="K1153" s="79"/>
      <c r="L1153" s="79"/>
      <c r="M1153" s="79"/>
      <c r="N1153" s="79"/>
      <c r="O1153" s="79"/>
      <c r="P1153" s="79"/>
      <c r="Q1153" s="79"/>
      <c r="R1153" s="79"/>
      <c r="S1153" s="79"/>
      <c r="T1153" s="79"/>
    </row>
    <row r="1154" spans="2:20">
      <c r="B1154" s="79"/>
      <c r="C1154" s="79"/>
      <c r="D1154" s="79"/>
      <c r="E1154" s="79"/>
      <c r="F1154" s="79"/>
      <c r="G1154" s="79"/>
      <c r="H1154" s="79"/>
      <c r="I1154" s="79"/>
      <c r="J1154" s="79"/>
      <c r="K1154" s="79"/>
      <c r="L1154" s="79"/>
      <c r="M1154" s="79"/>
      <c r="N1154" s="79"/>
      <c r="O1154" s="79"/>
      <c r="P1154" s="79"/>
      <c r="Q1154" s="79"/>
      <c r="R1154" s="79"/>
      <c r="S1154" s="79"/>
      <c r="T1154" s="79"/>
    </row>
    <row r="1155" spans="2:20">
      <c r="B1155" s="79"/>
      <c r="C1155" s="79"/>
      <c r="D1155" s="79"/>
      <c r="E1155" s="79"/>
      <c r="F1155" s="79"/>
      <c r="G1155" s="79"/>
      <c r="H1155" s="79"/>
      <c r="I1155" s="79"/>
      <c r="J1155" s="79"/>
      <c r="K1155" s="79"/>
      <c r="L1155" s="79"/>
      <c r="M1155" s="79"/>
      <c r="N1155" s="79"/>
      <c r="O1155" s="79"/>
      <c r="P1155" s="79"/>
      <c r="Q1155" s="79"/>
      <c r="R1155" s="79"/>
      <c r="S1155" s="79"/>
      <c r="T1155" s="79"/>
    </row>
    <row r="1156" spans="2:20">
      <c r="B1156" s="79"/>
      <c r="C1156" s="79"/>
      <c r="D1156" s="79"/>
      <c r="E1156" s="79"/>
      <c r="F1156" s="79"/>
      <c r="G1156" s="79"/>
      <c r="H1156" s="79"/>
      <c r="I1156" s="79"/>
      <c r="J1156" s="79"/>
      <c r="K1156" s="79"/>
      <c r="L1156" s="79"/>
      <c r="M1156" s="79"/>
      <c r="N1156" s="79"/>
      <c r="O1156" s="79"/>
      <c r="P1156" s="79"/>
      <c r="Q1156" s="79"/>
      <c r="R1156" s="79"/>
      <c r="S1156" s="79"/>
      <c r="T1156" s="79"/>
    </row>
    <row r="1157" spans="2:20">
      <c r="B1157" s="79"/>
      <c r="C1157" s="79"/>
      <c r="D1157" s="79"/>
      <c r="E1157" s="79"/>
      <c r="F1157" s="79"/>
      <c r="G1157" s="79"/>
      <c r="H1157" s="79"/>
      <c r="I1157" s="79"/>
      <c r="J1157" s="79"/>
      <c r="K1157" s="79"/>
      <c r="L1157" s="79"/>
      <c r="M1157" s="79"/>
      <c r="N1157" s="79"/>
      <c r="O1157" s="79"/>
      <c r="P1157" s="79"/>
      <c r="Q1157" s="79"/>
      <c r="R1157" s="79"/>
      <c r="S1157" s="79"/>
      <c r="T1157" s="79"/>
    </row>
    <row r="1158" spans="2:20">
      <c r="B1158" s="79"/>
      <c r="C1158" s="79"/>
      <c r="D1158" s="79"/>
      <c r="E1158" s="79"/>
      <c r="F1158" s="79"/>
      <c r="G1158" s="79"/>
      <c r="H1158" s="79"/>
      <c r="I1158" s="79"/>
      <c r="J1158" s="79"/>
      <c r="K1158" s="79"/>
      <c r="L1158" s="79"/>
      <c r="M1158" s="79"/>
      <c r="N1158" s="79"/>
      <c r="O1158" s="79"/>
      <c r="P1158" s="79"/>
      <c r="Q1158" s="79"/>
      <c r="R1158" s="79"/>
      <c r="S1158" s="79"/>
      <c r="T1158" s="79"/>
    </row>
    <row r="1159" spans="2:20">
      <c r="B1159" s="79"/>
      <c r="C1159" s="79"/>
      <c r="D1159" s="79"/>
      <c r="E1159" s="79"/>
      <c r="F1159" s="79"/>
      <c r="G1159" s="79"/>
      <c r="H1159" s="79"/>
      <c r="I1159" s="79"/>
      <c r="J1159" s="79"/>
      <c r="K1159" s="79"/>
      <c r="L1159" s="79"/>
      <c r="M1159" s="79"/>
      <c r="N1159" s="79"/>
      <c r="O1159" s="79"/>
      <c r="P1159" s="79"/>
      <c r="Q1159" s="79"/>
      <c r="R1159" s="79"/>
      <c r="S1159" s="79"/>
      <c r="T1159" s="79"/>
    </row>
    <row r="1160" spans="2:20">
      <c r="B1160" s="79"/>
      <c r="C1160" s="79"/>
      <c r="D1160" s="79"/>
      <c r="E1160" s="79"/>
      <c r="F1160" s="79"/>
      <c r="G1160" s="79"/>
      <c r="H1160" s="79"/>
      <c r="I1160" s="79"/>
      <c r="J1160" s="79"/>
      <c r="K1160" s="79"/>
      <c r="L1160" s="79"/>
      <c r="M1160" s="79"/>
      <c r="N1160" s="79"/>
      <c r="O1160" s="79"/>
      <c r="P1160" s="79"/>
      <c r="Q1160" s="79"/>
      <c r="R1160" s="79"/>
      <c r="S1160" s="79"/>
      <c r="T1160" s="79"/>
    </row>
    <row r="1161" spans="2:20">
      <c r="B1161" s="79"/>
      <c r="C1161" s="79"/>
      <c r="D1161" s="79"/>
      <c r="E1161" s="79"/>
      <c r="F1161" s="79"/>
      <c r="G1161" s="79"/>
      <c r="H1161" s="79"/>
      <c r="I1161" s="79"/>
      <c r="J1161" s="79"/>
      <c r="K1161" s="79"/>
      <c r="L1161" s="79"/>
      <c r="M1161" s="79"/>
      <c r="N1161" s="79"/>
      <c r="O1161" s="79"/>
      <c r="P1161" s="79"/>
      <c r="Q1161" s="79"/>
      <c r="R1161" s="79"/>
      <c r="S1161" s="79"/>
      <c r="T1161" s="79"/>
    </row>
    <row r="1162" spans="2:20">
      <c r="B1162" s="79"/>
      <c r="C1162" s="79"/>
      <c r="D1162" s="79"/>
      <c r="E1162" s="79"/>
      <c r="F1162" s="79"/>
      <c r="G1162" s="79"/>
      <c r="H1162" s="79"/>
      <c r="I1162" s="79"/>
      <c r="J1162" s="79"/>
      <c r="K1162" s="79"/>
      <c r="L1162" s="79"/>
      <c r="M1162" s="79"/>
      <c r="N1162" s="79"/>
      <c r="O1162" s="79"/>
      <c r="P1162" s="79"/>
      <c r="Q1162" s="79"/>
      <c r="R1162" s="79"/>
      <c r="S1162" s="79"/>
      <c r="T1162" s="79"/>
    </row>
    <row r="1163" spans="2:20">
      <c r="B1163" s="79"/>
      <c r="C1163" s="79"/>
      <c r="D1163" s="79"/>
      <c r="E1163" s="79"/>
      <c r="F1163" s="79"/>
      <c r="G1163" s="79"/>
      <c r="H1163" s="79"/>
      <c r="I1163" s="79"/>
      <c r="J1163" s="79"/>
      <c r="K1163" s="79"/>
      <c r="L1163" s="79"/>
      <c r="M1163" s="79"/>
      <c r="N1163" s="79"/>
      <c r="O1163" s="79"/>
      <c r="P1163" s="79"/>
      <c r="Q1163" s="79"/>
      <c r="R1163" s="79"/>
      <c r="S1163" s="79"/>
      <c r="T1163" s="79"/>
    </row>
    <row r="1164" spans="2:20">
      <c r="B1164" s="79"/>
      <c r="C1164" s="79"/>
      <c r="D1164" s="79"/>
      <c r="E1164" s="79"/>
      <c r="F1164" s="79"/>
      <c r="G1164" s="79"/>
      <c r="H1164" s="79"/>
      <c r="I1164" s="79"/>
      <c r="J1164" s="79"/>
      <c r="K1164" s="79"/>
      <c r="L1164" s="79"/>
      <c r="M1164" s="79"/>
      <c r="N1164" s="79"/>
      <c r="O1164" s="79"/>
      <c r="P1164" s="79"/>
      <c r="Q1164" s="79"/>
      <c r="R1164" s="79"/>
      <c r="S1164" s="79"/>
      <c r="T1164" s="79"/>
    </row>
    <row r="1165" spans="2:20">
      <c r="B1165" s="79"/>
      <c r="C1165" s="79"/>
      <c r="D1165" s="79"/>
      <c r="E1165" s="79"/>
      <c r="F1165" s="79"/>
      <c r="G1165" s="79"/>
      <c r="H1165" s="79"/>
      <c r="I1165" s="79"/>
      <c r="J1165" s="79"/>
      <c r="K1165" s="79"/>
      <c r="L1165" s="79"/>
      <c r="M1165" s="79"/>
      <c r="N1165" s="79"/>
      <c r="O1165" s="79"/>
      <c r="P1165" s="79"/>
      <c r="Q1165" s="79"/>
      <c r="R1165" s="79"/>
      <c r="S1165" s="79"/>
      <c r="T1165" s="79"/>
    </row>
    <row r="1166" spans="2:20">
      <c r="B1166" s="79"/>
      <c r="C1166" s="79"/>
      <c r="D1166" s="79"/>
      <c r="E1166" s="79"/>
      <c r="F1166" s="79"/>
      <c r="G1166" s="79"/>
      <c r="H1166" s="79"/>
      <c r="I1166" s="79"/>
      <c r="J1166" s="79"/>
      <c r="K1166" s="79"/>
      <c r="L1166" s="79"/>
      <c r="M1166" s="79"/>
      <c r="N1166" s="79"/>
      <c r="O1166" s="79"/>
      <c r="P1166" s="79"/>
      <c r="Q1166" s="79"/>
      <c r="R1166" s="79"/>
      <c r="S1166" s="79"/>
      <c r="T1166" s="79"/>
    </row>
    <row r="1167" spans="2:20">
      <c r="B1167" s="79"/>
      <c r="C1167" s="79"/>
      <c r="D1167" s="79"/>
      <c r="E1167" s="79"/>
      <c r="F1167" s="79"/>
      <c r="G1167" s="79"/>
      <c r="H1167" s="79"/>
      <c r="I1167" s="79"/>
      <c r="J1167" s="79"/>
      <c r="K1167" s="79"/>
      <c r="L1167" s="79"/>
      <c r="M1167" s="79"/>
      <c r="N1167" s="79"/>
      <c r="O1167" s="79"/>
      <c r="P1167" s="79"/>
      <c r="Q1167" s="79"/>
      <c r="R1167" s="79"/>
      <c r="S1167" s="79"/>
      <c r="T1167" s="79"/>
    </row>
    <row r="1168" spans="2:20">
      <c r="B1168" s="79"/>
      <c r="C1168" s="79"/>
      <c r="D1168" s="79"/>
      <c r="E1168" s="79"/>
      <c r="F1168" s="79"/>
      <c r="G1168" s="79"/>
      <c r="H1168" s="79"/>
      <c r="I1168" s="79"/>
      <c r="J1168" s="79"/>
      <c r="K1168" s="79"/>
      <c r="L1168" s="79"/>
      <c r="M1168" s="79"/>
      <c r="N1168" s="79"/>
      <c r="O1168" s="79"/>
      <c r="P1168" s="79"/>
      <c r="Q1168" s="79"/>
      <c r="R1168" s="79"/>
      <c r="S1168" s="79"/>
      <c r="T1168" s="79"/>
    </row>
    <row r="1169" spans="2:20">
      <c r="B1169" s="79"/>
      <c r="C1169" s="79"/>
      <c r="D1169" s="79"/>
      <c r="E1169" s="79"/>
      <c r="F1169" s="79"/>
      <c r="G1169" s="79"/>
      <c r="H1169" s="79"/>
      <c r="I1169" s="79"/>
      <c r="J1169" s="79"/>
      <c r="K1169" s="79"/>
      <c r="L1169" s="79"/>
      <c r="M1169" s="79"/>
      <c r="N1169" s="79"/>
      <c r="O1169" s="79"/>
      <c r="P1169" s="79"/>
      <c r="Q1169" s="79"/>
      <c r="R1169" s="79"/>
      <c r="S1169" s="79"/>
      <c r="T1169" s="79"/>
    </row>
    <row r="1170" spans="2:20">
      <c r="B1170" s="79"/>
      <c r="C1170" s="79"/>
      <c r="D1170" s="79"/>
      <c r="E1170" s="79"/>
      <c r="F1170" s="79"/>
      <c r="G1170" s="79"/>
      <c r="H1170" s="79"/>
      <c r="I1170" s="79"/>
      <c r="J1170" s="79"/>
      <c r="K1170" s="79"/>
      <c r="L1170" s="79"/>
      <c r="M1170" s="79"/>
      <c r="N1170" s="79"/>
      <c r="O1170" s="79"/>
      <c r="P1170" s="79"/>
      <c r="Q1170" s="79"/>
      <c r="R1170" s="79"/>
      <c r="S1170" s="79"/>
      <c r="T1170" s="79"/>
    </row>
    <row r="1171" spans="2:20">
      <c r="B1171" s="79"/>
      <c r="C1171" s="79"/>
      <c r="D1171" s="79"/>
      <c r="E1171" s="79"/>
      <c r="F1171" s="79"/>
      <c r="G1171" s="79"/>
      <c r="H1171" s="79"/>
      <c r="I1171" s="79"/>
      <c r="J1171" s="79"/>
      <c r="K1171" s="79"/>
      <c r="L1171" s="79"/>
      <c r="M1171" s="79"/>
      <c r="N1171" s="79"/>
      <c r="O1171" s="79"/>
      <c r="P1171" s="79"/>
      <c r="Q1171" s="79"/>
      <c r="R1171" s="79"/>
      <c r="S1171" s="79"/>
      <c r="T1171" s="79"/>
    </row>
    <row r="1172" spans="2:20">
      <c r="B1172" s="79"/>
      <c r="C1172" s="79"/>
      <c r="D1172" s="79"/>
      <c r="E1172" s="79"/>
      <c r="F1172" s="79"/>
      <c r="G1172" s="79"/>
      <c r="H1172" s="79"/>
      <c r="I1172" s="79"/>
      <c r="J1172" s="79"/>
      <c r="K1172" s="79"/>
      <c r="L1172" s="79"/>
      <c r="M1172" s="79"/>
      <c r="N1172" s="79"/>
      <c r="O1172" s="79"/>
      <c r="P1172" s="79"/>
      <c r="Q1172" s="79"/>
      <c r="R1172" s="79"/>
      <c r="S1172" s="79"/>
      <c r="T1172" s="79"/>
    </row>
    <row r="1173" spans="2:20">
      <c r="B1173" s="79"/>
      <c r="C1173" s="79"/>
      <c r="D1173" s="79"/>
      <c r="E1173" s="79"/>
      <c r="F1173" s="79"/>
      <c r="G1173" s="79"/>
      <c r="H1173" s="79"/>
      <c r="I1173" s="79"/>
      <c r="J1173" s="79"/>
      <c r="K1173" s="79"/>
      <c r="L1173" s="79"/>
      <c r="M1173" s="79"/>
      <c r="N1173" s="79"/>
      <c r="O1173" s="79"/>
      <c r="P1173" s="79"/>
      <c r="Q1173" s="79"/>
      <c r="R1173" s="79"/>
      <c r="S1173" s="79"/>
      <c r="T1173" s="79"/>
    </row>
    <row r="1174" spans="2:20">
      <c r="B1174" s="79"/>
      <c r="C1174" s="79"/>
      <c r="D1174" s="79"/>
      <c r="E1174" s="79"/>
      <c r="F1174" s="79"/>
      <c r="G1174" s="79"/>
      <c r="H1174" s="79"/>
      <c r="I1174" s="79"/>
      <c r="J1174" s="79"/>
      <c r="K1174" s="79"/>
      <c r="L1174" s="79"/>
      <c r="M1174" s="79"/>
      <c r="N1174" s="79"/>
      <c r="O1174" s="79"/>
      <c r="P1174" s="79"/>
      <c r="Q1174" s="79"/>
      <c r="R1174" s="79"/>
      <c r="S1174" s="79"/>
      <c r="T1174" s="79"/>
    </row>
    <row r="1175" spans="2:20">
      <c r="B1175" s="79"/>
      <c r="C1175" s="79"/>
      <c r="D1175" s="79"/>
      <c r="E1175" s="79"/>
      <c r="F1175" s="79"/>
      <c r="G1175" s="79"/>
      <c r="H1175" s="79"/>
      <c r="I1175" s="79"/>
      <c r="J1175" s="79"/>
      <c r="K1175" s="79"/>
      <c r="L1175" s="79"/>
      <c r="M1175" s="79"/>
      <c r="N1175" s="79"/>
      <c r="O1175" s="79"/>
      <c r="P1175" s="79"/>
      <c r="Q1175" s="79"/>
      <c r="R1175" s="79"/>
      <c r="S1175" s="79"/>
      <c r="T1175" s="79"/>
    </row>
    <row r="1176" spans="2:20">
      <c r="B1176" s="79"/>
      <c r="C1176" s="79"/>
      <c r="D1176" s="79"/>
      <c r="E1176" s="79"/>
      <c r="F1176" s="79"/>
      <c r="G1176" s="79"/>
      <c r="H1176" s="79"/>
      <c r="I1176" s="79"/>
      <c r="J1176" s="79"/>
      <c r="K1176" s="79"/>
      <c r="L1176" s="79"/>
      <c r="M1176" s="79"/>
      <c r="N1176" s="79"/>
      <c r="O1176" s="79"/>
      <c r="P1176" s="79"/>
      <c r="Q1176" s="79"/>
      <c r="R1176" s="79"/>
      <c r="S1176" s="79"/>
      <c r="T1176" s="79"/>
    </row>
    <row r="1177" spans="2:20">
      <c r="B1177" s="79"/>
      <c r="C1177" s="79"/>
      <c r="D1177" s="79"/>
      <c r="E1177" s="79"/>
      <c r="F1177" s="79"/>
      <c r="G1177" s="79"/>
      <c r="H1177" s="79"/>
      <c r="I1177" s="79"/>
      <c r="J1177" s="79"/>
      <c r="K1177" s="79"/>
      <c r="L1177" s="79"/>
      <c r="M1177" s="79"/>
      <c r="N1177" s="79"/>
      <c r="O1177" s="79"/>
      <c r="P1177" s="79"/>
      <c r="Q1177" s="79"/>
      <c r="R1177" s="79"/>
      <c r="S1177" s="79"/>
      <c r="T1177" s="79"/>
    </row>
    <row r="1178" spans="2:20">
      <c r="B1178" s="79"/>
      <c r="C1178" s="79"/>
      <c r="D1178" s="79"/>
      <c r="E1178" s="79"/>
      <c r="F1178" s="79"/>
      <c r="G1178" s="79"/>
      <c r="H1178" s="79"/>
      <c r="I1178" s="79"/>
      <c r="J1178" s="79"/>
      <c r="K1178" s="79"/>
      <c r="L1178" s="79"/>
      <c r="M1178" s="79"/>
      <c r="N1178" s="79"/>
      <c r="O1178" s="79"/>
      <c r="P1178" s="79"/>
      <c r="Q1178" s="79"/>
      <c r="R1178" s="79"/>
      <c r="S1178" s="79"/>
      <c r="T1178" s="79"/>
    </row>
    <row r="1179" spans="2:20">
      <c r="B1179" s="79"/>
      <c r="C1179" s="79"/>
      <c r="D1179" s="79"/>
      <c r="E1179" s="79"/>
      <c r="F1179" s="79"/>
      <c r="G1179" s="79"/>
      <c r="H1179" s="79"/>
      <c r="I1179" s="79"/>
      <c r="J1179" s="79"/>
      <c r="K1179" s="79"/>
      <c r="L1179" s="79"/>
      <c r="M1179" s="79"/>
      <c r="N1179" s="79"/>
      <c r="O1179" s="79"/>
      <c r="P1179" s="79"/>
      <c r="Q1179" s="79"/>
      <c r="R1179" s="79"/>
      <c r="S1179" s="79"/>
      <c r="T1179" s="79"/>
    </row>
    <row r="1180" spans="2:20">
      <c r="B1180" s="79"/>
      <c r="C1180" s="79"/>
      <c r="D1180" s="79"/>
      <c r="E1180" s="79"/>
      <c r="F1180" s="79"/>
      <c r="G1180" s="79"/>
      <c r="H1180" s="79"/>
      <c r="I1180" s="79"/>
      <c r="J1180" s="79"/>
      <c r="K1180" s="79"/>
      <c r="L1180" s="79"/>
      <c r="M1180" s="79"/>
      <c r="N1180" s="79"/>
      <c r="O1180" s="79"/>
      <c r="P1180" s="79"/>
      <c r="Q1180" s="79"/>
      <c r="R1180" s="79"/>
      <c r="S1180" s="79"/>
      <c r="T1180" s="79"/>
    </row>
    <row r="1181" spans="2:20">
      <c r="B1181" s="79"/>
      <c r="C1181" s="79"/>
      <c r="D1181" s="79"/>
      <c r="E1181" s="79"/>
      <c r="F1181" s="79"/>
      <c r="G1181" s="79"/>
      <c r="H1181" s="79"/>
      <c r="I1181" s="79"/>
      <c r="J1181" s="79"/>
      <c r="K1181" s="79"/>
      <c r="L1181" s="79"/>
      <c r="M1181" s="79"/>
      <c r="N1181" s="79"/>
      <c r="O1181" s="79"/>
      <c r="P1181" s="79"/>
      <c r="Q1181" s="79"/>
      <c r="R1181" s="79"/>
      <c r="S1181" s="79"/>
      <c r="T1181" s="79"/>
    </row>
    <row r="1182" spans="2:20">
      <c r="B1182" s="79"/>
      <c r="C1182" s="79"/>
      <c r="D1182" s="79"/>
      <c r="E1182" s="79"/>
      <c r="F1182" s="79"/>
      <c r="G1182" s="79"/>
      <c r="H1182" s="79"/>
      <c r="I1182" s="79"/>
      <c r="J1182" s="79"/>
      <c r="K1182" s="79"/>
      <c r="L1182" s="79"/>
      <c r="M1182" s="79"/>
      <c r="N1182" s="79"/>
      <c r="O1182" s="79"/>
      <c r="P1182" s="79"/>
      <c r="Q1182" s="79"/>
      <c r="R1182" s="79"/>
      <c r="S1182" s="79"/>
      <c r="T1182" s="79"/>
    </row>
    <row r="1183" spans="2:20">
      <c r="B1183" s="79"/>
      <c r="C1183" s="79"/>
      <c r="D1183" s="79"/>
      <c r="E1183" s="79"/>
      <c r="F1183" s="79"/>
      <c r="G1183" s="79"/>
      <c r="H1183" s="79"/>
      <c r="I1183" s="79"/>
      <c r="J1183" s="79"/>
      <c r="K1183" s="79"/>
      <c r="L1183" s="79"/>
      <c r="M1183" s="79"/>
      <c r="N1183" s="79"/>
      <c r="O1183" s="79"/>
      <c r="P1183" s="79"/>
      <c r="Q1183" s="79"/>
      <c r="R1183" s="79"/>
      <c r="S1183" s="79"/>
      <c r="T1183" s="79"/>
    </row>
    <row r="1184" spans="2:20">
      <c r="B1184" s="79"/>
      <c r="C1184" s="79"/>
      <c r="D1184" s="79"/>
      <c r="E1184" s="79"/>
      <c r="F1184" s="79"/>
      <c r="G1184" s="79"/>
      <c r="H1184" s="79"/>
      <c r="I1184" s="79"/>
      <c r="J1184" s="79"/>
      <c r="K1184" s="79"/>
      <c r="L1184" s="79"/>
      <c r="M1184" s="79"/>
      <c r="N1184" s="79"/>
      <c r="O1184" s="79"/>
      <c r="P1184" s="79"/>
      <c r="Q1184" s="79"/>
      <c r="R1184" s="79"/>
      <c r="S1184" s="79"/>
      <c r="T1184" s="79"/>
    </row>
    <row r="1185" spans="2:20">
      <c r="B1185" s="79"/>
      <c r="C1185" s="79"/>
      <c r="D1185" s="79"/>
      <c r="E1185" s="79"/>
      <c r="F1185" s="79"/>
      <c r="G1185" s="79"/>
      <c r="H1185" s="79"/>
      <c r="I1185" s="79"/>
      <c r="J1185" s="79"/>
      <c r="K1185" s="79"/>
      <c r="L1185" s="79"/>
      <c r="M1185" s="79"/>
      <c r="N1185" s="79"/>
      <c r="O1185" s="79"/>
      <c r="P1185" s="79"/>
      <c r="Q1185" s="79"/>
      <c r="R1185" s="79"/>
      <c r="S1185" s="79"/>
      <c r="T1185" s="79"/>
    </row>
    <row r="1186" spans="2:20">
      <c r="B1186" s="79"/>
      <c r="C1186" s="79"/>
      <c r="D1186" s="79"/>
      <c r="E1186" s="79"/>
      <c r="F1186" s="79"/>
      <c r="G1186" s="79"/>
      <c r="H1186" s="79"/>
      <c r="I1186" s="79"/>
      <c r="J1186" s="79"/>
      <c r="K1186" s="79"/>
      <c r="L1186" s="79"/>
      <c r="M1186" s="79"/>
      <c r="N1186" s="79"/>
      <c r="O1186" s="79"/>
      <c r="P1186" s="79"/>
      <c r="Q1186" s="79"/>
      <c r="R1186" s="79"/>
      <c r="S1186" s="79"/>
      <c r="T1186" s="79"/>
    </row>
    <row r="1187" spans="2:20">
      <c r="B1187" s="79"/>
      <c r="C1187" s="79"/>
      <c r="D1187" s="79"/>
      <c r="E1187" s="79"/>
      <c r="F1187" s="79"/>
      <c r="G1187" s="79"/>
      <c r="H1187" s="79"/>
      <c r="I1187" s="79"/>
      <c r="J1187" s="79"/>
      <c r="K1187" s="79"/>
      <c r="L1187" s="79"/>
      <c r="M1187" s="79"/>
      <c r="N1187" s="79"/>
      <c r="O1187" s="79"/>
      <c r="P1187" s="79"/>
      <c r="Q1187" s="79"/>
      <c r="R1187" s="79"/>
      <c r="S1187" s="79"/>
      <c r="T1187" s="79"/>
    </row>
    <row r="1188" spans="2:20">
      <c r="B1188" s="79"/>
      <c r="C1188" s="79"/>
      <c r="D1188" s="79"/>
      <c r="E1188" s="79"/>
      <c r="F1188" s="79"/>
      <c r="G1188" s="79"/>
      <c r="H1188" s="79"/>
      <c r="I1188" s="79"/>
      <c r="J1188" s="79"/>
      <c r="K1188" s="79"/>
      <c r="L1188" s="79"/>
      <c r="M1188" s="79"/>
      <c r="N1188" s="79"/>
      <c r="O1188" s="79"/>
      <c r="P1188" s="79"/>
      <c r="Q1188" s="79"/>
      <c r="R1188" s="79"/>
      <c r="S1188" s="79"/>
      <c r="T1188" s="79"/>
    </row>
    <row r="1189" spans="2:20">
      <c r="B1189" s="79"/>
      <c r="C1189" s="79"/>
      <c r="D1189" s="79"/>
      <c r="E1189" s="79"/>
      <c r="F1189" s="79"/>
      <c r="G1189" s="79"/>
      <c r="H1189" s="79"/>
      <c r="I1189" s="79"/>
      <c r="J1189" s="79"/>
      <c r="K1189" s="79"/>
      <c r="L1189" s="79"/>
      <c r="M1189" s="79"/>
      <c r="N1189" s="79"/>
      <c r="O1189" s="79"/>
      <c r="P1189" s="79"/>
      <c r="Q1189" s="79"/>
      <c r="R1189" s="79"/>
      <c r="S1189" s="79"/>
      <c r="T1189" s="79"/>
    </row>
    <row r="1190" spans="2:20">
      <c r="B1190" s="79"/>
      <c r="C1190" s="79"/>
      <c r="D1190" s="79"/>
      <c r="E1190" s="79"/>
      <c r="F1190" s="79"/>
      <c r="G1190" s="79"/>
      <c r="H1190" s="79"/>
      <c r="I1190" s="79"/>
      <c r="J1190" s="79"/>
      <c r="K1190" s="79"/>
      <c r="L1190" s="79"/>
      <c r="M1190" s="79"/>
      <c r="N1190" s="79"/>
      <c r="O1190" s="79"/>
      <c r="P1190" s="79"/>
      <c r="Q1190" s="79"/>
      <c r="R1190" s="79"/>
      <c r="S1190" s="79"/>
      <c r="T1190" s="79"/>
    </row>
    <row r="1191" spans="2:20">
      <c r="B1191" s="79"/>
      <c r="C1191" s="79"/>
      <c r="D1191" s="79"/>
      <c r="E1191" s="79"/>
      <c r="F1191" s="79"/>
      <c r="G1191" s="79"/>
      <c r="H1191" s="79"/>
      <c r="I1191" s="79"/>
      <c r="J1191" s="79"/>
      <c r="K1191" s="79"/>
      <c r="L1191" s="79"/>
      <c r="M1191" s="79"/>
      <c r="N1191" s="79"/>
      <c r="O1191" s="79"/>
      <c r="P1191" s="79"/>
      <c r="Q1191" s="79"/>
      <c r="R1191" s="79"/>
      <c r="S1191" s="79"/>
      <c r="T1191" s="79"/>
    </row>
    <row r="1192" spans="2:20">
      <c r="B1192" s="79"/>
      <c r="C1192" s="79"/>
      <c r="D1192" s="79"/>
      <c r="E1192" s="79"/>
      <c r="F1192" s="79"/>
      <c r="G1192" s="79"/>
      <c r="H1192" s="79"/>
      <c r="I1192" s="79"/>
      <c r="J1192" s="79"/>
      <c r="K1192" s="79"/>
      <c r="L1192" s="79"/>
      <c r="M1192" s="79"/>
      <c r="N1192" s="79"/>
      <c r="O1192" s="79"/>
      <c r="P1192" s="79"/>
      <c r="Q1192" s="79"/>
      <c r="R1192" s="79"/>
      <c r="S1192" s="79"/>
      <c r="T1192" s="79"/>
    </row>
    <row r="1193" spans="2:20">
      <c r="B1193" s="79"/>
      <c r="C1193" s="79"/>
      <c r="D1193" s="79"/>
      <c r="E1193" s="79"/>
      <c r="F1193" s="79"/>
      <c r="G1193" s="79"/>
      <c r="H1193" s="79"/>
      <c r="I1193" s="79"/>
      <c r="J1193" s="79"/>
      <c r="K1193" s="79"/>
      <c r="L1193" s="79"/>
      <c r="M1193" s="79"/>
      <c r="N1193" s="79"/>
      <c r="O1193" s="79"/>
      <c r="P1193" s="79"/>
      <c r="Q1193" s="79"/>
      <c r="R1193" s="79"/>
      <c r="S1193" s="79"/>
      <c r="T1193" s="79"/>
    </row>
    <row r="1194" spans="2:20">
      <c r="B1194" s="79"/>
      <c r="C1194" s="79"/>
      <c r="D1194" s="79"/>
      <c r="E1194" s="79"/>
      <c r="F1194" s="79"/>
      <c r="G1194" s="79"/>
      <c r="H1194" s="79"/>
      <c r="I1194" s="79"/>
      <c r="J1194" s="79"/>
      <c r="K1194" s="79"/>
      <c r="L1194" s="79"/>
      <c r="M1194" s="79"/>
      <c r="N1194" s="79"/>
      <c r="O1194" s="79"/>
      <c r="P1194" s="79"/>
      <c r="Q1194" s="79"/>
      <c r="R1194" s="79"/>
      <c r="S1194" s="79"/>
      <c r="T1194" s="79"/>
    </row>
    <row r="1195" spans="2:20">
      <c r="B1195" s="79"/>
      <c r="C1195" s="79"/>
      <c r="D1195" s="79"/>
      <c r="E1195" s="79"/>
      <c r="F1195" s="79"/>
      <c r="G1195" s="79"/>
      <c r="H1195" s="79"/>
      <c r="I1195" s="79"/>
      <c r="J1195" s="79"/>
      <c r="K1195" s="79"/>
      <c r="L1195" s="79"/>
      <c r="M1195" s="79"/>
      <c r="N1195" s="79"/>
      <c r="O1195" s="79"/>
      <c r="P1195" s="79"/>
      <c r="Q1195" s="79"/>
      <c r="R1195" s="79"/>
      <c r="S1195" s="79"/>
      <c r="T1195" s="79"/>
    </row>
    <row r="1196" spans="2:20">
      <c r="B1196" s="79"/>
      <c r="C1196" s="79"/>
      <c r="D1196" s="79"/>
      <c r="E1196" s="79"/>
      <c r="F1196" s="79"/>
      <c r="G1196" s="79"/>
      <c r="H1196" s="79"/>
      <c r="I1196" s="79"/>
      <c r="J1196" s="79"/>
      <c r="K1196" s="79"/>
      <c r="L1196" s="79"/>
      <c r="M1196" s="79"/>
      <c r="N1196" s="79"/>
      <c r="O1196" s="79"/>
      <c r="P1196" s="79"/>
      <c r="Q1196" s="79"/>
      <c r="R1196" s="79"/>
      <c r="S1196" s="79"/>
      <c r="T1196" s="79"/>
    </row>
    <row r="1197" spans="2:20">
      <c r="B1197" s="79"/>
      <c r="C1197" s="79"/>
      <c r="D1197" s="79"/>
      <c r="E1197" s="79"/>
      <c r="F1197" s="79"/>
      <c r="G1197" s="79"/>
      <c r="H1197" s="79"/>
      <c r="I1197" s="79"/>
      <c r="J1197" s="79"/>
      <c r="K1197" s="79"/>
      <c r="L1197" s="79"/>
      <c r="M1197" s="79"/>
      <c r="N1197" s="79"/>
      <c r="O1197" s="79"/>
      <c r="P1197" s="79"/>
      <c r="Q1197" s="79"/>
      <c r="R1197" s="79"/>
      <c r="S1197" s="79"/>
      <c r="T1197" s="79"/>
    </row>
    <row r="1198" spans="2:20">
      <c r="B1198" s="79"/>
      <c r="C1198" s="79"/>
      <c r="D1198" s="79"/>
      <c r="E1198" s="79"/>
      <c r="F1198" s="79"/>
      <c r="G1198" s="79"/>
      <c r="H1198" s="79"/>
      <c r="I1198" s="79"/>
      <c r="J1198" s="79"/>
      <c r="K1198" s="79"/>
      <c r="L1198" s="79"/>
      <c r="M1198" s="79"/>
      <c r="N1198" s="79"/>
      <c r="O1198" s="79"/>
      <c r="P1198" s="79"/>
      <c r="Q1198" s="79"/>
      <c r="R1198" s="79"/>
      <c r="S1198" s="79"/>
      <c r="T1198" s="79"/>
    </row>
    <row r="1199" spans="2:20">
      <c r="B1199" s="79"/>
      <c r="C1199" s="79"/>
      <c r="D1199" s="79"/>
      <c r="E1199" s="79"/>
      <c r="F1199" s="79"/>
      <c r="G1199" s="79"/>
      <c r="H1199" s="79"/>
      <c r="I1199" s="79"/>
      <c r="J1199" s="79"/>
      <c r="K1199" s="79"/>
      <c r="L1199" s="79"/>
      <c r="M1199" s="79"/>
      <c r="N1199" s="79"/>
      <c r="O1199" s="79"/>
      <c r="P1199" s="79"/>
      <c r="Q1199" s="79"/>
      <c r="R1199" s="79"/>
      <c r="S1199" s="79"/>
      <c r="T1199" s="79"/>
    </row>
    <row r="1200" spans="2:20">
      <c r="B1200" s="79"/>
      <c r="C1200" s="79"/>
      <c r="D1200" s="79"/>
      <c r="E1200" s="79"/>
      <c r="F1200" s="79"/>
      <c r="G1200" s="79"/>
      <c r="H1200" s="79"/>
      <c r="I1200" s="79"/>
      <c r="J1200" s="79"/>
      <c r="K1200" s="79"/>
      <c r="L1200" s="79"/>
      <c r="M1200" s="79"/>
      <c r="N1200" s="79"/>
      <c r="O1200" s="79"/>
      <c r="P1200" s="79"/>
      <c r="Q1200" s="79"/>
      <c r="R1200" s="79"/>
      <c r="S1200" s="79"/>
      <c r="T1200" s="79"/>
    </row>
    <row r="1201" spans="2:20">
      <c r="B1201" s="79"/>
      <c r="C1201" s="79"/>
      <c r="D1201" s="79"/>
      <c r="E1201" s="79"/>
      <c r="F1201" s="79"/>
      <c r="G1201" s="79"/>
      <c r="H1201" s="79"/>
      <c r="I1201" s="79"/>
      <c r="J1201" s="79"/>
      <c r="K1201" s="79"/>
      <c r="L1201" s="79"/>
      <c r="M1201" s="79"/>
      <c r="N1201" s="79"/>
      <c r="O1201" s="79"/>
      <c r="P1201" s="79"/>
      <c r="Q1201" s="79"/>
      <c r="R1201" s="79"/>
      <c r="S1201" s="79"/>
      <c r="T1201" s="79"/>
    </row>
    <row r="1202" spans="2:20">
      <c r="B1202" s="79"/>
      <c r="C1202" s="79"/>
      <c r="D1202" s="79"/>
      <c r="E1202" s="79"/>
      <c r="F1202" s="79"/>
      <c r="G1202" s="79"/>
      <c r="H1202" s="79"/>
      <c r="I1202" s="79"/>
      <c r="J1202" s="79"/>
      <c r="K1202" s="79"/>
      <c r="L1202" s="79"/>
      <c r="M1202" s="79"/>
      <c r="N1202" s="79"/>
      <c r="O1202" s="79"/>
      <c r="P1202" s="79"/>
      <c r="Q1202" s="79"/>
      <c r="R1202" s="79"/>
      <c r="S1202" s="79"/>
      <c r="T1202" s="79"/>
    </row>
    <row r="1203" spans="2:20">
      <c r="B1203" s="79"/>
      <c r="C1203" s="79"/>
      <c r="D1203" s="79"/>
      <c r="E1203" s="79"/>
      <c r="F1203" s="79"/>
      <c r="G1203" s="79"/>
      <c r="H1203" s="79"/>
      <c r="I1203" s="79"/>
      <c r="J1203" s="79"/>
      <c r="K1203" s="79"/>
      <c r="L1203" s="79"/>
      <c r="M1203" s="79"/>
      <c r="N1203" s="79"/>
      <c r="O1203" s="79"/>
      <c r="P1203" s="79"/>
      <c r="Q1203" s="79"/>
      <c r="R1203" s="79"/>
      <c r="S1203" s="79"/>
      <c r="T1203" s="79"/>
    </row>
    <row r="1204" spans="2:20">
      <c r="B1204" s="79"/>
      <c r="C1204" s="79"/>
      <c r="D1204" s="79"/>
      <c r="E1204" s="79"/>
      <c r="F1204" s="79"/>
      <c r="G1204" s="79"/>
      <c r="H1204" s="79"/>
      <c r="I1204" s="79"/>
      <c r="J1204" s="79"/>
      <c r="K1204" s="79"/>
      <c r="L1204" s="79"/>
      <c r="M1204" s="79"/>
      <c r="N1204" s="79"/>
      <c r="O1204" s="79"/>
      <c r="P1204" s="79"/>
      <c r="Q1204" s="79"/>
      <c r="R1204" s="79"/>
      <c r="S1204" s="79"/>
      <c r="T1204" s="79"/>
    </row>
    <row r="1205" spans="2:20">
      <c r="B1205" s="79"/>
      <c r="C1205" s="79"/>
      <c r="D1205" s="79"/>
      <c r="E1205" s="79"/>
      <c r="F1205" s="79"/>
      <c r="G1205" s="79"/>
      <c r="H1205" s="79"/>
      <c r="I1205" s="79"/>
      <c r="J1205" s="79"/>
      <c r="K1205" s="79"/>
      <c r="L1205" s="79"/>
      <c r="M1205" s="79"/>
      <c r="N1205" s="79"/>
      <c r="O1205" s="79"/>
      <c r="P1205" s="79"/>
      <c r="Q1205" s="79"/>
      <c r="R1205" s="79"/>
      <c r="S1205" s="79"/>
      <c r="T1205" s="79"/>
    </row>
    <row r="1206" spans="2:20">
      <c r="B1206" s="79"/>
      <c r="C1206" s="79"/>
      <c r="D1206" s="79"/>
      <c r="E1206" s="79"/>
      <c r="F1206" s="79"/>
      <c r="G1206" s="79"/>
      <c r="H1206" s="79"/>
      <c r="I1206" s="79"/>
      <c r="J1206" s="79"/>
      <c r="K1206" s="79"/>
      <c r="L1206" s="79"/>
      <c r="M1206" s="79"/>
      <c r="N1206" s="79"/>
      <c r="O1206" s="79"/>
      <c r="P1206" s="79"/>
      <c r="Q1206" s="79"/>
      <c r="R1206" s="79"/>
      <c r="S1206" s="79"/>
      <c r="T1206" s="79"/>
    </row>
    <row r="1207" spans="2:20">
      <c r="B1207" s="79"/>
      <c r="C1207" s="79"/>
      <c r="D1207" s="79"/>
      <c r="E1207" s="79"/>
      <c r="F1207" s="79"/>
      <c r="G1207" s="79"/>
      <c r="H1207" s="79"/>
      <c r="I1207" s="79"/>
      <c r="J1207" s="79"/>
      <c r="K1207" s="79"/>
      <c r="L1207" s="79"/>
      <c r="M1207" s="79"/>
      <c r="N1207" s="79"/>
      <c r="O1207" s="79"/>
      <c r="P1207" s="79"/>
      <c r="Q1207" s="79"/>
      <c r="R1207" s="79"/>
      <c r="S1207" s="79"/>
      <c r="T1207" s="79"/>
    </row>
    <row r="1208" spans="2:20">
      <c r="B1208" s="79"/>
      <c r="C1208" s="79"/>
      <c r="D1208" s="79"/>
      <c r="E1208" s="79"/>
      <c r="F1208" s="79"/>
      <c r="G1208" s="79"/>
      <c r="H1208" s="79"/>
      <c r="I1208" s="79"/>
      <c r="J1208" s="79"/>
      <c r="K1208" s="79"/>
      <c r="L1208" s="79"/>
      <c r="M1208" s="79"/>
      <c r="N1208" s="79"/>
      <c r="O1208" s="79"/>
      <c r="P1208" s="79"/>
      <c r="Q1208" s="79"/>
      <c r="R1208" s="79"/>
      <c r="S1208" s="79"/>
      <c r="T1208" s="79"/>
    </row>
    <row r="1209" spans="2:20">
      <c r="B1209" s="79"/>
      <c r="C1209" s="79"/>
      <c r="D1209" s="79"/>
      <c r="E1209" s="79"/>
      <c r="F1209" s="79"/>
      <c r="G1209" s="79"/>
      <c r="H1209" s="79"/>
      <c r="I1209" s="79"/>
      <c r="J1209" s="79"/>
      <c r="K1209" s="79"/>
      <c r="L1209" s="79"/>
      <c r="M1209" s="79"/>
      <c r="N1209" s="79"/>
      <c r="O1209" s="79"/>
      <c r="P1209" s="79"/>
      <c r="Q1209" s="79"/>
      <c r="R1209" s="79"/>
      <c r="S1209" s="79"/>
      <c r="T1209" s="79"/>
    </row>
    <row r="1210" spans="2:20">
      <c r="B1210" s="79"/>
      <c r="C1210" s="79"/>
      <c r="D1210" s="79"/>
      <c r="E1210" s="79"/>
      <c r="F1210" s="79"/>
      <c r="G1210" s="79"/>
      <c r="H1210" s="79"/>
      <c r="I1210" s="79"/>
      <c r="J1210" s="79"/>
      <c r="K1210" s="79"/>
      <c r="L1210" s="79"/>
      <c r="M1210" s="79"/>
      <c r="N1210" s="79"/>
      <c r="O1210" s="79"/>
      <c r="P1210" s="79"/>
      <c r="Q1210" s="79"/>
      <c r="R1210" s="79"/>
      <c r="S1210" s="79"/>
      <c r="T1210" s="79"/>
    </row>
    <row r="1211" spans="2:20">
      <c r="B1211" s="79"/>
      <c r="C1211" s="79"/>
      <c r="D1211" s="79"/>
      <c r="E1211" s="79"/>
      <c r="F1211" s="79"/>
      <c r="G1211" s="79"/>
      <c r="H1211" s="79"/>
      <c r="I1211" s="79"/>
      <c r="J1211" s="79"/>
      <c r="K1211" s="79"/>
      <c r="L1211" s="79"/>
      <c r="M1211" s="79"/>
      <c r="N1211" s="79"/>
      <c r="O1211" s="79"/>
      <c r="P1211" s="79"/>
      <c r="Q1211" s="79"/>
      <c r="R1211" s="79"/>
      <c r="S1211" s="79"/>
      <c r="T1211" s="79"/>
    </row>
    <row r="1212" spans="2:20">
      <c r="B1212" s="79"/>
      <c r="C1212" s="79"/>
      <c r="D1212" s="79"/>
      <c r="E1212" s="79"/>
      <c r="F1212" s="79"/>
      <c r="G1212" s="79"/>
      <c r="H1212" s="79"/>
      <c r="I1212" s="79"/>
      <c r="J1212" s="79"/>
      <c r="K1212" s="79"/>
      <c r="L1212" s="79"/>
      <c r="M1212" s="79"/>
      <c r="N1212" s="79"/>
      <c r="O1212" s="79"/>
      <c r="P1212" s="79"/>
      <c r="Q1212" s="79"/>
      <c r="R1212" s="79"/>
      <c r="S1212" s="79"/>
      <c r="T1212" s="79"/>
    </row>
    <row r="1213" spans="2:20">
      <c r="B1213" s="79"/>
      <c r="C1213" s="79"/>
      <c r="D1213" s="79"/>
      <c r="E1213" s="79"/>
      <c r="F1213" s="79"/>
      <c r="G1213" s="79"/>
      <c r="H1213" s="79"/>
      <c r="I1213" s="79"/>
      <c r="J1213" s="79"/>
      <c r="K1213" s="79"/>
      <c r="L1213" s="79"/>
      <c r="M1213" s="79"/>
      <c r="N1213" s="79"/>
      <c r="O1213" s="79"/>
      <c r="P1213" s="79"/>
      <c r="Q1213" s="79"/>
      <c r="R1213" s="79"/>
      <c r="S1213" s="79"/>
      <c r="T1213" s="79"/>
    </row>
    <row r="1214" spans="2:20">
      <c r="B1214" s="79"/>
      <c r="C1214" s="79"/>
      <c r="D1214" s="79"/>
      <c r="E1214" s="79"/>
      <c r="F1214" s="79"/>
      <c r="G1214" s="79"/>
      <c r="H1214" s="79"/>
      <c r="I1214" s="79"/>
      <c r="J1214" s="79"/>
      <c r="K1214" s="79"/>
      <c r="L1214" s="79"/>
      <c r="M1214" s="79"/>
      <c r="N1214" s="79"/>
      <c r="O1214" s="79"/>
      <c r="P1214" s="79"/>
      <c r="Q1214" s="79"/>
      <c r="R1214" s="79"/>
      <c r="S1214" s="79"/>
      <c r="T1214" s="79"/>
    </row>
    <row r="1215" spans="2:20">
      <c r="B1215" s="79"/>
      <c r="C1215" s="79"/>
      <c r="D1215" s="79"/>
      <c r="E1215" s="79"/>
      <c r="F1215" s="79"/>
      <c r="G1215" s="79"/>
      <c r="H1215" s="79"/>
      <c r="I1215" s="79"/>
      <c r="J1215" s="79"/>
      <c r="K1215" s="79"/>
      <c r="L1215" s="79"/>
      <c r="M1215" s="79"/>
      <c r="N1215" s="79"/>
      <c r="O1215" s="79"/>
      <c r="P1215" s="79"/>
      <c r="Q1215" s="79"/>
      <c r="R1215" s="79"/>
      <c r="S1215" s="79"/>
      <c r="T1215" s="79"/>
    </row>
    <row r="1216" spans="2:20">
      <c r="B1216" s="79"/>
      <c r="C1216" s="79"/>
      <c r="D1216" s="79"/>
      <c r="E1216" s="79"/>
      <c r="F1216" s="79"/>
      <c r="G1216" s="79"/>
      <c r="H1216" s="79"/>
      <c r="I1216" s="79"/>
      <c r="J1216" s="79"/>
      <c r="K1216" s="79"/>
      <c r="L1216" s="79"/>
      <c r="M1216" s="79"/>
      <c r="N1216" s="79"/>
      <c r="O1216" s="79"/>
      <c r="P1216" s="79"/>
      <c r="Q1216" s="79"/>
      <c r="R1216" s="79"/>
      <c r="S1216" s="79"/>
      <c r="T1216" s="79"/>
    </row>
    <row r="1217" spans="2:20">
      <c r="B1217" s="79"/>
      <c r="C1217" s="79"/>
      <c r="D1217" s="79"/>
      <c r="E1217" s="79"/>
      <c r="F1217" s="79"/>
      <c r="G1217" s="79"/>
      <c r="H1217" s="79"/>
      <c r="I1217" s="79"/>
      <c r="J1217" s="79"/>
      <c r="K1217" s="79"/>
      <c r="L1217" s="79"/>
      <c r="M1217" s="79"/>
      <c r="N1217" s="79"/>
      <c r="O1217" s="79"/>
      <c r="P1217" s="79"/>
      <c r="Q1217" s="79"/>
      <c r="R1217" s="79"/>
      <c r="S1217" s="79"/>
      <c r="T1217" s="79"/>
    </row>
    <row r="1218" spans="2:20">
      <c r="B1218" s="79"/>
      <c r="C1218" s="79"/>
      <c r="D1218" s="79"/>
      <c r="E1218" s="79"/>
      <c r="F1218" s="79"/>
      <c r="G1218" s="79"/>
      <c r="H1218" s="79"/>
      <c r="I1218" s="79"/>
      <c r="J1218" s="79"/>
      <c r="K1218" s="79"/>
      <c r="L1218" s="79"/>
      <c r="M1218" s="79"/>
      <c r="N1218" s="79"/>
      <c r="O1218" s="79"/>
      <c r="P1218" s="79"/>
      <c r="Q1218" s="79"/>
      <c r="R1218" s="79"/>
      <c r="S1218" s="79"/>
      <c r="T1218" s="79"/>
    </row>
    <row r="1219" spans="2:20">
      <c r="B1219" s="79"/>
      <c r="C1219" s="79"/>
      <c r="D1219" s="79"/>
      <c r="E1219" s="79"/>
      <c r="F1219" s="79"/>
      <c r="G1219" s="79"/>
      <c r="H1219" s="79"/>
      <c r="I1219" s="79"/>
      <c r="J1219" s="79"/>
      <c r="K1219" s="79"/>
      <c r="L1219" s="79"/>
      <c r="M1219" s="79"/>
      <c r="N1219" s="79"/>
      <c r="O1219" s="79"/>
      <c r="P1219" s="79"/>
      <c r="Q1219" s="79"/>
      <c r="R1219" s="79"/>
      <c r="S1219" s="79"/>
      <c r="T1219" s="79"/>
    </row>
    <row r="1220" spans="2:20">
      <c r="B1220" s="79"/>
      <c r="C1220" s="79"/>
      <c r="D1220" s="79"/>
      <c r="E1220" s="79"/>
      <c r="F1220" s="79"/>
      <c r="G1220" s="79"/>
      <c r="H1220" s="79"/>
      <c r="I1220" s="79"/>
      <c r="J1220" s="79"/>
      <c r="K1220" s="79"/>
      <c r="L1220" s="79"/>
      <c r="M1220" s="79"/>
      <c r="N1220" s="79"/>
      <c r="O1220" s="79"/>
      <c r="P1220" s="79"/>
      <c r="Q1220" s="79"/>
      <c r="R1220" s="79"/>
      <c r="S1220" s="79"/>
      <c r="T1220" s="79"/>
    </row>
    <row r="1221" spans="2:20">
      <c r="B1221" s="79"/>
      <c r="C1221" s="79"/>
      <c r="D1221" s="79"/>
      <c r="E1221" s="79"/>
      <c r="F1221" s="79"/>
      <c r="G1221" s="79"/>
      <c r="H1221" s="79"/>
      <c r="I1221" s="79"/>
      <c r="J1221" s="79"/>
      <c r="K1221" s="79"/>
      <c r="L1221" s="79"/>
      <c r="M1221" s="79"/>
      <c r="N1221" s="79"/>
      <c r="O1221" s="79"/>
      <c r="P1221" s="79"/>
      <c r="Q1221" s="79"/>
      <c r="R1221" s="79"/>
      <c r="S1221" s="79"/>
      <c r="T1221" s="79"/>
    </row>
    <row r="1222" spans="2:20">
      <c r="B1222" s="79"/>
      <c r="C1222" s="79"/>
      <c r="D1222" s="79"/>
      <c r="E1222" s="79"/>
      <c r="F1222" s="79"/>
      <c r="G1222" s="79"/>
      <c r="H1222" s="79"/>
      <c r="I1222" s="79"/>
      <c r="J1222" s="79"/>
      <c r="K1222" s="79"/>
      <c r="L1222" s="79"/>
      <c r="M1222" s="79"/>
      <c r="N1222" s="79"/>
      <c r="O1222" s="79"/>
      <c r="P1222" s="79"/>
      <c r="Q1222" s="79"/>
      <c r="R1222" s="79"/>
      <c r="S1222" s="79"/>
      <c r="T1222" s="79"/>
    </row>
    <row r="1223" spans="2:20">
      <c r="B1223" s="79"/>
      <c r="C1223" s="79"/>
      <c r="D1223" s="79"/>
      <c r="E1223" s="79"/>
      <c r="F1223" s="79"/>
      <c r="G1223" s="79"/>
      <c r="H1223" s="79"/>
      <c r="I1223" s="79"/>
      <c r="J1223" s="79"/>
      <c r="K1223" s="79"/>
      <c r="L1223" s="79"/>
      <c r="M1223" s="79"/>
      <c r="N1223" s="79"/>
      <c r="O1223" s="79"/>
      <c r="P1223" s="79"/>
      <c r="Q1223" s="79"/>
      <c r="R1223" s="79"/>
      <c r="S1223" s="79"/>
      <c r="T1223" s="79"/>
    </row>
    <row r="1224" spans="2:20">
      <c r="B1224" s="79"/>
      <c r="C1224" s="79"/>
      <c r="D1224" s="79"/>
      <c r="E1224" s="79"/>
      <c r="F1224" s="79"/>
      <c r="G1224" s="79"/>
      <c r="H1224" s="79"/>
      <c r="I1224" s="79"/>
      <c r="J1224" s="79"/>
      <c r="K1224" s="79"/>
      <c r="L1224" s="79"/>
      <c r="M1224" s="79"/>
      <c r="N1224" s="79"/>
      <c r="O1224" s="79"/>
      <c r="P1224" s="79"/>
      <c r="Q1224" s="79"/>
      <c r="R1224" s="79"/>
      <c r="S1224" s="79"/>
      <c r="T1224" s="79"/>
    </row>
    <row r="1225" spans="2:20">
      <c r="B1225" s="79"/>
      <c r="C1225" s="79"/>
      <c r="D1225" s="79"/>
      <c r="E1225" s="79"/>
      <c r="F1225" s="79"/>
      <c r="G1225" s="79"/>
      <c r="H1225" s="79"/>
      <c r="I1225" s="79"/>
      <c r="J1225" s="79"/>
      <c r="K1225" s="79"/>
      <c r="L1225" s="79"/>
      <c r="M1225" s="79"/>
      <c r="N1225" s="79"/>
      <c r="O1225" s="79"/>
      <c r="P1225" s="79"/>
      <c r="Q1225" s="79"/>
      <c r="R1225" s="79"/>
      <c r="S1225" s="79"/>
      <c r="T1225" s="79"/>
    </row>
    <row r="1226" spans="2:20">
      <c r="B1226" s="79"/>
      <c r="C1226" s="79"/>
      <c r="D1226" s="79"/>
      <c r="E1226" s="79"/>
      <c r="F1226" s="79"/>
      <c r="G1226" s="79"/>
      <c r="H1226" s="79"/>
      <c r="I1226" s="79"/>
      <c r="J1226" s="79"/>
      <c r="K1226" s="79"/>
      <c r="L1226" s="79"/>
      <c r="M1226" s="79"/>
      <c r="N1226" s="79"/>
      <c r="O1226" s="79"/>
      <c r="P1226" s="79"/>
      <c r="Q1226" s="79"/>
      <c r="R1226" s="79"/>
      <c r="S1226" s="79"/>
      <c r="T1226" s="79"/>
    </row>
    <row r="1227" spans="2:20">
      <c r="B1227" s="79"/>
      <c r="C1227" s="79"/>
      <c r="D1227" s="79"/>
      <c r="E1227" s="79"/>
      <c r="F1227" s="79"/>
      <c r="G1227" s="79"/>
      <c r="H1227" s="79"/>
      <c r="I1227" s="79"/>
      <c r="J1227" s="79"/>
      <c r="K1227" s="79"/>
      <c r="L1227" s="79"/>
      <c r="M1227" s="79"/>
      <c r="N1227" s="79"/>
      <c r="O1227" s="79"/>
      <c r="P1227" s="79"/>
      <c r="Q1227" s="79"/>
      <c r="R1227" s="79"/>
      <c r="S1227" s="79"/>
      <c r="T1227" s="79"/>
    </row>
    <row r="1228" spans="2:20">
      <c r="B1228" s="79"/>
      <c r="C1228" s="79"/>
      <c r="D1228" s="79"/>
      <c r="E1228" s="79"/>
      <c r="F1228" s="79"/>
      <c r="G1228" s="79"/>
      <c r="H1228" s="79"/>
      <c r="I1228" s="79"/>
      <c r="J1228" s="79"/>
      <c r="K1228" s="79"/>
      <c r="L1228" s="79"/>
      <c r="M1228" s="79"/>
      <c r="N1228" s="79"/>
      <c r="O1228" s="79"/>
      <c r="P1228" s="79"/>
      <c r="Q1228" s="79"/>
      <c r="R1228" s="79"/>
      <c r="S1228" s="79"/>
      <c r="T1228" s="79"/>
    </row>
    <row r="1229" spans="2:20">
      <c r="B1229" s="79"/>
      <c r="C1229" s="79"/>
      <c r="D1229" s="79"/>
      <c r="E1229" s="79"/>
      <c r="F1229" s="79"/>
      <c r="G1229" s="79"/>
      <c r="H1229" s="79"/>
      <c r="I1229" s="79"/>
      <c r="J1229" s="79"/>
      <c r="K1229" s="79"/>
      <c r="L1229" s="79"/>
      <c r="M1229" s="79"/>
      <c r="N1229" s="79"/>
      <c r="O1229" s="79"/>
      <c r="P1229" s="79"/>
      <c r="Q1229" s="79"/>
      <c r="R1229" s="79"/>
      <c r="S1229" s="79"/>
      <c r="T1229" s="79"/>
    </row>
    <row r="1230" spans="2:20">
      <c r="B1230" s="79"/>
      <c r="C1230" s="79"/>
      <c r="D1230" s="79"/>
      <c r="E1230" s="79"/>
      <c r="F1230" s="79"/>
      <c r="G1230" s="79"/>
      <c r="H1230" s="79"/>
      <c r="I1230" s="79"/>
      <c r="J1230" s="79"/>
      <c r="K1230" s="79"/>
      <c r="L1230" s="79"/>
      <c r="M1230" s="79"/>
      <c r="N1230" s="79"/>
      <c r="O1230" s="79"/>
      <c r="P1230" s="79"/>
      <c r="Q1230" s="79"/>
      <c r="R1230" s="79"/>
      <c r="S1230" s="79"/>
      <c r="T1230" s="79"/>
    </row>
    <row r="1231" spans="2:20">
      <c r="B1231" s="79"/>
      <c r="C1231" s="79"/>
      <c r="D1231" s="79"/>
      <c r="E1231" s="79"/>
      <c r="F1231" s="79"/>
      <c r="G1231" s="79"/>
      <c r="H1231" s="79"/>
      <c r="I1231" s="79"/>
      <c r="J1231" s="79"/>
      <c r="K1231" s="79"/>
      <c r="L1231" s="79"/>
      <c r="M1231" s="79"/>
      <c r="N1231" s="79"/>
      <c r="O1231" s="79"/>
      <c r="P1231" s="79"/>
      <c r="Q1231" s="79"/>
      <c r="R1231" s="79"/>
      <c r="S1231" s="79"/>
      <c r="T1231" s="79"/>
    </row>
    <row r="1232" spans="2:20">
      <c r="B1232" s="79"/>
      <c r="C1232" s="79"/>
      <c r="D1232" s="79"/>
      <c r="E1232" s="79"/>
      <c r="F1232" s="79"/>
      <c r="G1232" s="79"/>
      <c r="H1232" s="79"/>
      <c r="I1232" s="79"/>
      <c r="J1232" s="79"/>
      <c r="K1232" s="79"/>
      <c r="L1232" s="79"/>
      <c r="M1232" s="79"/>
      <c r="N1232" s="79"/>
      <c r="O1232" s="79"/>
      <c r="P1232" s="79"/>
      <c r="Q1232" s="79"/>
      <c r="R1232" s="79"/>
      <c r="S1232" s="79"/>
      <c r="T1232" s="79"/>
    </row>
    <row r="1233" spans="2:20">
      <c r="B1233" s="79"/>
      <c r="C1233" s="79"/>
      <c r="D1233" s="79"/>
      <c r="E1233" s="79"/>
      <c r="F1233" s="79"/>
      <c r="G1233" s="79"/>
      <c r="H1233" s="79"/>
      <c r="I1233" s="79"/>
      <c r="J1233" s="79"/>
      <c r="K1233" s="79"/>
      <c r="L1233" s="79"/>
      <c r="M1233" s="79"/>
      <c r="N1233" s="79"/>
      <c r="O1233" s="79"/>
      <c r="P1233" s="79"/>
      <c r="Q1233" s="79"/>
      <c r="R1233" s="79"/>
      <c r="S1233" s="79"/>
      <c r="T1233" s="79"/>
    </row>
    <row r="1234" spans="2:20">
      <c r="B1234" s="79"/>
      <c r="C1234" s="79"/>
      <c r="D1234" s="79"/>
      <c r="E1234" s="79"/>
      <c r="F1234" s="79"/>
      <c r="G1234" s="79"/>
      <c r="H1234" s="79"/>
      <c r="I1234" s="79"/>
      <c r="J1234" s="79"/>
      <c r="K1234" s="79"/>
      <c r="L1234" s="79"/>
      <c r="M1234" s="79"/>
      <c r="N1234" s="79"/>
      <c r="O1234" s="79"/>
      <c r="P1234" s="79"/>
      <c r="Q1234" s="79"/>
      <c r="R1234" s="79"/>
      <c r="S1234" s="79"/>
      <c r="T1234" s="79"/>
    </row>
    <row r="1235" spans="2:20">
      <c r="B1235" s="79"/>
      <c r="C1235" s="79"/>
      <c r="D1235" s="79"/>
      <c r="E1235" s="79"/>
      <c r="F1235" s="79"/>
      <c r="G1235" s="79"/>
      <c r="H1235" s="79"/>
      <c r="I1235" s="79"/>
      <c r="J1235" s="79"/>
      <c r="K1235" s="79"/>
      <c r="L1235" s="79"/>
      <c r="M1235" s="79"/>
      <c r="N1235" s="79"/>
      <c r="O1235" s="79"/>
      <c r="P1235" s="79"/>
      <c r="Q1235" s="79"/>
      <c r="R1235" s="79"/>
      <c r="S1235" s="79"/>
      <c r="T1235" s="79"/>
    </row>
    <row r="1236" spans="2:20">
      <c r="B1236" s="79"/>
      <c r="C1236" s="79"/>
      <c r="D1236" s="79"/>
      <c r="E1236" s="79"/>
      <c r="F1236" s="79"/>
      <c r="G1236" s="79"/>
      <c r="H1236" s="79"/>
      <c r="I1236" s="79"/>
      <c r="J1236" s="79"/>
      <c r="K1236" s="79"/>
      <c r="L1236" s="79"/>
      <c r="M1236" s="79"/>
      <c r="N1236" s="79"/>
      <c r="O1236" s="79"/>
      <c r="P1236" s="79"/>
      <c r="Q1236" s="79"/>
      <c r="R1236" s="79"/>
      <c r="S1236" s="79"/>
      <c r="T1236" s="79"/>
    </row>
    <row r="1237" spans="2:20">
      <c r="B1237" s="79"/>
      <c r="C1237" s="79"/>
      <c r="D1237" s="79"/>
      <c r="E1237" s="79"/>
      <c r="F1237" s="79"/>
      <c r="G1237" s="79"/>
      <c r="H1237" s="79"/>
      <c r="I1237" s="79"/>
      <c r="J1237" s="79"/>
      <c r="K1237" s="79"/>
      <c r="L1237" s="79"/>
      <c r="M1237" s="79"/>
      <c r="N1237" s="79"/>
      <c r="O1237" s="79"/>
      <c r="P1237" s="79"/>
      <c r="Q1237" s="79"/>
      <c r="R1237" s="79"/>
      <c r="S1237" s="79"/>
      <c r="T1237" s="79"/>
    </row>
    <row r="1238" spans="2:20">
      <c r="B1238" s="79"/>
      <c r="C1238" s="79"/>
      <c r="D1238" s="79"/>
      <c r="E1238" s="79"/>
      <c r="F1238" s="79"/>
      <c r="G1238" s="79"/>
      <c r="H1238" s="79"/>
      <c r="I1238" s="79"/>
      <c r="J1238" s="79"/>
      <c r="K1238" s="79"/>
      <c r="L1238" s="79"/>
      <c r="M1238" s="79"/>
      <c r="N1238" s="79"/>
      <c r="O1238" s="79"/>
      <c r="P1238" s="79"/>
      <c r="Q1238" s="79"/>
      <c r="R1238" s="79"/>
      <c r="S1238" s="79"/>
      <c r="T1238" s="79"/>
    </row>
    <row r="1239" spans="2:20">
      <c r="B1239" s="79"/>
      <c r="C1239" s="79"/>
      <c r="D1239" s="79"/>
      <c r="E1239" s="79"/>
      <c r="F1239" s="79"/>
      <c r="G1239" s="79"/>
      <c r="H1239" s="79"/>
      <c r="I1239" s="79"/>
      <c r="J1239" s="79"/>
      <c r="K1239" s="79"/>
      <c r="L1239" s="79"/>
      <c r="M1239" s="79"/>
      <c r="N1239" s="79"/>
      <c r="O1239" s="79"/>
      <c r="P1239" s="79"/>
      <c r="Q1239" s="79"/>
      <c r="R1239" s="79"/>
      <c r="S1239" s="79"/>
      <c r="T1239" s="79"/>
    </row>
    <row r="1240" spans="2:20">
      <c r="B1240" s="79"/>
      <c r="C1240" s="79"/>
      <c r="D1240" s="79"/>
      <c r="E1240" s="79"/>
      <c r="F1240" s="79"/>
      <c r="G1240" s="79"/>
      <c r="H1240" s="79"/>
      <c r="I1240" s="79"/>
      <c r="J1240" s="79"/>
      <c r="K1240" s="79"/>
      <c r="L1240" s="79"/>
      <c r="M1240" s="79"/>
      <c r="N1240" s="79"/>
      <c r="O1240" s="79"/>
      <c r="P1240" s="79"/>
      <c r="Q1240" s="79"/>
      <c r="R1240" s="79"/>
      <c r="S1240" s="79"/>
      <c r="T1240" s="79"/>
    </row>
    <row r="1241" spans="2:20">
      <c r="B1241" s="79"/>
      <c r="C1241" s="79"/>
      <c r="D1241" s="79"/>
      <c r="E1241" s="79"/>
      <c r="F1241" s="79"/>
      <c r="G1241" s="79"/>
      <c r="H1241" s="79"/>
      <c r="I1241" s="79"/>
      <c r="J1241" s="79"/>
      <c r="K1241" s="79"/>
      <c r="L1241" s="79"/>
      <c r="M1241" s="79"/>
      <c r="N1241" s="79"/>
      <c r="O1241" s="79"/>
      <c r="P1241" s="79"/>
      <c r="Q1241" s="79"/>
      <c r="R1241" s="79"/>
      <c r="S1241" s="79"/>
      <c r="T1241" s="79"/>
    </row>
    <row r="1242" spans="2:20">
      <c r="B1242" s="79"/>
      <c r="C1242" s="79"/>
      <c r="D1242" s="79"/>
      <c r="E1242" s="79"/>
      <c r="F1242" s="79"/>
      <c r="G1242" s="79"/>
      <c r="H1242" s="79"/>
      <c r="I1242" s="79"/>
      <c r="J1242" s="79"/>
      <c r="K1242" s="79"/>
      <c r="L1242" s="79"/>
      <c r="M1242" s="79"/>
      <c r="N1242" s="79"/>
      <c r="O1242" s="79"/>
      <c r="P1242" s="79"/>
      <c r="Q1242" s="79"/>
      <c r="R1242" s="79"/>
      <c r="S1242" s="79"/>
      <c r="T1242" s="79"/>
    </row>
    <row r="1243" spans="2:20">
      <c r="B1243" s="79"/>
      <c r="C1243" s="79"/>
      <c r="D1243" s="79"/>
      <c r="E1243" s="79"/>
      <c r="F1243" s="79"/>
      <c r="G1243" s="79"/>
      <c r="H1243" s="79"/>
      <c r="I1243" s="79"/>
      <c r="J1243" s="79"/>
      <c r="K1243" s="79"/>
      <c r="L1243" s="79"/>
      <c r="M1243" s="79"/>
      <c r="N1243" s="79"/>
      <c r="O1243" s="79"/>
      <c r="P1243" s="79"/>
      <c r="Q1243" s="79"/>
      <c r="R1243" s="79"/>
      <c r="S1243" s="79"/>
      <c r="T1243" s="79"/>
    </row>
    <row r="1244" spans="2:20">
      <c r="B1244" s="79"/>
      <c r="C1244" s="79"/>
      <c r="D1244" s="79"/>
      <c r="E1244" s="79"/>
      <c r="F1244" s="79"/>
      <c r="G1244" s="79"/>
      <c r="H1244" s="79"/>
      <c r="I1244" s="79"/>
      <c r="J1244" s="79"/>
      <c r="K1244" s="79"/>
      <c r="L1244" s="79"/>
      <c r="M1244" s="79"/>
      <c r="N1244" s="79"/>
      <c r="O1244" s="79"/>
      <c r="P1244" s="79"/>
      <c r="Q1244" s="79"/>
      <c r="R1244" s="79"/>
      <c r="S1244" s="79"/>
      <c r="T1244" s="79"/>
    </row>
    <row r="1245" spans="2:20">
      <c r="B1245" s="79"/>
      <c r="C1245" s="79"/>
      <c r="D1245" s="79"/>
      <c r="E1245" s="79"/>
      <c r="F1245" s="79"/>
      <c r="G1245" s="79"/>
      <c r="H1245" s="79"/>
      <c r="I1245" s="79"/>
      <c r="J1245" s="79"/>
      <c r="K1245" s="79"/>
      <c r="L1245" s="79"/>
      <c r="M1245" s="79"/>
      <c r="N1245" s="79"/>
      <c r="O1245" s="79"/>
      <c r="P1245" s="79"/>
      <c r="Q1245" s="79"/>
      <c r="R1245" s="79"/>
      <c r="S1245" s="79"/>
      <c r="T1245" s="79"/>
    </row>
    <row r="1246" spans="2:20">
      <c r="B1246" s="79"/>
      <c r="C1246" s="79"/>
      <c r="D1246" s="79"/>
      <c r="E1246" s="79"/>
      <c r="F1246" s="79"/>
      <c r="G1246" s="79"/>
      <c r="H1246" s="79"/>
      <c r="I1246" s="79"/>
      <c r="J1246" s="79"/>
      <c r="K1246" s="79"/>
      <c r="L1246" s="79"/>
      <c r="M1246" s="79"/>
      <c r="N1246" s="79"/>
      <c r="O1246" s="79"/>
      <c r="P1246" s="79"/>
      <c r="Q1246" s="79"/>
      <c r="R1246" s="79"/>
      <c r="S1246" s="79"/>
      <c r="T1246" s="79"/>
    </row>
    <row r="1247" spans="2:20">
      <c r="B1247" s="79"/>
      <c r="C1247" s="79"/>
      <c r="D1247" s="79"/>
      <c r="E1247" s="79"/>
      <c r="F1247" s="79"/>
      <c r="G1247" s="79"/>
      <c r="H1247" s="79"/>
      <c r="I1247" s="79"/>
      <c r="J1247" s="79"/>
      <c r="K1247" s="79"/>
      <c r="L1247" s="79"/>
      <c r="M1247" s="79"/>
      <c r="N1247" s="79"/>
      <c r="O1247" s="79"/>
      <c r="P1247" s="79"/>
      <c r="Q1247" s="79"/>
      <c r="R1247" s="79"/>
      <c r="S1247" s="79"/>
      <c r="T1247" s="79"/>
    </row>
    <row r="1248" spans="2:20">
      <c r="B1248" s="79"/>
      <c r="C1248" s="79"/>
      <c r="D1248" s="79"/>
      <c r="E1248" s="79"/>
      <c r="F1248" s="79"/>
      <c r="G1248" s="79"/>
      <c r="H1248" s="79"/>
      <c r="I1248" s="79"/>
      <c r="J1248" s="79"/>
      <c r="K1248" s="79"/>
      <c r="L1248" s="79"/>
      <c r="M1248" s="79"/>
      <c r="N1248" s="79"/>
      <c r="O1248" s="79"/>
      <c r="P1248" s="79"/>
      <c r="Q1248" s="79"/>
      <c r="R1248" s="79"/>
      <c r="S1248" s="79"/>
      <c r="T1248" s="79"/>
    </row>
    <row r="1249" spans="2:20">
      <c r="B1249" s="79"/>
      <c r="C1249" s="79"/>
      <c r="D1249" s="79"/>
      <c r="E1249" s="79"/>
      <c r="F1249" s="79"/>
      <c r="G1249" s="79"/>
      <c r="H1249" s="79"/>
      <c r="I1249" s="79"/>
      <c r="J1249" s="79"/>
      <c r="K1249" s="79"/>
      <c r="L1249" s="79"/>
      <c r="M1249" s="79"/>
      <c r="N1249" s="79"/>
      <c r="O1249" s="79"/>
      <c r="P1249" s="79"/>
      <c r="Q1249" s="79"/>
      <c r="R1249" s="79"/>
      <c r="S1249" s="79"/>
      <c r="T1249" s="79"/>
    </row>
    <row r="1250" spans="2:20">
      <c r="B1250" s="79"/>
      <c r="C1250" s="79"/>
      <c r="D1250" s="79"/>
      <c r="E1250" s="79"/>
      <c r="F1250" s="79"/>
      <c r="G1250" s="79"/>
      <c r="H1250" s="79"/>
      <c r="I1250" s="79"/>
      <c r="J1250" s="79"/>
      <c r="K1250" s="79"/>
      <c r="L1250" s="79"/>
      <c r="M1250" s="79"/>
      <c r="N1250" s="79"/>
      <c r="O1250" s="79"/>
      <c r="P1250" s="79"/>
      <c r="Q1250" s="79"/>
      <c r="R1250" s="79"/>
      <c r="S1250" s="79"/>
      <c r="T1250" s="79"/>
    </row>
    <row r="1251" spans="2:20">
      <c r="B1251" s="79"/>
      <c r="C1251" s="79"/>
      <c r="D1251" s="79"/>
      <c r="E1251" s="79"/>
      <c r="F1251" s="79"/>
      <c r="G1251" s="79"/>
      <c r="H1251" s="79"/>
      <c r="I1251" s="79"/>
      <c r="J1251" s="79"/>
      <c r="K1251" s="79"/>
      <c r="L1251" s="79"/>
      <c r="M1251" s="79"/>
      <c r="N1251" s="79"/>
      <c r="O1251" s="79"/>
      <c r="P1251" s="79"/>
      <c r="Q1251" s="79"/>
      <c r="R1251" s="79"/>
      <c r="S1251" s="79"/>
      <c r="T1251" s="79"/>
    </row>
    <row r="1252" spans="2:20">
      <c r="B1252" s="79"/>
      <c r="C1252" s="79"/>
      <c r="D1252" s="79"/>
      <c r="E1252" s="79"/>
      <c r="F1252" s="79"/>
      <c r="G1252" s="79"/>
      <c r="H1252" s="79"/>
      <c r="I1252" s="79"/>
      <c r="J1252" s="79"/>
      <c r="K1252" s="79"/>
      <c r="L1252" s="79"/>
      <c r="M1252" s="79"/>
      <c r="N1252" s="79"/>
      <c r="O1252" s="79"/>
      <c r="P1252" s="79"/>
      <c r="Q1252" s="79"/>
      <c r="R1252" s="79"/>
      <c r="S1252" s="79"/>
      <c r="T1252" s="79"/>
    </row>
    <row r="1253" spans="2:20">
      <c r="B1253" s="79"/>
      <c r="C1253" s="79"/>
      <c r="D1253" s="79"/>
      <c r="E1253" s="79"/>
      <c r="F1253" s="79"/>
      <c r="G1253" s="79"/>
      <c r="H1253" s="79"/>
      <c r="I1253" s="79"/>
      <c r="J1253" s="79"/>
      <c r="K1253" s="79"/>
      <c r="L1253" s="79"/>
      <c r="M1253" s="79"/>
      <c r="N1253" s="79"/>
      <c r="O1253" s="79"/>
      <c r="P1253" s="79"/>
      <c r="Q1253" s="79"/>
      <c r="R1253" s="79"/>
      <c r="S1253" s="79"/>
      <c r="T1253" s="79"/>
    </row>
    <row r="1254" spans="2:20">
      <c r="B1254" s="79"/>
      <c r="C1254" s="79"/>
      <c r="D1254" s="79"/>
      <c r="E1254" s="79"/>
      <c r="F1254" s="79"/>
      <c r="G1254" s="79"/>
      <c r="H1254" s="79"/>
      <c r="I1254" s="79"/>
      <c r="J1254" s="79"/>
      <c r="K1254" s="79"/>
      <c r="L1254" s="79"/>
      <c r="M1254" s="79"/>
      <c r="N1254" s="79"/>
      <c r="O1254" s="79"/>
      <c r="P1254" s="79"/>
      <c r="Q1254" s="79"/>
      <c r="R1254" s="79"/>
      <c r="S1254" s="79"/>
      <c r="T1254" s="79"/>
    </row>
    <row r="1255" spans="2:20">
      <c r="B1255" s="79"/>
      <c r="C1255" s="79"/>
      <c r="D1255" s="79"/>
      <c r="E1255" s="79"/>
      <c r="F1255" s="79"/>
      <c r="G1255" s="79"/>
      <c r="H1255" s="79"/>
      <c r="I1255" s="79"/>
      <c r="J1255" s="79"/>
      <c r="K1255" s="79"/>
      <c r="L1255" s="79"/>
      <c r="M1255" s="79"/>
      <c r="N1255" s="79"/>
      <c r="O1255" s="79"/>
      <c r="P1255" s="79"/>
      <c r="Q1255" s="79"/>
      <c r="R1255" s="79"/>
      <c r="S1255" s="79"/>
      <c r="T1255" s="79"/>
    </row>
    <row r="1256" spans="2:20">
      <c r="B1256" s="79"/>
      <c r="C1256" s="79"/>
      <c r="D1256" s="79"/>
      <c r="E1256" s="79"/>
      <c r="F1256" s="79"/>
      <c r="G1256" s="79"/>
      <c r="H1256" s="79"/>
      <c r="I1256" s="79"/>
      <c r="J1256" s="79"/>
      <c r="K1256" s="79"/>
      <c r="L1256" s="79"/>
      <c r="M1256" s="79"/>
      <c r="N1256" s="79"/>
      <c r="O1256" s="79"/>
      <c r="P1256" s="79"/>
      <c r="Q1256" s="79"/>
      <c r="R1256" s="79"/>
      <c r="S1256" s="79"/>
      <c r="T1256" s="79"/>
    </row>
    <row r="1257" spans="2:20">
      <c r="B1257" s="79"/>
      <c r="C1257" s="79"/>
      <c r="D1257" s="79"/>
      <c r="E1257" s="79"/>
      <c r="F1257" s="79"/>
      <c r="G1257" s="79"/>
      <c r="H1257" s="79"/>
      <c r="I1257" s="79"/>
      <c r="J1257" s="79"/>
      <c r="K1257" s="79"/>
      <c r="L1257" s="79"/>
      <c r="M1257" s="79"/>
      <c r="N1257" s="79"/>
      <c r="O1257" s="79"/>
      <c r="P1257" s="79"/>
      <c r="Q1257" s="79"/>
      <c r="R1257" s="79"/>
      <c r="S1257" s="79"/>
      <c r="T1257" s="79"/>
    </row>
    <row r="1258" spans="2:20">
      <c r="B1258" s="79"/>
      <c r="C1258" s="79"/>
      <c r="D1258" s="79"/>
      <c r="E1258" s="79"/>
      <c r="F1258" s="79"/>
      <c r="G1258" s="79"/>
      <c r="H1258" s="79"/>
      <c r="I1258" s="79"/>
      <c r="J1258" s="79"/>
      <c r="K1258" s="79"/>
      <c r="L1258" s="79"/>
      <c r="M1258" s="79"/>
      <c r="N1258" s="79"/>
      <c r="O1258" s="79"/>
      <c r="P1258" s="79"/>
      <c r="Q1258" s="79"/>
      <c r="R1258" s="79"/>
      <c r="S1258" s="79"/>
      <c r="T1258" s="79"/>
    </row>
    <row r="1259" spans="2:20">
      <c r="B1259" s="79"/>
      <c r="C1259" s="79"/>
      <c r="D1259" s="79"/>
      <c r="E1259" s="79"/>
      <c r="F1259" s="79"/>
      <c r="G1259" s="79"/>
      <c r="H1259" s="79"/>
      <c r="I1259" s="79"/>
      <c r="J1259" s="79"/>
      <c r="K1259" s="79"/>
      <c r="L1259" s="79"/>
      <c r="M1259" s="79"/>
      <c r="N1259" s="79"/>
      <c r="O1259" s="79"/>
      <c r="P1259" s="79"/>
      <c r="Q1259" s="79"/>
      <c r="R1259" s="79"/>
      <c r="S1259" s="79"/>
      <c r="T1259" s="79"/>
    </row>
    <row r="1260" spans="2:20">
      <c r="B1260" s="79"/>
      <c r="C1260" s="79"/>
      <c r="D1260" s="79"/>
      <c r="E1260" s="79"/>
      <c r="F1260" s="79"/>
      <c r="G1260" s="79"/>
      <c r="H1260" s="79"/>
      <c r="I1260" s="79"/>
      <c r="J1260" s="79"/>
      <c r="K1260" s="79"/>
      <c r="L1260" s="79"/>
      <c r="M1260" s="79"/>
      <c r="N1260" s="79"/>
      <c r="O1260" s="79"/>
      <c r="P1260" s="79"/>
      <c r="Q1260" s="79"/>
      <c r="R1260" s="79"/>
      <c r="S1260" s="79"/>
      <c r="T1260" s="79"/>
    </row>
    <row r="1261" spans="2:20">
      <c r="B1261" s="79"/>
      <c r="C1261" s="79"/>
      <c r="D1261" s="79"/>
      <c r="E1261" s="79"/>
      <c r="F1261" s="79"/>
      <c r="G1261" s="79"/>
      <c r="H1261" s="79"/>
      <c r="I1261" s="79"/>
      <c r="J1261" s="79"/>
      <c r="K1261" s="79"/>
      <c r="L1261" s="79"/>
      <c r="M1261" s="79"/>
      <c r="N1261" s="79"/>
      <c r="O1261" s="79"/>
      <c r="P1261" s="79"/>
      <c r="Q1261" s="79"/>
      <c r="R1261" s="79"/>
      <c r="S1261" s="79"/>
      <c r="T1261" s="79"/>
    </row>
    <row r="1262" spans="2:20">
      <c r="B1262" s="79"/>
      <c r="C1262" s="79"/>
      <c r="D1262" s="79"/>
      <c r="E1262" s="79"/>
      <c r="F1262" s="79"/>
      <c r="G1262" s="79"/>
      <c r="H1262" s="79"/>
      <c r="I1262" s="79"/>
      <c r="J1262" s="79"/>
      <c r="K1262" s="79"/>
      <c r="L1262" s="79"/>
      <c r="M1262" s="79"/>
      <c r="N1262" s="79"/>
      <c r="O1262" s="79"/>
      <c r="P1262" s="79"/>
      <c r="Q1262" s="79"/>
      <c r="R1262" s="79"/>
      <c r="S1262" s="79"/>
      <c r="T1262" s="79"/>
    </row>
    <row r="1263" spans="2:20">
      <c r="B1263" s="79"/>
      <c r="C1263" s="79"/>
      <c r="D1263" s="79"/>
      <c r="E1263" s="79"/>
      <c r="F1263" s="79"/>
      <c r="G1263" s="79"/>
      <c r="H1263" s="79"/>
      <c r="I1263" s="79"/>
      <c r="J1263" s="79"/>
      <c r="K1263" s="79"/>
      <c r="L1263" s="79"/>
      <c r="M1263" s="79"/>
      <c r="N1263" s="79"/>
      <c r="O1263" s="79"/>
      <c r="P1263" s="79"/>
      <c r="Q1263" s="79"/>
      <c r="R1263" s="79"/>
      <c r="S1263" s="79"/>
      <c r="T1263" s="79"/>
    </row>
    <row r="1264" spans="2:20">
      <c r="B1264" s="79"/>
      <c r="C1264" s="79"/>
      <c r="D1264" s="79"/>
      <c r="E1264" s="79"/>
      <c r="F1264" s="79"/>
      <c r="G1264" s="79"/>
      <c r="H1264" s="79"/>
      <c r="I1264" s="79"/>
      <c r="J1264" s="79"/>
      <c r="K1264" s="79"/>
      <c r="L1264" s="79"/>
      <c r="M1264" s="79"/>
      <c r="N1264" s="79"/>
      <c r="O1264" s="79"/>
      <c r="P1264" s="79"/>
      <c r="Q1264" s="79"/>
      <c r="R1264" s="79"/>
      <c r="S1264" s="79"/>
      <c r="T1264" s="79"/>
    </row>
    <row r="1265" spans="2:20">
      <c r="B1265" s="79"/>
      <c r="C1265" s="79"/>
      <c r="D1265" s="79"/>
      <c r="E1265" s="79"/>
      <c r="F1265" s="79"/>
      <c r="G1265" s="79"/>
      <c r="H1265" s="79"/>
      <c r="I1265" s="79"/>
      <c r="J1265" s="79"/>
      <c r="K1265" s="79"/>
      <c r="L1265" s="79"/>
      <c r="M1265" s="79"/>
      <c r="N1265" s="79"/>
      <c r="O1265" s="79"/>
      <c r="P1265" s="79"/>
      <c r="Q1265" s="79"/>
      <c r="R1265" s="79"/>
      <c r="S1265" s="79"/>
      <c r="T1265" s="79"/>
    </row>
    <row r="1266" spans="2:20">
      <c r="B1266" s="79"/>
      <c r="C1266" s="79"/>
      <c r="D1266" s="79"/>
      <c r="E1266" s="79"/>
      <c r="F1266" s="79"/>
      <c r="G1266" s="79"/>
      <c r="H1266" s="79"/>
      <c r="I1266" s="79"/>
      <c r="J1266" s="79"/>
      <c r="K1266" s="79"/>
      <c r="L1266" s="79"/>
      <c r="M1266" s="79"/>
      <c r="N1266" s="79"/>
      <c r="O1266" s="79"/>
      <c r="P1266" s="79"/>
      <c r="Q1266" s="79"/>
      <c r="R1266" s="79"/>
      <c r="S1266" s="79"/>
      <c r="T1266" s="79"/>
    </row>
    <row r="1267" spans="2:20">
      <c r="B1267" s="79"/>
      <c r="C1267" s="79"/>
      <c r="D1267" s="79"/>
      <c r="E1267" s="79"/>
      <c r="F1267" s="79"/>
      <c r="G1267" s="79"/>
      <c r="H1267" s="79"/>
      <c r="I1267" s="79"/>
      <c r="J1267" s="79"/>
      <c r="K1267" s="79"/>
      <c r="L1267" s="79"/>
      <c r="M1267" s="79"/>
      <c r="N1267" s="79"/>
      <c r="O1267" s="79"/>
      <c r="P1267" s="79"/>
      <c r="Q1267" s="79"/>
      <c r="R1267" s="79"/>
      <c r="S1267" s="79"/>
      <c r="T1267" s="79"/>
    </row>
    <row r="1268" spans="2:20">
      <c r="B1268" s="79"/>
      <c r="C1268" s="79"/>
      <c r="D1268" s="79"/>
      <c r="E1268" s="79"/>
      <c r="F1268" s="79"/>
      <c r="G1268" s="79"/>
      <c r="H1268" s="79"/>
      <c r="I1268" s="79"/>
      <c r="J1268" s="79"/>
      <c r="K1268" s="79"/>
      <c r="L1268" s="79"/>
      <c r="M1268" s="79"/>
      <c r="N1268" s="79"/>
      <c r="O1268" s="79"/>
      <c r="P1268" s="79"/>
      <c r="Q1268" s="79"/>
      <c r="R1268" s="79"/>
      <c r="S1268" s="79"/>
      <c r="T1268" s="79"/>
    </row>
    <row r="1269" spans="2:20">
      <c r="B1269" s="79"/>
      <c r="C1269" s="79"/>
      <c r="D1269" s="79"/>
      <c r="E1269" s="79"/>
      <c r="F1269" s="79"/>
      <c r="G1269" s="79"/>
      <c r="H1269" s="79"/>
      <c r="I1269" s="79"/>
      <c r="J1269" s="79"/>
      <c r="K1269" s="79"/>
      <c r="L1269" s="79"/>
      <c r="M1269" s="79"/>
      <c r="N1269" s="79"/>
      <c r="O1269" s="79"/>
      <c r="P1269" s="79"/>
      <c r="Q1269" s="79"/>
      <c r="R1269" s="79"/>
      <c r="S1269" s="79"/>
      <c r="T1269" s="79"/>
    </row>
    <row r="1270" spans="2:20">
      <c r="B1270" s="79"/>
      <c r="C1270" s="79"/>
      <c r="D1270" s="79"/>
      <c r="E1270" s="79"/>
      <c r="F1270" s="79"/>
      <c r="G1270" s="79"/>
      <c r="H1270" s="79"/>
      <c r="I1270" s="79"/>
      <c r="J1270" s="79"/>
      <c r="K1270" s="79"/>
      <c r="L1270" s="79"/>
      <c r="M1270" s="79"/>
      <c r="N1270" s="79"/>
      <c r="O1270" s="79"/>
      <c r="P1270" s="79"/>
      <c r="Q1270" s="79"/>
      <c r="R1270" s="79"/>
      <c r="S1270" s="79"/>
      <c r="T1270" s="79"/>
    </row>
    <row r="1271" spans="2:20">
      <c r="B1271" s="79"/>
      <c r="C1271" s="79"/>
      <c r="D1271" s="79"/>
      <c r="E1271" s="79"/>
      <c r="F1271" s="79"/>
      <c r="G1271" s="79"/>
      <c r="H1271" s="79"/>
      <c r="I1271" s="79"/>
      <c r="J1271" s="79"/>
      <c r="K1271" s="79"/>
      <c r="L1271" s="79"/>
      <c r="M1271" s="79"/>
      <c r="N1271" s="79"/>
      <c r="O1271" s="79"/>
      <c r="P1271" s="79"/>
      <c r="Q1271" s="79"/>
      <c r="R1271" s="79"/>
      <c r="S1271" s="79"/>
      <c r="T1271" s="79"/>
    </row>
    <row r="1272" spans="2:20">
      <c r="B1272" s="79"/>
      <c r="C1272" s="79"/>
      <c r="D1272" s="79"/>
      <c r="E1272" s="79"/>
      <c r="F1272" s="79"/>
      <c r="G1272" s="79"/>
      <c r="H1272" s="79"/>
      <c r="I1272" s="79"/>
      <c r="J1272" s="79"/>
      <c r="K1272" s="79"/>
      <c r="L1272" s="79"/>
      <c r="M1272" s="79"/>
      <c r="N1272" s="79"/>
      <c r="O1272" s="79"/>
      <c r="P1272" s="79"/>
      <c r="Q1272" s="79"/>
      <c r="R1272" s="79"/>
      <c r="S1272" s="79"/>
      <c r="T1272" s="79"/>
    </row>
    <row r="1273" spans="2:20">
      <c r="B1273" s="79"/>
      <c r="C1273" s="79"/>
      <c r="D1273" s="79"/>
      <c r="E1273" s="79"/>
      <c r="F1273" s="79"/>
      <c r="G1273" s="79"/>
      <c r="H1273" s="79"/>
      <c r="I1273" s="79"/>
      <c r="J1273" s="79"/>
      <c r="K1273" s="79"/>
      <c r="L1273" s="79"/>
      <c r="M1273" s="79"/>
      <c r="N1273" s="79"/>
      <c r="O1273" s="79"/>
      <c r="P1273" s="79"/>
      <c r="Q1273" s="79"/>
      <c r="R1273" s="79"/>
      <c r="S1273" s="79"/>
      <c r="T1273" s="79"/>
    </row>
    <row r="1274" spans="2:20">
      <c r="B1274" s="79"/>
      <c r="C1274" s="79"/>
      <c r="D1274" s="79"/>
      <c r="E1274" s="79"/>
      <c r="F1274" s="79"/>
      <c r="G1274" s="79"/>
      <c r="H1274" s="79"/>
      <c r="I1274" s="79"/>
      <c r="J1274" s="79"/>
      <c r="K1274" s="79"/>
      <c r="L1274" s="79"/>
      <c r="M1274" s="79"/>
      <c r="N1274" s="79"/>
      <c r="O1274" s="79"/>
      <c r="P1274" s="79"/>
      <c r="Q1274" s="79"/>
      <c r="R1274" s="79"/>
      <c r="S1274" s="79"/>
      <c r="T1274" s="79"/>
    </row>
    <row r="1275" spans="2:20">
      <c r="B1275" s="79"/>
      <c r="C1275" s="79"/>
      <c r="D1275" s="79"/>
      <c r="E1275" s="79"/>
      <c r="F1275" s="79"/>
      <c r="G1275" s="79"/>
      <c r="H1275" s="79"/>
      <c r="I1275" s="79"/>
      <c r="J1275" s="79"/>
      <c r="K1275" s="79"/>
      <c r="L1275" s="79"/>
      <c r="M1275" s="79"/>
      <c r="N1275" s="79"/>
      <c r="O1275" s="79"/>
      <c r="P1275" s="79"/>
      <c r="Q1275" s="79"/>
      <c r="R1275" s="79"/>
      <c r="S1275" s="79"/>
      <c r="T1275" s="79"/>
    </row>
    <row r="1276" spans="2:20">
      <c r="B1276" s="79"/>
      <c r="C1276" s="79"/>
      <c r="D1276" s="79"/>
      <c r="E1276" s="79"/>
      <c r="F1276" s="79"/>
      <c r="G1276" s="79"/>
      <c r="H1276" s="79"/>
      <c r="I1276" s="79"/>
      <c r="J1276" s="79"/>
      <c r="K1276" s="79"/>
      <c r="L1276" s="79"/>
      <c r="M1276" s="79"/>
      <c r="N1276" s="79"/>
      <c r="O1276" s="79"/>
      <c r="P1276" s="79"/>
      <c r="Q1276" s="79"/>
      <c r="R1276" s="79"/>
      <c r="S1276" s="79"/>
      <c r="T1276" s="79"/>
    </row>
    <row r="1277" spans="2:20">
      <c r="B1277" s="79"/>
      <c r="C1277" s="79"/>
      <c r="D1277" s="79"/>
      <c r="E1277" s="79"/>
      <c r="F1277" s="79"/>
      <c r="G1277" s="79"/>
      <c r="H1277" s="79"/>
      <c r="I1277" s="79"/>
      <c r="J1277" s="79"/>
      <c r="K1277" s="79"/>
      <c r="L1277" s="79"/>
      <c r="M1277" s="79"/>
      <c r="N1277" s="79"/>
      <c r="O1277" s="79"/>
      <c r="P1277" s="79"/>
      <c r="Q1277" s="79"/>
      <c r="R1277" s="79"/>
      <c r="S1277" s="79"/>
      <c r="T1277" s="79"/>
    </row>
    <row r="1278" spans="2:20">
      <c r="B1278" s="79"/>
      <c r="C1278" s="79"/>
      <c r="D1278" s="79"/>
      <c r="E1278" s="79"/>
      <c r="F1278" s="79"/>
      <c r="G1278" s="79"/>
      <c r="H1278" s="79"/>
      <c r="I1278" s="79"/>
      <c r="J1278" s="79"/>
      <c r="K1278" s="79"/>
      <c r="L1278" s="79"/>
      <c r="M1278" s="79"/>
      <c r="N1278" s="79"/>
      <c r="O1278" s="79"/>
      <c r="P1278" s="79"/>
      <c r="Q1278" s="79"/>
      <c r="R1278" s="79"/>
      <c r="S1278" s="79"/>
      <c r="T1278" s="79"/>
    </row>
    <row r="1279" spans="2:20">
      <c r="B1279" s="79"/>
      <c r="C1279" s="79"/>
      <c r="D1279" s="79"/>
      <c r="E1279" s="79"/>
      <c r="F1279" s="79"/>
      <c r="G1279" s="79"/>
      <c r="H1279" s="79"/>
      <c r="I1279" s="79"/>
      <c r="J1279" s="79"/>
      <c r="K1279" s="79"/>
      <c r="L1279" s="79"/>
      <c r="M1279" s="79"/>
      <c r="N1279" s="79"/>
      <c r="O1279" s="79"/>
      <c r="P1279" s="79"/>
      <c r="Q1279" s="79"/>
      <c r="R1279" s="79"/>
      <c r="S1279" s="79"/>
      <c r="T1279" s="79"/>
    </row>
    <row r="1280" spans="2:20">
      <c r="B1280" s="79"/>
      <c r="C1280" s="79"/>
      <c r="D1280" s="79"/>
      <c r="E1280" s="79"/>
      <c r="F1280" s="79"/>
      <c r="G1280" s="79"/>
      <c r="H1280" s="79"/>
      <c r="I1280" s="79"/>
      <c r="J1280" s="79"/>
      <c r="K1280" s="79"/>
      <c r="L1280" s="79"/>
      <c r="M1280" s="79"/>
      <c r="N1280" s="79"/>
      <c r="O1280" s="79"/>
      <c r="P1280" s="79"/>
      <c r="Q1280" s="79"/>
      <c r="R1280" s="79"/>
      <c r="S1280" s="79"/>
      <c r="T1280" s="79"/>
    </row>
    <row r="1281" spans="2:20">
      <c r="B1281" s="79"/>
      <c r="C1281" s="79"/>
      <c r="D1281" s="79"/>
      <c r="E1281" s="79"/>
      <c r="F1281" s="79"/>
      <c r="G1281" s="79"/>
      <c r="H1281" s="79"/>
      <c r="I1281" s="79"/>
      <c r="J1281" s="79"/>
      <c r="K1281" s="79"/>
      <c r="L1281" s="79"/>
      <c r="M1281" s="79"/>
      <c r="N1281" s="79"/>
      <c r="O1281" s="79"/>
      <c r="P1281" s="79"/>
      <c r="Q1281" s="79"/>
      <c r="R1281" s="79"/>
      <c r="S1281" s="79"/>
      <c r="T1281" s="79"/>
    </row>
    <row r="1282" spans="2:20">
      <c r="B1282" s="79"/>
      <c r="C1282" s="79"/>
      <c r="D1282" s="79"/>
      <c r="E1282" s="79"/>
      <c r="F1282" s="79"/>
      <c r="G1282" s="79"/>
      <c r="H1282" s="79"/>
      <c r="I1282" s="79"/>
      <c r="J1282" s="79"/>
      <c r="K1282" s="79"/>
      <c r="L1282" s="79"/>
      <c r="M1282" s="79"/>
      <c r="N1282" s="79"/>
      <c r="O1282" s="79"/>
      <c r="P1282" s="79"/>
      <c r="Q1282" s="79"/>
      <c r="R1282" s="79"/>
      <c r="S1282" s="79"/>
      <c r="T1282" s="79"/>
    </row>
    <row r="1283" spans="2:20">
      <c r="B1283" s="79"/>
      <c r="C1283" s="79"/>
      <c r="D1283" s="79"/>
      <c r="E1283" s="79"/>
      <c r="F1283" s="79"/>
      <c r="G1283" s="79"/>
      <c r="H1283" s="79"/>
      <c r="I1283" s="79"/>
      <c r="J1283" s="79"/>
      <c r="K1283" s="79"/>
      <c r="L1283" s="79"/>
      <c r="M1283" s="79"/>
      <c r="N1283" s="79"/>
      <c r="O1283" s="79"/>
      <c r="P1283" s="79"/>
      <c r="Q1283" s="79"/>
      <c r="R1283" s="79"/>
      <c r="S1283" s="79"/>
      <c r="T1283" s="79"/>
    </row>
    <row r="1284" spans="2:20">
      <c r="B1284" s="79"/>
      <c r="C1284" s="79"/>
      <c r="D1284" s="79"/>
      <c r="E1284" s="79"/>
      <c r="F1284" s="79"/>
      <c r="G1284" s="79"/>
      <c r="H1284" s="79"/>
      <c r="I1284" s="79"/>
      <c r="J1284" s="79"/>
      <c r="K1284" s="79"/>
      <c r="L1284" s="79"/>
      <c r="M1284" s="79"/>
      <c r="N1284" s="79"/>
      <c r="O1284" s="79"/>
      <c r="P1284" s="79"/>
      <c r="Q1284" s="79"/>
      <c r="R1284" s="79"/>
      <c r="S1284" s="79"/>
      <c r="T1284" s="79"/>
    </row>
    <row r="1285" spans="2:20">
      <c r="B1285" s="79"/>
      <c r="C1285" s="79"/>
      <c r="D1285" s="79"/>
      <c r="E1285" s="79"/>
      <c r="F1285" s="79"/>
      <c r="G1285" s="79"/>
      <c r="H1285" s="79"/>
      <c r="I1285" s="79"/>
      <c r="J1285" s="79"/>
      <c r="K1285" s="79"/>
      <c r="L1285" s="79"/>
      <c r="M1285" s="79"/>
      <c r="N1285" s="79"/>
      <c r="O1285" s="79"/>
      <c r="P1285" s="79"/>
      <c r="Q1285" s="79"/>
      <c r="R1285" s="79"/>
      <c r="S1285" s="79"/>
      <c r="T1285" s="79"/>
    </row>
    <row r="1286" spans="2:20">
      <c r="B1286" s="79"/>
      <c r="C1286" s="79"/>
      <c r="D1286" s="79"/>
      <c r="E1286" s="79"/>
      <c r="F1286" s="79"/>
      <c r="G1286" s="79"/>
      <c r="H1286" s="79"/>
      <c r="I1286" s="79"/>
      <c r="J1286" s="79"/>
      <c r="K1286" s="79"/>
      <c r="L1286" s="79"/>
      <c r="M1286" s="79"/>
      <c r="N1286" s="79"/>
      <c r="O1286" s="79"/>
      <c r="P1286" s="79"/>
      <c r="Q1286" s="79"/>
      <c r="R1286" s="79"/>
      <c r="S1286" s="79"/>
      <c r="T1286" s="79"/>
    </row>
    <row r="1287" spans="2:20">
      <c r="B1287" s="79"/>
      <c r="C1287" s="79"/>
      <c r="D1287" s="79"/>
      <c r="E1287" s="79"/>
      <c r="F1287" s="79"/>
      <c r="G1287" s="79"/>
      <c r="H1287" s="79"/>
      <c r="I1287" s="79"/>
      <c r="J1287" s="79"/>
      <c r="K1287" s="79"/>
      <c r="L1287" s="79"/>
      <c r="M1287" s="79"/>
      <c r="N1287" s="79"/>
      <c r="O1287" s="79"/>
      <c r="P1287" s="79"/>
      <c r="Q1287" s="79"/>
      <c r="R1287" s="79"/>
      <c r="S1287" s="79"/>
      <c r="T1287" s="79"/>
    </row>
    <row r="1288" spans="2:20">
      <c r="B1288" s="79"/>
      <c r="C1288" s="79"/>
      <c r="D1288" s="79"/>
      <c r="E1288" s="79"/>
      <c r="F1288" s="79"/>
      <c r="G1288" s="79"/>
      <c r="H1288" s="79"/>
      <c r="I1288" s="79"/>
      <c r="J1288" s="79"/>
      <c r="K1288" s="79"/>
      <c r="L1288" s="79"/>
      <c r="M1288" s="79"/>
      <c r="N1288" s="79"/>
      <c r="O1288" s="79"/>
      <c r="P1288" s="79"/>
      <c r="Q1288" s="79"/>
      <c r="R1288" s="79"/>
      <c r="S1288" s="79"/>
      <c r="T1288" s="79"/>
    </row>
    <row r="1289" spans="2:20">
      <c r="B1289" s="79"/>
      <c r="C1289" s="79"/>
      <c r="D1289" s="79"/>
      <c r="E1289" s="79"/>
      <c r="F1289" s="79"/>
      <c r="G1289" s="79"/>
      <c r="H1289" s="79"/>
      <c r="I1289" s="79"/>
      <c r="J1289" s="79"/>
      <c r="K1289" s="79"/>
      <c r="L1289" s="79"/>
      <c r="M1289" s="79"/>
      <c r="N1289" s="79"/>
      <c r="O1289" s="79"/>
      <c r="P1289" s="79"/>
      <c r="Q1289" s="79"/>
      <c r="R1289" s="79"/>
      <c r="S1289" s="79"/>
      <c r="T1289" s="79"/>
    </row>
    <row r="1290" spans="2:20">
      <c r="B1290" s="79"/>
      <c r="C1290" s="79"/>
      <c r="D1290" s="79"/>
      <c r="E1290" s="79"/>
      <c r="F1290" s="79"/>
      <c r="G1290" s="79"/>
      <c r="H1290" s="79"/>
      <c r="I1290" s="79"/>
      <c r="J1290" s="79"/>
      <c r="K1290" s="79"/>
      <c r="L1290" s="79"/>
      <c r="M1290" s="79"/>
      <c r="N1290" s="79"/>
      <c r="O1290" s="79"/>
      <c r="P1290" s="79"/>
      <c r="Q1290" s="79"/>
      <c r="R1290" s="79"/>
      <c r="S1290" s="79"/>
      <c r="T1290" s="79"/>
    </row>
    <row r="1291" spans="2:20">
      <c r="B1291" s="79"/>
      <c r="C1291" s="79"/>
      <c r="D1291" s="79"/>
      <c r="E1291" s="79"/>
      <c r="F1291" s="79"/>
      <c r="G1291" s="79"/>
      <c r="H1291" s="79"/>
      <c r="I1291" s="79"/>
      <c r="J1291" s="79"/>
      <c r="K1291" s="79"/>
      <c r="L1291" s="79"/>
      <c r="M1291" s="79"/>
      <c r="N1291" s="79"/>
      <c r="O1291" s="79"/>
      <c r="P1291" s="79"/>
      <c r="Q1291" s="79"/>
      <c r="R1291" s="79"/>
      <c r="S1291" s="79"/>
      <c r="T1291" s="79"/>
    </row>
    <row r="1292" spans="2:20">
      <c r="B1292" s="79"/>
      <c r="C1292" s="79"/>
      <c r="D1292" s="79"/>
      <c r="E1292" s="79"/>
      <c r="F1292" s="79"/>
      <c r="G1292" s="79"/>
      <c r="H1292" s="79"/>
      <c r="I1292" s="79"/>
      <c r="J1292" s="79"/>
      <c r="K1292" s="79"/>
      <c r="L1292" s="79"/>
      <c r="M1292" s="79"/>
      <c r="N1292" s="79"/>
      <c r="O1292" s="79"/>
      <c r="P1292" s="79"/>
      <c r="Q1292" s="79"/>
      <c r="R1292" s="79"/>
      <c r="S1292" s="79"/>
      <c r="T1292" s="79"/>
    </row>
    <row r="1293" spans="2:20">
      <c r="B1293" s="79"/>
      <c r="C1293" s="79"/>
      <c r="D1293" s="79"/>
      <c r="E1293" s="79"/>
      <c r="F1293" s="79"/>
      <c r="G1293" s="79"/>
      <c r="H1293" s="79"/>
      <c r="I1293" s="79"/>
      <c r="J1293" s="79"/>
      <c r="K1293" s="79"/>
      <c r="L1293" s="79"/>
      <c r="M1293" s="79"/>
      <c r="N1293" s="79"/>
      <c r="O1293" s="79"/>
      <c r="P1293" s="79"/>
      <c r="Q1293" s="79"/>
      <c r="R1293" s="79"/>
      <c r="S1293" s="79"/>
      <c r="T1293" s="79"/>
    </row>
    <row r="1294" spans="2:20">
      <c r="B1294" s="79"/>
      <c r="C1294" s="79"/>
      <c r="D1294" s="79"/>
      <c r="E1294" s="79"/>
      <c r="F1294" s="79"/>
      <c r="G1294" s="79"/>
      <c r="H1294" s="79"/>
      <c r="I1294" s="79"/>
      <c r="J1294" s="79"/>
      <c r="K1294" s="79"/>
      <c r="L1294" s="79"/>
      <c r="M1294" s="79"/>
      <c r="N1294" s="79"/>
      <c r="O1294" s="79"/>
      <c r="P1294" s="79"/>
      <c r="Q1294" s="79"/>
      <c r="R1294" s="79"/>
      <c r="S1294" s="79"/>
      <c r="T1294" s="79"/>
    </row>
    <row r="1295" spans="2:20">
      <c r="B1295" s="79"/>
      <c r="C1295" s="79"/>
      <c r="D1295" s="79"/>
      <c r="E1295" s="79"/>
      <c r="F1295" s="79"/>
      <c r="G1295" s="79"/>
      <c r="H1295" s="79"/>
      <c r="I1295" s="79"/>
      <c r="J1295" s="79"/>
      <c r="K1295" s="79"/>
      <c r="L1295" s="79"/>
      <c r="M1295" s="79"/>
      <c r="N1295" s="79"/>
      <c r="O1295" s="79"/>
      <c r="P1295" s="79"/>
      <c r="Q1295" s="79"/>
      <c r="R1295" s="79"/>
      <c r="S1295" s="79"/>
      <c r="T1295" s="79"/>
    </row>
    <row r="1296" spans="2:20">
      <c r="B1296" s="79"/>
      <c r="C1296" s="79"/>
      <c r="D1296" s="79"/>
      <c r="E1296" s="79"/>
      <c r="F1296" s="79"/>
      <c r="G1296" s="79"/>
      <c r="H1296" s="79"/>
      <c r="I1296" s="79"/>
      <c r="J1296" s="79"/>
      <c r="K1296" s="79"/>
      <c r="L1296" s="79"/>
      <c r="M1296" s="79"/>
      <c r="N1296" s="79"/>
      <c r="O1296" s="79"/>
      <c r="P1296" s="79"/>
      <c r="Q1296" s="79"/>
      <c r="R1296" s="79"/>
      <c r="S1296" s="79"/>
      <c r="T1296" s="79"/>
    </row>
    <row r="1297" spans="2:20">
      <c r="B1297" s="79"/>
      <c r="C1297" s="79"/>
      <c r="D1297" s="79"/>
      <c r="E1297" s="79"/>
      <c r="F1297" s="79"/>
      <c r="G1297" s="79"/>
      <c r="H1297" s="79"/>
      <c r="I1297" s="79"/>
      <c r="J1297" s="79"/>
      <c r="K1297" s="79"/>
      <c r="L1297" s="79"/>
      <c r="M1297" s="79"/>
      <c r="N1297" s="79"/>
      <c r="O1297" s="79"/>
      <c r="P1297" s="79"/>
      <c r="Q1297" s="79"/>
      <c r="R1297" s="79"/>
      <c r="S1297" s="79"/>
      <c r="T1297" s="79"/>
    </row>
    <row r="1298" spans="2:20">
      <c r="B1298" s="79"/>
      <c r="C1298" s="79"/>
      <c r="D1298" s="79"/>
      <c r="E1298" s="79"/>
      <c r="F1298" s="79"/>
      <c r="G1298" s="79"/>
      <c r="H1298" s="79"/>
      <c r="I1298" s="79"/>
      <c r="J1298" s="79"/>
      <c r="K1298" s="79"/>
      <c r="L1298" s="79"/>
      <c r="M1298" s="79"/>
      <c r="N1298" s="79"/>
      <c r="O1298" s="79"/>
      <c r="P1298" s="79"/>
      <c r="Q1298" s="79"/>
      <c r="R1298" s="79"/>
      <c r="S1298" s="79"/>
      <c r="T1298" s="79"/>
    </row>
    <row r="1299" spans="2:20">
      <c r="B1299" s="79"/>
      <c r="C1299" s="79"/>
      <c r="D1299" s="79"/>
      <c r="E1299" s="79"/>
      <c r="F1299" s="79"/>
      <c r="G1299" s="79"/>
      <c r="H1299" s="79"/>
      <c r="I1299" s="79"/>
      <c r="J1299" s="79"/>
      <c r="K1299" s="79"/>
      <c r="L1299" s="79"/>
      <c r="M1299" s="79"/>
      <c r="N1299" s="79"/>
      <c r="O1299" s="79"/>
      <c r="P1299" s="79"/>
      <c r="Q1299" s="79"/>
      <c r="R1299" s="79"/>
      <c r="S1299" s="79"/>
      <c r="T1299" s="79"/>
    </row>
    <row r="1300" spans="2:20">
      <c r="B1300" s="79"/>
      <c r="C1300" s="79"/>
      <c r="D1300" s="79"/>
      <c r="E1300" s="79"/>
      <c r="F1300" s="79"/>
      <c r="G1300" s="79"/>
      <c r="H1300" s="79"/>
      <c r="I1300" s="79"/>
      <c r="J1300" s="79"/>
      <c r="K1300" s="79"/>
      <c r="L1300" s="79"/>
      <c r="M1300" s="79"/>
      <c r="N1300" s="79"/>
      <c r="O1300" s="79"/>
      <c r="P1300" s="79"/>
      <c r="Q1300" s="79"/>
      <c r="R1300" s="79"/>
      <c r="S1300" s="79"/>
      <c r="T1300" s="79"/>
    </row>
    <row r="1301" spans="2:20">
      <c r="B1301" s="79"/>
      <c r="C1301" s="79"/>
      <c r="D1301" s="79"/>
      <c r="E1301" s="79"/>
      <c r="F1301" s="79"/>
      <c r="G1301" s="79"/>
      <c r="H1301" s="79"/>
      <c r="I1301" s="79"/>
      <c r="J1301" s="79"/>
      <c r="K1301" s="79"/>
      <c r="L1301" s="79"/>
      <c r="M1301" s="79"/>
      <c r="N1301" s="79"/>
      <c r="O1301" s="79"/>
      <c r="P1301" s="79"/>
      <c r="Q1301" s="79"/>
      <c r="R1301" s="79"/>
      <c r="S1301" s="79"/>
      <c r="T1301" s="79"/>
    </row>
    <row r="1302" spans="2:20">
      <c r="B1302" s="79"/>
      <c r="C1302" s="79"/>
      <c r="D1302" s="79"/>
      <c r="E1302" s="79"/>
      <c r="F1302" s="79"/>
      <c r="G1302" s="79"/>
      <c r="H1302" s="79"/>
      <c r="I1302" s="79"/>
      <c r="J1302" s="79"/>
      <c r="K1302" s="79"/>
      <c r="L1302" s="79"/>
      <c r="M1302" s="79"/>
      <c r="N1302" s="79"/>
      <c r="O1302" s="79"/>
      <c r="P1302" s="79"/>
      <c r="Q1302" s="79"/>
      <c r="R1302" s="79"/>
      <c r="S1302" s="79"/>
      <c r="T1302" s="79"/>
    </row>
    <row r="1303" spans="2:20">
      <c r="B1303" s="79"/>
      <c r="C1303" s="79"/>
      <c r="D1303" s="79"/>
      <c r="E1303" s="79"/>
      <c r="F1303" s="79"/>
      <c r="G1303" s="79"/>
      <c r="H1303" s="79"/>
      <c r="I1303" s="79"/>
      <c r="J1303" s="79"/>
      <c r="K1303" s="79"/>
      <c r="L1303" s="79"/>
      <c r="M1303" s="79"/>
      <c r="N1303" s="79"/>
      <c r="O1303" s="79"/>
      <c r="P1303" s="79"/>
      <c r="Q1303" s="79"/>
      <c r="R1303" s="79"/>
      <c r="S1303" s="79"/>
      <c r="T1303" s="79"/>
    </row>
    <row r="1304" spans="2:20">
      <c r="B1304" s="79"/>
      <c r="C1304" s="79"/>
      <c r="D1304" s="79"/>
      <c r="E1304" s="79"/>
      <c r="F1304" s="79"/>
      <c r="G1304" s="79"/>
      <c r="H1304" s="79"/>
      <c r="I1304" s="79"/>
      <c r="J1304" s="79"/>
      <c r="K1304" s="79"/>
      <c r="L1304" s="79"/>
      <c r="M1304" s="79"/>
      <c r="N1304" s="79"/>
      <c r="O1304" s="79"/>
      <c r="P1304" s="79"/>
      <c r="Q1304" s="79"/>
      <c r="R1304" s="79"/>
      <c r="S1304" s="79"/>
      <c r="T1304" s="79"/>
    </row>
    <row r="1305" spans="2:20">
      <c r="B1305" s="79"/>
      <c r="C1305" s="79"/>
      <c r="D1305" s="79"/>
      <c r="E1305" s="79"/>
      <c r="F1305" s="79"/>
      <c r="G1305" s="79"/>
      <c r="H1305" s="79"/>
      <c r="I1305" s="79"/>
      <c r="J1305" s="79"/>
      <c r="K1305" s="79"/>
      <c r="L1305" s="79"/>
      <c r="M1305" s="79"/>
      <c r="N1305" s="79"/>
      <c r="O1305" s="79"/>
      <c r="P1305" s="79"/>
      <c r="Q1305" s="79"/>
      <c r="R1305" s="79"/>
      <c r="S1305" s="79"/>
      <c r="T1305" s="79"/>
    </row>
    <row r="1306" spans="2:20">
      <c r="B1306" s="79"/>
      <c r="C1306" s="79"/>
      <c r="D1306" s="79"/>
      <c r="E1306" s="79"/>
      <c r="F1306" s="79"/>
      <c r="G1306" s="79"/>
      <c r="H1306" s="79"/>
      <c r="I1306" s="79"/>
      <c r="J1306" s="79"/>
      <c r="K1306" s="79"/>
      <c r="L1306" s="79"/>
      <c r="M1306" s="79"/>
      <c r="N1306" s="79"/>
      <c r="O1306" s="79"/>
      <c r="P1306" s="79"/>
      <c r="Q1306" s="79"/>
      <c r="R1306" s="79"/>
      <c r="S1306" s="79"/>
      <c r="T1306" s="79"/>
    </row>
    <row r="1307" spans="2:20">
      <c r="B1307" s="79"/>
      <c r="C1307" s="79"/>
      <c r="D1307" s="79"/>
      <c r="E1307" s="79"/>
      <c r="F1307" s="79"/>
      <c r="G1307" s="79"/>
      <c r="H1307" s="79"/>
      <c r="I1307" s="79"/>
      <c r="J1307" s="79"/>
      <c r="K1307" s="79"/>
      <c r="L1307" s="79"/>
      <c r="M1307" s="79"/>
      <c r="N1307" s="79"/>
      <c r="O1307" s="79"/>
      <c r="P1307" s="79"/>
      <c r="Q1307" s="79"/>
      <c r="R1307" s="79"/>
      <c r="S1307" s="79"/>
      <c r="T1307" s="79"/>
    </row>
    <row r="1308" spans="2:20">
      <c r="B1308" s="79"/>
      <c r="C1308" s="79"/>
      <c r="D1308" s="79"/>
      <c r="E1308" s="79"/>
      <c r="F1308" s="79"/>
      <c r="G1308" s="79"/>
      <c r="H1308" s="79"/>
      <c r="I1308" s="79"/>
      <c r="J1308" s="79"/>
      <c r="K1308" s="79"/>
      <c r="L1308" s="79"/>
      <c r="M1308" s="79"/>
      <c r="N1308" s="79"/>
      <c r="O1308" s="79"/>
      <c r="P1308" s="79"/>
      <c r="Q1308" s="79"/>
      <c r="R1308" s="79"/>
      <c r="S1308" s="79"/>
      <c r="T1308" s="79"/>
    </row>
    <row r="1309" spans="2:20">
      <c r="B1309" s="79"/>
      <c r="C1309" s="79"/>
      <c r="D1309" s="79"/>
      <c r="E1309" s="79"/>
      <c r="F1309" s="79"/>
      <c r="G1309" s="79"/>
      <c r="H1309" s="79"/>
      <c r="I1309" s="79"/>
      <c r="J1309" s="79"/>
      <c r="K1309" s="79"/>
      <c r="L1309" s="79"/>
      <c r="M1309" s="79"/>
      <c r="N1309" s="79"/>
      <c r="O1309" s="79"/>
      <c r="P1309" s="79"/>
      <c r="Q1309" s="79"/>
      <c r="R1309" s="79"/>
      <c r="S1309" s="79"/>
      <c r="T1309" s="79"/>
    </row>
    <row r="1310" spans="2:20">
      <c r="B1310" s="79"/>
      <c r="C1310" s="79"/>
      <c r="D1310" s="79"/>
      <c r="E1310" s="79"/>
      <c r="F1310" s="79"/>
      <c r="G1310" s="79"/>
      <c r="H1310" s="79"/>
      <c r="I1310" s="79"/>
      <c r="J1310" s="79"/>
      <c r="K1310" s="79"/>
      <c r="L1310" s="79"/>
      <c r="M1310" s="79"/>
      <c r="N1310" s="79"/>
      <c r="O1310" s="79"/>
      <c r="P1310" s="79"/>
      <c r="Q1310" s="79"/>
      <c r="R1310" s="79"/>
      <c r="S1310" s="79"/>
      <c r="T1310" s="79"/>
    </row>
    <row r="1311" spans="2:20">
      <c r="B1311" s="79"/>
      <c r="C1311" s="79"/>
      <c r="D1311" s="79"/>
      <c r="E1311" s="79"/>
      <c r="F1311" s="79"/>
      <c r="G1311" s="79"/>
      <c r="H1311" s="79"/>
      <c r="I1311" s="79"/>
      <c r="J1311" s="79"/>
      <c r="K1311" s="79"/>
      <c r="L1311" s="79"/>
      <c r="M1311" s="79"/>
      <c r="N1311" s="79"/>
      <c r="O1311" s="79"/>
      <c r="P1311" s="79"/>
      <c r="Q1311" s="79"/>
      <c r="R1311" s="79"/>
      <c r="S1311" s="79"/>
      <c r="T1311" s="79"/>
    </row>
    <row r="1312" spans="2:20">
      <c r="B1312" s="79"/>
      <c r="C1312" s="79"/>
      <c r="D1312" s="79"/>
      <c r="E1312" s="79"/>
      <c r="F1312" s="79"/>
      <c r="G1312" s="79"/>
      <c r="H1312" s="79"/>
      <c r="I1312" s="79"/>
      <c r="J1312" s="79"/>
      <c r="K1312" s="79"/>
      <c r="L1312" s="79"/>
      <c r="M1312" s="79"/>
      <c r="N1312" s="79"/>
      <c r="O1312" s="79"/>
      <c r="P1312" s="79"/>
      <c r="Q1312" s="79"/>
      <c r="R1312" s="79"/>
      <c r="S1312" s="79"/>
      <c r="T1312" s="79"/>
    </row>
    <row r="1313" spans="2:20">
      <c r="B1313" s="79"/>
      <c r="C1313" s="79"/>
      <c r="D1313" s="79"/>
      <c r="E1313" s="79"/>
      <c r="F1313" s="79"/>
      <c r="G1313" s="79"/>
      <c r="H1313" s="79"/>
      <c r="I1313" s="79"/>
      <c r="J1313" s="79"/>
      <c r="K1313" s="79"/>
      <c r="L1313" s="79"/>
      <c r="M1313" s="79"/>
      <c r="N1313" s="79"/>
      <c r="O1313" s="79"/>
      <c r="P1313" s="79"/>
      <c r="Q1313" s="79"/>
      <c r="R1313" s="79"/>
      <c r="S1313" s="79"/>
      <c r="T1313" s="79"/>
    </row>
    <row r="1314" spans="2:20">
      <c r="B1314" s="79"/>
      <c r="C1314" s="79"/>
      <c r="D1314" s="79"/>
      <c r="E1314" s="79"/>
      <c r="F1314" s="79"/>
      <c r="G1314" s="79"/>
      <c r="H1314" s="79"/>
      <c r="I1314" s="79"/>
      <c r="J1314" s="79"/>
      <c r="K1314" s="79"/>
      <c r="L1314" s="79"/>
      <c r="M1314" s="79"/>
      <c r="N1314" s="79"/>
      <c r="O1314" s="79"/>
      <c r="P1314" s="79"/>
      <c r="Q1314" s="79"/>
      <c r="R1314" s="79"/>
      <c r="S1314" s="79"/>
      <c r="T1314" s="79"/>
    </row>
    <row r="1315" spans="2:20">
      <c r="B1315" s="79"/>
      <c r="C1315" s="79"/>
      <c r="D1315" s="79"/>
      <c r="E1315" s="79"/>
      <c r="F1315" s="79"/>
      <c r="G1315" s="79"/>
      <c r="H1315" s="79"/>
      <c r="I1315" s="79"/>
      <c r="J1315" s="79"/>
      <c r="K1315" s="79"/>
      <c r="L1315" s="79"/>
      <c r="M1315" s="79"/>
      <c r="N1315" s="79"/>
      <c r="O1315" s="79"/>
      <c r="P1315" s="79"/>
      <c r="Q1315" s="79"/>
      <c r="R1315" s="79"/>
      <c r="S1315" s="79"/>
      <c r="T1315" s="79"/>
    </row>
    <row r="1316" spans="2:20">
      <c r="B1316" s="79"/>
      <c r="C1316" s="79"/>
      <c r="D1316" s="79"/>
      <c r="E1316" s="79"/>
      <c r="F1316" s="79"/>
      <c r="G1316" s="79"/>
      <c r="H1316" s="79"/>
      <c r="I1316" s="79"/>
      <c r="J1316" s="79"/>
      <c r="K1316" s="79"/>
      <c r="L1316" s="79"/>
      <c r="M1316" s="79"/>
      <c r="N1316" s="79"/>
      <c r="O1316" s="79"/>
      <c r="P1316" s="79"/>
      <c r="Q1316" s="79"/>
      <c r="R1316" s="79"/>
      <c r="S1316" s="79"/>
      <c r="T1316" s="79"/>
    </row>
    <row r="1317" spans="2:20">
      <c r="B1317" s="79"/>
      <c r="C1317" s="79"/>
      <c r="D1317" s="79"/>
      <c r="E1317" s="79"/>
      <c r="F1317" s="79"/>
      <c r="G1317" s="79"/>
      <c r="H1317" s="79"/>
      <c r="I1317" s="79"/>
      <c r="J1317" s="79"/>
      <c r="K1317" s="79"/>
      <c r="L1317" s="79"/>
      <c r="M1317" s="79"/>
      <c r="N1317" s="79"/>
      <c r="O1317" s="79"/>
      <c r="P1317" s="79"/>
      <c r="Q1317" s="79"/>
      <c r="R1317" s="79"/>
      <c r="S1317" s="79"/>
      <c r="T1317" s="79"/>
    </row>
    <row r="1318" spans="2:20">
      <c r="B1318" s="79"/>
      <c r="C1318" s="79"/>
      <c r="D1318" s="79"/>
      <c r="E1318" s="79"/>
      <c r="F1318" s="79"/>
      <c r="G1318" s="79"/>
      <c r="H1318" s="79"/>
      <c r="I1318" s="79"/>
      <c r="J1318" s="79"/>
      <c r="K1318" s="79"/>
      <c r="L1318" s="79"/>
      <c r="M1318" s="79"/>
      <c r="N1318" s="79"/>
      <c r="O1318" s="79"/>
      <c r="P1318" s="79"/>
      <c r="Q1318" s="79"/>
      <c r="R1318" s="79"/>
      <c r="S1318" s="79"/>
      <c r="T1318" s="79"/>
    </row>
    <row r="1319" spans="2:20">
      <c r="B1319" s="79"/>
      <c r="C1319" s="79"/>
      <c r="D1319" s="79"/>
      <c r="E1319" s="79"/>
      <c r="F1319" s="79"/>
      <c r="G1319" s="79"/>
      <c r="H1319" s="79"/>
      <c r="I1319" s="79"/>
      <c r="J1319" s="79"/>
      <c r="K1319" s="79"/>
      <c r="L1319" s="79"/>
      <c r="M1319" s="79"/>
      <c r="N1319" s="79"/>
      <c r="O1319" s="79"/>
      <c r="P1319" s="79"/>
      <c r="Q1319" s="79"/>
      <c r="R1319" s="79"/>
      <c r="S1319" s="79"/>
      <c r="T1319" s="79"/>
    </row>
    <row r="1320" spans="2:20">
      <c r="B1320" s="79"/>
      <c r="C1320" s="79"/>
      <c r="D1320" s="79"/>
      <c r="E1320" s="79"/>
      <c r="F1320" s="79"/>
      <c r="G1320" s="79"/>
      <c r="H1320" s="79"/>
      <c r="I1320" s="79"/>
      <c r="J1320" s="79"/>
      <c r="K1320" s="79"/>
      <c r="L1320" s="79"/>
      <c r="M1320" s="79"/>
      <c r="N1320" s="79"/>
      <c r="O1320" s="79"/>
      <c r="P1320" s="79"/>
      <c r="Q1320" s="79"/>
      <c r="R1320" s="79"/>
      <c r="S1320" s="79"/>
      <c r="T1320" s="79"/>
    </row>
    <row r="1321" spans="2:20">
      <c r="B1321" s="79"/>
      <c r="C1321" s="79"/>
      <c r="D1321" s="79"/>
      <c r="E1321" s="79"/>
      <c r="F1321" s="79"/>
      <c r="G1321" s="79"/>
      <c r="H1321" s="79"/>
      <c r="I1321" s="79"/>
      <c r="J1321" s="79"/>
      <c r="K1321" s="79"/>
      <c r="L1321" s="79"/>
      <c r="M1321" s="79"/>
      <c r="N1321" s="79"/>
      <c r="O1321" s="79"/>
      <c r="P1321" s="79"/>
      <c r="Q1321" s="79"/>
      <c r="R1321" s="79"/>
      <c r="S1321" s="79"/>
      <c r="T1321" s="79"/>
    </row>
    <row r="1322" spans="2:20">
      <c r="B1322" s="79"/>
      <c r="C1322" s="79"/>
      <c r="D1322" s="79"/>
      <c r="E1322" s="79"/>
      <c r="F1322" s="79"/>
      <c r="G1322" s="79"/>
      <c r="H1322" s="79"/>
      <c r="I1322" s="79"/>
      <c r="J1322" s="79"/>
      <c r="K1322" s="79"/>
      <c r="L1322" s="79"/>
      <c r="M1322" s="79"/>
      <c r="N1322" s="79"/>
      <c r="O1322" s="79"/>
      <c r="P1322" s="79"/>
      <c r="Q1322" s="79"/>
      <c r="R1322" s="79"/>
      <c r="S1322" s="79"/>
      <c r="T1322" s="79"/>
    </row>
    <row r="1323" spans="2:20">
      <c r="B1323" s="79"/>
      <c r="C1323" s="79"/>
      <c r="D1323" s="79"/>
      <c r="E1323" s="79"/>
      <c r="F1323" s="79"/>
      <c r="G1323" s="79"/>
      <c r="H1323" s="79"/>
      <c r="I1323" s="79"/>
      <c r="J1323" s="79"/>
      <c r="K1323" s="79"/>
      <c r="L1323" s="79"/>
      <c r="M1323" s="79"/>
      <c r="N1323" s="79"/>
      <c r="O1323" s="79"/>
      <c r="P1323" s="79"/>
      <c r="Q1323" s="79"/>
      <c r="R1323" s="79"/>
      <c r="S1323" s="79"/>
      <c r="T1323" s="79"/>
    </row>
    <row r="1324" spans="2:20">
      <c r="B1324" s="79"/>
      <c r="C1324" s="79"/>
      <c r="D1324" s="79"/>
      <c r="E1324" s="79"/>
      <c r="F1324" s="79"/>
      <c r="G1324" s="79"/>
      <c r="H1324" s="79"/>
      <c r="I1324" s="79"/>
      <c r="J1324" s="79"/>
      <c r="K1324" s="79"/>
      <c r="L1324" s="79"/>
      <c r="M1324" s="79"/>
      <c r="N1324" s="79"/>
      <c r="O1324" s="79"/>
      <c r="P1324" s="79"/>
      <c r="Q1324" s="79"/>
      <c r="R1324" s="79"/>
      <c r="S1324" s="79"/>
      <c r="T1324" s="79"/>
    </row>
    <row r="1325" spans="2:20">
      <c r="B1325" s="79"/>
      <c r="C1325" s="79"/>
      <c r="D1325" s="79"/>
      <c r="E1325" s="79"/>
      <c r="F1325" s="79"/>
      <c r="G1325" s="79"/>
      <c r="H1325" s="79"/>
      <c r="I1325" s="79"/>
      <c r="J1325" s="79"/>
      <c r="K1325" s="79"/>
      <c r="L1325" s="79"/>
      <c r="M1325" s="79"/>
      <c r="N1325" s="79"/>
      <c r="O1325" s="79"/>
      <c r="P1325" s="79"/>
      <c r="Q1325" s="79"/>
      <c r="R1325" s="79"/>
      <c r="S1325" s="79"/>
      <c r="T1325" s="79"/>
    </row>
    <row r="1326" spans="2:20">
      <c r="B1326" s="79"/>
      <c r="C1326" s="79"/>
      <c r="D1326" s="79"/>
      <c r="E1326" s="79"/>
      <c r="F1326" s="79"/>
      <c r="G1326" s="79"/>
      <c r="H1326" s="79"/>
      <c r="I1326" s="79"/>
      <c r="J1326" s="79"/>
      <c r="K1326" s="79"/>
      <c r="L1326" s="79"/>
      <c r="M1326" s="79"/>
      <c r="N1326" s="79"/>
      <c r="O1326" s="79"/>
      <c r="P1326" s="79"/>
      <c r="Q1326" s="79"/>
      <c r="R1326" s="79"/>
      <c r="S1326" s="79"/>
      <c r="T1326" s="79"/>
    </row>
    <row r="1327" spans="2:20">
      <c r="B1327" s="79"/>
      <c r="C1327" s="79"/>
      <c r="D1327" s="79"/>
      <c r="E1327" s="79"/>
      <c r="F1327" s="79"/>
      <c r="G1327" s="79"/>
      <c r="H1327" s="79"/>
      <c r="I1327" s="79"/>
      <c r="J1327" s="79"/>
      <c r="K1327" s="79"/>
      <c r="L1327" s="79"/>
      <c r="M1327" s="79"/>
      <c r="N1327" s="79"/>
      <c r="O1327" s="79"/>
      <c r="P1327" s="79"/>
      <c r="Q1327" s="79"/>
      <c r="R1327" s="79"/>
      <c r="S1327" s="79"/>
      <c r="T1327" s="79"/>
    </row>
    <row r="1328" spans="2:20">
      <c r="B1328" s="79"/>
      <c r="C1328" s="79"/>
      <c r="D1328" s="79"/>
      <c r="E1328" s="79"/>
      <c r="F1328" s="79"/>
      <c r="G1328" s="79"/>
      <c r="H1328" s="79"/>
      <c r="I1328" s="79"/>
      <c r="J1328" s="79"/>
      <c r="K1328" s="79"/>
      <c r="L1328" s="79"/>
      <c r="M1328" s="79"/>
      <c r="N1328" s="79"/>
      <c r="O1328" s="79"/>
      <c r="P1328" s="79"/>
      <c r="Q1328" s="79"/>
      <c r="R1328" s="79"/>
      <c r="S1328" s="79"/>
      <c r="T1328" s="79"/>
    </row>
    <row r="1329" spans="2:20">
      <c r="B1329" s="79"/>
      <c r="C1329" s="79"/>
      <c r="D1329" s="79"/>
      <c r="E1329" s="79"/>
      <c r="F1329" s="79"/>
      <c r="G1329" s="79"/>
      <c r="H1329" s="79"/>
      <c r="I1329" s="79"/>
      <c r="J1329" s="79"/>
      <c r="K1329" s="79"/>
      <c r="L1329" s="79"/>
      <c r="M1329" s="79"/>
      <c r="N1329" s="79"/>
      <c r="O1329" s="79"/>
      <c r="P1329" s="79"/>
      <c r="Q1329" s="79"/>
      <c r="R1329" s="79"/>
      <c r="S1329" s="79"/>
      <c r="T1329" s="79"/>
    </row>
    <row r="1330" spans="2:20">
      <c r="B1330" s="79"/>
      <c r="C1330" s="79"/>
      <c r="D1330" s="79"/>
      <c r="E1330" s="79"/>
      <c r="F1330" s="79"/>
      <c r="G1330" s="79"/>
      <c r="H1330" s="79"/>
      <c r="I1330" s="79"/>
      <c r="J1330" s="79"/>
      <c r="K1330" s="79"/>
      <c r="L1330" s="79"/>
      <c r="M1330" s="79"/>
      <c r="N1330" s="79"/>
      <c r="O1330" s="79"/>
      <c r="P1330" s="79"/>
      <c r="Q1330" s="79"/>
      <c r="R1330" s="79"/>
      <c r="S1330" s="79"/>
      <c r="T1330" s="79"/>
    </row>
    <row r="1331" spans="2:20">
      <c r="B1331" s="79"/>
      <c r="C1331" s="79"/>
      <c r="D1331" s="79"/>
      <c r="E1331" s="79"/>
      <c r="F1331" s="79"/>
      <c r="G1331" s="79"/>
      <c r="H1331" s="79"/>
      <c r="I1331" s="79"/>
      <c r="J1331" s="79"/>
      <c r="K1331" s="79"/>
      <c r="L1331" s="79"/>
      <c r="M1331" s="79"/>
      <c r="N1331" s="79"/>
      <c r="O1331" s="79"/>
      <c r="P1331" s="79"/>
      <c r="Q1331" s="79"/>
      <c r="R1331" s="79"/>
      <c r="S1331" s="79"/>
      <c r="T1331" s="79"/>
    </row>
    <row r="1332" spans="2:20">
      <c r="B1332" s="79"/>
      <c r="C1332" s="79"/>
      <c r="D1332" s="79"/>
      <c r="E1332" s="79"/>
      <c r="F1332" s="79"/>
      <c r="G1332" s="79"/>
      <c r="H1332" s="79"/>
      <c r="I1332" s="79"/>
      <c r="J1332" s="79"/>
      <c r="K1332" s="79"/>
      <c r="L1332" s="79"/>
      <c r="M1332" s="79"/>
      <c r="N1332" s="79"/>
      <c r="O1332" s="79"/>
      <c r="P1332" s="79"/>
      <c r="Q1332" s="79"/>
      <c r="R1332" s="79"/>
      <c r="S1332" s="79"/>
      <c r="T1332" s="79"/>
    </row>
    <row r="1333" spans="2:20">
      <c r="B1333" s="79"/>
      <c r="C1333" s="79"/>
      <c r="D1333" s="79"/>
      <c r="E1333" s="79"/>
      <c r="F1333" s="79"/>
      <c r="G1333" s="79"/>
      <c r="H1333" s="79"/>
      <c r="I1333" s="79"/>
      <c r="J1333" s="79"/>
      <c r="K1333" s="79"/>
      <c r="L1333" s="79"/>
      <c r="M1333" s="79"/>
      <c r="N1333" s="79"/>
      <c r="O1333" s="79"/>
      <c r="P1333" s="79"/>
      <c r="Q1333" s="79"/>
      <c r="R1333" s="79"/>
      <c r="S1333" s="79"/>
      <c r="T1333" s="79"/>
    </row>
    <row r="1334" spans="2:20">
      <c r="B1334" s="79"/>
      <c r="C1334" s="79"/>
      <c r="D1334" s="79"/>
      <c r="E1334" s="79"/>
      <c r="F1334" s="79"/>
      <c r="G1334" s="79"/>
      <c r="H1334" s="79"/>
      <c r="I1334" s="79"/>
      <c r="J1334" s="79"/>
      <c r="K1334" s="79"/>
      <c r="L1334" s="79"/>
      <c r="M1334" s="79"/>
      <c r="N1334" s="79"/>
      <c r="O1334" s="79"/>
      <c r="P1334" s="79"/>
      <c r="Q1334" s="79"/>
      <c r="R1334" s="79"/>
      <c r="S1334" s="79"/>
      <c r="T1334" s="79"/>
    </row>
    <row r="1335" spans="2:20">
      <c r="B1335" s="79"/>
      <c r="C1335" s="79"/>
      <c r="D1335" s="79"/>
      <c r="E1335" s="79"/>
      <c r="F1335" s="79"/>
      <c r="G1335" s="79"/>
      <c r="H1335" s="79"/>
      <c r="I1335" s="79"/>
      <c r="J1335" s="79"/>
      <c r="K1335" s="79"/>
      <c r="L1335" s="79"/>
      <c r="M1335" s="79"/>
      <c r="N1335" s="79"/>
      <c r="O1335" s="79"/>
      <c r="P1335" s="79"/>
      <c r="Q1335" s="79"/>
      <c r="R1335" s="79"/>
      <c r="S1335" s="79"/>
      <c r="T1335" s="79"/>
    </row>
    <row r="1336" spans="2:20">
      <c r="B1336" s="79"/>
      <c r="C1336" s="79"/>
      <c r="D1336" s="79"/>
      <c r="E1336" s="79"/>
      <c r="F1336" s="79"/>
      <c r="G1336" s="79"/>
      <c r="H1336" s="79"/>
      <c r="I1336" s="79"/>
      <c r="J1336" s="79"/>
      <c r="K1336" s="79"/>
      <c r="L1336" s="79"/>
      <c r="M1336" s="79"/>
      <c r="N1336" s="79"/>
      <c r="O1336" s="79"/>
      <c r="P1336" s="79"/>
      <c r="Q1336" s="79"/>
      <c r="R1336" s="79"/>
      <c r="S1336" s="79"/>
      <c r="T1336" s="79"/>
    </row>
    <row r="1337" spans="2:20">
      <c r="B1337" s="79"/>
      <c r="C1337" s="79"/>
      <c r="D1337" s="79"/>
      <c r="E1337" s="79"/>
      <c r="F1337" s="79"/>
      <c r="G1337" s="79"/>
      <c r="H1337" s="79"/>
      <c r="I1337" s="79"/>
      <c r="J1337" s="79"/>
      <c r="K1337" s="79"/>
      <c r="L1337" s="79"/>
      <c r="M1337" s="79"/>
      <c r="N1337" s="79"/>
      <c r="O1337" s="79"/>
      <c r="P1337" s="79"/>
      <c r="Q1337" s="79"/>
      <c r="R1337" s="79"/>
      <c r="S1337" s="79"/>
      <c r="T1337" s="79"/>
    </row>
    <row r="1338" spans="2:20">
      <c r="B1338" s="79"/>
      <c r="C1338" s="79"/>
      <c r="D1338" s="79"/>
      <c r="E1338" s="79"/>
      <c r="F1338" s="79"/>
      <c r="G1338" s="79"/>
      <c r="H1338" s="79"/>
      <c r="I1338" s="79"/>
      <c r="J1338" s="79"/>
      <c r="K1338" s="79"/>
      <c r="L1338" s="79"/>
      <c r="M1338" s="79"/>
      <c r="N1338" s="79"/>
      <c r="O1338" s="79"/>
      <c r="P1338" s="79"/>
      <c r="Q1338" s="79"/>
      <c r="R1338" s="79"/>
      <c r="S1338" s="79"/>
      <c r="T1338" s="79"/>
    </row>
    <row r="1339" spans="2:20">
      <c r="B1339" s="79"/>
      <c r="C1339" s="79"/>
      <c r="D1339" s="79"/>
      <c r="E1339" s="79"/>
      <c r="F1339" s="79"/>
      <c r="G1339" s="79"/>
      <c r="H1339" s="79"/>
      <c r="I1339" s="79"/>
      <c r="J1339" s="79"/>
      <c r="K1339" s="79"/>
      <c r="L1339" s="79"/>
      <c r="M1339" s="79"/>
      <c r="N1339" s="79"/>
      <c r="O1339" s="79"/>
      <c r="P1339" s="79"/>
      <c r="Q1339" s="79"/>
      <c r="R1339" s="79"/>
      <c r="S1339" s="79"/>
      <c r="T1339" s="79"/>
    </row>
    <row r="1340" spans="2:20">
      <c r="B1340" s="79"/>
      <c r="C1340" s="79"/>
      <c r="D1340" s="79"/>
      <c r="E1340" s="79"/>
      <c r="F1340" s="79"/>
      <c r="G1340" s="79"/>
      <c r="H1340" s="79"/>
      <c r="I1340" s="79"/>
      <c r="J1340" s="79"/>
      <c r="K1340" s="79"/>
      <c r="L1340" s="79"/>
      <c r="M1340" s="79"/>
      <c r="N1340" s="79"/>
      <c r="O1340" s="79"/>
      <c r="P1340" s="79"/>
      <c r="Q1340" s="79"/>
      <c r="R1340" s="79"/>
      <c r="S1340" s="79"/>
      <c r="T1340" s="79"/>
    </row>
    <row r="1341" spans="2:20">
      <c r="B1341" s="79"/>
      <c r="C1341" s="79"/>
      <c r="D1341" s="79"/>
      <c r="E1341" s="79"/>
      <c r="F1341" s="79"/>
      <c r="G1341" s="79"/>
      <c r="H1341" s="79"/>
      <c r="I1341" s="79"/>
      <c r="J1341" s="79"/>
      <c r="K1341" s="79"/>
      <c r="L1341" s="79"/>
      <c r="M1341" s="79"/>
      <c r="N1341" s="79"/>
      <c r="O1341" s="79"/>
      <c r="P1341" s="79"/>
      <c r="Q1341" s="79"/>
      <c r="R1341" s="79"/>
      <c r="S1341" s="79"/>
      <c r="T1341" s="79"/>
    </row>
    <row r="1342" spans="2:20">
      <c r="B1342" s="79"/>
      <c r="C1342" s="79"/>
      <c r="D1342" s="79"/>
      <c r="E1342" s="79"/>
      <c r="F1342" s="79"/>
      <c r="G1342" s="79"/>
      <c r="H1342" s="79"/>
      <c r="I1342" s="79"/>
      <c r="J1342" s="79"/>
      <c r="K1342" s="79"/>
      <c r="L1342" s="79"/>
      <c r="M1342" s="79"/>
      <c r="N1342" s="79"/>
      <c r="O1342" s="79"/>
      <c r="P1342" s="79"/>
      <c r="Q1342" s="79"/>
      <c r="R1342" s="79"/>
      <c r="S1342" s="79"/>
      <c r="T1342" s="79"/>
    </row>
    <row r="1343" spans="2:20">
      <c r="B1343" s="79"/>
      <c r="C1343" s="79"/>
      <c r="D1343" s="79"/>
      <c r="E1343" s="79"/>
      <c r="F1343" s="79"/>
      <c r="G1343" s="79"/>
      <c r="H1343" s="79"/>
      <c r="I1343" s="79"/>
      <c r="J1343" s="79"/>
      <c r="K1343" s="79"/>
      <c r="L1343" s="79"/>
      <c r="M1343" s="79"/>
      <c r="N1343" s="79"/>
      <c r="O1343" s="79"/>
      <c r="P1343" s="79"/>
      <c r="Q1343" s="79"/>
      <c r="R1343" s="79"/>
      <c r="S1343" s="79"/>
      <c r="T1343" s="79"/>
    </row>
    <row r="1344" spans="2:20">
      <c r="B1344" s="79"/>
      <c r="C1344" s="79"/>
      <c r="D1344" s="79"/>
      <c r="E1344" s="79"/>
      <c r="F1344" s="79"/>
      <c r="G1344" s="79"/>
      <c r="H1344" s="79"/>
      <c r="I1344" s="79"/>
      <c r="J1344" s="79"/>
      <c r="K1344" s="79"/>
      <c r="L1344" s="79"/>
      <c r="M1344" s="79"/>
      <c r="N1344" s="79"/>
      <c r="O1344" s="79"/>
      <c r="P1344" s="79"/>
      <c r="Q1344" s="79"/>
      <c r="R1344" s="79"/>
      <c r="S1344" s="79"/>
      <c r="T1344" s="79"/>
    </row>
    <row r="1345" spans="2:20">
      <c r="B1345" s="79"/>
      <c r="C1345" s="79"/>
      <c r="D1345" s="79"/>
      <c r="E1345" s="79"/>
      <c r="F1345" s="79"/>
      <c r="G1345" s="79"/>
      <c r="H1345" s="79"/>
      <c r="I1345" s="79"/>
      <c r="J1345" s="79"/>
      <c r="K1345" s="79"/>
      <c r="L1345" s="79"/>
      <c r="M1345" s="79"/>
      <c r="N1345" s="79"/>
      <c r="O1345" s="79"/>
      <c r="P1345" s="79"/>
      <c r="Q1345" s="79"/>
      <c r="R1345" s="79"/>
      <c r="S1345" s="79"/>
      <c r="T1345" s="79"/>
    </row>
    <row r="1346" spans="2:20">
      <c r="B1346" s="79"/>
      <c r="C1346" s="79"/>
      <c r="D1346" s="79"/>
      <c r="E1346" s="79"/>
      <c r="F1346" s="79"/>
      <c r="G1346" s="79"/>
      <c r="H1346" s="79"/>
      <c r="I1346" s="79"/>
      <c r="J1346" s="79"/>
      <c r="K1346" s="79"/>
      <c r="L1346" s="79"/>
      <c r="M1346" s="79"/>
      <c r="N1346" s="79"/>
      <c r="O1346" s="79"/>
      <c r="P1346" s="79"/>
      <c r="Q1346" s="79"/>
      <c r="R1346" s="79"/>
      <c r="S1346" s="79"/>
      <c r="T1346" s="79"/>
    </row>
    <row r="1347" spans="2:20">
      <c r="B1347" s="79"/>
      <c r="C1347" s="79"/>
      <c r="D1347" s="79"/>
      <c r="E1347" s="79"/>
      <c r="F1347" s="79"/>
      <c r="G1347" s="79"/>
      <c r="H1347" s="79"/>
      <c r="I1347" s="79"/>
      <c r="J1347" s="79"/>
      <c r="K1347" s="79"/>
      <c r="L1347" s="79"/>
      <c r="M1347" s="79"/>
      <c r="N1347" s="79"/>
      <c r="O1347" s="79"/>
      <c r="P1347" s="79"/>
      <c r="Q1347" s="79"/>
      <c r="R1347" s="79"/>
      <c r="S1347" s="79"/>
      <c r="T1347" s="79"/>
    </row>
    <row r="1348" spans="2:20">
      <c r="B1348" s="79"/>
      <c r="C1348" s="79"/>
      <c r="D1348" s="79"/>
      <c r="E1348" s="79"/>
      <c r="F1348" s="79"/>
      <c r="G1348" s="79"/>
      <c r="H1348" s="79"/>
      <c r="I1348" s="79"/>
      <c r="J1348" s="79"/>
      <c r="K1348" s="79"/>
      <c r="L1348" s="79"/>
      <c r="M1348" s="79"/>
      <c r="N1348" s="79"/>
      <c r="O1348" s="79"/>
      <c r="P1348" s="79"/>
      <c r="Q1348" s="79"/>
      <c r="R1348" s="79"/>
      <c r="S1348" s="79"/>
      <c r="T1348" s="79"/>
    </row>
    <row r="1349" spans="2:20">
      <c r="B1349" s="79"/>
      <c r="C1349" s="79"/>
      <c r="D1349" s="79"/>
      <c r="E1349" s="79"/>
      <c r="F1349" s="79"/>
      <c r="G1349" s="79"/>
      <c r="H1349" s="79"/>
      <c r="I1349" s="79"/>
      <c r="J1349" s="79"/>
      <c r="K1349" s="79"/>
      <c r="L1349" s="79"/>
      <c r="M1349" s="79"/>
      <c r="N1349" s="79"/>
      <c r="O1349" s="79"/>
      <c r="P1349" s="79"/>
      <c r="Q1349" s="79"/>
      <c r="R1349" s="79"/>
      <c r="S1349" s="79"/>
      <c r="T1349" s="79"/>
    </row>
    <row r="1350" spans="2:20">
      <c r="B1350" s="79"/>
      <c r="C1350" s="79"/>
      <c r="D1350" s="79"/>
      <c r="E1350" s="79"/>
      <c r="F1350" s="79"/>
      <c r="G1350" s="79"/>
      <c r="H1350" s="79"/>
      <c r="I1350" s="79"/>
      <c r="J1350" s="79"/>
      <c r="K1350" s="79"/>
      <c r="L1350" s="79"/>
      <c r="M1350" s="79"/>
      <c r="N1350" s="79"/>
      <c r="O1350" s="79"/>
      <c r="P1350" s="79"/>
      <c r="Q1350" s="79"/>
      <c r="R1350" s="79"/>
      <c r="S1350" s="79"/>
      <c r="T1350" s="79"/>
    </row>
    <row r="1351" spans="2:20">
      <c r="B1351" s="79"/>
      <c r="C1351" s="79"/>
      <c r="D1351" s="79"/>
      <c r="E1351" s="79"/>
      <c r="F1351" s="79"/>
      <c r="G1351" s="79"/>
      <c r="H1351" s="79"/>
      <c r="I1351" s="79"/>
      <c r="J1351" s="79"/>
      <c r="K1351" s="79"/>
      <c r="L1351" s="79"/>
      <c r="M1351" s="79"/>
      <c r="N1351" s="79"/>
      <c r="O1351" s="79"/>
      <c r="P1351" s="79"/>
      <c r="Q1351" s="79"/>
      <c r="R1351" s="79"/>
      <c r="S1351" s="79"/>
      <c r="T1351" s="79"/>
    </row>
    <row r="1352" spans="2:20">
      <c r="B1352" s="79"/>
      <c r="C1352" s="79"/>
      <c r="D1352" s="79"/>
      <c r="E1352" s="79"/>
      <c r="F1352" s="79"/>
      <c r="G1352" s="79"/>
      <c r="H1352" s="79"/>
      <c r="I1352" s="79"/>
      <c r="J1352" s="79"/>
      <c r="K1352" s="79"/>
      <c r="L1352" s="79"/>
      <c r="M1352" s="79"/>
      <c r="N1352" s="79"/>
      <c r="O1352" s="79"/>
      <c r="P1352" s="79"/>
      <c r="Q1352" s="79"/>
      <c r="R1352" s="79"/>
      <c r="S1352" s="79"/>
      <c r="T1352" s="79"/>
    </row>
    <row r="1353" spans="2:20">
      <c r="B1353" s="79"/>
      <c r="C1353" s="79"/>
      <c r="D1353" s="79"/>
      <c r="E1353" s="79"/>
      <c r="F1353" s="79"/>
      <c r="G1353" s="79"/>
      <c r="H1353" s="79"/>
      <c r="I1353" s="79"/>
      <c r="J1353" s="79"/>
      <c r="K1353" s="79"/>
      <c r="L1353" s="79"/>
      <c r="M1353" s="79"/>
      <c r="N1353" s="79"/>
      <c r="O1353" s="79"/>
      <c r="P1353" s="79"/>
      <c r="Q1353" s="79"/>
      <c r="R1353" s="79"/>
      <c r="S1353" s="79"/>
      <c r="T1353" s="79"/>
    </row>
    <row r="1354" spans="2:20">
      <c r="B1354" s="79"/>
      <c r="C1354" s="79"/>
      <c r="D1354" s="79"/>
      <c r="E1354" s="79"/>
      <c r="F1354" s="79"/>
      <c r="G1354" s="79"/>
      <c r="H1354" s="79"/>
      <c r="I1354" s="79"/>
      <c r="J1354" s="79"/>
      <c r="K1354" s="79"/>
      <c r="L1354" s="79"/>
      <c r="M1354" s="79"/>
      <c r="N1354" s="79"/>
      <c r="O1354" s="79"/>
      <c r="P1354" s="79"/>
      <c r="Q1354" s="79"/>
      <c r="R1354" s="79"/>
      <c r="S1354" s="79"/>
      <c r="T1354" s="79"/>
    </row>
    <row r="1355" spans="2:20">
      <c r="B1355" s="79"/>
      <c r="C1355" s="79"/>
      <c r="D1355" s="79"/>
      <c r="E1355" s="79"/>
      <c r="F1355" s="79"/>
      <c r="G1355" s="79"/>
      <c r="H1355" s="79"/>
      <c r="I1355" s="79"/>
      <c r="J1355" s="79"/>
      <c r="K1355" s="79"/>
      <c r="L1355" s="79"/>
      <c r="M1355" s="79"/>
      <c r="N1355" s="79"/>
      <c r="O1355" s="79"/>
      <c r="P1355" s="79"/>
      <c r="Q1355" s="79"/>
      <c r="R1355" s="79"/>
      <c r="S1355" s="79"/>
      <c r="T1355" s="79"/>
    </row>
    <row r="1356" spans="2:20">
      <c r="B1356" s="79"/>
      <c r="C1356" s="79"/>
      <c r="D1356" s="79"/>
      <c r="E1356" s="79"/>
      <c r="F1356" s="79"/>
      <c r="G1356" s="79"/>
      <c r="H1356" s="79"/>
      <c r="I1356" s="79"/>
      <c r="J1356" s="79"/>
      <c r="K1356" s="79"/>
      <c r="L1356" s="79"/>
      <c r="M1356" s="79"/>
      <c r="N1356" s="79"/>
      <c r="O1356" s="79"/>
      <c r="P1356" s="79"/>
      <c r="Q1356" s="79"/>
      <c r="R1356" s="79"/>
      <c r="S1356" s="79"/>
      <c r="T1356" s="79"/>
    </row>
    <row r="1357" spans="2:20">
      <c r="B1357" s="79"/>
      <c r="C1357" s="79"/>
      <c r="D1357" s="79"/>
      <c r="E1357" s="79"/>
      <c r="F1357" s="79"/>
      <c r="G1357" s="79"/>
      <c r="H1357" s="79"/>
      <c r="I1357" s="79"/>
      <c r="J1357" s="79"/>
      <c r="K1357" s="79"/>
      <c r="L1357" s="79"/>
      <c r="M1357" s="79"/>
      <c r="N1357" s="79"/>
      <c r="O1357" s="79"/>
      <c r="P1357" s="79"/>
      <c r="Q1357" s="79"/>
      <c r="R1357" s="79"/>
      <c r="S1357" s="79"/>
      <c r="T1357" s="79"/>
    </row>
    <row r="1358" spans="2:20">
      <c r="B1358" s="79"/>
      <c r="C1358" s="79"/>
      <c r="D1358" s="79"/>
      <c r="E1358" s="79"/>
      <c r="F1358" s="79"/>
      <c r="G1358" s="79"/>
      <c r="H1358" s="79"/>
      <c r="I1358" s="79"/>
      <c r="J1358" s="79"/>
      <c r="K1358" s="79"/>
      <c r="L1358" s="79"/>
      <c r="M1358" s="79"/>
      <c r="N1358" s="79"/>
      <c r="O1358" s="79"/>
      <c r="P1358" s="79"/>
      <c r="Q1358" s="79"/>
      <c r="R1358" s="79"/>
      <c r="S1358" s="79"/>
      <c r="T1358" s="79"/>
    </row>
    <row r="1359" spans="2:20">
      <c r="B1359" s="79"/>
      <c r="C1359" s="79"/>
      <c r="D1359" s="79"/>
      <c r="E1359" s="79"/>
      <c r="F1359" s="79"/>
      <c r="G1359" s="79"/>
      <c r="H1359" s="79"/>
      <c r="I1359" s="79"/>
      <c r="J1359" s="79"/>
      <c r="K1359" s="79"/>
      <c r="L1359" s="79"/>
      <c r="M1359" s="79"/>
      <c r="N1359" s="79"/>
      <c r="O1359" s="79"/>
      <c r="P1359" s="79"/>
      <c r="Q1359" s="79"/>
      <c r="R1359" s="79"/>
      <c r="S1359" s="79"/>
      <c r="T1359" s="79"/>
    </row>
    <row r="1360" spans="2:20">
      <c r="B1360" s="79"/>
      <c r="C1360" s="79"/>
      <c r="D1360" s="79"/>
      <c r="E1360" s="79"/>
      <c r="F1360" s="79"/>
      <c r="G1360" s="79"/>
      <c r="H1360" s="79"/>
      <c r="I1360" s="79"/>
      <c r="J1360" s="79"/>
      <c r="K1360" s="79"/>
      <c r="L1360" s="79"/>
      <c r="M1360" s="79"/>
      <c r="N1360" s="79"/>
      <c r="O1360" s="79"/>
      <c r="P1360" s="79"/>
      <c r="Q1360" s="79"/>
      <c r="R1360" s="79"/>
      <c r="S1360" s="79"/>
      <c r="T1360" s="79"/>
    </row>
    <row r="1361" spans="2:20">
      <c r="B1361" s="79"/>
      <c r="C1361" s="79"/>
      <c r="D1361" s="79"/>
      <c r="E1361" s="79"/>
      <c r="F1361" s="79"/>
      <c r="G1361" s="79"/>
      <c r="H1361" s="79"/>
      <c r="I1361" s="79"/>
      <c r="J1361" s="79"/>
      <c r="K1361" s="79"/>
      <c r="L1361" s="79"/>
      <c r="M1361" s="79"/>
      <c r="N1361" s="79"/>
      <c r="O1361" s="79"/>
      <c r="P1361" s="79"/>
      <c r="Q1361" s="79"/>
      <c r="R1361" s="79"/>
      <c r="S1361" s="79"/>
      <c r="T1361" s="79"/>
    </row>
    <row r="1362" spans="2:20">
      <c r="B1362" s="79"/>
      <c r="C1362" s="79"/>
      <c r="D1362" s="79"/>
      <c r="E1362" s="79"/>
      <c r="F1362" s="79"/>
      <c r="G1362" s="79"/>
      <c r="H1362" s="79"/>
      <c r="I1362" s="79"/>
      <c r="J1362" s="79"/>
      <c r="K1362" s="79"/>
      <c r="L1362" s="79"/>
      <c r="M1362" s="79"/>
      <c r="N1362" s="79"/>
      <c r="O1362" s="79"/>
      <c r="P1362" s="79"/>
      <c r="Q1362" s="79"/>
      <c r="R1362" s="79"/>
      <c r="S1362" s="79"/>
      <c r="T1362" s="79"/>
    </row>
    <row r="1363" spans="2:20">
      <c r="B1363" s="79"/>
      <c r="C1363" s="79"/>
      <c r="D1363" s="79"/>
      <c r="E1363" s="79"/>
      <c r="F1363" s="79"/>
      <c r="G1363" s="79"/>
      <c r="H1363" s="79"/>
      <c r="I1363" s="79"/>
      <c r="J1363" s="79"/>
      <c r="K1363" s="79"/>
      <c r="L1363" s="79"/>
      <c r="M1363" s="79"/>
      <c r="N1363" s="79"/>
      <c r="O1363" s="79"/>
      <c r="P1363" s="79"/>
      <c r="Q1363" s="79"/>
      <c r="R1363" s="79"/>
      <c r="S1363" s="79"/>
      <c r="T1363" s="79"/>
    </row>
    <row r="1364" spans="2:20">
      <c r="B1364" s="79"/>
      <c r="C1364" s="79"/>
      <c r="D1364" s="79"/>
      <c r="E1364" s="79"/>
      <c r="F1364" s="79"/>
      <c r="G1364" s="79"/>
      <c r="H1364" s="79"/>
      <c r="I1364" s="79"/>
      <c r="J1364" s="79"/>
      <c r="K1364" s="79"/>
      <c r="L1364" s="79"/>
      <c r="M1364" s="79"/>
      <c r="N1364" s="79"/>
      <c r="O1364" s="79"/>
      <c r="P1364" s="79"/>
      <c r="Q1364" s="79"/>
      <c r="R1364" s="79"/>
      <c r="S1364" s="79"/>
      <c r="T1364" s="79"/>
    </row>
    <row r="1365" spans="2:20">
      <c r="B1365" s="79"/>
      <c r="C1365" s="79"/>
      <c r="D1365" s="79"/>
      <c r="E1365" s="79"/>
      <c r="F1365" s="79"/>
      <c r="G1365" s="79"/>
      <c r="H1365" s="79"/>
      <c r="I1365" s="79"/>
      <c r="J1365" s="79"/>
      <c r="K1365" s="79"/>
      <c r="L1365" s="79"/>
      <c r="M1365" s="79"/>
      <c r="N1365" s="79"/>
      <c r="O1365" s="79"/>
      <c r="P1365" s="79"/>
      <c r="Q1365" s="79"/>
      <c r="R1365" s="79"/>
      <c r="S1365" s="79"/>
      <c r="T1365" s="79"/>
    </row>
    <row r="1366" spans="2:20">
      <c r="B1366" s="79"/>
      <c r="C1366" s="79"/>
      <c r="D1366" s="79"/>
      <c r="E1366" s="79"/>
      <c r="F1366" s="79"/>
      <c r="G1366" s="79"/>
      <c r="H1366" s="79"/>
      <c r="I1366" s="79"/>
      <c r="J1366" s="79"/>
      <c r="K1366" s="79"/>
      <c r="L1366" s="79"/>
      <c r="M1366" s="79"/>
      <c r="N1366" s="79"/>
      <c r="O1366" s="79"/>
      <c r="P1366" s="79"/>
      <c r="Q1366" s="79"/>
      <c r="R1366" s="79"/>
      <c r="S1366" s="79"/>
      <c r="T1366" s="79"/>
    </row>
    <row r="1367" spans="2:20">
      <c r="B1367" s="79"/>
      <c r="C1367" s="79"/>
      <c r="D1367" s="79"/>
      <c r="E1367" s="79"/>
      <c r="F1367" s="79"/>
      <c r="G1367" s="79"/>
      <c r="H1367" s="79"/>
      <c r="I1367" s="79"/>
      <c r="J1367" s="79"/>
      <c r="K1367" s="79"/>
      <c r="L1367" s="79"/>
      <c r="M1367" s="79"/>
      <c r="N1367" s="79"/>
      <c r="O1367" s="79"/>
      <c r="P1367" s="79"/>
      <c r="Q1367" s="79"/>
      <c r="R1367" s="79"/>
      <c r="S1367" s="79"/>
      <c r="T1367" s="79"/>
    </row>
    <row r="1368" spans="2:20">
      <c r="B1368" s="79"/>
      <c r="C1368" s="79"/>
      <c r="D1368" s="79"/>
      <c r="E1368" s="79"/>
      <c r="F1368" s="79"/>
      <c r="G1368" s="79"/>
      <c r="H1368" s="79"/>
      <c r="I1368" s="79"/>
      <c r="J1368" s="79"/>
      <c r="K1368" s="79"/>
      <c r="L1368" s="79"/>
      <c r="M1368" s="79"/>
      <c r="N1368" s="79"/>
      <c r="O1368" s="79"/>
      <c r="P1368" s="79"/>
      <c r="Q1368" s="79"/>
      <c r="R1368" s="79"/>
      <c r="S1368" s="79"/>
      <c r="T1368" s="79"/>
    </row>
    <row r="1369" spans="2:20">
      <c r="B1369" s="79"/>
      <c r="C1369" s="79"/>
      <c r="D1369" s="79"/>
      <c r="E1369" s="79"/>
      <c r="F1369" s="79"/>
      <c r="G1369" s="79"/>
      <c r="H1369" s="79"/>
      <c r="I1369" s="79"/>
      <c r="J1369" s="79"/>
      <c r="K1369" s="79"/>
      <c r="L1369" s="79"/>
      <c r="M1369" s="79"/>
      <c r="N1369" s="79"/>
      <c r="O1369" s="79"/>
      <c r="P1369" s="79"/>
      <c r="Q1369" s="79"/>
      <c r="R1369" s="79"/>
      <c r="S1369" s="79"/>
      <c r="T1369" s="79"/>
    </row>
    <row r="1370" spans="2:20">
      <c r="B1370" s="79"/>
      <c r="C1370" s="79"/>
      <c r="D1370" s="79"/>
      <c r="E1370" s="79"/>
      <c r="F1370" s="79"/>
      <c r="G1370" s="79"/>
      <c r="H1370" s="79"/>
      <c r="I1370" s="79"/>
      <c r="J1370" s="79"/>
      <c r="K1370" s="79"/>
      <c r="L1370" s="79"/>
      <c r="M1370" s="79"/>
      <c r="N1370" s="79"/>
      <c r="O1370" s="79"/>
      <c r="P1370" s="79"/>
      <c r="Q1370" s="79"/>
      <c r="R1370" s="79"/>
      <c r="S1370" s="79"/>
      <c r="T1370" s="79"/>
    </row>
    <row r="1371" spans="2:20">
      <c r="B1371" s="79"/>
      <c r="C1371" s="79"/>
      <c r="D1371" s="79"/>
      <c r="E1371" s="79"/>
      <c r="F1371" s="79"/>
      <c r="G1371" s="79"/>
      <c r="H1371" s="79"/>
      <c r="I1371" s="79"/>
      <c r="J1371" s="79"/>
      <c r="K1371" s="79"/>
      <c r="L1371" s="79"/>
      <c r="M1371" s="79"/>
      <c r="N1371" s="79"/>
      <c r="O1371" s="79"/>
      <c r="P1371" s="79"/>
      <c r="Q1371" s="79"/>
      <c r="R1371" s="79"/>
      <c r="S1371" s="79"/>
      <c r="T1371" s="79"/>
    </row>
    <row r="1372" spans="2:20">
      <c r="B1372" s="79"/>
      <c r="C1372" s="79"/>
      <c r="D1372" s="79"/>
      <c r="E1372" s="79"/>
      <c r="F1372" s="79"/>
      <c r="G1372" s="79"/>
      <c r="H1372" s="79"/>
      <c r="I1372" s="79"/>
      <c r="J1372" s="79"/>
      <c r="K1372" s="79"/>
      <c r="L1372" s="79"/>
      <c r="M1372" s="79"/>
      <c r="N1372" s="79"/>
      <c r="O1372" s="79"/>
      <c r="P1372" s="79"/>
      <c r="Q1372" s="79"/>
      <c r="R1372" s="79"/>
      <c r="S1372" s="79"/>
      <c r="T1372" s="79"/>
    </row>
    <row r="1373" spans="2:20">
      <c r="B1373" s="79"/>
      <c r="C1373" s="79"/>
      <c r="D1373" s="79"/>
      <c r="E1373" s="79"/>
      <c r="F1373" s="79"/>
      <c r="G1373" s="79"/>
      <c r="H1373" s="79"/>
      <c r="I1373" s="79"/>
      <c r="J1373" s="79"/>
      <c r="K1373" s="79"/>
      <c r="L1373" s="79"/>
      <c r="M1373" s="79"/>
      <c r="N1373" s="79"/>
      <c r="O1373" s="79"/>
      <c r="P1373" s="79"/>
      <c r="Q1373" s="79"/>
      <c r="R1373" s="79"/>
      <c r="S1373" s="79"/>
      <c r="T1373" s="79"/>
    </row>
    <row r="1374" spans="2:20">
      <c r="B1374" s="79"/>
      <c r="C1374" s="79"/>
      <c r="D1374" s="79"/>
      <c r="E1374" s="79"/>
      <c r="F1374" s="79"/>
      <c r="G1374" s="79"/>
      <c r="H1374" s="79"/>
      <c r="I1374" s="79"/>
      <c r="J1374" s="79"/>
      <c r="K1374" s="79"/>
      <c r="L1374" s="79"/>
      <c r="M1374" s="79"/>
      <c r="N1374" s="79"/>
      <c r="O1374" s="79"/>
      <c r="P1374" s="79"/>
      <c r="Q1374" s="79"/>
      <c r="R1374" s="79"/>
      <c r="S1374" s="79"/>
      <c r="T1374" s="79"/>
    </row>
    <row r="1375" spans="2:20">
      <c r="B1375" s="79"/>
      <c r="C1375" s="79"/>
      <c r="D1375" s="79"/>
      <c r="E1375" s="79"/>
      <c r="F1375" s="79"/>
      <c r="G1375" s="79"/>
      <c r="H1375" s="79"/>
      <c r="I1375" s="79"/>
      <c r="J1375" s="79"/>
      <c r="K1375" s="79"/>
      <c r="L1375" s="79"/>
      <c r="M1375" s="79"/>
      <c r="N1375" s="79"/>
      <c r="O1375" s="79"/>
      <c r="P1375" s="79"/>
      <c r="Q1375" s="79"/>
      <c r="R1375" s="79"/>
      <c r="S1375" s="79"/>
      <c r="T1375" s="79"/>
    </row>
    <row r="1376" spans="2:20">
      <c r="B1376" s="79"/>
      <c r="C1376" s="79"/>
      <c r="D1376" s="79"/>
      <c r="E1376" s="79"/>
      <c r="F1376" s="79"/>
      <c r="G1376" s="79"/>
      <c r="H1376" s="79"/>
      <c r="I1376" s="79"/>
      <c r="J1376" s="79"/>
      <c r="K1376" s="79"/>
      <c r="L1376" s="79"/>
      <c r="M1376" s="79"/>
      <c r="N1376" s="79"/>
      <c r="O1376" s="79"/>
      <c r="P1376" s="79"/>
      <c r="Q1376" s="79"/>
      <c r="R1376" s="79"/>
      <c r="S1376" s="79"/>
      <c r="T1376" s="79"/>
    </row>
    <row r="1377" spans="2:20">
      <c r="B1377" s="79"/>
      <c r="C1377" s="79"/>
      <c r="D1377" s="79"/>
      <c r="E1377" s="79"/>
      <c r="F1377" s="79"/>
      <c r="G1377" s="79"/>
      <c r="H1377" s="79"/>
      <c r="I1377" s="79"/>
      <c r="J1377" s="79"/>
      <c r="K1377" s="79"/>
      <c r="L1377" s="79"/>
      <c r="M1377" s="79"/>
      <c r="N1377" s="79"/>
      <c r="O1377" s="79"/>
      <c r="P1377" s="79"/>
      <c r="Q1377" s="79"/>
      <c r="R1377" s="79"/>
      <c r="S1377" s="79"/>
      <c r="T1377" s="79"/>
    </row>
    <row r="1378" spans="2:20">
      <c r="B1378" s="79"/>
      <c r="C1378" s="79"/>
      <c r="D1378" s="79"/>
      <c r="E1378" s="79"/>
      <c r="F1378" s="79"/>
      <c r="G1378" s="79"/>
      <c r="H1378" s="79"/>
      <c r="I1378" s="79"/>
      <c r="J1378" s="79"/>
      <c r="K1378" s="79"/>
      <c r="L1378" s="79"/>
      <c r="M1378" s="79"/>
      <c r="N1378" s="79"/>
      <c r="O1378" s="79"/>
      <c r="P1378" s="79"/>
      <c r="Q1378" s="79"/>
      <c r="R1378" s="79"/>
      <c r="S1378" s="79"/>
      <c r="T1378" s="79"/>
    </row>
    <row r="1379" spans="2:20">
      <c r="B1379" s="79"/>
      <c r="C1379" s="79"/>
      <c r="D1379" s="79"/>
      <c r="E1379" s="79"/>
      <c r="F1379" s="79"/>
      <c r="G1379" s="79"/>
      <c r="H1379" s="79"/>
      <c r="I1379" s="79"/>
      <c r="J1379" s="79"/>
      <c r="K1379" s="79"/>
      <c r="L1379" s="79"/>
      <c r="M1379" s="79"/>
      <c r="N1379" s="79"/>
      <c r="O1379" s="79"/>
      <c r="P1379" s="79"/>
      <c r="Q1379" s="79"/>
      <c r="R1379" s="79"/>
      <c r="S1379" s="79"/>
      <c r="T1379" s="79"/>
    </row>
    <row r="1380" spans="2:20">
      <c r="B1380" s="79"/>
      <c r="C1380" s="79"/>
      <c r="D1380" s="79"/>
      <c r="E1380" s="79"/>
      <c r="F1380" s="79"/>
      <c r="G1380" s="79"/>
      <c r="H1380" s="79"/>
      <c r="I1380" s="79"/>
      <c r="J1380" s="79"/>
      <c r="K1380" s="79"/>
      <c r="L1380" s="79"/>
      <c r="M1380" s="79"/>
      <c r="N1380" s="79"/>
      <c r="O1380" s="79"/>
      <c r="P1380" s="79"/>
      <c r="Q1380" s="79"/>
      <c r="R1380" s="79"/>
      <c r="S1380" s="79"/>
      <c r="T1380" s="79"/>
    </row>
    <row r="1381" spans="2:20">
      <c r="B1381" s="79"/>
      <c r="C1381" s="79"/>
      <c r="D1381" s="79"/>
      <c r="E1381" s="79"/>
      <c r="F1381" s="79"/>
      <c r="G1381" s="79"/>
      <c r="H1381" s="79"/>
      <c r="I1381" s="79"/>
      <c r="J1381" s="79"/>
      <c r="K1381" s="79"/>
      <c r="L1381" s="79"/>
      <c r="M1381" s="79"/>
      <c r="N1381" s="79"/>
      <c r="O1381" s="79"/>
      <c r="P1381" s="79"/>
      <c r="Q1381" s="79"/>
      <c r="R1381" s="79"/>
      <c r="S1381" s="79"/>
      <c r="T1381" s="79"/>
    </row>
    <row r="1382" spans="2:20">
      <c r="B1382" s="79"/>
      <c r="C1382" s="79"/>
      <c r="D1382" s="79"/>
      <c r="E1382" s="79"/>
      <c r="F1382" s="79"/>
      <c r="G1382" s="79"/>
      <c r="H1382" s="79"/>
      <c r="I1382" s="79"/>
      <c r="J1382" s="79"/>
      <c r="K1382" s="79"/>
      <c r="L1382" s="79"/>
      <c r="M1382" s="79"/>
      <c r="N1382" s="79"/>
      <c r="O1382" s="79"/>
      <c r="P1382" s="79"/>
      <c r="Q1382" s="79"/>
      <c r="R1382" s="79"/>
      <c r="S1382" s="79"/>
      <c r="T1382" s="79"/>
    </row>
    <row r="1383" spans="2:20">
      <c r="B1383" s="79"/>
      <c r="C1383" s="79"/>
      <c r="D1383" s="79"/>
      <c r="E1383" s="79"/>
      <c r="F1383" s="79"/>
      <c r="G1383" s="79"/>
      <c r="H1383" s="79"/>
      <c r="I1383" s="79"/>
      <c r="J1383" s="79"/>
      <c r="K1383" s="79"/>
      <c r="L1383" s="79"/>
      <c r="M1383" s="79"/>
      <c r="N1383" s="79"/>
      <c r="O1383" s="79"/>
      <c r="P1383" s="79"/>
      <c r="Q1383" s="79"/>
      <c r="R1383" s="79"/>
      <c r="S1383" s="79"/>
      <c r="T1383" s="79"/>
    </row>
    <row r="1384" spans="2:20">
      <c r="B1384" s="79"/>
      <c r="C1384" s="79"/>
      <c r="D1384" s="79"/>
      <c r="E1384" s="79"/>
      <c r="F1384" s="79"/>
      <c r="G1384" s="79"/>
      <c r="H1384" s="79"/>
      <c r="I1384" s="79"/>
      <c r="J1384" s="79"/>
      <c r="K1384" s="79"/>
      <c r="L1384" s="79"/>
      <c r="M1384" s="79"/>
      <c r="N1384" s="79"/>
      <c r="O1384" s="79"/>
      <c r="P1384" s="79"/>
      <c r="Q1384" s="79"/>
      <c r="R1384" s="79"/>
      <c r="S1384" s="79"/>
      <c r="T1384" s="79"/>
    </row>
    <row r="1385" spans="2:20">
      <c r="B1385" s="79"/>
      <c r="C1385" s="79"/>
      <c r="D1385" s="79"/>
      <c r="E1385" s="79"/>
      <c r="F1385" s="79"/>
      <c r="G1385" s="79"/>
      <c r="H1385" s="79"/>
      <c r="I1385" s="79"/>
      <c r="J1385" s="79"/>
      <c r="K1385" s="79"/>
      <c r="L1385" s="79"/>
      <c r="M1385" s="79"/>
      <c r="N1385" s="79"/>
      <c r="O1385" s="79"/>
      <c r="P1385" s="79"/>
      <c r="Q1385" s="79"/>
      <c r="R1385" s="79"/>
      <c r="S1385" s="79"/>
      <c r="T1385" s="79"/>
    </row>
    <row r="1386" spans="2:20">
      <c r="B1386" s="79"/>
      <c r="C1386" s="79"/>
      <c r="D1386" s="79"/>
      <c r="E1386" s="79"/>
      <c r="F1386" s="79"/>
      <c r="G1386" s="79"/>
      <c r="H1386" s="79"/>
      <c r="I1386" s="79"/>
      <c r="J1386" s="79"/>
      <c r="K1386" s="79"/>
      <c r="L1386" s="79"/>
      <c r="M1386" s="79"/>
      <c r="N1386" s="79"/>
      <c r="O1386" s="79"/>
      <c r="P1386" s="79"/>
      <c r="Q1386" s="79"/>
      <c r="R1386" s="79"/>
      <c r="S1386" s="79"/>
      <c r="T1386" s="79"/>
    </row>
    <row r="1387" spans="2:20">
      <c r="B1387" s="79"/>
      <c r="C1387" s="79"/>
      <c r="D1387" s="79"/>
      <c r="E1387" s="79"/>
      <c r="F1387" s="79"/>
      <c r="G1387" s="79"/>
      <c r="H1387" s="79"/>
      <c r="I1387" s="79"/>
      <c r="J1387" s="79"/>
      <c r="K1387" s="79"/>
      <c r="L1387" s="79"/>
      <c r="M1387" s="79"/>
      <c r="N1387" s="79"/>
      <c r="O1387" s="79"/>
      <c r="P1387" s="79"/>
      <c r="Q1387" s="79"/>
      <c r="R1387" s="79"/>
      <c r="S1387" s="79"/>
      <c r="T1387" s="79"/>
    </row>
    <row r="1388" spans="2:20">
      <c r="B1388" s="79"/>
      <c r="C1388" s="79"/>
      <c r="D1388" s="79"/>
      <c r="E1388" s="79"/>
      <c r="F1388" s="79"/>
      <c r="G1388" s="79"/>
      <c r="H1388" s="79"/>
      <c r="I1388" s="79"/>
      <c r="J1388" s="79"/>
      <c r="K1388" s="79"/>
      <c r="L1388" s="79"/>
      <c r="M1388" s="79"/>
      <c r="N1388" s="79"/>
      <c r="O1388" s="79"/>
      <c r="P1388" s="79"/>
      <c r="Q1388" s="79"/>
      <c r="R1388" s="79"/>
      <c r="S1388" s="79"/>
      <c r="T1388" s="79"/>
    </row>
    <row r="1389" spans="2:20">
      <c r="B1389" s="79"/>
      <c r="C1389" s="79"/>
      <c r="D1389" s="79"/>
      <c r="E1389" s="79"/>
      <c r="F1389" s="79"/>
      <c r="G1389" s="79"/>
      <c r="H1389" s="79"/>
      <c r="I1389" s="79"/>
      <c r="J1389" s="79"/>
      <c r="K1389" s="79"/>
      <c r="L1389" s="79"/>
      <c r="M1389" s="79"/>
      <c r="N1389" s="79"/>
      <c r="O1389" s="79"/>
      <c r="P1389" s="79"/>
      <c r="Q1389" s="79"/>
      <c r="R1389" s="79"/>
      <c r="S1389" s="79"/>
      <c r="T1389" s="79"/>
    </row>
    <row r="1390" spans="2:20">
      <c r="B1390" s="79"/>
      <c r="C1390" s="79"/>
      <c r="D1390" s="79"/>
      <c r="E1390" s="79"/>
      <c r="F1390" s="79"/>
      <c r="G1390" s="79"/>
      <c r="H1390" s="79"/>
      <c r="I1390" s="79"/>
      <c r="J1390" s="79"/>
      <c r="K1390" s="79"/>
      <c r="L1390" s="79"/>
      <c r="M1390" s="79"/>
      <c r="N1390" s="79"/>
      <c r="O1390" s="79"/>
      <c r="P1390" s="79"/>
      <c r="Q1390" s="79"/>
      <c r="R1390" s="79"/>
      <c r="S1390" s="79"/>
      <c r="T1390" s="79"/>
    </row>
    <row r="1391" spans="2:20">
      <c r="B1391" s="79"/>
      <c r="C1391" s="79"/>
      <c r="D1391" s="79"/>
      <c r="E1391" s="79"/>
      <c r="F1391" s="79"/>
      <c r="G1391" s="79"/>
      <c r="H1391" s="79"/>
      <c r="I1391" s="79"/>
      <c r="J1391" s="79"/>
      <c r="K1391" s="79"/>
      <c r="L1391" s="79"/>
      <c r="M1391" s="79"/>
      <c r="N1391" s="79"/>
      <c r="O1391" s="79"/>
      <c r="P1391" s="79"/>
      <c r="Q1391" s="79"/>
      <c r="R1391" s="79"/>
      <c r="S1391" s="79"/>
      <c r="T1391" s="79"/>
    </row>
    <row r="1392" spans="2:20">
      <c r="B1392" s="79"/>
      <c r="C1392" s="79"/>
      <c r="D1392" s="79"/>
      <c r="E1392" s="79"/>
      <c r="F1392" s="79"/>
      <c r="G1392" s="79"/>
      <c r="H1392" s="79"/>
      <c r="I1392" s="79"/>
      <c r="J1392" s="79"/>
      <c r="K1392" s="79"/>
      <c r="L1392" s="79"/>
      <c r="M1392" s="79"/>
      <c r="N1392" s="79"/>
      <c r="O1392" s="79"/>
      <c r="P1392" s="79"/>
      <c r="Q1392" s="79"/>
      <c r="R1392" s="79"/>
      <c r="S1392" s="79"/>
      <c r="T1392" s="79"/>
    </row>
    <row r="1393" spans="2:20">
      <c r="B1393" s="79"/>
      <c r="C1393" s="79"/>
      <c r="D1393" s="79"/>
      <c r="E1393" s="79"/>
      <c r="F1393" s="79"/>
      <c r="G1393" s="79"/>
      <c r="H1393" s="79"/>
      <c r="I1393" s="79"/>
      <c r="J1393" s="79"/>
      <c r="K1393" s="79"/>
      <c r="L1393" s="79"/>
      <c r="M1393" s="79"/>
      <c r="N1393" s="79"/>
      <c r="O1393" s="79"/>
      <c r="P1393" s="79"/>
      <c r="Q1393" s="79"/>
      <c r="R1393" s="79"/>
      <c r="S1393" s="79"/>
      <c r="T1393" s="79"/>
    </row>
    <row r="1394" spans="2:20">
      <c r="B1394" s="79"/>
      <c r="C1394" s="79"/>
      <c r="D1394" s="79"/>
      <c r="E1394" s="79"/>
      <c r="F1394" s="79"/>
      <c r="G1394" s="79"/>
      <c r="H1394" s="79"/>
      <c r="I1394" s="79"/>
      <c r="J1394" s="79"/>
      <c r="K1394" s="79"/>
      <c r="L1394" s="79"/>
      <c r="M1394" s="79"/>
      <c r="N1394" s="79"/>
      <c r="O1394" s="79"/>
      <c r="P1394" s="79"/>
      <c r="Q1394" s="79"/>
      <c r="R1394" s="79"/>
      <c r="S1394" s="79"/>
      <c r="T1394" s="79"/>
    </row>
    <row r="1395" spans="2:20">
      <c r="B1395" s="79"/>
      <c r="C1395" s="79"/>
      <c r="D1395" s="79"/>
      <c r="E1395" s="79"/>
      <c r="F1395" s="79"/>
      <c r="G1395" s="79"/>
      <c r="H1395" s="79"/>
      <c r="I1395" s="79"/>
      <c r="J1395" s="79"/>
      <c r="K1395" s="79"/>
      <c r="L1395" s="79"/>
      <c r="M1395" s="79"/>
      <c r="N1395" s="79"/>
      <c r="O1395" s="79"/>
      <c r="P1395" s="79"/>
      <c r="Q1395" s="79"/>
      <c r="R1395" s="79"/>
      <c r="S1395" s="79"/>
      <c r="T1395" s="79"/>
    </row>
    <row r="1396" spans="2:20">
      <c r="B1396" s="79"/>
      <c r="C1396" s="79"/>
      <c r="D1396" s="79"/>
      <c r="E1396" s="79"/>
      <c r="F1396" s="79"/>
      <c r="G1396" s="79"/>
      <c r="H1396" s="79"/>
      <c r="I1396" s="79"/>
      <c r="J1396" s="79"/>
      <c r="K1396" s="79"/>
      <c r="L1396" s="79"/>
      <c r="M1396" s="79"/>
      <c r="N1396" s="79"/>
      <c r="O1396" s="79"/>
      <c r="P1396" s="79"/>
      <c r="Q1396" s="79"/>
      <c r="R1396" s="79"/>
      <c r="S1396" s="79"/>
      <c r="T1396" s="79"/>
    </row>
    <row r="1397" spans="2:20">
      <c r="B1397" s="79"/>
      <c r="C1397" s="79"/>
      <c r="D1397" s="79"/>
      <c r="E1397" s="79"/>
      <c r="F1397" s="79"/>
      <c r="G1397" s="79"/>
      <c r="H1397" s="79"/>
      <c r="I1397" s="79"/>
      <c r="J1397" s="79"/>
      <c r="K1397" s="79"/>
      <c r="L1397" s="79"/>
      <c r="M1397" s="79"/>
      <c r="N1397" s="79"/>
      <c r="O1397" s="79"/>
      <c r="P1397" s="79"/>
      <c r="Q1397" s="79"/>
      <c r="R1397" s="79"/>
      <c r="S1397" s="79"/>
      <c r="T1397" s="79"/>
    </row>
    <row r="1398" spans="2:20">
      <c r="B1398" s="79"/>
      <c r="C1398" s="79"/>
      <c r="D1398" s="79"/>
      <c r="E1398" s="79"/>
      <c r="F1398" s="79"/>
      <c r="G1398" s="79"/>
      <c r="H1398" s="79"/>
      <c r="I1398" s="79"/>
      <c r="J1398" s="79"/>
      <c r="K1398" s="79"/>
      <c r="L1398" s="79"/>
      <c r="M1398" s="79"/>
      <c r="N1398" s="79"/>
      <c r="O1398" s="79"/>
      <c r="P1398" s="79"/>
      <c r="Q1398" s="79"/>
      <c r="R1398" s="79"/>
      <c r="S1398" s="79"/>
      <c r="T1398" s="79"/>
    </row>
    <row r="1399" spans="2:20">
      <c r="B1399" s="79"/>
      <c r="C1399" s="79"/>
      <c r="D1399" s="79"/>
      <c r="E1399" s="79"/>
      <c r="F1399" s="79"/>
      <c r="G1399" s="79"/>
      <c r="H1399" s="79"/>
      <c r="I1399" s="79"/>
      <c r="J1399" s="79"/>
      <c r="K1399" s="79"/>
      <c r="L1399" s="79"/>
      <c r="M1399" s="79"/>
      <c r="N1399" s="79"/>
      <c r="O1399" s="79"/>
      <c r="P1399" s="79"/>
      <c r="Q1399" s="79"/>
      <c r="R1399" s="79"/>
      <c r="S1399" s="79"/>
      <c r="T1399" s="79"/>
    </row>
    <row r="1400" spans="2:20">
      <c r="B1400" s="79"/>
      <c r="C1400" s="79"/>
      <c r="D1400" s="79"/>
      <c r="E1400" s="79"/>
      <c r="F1400" s="79"/>
      <c r="G1400" s="79"/>
      <c r="H1400" s="79"/>
      <c r="I1400" s="79"/>
      <c r="J1400" s="79"/>
      <c r="K1400" s="79"/>
      <c r="L1400" s="79"/>
      <c r="M1400" s="79"/>
      <c r="N1400" s="79"/>
      <c r="O1400" s="79"/>
      <c r="P1400" s="79"/>
      <c r="Q1400" s="79"/>
      <c r="R1400" s="79"/>
      <c r="S1400" s="79"/>
      <c r="T1400" s="79"/>
    </row>
    <row r="1401" spans="2:20">
      <c r="B1401" s="79"/>
      <c r="C1401" s="79"/>
      <c r="D1401" s="79"/>
      <c r="E1401" s="79"/>
      <c r="F1401" s="79"/>
      <c r="G1401" s="79"/>
      <c r="H1401" s="79"/>
      <c r="I1401" s="79"/>
      <c r="J1401" s="79"/>
      <c r="K1401" s="79"/>
      <c r="L1401" s="79"/>
      <c r="M1401" s="79"/>
      <c r="N1401" s="79"/>
      <c r="O1401" s="79"/>
      <c r="P1401" s="79"/>
      <c r="Q1401" s="79"/>
      <c r="R1401" s="79"/>
      <c r="S1401" s="79"/>
      <c r="T1401" s="79"/>
    </row>
    <row r="1402" spans="2:20">
      <c r="B1402" s="79"/>
      <c r="C1402" s="79"/>
      <c r="D1402" s="79"/>
      <c r="E1402" s="79"/>
      <c r="F1402" s="79"/>
      <c r="G1402" s="79"/>
      <c r="H1402" s="79"/>
      <c r="I1402" s="79"/>
      <c r="J1402" s="79"/>
      <c r="K1402" s="79"/>
      <c r="L1402" s="79"/>
      <c r="M1402" s="79"/>
      <c r="N1402" s="79"/>
      <c r="O1402" s="79"/>
      <c r="P1402" s="79"/>
      <c r="Q1402" s="79"/>
      <c r="R1402" s="79"/>
      <c r="S1402" s="79"/>
      <c r="T1402" s="79"/>
    </row>
    <row r="1403" spans="2:20">
      <c r="B1403" s="79"/>
      <c r="C1403" s="79"/>
      <c r="D1403" s="79"/>
      <c r="E1403" s="79"/>
      <c r="F1403" s="79"/>
      <c r="G1403" s="79"/>
      <c r="H1403" s="79"/>
      <c r="I1403" s="79"/>
      <c r="J1403" s="79"/>
      <c r="K1403" s="79"/>
      <c r="L1403" s="79"/>
      <c r="M1403" s="79"/>
      <c r="N1403" s="79"/>
      <c r="O1403" s="79"/>
      <c r="P1403" s="79"/>
      <c r="Q1403" s="79"/>
      <c r="R1403" s="79"/>
      <c r="S1403" s="79"/>
      <c r="T1403" s="79"/>
    </row>
    <row r="1404" spans="2:20">
      <c r="B1404" s="79"/>
      <c r="C1404" s="79"/>
      <c r="D1404" s="79"/>
      <c r="E1404" s="79"/>
      <c r="F1404" s="79"/>
      <c r="G1404" s="79"/>
      <c r="H1404" s="79"/>
      <c r="I1404" s="79"/>
      <c r="J1404" s="79"/>
      <c r="K1404" s="79"/>
      <c r="L1404" s="79"/>
      <c r="M1404" s="79"/>
      <c r="N1404" s="79"/>
      <c r="O1404" s="79"/>
      <c r="P1404" s="79"/>
      <c r="Q1404" s="79"/>
      <c r="R1404" s="79"/>
      <c r="S1404" s="79"/>
      <c r="T1404" s="79"/>
    </row>
    <row r="1405" spans="2:20">
      <c r="B1405" s="79"/>
      <c r="C1405" s="79"/>
      <c r="D1405" s="79"/>
      <c r="E1405" s="79"/>
      <c r="F1405" s="79"/>
      <c r="G1405" s="79"/>
      <c r="H1405" s="79"/>
      <c r="I1405" s="79"/>
      <c r="J1405" s="79"/>
      <c r="K1405" s="79"/>
      <c r="L1405" s="79"/>
      <c r="M1405" s="79"/>
      <c r="N1405" s="79"/>
      <c r="O1405" s="79"/>
      <c r="P1405" s="79"/>
      <c r="Q1405" s="79"/>
      <c r="R1405" s="79"/>
      <c r="S1405" s="79"/>
      <c r="T1405" s="79"/>
    </row>
    <row r="1406" spans="2:20">
      <c r="B1406" s="79"/>
      <c r="C1406" s="79"/>
      <c r="D1406" s="79"/>
      <c r="E1406" s="79"/>
      <c r="F1406" s="79"/>
      <c r="G1406" s="79"/>
      <c r="H1406" s="79"/>
      <c r="I1406" s="79"/>
      <c r="J1406" s="79"/>
      <c r="K1406" s="79"/>
      <c r="L1406" s="79"/>
      <c r="M1406" s="79"/>
      <c r="N1406" s="79"/>
      <c r="O1406" s="79"/>
      <c r="P1406" s="79"/>
      <c r="Q1406" s="79"/>
      <c r="R1406" s="79"/>
      <c r="S1406" s="79"/>
      <c r="T1406" s="79"/>
    </row>
    <row r="1407" spans="2:20">
      <c r="B1407" s="79"/>
      <c r="C1407" s="79"/>
      <c r="D1407" s="79"/>
      <c r="E1407" s="79"/>
      <c r="F1407" s="79"/>
      <c r="G1407" s="79"/>
      <c r="H1407" s="79"/>
      <c r="I1407" s="79"/>
      <c r="J1407" s="79"/>
      <c r="K1407" s="79"/>
      <c r="L1407" s="79"/>
      <c r="M1407" s="79"/>
      <c r="N1407" s="79"/>
      <c r="O1407" s="79"/>
      <c r="P1407" s="79"/>
      <c r="Q1407" s="79"/>
      <c r="R1407" s="79"/>
      <c r="S1407" s="79"/>
      <c r="T1407" s="79"/>
    </row>
    <row r="1408" spans="2:20">
      <c r="B1408" s="79"/>
      <c r="C1408" s="79"/>
      <c r="D1408" s="79"/>
      <c r="E1408" s="79"/>
      <c r="F1408" s="79"/>
      <c r="G1408" s="79"/>
      <c r="H1408" s="79"/>
      <c r="I1408" s="79"/>
      <c r="J1408" s="79"/>
      <c r="K1408" s="79"/>
      <c r="L1408" s="79"/>
      <c r="M1408" s="79"/>
      <c r="N1408" s="79"/>
      <c r="O1408" s="79"/>
      <c r="P1408" s="79"/>
      <c r="Q1408" s="79"/>
      <c r="R1408" s="79"/>
      <c r="S1408" s="79"/>
      <c r="T1408" s="79"/>
    </row>
    <row r="1409" spans="2:20">
      <c r="B1409" s="79"/>
      <c r="C1409" s="79"/>
      <c r="D1409" s="79"/>
      <c r="E1409" s="79"/>
      <c r="F1409" s="79"/>
      <c r="G1409" s="79"/>
      <c r="H1409" s="79"/>
      <c r="I1409" s="79"/>
      <c r="J1409" s="79"/>
      <c r="K1409" s="79"/>
      <c r="L1409" s="79"/>
      <c r="M1409" s="79"/>
      <c r="N1409" s="79"/>
      <c r="O1409" s="79"/>
      <c r="P1409" s="79"/>
      <c r="Q1409" s="79"/>
      <c r="R1409" s="79"/>
      <c r="S1409" s="79"/>
      <c r="T1409" s="79"/>
    </row>
    <row r="1410" spans="2:20">
      <c r="B1410" s="79"/>
      <c r="C1410" s="79"/>
      <c r="D1410" s="79"/>
      <c r="E1410" s="79"/>
      <c r="F1410" s="79"/>
      <c r="G1410" s="79"/>
      <c r="H1410" s="79"/>
      <c r="I1410" s="79"/>
      <c r="J1410" s="79"/>
      <c r="K1410" s="79"/>
      <c r="L1410" s="79"/>
      <c r="M1410" s="79"/>
      <c r="N1410" s="79"/>
      <c r="O1410" s="79"/>
      <c r="P1410" s="79"/>
      <c r="Q1410" s="79"/>
      <c r="R1410" s="79"/>
      <c r="S1410" s="79"/>
      <c r="T1410" s="79"/>
    </row>
    <row r="1411" spans="2:20">
      <c r="B1411" s="79"/>
      <c r="C1411" s="79"/>
      <c r="D1411" s="79"/>
      <c r="E1411" s="79"/>
      <c r="F1411" s="79"/>
      <c r="G1411" s="79"/>
      <c r="H1411" s="79"/>
      <c r="I1411" s="79"/>
      <c r="J1411" s="79"/>
      <c r="K1411" s="79"/>
      <c r="L1411" s="79"/>
      <c r="M1411" s="79"/>
      <c r="N1411" s="79"/>
      <c r="O1411" s="79"/>
      <c r="P1411" s="79"/>
      <c r="Q1411" s="79"/>
      <c r="R1411" s="79"/>
      <c r="S1411" s="79"/>
      <c r="T1411" s="79"/>
    </row>
    <row r="1412" spans="2:20">
      <c r="B1412" s="79"/>
      <c r="C1412" s="79"/>
      <c r="D1412" s="79"/>
      <c r="E1412" s="79"/>
      <c r="F1412" s="79"/>
      <c r="G1412" s="79"/>
      <c r="H1412" s="79"/>
      <c r="I1412" s="79"/>
      <c r="J1412" s="79"/>
      <c r="K1412" s="79"/>
      <c r="L1412" s="79"/>
      <c r="M1412" s="79"/>
      <c r="N1412" s="79"/>
      <c r="O1412" s="79"/>
      <c r="P1412" s="79"/>
      <c r="Q1412" s="79"/>
      <c r="R1412" s="79"/>
      <c r="S1412" s="79"/>
      <c r="T1412" s="79"/>
    </row>
    <row r="1413" spans="2:20">
      <c r="B1413" s="79"/>
      <c r="C1413" s="79"/>
      <c r="D1413" s="79"/>
      <c r="E1413" s="79"/>
      <c r="F1413" s="79"/>
      <c r="G1413" s="79"/>
      <c r="H1413" s="79"/>
      <c r="I1413" s="79"/>
      <c r="J1413" s="79"/>
      <c r="K1413" s="79"/>
      <c r="L1413" s="79"/>
      <c r="M1413" s="79"/>
      <c r="N1413" s="79"/>
      <c r="O1413" s="79"/>
      <c r="P1413" s="79"/>
      <c r="Q1413" s="79"/>
      <c r="R1413" s="79"/>
      <c r="S1413" s="79"/>
      <c r="T1413" s="79"/>
    </row>
    <row r="1414" spans="2:20">
      <c r="B1414" s="79"/>
      <c r="C1414" s="79"/>
      <c r="D1414" s="79"/>
      <c r="E1414" s="79"/>
      <c r="F1414" s="79"/>
      <c r="G1414" s="79"/>
      <c r="H1414" s="79"/>
      <c r="I1414" s="79"/>
      <c r="J1414" s="79"/>
      <c r="K1414" s="79"/>
      <c r="L1414" s="79"/>
      <c r="M1414" s="79"/>
      <c r="N1414" s="79"/>
      <c r="O1414" s="79"/>
      <c r="P1414" s="79"/>
      <c r="Q1414" s="79"/>
      <c r="R1414" s="79"/>
      <c r="S1414" s="79"/>
      <c r="T1414" s="79"/>
    </row>
    <row r="1415" spans="2:20">
      <c r="B1415" s="79"/>
      <c r="C1415" s="79"/>
      <c r="D1415" s="79"/>
      <c r="E1415" s="79"/>
      <c r="F1415" s="79"/>
      <c r="G1415" s="79"/>
      <c r="H1415" s="79"/>
      <c r="I1415" s="79"/>
      <c r="J1415" s="79"/>
      <c r="K1415" s="79"/>
      <c r="L1415" s="79"/>
      <c r="M1415" s="79"/>
      <c r="N1415" s="79"/>
      <c r="O1415" s="79"/>
      <c r="P1415" s="79"/>
      <c r="Q1415" s="79"/>
      <c r="R1415" s="79"/>
      <c r="S1415" s="79"/>
      <c r="T1415" s="79"/>
    </row>
    <row r="1416" spans="2:20">
      <c r="B1416" s="79"/>
      <c r="C1416" s="79"/>
      <c r="D1416" s="79"/>
      <c r="E1416" s="79"/>
      <c r="F1416" s="79"/>
      <c r="G1416" s="79"/>
      <c r="H1416" s="79"/>
      <c r="I1416" s="79"/>
      <c r="J1416" s="79"/>
      <c r="K1416" s="79"/>
      <c r="L1416" s="79"/>
      <c r="M1416" s="79"/>
      <c r="N1416" s="79"/>
      <c r="O1416" s="79"/>
      <c r="P1416" s="79"/>
      <c r="Q1416" s="79"/>
      <c r="R1416" s="79"/>
      <c r="S1416" s="79"/>
      <c r="T1416" s="79"/>
    </row>
    <row r="1417" spans="2:20">
      <c r="B1417" s="79"/>
      <c r="C1417" s="79"/>
      <c r="D1417" s="79"/>
      <c r="E1417" s="79"/>
      <c r="F1417" s="79"/>
      <c r="G1417" s="79"/>
      <c r="H1417" s="79"/>
      <c r="I1417" s="79"/>
      <c r="J1417" s="79"/>
      <c r="K1417" s="79"/>
      <c r="L1417" s="79"/>
      <c r="M1417" s="79"/>
      <c r="N1417" s="79"/>
      <c r="O1417" s="79"/>
      <c r="P1417" s="79"/>
      <c r="Q1417" s="79"/>
      <c r="R1417" s="79"/>
      <c r="S1417" s="79"/>
      <c r="T1417" s="79"/>
    </row>
    <row r="1418" spans="2:20">
      <c r="B1418" s="79"/>
      <c r="C1418" s="79"/>
      <c r="D1418" s="79"/>
      <c r="E1418" s="79"/>
      <c r="F1418" s="79"/>
      <c r="G1418" s="79"/>
      <c r="H1418" s="79"/>
      <c r="I1418" s="79"/>
      <c r="J1418" s="79"/>
      <c r="K1418" s="79"/>
      <c r="L1418" s="79"/>
      <c r="M1418" s="79"/>
      <c r="N1418" s="79"/>
      <c r="O1418" s="79"/>
      <c r="P1418" s="79"/>
      <c r="Q1418" s="79"/>
      <c r="R1418" s="79"/>
      <c r="S1418" s="79"/>
      <c r="T1418" s="79"/>
    </row>
    <row r="1419" spans="2:20">
      <c r="B1419" s="79"/>
      <c r="C1419" s="79"/>
      <c r="D1419" s="79"/>
      <c r="E1419" s="79"/>
      <c r="F1419" s="79"/>
      <c r="G1419" s="79"/>
      <c r="H1419" s="79"/>
      <c r="I1419" s="79"/>
      <c r="J1419" s="79"/>
      <c r="K1419" s="79"/>
      <c r="L1419" s="79"/>
      <c r="M1419" s="79"/>
      <c r="N1419" s="79"/>
      <c r="O1419" s="79"/>
      <c r="P1419" s="79"/>
      <c r="Q1419" s="79"/>
      <c r="R1419" s="79"/>
      <c r="S1419" s="79"/>
      <c r="T1419" s="79"/>
    </row>
    <row r="1420" spans="2:20">
      <c r="B1420" s="79"/>
      <c r="C1420" s="79"/>
      <c r="D1420" s="79"/>
      <c r="E1420" s="79"/>
      <c r="F1420" s="79"/>
      <c r="G1420" s="79"/>
      <c r="H1420" s="79"/>
      <c r="I1420" s="79"/>
      <c r="J1420" s="79"/>
      <c r="K1420" s="79"/>
      <c r="L1420" s="79"/>
      <c r="M1420" s="79"/>
      <c r="N1420" s="79"/>
      <c r="O1420" s="79"/>
      <c r="P1420" s="79"/>
      <c r="Q1420" s="79"/>
      <c r="R1420" s="79"/>
      <c r="S1420" s="79"/>
      <c r="T1420" s="79"/>
    </row>
    <row r="1421" spans="2:20">
      <c r="B1421" s="79"/>
      <c r="C1421" s="79"/>
      <c r="D1421" s="79"/>
      <c r="E1421" s="79"/>
      <c r="F1421" s="79"/>
      <c r="G1421" s="79"/>
      <c r="H1421" s="79"/>
      <c r="I1421" s="79"/>
      <c r="J1421" s="79"/>
      <c r="K1421" s="79"/>
      <c r="L1421" s="79"/>
      <c r="M1421" s="79"/>
      <c r="N1421" s="79"/>
      <c r="O1421" s="79"/>
      <c r="P1421" s="79"/>
      <c r="Q1421" s="79"/>
      <c r="R1421" s="79"/>
      <c r="S1421" s="79"/>
      <c r="T1421" s="79"/>
    </row>
    <row r="1422" spans="2:20">
      <c r="B1422" s="79"/>
      <c r="C1422" s="79"/>
      <c r="D1422" s="79"/>
      <c r="E1422" s="79"/>
      <c r="F1422" s="79"/>
      <c r="G1422" s="79"/>
      <c r="H1422" s="79"/>
      <c r="I1422" s="79"/>
      <c r="J1422" s="79"/>
      <c r="K1422" s="79"/>
      <c r="L1422" s="79"/>
      <c r="M1422" s="79"/>
      <c r="N1422" s="79"/>
      <c r="O1422" s="79"/>
      <c r="P1422" s="79"/>
      <c r="Q1422" s="79"/>
      <c r="R1422" s="79"/>
      <c r="S1422" s="79"/>
      <c r="T1422" s="79"/>
    </row>
    <row r="1423" spans="2:20">
      <c r="B1423" s="79"/>
      <c r="C1423" s="79"/>
      <c r="D1423" s="79"/>
      <c r="E1423" s="79"/>
      <c r="F1423" s="79"/>
      <c r="G1423" s="79"/>
      <c r="H1423" s="79"/>
      <c r="I1423" s="79"/>
      <c r="J1423" s="79"/>
      <c r="K1423" s="79"/>
      <c r="L1423" s="79"/>
      <c r="M1423" s="79"/>
      <c r="N1423" s="79"/>
      <c r="O1423" s="79"/>
      <c r="P1423" s="79"/>
      <c r="Q1423" s="79"/>
      <c r="R1423" s="79"/>
      <c r="S1423" s="79"/>
      <c r="T1423" s="79"/>
    </row>
    <row r="1424" spans="2:20">
      <c r="B1424" s="79"/>
      <c r="C1424" s="79"/>
      <c r="D1424" s="79"/>
      <c r="E1424" s="79"/>
      <c r="F1424" s="79"/>
      <c r="G1424" s="79"/>
      <c r="H1424" s="79"/>
      <c r="I1424" s="79"/>
      <c r="J1424" s="79"/>
      <c r="K1424" s="79"/>
      <c r="L1424" s="79"/>
      <c r="M1424" s="79"/>
      <c r="N1424" s="79"/>
      <c r="O1424" s="79"/>
      <c r="P1424" s="79"/>
      <c r="Q1424" s="79"/>
      <c r="R1424" s="79"/>
      <c r="S1424" s="79"/>
      <c r="T1424" s="79"/>
    </row>
    <row r="1425" spans="2:20">
      <c r="B1425" s="79"/>
      <c r="C1425" s="79"/>
      <c r="D1425" s="79"/>
      <c r="E1425" s="79"/>
      <c r="F1425" s="79"/>
      <c r="G1425" s="79"/>
      <c r="H1425" s="79"/>
      <c r="I1425" s="79"/>
      <c r="J1425" s="79"/>
      <c r="K1425" s="79"/>
      <c r="L1425" s="79"/>
      <c r="M1425" s="79"/>
      <c r="N1425" s="79"/>
      <c r="O1425" s="79"/>
      <c r="P1425" s="79"/>
      <c r="Q1425" s="79"/>
      <c r="R1425" s="79"/>
      <c r="S1425" s="79"/>
      <c r="T1425" s="79"/>
    </row>
    <row r="1426" spans="2:20">
      <c r="B1426" s="79"/>
      <c r="C1426" s="79"/>
      <c r="D1426" s="79"/>
      <c r="E1426" s="79"/>
      <c r="F1426" s="79"/>
      <c r="G1426" s="79"/>
      <c r="H1426" s="79"/>
      <c r="I1426" s="79"/>
      <c r="J1426" s="79"/>
      <c r="K1426" s="79"/>
      <c r="L1426" s="79"/>
      <c r="M1426" s="79"/>
      <c r="N1426" s="79"/>
      <c r="O1426" s="79"/>
      <c r="P1426" s="79"/>
      <c r="Q1426" s="79"/>
      <c r="R1426" s="79"/>
      <c r="S1426" s="79"/>
      <c r="T1426" s="79"/>
    </row>
    <row r="1427" spans="2:20">
      <c r="B1427" s="79"/>
      <c r="C1427" s="79"/>
      <c r="D1427" s="79"/>
      <c r="E1427" s="79"/>
      <c r="F1427" s="79"/>
      <c r="G1427" s="79"/>
      <c r="H1427" s="79"/>
      <c r="I1427" s="79"/>
      <c r="J1427" s="79"/>
      <c r="K1427" s="79"/>
      <c r="L1427" s="79"/>
      <c r="M1427" s="79"/>
      <c r="N1427" s="79"/>
      <c r="O1427" s="79"/>
      <c r="P1427" s="79"/>
      <c r="Q1427" s="79"/>
      <c r="R1427" s="79"/>
      <c r="S1427" s="79"/>
      <c r="T1427" s="79"/>
    </row>
    <row r="1428" spans="2:20">
      <c r="B1428" s="79"/>
      <c r="C1428" s="79"/>
      <c r="D1428" s="79"/>
      <c r="E1428" s="79"/>
      <c r="F1428" s="79"/>
      <c r="G1428" s="79"/>
      <c r="H1428" s="79"/>
      <c r="I1428" s="79"/>
      <c r="J1428" s="79"/>
      <c r="K1428" s="79"/>
      <c r="L1428" s="79"/>
      <c r="M1428" s="79"/>
      <c r="N1428" s="79"/>
      <c r="O1428" s="79"/>
      <c r="P1428" s="79"/>
      <c r="Q1428" s="79"/>
      <c r="R1428" s="79"/>
      <c r="S1428" s="79"/>
      <c r="T1428" s="79"/>
    </row>
    <row r="1429" spans="2:20">
      <c r="B1429" s="79"/>
      <c r="C1429" s="79"/>
      <c r="D1429" s="79"/>
      <c r="E1429" s="79"/>
      <c r="F1429" s="79"/>
      <c r="G1429" s="79"/>
      <c r="H1429" s="79"/>
      <c r="I1429" s="79"/>
      <c r="J1429" s="79"/>
      <c r="K1429" s="79"/>
      <c r="L1429" s="79"/>
      <c r="M1429" s="79"/>
      <c r="N1429" s="79"/>
      <c r="O1429" s="79"/>
      <c r="P1429" s="79"/>
      <c r="Q1429" s="79"/>
      <c r="R1429" s="79"/>
      <c r="S1429" s="79"/>
      <c r="T1429" s="79"/>
    </row>
    <row r="1430" spans="2:20">
      <c r="B1430" s="79"/>
      <c r="C1430" s="79"/>
      <c r="D1430" s="79"/>
      <c r="E1430" s="79"/>
      <c r="F1430" s="79"/>
      <c r="G1430" s="79"/>
      <c r="H1430" s="79"/>
      <c r="I1430" s="79"/>
      <c r="J1430" s="79"/>
      <c r="K1430" s="79"/>
      <c r="L1430" s="79"/>
      <c r="M1430" s="79"/>
      <c r="N1430" s="79"/>
      <c r="O1430" s="79"/>
      <c r="P1430" s="79"/>
      <c r="Q1430" s="79"/>
      <c r="R1430" s="79"/>
      <c r="S1430" s="79"/>
      <c r="T1430" s="79"/>
    </row>
    <row r="1431" spans="2:20">
      <c r="B1431" s="79"/>
      <c r="C1431" s="79"/>
      <c r="D1431" s="79"/>
      <c r="E1431" s="79"/>
      <c r="F1431" s="79"/>
      <c r="G1431" s="79"/>
      <c r="H1431" s="79"/>
      <c r="I1431" s="79"/>
      <c r="J1431" s="79"/>
      <c r="K1431" s="79"/>
      <c r="L1431" s="79"/>
      <c r="M1431" s="79"/>
      <c r="N1431" s="79"/>
      <c r="O1431" s="79"/>
      <c r="P1431" s="79"/>
      <c r="Q1431" s="79"/>
      <c r="R1431" s="79"/>
      <c r="S1431" s="79"/>
      <c r="T1431" s="79"/>
    </row>
    <row r="1432" spans="2:20">
      <c r="B1432" s="79"/>
      <c r="C1432" s="79"/>
      <c r="D1432" s="79"/>
      <c r="E1432" s="79"/>
      <c r="F1432" s="79"/>
      <c r="G1432" s="79"/>
      <c r="H1432" s="79"/>
      <c r="I1432" s="79"/>
      <c r="J1432" s="79"/>
      <c r="K1432" s="79"/>
      <c r="L1432" s="79"/>
      <c r="M1432" s="79"/>
      <c r="N1432" s="79"/>
      <c r="O1432" s="79"/>
      <c r="P1432" s="79"/>
      <c r="Q1432" s="79"/>
      <c r="R1432" s="79"/>
      <c r="S1432" s="79"/>
      <c r="T1432" s="79"/>
    </row>
    <row r="1433" spans="2:20">
      <c r="B1433" s="79"/>
      <c r="C1433" s="79"/>
      <c r="D1433" s="79"/>
      <c r="E1433" s="79"/>
      <c r="F1433" s="79"/>
      <c r="G1433" s="79"/>
      <c r="H1433" s="79"/>
      <c r="I1433" s="79"/>
      <c r="J1433" s="79"/>
      <c r="K1433" s="79"/>
      <c r="L1433" s="79"/>
      <c r="M1433" s="79"/>
      <c r="N1433" s="79"/>
      <c r="O1433" s="79"/>
      <c r="P1433" s="79"/>
      <c r="Q1433" s="79"/>
      <c r="R1433" s="79"/>
      <c r="S1433" s="79"/>
      <c r="T1433" s="79"/>
    </row>
    <row r="1434" spans="2:20">
      <c r="B1434" s="79"/>
      <c r="C1434" s="79"/>
      <c r="D1434" s="79"/>
      <c r="E1434" s="79"/>
      <c r="F1434" s="79"/>
      <c r="G1434" s="79"/>
      <c r="H1434" s="79"/>
      <c r="I1434" s="79"/>
      <c r="J1434" s="79"/>
      <c r="K1434" s="79"/>
      <c r="L1434" s="79"/>
      <c r="M1434" s="79"/>
      <c r="N1434" s="79"/>
      <c r="O1434" s="79"/>
      <c r="P1434" s="79"/>
      <c r="Q1434" s="79"/>
      <c r="R1434" s="79"/>
      <c r="S1434" s="79"/>
      <c r="T1434" s="79"/>
    </row>
    <row r="1435" spans="2:20">
      <c r="B1435" s="79"/>
      <c r="C1435" s="79"/>
      <c r="D1435" s="79"/>
      <c r="E1435" s="79"/>
      <c r="F1435" s="79"/>
      <c r="G1435" s="79"/>
      <c r="H1435" s="79"/>
      <c r="I1435" s="79"/>
      <c r="J1435" s="79"/>
      <c r="K1435" s="79"/>
      <c r="L1435" s="79"/>
      <c r="M1435" s="79"/>
      <c r="N1435" s="79"/>
      <c r="O1435" s="79"/>
      <c r="P1435" s="79"/>
      <c r="Q1435" s="79"/>
      <c r="R1435" s="79"/>
      <c r="S1435" s="79"/>
      <c r="T1435" s="79"/>
    </row>
    <row r="1436" spans="2:20">
      <c r="B1436" s="79"/>
      <c r="C1436" s="79"/>
      <c r="D1436" s="79"/>
      <c r="E1436" s="79"/>
      <c r="F1436" s="79"/>
      <c r="G1436" s="79"/>
      <c r="H1436" s="79"/>
      <c r="I1436" s="79"/>
      <c r="J1436" s="79"/>
      <c r="K1436" s="79"/>
      <c r="L1436" s="79"/>
      <c r="M1436" s="79"/>
      <c r="N1436" s="79"/>
      <c r="O1436" s="79"/>
      <c r="P1436" s="79"/>
      <c r="Q1436" s="79"/>
      <c r="R1436" s="79"/>
      <c r="S1436" s="79"/>
      <c r="T1436" s="79"/>
    </row>
    <row r="1437" spans="2:20">
      <c r="B1437" s="79"/>
      <c r="C1437" s="79"/>
      <c r="D1437" s="79"/>
      <c r="E1437" s="79"/>
      <c r="F1437" s="79"/>
      <c r="G1437" s="79"/>
      <c r="H1437" s="79"/>
      <c r="I1437" s="79"/>
      <c r="J1437" s="79"/>
      <c r="K1437" s="79"/>
      <c r="L1437" s="79"/>
      <c r="M1437" s="79"/>
      <c r="N1437" s="79"/>
      <c r="O1437" s="79"/>
      <c r="P1437" s="79"/>
      <c r="Q1437" s="79"/>
      <c r="R1437" s="79"/>
      <c r="S1437" s="79"/>
      <c r="T1437" s="79"/>
    </row>
    <row r="1438" spans="2:20">
      <c r="B1438" s="79"/>
      <c r="C1438" s="79"/>
      <c r="D1438" s="79"/>
      <c r="E1438" s="79"/>
      <c r="F1438" s="79"/>
      <c r="G1438" s="79"/>
      <c r="H1438" s="79"/>
      <c r="I1438" s="79"/>
      <c r="J1438" s="79"/>
      <c r="K1438" s="79"/>
      <c r="L1438" s="79"/>
      <c r="M1438" s="79"/>
      <c r="N1438" s="79"/>
      <c r="O1438" s="79"/>
      <c r="P1438" s="79"/>
      <c r="Q1438" s="79"/>
      <c r="R1438" s="79"/>
      <c r="S1438" s="79"/>
      <c r="T1438" s="79"/>
    </row>
    <row r="1439" spans="2:20">
      <c r="B1439" s="79"/>
      <c r="C1439" s="79"/>
      <c r="D1439" s="79"/>
      <c r="E1439" s="79"/>
      <c r="F1439" s="79"/>
      <c r="G1439" s="79"/>
      <c r="H1439" s="79"/>
      <c r="I1439" s="79"/>
      <c r="J1439" s="79"/>
      <c r="K1439" s="79"/>
      <c r="L1439" s="79"/>
      <c r="M1439" s="79"/>
      <c r="N1439" s="79"/>
      <c r="O1439" s="79"/>
      <c r="P1439" s="79"/>
      <c r="Q1439" s="79"/>
      <c r="R1439" s="79"/>
      <c r="S1439" s="79"/>
      <c r="T1439" s="79"/>
    </row>
    <row r="1440" spans="2:20">
      <c r="B1440" s="79"/>
      <c r="C1440" s="79"/>
      <c r="D1440" s="79"/>
      <c r="E1440" s="79"/>
      <c r="F1440" s="79"/>
      <c r="G1440" s="79"/>
      <c r="H1440" s="79"/>
      <c r="I1440" s="79"/>
      <c r="J1440" s="79"/>
      <c r="K1440" s="79"/>
      <c r="L1440" s="79"/>
      <c r="M1440" s="79"/>
      <c r="N1440" s="79"/>
      <c r="O1440" s="79"/>
      <c r="P1440" s="79"/>
      <c r="Q1440" s="79"/>
      <c r="R1440" s="79"/>
      <c r="S1440" s="79"/>
      <c r="T1440" s="79"/>
    </row>
    <row r="1441" spans="2:20">
      <c r="B1441" s="79"/>
      <c r="C1441" s="79"/>
      <c r="D1441" s="79"/>
      <c r="E1441" s="79"/>
      <c r="F1441" s="79"/>
      <c r="G1441" s="79"/>
      <c r="H1441" s="79"/>
      <c r="I1441" s="79"/>
      <c r="J1441" s="79"/>
      <c r="K1441" s="79"/>
      <c r="L1441" s="79"/>
      <c r="M1441" s="79"/>
      <c r="N1441" s="79"/>
      <c r="O1441" s="79"/>
      <c r="P1441" s="79"/>
      <c r="Q1441" s="79"/>
      <c r="R1441" s="79"/>
      <c r="S1441" s="79"/>
      <c r="T1441" s="79"/>
    </row>
    <row r="1442" spans="2:20">
      <c r="B1442" s="79"/>
      <c r="C1442" s="79"/>
      <c r="D1442" s="79"/>
      <c r="E1442" s="79"/>
      <c r="F1442" s="79"/>
      <c r="G1442" s="79"/>
      <c r="H1442" s="79"/>
      <c r="I1442" s="79"/>
      <c r="J1442" s="79"/>
      <c r="K1442" s="79"/>
      <c r="L1442" s="79"/>
      <c r="M1442" s="79"/>
      <c r="N1442" s="79"/>
      <c r="O1442" s="79"/>
      <c r="P1442" s="79"/>
      <c r="Q1442" s="79"/>
      <c r="R1442" s="79"/>
      <c r="S1442" s="79"/>
      <c r="T1442" s="79"/>
    </row>
    <row r="1443" spans="2:20">
      <c r="B1443" s="79"/>
      <c r="C1443" s="79"/>
      <c r="D1443" s="79"/>
      <c r="E1443" s="79"/>
      <c r="F1443" s="79"/>
      <c r="G1443" s="79"/>
      <c r="H1443" s="79"/>
      <c r="I1443" s="79"/>
      <c r="J1443" s="79"/>
      <c r="K1443" s="79"/>
      <c r="L1443" s="79"/>
      <c r="M1443" s="79"/>
      <c r="N1443" s="79"/>
      <c r="O1443" s="79"/>
      <c r="P1443" s="79"/>
      <c r="Q1443" s="79"/>
      <c r="R1443" s="79"/>
      <c r="S1443" s="79"/>
      <c r="T1443" s="79"/>
    </row>
    <row r="1444" spans="2:20">
      <c r="B1444" s="79"/>
      <c r="C1444" s="79"/>
      <c r="D1444" s="79"/>
      <c r="E1444" s="79"/>
      <c r="F1444" s="79"/>
      <c r="G1444" s="79"/>
      <c r="H1444" s="79"/>
      <c r="I1444" s="79"/>
      <c r="J1444" s="79"/>
      <c r="K1444" s="79"/>
      <c r="L1444" s="79"/>
      <c r="M1444" s="79"/>
      <c r="N1444" s="79"/>
      <c r="O1444" s="79"/>
      <c r="P1444" s="79"/>
      <c r="Q1444" s="79"/>
      <c r="R1444" s="79"/>
      <c r="S1444" s="79"/>
      <c r="T1444" s="79"/>
    </row>
    <row r="1445" spans="2:20">
      <c r="B1445" s="79"/>
      <c r="C1445" s="79"/>
      <c r="D1445" s="79"/>
      <c r="E1445" s="79"/>
      <c r="F1445" s="79"/>
      <c r="G1445" s="79"/>
      <c r="H1445" s="79"/>
      <c r="I1445" s="79"/>
      <c r="J1445" s="79"/>
      <c r="K1445" s="79"/>
      <c r="L1445" s="79"/>
      <c r="M1445" s="79"/>
      <c r="N1445" s="79"/>
      <c r="O1445" s="79"/>
      <c r="P1445" s="79"/>
      <c r="Q1445" s="79"/>
      <c r="R1445" s="79"/>
      <c r="S1445" s="79"/>
      <c r="T1445" s="79"/>
    </row>
    <row r="1446" spans="2:20">
      <c r="B1446" s="79"/>
      <c r="C1446" s="79"/>
      <c r="D1446" s="79"/>
      <c r="E1446" s="79"/>
      <c r="F1446" s="79"/>
      <c r="G1446" s="79"/>
      <c r="H1446" s="79"/>
      <c r="I1446" s="79"/>
      <c r="J1446" s="79"/>
      <c r="K1446" s="79"/>
      <c r="L1446" s="79"/>
      <c r="M1446" s="79"/>
      <c r="N1446" s="79"/>
      <c r="O1446" s="79"/>
      <c r="P1446" s="79"/>
      <c r="Q1446" s="79"/>
      <c r="R1446" s="79"/>
      <c r="S1446" s="79"/>
      <c r="T1446" s="79"/>
    </row>
    <row r="1447" spans="2:20">
      <c r="B1447" s="79"/>
      <c r="C1447" s="79"/>
      <c r="D1447" s="79"/>
      <c r="E1447" s="79"/>
      <c r="F1447" s="79"/>
      <c r="G1447" s="79"/>
      <c r="H1447" s="79"/>
      <c r="I1447" s="79"/>
      <c r="J1447" s="79"/>
      <c r="K1447" s="79"/>
      <c r="L1447" s="79"/>
      <c r="M1447" s="79"/>
      <c r="N1447" s="79"/>
      <c r="O1447" s="79"/>
      <c r="P1447" s="79"/>
      <c r="Q1447" s="79"/>
      <c r="R1447" s="79"/>
      <c r="S1447" s="79"/>
      <c r="T1447" s="79"/>
    </row>
    <row r="1448" spans="2:20">
      <c r="B1448" s="79"/>
      <c r="C1448" s="79"/>
      <c r="D1448" s="79"/>
      <c r="E1448" s="79"/>
      <c r="F1448" s="79"/>
      <c r="G1448" s="79"/>
      <c r="H1448" s="79"/>
      <c r="I1448" s="79"/>
      <c r="J1448" s="79"/>
      <c r="K1448" s="79"/>
      <c r="L1448" s="79"/>
      <c r="M1448" s="79"/>
      <c r="N1448" s="79"/>
      <c r="O1448" s="79"/>
      <c r="P1448" s="79"/>
      <c r="Q1448" s="79"/>
      <c r="R1448" s="79"/>
      <c r="S1448" s="79"/>
      <c r="T1448" s="79"/>
    </row>
    <row r="1449" spans="2:20">
      <c r="B1449" s="79"/>
      <c r="C1449" s="79"/>
      <c r="D1449" s="79"/>
      <c r="E1449" s="79"/>
      <c r="F1449" s="79"/>
      <c r="G1449" s="79"/>
      <c r="H1449" s="79"/>
      <c r="I1449" s="79"/>
      <c r="J1449" s="79"/>
      <c r="K1449" s="79"/>
      <c r="L1449" s="79"/>
      <c r="M1449" s="79"/>
      <c r="N1449" s="79"/>
      <c r="O1449" s="79"/>
      <c r="P1449" s="79"/>
      <c r="Q1449" s="79"/>
      <c r="R1449" s="79"/>
      <c r="S1449" s="79"/>
      <c r="T1449" s="79"/>
    </row>
    <row r="1450" spans="2:20">
      <c r="B1450" s="79"/>
      <c r="C1450" s="79"/>
      <c r="D1450" s="79"/>
      <c r="E1450" s="79"/>
      <c r="F1450" s="79"/>
      <c r="G1450" s="79"/>
      <c r="H1450" s="79"/>
      <c r="I1450" s="79"/>
      <c r="J1450" s="79"/>
      <c r="K1450" s="79"/>
      <c r="L1450" s="79"/>
      <c r="M1450" s="79"/>
      <c r="N1450" s="79"/>
      <c r="O1450" s="79"/>
      <c r="P1450" s="79"/>
      <c r="Q1450" s="79"/>
      <c r="R1450" s="79"/>
      <c r="S1450" s="79"/>
      <c r="T1450" s="79"/>
    </row>
    <row r="1451" spans="2:20">
      <c r="B1451" s="79"/>
      <c r="C1451" s="79"/>
      <c r="D1451" s="79"/>
      <c r="E1451" s="79"/>
      <c r="F1451" s="79"/>
      <c r="G1451" s="79"/>
      <c r="H1451" s="79"/>
      <c r="I1451" s="79"/>
      <c r="J1451" s="79"/>
      <c r="K1451" s="79"/>
      <c r="L1451" s="79"/>
      <c r="M1451" s="79"/>
      <c r="N1451" s="79"/>
      <c r="O1451" s="79"/>
      <c r="P1451" s="79"/>
      <c r="Q1451" s="79"/>
      <c r="R1451" s="79"/>
      <c r="S1451" s="79"/>
      <c r="T1451" s="79"/>
    </row>
    <row r="1452" spans="2:20">
      <c r="B1452" s="79"/>
      <c r="C1452" s="79"/>
      <c r="D1452" s="79"/>
      <c r="E1452" s="79"/>
      <c r="F1452" s="79"/>
      <c r="G1452" s="79"/>
      <c r="H1452" s="79"/>
      <c r="I1452" s="79"/>
      <c r="J1452" s="79"/>
      <c r="K1452" s="79"/>
      <c r="L1452" s="79"/>
      <c r="M1452" s="79"/>
      <c r="N1452" s="79"/>
      <c r="O1452" s="79"/>
      <c r="P1452" s="79"/>
      <c r="Q1452" s="79"/>
      <c r="R1452" s="79"/>
      <c r="S1452" s="79"/>
      <c r="T1452" s="79"/>
    </row>
    <row r="1453" spans="2:20">
      <c r="B1453" s="79"/>
      <c r="C1453" s="79"/>
      <c r="D1453" s="79"/>
      <c r="E1453" s="79"/>
      <c r="F1453" s="79"/>
      <c r="G1453" s="79"/>
      <c r="H1453" s="79"/>
      <c r="I1453" s="79"/>
      <c r="J1453" s="79"/>
      <c r="K1453" s="79"/>
      <c r="L1453" s="79"/>
      <c r="M1453" s="79"/>
      <c r="N1453" s="79"/>
      <c r="O1453" s="79"/>
      <c r="P1453" s="79"/>
      <c r="Q1453" s="79"/>
      <c r="R1453" s="79"/>
      <c r="S1453" s="79"/>
      <c r="T1453" s="79"/>
    </row>
    <row r="1454" spans="2:20">
      <c r="B1454" s="79"/>
      <c r="C1454" s="79"/>
      <c r="D1454" s="79"/>
      <c r="E1454" s="79"/>
      <c r="F1454" s="79"/>
      <c r="G1454" s="79"/>
      <c r="H1454" s="79"/>
      <c r="I1454" s="79"/>
      <c r="J1454" s="79"/>
      <c r="K1454" s="79"/>
      <c r="L1454" s="79"/>
      <c r="M1454" s="79"/>
      <c r="N1454" s="79"/>
      <c r="O1454" s="79"/>
      <c r="P1454" s="79"/>
      <c r="Q1454" s="79"/>
      <c r="R1454" s="79"/>
      <c r="S1454" s="79"/>
      <c r="T1454" s="79"/>
    </row>
    <row r="1455" spans="2:20">
      <c r="B1455" s="79"/>
      <c r="C1455" s="79"/>
      <c r="D1455" s="79"/>
      <c r="E1455" s="79"/>
      <c r="F1455" s="79"/>
      <c r="G1455" s="79"/>
      <c r="H1455" s="79"/>
      <c r="I1455" s="79"/>
      <c r="J1455" s="79"/>
      <c r="K1455" s="79"/>
      <c r="L1455" s="79"/>
      <c r="M1455" s="79"/>
      <c r="N1455" s="79"/>
      <c r="O1455" s="79"/>
      <c r="P1455" s="79"/>
      <c r="Q1455" s="79"/>
      <c r="R1455" s="79"/>
      <c r="S1455" s="79"/>
      <c r="T1455" s="79"/>
    </row>
    <row r="1456" spans="2:20">
      <c r="B1456" s="79"/>
      <c r="C1456" s="79"/>
      <c r="D1456" s="79"/>
      <c r="E1456" s="79"/>
      <c r="F1456" s="79"/>
      <c r="G1456" s="79"/>
      <c r="H1456" s="79"/>
      <c r="I1456" s="79"/>
      <c r="J1456" s="79"/>
      <c r="K1456" s="79"/>
      <c r="L1456" s="79"/>
      <c r="M1456" s="79"/>
      <c r="N1456" s="79"/>
      <c r="O1456" s="79"/>
      <c r="P1456" s="79"/>
      <c r="Q1456" s="79"/>
      <c r="R1456" s="79"/>
      <c r="S1456" s="79"/>
      <c r="T1456" s="79"/>
    </row>
    <row r="1457" spans="2:20">
      <c r="B1457" s="79"/>
      <c r="C1457" s="79"/>
      <c r="D1457" s="79"/>
      <c r="E1457" s="79"/>
      <c r="F1457" s="79"/>
      <c r="G1457" s="79"/>
      <c r="H1457" s="79"/>
      <c r="I1457" s="79"/>
      <c r="J1457" s="79"/>
      <c r="K1457" s="79"/>
      <c r="L1457" s="79"/>
      <c r="M1457" s="79"/>
      <c r="N1457" s="79"/>
      <c r="O1457" s="79"/>
      <c r="P1457" s="79"/>
      <c r="Q1457" s="79"/>
      <c r="R1457" s="79"/>
      <c r="S1457" s="79"/>
      <c r="T1457" s="79"/>
    </row>
    <row r="1458" spans="2:20">
      <c r="B1458" s="79"/>
      <c r="C1458" s="79"/>
      <c r="D1458" s="79"/>
      <c r="E1458" s="79"/>
      <c r="F1458" s="79"/>
      <c r="G1458" s="79"/>
      <c r="H1458" s="79"/>
      <c r="I1458" s="79"/>
      <c r="J1458" s="79"/>
      <c r="K1458" s="79"/>
      <c r="L1458" s="79"/>
      <c r="M1458" s="79"/>
      <c r="N1458" s="79"/>
      <c r="O1458" s="79"/>
      <c r="P1458" s="79"/>
      <c r="Q1458" s="79"/>
      <c r="R1458" s="79"/>
      <c r="S1458" s="79"/>
      <c r="T1458" s="79"/>
    </row>
    <row r="1459" spans="2:20">
      <c r="B1459" s="79"/>
      <c r="C1459" s="79"/>
      <c r="D1459" s="79"/>
      <c r="E1459" s="79"/>
      <c r="F1459" s="79"/>
      <c r="G1459" s="79"/>
      <c r="H1459" s="79"/>
      <c r="I1459" s="79"/>
      <c r="J1459" s="79"/>
      <c r="K1459" s="79"/>
      <c r="L1459" s="79"/>
      <c r="M1459" s="79"/>
      <c r="N1459" s="79"/>
      <c r="O1459" s="79"/>
      <c r="P1459" s="79"/>
      <c r="Q1459" s="79"/>
      <c r="R1459" s="79"/>
      <c r="S1459" s="79"/>
      <c r="T1459" s="79"/>
    </row>
    <row r="1460" spans="2:20">
      <c r="B1460" s="79"/>
      <c r="C1460" s="79"/>
      <c r="D1460" s="79"/>
      <c r="E1460" s="79"/>
      <c r="F1460" s="79"/>
      <c r="G1460" s="79"/>
      <c r="H1460" s="79"/>
      <c r="I1460" s="79"/>
      <c r="J1460" s="79"/>
      <c r="K1460" s="79"/>
      <c r="L1460" s="79"/>
      <c r="M1460" s="79"/>
      <c r="N1460" s="79"/>
      <c r="O1460" s="79"/>
      <c r="P1460" s="79"/>
      <c r="Q1460" s="79"/>
      <c r="R1460" s="79"/>
      <c r="S1460" s="79"/>
      <c r="T1460" s="79"/>
    </row>
    <row r="1461" spans="2:20">
      <c r="B1461" s="79"/>
      <c r="C1461" s="79"/>
      <c r="D1461" s="79"/>
      <c r="E1461" s="79"/>
      <c r="F1461" s="79"/>
      <c r="G1461" s="79"/>
      <c r="H1461" s="79"/>
      <c r="I1461" s="79"/>
      <c r="J1461" s="79"/>
      <c r="K1461" s="79"/>
      <c r="L1461" s="79"/>
      <c r="M1461" s="79"/>
      <c r="N1461" s="79"/>
      <c r="O1461" s="79"/>
      <c r="P1461" s="79"/>
      <c r="Q1461" s="79"/>
      <c r="R1461" s="79"/>
      <c r="S1461" s="79"/>
      <c r="T1461" s="79"/>
    </row>
    <row r="1462" spans="2:20">
      <c r="B1462" s="79"/>
      <c r="C1462" s="79"/>
      <c r="D1462" s="79"/>
      <c r="E1462" s="79"/>
      <c r="F1462" s="79"/>
      <c r="G1462" s="79"/>
      <c r="H1462" s="79"/>
      <c r="I1462" s="79"/>
      <c r="J1462" s="79"/>
      <c r="K1462" s="79"/>
      <c r="L1462" s="79"/>
      <c r="M1462" s="79"/>
      <c r="N1462" s="79"/>
      <c r="O1462" s="79"/>
      <c r="P1462" s="79"/>
      <c r="Q1462" s="79"/>
      <c r="R1462" s="79"/>
      <c r="S1462" s="79"/>
      <c r="T1462" s="79"/>
    </row>
    <row r="1463" spans="2:20">
      <c r="B1463" s="79"/>
      <c r="C1463" s="79"/>
      <c r="D1463" s="79"/>
      <c r="E1463" s="79"/>
      <c r="F1463" s="79"/>
      <c r="G1463" s="79"/>
      <c r="H1463" s="79"/>
      <c r="I1463" s="79"/>
      <c r="J1463" s="79"/>
      <c r="K1463" s="79"/>
      <c r="L1463" s="79"/>
      <c r="M1463" s="79"/>
      <c r="N1463" s="79"/>
      <c r="O1463" s="79"/>
      <c r="P1463" s="79"/>
      <c r="Q1463" s="79"/>
      <c r="R1463" s="79"/>
      <c r="S1463" s="79"/>
      <c r="T1463" s="79"/>
    </row>
    <row r="1464" spans="2:20">
      <c r="B1464" s="79"/>
      <c r="C1464" s="79"/>
      <c r="D1464" s="79"/>
      <c r="E1464" s="79"/>
      <c r="F1464" s="79"/>
      <c r="G1464" s="79"/>
      <c r="H1464" s="79"/>
      <c r="I1464" s="79"/>
      <c r="J1464" s="79"/>
      <c r="K1464" s="79"/>
      <c r="L1464" s="79"/>
      <c r="M1464" s="79"/>
      <c r="N1464" s="79"/>
      <c r="O1464" s="79"/>
      <c r="P1464" s="79"/>
      <c r="Q1464" s="79"/>
      <c r="R1464" s="79"/>
      <c r="S1464" s="79"/>
      <c r="T1464" s="79"/>
    </row>
    <row r="1465" spans="2:20">
      <c r="B1465" s="79"/>
      <c r="C1465" s="79"/>
      <c r="D1465" s="79"/>
      <c r="E1465" s="79"/>
      <c r="F1465" s="79"/>
      <c r="G1465" s="79"/>
      <c r="H1465" s="79"/>
      <c r="I1465" s="79"/>
      <c r="J1465" s="79"/>
      <c r="K1465" s="79"/>
      <c r="L1465" s="79"/>
      <c r="M1465" s="79"/>
      <c r="N1465" s="79"/>
      <c r="O1465" s="79"/>
      <c r="P1465" s="79"/>
      <c r="Q1465" s="79"/>
      <c r="R1465" s="79"/>
      <c r="S1465" s="79"/>
      <c r="T1465" s="79"/>
    </row>
    <row r="1466" spans="2:20">
      <c r="B1466" s="79"/>
      <c r="C1466" s="79"/>
      <c r="D1466" s="79"/>
      <c r="E1466" s="79"/>
      <c r="F1466" s="79"/>
      <c r="G1466" s="79"/>
      <c r="H1466" s="79"/>
      <c r="I1466" s="79"/>
      <c r="J1466" s="79"/>
      <c r="K1466" s="79"/>
      <c r="L1466" s="79"/>
      <c r="M1466" s="79"/>
      <c r="N1466" s="79"/>
      <c r="O1466" s="79"/>
      <c r="P1466" s="79"/>
      <c r="Q1466" s="79"/>
      <c r="R1466" s="79"/>
      <c r="S1466" s="79"/>
      <c r="T1466" s="79"/>
    </row>
    <row r="1467" spans="2:20">
      <c r="B1467" s="79"/>
      <c r="C1467" s="79"/>
      <c r="D1467" s="79"/>
      <c r="E1467" s="79"/>
      <c r="F1467" s="79"/>
      <c r="G1467" s="79"/>
      <c r="H1467" s="79"/>
      <c r="I1467" s="79"/>
      <c r="J1467" s="79"/>
      <c r="K1467" s="79"/>
      <c r="L1467" s="79"/>
      <c r="M1467" s="79"/>
      <c r="N1467" s="79"/>
      <c r="O1467" s="79"/>
      <c r="P1467" s="79"/>
      <c r="Q1467" s="79"/>
      <c r="R1467" s="79"/>
      <c r="S1467" s="79"/>
      <c r="T1467" s="79"/>
    </row>
    <row r="1468" spans="2:20">
      <c r="B1468" s="79"/>
      <c r="C1468" s="79"/>
      <c r="D1468" s="79"/>
      <c r="E1468" s="79"/>
      <c r="F1468" s="79"/>
      <c r="G1468" s="79"/>
      <c r="H1468" s="79"/>
      <c r="I1468" s="79"/>
      <c r="J1468" s="79"/>
      <c r="K1468" s="79"/>
      <c r="L1468" s="79"/>
      <c r="M1468" s="79"/>
      <c r="N1468" s="79"/>
      <c r="O1468" s="79"/>
      <c r="P1468" s="79"/>
      <c r="Q1468" s="79"/>
      <c r="R1468" s="79"/>
      <c r="S1468" s="79"/>
      <c r="T1468" s="79"/>
    </row>
    <row r="1469" spans="2:20">
      <c r="B1469" s="79"/>
      <c r="C1469" s="79"/>
      <c r="D1469" s="79"/>
      <c r="E1469" s="79"/>
      <c r="F1469" s="79"/>
      <c r="G1469" s="79"/>
      <c r="H1469" s="79"/>
      <c r="I1469" s="79"/>
      <c r="J1469" s="79"/>
      <c r="K1469" s="79"/>
      <c r="L1469" s="79"/>
      <c r="M1469" s="79"/>
      <c r="N1469" s="79"/>
      <c r="O1469" s="79"/>
      <c r="P1469" s="79"/>
      <c r="Q1469" s="79"/>
      <c r="R1469" s="79"/>
      <c r="S1469" s="79"/>
      <c r="T1469" s="79"/>
    </row>
    <row r="1470" spans="2:20">
      <c r="B1470" s="79"/>
      <c r="C1470" s="79"/>
      <c r="D1470" s="79"/>
      <c r="E1470" s="79"/>
      <c r="F1470" s="79"/>
      <c r="G1470" s="79"/>
      <c r="H1470" s="79"/>
      <c r="I1470" s="79"/>
      <c r="J1470" s="79"/>
      <c r="K1470" s="79"/>
      <c r="L1470" s="79"/>
      <c r="M1470" s="79"/>
      <c r="N1470" s="79"/>
      <c r="O1470" s="79"/>
      <c r="P1470" s="79"/>
      <c r="Q1470" s="79"/>
      <c r="R1470" s="79"/>
      <c r="S1470" s="79"/>
      <c r="T1470" s="79"/>
    </row>
    <row r="1471" spans="2:20">
      <c r="B1471" s="79"/>
      <c r="C1471" s="79"/>
      <c r="D1471" s="79"/>
      <c r="E1471" s="79"/>
      <c r="F1471" s="79"/>
      <c r="G1471" s="79"/>
      <c r="H1471" s="79"/>
      <c r="I1471" s="79"/>
      <c r="J1471" s="79"/>
      <c r="K1471" s="79"/>
      <c r="L1471" s="79"/>
      <c r="M1471" s="79"/>
      <c r="N1471" s="79"/>
      <c r="O1471" s="79"/>
      <c r="P1471" s="79"/>
      <c r="Q1471" s="79"/>
      <c r="R1471" s="79"/>
      <c r="S1471" s="79"/>
      <c r="T1471" s="79"/>
    </row>
    <row r="1472" spans="2:20">
      <c r="B1472" s="79"/>
      <c r="C1472" s="79"/>
      <c r="D1472" s="79"/>
      <c r="E1472" s="79"/>
      <c r="F1472" s="79"/>
      <c r="G1472" s="79"/>
      <c r="H1472" s="79"/>
      <c r="I1472" s="79"/>
      <c r="J1472" s="79"/>
      <c r="K1472" s="79"/>
      <c r="L1472" s="79"/>
      <c r="M1472" s="79"/>
      <c r="N1472" s="79"/>
      <c r="O1472" s="79"/>
      <c r="P1472" s="79"/>
      <c r="Q1472" s="79"/>
      <c r="R1472" s="79"/>
      <c r="S1472" s="79"/>
      <c r="T1472" s="79"/>
    </row>
    <row r="1473" spans="2:20">
      <c r="B1473" s="79"/>
      <c r="C1473" s="79"/>
      <c r="D1473" s="79"/>
      <c r="E1473" s="79"/>
      <c r="F1473" s="79"/>
      <c r="G1473" s="79"/>
      <c r="H1473" s="79"/>
      <c r="I1473" s="79"/>
      <c r="J1473" s="79"/>
      <c r="K1473" s="79"/>
      <c r="L1473" s="79"/>
      <c r="M1473" s="79"/>
      <c r="N1473" s="79"/>
      <c r="O1473" s="79"/>
      <c r="P1473" s="79"/>
      <c r="Q1473" s="79"/>
      <c r="R1473" s="79"/>
      <c r="S1473" s="79"/>
      <c r="T1473" s="79"/>
    </row>
    <row r="1474" spans="2:20">
      <c r="B1474" s="79"/>
      <c r="C1474" s="79"/>
      <c r="D1474" s="79"/>
      <c r="E1474" s="79"/>
      <c r="F1474" s="79"/>
      <c r="G1474" s="79"/>
      <c r="H1474" s="79"/>
      <c r="I1474" s="79"/>
      <c r="J1474" s="79"/>
      <c r="K1474" s="79"/>
      <c r="L1474" s="79"/>
      <c r="M1474" s="79"/>
      <c r="N1474" s="79"/>
      <c r="O1474" s="79"/>
      <c r="P1474" s="79"/>
      <c r="Q1474" s="79"/>
      <c r="R1474" s="79"/>
      <c r="S1474" s="79"/>
      <c r="T1474" s="79"/>
    </row>
    <row r="1475" spans="2:20">
      <c r="B1475" s="79"/>
      <c r="C1475" s="79"/>
      <c r="D1475" s="79"/>
      <c r="E1475" s="79"/>
      <c r="F1475" s="79"/>
      <c r="G1475" s="79"/>
      <c r="H1475" s="79"/>
      <c r="I1475" s="79"/>
      <c r="J1475" s="79"/>
      <c r="K1475" s="79"/>
      <c r="L1475" s="79"/>
      <c r="M1475" s="79"/>
      <c r="N1475" s="79"/>
      <c r="O1475" s="79"/>
      <c r="P1475" s="79"/>
      <c r="Q1475" s="79"/>
      <c r="R1475" s="79"/>
      <c r="S1475" s="79"/>
      <c r="T1475" s="79"/>
    </row>
    <row r="1476" spans="2:20">
      <c r="B1476" s="79"/>
      <c r="C1476" s="79"/>
      <c r="D1476" s="79"/>
      <c r="E1476" s="79"/>
      <c r="F1476" s="79"/>
      <c r="G1476" s="79"/>
      <c r="H1476" s="79"/>
      <c r="I1476" s="79"/>
      <c r="J1476" s="79"/>
      <c r="K1476" s="79"/>
      <c r="L1476" s="79"/>
      <c r="M1476" s="79"/>
      <c r="N1476" s="79"/>
      <c r="O1476" s="79"/>
      <c r="P1476" s="79"/>
      <c r="Q1476" s="79"/>
      <c r="R1476" s="79"/>
      <c r="S1476" s="79"/>
      <c r="T1476" s="79"/>
    </row>
    <row r="1477" spans="2:20">
      <c r="B1477" s="79"/>
      <c r="C1477" s="79"/>
      <c r="D1477" s="79"/>
      <c r="E1477" s="79"/>
      <c r="F1477" s="79"/>
      <c r="G1477" s="79"/>
      <c r="H1477" s="79"/>
      <c r="I1477" s="79"/>
      <c r="J1477" s="79"/>
      <c r="K1477" s="79"/>
      <c r="L1477" s="79"/>
      <c r="M1477" s="79"/>
      <c r="N1477" s="79"/>
      <c r="O1477" s="79"/>
      <c r="P1477" s="79"/>
      <c r="Q1477" s="79"/>
      <c r="R1477" s="79"/>
      <c r="S1477" s="79"/>
      <c r="T1477" s="79"/>
    </row>
    <row r="1478" spans="2:20">
      <c r="B1478" s="79"/>
      <c r="C1478" s="79"/>
      <c r="D1478" s="79"/>
      <c r="E1478" s="79"/>
      <c r="F1478" s="79"/>
      <c r="G1478" s="79"/>
      <c r="H1478" s="79"/>
      <c r="I1478" s="79"/>
      <c r="J1478" s="79"/>
      <c r="K1478" s="79"/>
      <c r="L1478" s="79"/>
      <c r="M1478" s="79"/>
      <c r="N1478" s="79"/>
      <c r="O1478" s="79"/>
      <c r="P1478" s="79"/>
      <c r="Q1478" s="79"/>
      <c r="R1478" s="79"/>
      <c r="S1478" s="79"/>
      <c r="T1478" s="79"/>
    </row>
    <row r="1479" spans="2:20">
      <c r="B1479" s="79"/>
      <c r="C1479" s="79"/>
      <c r="D1479" s="79"/>
      <c r="E1479" s="79"/>
      <c r="F1479" s="79"/>
      <c r="G1479" s="79"/>
      <c r="H1479" s="79"/>
      <c r="I1479" s="79"/>
      <c r="J1479" s="79"/>
      <c r="K1479" s="79"/>
      <c r="L1479" s="79"/>
      <c r="M1479" s="79"/>
      <c r="N1479" s="79"/>
      <c r="O1479" s="79"/>
      <c r="P1479" s="79"/>
      <c r="Q1479" s="79"/>
      <c r="R1479" s="79"/>
      <c r="S1479" s="79"/>
      <c r="T1479" s="79"/>
    </row>
    <row r="1480" spans="2:20">
      <c r="B1480" s="79"/>
      <c r="C1480" s="79"/>
      <c r="D1480" s="79"/>
      <c r="E1480" s="79"/>
      <c r="F1480" s="79"/>
      <c r="G1480" s="79"/>
      <c r="H1480" s="79"/>
      <c r="I1480" s="79"/>
      <c r="J1480" s="79"/>
      <c r="K1480" s="79"/>
      <c r="L1480" s="79"/>
      <c r="M1480" s="79"/>
      <c r="N1480" s="79"/>
      <c r="O1480" s="79"/>
      <c r="P1480" s="79"/>
      <c r="Q1480" s="79"/>
      <c r="R1480" s="79"/>
      <c r="S1480" s="79"/>
      <c r="T1480" s="79"/>
    </row>
    <row r="1481" spans="2:20">
      <c r="B1481" s="79"/>
      <c r="C1481" s="79"/>
      <c r="D1481" s="79"/>
      <c r="E1481" s="79"/>
      <c r="F1481" s="79"/>
      <c r="G1481" s="79"/>
      <c r="H1481" s="79"/>
      <c r="I1481" s="79"/>
      <c r="J1481" s="79"/>
      <c r="K1481" s="79"/>
      <c r="L1481" s="79"/>
      <c r="M1481" s="79"/>
      <c r="N1481" s="79"/>
      <c r="O1481" s="79"/>
      <c r="P1481" s="79"/>
      <c r="Q1481" s="79"/>
      <c r="R1481" s="79"/>
      <c r="S1481" s="79"/>
      <c r="T1481" s="79"/>
    </row>
    <row r="1482" spans="2:20">
      <c r="B1482" s="79"/>
      <c r="C1482" s="79"/>
      <c r="D1482" s="79"/>
      <c r="E1482" s="79"/>
      <c r="F1482" s="79"/>
      <c r="G1482" s="79"/>
      <c r="H1482" s="79"/>
      <c r="I1482" s="79"/>
      <c r="J1482" s="79"/>
      <c r="K1482" s="79"/>
      <c r="L1482" s="79"/>
      <c r="M1482" s="79"/>
      <c r="N1482" s="79"/>
      <c r="O1482" s="79"/>
      <c r="P1482" s="79"/>
      <c r="Q1482" s="79"/>
      <c r="R1482" s="79"/>
      <c r="S1482" s="79"/>
      <c r="T1482" s="79"/>
    </row>
    <row r="1483" spans="2:20">
      <c r="B1483" s="79"/>
      <c r="C1483" s="79"/>
      <c r="D1483" s="79"/>
      <c r="E1483" s="79"/>
      <c r="F1483" s="79"/>
      <c r="G1483" s="79"/>
      <c r="H1483" s="79"/>
      <c r="I1483" s="79"/>
      <c r="J1483" s="79"/>
      <c r="K1483" s="79"/>
      <c r="L1483" s="79"/>
      <c r="M1483" s="79"/>
      <c r="N1483" s="79"/>
      <c r="O1483" s="79"/>
      <c r="P1483" s="79"/>
      <c r="Q1483" s="79"/>
      <c r="R1483" s="79"/>
      <c r="S1483" s="79"/>
      <c r="T1483" s="79"/>
    </row>
    <row r="1484" spans="2:20">
      <c r="B1484" s="79"/>
      <c r="C1484" s="79"/>
      <c r="D1484" s="79"/>
      <c r="E1484" s="79"/>
      <c r="F1484" s="79"/>
      <c r="G1484" s="79"/>
      <c r="H1484" s="79"/>
      <c r="I1484" s="79"/>
      <c r="J1484" s="79"/>
      <c r="K1484" s="79"/>
      <c r="L1484" s="79"/>
      <c r="M1484" s="79"/>
      <c r="N1484" s="79"/>
      <c r="O1484" s="79"/>
      <c r="P1484" s="79"/>
      <c r="Q1484" s="79"/>
      <c r="R1484" s="79"/>
      <c r="S1484" s="79"/>
      <c r="T1484" s="79"/>
    </row>
    <row r="1485" spans="2:20">
      <c r="B1485" s="79"/>
      <c r="C1485" s="79"/>
      <c r="D1485" s="79"/>
      <c r="E1485" s="79"/>
      <c r="F1485" s="79"/>
      <c r="G1485" s="79"/>
      <c r="H1485" s="79"/>
      <c r="I1485" s="79"/>
      <c r="J1485" s="79"/>
      <c r="K1485" s="79"/>
      <c r="L1485" s="79"/>
      <c r="M1485" s="79"/>
      <c r="N1485" s="79"/>
      <c r="O1485" s="79"/>
      <c r="P1485" s="79"/>
      <c r="Q1485" s="79"/>
      <c r="R1485" s="79"/>
      <c r="S1485" s="79"/>
      <c r="T1485" s="79"/>
    </row>
    <row r="1486" spans="2:20">
      <c r="B1486" s="79"/>
      <c r="C1486" s="79"/>
      <c r="D1486" s="79"/>
      <c r="E1486" s="79"/>
      <c r="F1486" s="79"/>
      <c r="G1486" s="79"/>
      <c r="H1486" s="79"/>
      <c r="I1486" s="79"/>
      <c r="J1486" s="79"/>
      <c r="K1486" s="79"/>
      <c r="L1486" s="79"/>
      <c r="M1486" s="79"/>
      <c r="N1486" s="79"/>
      <c r="O1486" s="79"/>
      <c r="P1486" s="79"/>
      <c r="Q1486" s="79"/>
      <c r="R1486" s="79"/>
      <c r="S1486" s="79"/>
      <c r="T1486" s="79"/>
    </row>
    <row r="1487" spans="2:20">
      <c r="B1487" s="79"/>
      <c r="C1487" s="79"/>
      <c r="D1487" s="79"/>
      <c r="E1487" s="79"/>
      <c r="F1487" s="79"/>
      <c r="G1487" s="79"/>
      <c r="H1487" s="79"/>
      <c r="I1487" s="79"/>
      <c r="J1487" s="79"/>
      <c r="K1487" s="79"/>
      <c r="L1487" s="79"/>
      <c r="M1487" s="79"/>
      <c r="N1487" s="79"/>
      <c r="O1487" s="79"/>
      <c r="P1487" s="79"/>
      <c r="Q1487" s="79"/>
      <c r="R1487" s="79"/>
      <c r="S1487" s="79"/>
      <c r="T1487" s="79"/>
    </row>
    <row r="1488" spans="2:20">
      <c r="B1488" s="79"/>
      <c r="C1488" s="79"/>
      <c r="D1488" s="79"/>
      <c r="E1488" s="79"/>
      <c r="F1488" s="79"/>
      <c r="G1488" s="79"/>
      <c r="H1488" s="79"/>
      <c r="I1488" s="79"/>
      <c r="J1488" s="79"/>
      <c r="K1488" s="79"/>
      <c r="L1488" s="79"/>
      <c r="M1488" s="79"/>
      <c r="N1488" s="79"/>
      <c r="O1488" s="79"/>
      <c r="P1488" s="79"/>
      <c r="Q1488" s="79"/>
      <c r="R1488" s="79"/>
      <c r="S1488" s="79"/>
      <c r="T1488" s="79"/>
    </row>
    <row r="1489" spans="2:20">
      <c r="B1489" s="79"/>
      <c r="C1489" s="79"/>
      <c r="D1489" s="79"/>
      <c r="E1489" s="79"/>
      <c r="F1489" s="79"/>
      <c r="G1489" s="79"/>
      <c r="H1489" s="79"/>
      <c r="I1489" s="79"/>
      <c r="J1489" s="79"/>
      <c r="K1489" s="79"/>
      <c r="L1489" s="79"/>
      <c r="M1489" s="79"/>
      <c r="N1489" s="79"/>
      <c r="O1489" s="79"/>
      <c r="P1489" s="79"/>
      <c r="Q1489" s="79"/>
      <c r="R1489" s="79"/>
      <c r="S1489" s="79"/>
      <c r="T1489" s="79"/>
    </row>
    <row r="1490" spans="2:20">
      <c r="B1490" s="79"/>
      <c r="C1490" s="79"/>
      <c r="D1490" s="79"/>
      <c r="E1490" s="79"/>
      <c r="F1490" s="79"/>
      <c r="G1490" s="79"/>
      <c r="H1490" s="79"/>
      <c r="I1490" s="79"/>
      <c r="J1490" s="79"/>
      <c r="K1490" s="79"/>
      <c r="L1490" s="79"/>
      <c r="M1490" s="79"/>
      <c r="N1490" s="79"/>
      <c r="O1490" s="79"/>
      <c r="P1490" s="79"/>
      <c r="Q1490" s="79"/>
      <c r="R1490" s="79"/>
      <c r="S1490" s="79"/>
      <c r="T1490" s="79"/>
    </row>
    <row r="1491" spans="2:20">
      <c r="B1491" s="79"/>
      <c r="C1491" s="79"/>
      <c r="D1491" s="79"/>
      <c r="E1491" s="79"/>
      <c r="F1491" s="79"/>
      <c r="G1491" s="79"/>
      <c r="H1491" s="79"/>
      <c r="I1491" s="79"/>
      <c r="J1491" s="79"/>
      <c r="K1491" s="79"/>
      <c r="L1491" s="79"/>
      <c r="M1491" s="79"/>
      <c r="N1491" s="79"/>
      <c r="O1491" s="79"/>
      <c r="P1491" s="79"/>
      <c r="Q1491" s="79"/>
      <c r="R1491" s="79"/>
      <c r="S1491" s="79"/>
      <c r="T1491" s="79"/>
    </row>
    <row r="1492" spans="2:20">
      <c r="B1492" s="79"/>
      <c r="C1492" s="79"/>
      <c r="D1492" s="79"/>
      <c r="E1492" s="79"/>
      <c r="F1492" s="79"/>
      <c r="G1492" s="79"/>
      <c r="H1492" s="79"/>
      <c r="I1492" s="79"/>
      <c r="J1492" s="79"/>
      <c r="K1492" s="79"/>
      <c r="L1492" s="79"/>
      <c r="M1492" s="79"/>
      <c r="N1492" s="79"/>
      <c r="O1492" s="79"/>
      <c r="P1492" s="79"/>
      <c r="Q1492" s="79"/>
      <c r="R1492" s="79"/>
      <c r="S1492" s="79"/>
      <c r="T1492" s="79"/>
    </row>
    <row r="1493" spans="2:20">
      <c r="B1493" s="79"/>
      <c r="C1493" s="79"/>
      <c r="D1493" s="79"/>
      <c r="E1493" s="79"/>
      <c r="F1493" s="79"/>
      <c r="G1493" s="79"/>
      <c r="H1493" s="79"/>
      <c r="I1493" s="79"/>
      <c r="J1493" s="79"/>
      <c r="K1493" s="79"/>
      <c r="L1493" s="79"/>
      <c r="M1493" s="79"/>
      <c r="N1493" s="79"/>
      <c r="O1493" s="79"/>
      <c r="P1493" s="79"/>
      <c r="Q1493" s="79"/>
      <c r="R1493" s="79"/>
      <c r="S1493" s="79"/>
      <c r="T1493" s="79"/>
    </row>
    <row r="1494" spans="2:20">
      <c r="B1494" s="79"/>
      <c r="C1494" s="79"/>
      <c r="D1494" s="79"/>
      <c r="E1494" s="79"/>
      <c r="F1494" s="79"/>
      <c r="G1494" s="79"/>
      <c r="H1494" s="79"/>
      <c r="I1494" s="79"/>
      <c r="J1494" s="79"/>
      <c r="K1494" s="79"/>
      <c r="L1494" s="79"/>
      <c r="M1494" s="79"/>
      <c r="N1494" s="79"/>
      <c r="O1494" s="79"/>
      <c r="P1494" s="79"/>
      <c r="Q1494" s="79"/>
      <c r="R1494" s="79"/>
      <c r="S1494" s="79"/>
      <c r="T1494" s="79"/>
    </row>
    <row r="1495" spans="2:20">
      <c r="B1495" s="79"/>
      <c r="C1495" s="79"/>
      <c r="D1495" s="79"/>
      <c r="E1495" s="79"/>
      <c r="F1495" s="79"/>
      <c r="G1495" s="79"/>
      <c r="H1495" s="79"/>
      <c r="I1495" s="79"/>
      <c r="J1495" s="79"/>
      <c r="K1495" s="79"/>
      <c r="L1495" s="79"/>
      <c r="M1495" s="79"/>
      <c r="N1495" s="79"/>
      <c r="O1495" s="79"/>
      <c r="P1495" s="79"/>
      <c r="Q1495" s="79"/>
      <c r="R1495" s="79"/>
      <c r="S1495" s="79"/>
      <c r="T1495" s="79"/>
    </row>
    <row r="1496" spans="2:20">
      <c r="B1496" s="79"/>
      <c r="C1496" s="79"/>
      <c r="D1496" s="79"/>
      <c r="E1496" s="79"/>
      <c r="F1496" s="79"/>
      <c r="G1496" s="79"/>
      <c r="H1496" s="79"/>
      <c r="I1496" s="79"/>
      <c r="J1496" s="79"/>
      <c r="K1496" s="79"/>
      <c r="L1496" s="79"/>
      <c r="M1496" s="79"/>
      <c r="N1496" s="79"/>
      <c r="O1496" s="79"/>
      <c r="P1496" s="79"/>
      <c r="Q1496" s="79"/>
      <c r="R1496" s="79"/>
      <c r="S1496" s="79"/>
      <c r="T1496" s="79"/>
    </row>
    <row r="1497" spans="2:20">
      <c r="B1497" s="79"/>
      <c r="C1497" s="79"/>
      <c r="D1497" s="79"/>
      <c r="E1497" s="79"/>
      <c r="F1497" s="79"/>
      <c r="G1497" s="79"/>
      <c r="H1497" s="79"/>
      <c r="I1497" s="79"/>
      <c r="J1497" s="79"/>
      <c r="K1497" s="79"/>
      <c r="L1497" s="79"/>
      <c r="M1497" s="79"/>
      <c r="N1497" s="79"/>
      <c r="O1497" s="79"/>
      <c r="P1497" s="79"/>
      <c r="Q1497" s="79"/>
      <c r="R1497" s="79"/>
      <c r="S1497" s="79"/>
      <c r="T1497" s="79"/>
    </row>
    <row r="1498" spans="2:20">
      <c r="B1498" s="79"/>
      <c r="C1498" s="79"/>
      <c r="D1498" s="79"/>
      <c r="E1498" s="79"/>
      <c r="F1498" s="79"/>
      <c r="G1498" s="79"/>
      <c r="H1498" s="79"/>
      <c r="I1498" s="79"/>
      <c r="J1498" s="79"/>
      <c r="K1498" s="79"/>
      <c r="L1498" s="79"/>
      <c r="M1498" s="79"/>
      <c r="N1498" s="79"/>
      <c r="O1498" s="79"/>
      <c r="P1498" s="79"/>
      <c r="Q1498" s="79"/>
      <c r="R1498" s="79"/>
      <c r="S1498" s="79"/>
      <c r="T1498" s="79"/>
    </row>
    <row r="1499" spans="2:20">
      <c r="B1499" s="79"/>
      <c r="C1499" s="79"/>
      <c r="D1499" s="79"/>
      <c r="E1499" s="79"/>
      <c r="F1499" s="79"/>
      <c r="G1499" s="79"/>
      <c r="H1499" s="79"/>
      <c r="I1499" s="79"/>
      <c r="J1499" s="79"/>
      <c r="K1499" s="79"/>
      <c r="L1499" s="79"/>
      <c r="M1499" s="79"/>
      <c r="N1499" s="79"/>
      <c r="O1499" s="79"/>
      <c r="P1499" s="79"/>
      <c r="Q1499" s="79"/>
      <c r="R1499" s="79"/>
      <c r="S1499" s="79"/>
      <c r="T1499" s="79"/>
    </row>
    <row r="1500" spans="2:20">
      <c r="B1500" s="79"/>
      <c r="C1500" s="79"/>
      <c r="D1500" s="79"/>
      <c r="E1500" s="79"/>
      <c r="F1500" s="79"/>
      <c r="G1500" s="79"/>
      <c r="H1500" s="79"/>
      <c r="I1500" s="79"/>
      <c r="J1500" s="79"/>
      <c r="K1500" s="79"/>
      <c r="L1500" s="79"/>
      <c r="M1500" s="79"/>
      <c r="N1500" s="79"/>
      <c r="O1500" s="79"/>
      <c r="P1500" s="79"/>
      <c r="Q1500" s="79"/>
      <c r="R1500" s="79"/>
      <c r="S1500" s="79"/>
      <c r="T1500" s="79"/>
    </row>
    <row r="1501" spans="2:20">
      <c r="B1501" s="79"/>
      <c r="C1501" s="79"/>
      <c r="D1501" s="79"/>
      <c r="E1501" s="79"/>
      <c r="F1501" s="79"/>
      <c r="G1501" s="79"/>
      <c r="H1501" s="79"/>
      <c r="I1501" s="79"/>
      <c r="J1501" s="79"/>
      <c r="K1501" s="79"/>
      <c r="L1501" s="79"/>
      <c r="M1501" s="79"/>
      <c r="N1501" s="79"/>
      <c r="O1501" s="79"/>
      <c r="P1501" s="79"/>
      <c r="Q1501" s="79"/>
      <c r="R1501" s="79"/>
      <c r="S1501" s="79"/>
      <c r="T1501" s="79"/>
    </row>
    <row r="1502" spans="2:20">
      <c r="B1502" s="79"/>
      <c r="C1502" s="79"/>
      <c r="D1502" s="79"/>
      <c r="E1502" s="79"/>
      <c r="F1502" s="79"/>
      <c r="G1502" s="79"/>
      <c r="H1502" s="79"/>
      <c r="I1502" s="79"/>
      <c r="J1502" s="79"/>
      <c r="K1502" s="79"/>
      <c r="L1502" s="79"/>
      <c r="M1502" s="79"/>
      <c r="N1502" s="79"/>
      <c r="O1502" s="79"/>
      <c r="P1502" s="79"/>
      <c r="Q1502" s="79"/>
      <c r="R1502" s="79"/>
      <c r="S1502" s="79"/>
      <c r="T1502" s="79"/>
    </row>
    <row r="1503" spans="2:20">
      <c r="B1503" s="79"/>
      <c r="C1503" s="79"/>
      <c r="D1503" s="79"/>
      <c r="E1503" s="79"/>
      <c r="F1503" s="79"/>
      <c r="G1503" s="79"/>
      <c r="H1503" s="79"/>
      <c r="I1503" s="79"/>
      <c r="J1503" s="79"/>
      <c r="K1503" s="79"/>
      <c r="L1503" s="79"/>
      <c r="M1503" s="79"/>
      <c r="N1503" s="79"/>
      <c r="O1503" s="79"/>
      <c r="P1503" s="79"/>
      <c r="Q1503" s="79"/>
      <c r="R1503" s="79"/>
      <c r="S1503" s="79"/>
      <c r="T1503" s="79"/>
    </row>
    <row r="1504" spans="2:20">
      <c r="B1504" s="79"/>
      <c r="C1504" s="79"/>
      <c r="D1504" s="79"/>
      <c r="E1504" s="79"/>
      <c r="F1504" s="79"/>
      <c r="G1504" s="79"/>
      <c r="H1504" s="79"/>
      <c r="I1504" s="79"/>
      <c r="J1504" s="79"/>
      <c r="K1504" s="79"/>
      <c r="L1504" s="79"/>
      <c r="M1504" s="79"/>
      <c r="N1504" s="79"/>
      <c r="O1504" s="79"/>
      <c r="P1504" s="79"/>
      <c r="Q1504" s="79"/>
      <c r="R1504" s="79"/>
      <c r="S1504" s="79"/>
      <c r="T1504" s="79"/>
    </row>
    <row r="1505" spans="2:20">
      <c r="B1505" s="79"/>
      <c r="C1505" s="79"/>
      <c r="D1505" s="79"/>
      <c r="E1505" s="79"/>
      <c r="F1505" s="79"/>
      <c r="G1505" s="79"/>
      <c r="H1505" s="79"/>
      <c r="I1505" s="79"/>
      <c r="J1505" s="79"/>
      <c r="K1505" s="79"/>
      <c r="L1505" s="79"/>
      <c r="M1505" s="79"/>
      <c r="N1505" s="79"/>
      <c r="O1505" s="79"/>
      <c r="P1505" s="79"/>
      <c r="Q1505" s="79"/>
      <c r="R1505" s="79"/>
      <c r="S1505" s="79"/>
      <c r="T1505" s="79"/>
    </row>
    <row r="1506" spans="2:20">
      <c r="B1506" s="79"/>
      <c r="C1506" s="79"/>
      <c r="D1506" s="79"/>
      <c r="E1506" s="79"/>
      <c r="F1506" s="79"/>
      <c r="G1506" s="79"/>
      <c r="H1506" s="79"/>
      <c r="I1506" s="79"/>
      <c r="J1506" s="79"/>
      <c r="K1506" s="79"/>
      <c r="L1506" s="79"/>
      <c r="M1506" s="79"/>
      <c r="N1506" s="79"/>
      <c r="O1506" s="79"/>
      <c r="P1506" s="79"/>
      <c r="Q1506" s="79"/>
      <c r="R1506" s="79"/>
      <c r="S1506" s="79"/>
      <c r="T1506" s="79"/>
    </row>
    <row r="1507" spans="2:20">
      <c r="B1507" s="79"/>
      <c r="C1507" s="79"/>
      <c r="D1507" s="79"/>
      <c r="E1507" s="79"/>
      <c r="F1507" s="79"/>
      <c r="G1507" s="79"/>
      <c r="H1507" s="79"/>
      <c r="I1507" s="79"/>
      <c r="J1507" s="79"/>
      <c r="K1507" s="79"/>
      <c r="L1507" s="79"/>
      <c r="M1507" s="79"/>
      <c r="N1507" s="79"/>
      <c r="O1507" s="79"/>
      <c r="P1507" s="79"/>
      <c r="Q1507" s="79"/>
      <c r="R1507" s="79"/>
      <c r="S1507" s="79"/>
      <c r="T1507" s="79"/>
    </row>
    <row r="1508" spans="2:20">
      <c r="B1508" s="79"/>
      <c r="C1508" s="79"/>
      <c r="D1508" s="79"/>
      <c r="E1508" s="79"/>
      <c r="F1508" s="79"/>
      <c r="G1508" s="79"/>
      <c r="H1508" s="79"/>
      <c r="I1508" s="79"/>
      <c r="J1508" s="79"/>
      <c r="K1508" s="79"/>
      <c r="L1508" s="79"/>
      <c r="M1508" s="79"/>
      <c r="N1508" s="79"/>
      <c r="O1508" s="79"/>
      <c r="P1508" s="79"/>
      <c r="Q1508" s="79"/>
      <c r="R1508" s="79"/>
      <c r="S1508" s="79"/>
      <c r="T1508" s="79"/>
    </row>
    <row r="1509" spans="2:20">
      <c r="B1509" s="79"/>
      <c r="C1509" s="79"/>
      <c r="D1509" s="79"/>
      <c r="E1509" s="79"/>
      <c r="F1509" s="79"/>
      <c r="G1509" s="79"/>
      <c r="H1509" s="79"/>
      <c r="I1509" s="79"/>
      <c r="J1509" s="79"/>
      <c r="K1509" s="79"/>
      <c r="L1509" s="79"/>
      <c r="M1509" s="79"/>
      <c r="N1509" s="79"/>
      <c r="O1509" s="79"/>
      <c r="P1509" s="79"/>
      <c r="Q1509" s="79"/>
      <c r="R1509" s="79"/>
      <c r="S1509" s="79"/>
      <c r="T1509" s="79"/>
    </row>
    <row r="1510" spans="2:20">
      <c r="B1510" s="79"/>
      <c r="C1510" s="79"/>
      <c r="D1510" s="79"/>
      <c r="E1510" s="79"/>
      <c r="F1510" s="79"/>
      <c r="G1510" s="79"/>
      <c r="H1510" s="79"/>
      <c r="I1510" s="79"/>
      <c r="J1510" s="79"/>
      <c r="K1510" s="79"/>
      <c r="L1510" s="79"/>
      <c r="M1510" s="79"/>
      <c r="N1510" s="79"/>
      <c r="O1510" s="79"/>
      <c r="P1510" s="79"/>
      <c r="Q1510" s="79"/>
      <c r="R1510" s="79"/>
      <c r="S1510" s="79"/>
      <c r="T1510" s="79"/>
    </row>
    <row r="1511" spans="2:20">
      <c r="B1511" s="79"/>
      <c r="C1511" s="79"/>
      <c r="D1511" s="79"/>
      <c r="E1511" s="79"/>
      <c r="F1511" s="79"/>
      <c r="G1511" s="79"/>
      <c r="H1511" s="79"/>
      <c r="I1511" s="79"/>
      <c r="J1511" s="79"/>
      <c r="K1511" s="79"/>
      <c r="L1511" s="79"/>
      <c r="M1511" s="79"/>
      <c r="N1511" s="79"/>
      <c r="O1511" s="79"/>
      <c r="P1511" s="79"/>
      <c r="Q1511" s="79"/>
      <c r="R1511" s="79"/>
      <c r="S1511" s="79"/>
      <c r="T1511" s="79"/>
    </row>
    <row r="1512" spans="2:20">
      <c r="B1512" s="79"/>
      <c r="C1512" s="79"/>
      <c r="D1512" s="79"/>
      <c r="E1512" s="79"/>
      <c r="F1512" s="79"/>
      <c r="G1512" s="79"/>
      <c r="H1512" s="79"/>
      <c r="I1512" s="79"/>
      <c r="J1512" s="79"/>
      <c r="K1512" s="79"/>
      <c r="L1512" s="79"/>
      <c r="M1512" s="79"/>
      <c r="N1512" s="79"/>
      <c r="O1512" s="79"/>
      <c r="P1512" s="79"/>
      <c r="Q1512" s="79"/>
      <c r="R1512" s="79"/>
      <c r="S1512" s="79"/>
      <c r="T1512" s="79"/>
    </row>
    <row r="1513" spans="2:20">
      <c r="B1513" s="79"/>
      <c r="C1513" s="79"/>
      <c r="D1513" s="79"/>
      <c r="E1513" s="79"/>
      <c r="F1513" s="79"/>
      <c r="G1513" s="79"/>
      <c r="H1513" s="79"/>
      <c r="I1513" s="79"/>
      <c r="J1513" s="79"/>
      <c r="K1513" s="79"/>
      <c r="L1513" s="79"/>
      <c r="M1513" s="79"/>
      <c r="N1513" s="79"/>
      <c r="O1513" s="79"/>
      <c r="P1513" s="79"/>
      <c r="Q1513" s="79"/>
      <c r="R1513" s="79"/>
      <c r="S1513" s="79"/>
      <c r="T1513" s="79"/>
    </row>
    <row r="1514" spans="2:20">
      <c r="B1514" s="79"/>
      <c r="C1514" s="79"/>
      <c r="D1514" s="79"/>
      <c r="E1514" s="79"/>
      <c r="F1514" s="79"/>
      <c r="G1514" s="79"/>
      <c r="H1514" s="79"/>
      <c r="I1514" s="79"/>
      <c r="J1514" s="79"/>
      <c r="K1514" s="79"/>
      <c r="L1514" s="79"/>
      <c r="M1514" s="79"/>
      <c r="N1514" s="79"/>
      <c r="O1514" s="79"/>
      <c r="P1514" s="79"/>
      <c r="Q1514" s="79"/>
      <c r="R1514" s="79"/>
      <c r="S1514" s="79"/>
      <c r="T1514" s="79"/>
    </row>
    <row r="1515" spans="2:20">
      <c r="B1515" s="79"/>
      <c r="C1515" s="79"/>
      <c r="D1515" s="79"/>
      <c r="E1515" s="79"/>
      <c r="F1515" s="79"/>
      <c r="G1515" s="79"/>
      <c r="H1515" s="79"/>
      <c r="I1515" s="79"/>
      <c r="J1515" s="79"/>
      <c r="K1515" s="79"/>
      <c r="L1515" s="79"/>
      <c r="M1515" s="79"/>
      <c r="N1515" s="79"/>
      <c r="O1515" s="79"/>
      <c r="P1515" s="79"/>
      <c r="Q1515" s="79"/>
      <c r="R1515" s="79"/>
      <c r="S1515" s="79"/>
      <c r="T1515" s="79"/>
    </row>
    <row r="1516" spans="2:20">
      <c r="B1516" s="79"/>
      <c r="C1516" s="79"/>
      <c r="D1516" s="79"/>
      <c r="E1516" s="79"/>
      <c r="F1516" s="79"/>
      <c r="G1516" s="79"/>
      <c r="H1516" s="79"/>
      <c r="I1516" s="79"/>
      <c r="J1516" s="79"/>
      <c r="K1516" s="79"/>
      <c r="L1516" s="79"/>
      <c r="M1516" s="79"/>
      <c r="N1516" s="79"/>
      <c r="O1516" s="79"/>
      <c r="P1516" s="79"/>
      <c r="Q1516" s="79"/>
      <c r="R1516" s="79"/>
      <c r="S1516" s="79"/>
      <c r="T1516" s="79"/>
    </row>
    <row r="1517" spans="2:20">
      <c r="B1517" s="79"/>
      <c r="C1517" s="79"/>
      <c r="D1517" s="79"/>
      <c r="E1517" s="79"/>
      <c r="F1517" s="79"/>
      <c r="G1517" s="79"/>
      <c r="H1517" s="79"/>
      <c r="I1517" s="79"/>
      <c r="J1517" s="79"/>
      <c r="K1517" s="79"/>
      <c r="L1517" s="79"/>
      <c r="M1517" s="79"/>
      <c r="N1517" s="79"/>
      <c r="O1517" s="79"/>
      <c r="P1517" s="79"/>
      <c r="Q1517" s="79"/>
      <c r="R1517" s="79"/>
      <c r="S1517" s="79"/>
      <c r="T1517" s="79"/>
    </row>
    <row r="1518" spans="2:20">
      <c r="B1518" s="79"/>
      <c r="C1518" s="79"/>
      <c r="D1518" s="79"/>
      <c r="E1518" s="79"/>
      <c r="F1518" s="79"/>
      <c r="G1518" s="79"/>
      <c r="H1518" s="79"/>
      <c r="I1518" s="79"/>
      <c r="J1518" s="79"/>
      <c r="K1518" s="79"/>
      <c r="L1518" s="79"/>
      <c r="M1518" s="79"/>
      <c r="N1518" s="79"/>
      <c r="O1518" s="79"/>
      <c r="P1518" s="79"/>
      <c r="Q1518" s="79"/>
      <c r="R1518" s="79"/>
      <c r="S1518" s="79"/>
      <c r="T1518" s="79"/>
    </row>
    <row r="1519" spans="2:20">
      <c r="B1519" s="79"/>
      <c r="C1519" s="79"/>
      <c r="D1519" s="79"/>
      <c r="E1519" s="79"/>
      <c r="F1519" s="79"/>
      <c r="G1519" s="79"/>
      <c r="H1519" s="79"/>
      <c r="I1519" s="79"/>
      <c r="J1519" s="79"/>
      <c r="K1519" s="79"/>
      <c r="L1519" s="79"/>
      <c r="M1519" s="79"/>
      <c r="N1519" s="79"/>
      <c r="O1519" s="79"/>
      <c r="P1519" s="79"/>
      <c r="Q1519" s="79"/>
      <c r="R1519" s="79"/>
      <c r="S1519" s="79"/>
      <c r="T1519" s="79"/>
    </row>
    <row r="1520" spans="2:20">
      <c r="B1520" s="79"/>
      <c r="C1520" s="79"/>
      <c r="D1520" s="79"/>
      <c r="E1520" s="79"/>
      <c r="F1520" s="79"/>
      <c r="G1520" s="79"/>
      <c r="H1520" s="79"/>
      <c r="I1520" s="79"/>
      <c r="J1520" s="79"/>
      <c r="K1520" s="79"/>
      <c r="L1520" s="79"/>
      <c r="M1520" s="79"/>
      <c r="N1520" s="79"/>
      <c r="O1520" s="79"/>
      <c r="P1520" s="79"/>
      <c r="Q1520" s="79"/>
      <c r="R1520" s="79"/>
      <c r="S1520" s="79"/>
      <c r="T1520" s="79"/>
    </row>
    <row r="1521" spans="2:20">
      <c r="B1521" s="79"/>
      <c r="C1521" s="79"/>
      <c r="D1521" s="79"/>
      <c r="E1521" s="79"/>
      <c r="F1521" s="79"/>
      <c r="G1521" s="79"/>
      <c r="H1521" s="79"/>
      <c r="I1521" s="79"/>
      <c r="J1521" s="79"/>
      <c r="K1521" s="79"/>
      <c r="L1521" s="79"/>
      <c r="M1521" s="79"/>
      <c r="N1521" s="79"/>
      <c r="O1521" s="79"/>
      <c r="P1521" s="79"/>
      <c r="Q1521" s="79"/>
      <c r="R1521" s="79"/>
      <c r="S1521" s="79"/>
      <c r="T1521" s="79"/>
    </row>
    <row r="1522" spans="2:20">
      <c r="B1522" s="79"/>
      <c r="C1522" s="79"/>
      <c r="D1522" s="79"/>
      <c r="E1522" s="79"/>
      <c r="F1522" s="79"/>
      <c r="G1522" s="79"/>
      <c r="H1522" s="79"/>
      <c r="I1522" s="79"/>
      <c r="J1522" s="79"/>
      <c r="K1522" s="79"/>
      <c r="L1522" s="79"/>
      <c r="M1522" s="79"/>
      <c r="N1522" s="79"/>
      <c r="O1522" s="79"/>
      <c r="P1522" s="79"/>
      <c r="Q1522" s="79"/>
      <c r="R1522" s="79"/>
      <c r="S1522" s="79"/>
      <c r="T1522" s="79"/>
    </row>
    <row r="1523" spans="2:20">
      <c r="B1523" s="79"/>
      <c r="C1523" s="79"/>
      <c r="D1523" s="79"/>
      <c r="E1523" s="79"/>
      <c r="F1523" s="79"/>
      <c r="G1523" s="79"/>
      <c r="H1523" s="79"/>
      <c r="I1523" s="79"/>
      <c r="J1523" s="79"/>
      <c r="K1523" s="79"/>
      <c r="L1523" s="79"/>
      <c r="M1523" s="79"/>
      <c r="N1523" s="79"/>
      <c r="O1523" s="79"/>
      <c r="P1523" s="79"/>
      <c r="Q1523" s="79"/>
      <c r="R1523" s="79"/>
      <c r="S1523" s="79"/>
      <c r="T1523" s="79"/>
    </row>
    <row r="1524" spans="2:20">
      <c r="B1524" s="79"/>
      <c r="C1524" s="79"/>
      <c r="D1524" s="79"/>
      <c r="E1524" s="79"/>
      <c r="F1524" s="79"/>
      <c r="G1524" s="79"/>
      <c r="H1524" s="79"/>
      <c r="I1524" s="79"/>
      <c r="J1524" s="79"/>
      <c r="K1524" s="79"/>
      <c r="L1524" s="79"/>
      <c r="M1524" s="79"/>
      <c r="N1524" s="79"/>
      <c r="O1524" s="79"/>
      <c r="P1524" s="79"/>
      <c r="Q1524" s="79"/>
      <c r="R1524" s="79"/>
      <c r="S1524" s="79"/>
      <c r="T1524" s="79"/>
    </row>
    <row r="1525" spans="2:20">
      <c r="B1525" s="79"/>
      <c r="C1525" s="79"/>
      <c r="D1525" s="79"/>
      <c r="E1525" s="79"/>
      <c r="F1525" s="79"/>
      <c r="G1525" s="79"/>
      <c r="H1525" s="79"/>
      <c r="I1525" s="79"/>
      <c r="J1525" s="79"/>
      <c r="K1525" s="79"/>
      <c r="L1525" s="79"/>
      <c r="M1525" s="79"/>
      <c r="N1525" s="79"/>
      <c r="O1525" s="79"/>
      <c r="P1525" s="79"/>
      <c r="Q1525" s="79"/>
      <c r="R1525" s="79"/>
      <c r="S1525" s="79"/>
      <c r="T1525" s="79"/>
    </row>
    <row r="1526" spans="2:20">
      <c r="B1526" s="79"/>
      <c r="C1526" s="79"/>
      <c r="D1526" s="79"/>
      <c r="E1526" s="79"/>
      <c r="F1526" s="79"/>
      <c r="G1526" s="79"/>
      <c r="H1526" s="79"/>
      <c r="I1526" s="79"/>
      <c r="J1526" s="79"/>
      <c r="K1526" s="79"/>
      <c r="L1526" s="79"/>
      <c r="M1526" s="79"/>
      <c r="N1526" s="79"/>
      <c r="O1526" s="79"/>
      <c r="P1526" s="79"/>
      <c r="Q1526" s="79"/>
      <c r="R1526" s="79"/>
      <c r="S1526" s="79"/>
      <c r="T1526" s="79"/>
    </row>
    <row r="1527" spans="2:20">
      <c r="B1527" s="79"/>
      <c r="C1527" s="79"/>
      <c r="D1527" s="79"/>
      <c r="E1527" s="79"/>
      <c r="F1527" s="79"/>
      <c r="G1527" s="79"/>
      <c r="H1527" s="79"/>
      <c r="I1527" s="79"/>
      <c r="J1527" s="79"/>
      <c r="K1527" s="79"/>
      <c r="L1527" s="79"/>
      <c r="M1527" s="79"/>
      <c r="N1527" s="79"/>
      <c r="O1527" s="79"/>
      <c r="P1527" s="79"/>
      <c r="Q1527" s="79"/>
      <c r="R1527" s="79"/>
      <c r="S1527" s="79"/>
      <c r="T1527" s="79"/>
    </row>
    <row r="1528" spans="2:20">
      <c r="B1528" s="79"/>
      <c r="C1528" s="79"/>
      <c r="D1528" s="79"/>
      <c r="E1528" s="79"/>
      <c r="F1528" s="79"/>
      <c r="G1528" s="79"/>
      <c r="H1528" s="79"/>
      <c r="I1528" s="79"/>
      <c r="J1528" s="79"/>
      <c r="K1528" s="79"/>
      <c r="L1528" s="79"/>
      <c r="M1528" s="79"/>
      <c r="N1528" s="79"/>
      <c r="O1528" s="79"/>
      <c r="P1528" s="79"/>
      <c r="Q1528" s="79"/>
      <c r="R1528" s="79"/>
      <c r="S1528" s="79"/>
      <c r="T1528" s="79"/>
    </row>
    <row r="1529" spans="2:20">
      <c r="B1529" s="79"/>
      <c r="C1529" s="79"/>
      <c r="D1529" s="79"/>
      <c r="E1529" s="79"/>
      <c r="F1529" s="79"/>
      <c r="G1529" s="79"/>
      <c r="H1529" s="79"/>
      <c r="I1529" s="79"/>
      <c r="J1529" s="79"/>
      <c r="K1529" s="79"/>
      <c r="L1529" s="79"/>
      <c r="M1529" s="79"/>
      <c r="N1529" s="79"/>
      <c r="O1529" s="79"/>
      <c r="P1529" s="79"/>
      <c r="Q1529" s="79"/>
      <c r="R1529" s="79"/>
      <c r="S1529" s="79"/>
      <c r="T1529" s="79"/>
    </row>
    <row r="1530" spans="2:20">
      <c r="B1530" s="79"/>
      <c r="C1530" s="79"/>
      <c r="D1530" s="79"/>
      <c r="E1530" s="79"/>
      <c r="F1530" s="79"/>
      <c r="G1530" s="79"/>
      <c r="H1530" s="79"/>
      <c r="I1530" s="79"/>
      <c r="J1530" s="79"/>
      <c r="K1530" s="79"/>
      <c r="L1530" s="79"/>
      <c r="M1530" s="79"/>
      <c r="N1530" s="79"/>
      <c r="O1530" s="79"/>
      <c r="P1530" s="79"/>
      <c r="Q1530" s="79"/>
      <c r="R1530" s="79"/>
      <c r="S1530" s="79"/>
      <c r="T1530" s="79"/>
    </row>
    <row r="1531" spans="2:20">
      <c r="B1531" s="79"/>
      <c r="C1531" s="79"/>
      <c r="D1531" s="79"/>
      <c r="E1531" s="79"/>
      <c r="F1531" s="79"/>
      <c r="G1531" s="79"/>
      <c r="H1531" s="79"/>
      <c r="I1531" s="79"/>
      <c r="J1531" s="79"/>
      <c r="K1531" s="79"/>
      <c r="L1531" s="79"/>
      <c r="M1531" s="79"/>
      <c r="N1531" s="79"/>
      <c r="O1531" s="79"/>
      <c r="P1531" s="79"/>
      <c r="Q1531" s="79"/>
      <c r="R1531" s="79"/>
      <c r="S1531" s="79"/>
      <c r="T1531" s="79"/>
    </row>
    <row r="1532" spans="2:20">
      <c r="B1532" s="79"/>
      <c r="C1532" s="79"/>
      <c r="D1532" s="79"/>
      <c r="E1532" s="79"/>
      <c r="F1532" s="79"/>
      <c r="G1532" s="79"/>
      <c r="H1532" s="79"/>
      <c r="I1532" s="79"/>
      <c r="J1532" s="79"/>
      <c r="K1532" s="79"/>
      <c r="L1532" s="79"/>
      <c r="M1532" s="79"/>
      <c r="N1532" s="79"/>
      <c r="O1532" s="79"/>
      <c r="P1532" s="79"/>
      <c r="Q1532" s="79"/>
      <c r="R1532" s="79"/>
      <c r="S1532" s="79"/>
      <c r="T1532" s="79"/>
    </row>
    <row r="1533" spans="2:20">
      <c r="B1533" s="79"/>
      <c r="C1533" s="79"/>
      <c r="D1533" s="79"/>
      <c r="E1533" s="79"/>
      <c r="F1533" s="79"/>
      <c r="G1533" s="79"/>
      <c r="H1533" s="79"/>
      <c r="I1533" s="79"/>
      <c r="J1533" s="79"/>
      <c r="K1533" s="79"/>
      <c r="L1533" s="79"/>
      <c r="M1533" s="79"/>
      <c r="N1533" s="79"/>
      <c r="O1533" s="79"/>
      <c r="P1533" s="79"/>
      <c r="Q1533" s="79"/>
      <c r="R1533" s="79"/>
      <c r="S1533" s="79"/>
      <c r="T1533" s="79"/>
    </row>
    <row r="1534" spans="2:20">
      <c r="B1534" s="79"/>
      <c r="C1534" s="79"/>
      <c r="D1534" s="79"/>
      <c r="E1534" s="79"/>
      <c r="F1534" s="79"/>
      <c r="G1534" s="79"/>
      <c r="H1534" s="79"/>
      <c r="I1534" s="79"/>
      <c r="J1534" s="79"/>
      <c r="K1534" s="79"/>
      <c r="L1534" s="79"/>
      <c r="M1534" s="79"/>
      <c r="N1534" s="79"/>
      <c r="O1534" s="79"/>
      <c r="P1534" s="79"/>
      <c r="Q1534" s="79"/>
      <c r="R1534" s="79"/>
      <c r="S1534" s="79"/>
      <c r="T1534" s="79"/>
    </row>
    <row r="1535" spans="2:20">
      <c r="B1535" s="79"/>
      <c r="C1535" s="79"/>
      <c r="D1535" s="79"/>
      <c r="E1535" s="79"/>
      <c r="F1535" s="79"/>
      <c r="G1535" s="79"/>
      <c r="H1535" s="79"/>
      <c r="I1535" s="79"/>
      <c r="J1535" s="79"/>
      <c r="K1535" s="79"/>
      <c r="L1535" s="79"/>
      <c r="M1535" s="79"/>
      <c r="N1535" s="79"/>
      <c r="O1535" s="79"/>
      <c r="P1535" s="79"/>
      <c r="Q1535" s="79"/>
      <c r="R1535" s="79"/>
      <c r="S1535" s="79"/>
      <c r="T1535" s="79"/>
    </row>
    <row r="1536" spans="2:20">
      <c r="B1536" s="79"/>
      <c r="C1536" s="79"/>
      <c r="D1536" s="79"/>
      <c r="E1536" s="79"/>
      <c r="F1536" s="79"/>
      <c r="G1536" s="79"/>
      <c r="H1536" s="79"/>
      <c r="I1536" s="79"/>
      <c r="J1536" s="79"/>
      <c r="K1536" s="79"/>
      <c r="L1536" s="79"/>
      <c r="M1536" s="79"/>
      <c r="N1536" s="79"/>
      <c r="O1536" s="79"/>
      <c r="P1536" s="79"/>
      <c r="Q1536" s="79"/>
      <c r="R1536" s="79"/>
      <c r="S1536" s="79"/>
      <c r="T1536" s="79"/>
    </row>
    <row r="1537" spans="2:20">
      <c r="B1537" s="79"/>
      <c r="C1537" s="79"/>
      <c r="D1537" s="79"/>
      <c r="E1537" s="79"/>
      <c r="F1537" s="79"/>
      <c r="G1537" s="79"/>
      <c r="H1537" s="79"/>
      <c r="I1537" s="79"/>
      <c r="J1537" s="79"/>
      <c r="K1537" s="79"/>
      <c r="L1537" s="79"/>
      <c r="M1537" s="79"/>
      <c r="N1537" s="79"/>
      <c r="O1537" s="79"/>
      <c r="P1537" s="79"/>
      <c r="Q1537" s="79"/>
      <c r="R1537" s="79"/>
      <c r="S1537" s="79"/>
      <c r="T1537" s="79"/>
    </row>
    <row r="1538" spans="2:20">
      <c r="B1538" s="79"/>
      <c r="C1538" s="79"/>
      <c r="D1538" s="79"/>
      <c r="E1538" s="79"/>
      <c r="F1538" s="79"/>
      <c r="G1538" s="79"/>
      <c r="H1538" s="79"/>
      <c r="I1538" s="79"/>
      <c r="J1538" s="79"/>
      <c r="K1538" s="79"/>
      <c r="L1538" s="79"/>
      <c r="M1538" s="79"/>
      <c r="N1538" s="79"/>
      <c r="O1538" s="79"/>
      <c r="P1538" s="79"/>
      <c r="Q1538" s="79"/>
      <c r="R1538" s="79"/>
      <c r="S1538" s="79"/>
      <c r="T1538" s="79"/>
    </row>
    <row r="1539" spans="2:20">
      <c r="B1539" s="79"/>
      <c r="C1539" s="79"/>
      <c r="D1539" s="79"/>
      <c r="E1539" s="79"/>
      <c r="F1539" s="79"/>
      <c r="G1539" s="79"/>
      <c r="H1539" s="79"/>
      <c r="I1539" s="79"/>
      <c r="J1539" s="79"/>
      <c r="K1539" s="79"/>
      <c r="L1539" s="79"/>
      <c r="M1539" s="79"/>
      <c r="N1539" s="79"/>
      <c r="O1539" s="79"/>
      <c r="P1539" s="79"/>
      <c r="Q1539" s="79"/>
      <c r="R1539" s="79"/>
      <c r="S1539" s="79"/>
      <c r="T1539" s="79"/>
    </row>
    <row r="1540" spans="2:20">
      <c r="B1540" s="79"/>
      <c r="C1540" s="79"/>
      <c r="D1540" s="79"/>
      <c r="E1540" s="79"/>
      <c r="F1540" s="79"/>
      <c r="G1540" s="79"/>
      <c r="H1540" s="79"/>
      <c r="I1540" s="79"/>
      <c r="J1540" s="79"/>
      <c r="K1540" s="79"/>
      <c r="L1540" s="79"/>
      <c r="M1540" s="79"/>
      <c r="N1540" s="79"/>
      <c r="O1540" s="79"/>
      <c r="P1540" s="79"/>
      <c r="Q1540" s="79"/>
      <c r="R1540" s="79"/>
      <c r="S1540" s="79"/>
      <c r="T1540" s="79"/>
    </row>
    <row r="1541" spans="2:20">
      <c r="B1541" s="79"/>
      <c r="C1541" s="79"/>
      <c r="D1541" s="79"/>
      <c r="E1541" s="79"/>
      <c r="F1541" s="79"/>
      <c r="G1541" s="79"/>
      <c r="H1541" s="79"/>
      <c r="I1541" s="79"/>
      <c r="J1541" s="79"/>
      <c r="K1541" s="79"/>
      <c r="L1541" s="79"/>
      <c r="M1541" s="79"/>
      <c r="N1541" s="79"/>
      <c r="O1541" s="79"/>
      <c r="P1541" s="79"/>
      <c r="Q1541" s="79"/>
      <c r="R1541" s="79"/>
      <c r="S1541" s="79"/>
      <c r="T1541" s="79"/>
    </row>
    <row r="1542" spans="2:20">
      <c r="B1542" s="79"/>
      <c r="C1542" s="79"/>
      <c r="D1542" s="79"/>
      <c r="E1542" s="79"/>
      <c r="F1542" s="79"/>
      <c r="G1542" s="79"/>
      <c r="H1542" s="79"/>
      <c r="I1542" s="79"/>
      <c r="J1542" s="79"/>
      <c r="K1542" s="79"/>
      <c r="L1542" s="79"/>
      <c r="M1542" s="79"/>
      <c r="N1542" s="79"/>
      <c r="O1542" s="79"/>
      <c r="P1542" s="79"/>
      <c r="Q1542" s="79"/>
      <c r="R1542" s="79"/>
      <c r="S1542" s="79"/>
      <c r="T1542" s="79"/>
    </row>
    <row r="1543" spans="2:20">
      <c r="B1543" s="79"/>
      <c r="C1543" s="79"/>
      <c r="D1543" s="79"/>
      <c r="E1543" s="79"/>
      <c r="F1543" s="79"/>
      <c r="G1543" s="79"/>
      <c r="H1543" s="79"/>
      <c r="I1543" s="79"/>
      <c r="J1543" s="79"/>
      <c r="K1543" s="79"/>
      <c r="L1543" s="79"/>
      <c r="M1543" s="79"/>
      <c r="N1543" s="79"/>
      <c r="O1543" s="79"/>
      <c r="P1543" s="79"/>
      <c r="Q1543" s="79"/>
      <c r="R1543" s="79"/>
      <c r="S1543" s="79"/>
      <c r="T1543" s="79"/>
    </row>
    <row r="1544" spans="2:20">
      <c r="B1544" s="79"/>
      <c r="C1544" s="79"/>
      <c r="D1544" s="79"/>
      <c r="E1544" s="79"/>
      <c r="F1544" s="79"/>
      <c r="G1544" s="79"/>
      <c r="H1544" s="79"/>
      <c r="I1544" s="79"/>
      <c r="J1544" s="79"/>
      <c r="K1544" s="79"/>
      <c r="L1544" s="79"/>
      <c r="M1544" s="79"/>
      <c r="N1544" s="79"/>
      <c r="O1544" s="79"/>
      <c r="P1544" s="79"/>
      <c r="Q1544" s="79"/>
      <c r="R1544" s="79"/>
      <c r="S1544" s="79"/>
      <c r="T1544" s="79"/>
    </row>
    <row r="1545" spans="2:20">
      <c r="B1545" s="79"/>
      <c r="C1545" s="79"/>
      <c r="D1545" s="79"/>
      <c r="E1545" s="79"/>
      <c r="F1545" s="79"/>
      <c r="G1545" s="79"/>
      <c r="H1545" s="79"/>
      <c r="I1545" s="79"/>
      <c r="J1545" s="79"/>
      <c r="K1545" s="79"/>
      <c r="L1545" s="79"/>
      <c r="M1545" s="79"/>
      <c r="N1545" s="79"/>
      <c r="O1545" s="79"/>
      <c r="P1545" s="79"/>
      <c r="Q1545" s="79"/>
      <c r="R1545" s="79"/>
      <c r="S1545" s="79"/>
      <c r="T1545" s="79"/>
    </row>
    <row r="1546" spans="2:20">
      <c r="B1546" s="79"/>
      <c r="C1546" s="79"/>
      <c r="D1546" s="79"/>
      <c r="E1546" s="79"/>
      <c r="F1546" s="79"/>
      <c r="G1546" s="79"/>
      <c r="H1546" s="79"/>
      <c r="I1546" s="79"/>
      <c r="J1546" s="79"/>
      <c r="K1546" s="79"/>
      <c r="L1546" s="79"/>
      <c r="M1546" s="79"/>
      <c r="N1546" s="79"/>
      <c r="O1546" s="79"/>
      <c r="P1546" s="79"/>
      <c r="Q1546" s="79"/>
      <c r="R1546" s="79"/>
      <c r="S1546" s="79"/>
      <c r="T1546" s="79"/>
    </row>
    <row r="1547" spans="2:20">
      <c r="B1547" s="79"/>
      <c r="C1547" s="79"/>
      <c r="D1547" s="79"/>
      <c r="E1547" s="79"/>
      <c r="F1547" s="79"/>
      <c r="G1547" s="79"/>
      <c r="H1547" s="79"/>
      <c r="I1547" s="79"/>
      <c r="J1547" s="79"/>
      <c r="K1547" s="79"/>
      <c r="L1547" s="79"/>
      <c r="M1547" s="79"/>
      <c r="N1547" s="79"/>
      <c r="O1547" s="79"/>
      <c r="P1547" s="79"/>
      <c r="Q1547" s="79"/>
      <c r="R1547" s="79"/>
      <c r="S1547" s="79"/>
      <c r="T1547" s="79"/>
    </row>
    <row r="1548" spans="2:20">
      <c r="B1548" s="79"/>
      <c r="C1548" s="79"/>
      <c r="D1548" s="79"/>
      <c r="E1548" s="79"/>
      <c r="F1548" s="79"/>
      <c r="G1548" s="79"/>
      <c r="H1548" s="79"/>
      <c r="I1548" s="79"/>
      <c r="J1548" s="79"/>
      <c r="K1548" s="79"/>
      <c r="L1548" s="79"/>
      <c r="M1548" s="79"/>
      <c r="N1548" s="79"/>
      <c r="O1548" s="79"/>
      <c r="P1548" s="79"/>
      <c r="Q1548" s="79"/>
      <c r="R1548" s="79"/>
      <c r="S1548" s="79"/>
      <c r="T1548" s="79"/>
    </row>
    <row r="1549" spans="2:20">
      <c r="B1549" s="79"/>
      <c r="C1549" s="79"/>
      <c r="D1549" s="79"/>
      <c r="E1549" s="79"/>
      <c r="F1549" s="79"/>
      <c r="G1549" s="79"/>
      <c r="H1549" s="79"/>
      <c r="I1549" s="79"/>
      <c r="J1549" s="79"/>
      <c r="K1549" s="79"/>
      <c r="L1549" s="79"/>
      <c r="M1549" s="79"/>
      <c r="N1549" s="79"/>
      <c r="O1549" s="79"/>
      <c r="P1549" s="79"/>
      <c r="Q1549" s="79"/>
      <c r="R1549" s="79"/>
      <c r="S1549" s="79"/>
      <c r="T1549" s="79"/>
    </row>
    <row r="1550" spans="2:20">
      <c r="B1550" s="79"/>
      <c r="C1550" s="79"/>
      <c r="D1550" s="79"/>
      <c r="E1550" s="79"/>
      <c r="F1550" s="79"/>
      <c r="G1550" s="79"/>
      <c r="H1550" s="79"/>
      <c r="I1550" s="79"/>
      <c r="J1550" s="79"/>
      <c r="K1550" s="79"/>
      <c r="L1550" s="79"/>
      <c r="M1550" s="79"/>
      <c r="N1550" s="79"/>
      <c r="O1550" s="79"/>
      <c r="P1550" s="79"/>
      <c r="Q1550" s="79"/>
      <c r="R1550" s="79"/>
      <c r="S1550" s="79"/>
      <c r="T1550" s="79"/>
    </row>
    <row r="1551" spans="2:20">
      <c r="B1551" s="79"/>
      <c r="C1551" s="79"/>
      <c r="D1551" s="79"/>
      <c r="E1551" s="79"/>
      <c r="F1551" s="79"/>
      <c r="G1551" s="79"/>
      <c r="H1551" s="79"/>
      <c r="I1551" s="79"/>
      <c r="J1551" s="79"/>
      <c r="K1551" s="79"/>
      <c r="L1551" s="79"/>
      <c r="M1551" s="79"/>
      <c r="N1551" s="79"/>
      <c r="O1551" s="79"/>
      <c r="P1551" s="79"/>
      <c r="Q1551" s="79"/>
      <c r="R1551" s="79"/>
      <c r="S1551" s="79"/>
      <c r="T1551" s="79"/>
    </row>
    <row r="1552" spans="2:20">
      <c r="B1552" s="79"/>
      <c r="C1552" s="79"/>
      <c r="D1552" s="79"/>
      <c r="E1552" s="79"/>
      <c r="F1552" s="79"/>
      <c r="G1552" s="79"/>
      <c r="H1552" s="79"/>
      <c r="I1552" s="79"/>
      <c r="J1552" s="79"/>
      <c r="K1552" s="79"/>
      <c r="L1552" s="79"/>
      <c r="M1552" s="79"/>
      <c r="N1552" s="79"/>
      <c r="O1552" s="79"/>
      <c r="P1552" s="79"/>
      <c r="Q1552" s="79"/>
      <c r="R1552" s="79"/>
      <c r="S1552" s="79"/>
      <c r="T1552" s="79"/>
    </row>
    <row r="1553" spans="2:20">
      <c r="B1553" s="79"/>
      <c r="C1553" s="79"/>
      <c r="D1553" s="79"/>
      <c r="E1553" s="79"/>
      <c r="F1553" s="79"/>
      <c r="G1553" s="79"/>
      <c r="H1553" s="79"/>
      <c r="I1553" s="79"/>
      <c r="J1553" s="79"/>
      <c r="K1553" s="79"/>
      <c r="L1553" s="79"/>
      <c r="M1553" s="79"/>
      <c r="N1553" s="79"/>
      <c r="O1553" s="79"/>
      <c r="P1553" s="79"/>
      <c r="Q1553" s="79"/>
      <c r="R1553" s="79"/>
      <c r="S1553" s="79"/>
      <c r="T1553" s="79"/>
    </row>
    <row r="1554" spans="2:20">
      <c r="B1554" s="79"/>
      <c r="C1554" s="79"/>
      <c r="D1554" s="79"/>
      <c r="E1554" s="79"/>
      <c r="F1554" s="79"/>
      <c r="G1554" s="79"/>
      <c r="H1554" s="79"/>
      <c r="I1554" s="79"/>
      <c r="J1554" s="79"/>
      <c r="K1554" s="79"/>
      <c r="L1554" s="79"/>
      <c r="M1554" s="79"/>
      <c r="N1554" s="79"/>
      <c r="O1554" s="79"/>
      <c r="P1554" s="79"/>
      <c r="Q1554" s="79"/>
      <c r="R1554" s="79"/>
      <c r="S1554" s="79"/>
      <c r="T1554" s="79"/>
    </row>
    <row r="1555" spans="2:20">
      <c r="B1555" s="79"/>
      <c r="C1555" s="79"/>
      <c r="D1555" s="79"/>
      <c r="E1555" s="79"/>
      <c r="F1555" s="79"/>
      <c r="G1555" s="79"/>
      <c r="H1555" s="79"/>
      <c r="I1555" s="79"/>
      <c r="J1555" s="79"/>
      <c r="K1555" s="79"/>
      <c r="L1555" s="79"/>
      <c r="M1555" s="79"/>
      <c r="N1555" s="79"/>
      <c r="O1555" s="79"/>
      <c r="P1555" s="79"/>
      <c r="Q1555" s="79"/>
      <c r="R1555" s="79"/>
      <c r="S1555" s="79"/>
      <c r="T1555" s="79"/>
    </row>
    <row r="1556" spans="2:20">
      <c r="B1556" s="79"/>
      <c r="C1556" s="79"/>
      <c r="D1556" s="79"/>
      <c r="E1556" s="79"/>
      <c r="F1556" s="79"/>
      <c r="G1556" s="79"/>
      <c r="H1556" s="79"/>
      <c r="I1556" s="79"/>
      <c r="J1556" s="79"/>
      <c r="K1556" s="79"/>
      <c r="L1556" s="79"/>
      <c r="M1556" s="79"/>
      <c r="N1556" s="79"/>
      <c r="O1556" s="79"/>
      <c r="P1556" s="79"/>
      <c r="Q1556" s="79"/>
      <c r="R1556" s="79"/>
      <c r="S1556" s="79"/>
      <c r="T1556" s="79"/>
    </row>
    <row r="1557" spans="2:20">
      <c r="B1557" s="79"/>
      <c r="C1557" s="79"/>
      <c r="D1557" s="79"/>
      <c r="E1557" s="79"/>
      <c r="F1557" s="79"/>
      <c r="G1557" s="79"/>
      <c r="H1557" s="79"/>
      <c r="I1557" s="79"/>
      <c r="J1557" s="79"/>
      <c r="K1557" s="79"/>
      <c r="L1557" s="79"/>
      <c r="M1557" s="79"/>
      <c r="N1557" s="79"/>
      <c r="O1557" s="79"/>
      <c r="P1557" s="79"/>
      <c r="Q1557" s="79"/>
      <c r="R1557" s="79"/>
      <c r="S1557" s="79"/>
      <c r="T1557" s="79"/>
    </row>
    <row r="1558" spans="2:20">
      <c r="B1558" s="79"/>
      <c r="C1558" s="79"/>
      <c r="D1558" s="79"/>
      <c r="E1558" s="79"/>
      <c r="F1558" s="79"/>
      <c r="G1558" s="79"/>
      <c r="H1558" s="79"/>
      <c r="I1558" s="79"/>
      <c r="J1558" s="79"/>
      <c r="K1558" s="79"/>
      <c r="L1558" s="79"/>
      <c r="M1558" s="79"/>
      <c r="N1558" s="79"/>
      <c r="O1558" s="79"/>
      <c r="P1558" s="79"/>
      <c r="Q1558" s="79"/>
      <c r="R1558" s="79"/>
      <c r="S1558" s="79"/>
      <c r="T1558" s="79"/>
    </row>
    <row r="1559" spans="2:20">
      <c r="B1559" s="79"/>
      <c r="C1559" s="79"/>
      <c r="D1559" s="79"/>
      <c r="E1559" s="79"/>
      <c r="F1559" s="79"/>
      <c r="G1559" s="79"/>
      <c r="H1559" s="79"/>
      <c r="I1559" s="79"/>
      <c r="J1559" s="79"/>
      <c r="K1559" s="79"/>
      <c r="L1559" s="79"/>
      <c r="M1559" s="79"/>
      <c r="N1559" s="79"/>
      <c r="O1559" s="79"/>
      <c r="P1559" s="79"/>
      <c r="Q1559" s="79"/>
      <c r="R1559" s="79"/>
      <c r="S1559" s="79"/>
      <c r="T1559" s="79"/>
    </row>
    <row r="1560" spans="2:20">
      <c r="B1560" s="79"/>
      <c r="C1560" s="79"/>
      <c r="D1560" s="79"/>
      <c r="E1560" s="79"/>
      <c r="F1560" s="79"/>
      <c r="G1560" s="79"/>
      <c r="H1560" s="79"/>
      <c r="I1560" s="79"/>
      <c r="J1560" s="79"/>
      <c r="K1560" s="79"/>
      <c r="L1560" s="79"/>
      <c r="M1560" s="79"/>
      <c r="N1560" s="79"/>
      <c r="O1560" s="79"/>
      <c r="P1560" s="79"/>
      <c r="Q1560" s="79"/>
      <c r="R1560" s="79"/>
      <c r="S1560" s="79"/>
      <c r="T1560" s="79"/>
    </row>
    <row r="1561" spans="2:20">
      <c r="B1561" s="79"/>
      <c r="C1561" s="79"/>
      <c r="D1561" s="79"/>
      <c r="E1561" s="79"/>
      <c r="F1561" s="79"/>
      <c r="G1561" s="79"/>
      <c r="H1561" s="79"/>
      <c r="I1561" s="79"/>
      <c r="J1561" s="79"/>
      <c r="K1561" s="79"/>
      <c r="L1561" s="79"/>
      <c r="M1561" s="79"/>
      <c r="N1561" s="79"/>
      <c r="O1561" s="79"/>
      <c r="P1561" s="79"/>
      <c r="Q1561" s="79"/>
      <c r="R1561" s="79"/>
      <c r="S1561" s="79"/>
      <c r="T1561" s="79"/>
    </row>
    <row r="1562" spans="2:20">
      <c r="B1562" s="79"/>
      <c r="C1562" s="79"/>
      <c r="D1562" s="79"/>
      <c r="E1562" s="79"/>
      <c r="F1562" s="79"/>
      <c r="G1562" s="79"/>
      <c r="H1562" s="79"/>
      <c r="I1562" s="79"/>
      <c r="J1562" s="79"/>
      <c r="K1562" s="79"/>
      <c r="L1562" s="79"/>
      <c r="M1562" s="79"/>
      <c r="N1562" s="79"/>
      <c r="O1562" s="79"/>
      <c r="P1562" s="79"/>
      <c r="Q1562" s="79"/>
      <c r="R1562" s="79"/>
      <c r="S1562" s="79"/>
      <c r="T1562" s="79"/>
    </row>
    <row r="1563" spans="2:20">
      <c r="B1563" s="79"/>
      <c r="C1563" s="79"/>
      <c r="D1563" s="79"/>
      <c r="E1563" s="79"/>
      <c r="F1563" s="79"/>
      <c r="G1563" s="79"/>
      <c r="H1563" s="79"/>
      <c r="I1563" s="79"/>
      <c r="J1563" s="79"/>
      <c r="K1563" s="79"/>
      <c r="L1563" s="79"/>
      <c r="M1563" s="79"/>
      <c r="N1563" s="79"/>
      <c r="O1563" s="79"/>
      <c r="P1563" s="79"/>
      <c r="Q1563" s="79"/>
      <c r="R1563" s="79"/>
      <c r="S1563" s="79"/>
      <c r="T1563" s="79"/>
    </row>
    <row r="1564" spans="2:20">
      <c r="B1564" s="79"/>
      <c r="C1564" s="79"/>
      <c r="D1564" s="79"/>
      <c r="E1564" s="79"/>
      <c r="F1564" s="79"/>
      <c r="G1564" s="79"/>
      <c r="H1564" s="79"/>
      <c r="I1564" s="79"/>
      <c r="J1564" s="79"/>
      <c r="K1564" s="79"/>
      <c r="L1564" s="79"/>
      <c r="M1564" s="79"/>
      <c r="N1564" s="79"/>
      <c r="O1564" s="79"/>
      <c r="P1564" s="79"/>
      <c r="Q1564" s="79"/>
      <c r="R1564" s="79"/>
      <c r="S1564" s="79"/>
      <c r="T1564" s="79"/>
    </row>
    <row r="1565" spans="2:20">
      <c r="B1565" s="79"/>
      <c r="C1565" s="79"/>
      <c r="D1565" s="79"/>
      <c r="E1565" s="79"/>
      <c r="F1565" s="79"/>
      <c r="G1565" s="79"/>
      <c r="H1565" s="79"/>
      <c r="I1565" s="79"/>
      <c r="J1565" s="79"/>
      <c r="K1565" s="79"/>
      <c r="L1565" s="79"/>
      <c r="M1565" s="79"/>
      <c r="N1565" s="79"/>
      <c r="O1565" s="79"/>
      <c r="P1565" s="79"/>
      <c r="Q1565" s="79"/>
      <c r="R1565" s="79"/>
      <c r="S1565" s="79"/>
      <c r="T1565" s="79"/>
    </row>
    <row r="1566" spans="2:20">
      <c r="B1566" s="79"/>
      <c r="C1566" s="79"/>
      <c r="D1566" s="79"/>
      <c r="E1566" s="79"/>
      <c r="F1566" s="79"/>
      <c r="G1566" s="79"/>
      <c r="H1566" s="79"/>
      <c r="I1566" s="79"/>
      <c r="J1566" s="79"/>
      <c r="K1566" s="79"/>
      <c r="L1566" s="79"/>
      <c r="M1566" s="79"/>
      <c r="N1566" s="79"/>
      <c r="O1566" s="79"/>
      <c r="P1566" s="79"/>
      <c r="Q1566" s="79"/>
      <c r="R1566" s="79"/>
      <c r="S1566" s="79"/>
      <c r="T1566" s="79"/>
    </row>
    <row r="1567" spans="2:20">
      <c r="B1567" s="79"/>
      <c r="C1567" s="79"/>
      <c r="D1567" s="79"/>
      <c r="E1567" s="79"/>
      <c r="F1567" s="79"/>
      <c r="G1567" s="79"/>
      <c r="H1567" s="79"/>
      <c r="I1567" s="79"/>
      <c r="J1567" s="79"/>
      <c r="K1567" s="79"/>
      <c r="L1567" s="79"/>
      <c r="M1567" s="79"/>
      <c r="N1567" s="79"/>
      <c r="O1567" s="79"/>
      <c r="P1567" s="79"/>
      <c r="Q1567" s="79"/>
      <c r="R1567" s="79"/>
      <c r="S1567" s="79"/>
      <c r="T1567" s="79"/>
    </row>
    <row r="1568" spans="2:20">
      <c r="B1568" s="79"/>
      <c r="C1568" s="79"/>
      <c r="D1568" s="79"/>
      <c r="E1568" s="79"/>
      <c r="F1568" s="79"/>
      <c r="G1568" s="79"/>
      <c r="H1568" s="79"/>
      <c r="I1568" s="79"/>
      <c r="J1568" s="79"/>
      <c r="K1568" s="79"/>
      <c r="L1568" s="79"/>
      <c r="M1568" s="79"/>
      <c r="N1568" s="79"/>
      <c r="O1568" s="79"/>
      <c r="P1568" s="79"/>
      <c r="Q1568" s="79"/>
      <c r="R1568" s="79"/>
      <c r="S1568" s="79"/>
      <c r="T1568" s="79"/>
    </row>
    <row r="1569" spans="2:20">
      <c r="B1569" s="79"/>
      <c r="C1569" s="79"/>
      <c r="D1569" s="79"/>
      <c r="E1569" s="79"/>
      <c r="F1569" s="79"/>
      <c r="G1569" s="79"/>
      <c r="H1569" s="79"/>
      <c r="I1569" s="79"/>
      <c r="J1569" s="79"/>
      <c r="K1569" s="79"/>
      <c r="L1569" s="79"/>
      <c r="M1569" s="79"/>
      <c r="N1569" s="79"/>
      <c r="O1569" s="79"/>
      <c r="P1569" s="79"/>
      <c r="Q1569" s="79"/>
      <c r="R1569" s="79"/>
      <c r="S1569" s="79"/>
      <c r="T1569" s="79"/>
    </row>
    <row r="1570" spans="2:20">
      <c r="B1570" s="79"/>
      <c r="C1570" s="79"/>
      <c r="D1570" s="79"/>
      <c r="E1570" s="79"/>
      <c r="F1570" s="79"/>
      <c r="G1570" s="79"/>
      <c r="H1570" s="79"/>
      <c r="I1570" s="79"/>
      <c r="J1570" s="79"/>
      <c r="K1570" s="79"/>
      <c r="L1570" s="79"/>
      <c r="M1570" s="79"/>
      <c r="N1570" s="79"/>
      <c r="O1570" s="79"/>
      <c r="P1570" s="79"/>
      <c r="Q1570" s="79"/>
      <c r="R1570" s="79"/>
      <c r="S1570" s="79"/>
      <c r="T1570" s="79"/>
    </row>
    <row r="1571" spans="2:20">
      <c r="B1571" s="79"/>
      <c r="C1571" s="79"/>
      <c r="D1571" s="79"/>
      <c r="E1571" s="79"/>
      <c r="F1571" s="79"/>
      <c r="G1571" s="79"/>
      <c r="H1571" s="79"/>
      <c r="I1571" s="79"/>
      <c r="J1571" s="79"/>
      <c r="K1571" s="79"/>
      <c r="L1571" s="79"/>
      <c r="M1571" s="79"/>
      <c r="N1571" s="79"/>
      <c r="O1571" s="79"/>
      <c r="P1571" s="79"/>
      <c r="Q1571" s="79"/>
      <c r="R1571" s="79"/>
      <c r="S1571" s="79"/>
      <c r="T1571" s="79"/>
    </row>
    <row r="1572" spans="2:20">
      <c r="B1572" s="79"/>
      <c r="C1572" s="79"/>
      <c r="D1572" s="79"/>
      <c r="E1572" s="79"/>
      <c r="F1572" s="79"/>
      <c r="G1572" s="79"/>
      <c r="H1572" s="79"/>
      <c r="I1572" s="79"/>
      <c r="J1572" s="79"/>
      <c r="K1572" s="79"/>
      <c r="L1572" s="79"/>
      <c r="M1572" s="79"/>
      <c r="N1572" s="79"/>
      <c r="O1572" s="79"/>
      <c r="P1572" s="79"/>
      <c r="Q1572" s="79"/>
      <c r="R1572" s="79"/>
      <c r="S1572" s="79"/>
      <c r="T1572" s="79"/>
    </row>
    <row r="1573" spans="2:20">
      <c r="B1573" s="79"/>
      <c r="C1573" s="79"/>
      <c r="D1573" s="79"/>
      <c r="E1573" s="79"/>
      <c r="F1573" s="79"/>
      <c r="G1573" s="79"/>
      <c r="H1573" s="79"/>
      <c r="I1573" s="79"/>
      <c r="J1573" s="79"/>
      <c r="K1573" s="79"/>
      <c r="L1573" s="79"/>
      <c r="M1573" s="79"/>
      <c r="N1573" s="79"/>
      <c r="O1573" s="79"/>
      <c r="P1573" s="79"/>
      <c r="Q1573" s="79"/>
      <c r="R1573" s="79"/>
      <c r="S1573" s="79"/>
      <c r="T1573" s="79"/>
    </row>
    <row r="1574" spans="2:20">
      <c r="B1574" s="79"/>
      <c r="C1574" s="79"/>
      <c r="D1574" s="79"/>
      <c r="E1574" s="79"/>
      <c r="F1574" s="79"/>
      <c r="G1574" s="79"/>
      <c r="H1574" s="79"/>
      <c r="I1574" s="79"/>
      <c r="J1574" s="79"/>
      <c r="K1574" s="79"/>
      <c r="L1574" s="79"/>
      <c r="M1574" s="79"/>
      <c r="N1574" s="79"/>
      <c r="O1574" s="79"/>
      <c r="P1574" s="79"/>
      <c r="Q1574" s="79"/>
      <c r="R1574" s="79"/>
      <c r="S1574" s="79"/>
      <c r="T1574" s="79"/>
    </row>
    <row r="1575" spans="2:20">
      <c r="B1575" s="79"/>
      <c r="C1575" s="79"/>
      <c r="D1575" s="79"/>
      <c r="E1575" s="79"/>
      <c r="F1575" s="79"/>
      <c r="G1575" s="79"/>
      <c r="H1575" s="79"/>
      <c r="I1575" s="79"/>
      <c r="J1575" s="79"/>
      <c r="K1575" s="79"/>
      <c r="L1575" s="79"/>
      <c r="M1575" s="79"/>
      <c r="N1575" s="79"/>
      <c r="O1575" s="79"/>
      <c r="P1575" s="79"/>
      <c r="Q1575" s="79"/>
      <c r="R1575" s="79"/>
      <c r="S1575" s="79"/>
      <c r="T1575" s="79"/>
    </row>
    <row r="1576" spans="2:20">
      <c r="B1576" s="79"/>
      <c r="C1576" s="79"/>
      <c r="D1576" s="79"/>
      <c r="E1576" s="79"/>
      <c r="F1576" s="79"/>
      <c r="G1576" s="79"/>
      <c r="H1576" s="79"/>
      <c r="I1576" s="79"/>
      <c r="J1576" s="79"/>
      <c r="K1576" s="79"/>
      <c r="L1576" s="79"/>
      <c r="M1576" s="79"/>
      <c r="N1576" s="79"/>
      <c r="O1576" s="79"/>
      <c r="P1576" s="79"/>
      <c r="Q1576" s="79"/>
      <c r="R1576" s="79"/>
      <c r="S1576" s="79"/>
      <c r="T1576" s="79"/>
    </row>
    <row r="1577" spans="2:20">
      <c r="B1577" s="79"/>
      <c r="C1577" s="79"/>
      <c r="D1577" s="79"/>
      <c r="E1577" s="79"/>
      <c r="F1577" s="79"/>
      <c r="G1577" s="79"/>
      <c r="H1577" s="79"/>
      <c r="I1577" s="79"/>
      <c r="J1577" s="79"/>
      <c r="K1577" s="79"/>
      <c r="L1577" s="79"/>
      <c r="M1577" s="79"/>
      <c r="N1577" s="79"/>
      <c r="O1577" s="79"/>
      <c r="P1577" s="79"/>
      <c r="Q1577" s="79"/>
      <c r="R1577" s="79"/>
      <c r="S1577" s="79"/>
      <c r="T1577" s="79"/>
    </row>
    <row r="1578" spans="2:20">
      <c r="B1578" s="79"/>
      <c r="C1578" s="79"/>
      <c r="D1578" s="79"/>
      <c r="E1578" s="79"/>
      <c r="F1578" s="79"/>
      <c r="G1578" s="79"/>
      <c r="H1578" s="79"/>
      <c r="I1578" s="79"/>
      <c r="J1578" s="79"/>
      <c r="K1578" s="79"/>
      <c r="L1578" s="79"/>
      <c r="M1578" s="79"/>
      <c r="N1578" s="79"/>
      <c r="O1578" s="79"/>
      <c r="P1578" s="79"/>
      <c r="Q1578" s="79"/>
      <c r="R1578" s="79"/>
      <c r="S1578" s="79"/>
      <c r="T1578" s="79"/>
    </row>
    <row r="1579" spans="2:20">
      <c r="B1579" s="79"/>
      <c r="C1579" s="79"/>
      <c r="D1579" s="79"/>
      <c r="E1579" s="79"/>
      <c r="F1579" s="79"/>
      <c r="G1579" s="79"/>
      <c r="H1579" s="79"/>
      <c r="I1579" s="79"/>
      <c r="J1579" s="79"/>
      <c r="K1579" s="79"/>
      <c r="L1579" s="79"/>
      <c r="M1579" s="79"/>
      <c r="N1579" s="79"/>
      <c r="O1579" s="79"/>
      <c r="P1579" s="79"/>
      <c r="Q1579" s="79"/>
      <c r="R1579" s="79"/>
      <c r="S1579" s="79"/>
      <c r="T1579" s="79"/>
    </row>
    <row r="1580" spans="2:20">
      <c r="B1580" s="79"/>
      <c r="C1580" s="79"/>
      <c r="D1580" s="79"/>
      <c r="E1580" s="79"/>
      <c r="F1580" s="79"/>
      <c r="G1580" s="79"/>
      <c r="H1580" s="79"/>
      <c r="I1580" s="79"/>
      <c r="J1580" s="79"/>
      <c r="K1580" s="79"/>
      <c r="L1580" s="79"/>
      <c r="M1580" s="79"/>
      <c r="N1580" s="79"/>
      <c r="O1580" s="79"/>
      <c r="P1580" s="79"/>
      <c r="Q1580" s="79"/>
      <c r="R1580" s="79"/>
      <c r="S1580" s="79"/>
      <c r="T1580" s="79"/>
    </row>
    <row r="1581" spans="2:20">
      <c r="B1581" s="79"/>
      <c r="C1581" s="79"/>
      <c r="D1581" s="79"/>
      <c r="E1581" s="79"/>
      <c r="F1581" s="79"/>
      <c r="G1581" s="79"/>
      <c r="H1581" s="79"/>
      <c r="I1581" s="79"/>
      <c r="J1581" s="79"/>
      <c r="K1581" s="79"/>
      <c r="L1581" s="79"/>
      <c r="M1581" s="79"/>
      <c r="N1581" s="79"/>
      <c r="O1581" s="79"/>
      <c r="P1581" s="79"/>
      <c r="Q1581" s="79"/>
      <c r="R1581" s="79"/>
      <c r="S1581" s="79"/>
      <c r="T1581" s="79"/>
    </row>
    <row r="1582" spans="2:20">
      <c r="B1582" s="79"/>
      <c r="C1582" s="79"/>
      <c r="D1582" s="79"/>
      <c r="E1582" s="79"/>
      <c r="F1582" s="79"/>
      <c r="G1582" s="79"/>
      <c r="H1582" s="79"/>
      <c r="I1582" s="79"/>
      <c r="J1582" s="79"/>
      <c r="K1582" s="79"/>
      <c r="L1582" s="79"/>
      <c r="M1582" s="79"/>
      <c r="N1582" s="79"/>
      <c r="O1582" s="79"/>
      <c r="P1582" s="79"/>
      <c r="Q1582" s="79"/>
      <c r="R1582" s="79"/>
      <c r="S1582" s="79"/>
      <c r="T1582" s="79"/>
    </row>
    <row r="1583" spans="2:20">
      <c r="B1583" s="79"/>
      <c r="C1583" s="79"/>
      <c r="D1583" s="79"/>
      <c r="E1583" s="79"/>
      <c r="F1583" s="79"/>
      <c r="G1583" s="79"/>
      <c r="H1583" s="79"/>
      <c r="I1583" s="79"/>
      <c r="J1583" s="79"/>
      <c r="K1583" s="79"/>
      <c r="L1583" s="79"/>
      <c r="M1583" s="79"/>
      <c r="N1583" s="79"/>
      <c r="O1583" s="79"/>
      <c r="P1583" s="79"/>
      <c r="Q1583" s="79"/>
      <c r="R1583" s="79"/>
      <c r="S1583" s="79"/>
      <c r="T1583" s="79"/>
    </row>
    <row r="1584" spans="2:20">
      <c r="B1584" s="79"/>
      <c r="C1584" s="79"/>
      <c r="D1584" s="79"/>
      <c r="E1584" s="79"/>
      <c r="F1584" s="79"/>
      <c r="G1584" s="79"/>
      <c r="H1584" s="79"/>
      <c r="I1584" s="79"/>
      <c r="J1584" s="79"/>
      <c r="K1584" s="79"/>
      <c r="L1584" s="79"/>
      <c r="M1584" s="79"/>
      <c r="N1584" s="79"/>
      <c r="O1584" s="79"/>
      <c r="P1584" s="79"/>
      <c r="Q1584" s="79"/>
      <c r="R1584" s="79"/>
      <c r="S1584" s="79"/>
      <c r="T1584" s="79"/>
    </row>
    <row r="1585" spans="2:20">
      <c r="B1585" s="79"/>
      <c r="C1585" s="79"/>
      <c r="D1585" s="79"/>
      <c r="E1585" s="79"/>
      <c r="F1585" s="79"/>
      <c r="G1585" s="79"/>
      <c r="H1585" s="79"/>
      <c r="I1585" s="79"/>
      <c r="J1585" s="79"/>
      <c r="K1585" s="79"/>
      <c r="L1585" s="79"/>
      <c r="M1585" s="79"/>
      <c r="N1585" s="79"/>
      <c r="O1585" s="79"/>
      <c r="P1585" s="79"/>
      <c r="Q1585" s="79"/>
      <c r="R1585" s="79"/>
      <c r="S1585" s="79"/>
      <c r="T1585" s="79"/>
    </row>
    <row r="1586" spans="2:20">
      <c r="B1586" s="79"/>
      <c r="C1586" s="79"/>
      <c r="D1586" s="79"/>
      <c r="E1586" s="79"/>
      <c r="F1586" s="79"/>
      <c r="G1586" s="79"/>
      <c r="H1586" s="79"/>
      <c r="I1586" s="79"/>
      <c r="J1586" s="79"/>
      <c r="K1586" s="79"/>
      <c r="L1586" s="79"/>
      <c r="M1586" s="79"/>
      <c r="N1586" s="79"/>
      <c r="O1586" s="79"/>
      <c r="P1586" s="79"/>
      <c r="Q1586" s="79"/>
      <c r="R1586" s="79"/>
      <c r="S1586" s="79"/>
      <c r="T1586" s="79"/>
    </row>
    <row r="1587" spans="2:20">
      <c r="B1587" s="79"/>
      <c r="C1587" s="79"/>
      <c r="D1587" s="79"/>
      <c r="E1587" s="79"/>
      <c r="F1587" s="79"/>
      <c r="G1587" s="79"/>
      <c r="H1587" s="79"/>
      <c r="I1587" s="79"/>
      <c r="J1587" s="79"/>
      <c r="K1587" s="79"/>
      <c r="L1587" s="79"/>
      <c r="M1587" s="79"/>
      <c r="N1587" s="79"/>
      <c r="O1587" s="79"/>
      <c r="P1587" s="79"/>
      <c r="Q1587" s="79"/>
      <c r="R1587" s="79"/>
      <c r="S1587" s="79"/>
      <c r="T1587" s="79"/>
    </row>
    <row r="1588" spans="2:20">
      <c r="B1588" s="79"/>
      <c r="C1588" s="79"/>
      <c r="D1588" s="79"/>
      <c r="E1588" s="79"/>
      <c r="F1588" s="79"/>
      <c r="G1588" s="79"/>
      <c r="H1588" s="79"/>
      <c r="I1588" s="79"/>
      <c r="J1588" s="79"/>
      <c r="K1588" s="79"/>
      <c r="L1588" s="79"/>
      <c r="M1588" s="79"/>
      <c r="N1588" s="79"/>
      <c r="O1588" s="79"/>
      <c r="P1588" s="79"/>
      <c r="Q1588" s="79"/>
      <c r="R1588" s="79"/>
      <c r="S1588" s="79"/>
      <c r="T1588" s="79"/>
    </row>
    <row r="1589" spans="2:20">
      <c r="B1589" s="79"/>
      <c r="C1589" s="79"/>
      <c r="D1589" s="79"/>
      <c r="E1589" s="79"/>
      <c r="F1589" s="79"/>
      <c r="G1589" s="79"/>
      <c r="H1589" s="79"/>
      <c r="I1589" s="79"/>
      <c r="J1589" s="79"/>
      <c r="K1589" s="79"/>
      <c r="L1589" s="79"/>
      <c r="M1589" s="79"/>
      <c r="N1589" s="79"/>
      <c r="O1589" s="79"/>
      <c r="P1589" s="79"/>
      <c r="Q1589" s="79"/>
      <c r="R1589" s="79"/>
      <c r="S1589" s="79"/>
      <c r="T1589" s="79"/>
    </row>
    <row r="1590" spans="2:20">
      <c r="B1590" s="79"/>
      <c r="C1590" s="79"/>
      <c r="D1590" s="79"/>
      <c r="E1590" s="79"/>
      <c r="F1590" s="79"/>
      <c r="G1590" s="79"/>
      <c r="H1590" s="79"/>
      <c r="I1590" s="79"/>
      <c r="J1590" s="79"/>
      <c r="K1590" s="79"/>
      <c r="L1590" s="79"/>
      <c r="M1590" s="79"/>
      <c r="N1590" s="79"/>
      <c r="O1590" s="79"/>
      <c r="P1590" s="79"/>
      <c r="Q1590" s="79"/>
      <c r="R1590" s="79"/>
      <c r="S1590" s="79"/>
      <c r="T1590" s="79"/>
    </row>
    <row r="1591" spans="2:20">
      <c r="B1591" s="79"/>
      <c r="C1591" s="79"/>
      <c r="D1591" s="79"/>
      <c r="E1591" s="79"/>
      <c r="F1591" s="79"/>
      <c r="G1591" s="79"/>
      <c r="H1591" s="79"/>
      <c r="I1591" s="79"/>
      <c r="J1591" s="79"/>
      <c r="K1591" s="79"/>
      <c r="L1591" s="79"/>
      <c r="M1591" s="79"/>
      <c r="N1591" s="79"/>
      <c r="O1591" s="79"/>
      <c r="P1591" s="79"/>
      <c r="Q1591" s="79"/>
      <c r="R1591" s="79"/>
      <c r="S1591" s="79"/>
      <c r="T1591" s="79"/>
    </row>
    <row r="1592" spans="2:20">
      <c r="B1592" s="79"/>
      <c r="C1592" s="79"/>
      <c r="D1592" s="79"/>
      <c r="E1592" s="79"/>
      <c r="F1592" s="79"/>
      <c r="G1592" s="79"/>
      <c r="H1592" s="79"/>
      <c r="I1592" s="79"/>
      <c r="J1592" s="79"/>
      <c r="K1592" s="79"/>
      <c r="L1592" s="79"/>
      <c r="M1592" s="79"/>
      <c r="N1592" s="79"/>
      <c r="O1592" s="79"/>
      <c r="P1592" s="79"/>
      <c r="Q1592" s="79"/>
      <c r="R1592" s="79"/>
      <c r="S1592" s="79"/>
      <c r="T1592" s="79"/>
    </row>
    <row r="1593" spans="2:20">
      <c r="B1593" s="79"/>
      <c r="C1593" s="79"/>
      <c r="D1593" s="79"/>
      <c r="E1593" s="79"/>
      <c r="F1593" s="79"/>
      <c r="G1593" s="79"/>
      <c r="H1593" s="79"/>
      <c r="I1593" s="79"/>
      <c r="J1593" s="79"/>
      <c r="K1593" s="79"/>
      <c r="L1593" s="79"/>
      <c r="M1593" s="79"/>
      <c r="N1593" s="79"/>
      <c r="O1593" s="79"/>
      <c r="P1593" s="79"/>
      <c r="Q1593" s="79"/>
      <c r="R1593" s="79"/>
      <c r="S1593" s="79"/>
      <c r="T1593" s="79"/>
    </row>
    <row r="1594" spans="2:20">
      <c r="B1594" s="79"/>
      <c r="C1594" s="79"/>
      <c r="D1594" s="79"/>
      <c r="E1594" s="79"/>
      <c r="F1594" s="79"/>
      <c r="G1594" s="79"/>
      <c r="H1594" s="79"/>
      <c r="I1594" s="79"/>
      <c r="J1594" s="79"/>
      <c r="K1594" s="79"/>
      <c r="L1594" s="79"/>
      <c r="M1594" s="79"/>
      <c r="N1594" s="79"/>
      <c r="O1594" s="79"/>
      <c r="P1594" s="79"/>
      <c r="Q1594" s="79"/>
      <c r="R1594" s="79"/>
      <c r="S1594" s="79"/>
      <c r="T1594" s="79"/>
    </row>
    <row r="1595" spans="2:20">
      <c r="B1595" s="79"/>
      <c r="C1595" s="79"/>
      <c r="D1595" s="79"/>
      <c r="E1595" s="79"/>
      <c r="F1595" s="79"/>
      <c r="G1595" s="79"/>
      <c r="H1595" s="79"/>
      <c r="I1595" s="79"/>
      <c r="J1595" s="79"/>
      <c r="K1595" s="79"/>
      <c r="L1595" s="79"/>
      <c r="M1595" s="79"/>
      <c r="N1595" s="79"/>
      <c r="O1595" s="79"/>
      <c r="P1595" s="79"/>
      <c r="Q1595" s="79"/>
      <c r="R1595" s="79"/>
      <c r="S1595" s="79"/>
      <c r="T1595" s="79"/>
    </row>
    <row r="1596" spans="2:20">
      <c r="B1596" s="79"/>
      <c r="C1596" s="79"/>
      <c r="D1596" s="79"/>
      <c r="E1596" s="79"/>
      <c r="F1596" s="79"/>
      <c r="G1596" s="79"/>
      <c r="H1596" s="79"/>
      <c r="I1596" s="79"/>
      <c r="J1596" s="79"/>
      <c r="K1596" s="79"/>
      <c r="L1596" s="79"/>
      <c r="M1596" s="79"/>
      <c r="N1596" s="79"/>
      <c r="O1596" s="79"/>
      <c r="P1596" s="79"/>
      <c r="Q1596" s="79"/>
      <c r="R1596" s="79"/>
      <c r="S1596" s="79"/>
      <c r="T1596" s="79"/>
    </row>
    <row r="1597" spans="2:20">
      <c r="B1597" s="79"/>
      <c r="C1597" s="79"/>
      <c r="D1597" s="79"/>
      <c r="E1597" s="79"/>
      <c r="F1597" s="79"/>
      <c r="G1597" s="79"/>
      <c r="H1597" s="79"/>
      <c r="I1597" s="79"/>
      <c r="J1597" s="79"/>
      <c r="K1597" s="79"/>
      <c r="L1597" s="79"/>
      <c r="M1597" s="79"/>
      <c r="N1597" s="79"/>
      <c r="O1597" s="79"/>
      <c r="P1597" s="79"/>
      <c r="Q1597" s="79"/>
      <c r="R1597" s="79"/>
      <c r="S1597" s="79"/>
      <c r="T1597" s="79"/>
    </row>
    <row r="1598" spans="2:20">
      <c r="B1598" s="79"/>
      <c r="C1598" s="79"/>
      <c r="D1598" s="79"/>
      <c r="E1598" s="79"/>
      <c r="F1598" s="79"/>
      <c r="G1598" s="79"/>
      <c r="H1598" s="79"/>
      <c r="I1598" s="79"/>
      <c r="J1598" s="79"/>
      <c r="K1598" s="79"/>
      <c r="L1598" s="79"/>
      <c r="M1598" s="79"/>
      <c r="N1598" s="79"/>
      <c r="O1598" s="79"/>
      <c r="P1598" s="79"/>
      <c r="Q1598" s="79"/>
      <c r="R1598" s="79"/>
      <c r="S1598" s="79"/>
      <c r="T1598" s="79"/>
    </row>
    <row r="1599" spans="2:20">
      <c r="B1599" s="79"/>
      <c r="C1599" s="79"/>
      <c r="D1599" s="79"/>
      <c r="E1599" s="79"/>
      <c r="F1599" s="79"/>
      <c r="G1599" s="79"/>
      <c r="H1599" s="79"/>
      <c r="I1599" s="79"/>
      <c r="J1599" s="79"/>
      <c r="K1599" s="79"/>
      <c r="L1599" s="79"/>
      <c r="M1599" s="79"/>
      <c r="N1599" s="79"/>
      <c r="O1599" s="79"/>
      <c r="P1599" s="79"/>
      <c r="Q1599" s="79"/>
      <c r="R1599" s="79"/>
      <c r="S1599" s="79"/>
      <c r="T1599" s="79"/>
    </row>
    <row r="1600" spans="2:20">
      <c r="B1600" s="79"/>
      <c r="C1600" s="79"/>
      <c r="D1600" s="79"/>
      <c r="E1600" s="79"/>
      <c r="F1600" s="79"/>
      <c r="G1600" s="79"/>
      <c r="H1600" s="79"/>
      <c r="I1600" s="79"/>
      <c r="J1600" s="79"/>
      <c r="K1600" s="79"/>
      <c r="L1600" s="79"/>
      <c r="M1600" s="79"/>
      <c r="N1600" s="79"/>
      <c r="O1600" s="79"/>
      <c r="P1600" s="79"/>
      <c r="Q1600" s="79"/>
      <c r="R1600" s="79"/>
      <c r="S1600" s="79"/>
      <c r="T1600" s="79"/>
    </row>
    <row r="1601" spans="2:20">
      <c r="B1601" s="79"/>
      <c r="C1601" s="79"/>
      <c r="D1601" s="79"/>
      <c r="E1601" s="79"/>
      <c r="F1601" s="79"/>
      <c r="G1601" s="79"/>
      <c r="H1601" s="79"/>
      <c r="I1601" s="79"/>
      <c r="J1601" s="79"/>
      <c r="K1601" s="79"/>
      <c r="L1601" s="79"/>
      <c r="M1601" s="79"/>
      <c r="N1601" s="79"/>
      <c r="O1601" s="79"/>
      <c r="P1601" s="79"/>
      <c r="Q1601" s="79"/>
      <c r="R1601" s="79"/>
      <c r="S1601" s="79"/>
      <c r="T1601" s="79"/>
    </row>
    <row r="1602" spans="2:20">
      <c r="B1602" s="79"/>
      <c r="C1602" s="79"/>
      <c r="D1602" s="79"/>
      <c r="E1602" s="79"/>
      <c r="F1602" s="79"/>
      <c r="G1602" s="79"/>
      <c r="H1602" s="79"/>
      <c r="I1602" s="79"/>
      <c r="J1602" s="79"/>
      <c r="K1602" s="79"/>
      <c r="L1602" s="79"/>
      <c r="M1602" s="79"/>
      <c r="N1602" s="79"/>
      <c r="O1602" s="79"/>
      <c r="P1602" s="79"/>
      <c r="Q1602" s="79"/>
      <c r="R1602" s="79"/>
      <c r="S1602" s="79"/>
      <c r="T1602" s="79"/>
    </row>
    <row r="1603" spans="2:20">
      <c r="B1603" s="79"/>
      <c r="C1603" s="79"/>
      <c r="D1603" s="79"/>
      <c r="E1603" s="79"/>
      <c r="F1603" s="79"/>
      <c r="G1603" s="79"/>
      <c r="H1603" s="79"/>
      <c r="I1603" s="79"/>
      <c r="J1603" s="79"/>
      <c r="K1603" s="79"/>
      <c r="L1603" s="79"/>
      <c r="M1603" s="79"/>
      <c r="N1603" s="79"/>
      <c r="O1603" s="79"/>
      <c r="P1603" s="79"/>
      <c r="Q1603" s="79"/>
      <c r="R1603" s="79"/>
      <c r="S1603" s="79"/>
      <c r="T1603" s="79"/>
    </row>
    <row r="1604" spans="2:20">
      <c r="B1604" s="79"/>
      <c r="C1604" s="79"/>
      <c r="D1604" s="79"/>
      <c r="E1604" s="79"/>
      <c r="F1604" s="79"/>
      <c r="G1604" s="79"/>
      <c r="H1604" s="79"/>
      <c r="I1604" s="79"/>
      <c r="J1604" s="79"/>
      <c r="K1604" s="79"/>
      <c r="L1604" s="79"/>
      <c r="M1604" s="79"/>
      <c r="N1604" s="79"/>
      <c r="O1604" s="79"/>
      <c r="P1604" s="79"/>
      <c r="Q1604" s="79"/>
      <c r="R1604" s="79"/>
      <c r="S1604" s="79"/>
      <c r="T1604" s="79"/>
    </row>
    <row r="1605" spans="2:20">
      <c r="B1605" s="79"/>
      <c r="C1605" s="79"/>
      <c r="D1605" s="79"/>
      <c r="E1605" s="79"/>
      <c r="F1605" s="79"/>
      <c r="G1605" s="79"/>
      <c r="H1605" s="79"/>
      <c r="I1605" s="79"/>
      <c r="J1605" s="79"/>
      <c r="K1605" s="79"/>
      <c r="L1605" s="79"/>
      <c r="M1605" s="79"/>
      <c r="N1605" s="79"/>
      <c r="O1605" s="79"/>
      <c r="P1605" s="79"/>
      <c r="Q1605" s="79"/>
      <c r="R1605" s="79"/>
      <c r="S1605" s="79"/>
      <c r="T1605" s="79"/>
    </row>
    <row r="1606" spans="2:20">
      <c r="B1606" s="79"/>
      <c r="C1606" s="79"/>
      <c r="D1606" s="79"/>
      <c r="E1606" s="79"/>
      <c r="F1606" s="79"/>
      <c r="G1606" s="79"/>
      <c r="H1606" s="79"/>
      <c r="I1606" s="79"/>
      <c r="J1606" s="79"/>
      <c r="K1606" s="79"/>
      <c r="L1606" s="79"/>
      <c r="M1606" s="79"/>
      <c r="N1606" s="79"/>
      <c r="O1606" s="79"/>
      <c r="P1606" s="79"/>
      <c r="Q1606" s="79"/>
      <c r="R1606" s="79"/>
      <c r="S1606" s="79"/>
      <c r="T1606" s="79"/>
    </row>
    <row r="1607" spans="2:20">
      <c r="B1607" s="79"/>
      <c r="C1607" s="79"/>
      <c r="D1607" s="79"/>
      <c r="E1607" s="79"/>
      <c r="F1607" s="79"/>
      <c r="G1607" s="79"/>
      <c r="H1607" s="79"/>
      <c r="I1607" s="79"/>
      <c r="J1607" s="79"/>
      <c r="K1607" s="79"/>
      <c r="L1607" s="79"/>
      <c r="M1607" s="79"/>
      <c r="N1607" s="79"/>
      <c r="O1607" s="79"/>
      <c r="P1607" s="79"/>
      <c r="Q1607" s="79"/>
      <c r="R1607" s="79"/>
      <c r="S1607" s="79"/>
      <c r="T1607" s="79"/>
    </row>
    <row r="1608" spans="2:20">
      <c r="B1608" s="79"/>
      <c r="C1608" s="79"/>
      <c r="D1608" s="79"/>
      <c r="E1608" s="79"/>
      <c r="F1608" s="79"/>
      <c r="G1608" s="79"/>
      <c r="H1608" s="79"/>
      <c r="I1608" s="79"/>
      <c r="J1608" s="79"/>
      <c r="K1608" s="79"/>
      <c r="L1608" s="79"/>
      <c r="M1608" s="79"/>
      <c r="N1608" s="79"/>
      <c r="O1608" s="79"/>
      <c r="P1608" s="79"/>
      <c r="Q1608" s="79"/>
      <c r="R1608" s="79"/>
      <c r="S1608" s="79"/>
      <c r="T1608" s="79"/>
    </row>
    <row r="1609" spans="2:20">
      <c r="B1609" s="79"/>
      <c r="C1609" s="79"/>
      <c r="D1609" s="79"/>
      <c r="E1609" s="79"/>
      <c r="F1609" s="79"/>
      <c r="G1609" s="79"/>
      <c r="H1609" s="79"/>
      <c r="I1609" s="79"/>
      <c r="J1609" s="79"/>
      <c r="K1609" s="79"/>
      <c r="L1609" s="79"/>
      <c r="M1609" s="79"/>
      <c r="N1609" s="79"/>
      <c r="O1609" s="79"/>
      <c r="P1609" s="79"/>
      <c r="Q1609" s="79"/>
      <c r="R1609" s="79"/>
      <c r="S1609" s="79"/>
      <c r="T1609" s="79"/>
    </row>
    <row r="1610" spans="2:20">
      <c r="B1610" s="79"/>
      <c r="C1610" s="79"/>
      <c r="D1610" s="79"/>
      <c r="E1610" s="79"/>
      <c r="F1610" s="79"/>
      <c r="G1610" s="79"/>
      <c r="H1610" s="79"/>
      <c r="I1610" s="79"/>
      <c r="J1610" s="79"/>
      <c r="K1610" s="79"/>
      <c r="L1610" s="79"/>
      <c r="M1610" s="79"/>
      <c r="N1610" s="79"/>
      <c r="O1610" s="79"/>
      <c r="P1610" s="79"/>
      <c r="Q1610" s="79"/>
      <c r="R1610" s="79"/>
      <c r="S1610" s="79"/>
      <c r="T1610" s="79"/>
    </row>
    <row r="1611" spans="2:20">
      <c r="B1611" s="79"/>
      <c r="C1611" s="79"/>
      <c r="D1611" s="79"/>
      <c r="E1611" s="79"/>
      <c r="F1611" s="79"/>
      <c r="G1611" s="79"/>
      <c r="H1611" s="79"/>
      <c r="I1611" s="79"/>
      <c r="J1611" s="79"/>
      <c r="K1611" s="79"/>
      <c r="L1611" s="79"/>
      <c r="M1611" s="79"/>
      <c r="N1611" s="79"/>
      <c r="O1611" s="79"/>
      <c r="P1611" s="79"/>
      <c r="Q1611" s="79"/>
      <c r="R1611" s="79"/>
      <c r="S1611" s="79"/>
      <c r="T1611" s="79"/>
    </row>
    <row r="1612" spans="2:20">
      <c r="B1612" s="79"/>
      <c r="C1612" s="79"/>
      <c r="D1612" s="79"/>
      <c r="E1612" s="79"/>
      <c r="F1612" s="79"/>
      <c r="G1612" s="79"/>
      <c r="H1612" s="79"/>
      <c r="I1612" s="79"/>
      <c r="J1612" s="79"/>
      <c r="K1612" s="79"/>
      <c r="L1612" s="79"/>
      <c r="M1612" s="79"/>
      <c r="N1612" s="79"/>
      <c r="O1612" s="79"/>
      <c r="P1612" s="79"/>
      <c r="Q1612" s="79"/>
      <c r="R1612" s="79"/>
      <c r="S1612" s="79"/>
      <c r="T1612" s="79"/>
    </row>
    <row r="1613" spans="2:20">
      <c r="B1613" s="79"/>
      <c r="C1613" s="79"/>
      <c r="D1613" s="79"/>
      <c r="E1613" s="79"/>
      <c r="F1613" s="79"/>
      <c r="G1613" s="79"/>
      <c r="H1613" s="79"/>
      <c r="I1613" s="79"/>
      <c r="J1613" s="79"/>
      <c r="K1613" s="79"/>
      <c r="L1613" s="79"/>
      <c r="M1613" s="79"/>
      <c r="N1613" s="79"/>
      <c r="O1613" s="79"/>
      <c r="P1613" s="79"/>
      <c r="Q1613" s="79"/>
      <c r="R1613" s="79"/>
      <c r="S1613" s="79"/>
      <c r="T1613" s="79"/>
    </row>
    <row r="1614" spans="2:20">
      <c r="B1614" s="79"/>
      <c r="C1614" s="79"/>
      <c r="D1614" s="79"/>
      <c r="E1614" s="79"/>
      <c r="F1614" s="79"/>
      <c r="G1614" s="79"/>
      <c r="H1614" s="79"/>
      <c r="I1614" s="79"/>
      <c r="J1614" s="79"/>
      <c r="K1614" s="79"/>
      <c r="L1614" s="79"/>
      <c r="M1614" s="79"/>
      <c r="N1614" s="79"/>
      <c r="O1614" s="79"/>
      <c r="P1614" s="79"/>
      <c r="Q1614" s="79"/>
      <c r="R1614" s="79"/>
      <c r="S1614" s="79"/>
      <c r="T1614" s="79"/>
    </row>
    <row r="1615" spans="2:20">
      <c r="B1615" s="79"/>
      <c r="C1615" s="79"/>
      <c r="D1615" s="79"/>
      <c r="E1615" s="79"/>
      <c r="F1615" s="79"/>
      <c r="G1615" s="79"/>
      <c r="H1615" s="79"/>
      <c r="I1615" s="79"/>
      <c r="J1615" s="79"/>
      <c r="K1615" s="79"/>
      <c r="L1615" s="79"/>
      <c r="M1615" s="79"/>
      <c r="N1615" s="79"/>
      <c r="O1615" s="79"/>
      <c r="P1615" s="79"/>
      <c r="Q1615" s="79"/>
      <c r="R1615" s="79"/>
      <c r="S1615" s="79"/>
      <c r="T1615" s="79"/>
    </row>
    <row r="1616" spans="2:20">
      <c r="B1616" s="79"/>
      <c r="C1616" s="79"/>
      <c r="D1616" s="79"/>
      <c r="E1616" s="79"/>
      <c r="F1616" s="79"/>
      <c r="G1616" s="79"/>
      <c r="H1616" s="79"/>
      <c r="I1616" s="79"/>
      <c r="J1616" s="79"/>
      <c r="K1616" s="79"/>
      <c r="L1616" s="79"/>
      <c r="M1616" s="79"/>
      <c r="N1616" s="79"/>
      <c r="O1616" s="79"/>
      <c r="P1616" s="79"/>
      <c r="Q1616" s="79"/>
      <c r="R1616" s="79"/>
      <c r="S1616" s="79"/>
      <c r="T1616" s="79"/>
    </row>
    <row r="1617" spans="2:20">
      <c r="B1617" s="79"/>
      <c r="C1617" s="79"/>
      <c r="D1617" s="79"/>
      <c r="E1617" s="79"/>
      <c r="F1617" s="79"/>
      <c r="G1617" s="79"/>
      <c r="H1617" s="79"/>
      <c r="I1617" s="79"/>
      <c r="J1617" s="79"/>
      <c r="K1617" s="79"/>
      <c r="L1617" s="79"/>
      <c r="M1617" s="79"/>
      <c r="N1617" s="79"/>
      <c r="O1617" s="79"/>
      <c r="P1617" s="79"/>
      <c r="Q1617" s="79"/>
      <c r="R1617" s="79"/>
      <c r="S1617" s="79"/>
      <c r="T1617" s="79"/>
    </row>
    <row r="1618" spans="2:20">
      <c r="B1618" s="79"/>
      <c r="C1618" s="79"/>
      <c r="D1618" s="79"/>
      <c r="E1618" s="79"/>
      <c r="F1618" s="79"/>
      <c r="G1618" s="79"/>
      <c r="H1618" s="79"/>
      <c r="I1618" s="79"/>
      <c r="J1618" s="79"/>
      <c r="K1618" s="79"/>
      <c r="L1618" s="79"/>
      <c r="M1618" s="79"/>
      <c r="N1618" s="79"/>
      <c r="O1618" s="79"/>
      <c r="P1618" s="79"/>
      <c r="Q1618" s="79"/>
      <c r="R1618" s="79"/>
      <c r="S1618" s="79"/>
      <c r="T1618" s="79"/>
    </row>
    <row r="1619" spans="2:20">
      <c r="B1619" s="79"/>
      <c r="C1619" s="79"/>
      <c r="D1619" s="79"/>
      <c r="E1619" s="79"/>
      <c r="F1619" s="79"/>
      <c r="G1619" s="79"/>
      <c r="H1619" s="79"/>
      <c r="I1619" s="79"/>
      <c r="J1619" s="79"/>
      <c r="K1619" s="79"/>
      <c r="L1619" s="79"/>
      <c r="M1619" s="79"/>
      <c r="N1619" s="79"/>
      <c r="O1619" s="79"/>
      <c r="P1619" s="79"/>
      <c r="Q1619" s="79"/>
      <c r="R1619" s="79"/>
      <c r="S1619" s="79"/>
      <c r="T1619" s="79"/>
    </row>
    <row r="1620" spans="2:20">
      <c r="B1620" s="79"/>
      <c r="C1620" s="79"/>
      <c r="D1620" s="79"/>
      <c r="E1620" s="79"/>
      <c r="F1620" s="79"/>
      <c r="G1620" s="79"/>
      <c r="H1620" s="79"/>
      <c r="I1620" s="79"/>
      <c r="J1620" s="79"/>
      <c r="K1620" s="79"/>
      <c r="L1620" s="79"/>
      <c r="M1620" s="79"/>
      <c r="N1620" s="79"/>
      <c r="O1620" s="79"/>
      <c r="P1620" s="79"/>
      <c r="Q1620" s="79"/>
      <c r="R1620" s="79"/>
      <c r="S1620" s="79"/>
      <c r="T1620" s="79"/>
    </row>
    <row r="1621" spans="2:20">
      <c r="B1621" s="79"/>
      <c r="C1621" s="79"/>
      <c r="D1621" s="79"/>
      <c r="E1621" s="79"/>
      <c r="F1621" s="79"/>
      <c r="G1621" s="79"/>
      <c r="H1621" s="79"/>
      <c r="I1621" s="79"/>
      <c r="J1621" s="79"/>
      <c r="K1621" s="79"/>
      <c r="L1621" s="79"/>
      <c r="M1621" s="79"/>
      <c r="N1621" s="79"/>
      <c r="O1621" s="79"/>
      <c r="P1621" s="79"/>
      <c r="Q1621" s="79"/>
      <c r="R1621" s="79"/>
      <c r="S1621" s="79"/>
      <c r="T1621" s="79"/>
    </row>
    <row r="1622" spans="2:20">
      <c r="B1622" s="79"/>
      <c r="C1622" s="79"/>
      <c r="D1622" s="79"/>
      <c r="E1622" s="79"/>
      <c r="F1622" s="79"/>
      <c r="G1622" s="79"/>
      <c r="H1622" s="79"/>
      <c r="I1622" s="79"/>
      <c r="J1622" s="79"/>
      <c r="K1622" s="79"/>
      <c r="L1622" s="79"/>
      <c r="M1622" s="79"/>
      <c r="N1622" s="79"/>
      <c r="O1622" s="79"/>
      <c r="P1622" s="79"/>
      <c r="Q1622" s="79"/>
      <c r="R1622" s="79"/>
      <c r="S1622" s="79"/>
      <c r="T1622" s="79"/>
    </row>
    <row r="1623" spans="2:20">
      <c r="B1623" s="79"/>
      <c r="C1623" s="79"/>
      <c r="D1623" s="79"/>
      <c r="E1623" s="79"/>
      <c r="F1623" s="79"/>
      <c r="G1623" s="79"/>
      <c r="H1623" s="79"/>
      <c r="I1623" s="79"/>
      <c r="J1623" s="79"/>
      <c r="K1623" s="79"/>
      <c r="L1623" s="79"/>
      <c r="M1623" s="79"/>
      <c r="N1623" s="79"/>
      <c r="O1623" s="79"/>
      <c r="P1623" s="79"/>
      <c r="Q1623" s="79"/>
      <c r="R1623" s="79"/>
      <c r="S1623" s="79"/>
      <c r="T1623" s="79"/>
    </row>
    <row r="1624" spans="2:20">
      <c r="B1624" s="79"/>
      <c r="C1624" s="79"/>
      <c r="D1624" s="79"/>
      <c r="E1624" s="79"/>
      <c r="F1624" s="79"/>
      <c r="G1624" s="79"/>
      <c r="H1624" s="79"/>
      <c r="I1624" s="79"/>
      <c r="J1624" s="79"/>
      <c r="K1624" s="79"/>
      <c r="L1624" s="79"/>
      <c r="M1624" s="79"/>
      <c r="N1624" s="79"/>
      <c r="O1624" s="79"/>
      <c r="P1624" s="79"/>
      <c r="Q1624" s="79"/>
      <c r="R1624" s="79"/>
      <c r="S1624" s="79"/>
      <c r="T1624" s="79"/>
    </row>
    <row r="1625" spans="2:20">
      <c r="B1625" s="79"/>
      <c r="C1625" s="79"/>
      <c r="D1625" s="79"/>
      <c r="E1625" s="79"/>
      <c r="F1625" s="79"/>
      <c r="G1625" s="79"/>
      <c r="H1625" s="79"/>
      <c r="I1625" s="79"/>
      <c r="J1625" s="79"/>
      <c r="K1625" s="79"/>
      <c r="L1625" s="79"/>
      <c r="M1625" s="79"/>
      <c r="N1625" s="79"/>
      <c r="O1625" s="79"/>
      <c r="P1625" s="79"/>
      <c r="Q1625" s="79"/>
      <c r="R1625" s="79"/>
      <c r="S1625" s="79"/>
      <c r="T1625" s="79"/>
    </row>
    <row r="1626" spans="2:20">
      <c r="B1626" s="79"/>
      <c r="C1626" s="79"/>
      <c r="D1626" s="79"/>
      <c r="E1626" s="79"/>
      <c r="F1626" s="79"/>
      <c r="G1626" s="79"/>
      <c r="H1626" s="79"/>
      <c r="I1626" s="79"/>
      <c r="J1626" s="79"/>
      <c r="K1626" s="79"/>
      <c r="L1626" s="79"/>
      <c r="M1626" s="79"/>
      <c r="N1626" s="79"/>
      <c r="O1626" s="79"/>
      <c r="P1626" s="79"/>
      <c r="Q1626" s="79"/>
      <c r="R1626" s="79"/>
      <c r="S1626" s="79"/>
      <c r="T1626" s="79"/>
    </row>
    <row r="1627" spans="2:20">
      <c r="B1627" s="79"/>
      <c r="C1627" s="79"/>
      <c r="D1627" s="79"/>
      <c r="E1627" s="79"/>
      <c r="F1627" s="79"/>
      <c r="G1627" s="79"/>
      <c r="H1627" s="79"/>
      <c r="I1627" s="79"/>
      <c r="J1627" s="79"/>
      <c r="K1627" s="79"/>
      <c r="L1627" s="79"/>
      <c r="M1627" s="79"/>
      <c r="N1627" s="79"/>
      <c r="O1627" s="79"/>
      <c r="P1627" s="79"/>
      <c r="Q1627" s="79"/>
      <c r="R1627" s="79"/>
      <c r="S1627" s="79"/>
      <c r="T1627" s="79"/>
    </row>
    <row r="1628" spans="2:20">
      <c r="B1628" s="79"/>
      <c r="C1628" s="79"/>
      <c r="D1628" s="79"/>
      <c r="E1628" s="79"/>
      <c r="F1628" s="79"/>
      <c r="G1628" s="79"/>
      <c r="H1628" s="79"/>
      <c r="I1628" s="79"/>
      <c r="J1628" s="79"/>
      <c r="K1628" s="79"/>
      <c r="L1628" s="79"/>
      <c r="M1628" s="79"/>
      <c r="N1628" s="79"/>
      <c r="O1628" s="79"/>
      <c r="P1628" s="79"/>
      <c r="Q1628" s="79"/>
      <c r="R1628" s="79"/>
      <c r="S1628" s="79"/>
      <c r="T1628" s="79"/>
    </row>
    <row r="1629" spans="2:20">
      <c r="B1629" s="79"/>
      <c r="C1629" s="79"/>
      <c r="D1629" s="79"/>
      <c r="E1629" s="79"/>
      <c r="F1629" s="79"/>
      <c r="G1629" s="79"/>
      <c r="H1629" s="79"/>
      <c r="I1629" s="79"/>
      <c r="J1629" s="79"/>
      <c r="K1629" s="79"/>
      <c r="L1629" s="79"/>
      <c r="M1629" s="79"/>
      <c r="N1629" s="79"/>
      <c r="O1629" s="79"/>
      <c r="P1629" s="79"/>
      <c r="Q1629" s="79"/>
      <c r="R1629" s="79"/>
      <c r="S1629" s="79"/>
      <c r="T1629" s="79"/>
    </row>
    <row r="1630" spans="2:20">
      <c r="B1630" s="79"/>
      <c r="C1630" s="79"/>
      <c r="D1630" s="79"/>
      <c r="E1630" s="79"/>
      <c r="F1630" s="79"/>
      <c r="G1630" s="79"/>
      <c r="H1630" s="79"/>
      <c r="I1630" s="79"/>
      <c r="J1630" s="79"/>
      <c r="K1630" s="79"/>
      <c r="L1630" s="79"/>
      <c r="M1630" s="79"/>
      <c r="N1630" s="79"/>
      <c r="O1630" s="79"/>
      <c r="P1630" s="79"/>
      <c r="Q1630" s="79"/>
      <c r="R1630" s="79"/>
      <c r="S1630" s="79"/>
      <c r="T1630" s="79"/>
    </row>
    <row r="1631" spans="2:20">
      <c r="B1631" s="79"/>
      <c r="C1631" s="79"/>
      <c r="D1631" s="79"/>
      <c r="E1631" s="79"/>
      <c r="F1631" s="79"/>
      <c r="G1631" s="79"/>
      <c r="H1631" s="79"/>
      <c r="I1631" s="79"/>
      <c r="J1631" s="79"/>
      <c r="K1631" s="79"/>
      <c r="L1631" s="79"/>
      <c r="M1631" s="79"/>
      <c r="N1631" s="79"/>
      <c r="O1631" s="79"/>
      <c r="P1631" s="79"/>
      <c r="Q1631" s="79"/>
      <c r="R1631" s="79"/>
      <c r="S1631" s="79"/>
      <c r="T1631" s="79"/>
    </row>
    <row r="1632" spans="2:20">
      <c r="B1632" s="79"/>
      <c r="C1632" s="79"/>
      <c r="D1632" s="79"/>
      <c r="E1632" s="79"/>
      <c r="F1632" s="79"/>
      <c r="G1632" s="79"/>
      <c r="H1632" s="79"/>
      <c r="I1632" s="79"/>
      <c r="J1632" s="79"/>
      <c r="K1632" s="79"/>
      <c r="L1632" s="79"/>
      <c r="M1632" s="79"/>
      <c r="N1632" s="79"/>
      <c r="O1632" s="79"/>
      <c r="P1632" s="79"/>
      <c r="Q1632" s="79"/>
      <c r="R1632" s="79"/>
      <c r="S1632" s="79"/>
      <c r="T1632" s="79"/>
    </row>
    <row r="1633" spans="2:20">
      <c r="B1633" s="79"/>
      <c r="C1633" s="79"/>
      <c r="D1633" s="79"/>
      <c r="E1633" s="79"/>
      <c r="F1633" s="79"/>
      <c r="G1633" s="79"/>
      <c r="H1633" s="79"/>
      <c r="I1633" s="79"/>
      <c r="J1633" s="79"/>
      <c r="K1633" s="79"/>
      <c r="L1633" s="79"/>
      <c r="M1633" s="79"/>
      <c r="N1633" s="79"/>
      <c r="O1633" s="79"/>
      <c r="P1633" s="79"/>
      <c r="Q1633" s="79"/>
      <c r="R1633" s="79"/>
      <c r="S1633" s="79"/>
      <c r="T1633" s="79"/>
    </row>
    <row r="1634" spans="2:20">
      <c r="B1634" s="79"/>
      <c r="C1634" s="79"/>
      <c r="D1634" s="79"/>
      <c r="E1634" s="79"/>
      <c r="F1634" s="79"/>
      <c r="G1634" s="79"/>
      <c r="H1634" s="79"/>
      <c r="I1634" s="79"/>
      <c r="J1634" s="79"/>
      <c r="K1634" s="79"/>
      <c r="L1634" s="79"/>
      <c r="M1634" s="79"/>
      <c r="N1634" s="79"/>
      <c r="O1634" s="79"/>
      <c r="P1634" s="79"/>
      <c r="Q1634" s="79"/>
      <c r="R1634" s="79"/>
      <c r="S1634" s="79"/>
      <c r="T1634" s="79"/>
    </row>
    <row r="1635" spans="2:20">
      <c r="B1635" s="79"/>
      <c r="C1635" s="79"/>
      <c r="D1635" s="79"/>
      <c r="E1635" s="79"/>
      <c r="F1635" s="79"/>
      <c r="G1635" s="79"/>
      <c r="H1635" s="79"/>
      <c r="I1635" s="79"/>
      <c r="J1635" s="79"/>
      <c r="K1635" s="79"/>
      <c r="L1635" s="79"/>
      <c r="M1635" s="79"/>
      <c r="N1635" s="79"/>
      <c r="O1635" s="79"/>
      <c r="P1635" s="79"/>
      <c r="Q1635" s="79"/>
      <c r="R1635" s="79"/>
      <c r="S1635" s="79"/>
      <c r="T1635" s="79"/>
    </row>
    <row r="1636" spans="2:20">
      <c r="B1636" s="79"/>
      <c r="C1636" s="79"/>
      <c r="D1636" s="79"/>
      <c r="E1636" s="79"/>
      <c r="F1636" s="79"/>
      <c r="G1636" s="79"/>
      <c r="H1636" s="79"/>
      <c r="I1636" s="79"/>
      <c r="J1636" s="79"/>
      <c r="K1636" s="79"/>
      <c r="L1636" s="79"/>
      <c r="M1636" s="79"/>
      <c r="N1636" s="79"/>
      <c r="O1636" s="79"/>
      <c r="P1636" s="79"/>
      <c r="Q1636" s="79"/>
      <c r="R1636" s="79"/>
      <c r="S1636" s="79"/>
      <c r="T1636" s="79"/>
    </row>
    <row r="1637" spans="2:20">
      <c r="B1637" s="79"/>
      <c r="C1637" s="79"/>
      <c r="D1637" s="79"/>
      <c r="E1637" s="79"/>
      <c r="F1637" s="79"/>
      <c r="G1637" s="79"/>
      <c r="H1637" s="79"/>
      <c r="I1637" s="79"/>
      <c r="J1637" s="79"/>
      <c r="K1637" s="79"/>
      <c r="L1637" s="79"/>
      <c r="M1637" s="79"/>
      <c r="N1637" s="79"/>
      <c r="O1637" s="79"/>
      <c r="P1637" s="79"/>
      <c r="Q1637" s="79"/>
      <c r="R1637" s="79"/>
      <c r="S1637" s="79"/>
      <c r="T1637" s="79"/>
    </row>
    <row r="1638" spans="2:20">
      <c r="B1638" s="79"/>
      <c r="C1638" s="79"/>
      <c r="D1638" s="79"/>
      <c r="E1638" s="79"/>
      <c r="F1638" s="79"/>
      <c r="G1638" s="79"/>
      <c r="H1638" s="79"/>
      <c r="I1638" s="79"/>
      <c r="J1638" s="79"/>
      <c r="K1638" s="79"/>
      <c r="L1638" s="79"/>
      <c r="M1638" s="79"/>
      <c r="N1638" s="79"/>
      <c r="O1638" s="79"/>
      <c r="P1638" s="79"/>
      <c r="Q1638" s="79"/>
      <c r="R1638" s="79"/>
      <c r="S1638" s="79"/>
      <c r="T1638" s="79"/>
    </row>
    <row r="1639" spans="2:20">
      <c r="B1639" s="79"/>
      <c r="C1639" s="79"/>
      <c r="D1639" s="79"/>
      <c r="E1639" s="79"/>
      <c r="F1639" s="79"/>
      <c r="G1639" s="79"/>
      <c r="H1639" s="79"/>
      <c r="I1639" s="79"/>
      <c r="J1639" s="79"/>
      <c r="K1639" s="79"/>
      <c r="L1639" s="79"/>
      <c r="M1639" s="79"/>
      <c r="N1639" s="79"/>
      <c r="O1639" s="79"/>
      <c r="P1639" s="79"/>
      <c r="Q1639" s="79"/>
      <c r="R1639" s="79"/>
      <c r="S1639" s="79"/>
      <c r="T1639" s="79"/>
    </row>
    <row r="1640" spans="2:20">
      <c r="B1640" s="79"/>
      <c r="C1640" s="79"/>
      <c r="D1640" s="79"/>
      <c r="E1640" s="79"/>
      <c r="F1640" s="79"/>
      <c r="G1640" s="79"/>
      <c r="H1640" s="79"/>
      <c r="I1640" s="79"/>
      <c r="J1640" s="79"/>
      <c r="K1640" s="79"/>
      <c r="L1640" s="79"/>
      <c r="M1640" s="79"/>
      <c r="N1640" s="79"/>
      <c r="O1640" s="79"/>
      <c r="P1640" s="79"/>
      <c r="Q1640" s="79"/>
      <c r="R1640" s="79"/>
      <c r="S1640" s="79"/>
      <c r="T1640" s="79"/>
    </row>
    <row r="1641" spans="2:20">
      <c r="B1641" s="79"/>
      <c r="C1641" s="79"/>
      <c r="D1641" s="79"/>
      <c r="E1641" s="79"/>
      <c r="F1641" s="79"/>
      <c r="G1641" s="79"/>
      <c r="H1641" s="79"/>
      <c r="I1641" s="79"/>
      <c r="J1641" s="79"/>
      <c r="K1641" s="79"/>
      <c r="L1641" s="79"/>
      <c r="M1641" s="79"/>
      <c r="N1641" s="79"/>
      <c r="O1641" s="79"/>
      <c r="P1641" s="79"/>
      <c r="Q1641" s="79"/>
      <c r="R1641" s="79"/>
      <c r="S1641" s="79"/>
      <c r="T1641" s="79"/>
    </row>
    <row r="1642" spans="2:20">
      <c r="B1642" s="79"/>
      <c r="C1642" s="79"/>
      <c r="D1642" s="79"/>
      <c r="E1642" s="79"/>
      <c r="F1642" s="79"/>
      <c r="G1642" s="79"/>
      <c r="H1642" s="79"/>
      <c r="I1642" s="79"/>
      <c r="J1642" s="79"/>
      <c r="K1642" s="79"/>
      <c r="L1642" s="79"/>
      <c r="M1642" s="79"/>
      <c r="N1642" s="79"/>
      <c r="O1642" s="79"/>
      <c r="P1642" s="79"/>
      <c r="Q1642" s="79"/>
      <c r="R1642" s="79"/>
      <c r="S1642" s="79"/>
      <c r="T1642" s="79"/>
    </row>
    <row r="1643" spans="2:20">
      <c r="B1643" s="79"/>
      <c r="C1643" s="79"/>
      <c r="D1643" s="79"/>
      <c r="E1643" s="79"/>
      <c r="F1643" s="79"/>
      <c r="G1643" s="79"/>
      <c r="H1643" s="79"/>
      <c r="I1643" s="79"/>
      <c r="J1643" s="79"/>
      <c r="K1643" s="79"/>
      <c r="L1643" s="79"/>
      <c r="M1643" s="79"/>
      <c r="N1643" s="79"/>
      <c r="O1643" s="79"/>
      <c r="P1643" s="79"/>
      <c r="Q1643" s="79"/>
      <c r="R1643" s="79"/>
      <c r="S1643" s="79"/>
      <c r="T1643" s="79"/>
    </row>
    <row r="1644" spans="2:20">
      <c r="B1644" s="79"/>
      <c r="C1644" s="79"/>
      <c r="D1644" s="79"/>
      <c r="E1644" s="79"/>
      <c r="F1644" s="79"/>
      <c r="G1644" s="79"/>
      <c r="H1644" s="79"/>
      <c r="I1644" s="79"/>
      <c r="J1644" s="79"/>
      <c r="K1644" s="79"/>
      <c r="L1644" s="79"/>
      <c r="M1644" s="79"/>
      <c r="N1644" s="79"/>
      <c r="O1644" s="79"/>
      <c r="P1644" s="79"/>
      <c r="Q1644" s="79"/>
      <c r="R1644" s="79"/>
      <c r="S1644" s="79"/>
      <c r="T1644" s="79"/>
    </row>
    <row r="1645" spans="2:20">
      <c r="B1645" s="79"/>
      <c r="C1645" s="79"/>
      <c r="D1645" s="79"/>
      <c r="E1645" s="79"/>
      <c r="F1645" s="79"/>
      <c r="G1645" s="79"/>
      <c r="H1645" s="79"/>
      <c r="I1645" s="79"/>
      <c r="J1645" s="79"/>
      <c r="K1645" s="79"/>
      <c r="L1645" s="79"/>
      <c r="M1645" s="79"/>
      <c r="N1645" s="79"/>
      <c r="O1645" s="79"/>
      <c r="P1645" s="79"/>
      <c r="Q1645" s="79"/>
      <c r="R1645" s="79"/>
      <c r="S1645" s="79"/>
      <c r="T1645" s="79"/>
    </row>
    <row r="1646" spans="2:20">
      <c r="B1646" s="79"/>
      <c r="C1646" s="79"/>
      <c r="D1646" s="79"/>
      <c r="E1646" s="79"/>
      <c r="F1646" s="79"/>
      <c r="G1646" s="79"/>
      <c r="H1646" s="79"/>
      <c r="I1646" s="79"/>
      <c r="J1646" s="79"/>
      <c r="K1646" s="79"/>
      <c r="L1646" s="79"/>
      <c r="M1646" s="79"/>
      <c r="N1646" s="79"/>
      <c r="O1646" s="79"/>
      <c r="P1646" s="79"/>
      <c r="Q1646" s="79"/>
      <c r="R1646" s="79"/>
      <c r="S1646" s="79"/>
      <c r="T1646" s="79"/>
    </row>
    <row r="1647" spans="2:20">
      <c r="B1647" s="79"/>
      <c r="C1647" s="79"/>
      <c r="D1647" s="79"/>
      <c r="E1647" s="79"/>
      <c r="F1647" s="79"/>
      <c r="G1647" s="79"/>
      <c r="H1647" s="79"/>
      <c r="I1647" s="79"/>
      <c r="J1647" s="79"/>
      <c r="K1647" s="79"/>
      <c r="L1647" s="79"/>
      <c r="M1647" s="79"/>
      <c r="N1647" s="79"/>
      <c r="O1647" s="79"/>
      <c r="P1647" s="79"/>
      <c r="Q1647" s="79"/>
      <c r="R1647" s="79"/>
      <c r="S1647" s="79"/>
      <c r="T1647" s="79"/>
    </row>
    <row r="1648" spans="2:20">
      <c r="B1648" s="79"/>
      <c r="C1648" s="79"/>
      <c r="D1648" s="79"/>
      <c r="E1648" s="79"/>
      <c r="F1648" s="79"/>
      <c r="G1648" s="79"/>
      <c r="H1648" s="79"/>
      <c r="I1648" s="79"/>
      <c r="J1648" s="79"/>
      <c r="K1648" s="79"/>
      <c r="L1648" s="79"/>
      <c r="M1648" s="79"/>
      <c r="N1648" s="79"/>
      <c r="O1648" s="79"/>
      <c r="P1648" s="79"/>
      <c r="Q1648" s="79"/>
      <c r="R1648" s="79"/>
      <c r="S1648" s="79"/>
      <c r="T1648" s="79"/>
    </row>
    <row r="1649" spans="2:20">
      <c r="B1649" s="79"/>
      <c r="C1649" s="79"/>
      <c r="D1649" s="79"/>
      <c r="E1649" s="79"/>
      <c r="F1649" s="79"/>
      <c r="G1649" s="79"/>
      <c r="H1649" s="79"/>
      <c r="I1649" s="79"/>
      <c r="J1649" s="79"/>
      <c r="K1649" s="79"/>
      <c r="L1649" s="79"/>
      <c r="M1649" s="79"/>
      <c r="N1649" s="79"/>
      <c r="O1649" s="79"/>
      <c r="P1649" s="79"/>
      <c r="Q1649" s="79"/>
      <c r="R1649" s="79"/>
      <c r="S1649" s="79"/>
      <c r="T1649" s="79"/>
    </row>
    <row r="1650" spans="2:20">
      <c r="B1650" s="79"/>
      <c r="C1650" s="79"/>
      <c r="D1650" s="79"/>
      <c r="E1650" s="79"/>
      <c r="F1650" s="79"/>
      <c r="G1650" s="79"/>
      <c r="H1650" s="79"/>
      <c r="I1650" s="79"/>
      <c r="J1650" s="79"/>
      <c r="K1650" s="79"/>
      <c r="L1650" s="79"/>
      <c r="M1650" s="79"/>
      <c r="N1650" s="79"/>
      <c r="O1650" s="79"/>
      <c r="P1650" s="79"/>
      <c r="Q1650" s="79"/>
      <c r="R1650" s="79"/>
      <c r="S1650" s="79"/>
      <c r="T1650" s="79"/>
    </row>
    <row r="1651" spans="2:20">
      <c r="B1651" s="79"/>
      <c r="C1651" s="79"/>
      <c r="D1651" s="79"/>
      <c r="E1651" s="79"/>
      <c r="F1651" s="79"/>
      <c r="G1651" s="79"/>
      <c r="H1651" s="79"/>
      <c r="I1651" s="79"/>
      <c r="J1651" s="79"/>
      <c r="K1651" s="79"/>
      <c r="L1651" s="79"/>
      <c r="M1651" s="79"/>
      <c r="N1651" s="79"/>
      <c r="O1651" s="79"/>
      <c r="P1651" s="79"/>
      <c r="Q1651" s="79"/>
      <c r="R1651" s="79"/>
      <c r="S1651" s="79"/>
      <c r="T1651" s="79"/>
    </row>
    <row r="1652" spans="2:20">
      <c r="B1652" s="79"/>
      <c r="C1652" s="79"/>
      <c r="D1652" s="79"/>
      <c r="E1652" s="79"/>
      <c r="F1652" s="79"/>
      <c r="G1652" s="79"/>
      <c r="H1652" s="79"/>
      <c r="I1652" s="79"/>
      <c r="J1652" s="79"/>
      <c r="K1652" s="79"/>
      <c r="L1652" s="79"/>
      <c r="M1652" s="79"/>
      <c r="N1652" s="79"/>
      <c r="O1652" s="79"/>
      <c r="P1652" s="79"/>
      <c r="Q1652" s="79"/>
      <c r="R1652" s="79"/>
      <c r="S1652" s="79"/>
      <c r="T1652" s="79"/>
    </row>
    <row r="1653" spans="2:20">
      <c r="B1653" s="79"/>
      <c r="C1653" s="79"/>
      <c r="D1653" s="79"/>
      <c r="E1653" s="79"/>
      <c r="F1653" s="79"/>
      <c r="G1653" s="79"/>
      <c r="H1653" s="79"/>
      <c r="I1653" s="79"/>
      <c r="J1653" s="79"/>
      <c r="K1653" s="79"/>
      <c r="L1653" s="79"/>
      <c r="M1653" s="79"/>
      <c r="N1653" s="79"/>
      <c r="O1653" s="79"/>
      <c r="P1653" s="79"/>
      <c r="Q1653" s="79"/>
      <c r="R1653" s="79"/>
      <c r="S1653" s="79"/>
      <c r="T1653" s="79"/>
    </row>
    <row r="1654" spans="2:20">
      <c r="B1654" s="79"/>
      <c r="C1654" s="79"/>
      <c r="D1654" s="79"/>
      <c r="E1654" s="79"/>
      <c r="F1654" s="79"/>
      <c r="G1654" s="79"/>
      <c r="H1654" s="79"/>
      <c r="I1654" s="79"/>
      <c r="J1654" s="79"/>
      <c r="K1654" s="79"/>
      <c r="L1654" s="79"/>
      <c r="M1654" s="79"/>
      <c r="N1654" s="79"/>
      <c r="O1654" s="79"/>
      <c r="P1654" s="79"/>
      <c r="Q1654" s="79"/>
      <c r="R1654" s="79"/>
      <c r="S1654" s="79"/>
      <c r="T1654" s="79"/>
    </row>
    <row r="1655" spans="2:20">
      <c r="B1655" s="79"/>
      <c r="C1655" s="79"/>
      <c r="D1655" s="79"/>
      <c r="E1655" s="79"/>
      <c r="F1655" s="79"/>
      <c r="G1655" s="79"/>
      <c r="H1655" s="79"/>
      <c r="I1655" s="79"/>
      <c r="J1655" s="79"/>
      <c r="K1655" s="79"/>
      <c r="L1655" s="79"/>
      <c r="M1655" s="79"/>
      <c r="N1655" s="79"/>
      <c r="O1655" s="79"/>
      <c r="P1655" s="79"/>
      <c r="Q1655" s="79"/>
      <c r="R1655" s="79"/>
      <c r="S1655" s="79"/>
      <c r="T1655" s="79"/>
    </row>
    <row r="1656" spans="2:20">
      <c r="B1656" s="79"/>
      <c r="C1656" s="79"/>
      <c r="D1656" s="79"/>
      <c r="E1656" s="79"/>
      <c r="F1656" s="79"/>
      <c r="G1656" s="79"/>
      <c r="H1656" s="79"/>
      <c r="I1656" s="79"/>
      <c r="J1656" s="79"/>
      <c r="K1656" s="79"/>
      <c r="L1656" s="79"/>
      <c r="M1656" s="79"/>
      <c r="N1656" s="79"/>
      <c r="O1656" s="79"/>
      <c r="P1656" s="79"/>
      <c r="Q1656" s="79"/>
      <c r="R1656" s="79"/>
      <c r="S1656" s="79"/>
      <c r="T1656" s="79"/>
    </row>
    <row r="1657" spans="2:20">
      <c r="B1657" s="79"/>
      <c r="C1657" s="79"/>
      <c r="D1657" s="79"/>
      <c r="E1657" s="79"/>
      <c r="F1657" s="79"/>
      <c r="G1657" s="79"/>
      <c r="H1657" s="79"/>
      <c r="I1657" s="79"/>
      <c r="J1657" s="79"/>
      <c r="K1657" s="79"/>
      <c r="L1657" s="79"/>
      <c r="M1657" s="79"/>
      <c r="N1657" s="79"/>
      <c r="O1657" s="79"/>
      <c r="P1657" s="79"/>
      <c r="Q1657" s="79"/>
      <c r="R1657" s="79"/>
      <c r="S1657" s="79"/>
      <c r="T1657" s="79"/>
    </row>
    <row r="1658" spans="2:20">
      <c r="B1658" s="79"/>
      <c r="C1658" s="79"/>
      <c r="D1658" s="79"/>
      <c r="E1658" s="79"/>
      <c r="F1658" s="79"/>
      <c r="G1658" s="79"/>
      <c r="H1658" s="79"/>
      <c r="I1658" s="79"/>
      <c r="J1658" s="79"/>
      <c r="K1658" s="79"/>
      <c r="L1658" s="79"/>
      <c r="M1658" s="79"/>
      <c r="N1658" s="79"/>
      <c r="O1658" s="79"/>
      <c r="P1658" s="79"/>
      <c r="Q1658" s="79"/>
      <c r="R1658" s="79"/>
      <c r="S1658" s="79"/>
      <c r="T1658" s="79"/>
    </row>
    <row r="1659" spans="2:20">
      <c r="B1659" s="79"/>
      <c r="C1659" s="79"/>
      <c r="D1659" s="79"/>
      <c r="E1659" s="79"/>
      <c r="F1659" s="79"/>
      <c r="G1659" s="79"/>
      <c r="H1659" s="79"/>
      <c r="I1659" s="79"/>
      <c r="J1659" s="79"/>
      <c r="K1659" s="79"/>
      <c r="L1659" s="79"/>
      <c r="M1659" s="79"/>
      <c r="N1659" s="79"/>
      <c r="O1659" s="79"/>
      <c r="P1659" s="79"/>
      <c r="Q1659" s="79"/>
      <c r="R1659" s="79"/>
      <c r="S1659" s="79"/>
      <c r="T1659" s="79"/>
    </row>
    <row r="1660" spans="2:20">
      <c r="B1660" s="79"/>
      <c r="C1660" s="79"/>
      <c r="D1660" s="79"/>
      <c r="E1660" s="79"/>
      <c r="F1660" s="79"/>
      <c r="G1660" s="79"/>
      <c r="H1660" s="79"/>
      <c r="I1660" s="79"/>
      <c r="J1660" s="79"/>
      <c r="K1660" s="79"/>
      <c r="L1660" s="79"/>
      <c r="M1660" s="79"/>
      <c r="N1660" s="79"/>
      <c r="O1660" s="79"/>
      <c r="P1660" s="79"/>
      <c r="Q1660" s="79"/>
      <c r="R1660" s="79"/>
      <c r="S1660" s="79"/>
      <c r="T1660" s="79"/>
    </row>
    <row r="1661" spans="2:20">
      <c r="B1661" s="79"/>
      <c r="C1661" s="79"/>
      <c r="D1661" s="79"/>
      <c r="E1661" s="79"/>
      <c r="F1661" s="79"/>
      <c r="G1661" s="79"/>
      <c r="H1661" s="79"/>
      <c r="I1661" s="79"/>
      <c r="J1661" s="79"/>
      <c r="K1661" s="79"/>
      <c r="L1661" s="79"/>
      <c r="M1661" s="79"/>
      <c r="N1661" s="79"/>
      <c r="O1661" s="79"/>
      <c r="P1661" s="79"/>
      <c r="Q1661" s="79"/>
      <c r="R1661" s="79"/>
      <c r="S1661" s="79"/>
      <c r="T1661" s="79"/>
    </row>
    <row r="1662" spans="2:20">
      <c r="B1662" s="79"/>
      <c r="C1662" s="79"/>
      <c r="D1662" s="79"/>
      <c r="E1662" s="79"/>
      <c r="F1662" s="79"/>
      <c r="G1662" s="79"/>
      <c r="H1662" s="79"/>
      <c r="I1662" s="79"/>
      <c r="J1662" s="79"/>
      <c r="K1662" s="79"/>
      <c r="L1662" s="79"/>
      <c r="M1662" s="79"/>
      <c r="N1662" s="79"/>
      <c r="O1662" s="79"/>
      <c r="P1662" s="79"/>
      <c r="Q1662" s="79"/>
      <c r="R1662" s="79"/>
      <c r="S1662" s="79"/>
      <c r="T1662" s="79"/>
    </row>
    <row r="1663" spans="2:20">
      <c r="B1663" s="79"/>
      <c r="C1663" s="79"/>
      <c r="D1663" s="79"/>
      <c r="E1663" s="79"/>
      <c r="F1663" s="79"/>
      <c r="G1663" s="79"/>
      <c r="H1663" s="79"/>
      <c r="I1663" s="79"/>
      <c r="J1663" s="79"/>
      <c r="K1663" s="79"/>
      <c r="L1663" s="79"/>
      <c r="M1663" s="79"/>
      <c r="N1663" s="79"/>
      <c r="O1663" s="79"/>
      <c r="P1663" s="79"/>
      <c r="Q1663" s="79"/>
      <c r="R1663" s="79"/>
      <c r="S1663" s="79"/>
      <c r="T1663" s="79"/>
    </row>
    <row r="1664" spans="2:20">
      <c r="B1664" s="79"/>
      <c r="C1664" s="79"/>
      <c r="D1664" s="79"/>
      <c r="E1664" s="79"/>
      <c r="F1664" s="79"/>
      <c r="G1664" s="79"/>
      <c r="H1664" s="79"/>
      <c r="I1664" s="79"/>
      <c r="J1664" s="79"/>
      <c r="K1664" s="79"/>
      <c r="L1664" s="79"/>
      <c r="M1664" s="79"/>
      <c r="N1664" s="79"/>
      <c r="O1664" s="79"/>
      <c r="P1664" s="79"/>
      <c r="Q1664" s="79"/>
      <c r="R1664" s="79"/>
      <c r="S1664" s="79"/>
      <c r="T1664" s="79"/>
    </row>
    <row r="1665" spans="2:20">
      <c r="B1665" s="79"/>
      <c r="C1665" s="79"/>
      <c r="D1665" s="79"/>
      <c r="E1665" s="79"/>
      <c r="F1665" s="79"/>
      <c r="G1665" s="79"/>
      <c r="H1665" s="79"/>
      <c r="I1665" s="79"/>
      <c r="J1665" s="79"/>
      <c r="K1665" s="79"/>
      <c r="L1665" s="79"/>
      <c r="M1665" s="79"/>
      <c r="N1665" s="79"/>
      <c r="O1665" s="79"/>
      <c r="P1665" s="79"/>
      <c r="Q1665" s="79"/>
      <c r="R1665" s="79"/>
      <c r="S1665" s="79"/>
      <c r="T1665" s="79"/>
    </row>
    <row r="1666" spans="2:20">
      <c r="B1666" s="79"/>
      <c r="C1666" s="79"/>
      <c r="D1666" s="79"/>
      <c r="E1666" s="79"/>
      <c r="F1666" s="79"/>
      <c r="G1666" s="79"/>
      <c r="H1666" s="79"/>
      <c r="I1666" s="79"/>
      <c r="J1666" s="79"/>
      <c r="K1666" s="79"/>
      <c r="L1666" s="79"/>
      <c r="M1666" s="79"/>
      <c r="N1666" s="79"/>
      <c r="O1666" s="79"/>
      <c r="P1666" s="79"/>
      <c r="Q1666" s="79"/>
      <c r="R1666" s="79"/>
      <c r="S1666" s="79"/>
      <c r="T1666" s="79"/>
    </row>
    <row r="1667" spans="2:20">
      <c r="B1667" s="79"/>
      <c r="C1667" s="79"/>
      <c r="D1667" s="79"/>
      <c r="E1667" s="79"/>
      <c r="F1667" s="79"/>
      <c r="G1667" s="79"/>
      <c r="H1667" s="79"/>
      <c r="I1667" s="79"/>
      <c r="J1667" s="79"/>
      <c r="K1667" s="79"/>
      <c r="L1667" s="79"/>
      <c r="M1667" s="79"/>
      <c r="N1667" s="79"/>
      <c r="O1667" s="79"/>
      <c r="P1667" s="79"/>
      <c r="Q1667" s="79"/>
      <c r="R1667" s="79"/>
      <c r="S1667" s="79"/>
      <c r="T1667" s="79"/>
    </row>
    <row r="1668" spans="2:20">
      <c r="B1668" s="79"/>
      <c r="C1668" s="79"/>
      <c r="D1668" s="79"/>
      <c r="E1668" s="79"/>
      <c r="F1668" s="79"/>
      <c r="G1668" s="79"/>
      <c r="H1668" s="79"/>
      <c r="I1668" s="79"/>
      <c r="J1668" s="79"/>
      <c r="K1668" s="79"/>
      <c r="L1668" s="79"/>
      <c r="M1668" s="79"/>
      <c r="N1668" s="79"/>
      <c r="O1668" s="79"/>
      <c r="P1668" s="79"/>
      <c r="Q1668" s="79"/>
      <c r="R1668" s="79"/>
      <c r="S1668" s="79"/>
      <c r="T1668" s="79"/>
    </row>
    <row r="1669" spans="2:20">
      <c r="B1669" s="79"/>
      <c r="C1669" s="79"/>
      <c r="D1669" s="79"/>
      <c r="E1669" s="79"/>
      <c r="F1669" s="79"/>
      <c r="G1669" s="79"/>
      <c r="H1669" s="79"/>
      <c r="I1669" s="79"/>
      <c r="J1669" s="79"/>
      <c r="K1669" s="79"/>
      <c r="L1669" s="79"/>
      <c r="M1669" s="79"/>
      <c r="N1669" s="79"/>
      <c r="O1669" s="79"/>
      <c r="P1669" s="79"/>
      <c r="Q1669" s="79"/>
      <c r="R1669" s="79"/>
      <c r="S1669" s="79"/>
      <c r="T1669" s="79"/>
    </row>
    <row r="1670" spans="2:20">
      <c r="B1670" s="79"/>
      <c r="C1670" s="79"/>
      <c r="D1670" s="79"/>
      <c r="E1670" s="79"/>
      <c r="F1670" s="79"/>
      <c r="G1670" s="79"/>
      <c r="H1670" s="79"/>
      <c r="I1670" s="79"/>
      <c r="J1670" s="79"/>
      <c r="K1670" s="79"/>
      <c r="L1670" s="79"/>
      <c r="M1670" s="79"/>
      <c r="N1670" s="79"/>
      <c r="O1670" s="79"/>
      <c r="P1670" s="79"/>
      <c r="Q1670" s="79"/>
      <c r="R1670" s="79"/>
      <c r="S1670" s="79"/>
      <c r="T1670" s="79"/>
    </row>
    <row r="1671" spans="2:20">
      <c r="B1671" s="79"/>
      <c r="C1671" s="79"/>
      <c r="D1671" s="79"/>
      <c r="E1671" s="79"/>
      <c r="F1671" s="79"/>
      <c r="G1671" s="79"/>
      <c r="H1671" s="79"/>
      <c r="I1671" s="79"/>
      <c r="J1671" s="79"/>
      <c r="K1671" s="79"/>
      <c r="L1671" s="79"/>
      <c r="M1671" s="79"/>
      <c r="N1671" s="79"/>
      <c r="O1671" s="79"/>
      <c r="P1671" s="79"/>
      <c r="Q1671" s="79"/>
      <c r="R1671" s="79"/>
      <c r="S1671" s="79"/>
      <c r="T1671" s="79"/>
    </row>
    <row r="1672" spans="2:20">
      <c r="B1672" s="79"/>
      <c r="C1672" s="79"/>
      <c r="D1672" s="79"/>
      <c r="E1672" s="79"/>
      <c r="F1672" s="79"/>
      <c r="G1672" s="79"/>
      <c r="H1672" s="79"/>
      <c r="I1672" s="79"/>
      <c r="J1672" s="79"/>
      <c r="K1672" s="79"/>
      <c r="L1672" s="79"/>
      <c r="M1672" s="79"/>
      <c r="N1672" s="79"/>
      <c r="O1672" s="79"/>
      <c r="P1672" s="79"/>
      <c r="Q1672" s="79"/>
      <c r="R1672" s="79"/>
      <c r="S1672" s="79"/>
      <c r="T1672" s="79"/>
    </row>
    <row r="1673" spans="2:20">
      <c r="B1673" s="79"/>
      <c r="C1673" s="79"/>
      <c r="D1673" s="79"/>
      <c r="E1673" s="79"/>
      <c r="F1673" s="79"/>
      <c r="G1673" s="79"/>
      <c r="H1673" s="79"/>
      <c r="I1673" s="79"/>
      <c r="J1673" s="79"/>
      <c r="K1673" s="79"/>
      <c r="L1673" s="79"/>
      <c r="M1673" s="79"/>
      <c r="N1673" s="79"/>
      <c r="O1673" s="79"/>
      <c r="P1673" s="79"/>
      <c r="Q1673" s="79"/>
      <c r="R1673" s="79"/>
      <c r="S1673" s="79"/>
      <c r="T1673" s="79"/>
    </row>
    <row r="1674" spans="2:20">
      <c r="B1674" s="79"/>
      <c r="C1674" s="79"/>
      <c r="D1674" s="79"/>
      <c r="E1674" s="79"/>
      <c r="F1674" s="79"/>
      <c r="G1674" s="79"/>
      <c r="H1674" s="79"/>
      <c r="I1674" s="79"/>
      <c r="J1674" s="79"/>
      <c r="K1674" s="79"/>
      <c r="L1674" s="79"/>
      <c r="M1674" s="79"/>
      <c r="N1674" s="79"/>
      <c r="O1674" s="79"/>
      <c r="P1674" s="79"/>
      <c r="Q1674" s="79"/>
      <c r="R1674" s="79"/>
      <c r="S1674" s="79"/>
      <c r="T1674" s="79"/>
    </row>
    <row r="1675" spans="2:20">
      <c r="B1675" s="79"/>
      <c r="C1675" s="79"/>
      <c r="D1675" s="79"/>
      <c r="E1675" s="79"/>
      <c r="F1675" s="79"/>
      <c r="G1675" s="79"/>
      <c r="H1675" s="79"/>
      <c r="I1675" s="79"/>
      <c r="J1675" s="79"/>
      <c r="K1675" s="79"/>
      <c r="L1675" s="79"/>
      <c r="M1675" s="79"/>
      <c r="N1675" s="79"/>
      <c r="O1675" s="79"/>
      <c r="P1675" s="79"/>
      <c r="Q1675" s="79"/>
      <c r="R1675" s="79"/>
      <c r="S1675" s="79"/>
      <c r="T1675" s="79"/>
    </row>
    <row r="1676" spans="2:20">
      <c r="B1676" s="79"/>
      <c r="C1676" s="79"/>
      <c r="D1676" s="79"/>
      <c r="E1676" s="79"/>
      <c r="F1676" s="79"/>
      <c r="G1676" s="79"/>
      <c r="H1676" s="79"/>
      <c r="I1676" s="79"/>
      <c r="J1676" s="79"/>
      <c r="K1676" s="79"/>
      <c r="L1676" s="79"/>
      <c r="M1676" s="79"/>
      <c r="N1676" s="79"/>
      <c r="O1676" s="79"/>
      <c r="P1676" s="79"/>
      <c r="Q1676" s="79"/>
      <c r="R1676" s="79"/>
      <c r="S1676" s="79"/>
      <c r="T1676" s="79"/>
    </row>
    <row r="1677" spans="2:20">
      <c r="B1677" s="79"/>
      <c r="C1677" s="79"/>
      <c r="D1677" s="79"/>
      <c r="E1677" s="79"/>
      <c r="F1677" s="79"/>
      <c r="G1677" s="79"/>
      <c r="H1677" s="79"/>
      <c r="I1677" s="79"/>
      <c r="J1677" s="79"/>
      <c r="K1677" s="79"/>
      <c r="L1677" s="79"/>
      <c r="M1677" s="79"/>
      <c r="N1677" s="79"/>
      <c r="O1677" s="79"/>
      <c r="P1677" s="79"/>
      <c r="Q1677" s="79"/>
      <c r="R1677" s="79"/>
      <c r="S1677" s="79"/>
      <c r="T1677" s="79"/>
    </row>
    <row r="1678" spans="2:20">
      <c r="B1678" s="79"/>
      <c r="C1678" s="79"/>
      <c r="D1678" s="79"/>
      <c r="E1678" s="79"/>
      <c r="F1678" s="79"/>
      <c r="G1678" s="79"/>
      <c r="H1678" s="79"/>
      <c r="I1678" s="79"/>
      <c r="J1678" s="79"/>
      <c r="K1678" s="79"/>
      <c r="L1678" s="79"/>
      <c r="M1678" s="79"/>
      <c r="N1678" s="79"/>
      <c r="O1678" s="79"/>
      <c r="P1678" s="79"/>
      <c r="Q1678" s="79"/>
      <c r="R1678" s="79"/>
      <c r="S1678" s="79"/>
      <c r="T1678" s="79"/>
    </row>
    <row r="1679" spans="2:20">
      <c r="B1679" s="79"/>
      <c r="C1679" s="79"/>
      <c r="D1679" s="79"/>
      <c r="E1679" s="79"/>
      <c r="F1679" s="79"/>
      <c r="G1679" s="79"/>
      <c r="H1679" s="79"/>
      <c r="I1679" s="79"/>
      <c r="J1679" s="79"/>
      <c r="K1679" s="79"/>
      <c r="L1679" s="79"/>
      <c r="M1679" s="79"/>
      <c r="N1679" s="79"/>
      <c r="O1679" s="79"/>
      <c r="P1679" s="79"/>
      <c r="Q1679" s="79"/>
      <c r="R1679" s="79"/>
      <c r="S1679" s="79"/>
      <c r="T1679" s="79"/>
    </row>
    <row r="1680" spans="2:20">
      <c r="B1680" s="79"/>
      <c r="C1680" s="79"/>
      <c r="D1680" s="79"/>
      <c r="E1680" s="79"/>
      <c r="F1680" s="79"/>
      <c r="G1680" s="79"/>
      <c r="H1680" s="79"/>
      <c r="I1680" s="79"/>
      <c r="J1680" s="79"/>
      <c r="K1680" s="79"/>
      <c r="L1680" s="79"/>
      <c r="M1680" s="79"/>
      <c r="N1680" s="79"/>
      <c r="O1680" s="79"/>
      <c r="P1680" s="79"/>
      <c r="Q1680" s="79"/>
      <c r="R1680" s="79"/>
      <c r="S1680" s="79"/>
      <c r="T1680" s="79"/>
    </row>
    <row r="1681" spans="2:20">
      <c r="B1681" s="79"/>
      <c r="C1681" s="79"/>
      <c r="D1681" s="79"/>
      <c r="E1681" s="79"/>
      <c r="F1681" s="79"/>
      <c r="G1681" s="79"/>
      <c r="H1681" s="79"/>
      <c r="I1681" s="79"/>
      <c r="J1681" s="79"/>
      <c r="K1681" s="79"/>
      <c r="L1681" s="79"/>
      <c r="M1681" s="79"/>
      <c r="N1681" s="79"/>
      <c r="O1681" s="79"/>
      <c r="P1681" s="79"/>
      <c r="Q1681" s="79"/>
      <c r="R1681" s="79"/>
      <c r="S1681" s="79"/>
      <c r="T1681" s="79"/>
    </row>
    <row r="1682" spans="2:20">
      <c r="B1682" s="79"/>
      <c r="C1682" s="79"/>
      <c r="D1682" s="79"/>
      <c r="E1682" s="79"/>
      <c r="F1682" s="79"/>
      <c r="G1682" s="79"/>
      <c r="H1682" s="79"/>
      <c r="I1682" s="79"/>
      <c r="J1682" s="79"/>
      <c r="K1682" s="79"/>
      <c r="L1682" s="79"/>
      <c r="M1682" s="79"/>
      <c r="N1682" s="79"/>
      <c r="O1682" s="79"/>
      <c r="P1682" s="79"/>
      <c r="Q1682" s="79"/>
      <c r="R1682" s="79"/>
      <c r="S1682" s="79"/>
      <c r="T1682" s="79"/>
    </row>
    <row r="1683" spans="2:20">
      <c r="B1683" s="79"/>
      <c r="C1683" s="79"/>
      <c r="D1683" s="79"/>
      <c r="E1683" s="79"/>
      <c r="F1683" s="79"/>
      <c r="G1683" s="79"/>
      <c r="H1683" s="79"/>
      <c r="I1683" s="79"/>
      <c r="J1683" s="79"/>
      <c r="K1683" s="79"/>
      <c r="L1683" s="79"/>
      <c r="M1683" s="79"/>
      <c r="N1683" s="79"/>
      <c r="O1683" s="79"/>
      <c r="P1683" s="79"/>
      <c r="Q1683" s="79"/>
      <c r="R1683" s="79"/>
      <c r="S1683" s="79"/>
      <c r="T1683" s="79"/>
    </row>
    <row r="1684" spans="2:20">
      <c r="B1684" s="79"/>
      <c r="C1684" s="79"/>
      <c r="D1684" s="79"/>
      <c r="E1684" s="79"/>
      <c r="F1684" s="79"/>
      <c r="G1684" s="79"/>
      <c r="H1684" s="79"/>
      <c r="I1684" s="79"/>
      <c r="J1684" s="79"/>
      <c r="K1684" s="79"/>
      <c r="L1684" s="79"/>
      <c r="M1684" s="79"/>
      <c r="N1684" s="79"/>
      <c r="O1684" s="79"/>
      <c r="P1684" s="79"/>
      <c r="Q1684" s="79"/>
      <c r="R1684" s="79"/>
      <c r="S1684" s="79"/>
      <c r="T1684" s="79"/>
    </row>
    <row r="1685" spans="2:20">
      <c r="B1685" s="79"/>
      <c r="C1685" s="79"/>
      <c r="D1685" s="79"/>
      <c r="E1685" s="79"/>
      <c r="F1685" s="79"/>
      <c r="G1685" s="79"/>
      <c r="H1685" s="79"/>
      <c r="I1685" s="79"/>
      <c r="J1685" s="79"/>
      <c r="K1685" s="79"/>
      <c r="L1685" s="79"/>
      <c r="M1685" s="79"/>
      <c r="N1685" s="79"/>
      <c r="O1685" s="79"/>
      <c r="P1685" s="79"/>
      <c r="Q1685" s="79"/>
      <c r="R1685" s="79"/>
      <c r="S1685" s="79"/>
      <c r="T1685" s="79"/>
    </row>
    <row r="1686" spans="2:20">
      <c r="B1686" s="79"/>
      <c r="C1686" s="79"/>
      <c r="D1686" s="79"/>
      <c r="E1686" s="79"/>
      <c r="F1686" s="79"/>
      <c r="G1686" s="79"/>
      <c r="H1686" s="79"/>
      <c r="I1686" s="79"/>
      <c r="J1686" s="79"/>
      <c r="K1686" s="79"/>
      <c r="L1686" s="79"/>
      <c r="M1686" s="79"/>
      <c r="N1686" s="79"/>
      <c r="O1686" s="79"/>
      <c r="P1686" s="79"/>
      <c r="Q1686" s="79"/>
      <c r="R1686" s="79"/>
      <c r="S1686" s="79"/>
      <c r="T1686" s="79"/>
    </row>
    <row r="1687" spans="2:20">
      <c r="B1687" s="79"/>
      <c r="C1687" s="79"/>
      <c r="D1687" s="79"/>
      <c r="E1687" s="79"/>
      <c r="F1687" s="79"/>
      <c r="G1687" s="79"/>
      <c r="H1687" s="79"/>
      <c r="I1687" s="79"/>
      <c r="J1687" s="79"/>
      <c r="K1687" s="79"/>
      <c r="L1687" s="79"/>
      <c r="M1687" s="79"/>
      <c r="N1687" s="79"/>
      <c r="O1687" s="79"/>
      <c r="P1687" s="79"/>
      <c r="Q1687" s="79"/>
      <c r="R1687" s="79"/>
      <c r="S1687" s="79"/>
      <c r="T1687" s="79"/>
    </row>
    <row r="1688" spans="2:20">
      <c r="B1688" s="79"/>
      <c r="C1688" s="79"/>
      <c r="D1688" s="79"/>
      <c r="E1688" s="79"/>
      <c r="F1688" s="79"/>
      <c r="G1688" s="79"/>
      <c r="H1688" s="79"/>
      <c r="I1688" s="79"/>
      <c r="J1688" s="79"/>
      <c r="K1688" s="79"/>
      <c r="L1688" s="79"/>
      <c r="M1688" s="79"/>
      <c r="N1688" s="79"/>
      <c r="O1688" s="79"/>
      <c r="P1688" s="79"/>
      <c r="Q1688" s="79"/>
      <c r="R1688" s="79"/>
      <c r="S1688" s="79"/>
      <c r="T1688" s="79"/>
    </row>
    <row r="1689" spans="2:20">
      <c r="B1689" s="79"/>
      <c r="C1689" s="79"/>
      <c r="D1689" s="79"/>
      <c r="E1689" s="79"/>
      <c r="F1689" s="79"/>
      <c r="G1689" s="79"/>
      <c r="H1689" s="79"/>
      <c r="I1689" s="79"/>
      <c r="J1689" s="79"/>
      <c r="K1689" s="79"/>
      <c r="L1689" s="79"/>
      <c r="M1689" s="79"/>
      <c r="N1689" s="79"/>
      <c r="O1689" s="79"/>
      <c r="P1689" s="79"/>
      <c r="Q1689" s="79"/>
      <c r="R1689" s="79"/>
      <c r="S1689" s="79"/>
      <c r="T1689" s="79"/>
    </row>
    <row r="1690" spans="2:20">
      <c r="B1690" s="79"/>
      <c r="C1690" s="79"/>
      <c r="D1690" s="79"/>
      <c r="E1690" s="79"/>
      <c r="F1690" s="79"/>
      <c r="G1690" s="79"/>
      <c r="H1690" s="79"/>
      <c r="I1690" s="79"/>
      <c r="J1690" s="79"/>
      <c r="K1690" s="79"/>
      <c r="L1690" s="79"/>
      <c r="M1690" s="79"/>
      <c r="N1690" s="79"/>
      <c r="O1690" s="79"/>
      <c r="P1690" s="79"/>
      <c r="Q1690" s="79"/>
      <c r="R1690" s="79"/>
      <c r="S1690" s="79"/>
      <c r="T1690" s="79"/>
    </row>
    <row r="1691" spans="2:20">
      <c r="B1691" s="79"/>
      <c r="C1691" s="79"/>
      <c r="D1691" s="79"/>
      <c r="E1691" s="79"/>
      <c r="F1691" s="79"/>
      <c r="G1691" s="79"/>
      <c r="H1691" s="79"/>
      <c r="I1691" s="79"/>
      <c r="J1691" s="79"/>
      <c r="K1691" s="79"/>
      <c r="L1691" s="79"/>
      <c r="M1691" s="79"/>
      <c r="N1691" s="79"/>
      <c r="O1691" s="79"/>
      <c r="P1691" s="79"/>
      <c r="Q1691" s="79"/>
      <c r="R1691" s="79"/>
      <c r="S1691" s="79"/>
      <c r="T1691" s="79"/>
    </row>
    <row r="1692" spans="2:20">
      <c r="B1692" s="79"/>
      <c r="C1692" s="79"/>
      <c r="D1692" s="79"/>
      <c r="E1692" s="79"/>
      <c r="F1692" s="79"/>
      <c r="G1692" s="79"/>
      <c r="H1692" s="79"/>
      <c r="I1692" s="79"/>
      <c r="J1692" s="79"/>
      <c r="K1692" s="79"/>
      <c r="L1692" s="79"/>
      <c r="M1692" s="79"/>
      <c r="N1692" s="79"/>
      <c r="O1692" s="79"/>
      <c r="P1692" s="79"/>
      <c r="Q1692" s="79"/>
      <c r="R1692" s="79"/>
      <c r="S1692" s="79"/>
      <c r="T1692" s="79"/>
    </row>
    <row r="1693" spans="2:20">
      <c r="B1693" s="79"/>
      <c r="C1693" s="79"/>
      <c r="D1693" s="79"/>
      <c r="E1693" s="79"/>
      <c r="F1693" s="79"/>
      <c r="G1693" s="79"/>
      <c r="H1693" s="79"/>
      <c r="I1693" s="79"/>
      <c r="J1693" s="79"/>
      <c r="K1693" s="79"/>
      <c r="L1693" s="79"/>
      <c r="M1693" s="79"/>
      <c r="N1693" s="79"/>
      <c r="O1693" s="79"/>
      <c r="P1693" s="79"/>
      <c r="Q1693" s="79"/>
      <c r="R1693" s="79"/>
      <c r="S1693" s="79"/>
      <c r="T1693" s="79"/>
    </row>
    <row r="1694" spans="2:20">
      <c r="B1694" s="79"/>
      <c r="C1694" s="79"/>
      <c r="D1694" s="79"/>
      <c r="E1694" s="79"/>
      <c r="F1694" s="79"/>
      <c r="G1694" s="79"/>
      <c r="H1694" s="79"/>
      <c r="I1694" s="79"/>
      <c r="J1694" s="79"/>
      <c r="K1694" s="79"/>
      <c r="L1694" s="79"/>
      <c r="M1694" s="79"/>
      <c r="N1694" s="79"/>
      <c r="O1694" s="79"/>
      <c r="P1694" s="79"/>
      <c r="Q1694" s="79"/>
      <c r="R1694" s="79"/>
      <c r="S1694" s="79"/>
      <c r="T1694" s="79"/>
    </row>
    <row r="1695" spans="2:20">
      <c r="B1695" s="79"/>
      <c r="C1695" s="79"/>
      <c r="D1695" s="79"/>
      <c r="E1695" s="79"/>
      <c r="F1695" s="79"/>
      <c r="G1695" s="79"/>
      <c r="H1695" s="79"/>
      <c r="I1695" s="79"/>
      <c r="J1695" s="79"/>
      <c r="K1695" s="79"/>
      <c r="L1695" s="79"/>
      <c r="M1695" s="79"/>
      <c r="N1695" s="79"/>
      <c r="O1695" s="79"/>
      <c r="P1695" s="79"/>
      <c r="Q1695" s="79"/>
      <c r="R1695" s="79"/>
      <c r="S1695" s="79"/>
      <c r="T1695" s="79"/>
    </row>
    <row r="1696" spans="2:20">
      <c r="B1696" s="79"/>
      <c r="C1696" s="79"/>
      <c r="D1696" s="79"/>
      <c r="E1696" s="79"/>
      <c r="F1696" s="79"/>
      <c r="G1696" s="79"/>
      <c r="H1696" s="79"/>
      <c r="I1696" s="79"/>
      <c r="J1696" s="79"/>
      <c r="K1696" s="79"/>
      <c r="L1696" s="79"/>
      <c r="M1696" s="79"/>
      <c r="N1696" s="79"/>
      <c r="O1696" s="79"/>
      <c r="P1696" s="79"/>
      <c r="Q1696" s="79"/>
      <c r="R1696" s="79"/>
      <c r="S1696" s="79"/>
      <c r="T1696" s="79"/>
    </row>
    <row r="1697" spans="2:20">
      <c r="B1697" s="79"/>
      <c r="C1697" s="79"/>
      <c r="D1697" s="79"/>
      <c r="E1697" s="79"/>
      <c r="F1697" s="79"/>
      <c r="G1697" s="79"/>
      <c r="H1697" s="79"/>
      <c r="I1697" s="79"/>
      <c r="J1697" s="79"/>
      <c r="K1697" s="79"/>
      <c r="L1697" s="79"/>
      <c r="M1697" s="79"/>
      <c r="N1697" s="79"/>
      <c r="O1697" s="79"/>
      <c r="P1697" s="79"/>
      <c r="Q1697" s="79"/>
      <c r="R1697" s="79"/>
      <c r="S1697" s="79"/>
      <c r="T1697" s="79"/>
    </row>
    <row r="1698" spans="2:20">
      <c r="B1698" s="79"/>
      <c r="C1698" s="79"/>
      <c r="D1698" s="79"/>
      <c r="E1698" s="79"/>
      <c r="F1698" s="79"/>
      <c r="G1698" s="79"/>
      <c r="H1698" s="79"/>
      <c r="I1698" s="79"/>
      <c r="J1698" s="79"/>
      <c r="K1698" s="79"/>
      <c r="L1698" s="79"/>
      <c r="M1698" s="79"/>
      <c r="N1698" s="79"/>
      <c r="O1698" s="79"/>
      <c r="P1698" s="79"/>
      <c r="Q1698" s="79"/>
      <c r="R1698" s="79"/>
      <c r="S1698" s="79"/>
      <c r="T1698" s="79"/>
    </row>
    <row r="1699" spans="2:20">
      <c r="B1699" s="79"/>
      <c r="C1699" s="79"/>
      <c r="D1699" s="79"/>
      <c r="E1699" s="79"/>
      <c r="F1699" s="79"/>
      <c r="G1699" s="79"/>
      <c r="H1699" s="79"/>
      <c r="I1699" s="79"/>
      <c r="J1699" s="79"/>
      <c r="K1699" s="79"/>
      <c r="L1699" s="79"/>
      <c r="M1699" s="79"/>
      <c r="N1699" s="79"/>
      <c r="O1699" s="79"/>
      <c r="P1699" s="79"/>
      <c r="Q1699" s="79"/>
      <c r="R1699" s="79"/>
      <c r="S1699" s="79"/>
      <c r="T1699" s="79"/>
    </row>
    <row r="1700" spans="2:20">
      <c r="B1700" s="79"/>
      <c r="C1700" s="79"/>
      <c r="D1700" s="79"/>
      <c r="E1700" s="79"/>
      <c r="F1700" s="79"/>
      <c r="G1700" s="79"/>
      <c r="H1700" s="79"/>
      <c r="I1700" s="79"/>
      <c r="J1700" s="79"/>
      <c r="K1700" s="79"/>
      <c r="L1700" s="79"/>
      <c r="M1700" s="79"/>
      <c r="N1700" s="79"/>
      <c r="O1700" s="79"/>
      <c r="P1700" s="79"/>
      <c r="Q1700" s="79"/>
      <c r="R1700" s="79"/>
      <c r="S1700" s="79"/>
      <c r="T1700" s="79"/>
    </row>
    <row r="1701" spans="2:20">
      <c r="B1701" s="79"/>
      <c r="C1701" s="79"/>
      <c r="D1701" s="79"/>
      <c r="E1701" s="79"/>
      <c r="F1701" s="79"/>
      <c r="G1701" s="79"/>
      <c r="H1701" s="79"/>
      <c r="I1701" s="79"/>
      <c r="J1701" s="79"/>
      <c r="K1701" s="79"/>
      <c r="L1701" s="79"/>
      <c r="M1701" s="79"/>
      <c r="N1701" s="79"/>
      <c r="O1701" s="79"/>
      <c r="P1701" s="79"/>
      <c r="Q1701" s="79"/>
      <c r="R1701" s="79"/>
      <c r="S1701" s="79"/>
      <c r="T1701" s="79"/>
    </row>
    <row r="1702" spans="2:20">
      <c r="B1702" s="79"/>
      <c r="C1702" s="79"/>
      <c r="D1702" s="79"/>
      <c r="E1702" s="79"/>
      <c r="F1702" s="79"/>
      <c r="G1702" s="79"/>
      <c r="H1702" s="79"/>
      <c r="I1702" s="79"/>
      <c r="J1702" s="79"/>
      <c r="K1702" s="79"/>
      <c r="L1702" s="79"/>
      <c r="M1702" s="79"/>
      <c r="N1702" s="79"/>
      <c r="O1702" s="79"/>
      <c r="P1702" s="79"/>
      <c r="Q1702" s="79"/>
      <c r="R1702" s="79"/>
      <c r="S1702" s="79"/>
      <c r="T1702" s="79"/>
    </row>
    <row r="1703" spans="2:20">
      <c r="B1703" s="79"/>
      <c r="C1703" s="79"/>
      <c r="D1703" s="79"/>
      <c r="E1703" s="79"/>
      <c r="F1703" s="79"/>
      <c r="G1703" s="79"/>
      <c r="H1703" s="79"/>
      <c r="I1703" s="79"/>
      <c r="J1703" s="79"/>
      <c r="K1703" s="79"/>
      <c r="L1703" s="79"/>
      <c r="M1703" s="79"/>
      <c r="N1703" s="79"/>
      <c r="O1703" s="79"/>
      <c r="P1703" s="79"/>
      <c r="Q1703" s="79"/>
      <c r="R1703" s="79"/>
      <c r="S1703" s="79"/>
      <c r="T1703" s="79"/>
    </row>
    <row r="1704" spans="2:20">
      <c r="B1704" s="79"/>
      <c r="C1704" s="79"/>
      <c r="D1704" s="79"/>
      <c r="E1704" s="79"/>
      <c r="F1704" s="79"/>
      <c r="G1704" s="79"/>
      <c r="H1704" s="79"/>
      <c r="I1704" s="79"/>
      <c r="J1704" s="79"/>
      <c r="K1704" s="79"/>
      <c r="L1704" s="79"/>
      <c r="M1704" s="79"/>
      <c r="N1704" s="79"/>
      <c r="O1704" s="79"/>
      <c r="P1704" s="79"/>
      <c r="Q1704" s="79"/>
      <c r="R1704" s="79"/>
      <c r="S1704" s="79"/>
      <c r="T1704" s="79"/>
    </row>
    <row r="1705" spans="2:20">
      <c r="B1705" s="79"/>
      <c r="C1705" s="79"/>
      <c r="D1705" s="79"/>
      <c r="E1705" s="79"/>
      <c r="F1705" s="79"/>
      <c r="G1705" s="79"/>
      <c r="H1705" s="79"/>
      <c r="I1705" s="79"/>
      <c r="J1705" s="79"/>
      <c r="K1705" s="79"/>
      <c r="L1705" s="79"/>
      <c r="M1705" s="79"/>
      <c r="N1705" s="79"/>
      <c r="O1705" s="79"/>
      <c r="P1705" s="79"/>
      <c r="Q1705" s="79"/>
      <c r="R1705" s="79"/>
      <c r="S1705" s="79"/>
      <c r="T1705" s="79"/>
    </row>
    <row r="1706" spans="2:20">
      <c r="B1706" s="79"/>
      <c r="C1706" s="79"/>
      <c r="D1706" s="79"/>
      <c r="E1706" s="79"/>
      <c r="F1706" s="79"/>
      <c r="G1706" s="79"/>
      <c r="H1706" s="79"/>
      <c r="I1706" s="79"/>
      <c r="J1706" s="79"/>
      <c r="K1706" s="79"/>
      <c r="L1706" s="79"/>
      <c r="M1706" s="79"/>
      <c r="N1706" s="79"/>
      <c r="O1706" s="79"/>
      <c r="P1706" s="79"/>
      <c r="Q1706" s="79"/>
      <c r="R1706" s="79"/>
      <c r="S1706" s="79"/>
      <c r="T1706" s="79"/>
    </row>
    <row r="1707" spans="2:20">
      <c r="B1707" s="79"/>
      <c r="C1707" s="79"/>
      <c r="D1707" s="79"/>
      <c r="E1707" s="79"/>
      <c r="F1707" s="79"/>
      <c r="G1707" s="79"/>
      <c r="H1707" s="79"/>
      <c r="I1707" s="79"/>
      <c r="J1707" s="79"/>
      <c r="K1707" s="79"/>
      <c r="L1707" s="79"/>
      <c r="M1707" s="79"/>
      <c r="N1707" s="79"/>
      <c r="O1707" s="79"/>
      <c r="P1707" s="79"/>
      <c r="Q1707" s="79"/>
      <c r="R1707" s="79"/>
      <c r="S1707" s="79"/>
      <c r="T1707" s="79"/>
    </row>
    <row r="1708" spans="2:20">
      <c r="B1708" s="79"/>
      <c r="C1708" s="79"/>
      <c r="D1708" s="79"/>
      <c r="E1708" s="79"/>
      <c r="F1708" s="79"/>
      <c r="G1708" s="79"/>
      <c r="H1708" s="79"/>
      <c r="I1708" s="79"/>
      <c r="J1708" s="79"/>
      <c r="K1708" s="79"/>
      <c r="L1708" s="79"/>
      <c r="M1708" s="79"/>
      <c r="N1708" s="79"/>
      <c r="O1708" s="79"/>
      <c r="P1708" s="79"/>
      <c r="Q1708" s="79"/>
      <c r="R1708" s="79"/>
      <c r="S1708" s="79"/>
      <c r="T1708" s="79"/>
    </row>
    <row r="1709" spans="2:20">
      <c r="B1709" s="79"/>
      <c r="C1709" s="79"/>
      <c r="D1709" s="79"/>
      <c r="E1709" s="79"/>
      <c r="F1709" s="79"/>
      <c r="G1709" s="79"/>
      <c r="H1709" s="79"/>
      <c r="I1709" s="79"/>
      <c r="J1709" s="79"/>
      <c r="K1709" s="79"/>
      <c r="L1709" s="79"/>
      <c r="M1709" s="79"/>
      <c r="N1709" s="79"/>
      <c r="O1709" s="79"/>
      <c r="P1709" s="79"/>
      <c r="Q1709" s="79"/>
      <c r="R1709" s="79"/>
      <c r="S1709" s="79"/>
      <c r="T1709" s="79"/>
    </row>
    <row r="1710" spans="2:20">
      <c r="B1710" s="79"/>
      <c r="C1710" s="79"/>
      <c r="D1710" s="79"/>
      <c r="E1710" s="79"/>
      <c r="F1710" s="79"/>
      <c r="G1710" s="79"/>
      <c r="H1710" s="79"/>
      <c r="I1710" s="79"/>
      <c r="J1710" s="79"/>
      <c r="K1710" s="79"/>
      <c r="L1710" s="79"/>
      <c r="M1710" s="79"/>
      <c r="N1710" s="79"/>
      <c r="O1710" s="79"/>
      <c r="P1710" s="79"/>
      <c r="Q1710" s="79"/>
      <c r="R1710" s="79"/>
      <c r="S1710" s="79"/>
      <c r="T1710" s="79"/>
    </row>
    <row r="1711" spans="2:20">
      <c r="B1711" s="79"/>
      <c r="C1711" s="79"/>
      <c r="D1711" s="79"/>
      <c r="E1711" s="79"/>
      <c r="F1711" s="79"/>
      <c r="G1711" s="79"/>
      <c r="H1711" s="79"/>
      <c r="I1711" s="79"/>
      <c r="J1711" s="79"/>
      <c r="K1711" s="79"/>
      <c r="L1711" s="79"/>
      <c r="M1711" s="79"/>
      <c r="N1711" s="79"/>
      <c r="O1711" s="79"/>
      <c r="P1711" s="79"/>
      <c r="Q1711" s="79"/>
      <c r="R1711" s="79"/>
      <c r="S1711" s="79"/>
      <c r="T1711" s="79"/>
    </row>
    <row r="1712" spans="2:20">
      <c r="B1712" s="79"/>
      <c r="C1712" s="79"/>
      <c r="D1712" s="79"/>
      <c r="E1712" s="79"/>
      <c r="F1712" s="79"/>
      <c r="G1712" s="79"/>
      <c r="H1712" s="79"/>
      <c r="I1712" s="79"/>
      <c r="J1712" s="79"/>
      <c r="K1712" s="79"/>
      <c r="L1712" s="79"/>
      <c r="M1712" s="79"/>
      <c r="N1712" s="79"/>
      <c r="O1712" s="79"/>
      <c r="P1712" s="79"/>
      <c r="Q1712" s="79"/>
      <c r="R1712" s="79"/>
      <c r="S1712" s="79"/>
      <c r="T1712" s="79"/>
    </row>
    <row r="1713" spans="2:20">
      <c r="B1713" s="79"/>
      <c r="C1713" s="79"/>
      <c r="D1713" s="79"/>
      <c r="E1713" s="79"/>
      <c r="F1713" s="79"/>
      <c r="G1713" s="79"/>
      <c r="H1713" s="79"/>
      <c r="I1713" s="79"/>
      <c r="J1713" s="79"/>
      <c r="K1713" s="79"/>
      <c r="L1713" s="79"/>
      <c r="M1713" s="79"/>
      <c r="N1713" s="79"/>
      <c r="O1713" s="79"/>
      <c r="P1713" s="79"/>
      <c r="Q1713" s="79"/>
      <c r="R1713" s="79"/>
      <c r="S1713" s="79"/>
      <c r="T1713" s="79"/>
    </row>
    <row r="1714" spans="2:20">
      <c r="B1714" s="79"/>
      <c r="C1714" s="79"/>
      <c r="D1714" s="79"/>
      <c r="E1714" s="79"/>
      <c r="F1714" s="79"/>
      <c r="G1714" s="79"/>
      <c r="H1714" s="79"/>
      <c r="I1714" s="79"/>
      <c r="J1714" s="79"/>
      <c r="K1714" s="79"/>
      <c r="L1714" s="79"/>
      <c r="M1714" s="79"/>
      <c r="N1714" s="79"/>
      <c r="O1714" s="79"/>
      <c r="P1714" s="79"/>
      <c r="Q1714" s="79"/>
      <c r="R1714" s="79"/>
      <c r="S1714" s="79"/>
      <c r="T1714" s="79"/>
    </row>
    <row r="1715" spans="2:20">
      <c r="B1715" s="79"/>
      <c r="C1715" s="79"/>
      <c r="D1715" s="79"/>
      <c r="E1715" s="79"/>
      <c r="F1715" s="79"/>
      <c r="G1715" s="79"/>
      <c r="H1715" s="79"/>
      <c r="I1715" s="79"/>
      <c r="J1715" s="79"/>
      <c r="K1715" s="79"/>
      <c r="L1715" s="79"/>
      <c r="M1715" s="79"/>
      <c r="N1715" s="79"/>
      <c r="O1715" s="79"/>
      <c r="P1715" s="79"/>
      <c r="Q1715" s="79"/>
      <c r="R1715" s="79"/>
      <c r="S1715" s="79"/>
      <c r="T1715" s="79"/>
    </row>
    <row r="1716" spans="2:20">
      <c r="B1716" s="79"/>
      <c r="C1716" s="79"/>
      <c r="D1716" s="79"/>
      <c r="E1716" s="79"/>
      <c r="F1716" s="79"/>
      <c r="G1716" s="79"/>
      <c r="H1716" s="79"/>
      <c r="I1716" s="79"/>
      <c r="J1716" s="79"/>
      <c r="K1716" s="79"/>
      <c r="L1716" s="79"/>
      <c r="M1716" s="79"/>
      <c r="N1716" s="79"/>
      <c r="O1716" s="79"/>
      <c r="P1716" s="79"/>
      <c r="Q1716" s="79"/>
      <c r="R1716" s="79"/>
      <c r="S1716" s="79"/>
      <c r="T1716" s="79"/>
    </row>
    <row r="1717" spans="2:20">
      <c r="B1717" s="79"/>
      <c r="C1717" s="79"/>
      <c r="D1717" s="79"/>
      <c r="E1717" s="79"/>
      <c r="F1717" s="79"/>
      <c r="G1717" s="79"/>
      <c r="H1717" s="79"/>
      <c r="I1717" s="79"/>
      <c r="J1717" s="79"/>
      <c r="K1717" s="79"/>
      <c r="L1717" s="79"/>
      <c r="M1717" s="79"/>
      <c r="N1717" s="79"/>
      <c r="O1717" s="79"/>
      <c r="P1717" s="79"/>
      <c r="Q1717" s="79"/>
      <c r="R1717" s="79"/>
      <c r="S1717" s="79"/>
      <c r="T1717" s="79"/>
    </row>
    <row r="1718" spans="2:20">
      <c r="B1718" s="79"/>
      <c r="C1718" s="79"/>
      <c r="D1718" s="79"/>
      <c r="E1718" s="79"/>
      <c r="F1718" s="79"/>
      <c r="G1718" s="79"/>
      <c r="H1718" s="79"/>
      <c r="I1718" s="79"/>
      <c r="J1718" s="79"/>
      <c r="K1718" s="79"/>
      <c r="L1718" s="79"/>
      <c r="M1718" s="79"/>
      <c r="N1718" s="79"/>
      <c r="O1718" s="79"/>
      <c r="P1718" s="79"/>
      <c r="Q1718" s="79"/>
      <c r="R1718" s="79"/>
      <c r="S1718" s="79"/>
      <c r="T1718" s="79"/>
    </row>
    <row r="1719" spans="2:20">
      <c r="B1719" s="79"/>
      <c r="C1719" s="79"/>
      <c r="D1719" s="79"/>
      <c r="E1719" s="79"/>
      <c r="F1719" s="79"/>
      <c r="G1719" s="79"/>
      <c r="H1719" s="79"/>
      <c r="I1719" s="79"/>
      <c r="J1719" s="79"/>
      <c r="K1719" s="79"/>
      <c r="L1719" s="79"/>
      <c r="M1719" s="79"/>
      <c r="N1719" s="79"/>
      <c r="O1719" s="79"/>
      <c r="P1719" s="79"/>
      <c r="Q1719" s="79"/>
      <c r="R1719" s="79"/>
      <c r="S1719" s="79"/>
      <c r="T1719" s="79"/>
    </row>
    <row r="1720" spans="2:20">
      <c r="B1720" s="79"/>
      <c r="C1720" s="79"/>
      <c r="D1720" s="79"/>
      <c r="E1720" s="79"/>
      <c r="F1720" s="79"/>
      <c r="G1720" s="79"/>
      <c r="H1720" s="79"/>
      <c r="I1720" s="79"/>
      <c r="J1720" s="79"/>
      <c r="K1720" s="79"/>
      <c r="L1720" s="79"/>
      <c r="M1720" s="79"/>
      <c r="N1720" s="79"/>
      <c r="O1720" s="79"/>
      <c r="P1720" s="79"/>
      <c r="Q1720" s="79"/>
      <c r="R1720" s="79"/>
      <c r="S1720" s="79"/>
      <c r="T1720" s="79"/>
    </row>
    <row r="1721" spans="2:20">
      <c r="B1721" s="79"/>
      <c r="C1721" s="79"/>
      <c r="D1721" s="79"/>
      <c r="E1721" s="79"/>
      <c r="F1721" s="79"/>
      <c r="G1721" s="79"/>
      <c r="H1721" s="79"/>
      <c r="I1721" s="79"/>
      <c r="J1721" s="79"/>
      <c r="K1721" s="79"/>
      <c r="L1721" s="79"/>
      <c r="M1721" s="79"/>
      <c r="N1721" s="79"/>
      <c r="O1721" s="79"/>
      <c r="P1721" s="79"/>
      <c r="Q1721" s="79"/>
      <c r="R1721" s="79"/>
      <c r="S1721" s="79"/>
      <c r="T1721" s="79"/>
    </row>
    <row r="1722" spans="2:20">
      <c r="B1722" s="79"/>
      <c r="C1722" s="79"/>
      <c r="D1722" s="79"/>
      <c r="E1722" s="79"/>
      <c r="F1722" s="79"/>
      <c r="G1722" s="79"/>
      <c r="H1722" s="79"/>
      <c r="I1722" s="79"/>
      <c r="J1722" s="79"/>
      <c r="K1722" s="79"/>
      <c r="L1722" s="79"/>
      <c r="M1722" s="79"/>
      <c r="N1722" s="79"/>
      <c r="O1722" s="79"/>
      <c r="P1722" s="79"/>
      <c r="Q1722" s="79"/>
      <c r="R1722" s="79"/>
      <c r="S1722" s="79"/>
      <c r="T1722" s="79"/>
    </row>
    <row r="1723" spans="2:20">
      <c r="B1723" s="79"/>
      <c r="C1723" s="79"/>
      <c r="D1723" s="79"/>
      <c r="E1723" s="79"/>
      <c r="F1723" s="79"/>
      <c r="G1723" s="79"/>
      <c r="H1723" s="79"/>
      <c r="I1723" s="79"/>
      <c r="J1723" s="79"/>
      <c r="K1723" s="79"/>
      <c r="L1723" s="79"/>
      <c r="M1723" s="79"/>
      <c r="N1723" s="79"/>
      <c r="O1723" s="79"/>
      <c r="P1723" s="79"/>
      <c r="Q1723" s="79"/>
      <c r="R1723" s="79"/>
      <c r="S1723" s="79"/>
      <c r="T1723" s="79"/>
    </row>
    <row r="1724" spans="2:20">
      <c r="B1724" s="79"/>
      <c r="C1724" s="79"/>
      <c r="D1724" s="79"/>
      <c r="E1724" s="79"/>
      <c r="F1724" s="79"/>
      <c r="G1724" s="79"/>
      <c r="H1724" s="79"/>
      <c r="I1724" s="79"/>
      <c r="J1724" s="79"/>
      <c r="K1724" s="79"/>
      <c r="L1724" s="79"/>
      <c r="M1724" s="79"/>
      <c r="N1724" s="79"/>
      <c r="O1724" s="79"/>
      <c r="P1724" s="79"/>
      <c r="Q1724" s="79"/>
      <c r="R1724" s="79"/>
      <c r="S1724" s="79"/>
      <c r="T1724" s="79"/>
    </row>
    <row r="1725" spans="2:20">
      <c r="B1725" s="79"/>
      <c r="C1725" s="79"/>
      <c r="D1725" s="79"/>
      <c r="E1725" s="79"/>
      <c r="F1725" s="79"/>
      <c r="G1725" s="79"/>
      <c r="H1725" s="79"/>
      <c r="I1725" s="79"/>
      <c r="J1725" s="79"/>
      <c r="K1725" s="79"/>
      <c r="L1725" s="79"/>
      <c r="M1725" s="79"/>
      <c r="N1725" s="79"/>
      <c r="O1725" s="79"/>
      <c r="P1725" s="79"/>
      <c r="Q1725" s="79"/>
      <c r="R1725" s="79"/>
      <c r="S1725" s="79"/>
      <c r="T1725" s="79"/>
    </row>
    <row r="1726" spans="2:20">
      <c r="B1726" s="79"/>
      <c r="C1726" s="79"/>
      <c r="D1726" s="79"/>
      <c r="E1726" s="79"/>
      <c r="F1726" s="79"/>
      <c r="G1726" s="79"/>
      <c r="H1726" s="79"/>
      <c r="I1726" s="79"/>
      <c r="J1726" s="79"/>
      <c r="K1726" s="79"/>
      <c r="L1726" s="79"/>
      <c r="M1726" s="79"/>
      <c r="N1726" s="79"/>
      <c r="O1726" s="79"/>
      <c r="P1726" s="79"/>
      <c r="Q1726" s="79"/>
      <c r="R1726" s="79"/>
      <c r="S1726" s="79"/>
      <c r="T1726" s="79"/>
    </row>
    <row r="1727" spans="2:20">
      <c r="B1727" s="79"/>
      <c r="C1727" s="79"/>
      <c r="D1727" s="79"/>
      <c r="E1727" s="79"/>
      <c r="F1727" s="79"/>
      <c r="G1727" s="79"/>
      <c r="H1727" s="79"/>
      <c r="I1727" s="79"/>
      <c r="J1727" s="79"/>
      <c r="K1727" s="79"/>
      <c r="L1727" s="79"/>
      <c r="M1727" s="79"/>
      <c r="N1727" s="79"/>
      <c r="O1727" s="79"/>
      <c r="P1727" s="79"/>
      <c r="Q1727" s="79"/>
      <c r="R1727" s="79"/>
      <c r="S1727" s="79"/>
      <c r="T1727" s="79"/>
    </row>
    <row r="1728" spans="2:20">
      <c r="B1728" s="79"/>
      <c r="C1728" s="79"/>
      <c r="D1728" s="79"/>
      <c r="E1728" s="79"/>
      <c r="F1728" s="79"/>
      <c r="G1728" s="79"/>
      <c r="H1728" s="79"/>
      <c r="I1728" s="79"/>
      <c r="J1728" s="79"/>
      <c r="K1728" s="79"/>
      <c r="L1728" s="79"/>
      <c r="M1728" s="79"/>
      <c r="N1728" s="79"/>
      <c r="O1728" s="79"/>
      <c r="P1728" s="79"/>
      <c r="Q1728" s="79"/>
      <c r="R1728" s="79"/>
      <c r="S1728" s="79"/>
      <c r="T1728" s="79"/>
    </row>
    <row r="1729" spans="2:20">
      <c r="B1729" s="79"/>
      <c r="C1729" s="79"/>
      <c r="D1729" s="79"/>
      <c r="E1729" s="79"/>
      <c r="F1729" s="79"/>
      <c r="G1729" s="79"/>
      <c r="H1729" s="79"/>
      <c r="I1729" s="79"/>
      <c r="J1729" s="79"/>
      <c r="K1729" s="79"/>
      <c r="L1729" s="79"/>
      <c r="M1729" s="79"/>
      <c r="N1729" s="79"/>
      <c r="O1729" s="79"/>
      <c r="P1729" s="79"/>
      <c r="Q1729" s="79"/>
      <c r="R1729" s="79"/>
      <c r="S1729" s="79"/>
      <c r="T1729" s="79"/>
    </row>
    <row r="1730" spans="2:20">
      <c r="B1730" s="79"/>
      <c r="C1730" s="79"/>
      <c r="D1730" s="79"/>
      <c r="E1730" s="79"/>
      <c r="F1730" s="79"/>
      <c r="G1730" s="79"/>
      <c r="H1730" s="79"/>
      <c r="I1730" s="79"/>
      <c r="J1730" s="79"/>
      <c r="K1730" s="79"/>
      <c r="L1730" s="79"/>
      <c r="M1730" s="79"/>
      <c r="N1730" s="79"/>
      <c r="O1730" s="79"/>
      <c r="P1730" s="79"/>
      <c r="Q1730" s="79"/>
      <c r="R1730" s="79"/>
      <c r="S1730" s="79"/>
      <c r="T1730" s="79"/>
    </row>
    <row r="1731" spans="2:20">
      <c r="B1731" s="79"/>
      <c r="C1731" s="79"/>
      <c r="D1731" s="79"/>
      <c r="E1731" s="79"/>
      <c r="F1731" s="79"/>
      <c r="G1731" s="79"/>
      <c r="H1731" s="79"/>
      <c r="I1731" s="79"/>
      <c r="J1731" s="79"/>
      <c r="K1731" s="79"/>
      <c r="L1731" s="79"/>
      <c r="M1731" s="79"/>
      <c r="N1731" s="79"/>
      <c r="O1731" s="79"/>
      <c r="P1731" s="79"/>
      <c r="Q1731" s="79"/>
      <c r="R1731" s="79"/>
      <c r="S1731" s="79"/>
      <c r="T1731" s="79"/>
    </row>
    <row r="1732" spans="2:20">
      <c r="B1732" s="79"/>
      <c r="C1732" s="79"/>
      <c r="D1732" s="79"/>
      <c r="E1732" s="79"/>
      <c r="F1732" s="79"/>
      <c r="G1732" s="79"/>
      <c r="H1732" s="79"/>
      <c r="I1732" s="79"/>
      <c r="J1732" s="79"/>
      <c r="K1732" s="79"/>
      <c r="L1732" s="79"/>
      <c r="M1732" s="79"/>
      <c r="N1732" s="79"/>
      <c r="O1732" s="79"/>
      <c r="P1732" s="79"/>
      <c r="Q1732" s="79"/>
      <c r="R1732" s="79"/>
      <c r="S1732" s="79"/>
      <c r="T1732" s="79"/>
    </row>
    <row r="1733" spans="2:20">
      <c r="B1733" s="79"/>
      <c r="C1733" s="79"/>
      <c r="D1733" s="79"/>
      <c r="E1733" s="79"/>
      <c r="F1733" s="79"/>
      <c r="G1733" s="79"/>
      <c r="H1733" s="79"/>
      <c r="I1733" s="79"/>
      <c r="J1733" s="79"/>
      <c r="K1733" s="79"/>
      <c r="L1733" s="79"/>
      <c r="M1733" s="79"/>
      <c r="N1733" s="79"/>
      <c r="O1733" s="79"/>
      <c r="P1733" s="79"/>
      <c r="Q1733" s="79"/>
      <c r="R1733" s="79"/>
      <c r="S1733" s="79"/>
      <c r="T1733" s="79"/>
    </row>
    <row r="1734" spans="2:20">
      <c r="B1734" s="79"/>
      <c r="C1734" s="79"/>
      <c r="D1734" s="79"/>
      <c r="E1734" s="79"/>
      <c r="F1734" s="79"/>
      <c r="G1734" s="79"/>
      <c r="H1734" s="79"/>
      <c r="I1734" s="79"/>
      <c r="J1734" s="79"/>
      <c r="K1734" s="79"/>
      <c r="L1734" s="79"/>
      <c r="M1734" s="79"/>
      <c r="N1734" s="79"/>
      <c r="O1734" s="79"/>
      <c r="P1734" s="79"/>
      <c r="Q1734" s="79"/>
      <c r="R1734" s="79"/>
      <c r="S1734" s="79"/>
      <c r="T1734" s="79"/>
    </row>
    <row r="1735" spans="2:20">
      <c r="B1735" s="79"/>
      <c r="C1735" s="79"/>
      <c r="D1735" s="79"/>
      <c r="E1735" s="79"/>
      <c r="F1735" s="79"/>
      <c r="G1735" s="79"/>
      <c r="H1735" s="79"/>
      <c r="I1735" s="79"/>
      <c r="J1735" s="79"/>
      <c r="K1735" s="79"/>
      <c r="L1735" s="79"/>
      <c r="M1735" s="79"/>
      <c r="N1735" s="79"/>
      <c r="O1735" s="79"/>
      <c r="P1735" s="79"/>
      <c r="Q1735" s="79"/>
      <c r="R1735" s="79"/>
      <c r="S1735" s="79"/>
      <c r="T1735" s="79"/>
    </row>
    <row r="1736" spans="2:20">
      <c r="B1736" s="79"/>
      <c r="C1736" s="79"/>
      <c r="D1736" s="79"/>
      <c r="E1736" s="79"/>
      <c r="F1736" s="79"/>
      <c r="G1736" s="79"/>
      <c r="H1736" s="79"/>
      <c r="I1736" s="79"/>
      <c r="J1736" s="79"/>
      <c r="K1736" s="79"/>
      <c r="L1736" s="79"/>
      <c r="M1736" s="79"/>
      <c r="N1736" s="79"/>
      <c r="O1736" s="79"/>
      <c r="P1736" s="79"/>
      <c r="Q1736" s="79"/>
      <c r="R1736" s="79"/>
      <c r="S1736" s="79"/>
      <c r="T1736" s="79"/>
    </row>
    <row r="1737" spans="2:20">
      <c r="B1737" s="79"/>
      <c r="C1737" s="79"/>
      <c r="D1737" s="79"/>
      <c r="E1737" s="79"/>
      <c r="F1737" s="79"/>
      <c r="G1737" s="79"/>
      <c r="H1737" s="79"/>
      <c r="I1737" s="79"/>
      <c r="J1737" s="79"/>
      <c r="K1737" s="79"/>
      <c r="L1737" s="79"/>
      <c r="M1737" s="79"/>
      <c r="N1737" s="79"/>
      <c r="O1737" s="79"/>
      <c r="P1737" s="79"/>
      <c r="Q1737" s="79"/>
      <c r="R1737" s="79"/>
      <c r="S1737" s="79"/>
      <c r="T1737" s="79"/>
    </row>
    <row r="1738" spans="2:20">
      <c r="B1738" s="79"/>
      <c r="C1738" s="79"/>
      <c r="D1738" s="79"/>
      <c r="E1738" s="79"/>
      <c r="F1738" s="79"/>
      <c r="G1738" s="79"/>
      <c r="H1738" s="79"/>
      <c r="I1738" s="79"/>
      <c r="J1738" s="79"/>
      <c r="K1738" s="79"/>
      <c r="L1738" s="79"/>
      <c r="M1738" s="79"/>
      <c r="N1738" s="79"/>
      <c r="O1738" s="79"/>
      <c r="P1738" s="79"/>
      <c r="Q1738" s="79"/>
      <c r="R1738" s="79"/>
      <c r="S1738" s="79"/>
      <c r="T1738" s="79"/>
    </row>
    <row r="1739" spans="2:20">
      <c r="B1739" s="79"/>
      <c r="C1739" s="79"/>
      <c r="D1739" s="79"/>
      <c r="E1739" s="79"/>
      <c r="F1739" s="79"/>
      <c r="G1739" s="79"/>
      <c r="H1739" s="79"/>
      <c r="I1739" s="79"/>
      <c r="J1739" s="79"/>
      <c r="K1739" s="79"/>
      <c r="L1739" s="79"/>
      <c r="M1739" s="79"/>
      <c r="N1739" s="79"/>
      <c r="O1739" s="79"/>
      <c r="P1739" s="79"/>
      <c r="Q1739" s="79"/>
      <c r="R1739" s="79"/>
      <c r="S1739" s="79"/>
      <c r="T1739" s="79"/>
    </row>
    <row r="1740" spans="2:20">
      <c r="B1740" s="79"/>
      <c r="C1740" s="79"/>
      <c r="D1740" s="79"/>
      <c r="E1740" s="79"/>
      <c r="F1740" s="79"/>
      <c r="G1740" s="79"/>
      <c r="H1740" s="79"/>
      <c r="I1740" s="79"/>
      <c r="J1740" s="79"/>
      <c r="K1740" s="79"/>
      <c r="L1740" s="79"/>
      <c r="M1740" s="79"/>
      <c r="N1740" s="79"/>
      <c r="O1740" s="79"/>
      <c r="P1740" s="79"/>
      <c r="Q1740" s="79"/>
      <c r="R1740" s="79"/>
      <c r="S1740" s="79"/>
      <c r="T1740" s="79"/>
    </row>
    <row r="1741" spans="2:20">
      <c r="B1741" s="79"/>
      <c r="C1741" s="79"/>
      <c r="D1741" s="79"/>
      <c r="E1741" s="79"/>
      <c r="F1741" s="79"/>
      <c r="G1741" s="79"/>
      <c r="H1741" s="79"/>
      <c r="I1741" s="79"/>
      <c r="J1741" s="79"/>
      <c r="K1741" s="79"/>
      <c r="L1741" s="79"/>
      <c r="M1741" s="79"/>
      <c r="N1741" s="79"/>
      <c r="O1741" s="79"/>
      <c r="P1741" s="79"/>
      <c r="Q1741" s="79"/>
      <c r="R1741" s="79"/>
      <c r="S1741" s="79"/>
      <c r="T1741" s="79"/>
    </row>
    <row r="1742" spans="2:20">
      <c r="B1742" s="79"/>
      <c r="C1742" s="79"/>
      <c r="D1742" s="79"/>
      <c r="E1742" s="79"/>
      <c r="F1742" s="79"/>
      <c r="G1742" s="79"/>
      <c r="H1742" s="79"/>
      <c r="I1742" s="79"/>
      <c r="J1742" s="79"/>
      <c r="K1742" s="79"/>
      <c r="L1742" s="79"/>
      <c r="M1742" s="79"/>
      <c r="N1742" s="79"/>
      <c r="O1742" s="79"/>
      <c r="P1742" s="79"/>
      <c r="Q1742" s="79"/>
      <c r="R1742" s="79"/>
      <c r="S1742" s="79"/>
      <c r="T1742" s="79"/>
    </row>
    <row r="1743" spans="2:20">
      <c r="B1743" s="79"/>
      <c r="C1743" s="79"/>
      <c r="D1743" s="79"/>
      <c r="E1743" s="79"/>
      <c r="F1743" s="79"/>
      <c r="G1743" s="79"/>
      <c r="H1743" s="79"/>
      <c r="I1743" s="79"/>
      <c r="J1743" s="79"/>
      <c r="K1743" s="79"/>
      <c r="L1743" s="79"/>
      <c r="M1743" s="79"/>
      <c r="N1743" s="79"/>
      <c r="O1743" s="79"/>
      <c r="P1743" s="79"/>
      <c r="Q1743" s="79"/>
      <c r="R1743" s="79"/>
      <c r="S1743" s="79"/>
      <c r="T1743" s="79"/>
    </row>
    <row r="1744" spans="2:20">
      <c r="B1744" s="79"/>
      <c r="C1744" s="79"/>
      <c r="D1744" s="79"/>
      <c r="E1744" s="79"/>
      <c r="F1744" s="79"/>
      <c r="G1744" s="79"/>
      <c r="H1744" s="79"/>
      <c r="I1744" s="79"/>
      <c r="J1744" s="79"/>
      <c r="K1744" s="79"/>
      <c r="L1744" s="79"/>
      <c r="M1744" s="79"/>
      <c r="N1744" s="79"/>
      <c r="O1744" s="79"/>
      <c r="P1744" s="79"/>
      <c r="Q1744" s="79"/>
      <c r="R1744" s="79"/>
      <c r="S1744" s="79"/>
      <c r="T1744" s="79"/>
    </row>
    <row r="1745" spans="2:20">
      <c r="B1745" s="79"/>
      <c r="C1745" s="79"/>
      <c r="D1745" s="79"/>
      <c r="E1745" s="79"/>
      <c r="F1745" s="79"/>
      <c r="G1745" s="79"/>
      <c r="H1745" s="79"/>
      <c r="I1745" s="79"/>
      <c r="J1745" s="79"/>
      <c r="K1745" s="79"/>
      <c r="L1745" s="79"/>
      <c r="M1745" s="79"/>
      <c r="N1745" s="79"/>
      <c r="O1745" s="79"/>
      <c r="P1745" s="79"/>
      <c r="Q1745" s="79"/>
      <c r="R1745" s="79"/>
      <c r="S1745" s="79"/>
      <c r="T1745" s="79"/>
    </row>
    <row r="1746" spans="2:20">
      <c r="B1746" s="79"/>
      <c r="C1746" s="79"/>
      <c r="D1746" s="79"/>
      <c r="E1746" s="79"/>
      <c r="F1746" s="79"/>
      <c r="G1746" s="79"/>
      <c r="H1746" s="79"/>
      <c r="I1746" s="79"/>
      <c r="J1746" s="79"/>
      <c r="K1746" s="79"/>
      <c r="L1746" s="79"/>
      <c r="M1746" s="79"/>
      <c r="N1746" s="79"/>
      <c r="O1746" s="79"/>
      <c r="P1746" s="79"/>
      <c r="Q1746" s="79"/>
      <c r="R1746" s="79"/>
      <c r="S1746" s="79"/>
      <c r="T1746" s="79"/>
    </row>
    <row r="1747" spans="2:20">
      <c r="B1747" s="79"/>
      <c r="C1747" s="79"/>
      <c r="D1747" s="79"/>
      <c r="E1747" s="79"/>
      <c r="F1747" s="79"/>
      <c r="G1747" s="79"/>
      <c r="H1747" s="79"/>
      <c r="I1747" s="79"/>
      <c r="J1747" s="79"/>
      <c r="K1747" s="79"/>
      <c r="L1747" s="79"/>
      <c r="M1747" s="79"/>
      <c r="N1747" s="79"/>
      <c r="O1747" s="79"/>
      <c r="P1747" s="79"/>
      <c r="Q1747" s="79"/>
      <c r="R1747" s="79"/>
      <c r="S1747" s="79"/>
      <c r="T1747" s="79"/>
    </row>
    <row r="1748" spans="2:20">
      <c r="B1748" s="79"/>
      <c r="C1748" s="79"/>
      <c r="D1748" s="79"/>
      <c r="E1748" s="79"/>
      <c r="F1748" s="79"/>
      <c r="G1748" s="79"/>
      <c r="H1748" s="79"/>
      <c r="I1748" s="79"/>
      <c r="J1748" s="79"/>
      <c r="K1748" s="79"/>
      <c r="L1748" s="79"/>
      <c r="M1748" s="79"/>
      <c r="N1748" s="79"/>
      <c r="O1748" s="79"/>
      <c r="P1748" s="79"/>
      <c r="Q1748" s="79"/>
      <c r="R1748" s="79"/>
      <c r="S1748" s="79"/>
      <c r="T1748" s="79"/>
    </row>
    <row r="1749" spans="2:20">
      <c r="B1749" s="79"/>
      <c r="C1749" s="79"/>
      <c r="D1749" s="79"/>
      <c r="E1749" s="79"/>
      <c r="F1749" s="79"/>
      <c r="G1749" s="79"/>
      <c r="H1749" s="79"/>
      <c r="I1749" s="79"/>
      <c r="J1749" s="79"/>
      <c r="K1749" s="79"/>
      <c r="L1749" s="79"/>
      <c r="M1749" s="79"/>
      <c r="N1749" s="79"/>
      <c r="O1749" s="79"/>
      <c r="P1749" s="79"/>
      <c r="Q1749" s="79"/>
      <c r="R1749" s="79"/>
      <c r="S1749" s="79"/>
      <c r="T1749" s="79"/>
    </row>
    <row r="1750" spans="2:20">
      <c r="B1750" s="79"/>
      <c r="C1750" s="79"/>
      <c r="D1750" s="79"/>
      <c r="E1750" s="79"/>
      <c r="F1750" s="79"/>
      <c r="G1750" s="79"/>
      <c r="H1750" s="79"/>
      <c r="I1750" s="79"/>
      <c r="J1750" s="79"/>
      <c r="K1750" s="79"/>
      <c r="L1750" s="79"/>
      <c r="M1750" s="79"/>
      <c r="N1750" s="79"/>
      <c r="O1750" s="79"/>
      <c r="P1750" s="79"/>
      <c r="Q1750" s="79"/>
      <c r="R1750" s="79"/>
      <c r="S1750" s="79"/>
      <c r="T1750" s="79"/>
    </row>
    <row r="1751" spans="2:20">
      <c r="B1751" s="79"/>
      <c r="C1751" s="79"/>
      <c r="D1751" s="79"/>
      <c r="E1751" s="79"/>
      <c r="F1751" s="79"/>
      <c r="G1751" s="79"/>
      <c r="H1751" s="79"/>
      <c r="I1751" s="79"/>
      <c r="J1751" s="79"/>
      <c r="K1751" s="79"/>
      <c r="L1751" s="79"/>
      <c r="M1751" s="79"/>
      <c r="N1751" s="79"/>
      <c r="O1751" s="79"/>
      <c r="P1751" s="79"/>
      <c r="Q1751" s="79"/>
      <c r="R1751" s="79"/>
      <c r="S1751" s="79"/>
      <c r="T1751" s="79"/>
    </row>
    <row r="1752" spans="2:20">
      <c r="B1752" s="79"/>
      <c r="C1752" s="79"/>
      <c r="D1752" s="79"/>
      <c r="E1752" s="79"/>
      <c r="F1752" s="79"/>
      <c r="G1752" s="79"/>
      <c r="H1752" s="79"/>
      <c r="I1752" s="79"/>
      <c r="J1752" s="79"/>
      <c r="K1752" s="79"/>
      <c r="L1752" s="79"/>
      <c r="M1752" s="79"/>
      <c r="N1752" s="79"/>
      <c r="O1752" s="79"/>
      <c r="P1752" s="79"/>
      <c r="Q1752" s="79"/>
      <c r="R1752" s="79"/>
      <c r="S1752" s="79"/>
      <c r="T1752" s="79"/>
    </row>
    <row r="1753" spans="2:20">
      <c r="B1753" s="79"/>
      <c r="C1753" s="79"/>
      <c r="D1753" s="79"/>
      <c r="E1753" s="79"/>
      <c r="F1753" s="79"/>
      <c r="G1753" s="79"/>
      <c r="H1753" s="79"/>
      <c r="I1753" s="79"/>
      <c r="J1753" s="79"/>
      <c r="K1753" s="79"/>
      <c r="L1753" s="79"/>
      <c r="M1753" s="79"/>
      <c r="N1753" s="79"/>
      <c r="O1753" s="79"/>
      <c r="P1753" s="79"/>
      <c r="Q1753" s="79"/>
      <c r="R1753" s="79"/>
      <c r="S1753" s="79"/>
      <c r="T1753" s="79"/>
    </row>
    <row r="1754" spans="2:20">
      <c r="B1754" s="79"/>
      <c r="C1754" s="79"/>
      <c r="D1754" s="79"/>
      <c r="E1754" s="79"/>
      <c r="F1754" s="79"/>
      <c r="G1754" s="79"/>
      <c r="H1754" s="79"/>
      <c r="I1754" s="79"/>
      <c r="J1754" s="79"/>
      <c r="K1754" s="79"/>
      <c r="L1754" s="79"/>
      <c r="M1754" s="79"/>
      <c r="N1754" s="79"/>
      <c r="O1754" s="79"/>
      <c r="P1754" s="79"/>
      <c r="Q1754" s="79"/>
      <c r="R1754" s="79"/>
      <c r="S1754" s="79"/>
      <c r="T1754" s="79"/>
    </row>
    <row r="1755" spans="2:20">
      <c r="B1755" s="79"/>
      <c r="C1755" s="79"/>
      <c r="D1755" s="79"/>
      <c r="E1755" s="79"/>
      <c r="F1755" s="79"/>
      <c r="G1755" s="79"/>
      <c r="H1755" s="79"/>
      <c r="I1755" s="79"/>
      <c r="J1755" s="79"/>
      <c r="K1755" s="79"/>
      <c r="L1755" s="79"/>
      <c r="M1755" s="79"/>
      <c r="N1755" s="79"/>
      <c r="O1755" s="79"/>
      <c r="P1755" s="79"/>
      <c r="Q1755" s="79"/>
      <c r="R1755" s="79"/>
      <c r="S1755" s="79"/>
      <c r="T1755" s="79"/>
    </row>
    <row r="1756" spans="2:20">
      <c r="B1756" s="79"/>
      <c r="C1756" s="79"/>
      <c r="D1756" s="79"/>
      <c r="E1756" s="79"/>
      <c r="F1756" s="79"/>
      <c r="G1756" s="79"/>
      <c r="H1756" s="79"/>
      <c r="I1756" s="79"/>
      <c r="J1756" s="79"/>
      <c r="K1756" s="79"/>
      <c r="L1756" s="79"/>
      <c r="M1756" s="79"/>
      <c r="N1756" s="79"/>
      <c r="O1756" s="79"/>
      <c r="P1756" s="79"/>
      <c r="Q1756" s="79"/>
      <c r="R1756" s="79"/>
      <c r="S1756" s="79"/>
      <c r="T1756" s="79"/>
    </row>
    <row r="1757" spans="2:20">
      <c r="B1757" s="79"/>
      <c r="C1757" s="79"/>
      <c r="D1757" s="79"/>
      <c r="E1757" s="79"/>
      <c r="F1757" s="79"/>
      <c r="G1757" s="79"/>
      <c r="H1757" s="79"/>
      <c r="I1757" s="79"/>
      <c r="J1757" s="79"/>
      <c r="K1757" s="79"/>
      <c r="L1757" s="79"/>
      <c r="M1757" s="79"/>
      <c r="N1757" s="79"/>
      <c r="O1757" s="79"/>
      <c r="P1757" s="79"/>
      <c r="Q1757" s="79"/>
      <c r="R1757" s="79"/>
      <c r="S1757" s="79"/>
      <c r="T1757" s="79"/>
    </row>
    <row r="1758" spans="2:20">
      <c r="B1758" s="79"/>
      <c r="C1758" s="79"/>
      <c r="D1758" s="79"/>
      <c r="E1758" s="79"/>
      <c r="F1758" s="79"/>
      <c r="G1758" s="79"/>
      <c r="H1758" s="79"/>
      <c r="I1758" s="79"/>
      <c r="J1758" s="79"/>
      <c r="K1758" s="79"/>
      <c r="L1758" s="79"/>
      <c r="M1758" s="79"/>
      <c r="N1758" s="79"/>
      <c r="O1758" s="79"/>
      <c r="P1758" s="79"/>
      <c r="Q1758" s="79"/>
      <c r="R1758" s="79"/>
      <c r="S1758" s="79"/>
      <c r="T1758" s="79"/>
    </row>
    <row r="1759" spans="2:20">
      <c r="B1759" s="79"/>
      <c r="C1759" s="79"/>
      <c r="D1759" s="79"/>
      <c r="E1759" s="79"/>
      <c r="F1759" s="79"/>
      <c r="G1759" s="79"/>
      <c r="H1759" s="79"/>
      <c r="I1759" s="79"/>
      <c r="J1759" s="79"/>
      <c r="K1759" s="79"/>
      <c r="L1759" s="79"/>
      <c r="M1759" s="79"/>
      <c r="N1759" s="79"/>
      <c r="O1759" s="79"/>
      <c r="P1759" s="79"/>
      <c r="Q1759" s="79"/>
      <c r="R1759" s="79"/>
      <c r="S1759" s="79"/>
      <c r="T1759" s="79"/>
    </row>
    <row r="1760" spans="2:20">
      <c r="B1760" s="79"/>
      <c r="C1760" s="79"/>
      <c r="D1760" s="79"/>
      <c r="E1760" s="79"/>
      <c r="F1760" s="79"/>
      <c r="G1760" s="79"/>
      <c r="H1760" s="79"/>
      <c r="I1760" s="79"/>
      <c r="J1760" s="79"/>
      <c r="K1760" s="79"/>
      <c r="L1760" s="79"/>
      <c r="M1760" s="79"/>
      <c r="N1760" s="79"/>
      <c r="O1760" s="79"/>
      <c r="P1760" s="79"/>
      <c r="Q1760" s="79"/>
      <c r="R1760" s="79"/>
      <c r="S1760" s="79"/>
      <c r="T1760" s="79"/>
    </row>
    <row r="1761" spans="2:20">
      <c r="B1761" s="79"/>
      <c r="C1761" s="79"/>
      <c r="D1761" s="79"/>
      <c r="E1761" s="79"/>
      <c r="F1761" s="79"/>
      <c r="G1761" s="79"/>
      <c r="H1761" s="79"/>
      <c r="I1761" s="79"/>
      <c r="J1761" s="79"/>
      <c r="K1761" s="79"/>
      <c r="L1761" s="79"/>
      <c r="M1761" s="79"/>
      <c r="N1761" s="79"/>
      <c r="O1761" s="79"/>
      <c r="P1761" s="79"/>
      <c r="Q1761" s="79"/>
      <c r="R1761" s="79"/>
      <c r="S1761" s="79"/>
      <c r="T1761" s="79"/>
    </row>
    <row r="1762" spans="2:20">
      <c r="B1762" s="79"/>
      <c r="C1762" s="79"/>
      <c r="D1762" s="79"/>
      <c r="E1762" s="79"/>
      <c r="F1762" s="79"/>
      <c r="G1762" s="79"/>
      <c r="H1762" s="79"/>
      <c r="I1762" s="79"/>
      <c r="J1762" s="79"/>
      <c r="K1762" s="79"/>
      <c r="L1762" s="79"/>
      <c r="M1762" s="79"/>
      <c r="N1762" s="79"/>
      <c r="O1762" s="79"/>
      <c r="P1762" s="79"/>
      <c r="Q1762" s="79"/>
      <c r="R1762" s="79"/>
      <c r="S1762" s="79"/>
      <c r="T1762" s="79"/>
    </row>
    <row r="1763" spans="2:20">
      <c r="B1763" s="79"/>
      <c r="C1763" s="79"/>
      <c r="D1763" s="79"/>
      <c r="E1763" s="79"/>
      <c r="F1763" s="79"/>
      <c r="G1763" s="79"/>
      <c r="H1763" s="79"/>
      <c r="I1763" s="79"/>
      <c r="J1763" s="79"/>
      <c r="K1763" s="79"/>
      <c r="L1763" s="79"/>
      <c r="M1763" s="79"/>
      <c r="N1763" s="79"/>
      <c r="O1763" s="79"/>
      <c r="P1763" s="79"/>
      <c r="Q1763" s="79"/>
      <c r="R1763" s="79"/>
      <c r="S1763" s="79"/>
      <c r="T1763" s="79"/>
    </row>
    <row r="1764" spans="2:20">
      <c r="B1764" s="79"/>
      <c r="C1764" s="79"/>
      <c r="D1764" s="79"/>
      <c r="E1764" s="79"/>
      <c r="F1764" s="79"/>
      <c r="G1764" s="79"/>
      <c r="H1764" s="79"/>
      <c r="I1764" s="79"/>
      <c r="J1764" s="79"/>
      <c r="K1764" s="79"/>
      <c r="L1764" s="79"/>
      <c r="M1764" s="79"/>
      <c r="N1764" s="79"/>
      <c r="O1764" s="79"/>
      <c r="P1764" s="79"/>
      <c r="Q1764" s="79"/>
      <c r="R1764" s="79"/>
      <c r="S1764" s="79"/>
      <c r="T1764" s="79"/>
    </row>
    <row r="1765" spans="2:20">
      <c r="B1765" s="79"/>
      <c r="C1765" s="79"/>
      <c r="D1765" s="79"/>
      <c r="E1765" s="79"/>
      <c r="F1765" s="79"/>
      <c r="G1765" s="79"/>
      <c r="H1765" s="79"/>
      <c r="I1765" s="79"/>
      <c r="J1765" s="79"/>
      <c r="K1765" s="79"/>
      <c r="L1765" s="79"/>
      <c r="M1765" s="79"/>
      <c r="N1765" s="79"/>
      <c r="O1765" s="79"/>
      <c r="P1765" s="79"/>
      <c r="Q1765" s="79"/>
      <c r="R1765" s="79"/>
      <c r="S1765" s="79"/>
      <c r="T1765" s="79"/>
    </row>
    <row r="1766" spans="2:20">
      <c r="B1766" s="79"/>
      <c r="C1766" s="79"/>
      <c r="D1766" s="79"/>
      <c r="E1766" s="79"/>
      <c r="F1766" s="79"/>
      <c r="G1766" s="79"/>
      <c r="H1766" s="79"/>
      <c r="I1766" s="79"/>
      <c r="J1766" s="79"/>
      <c r="K1766" s="79"/>
      <c r="L1766" s="79"/>
      <c r="M1766" s="79"/>
      <c r="N1766" s="79"/>
      <c r="O1766" s="79"/>
      <c r="P1766" s="79"/>
      <c r="Q1766" s="79"/>
      <c r="R1766" s="79"/>
      <c r="S1766" s="79"/>
      <c r="T1766" s="79"/>
    </row>
    <row r="1767" spans="2:20">
      <c r="B1767" s="79"/>
      <c r="C1767" s="79"/>
      <c r="D1767" s="79"/>
      <c r="E1767" s="79"/>
      <c r="F1767" s="79"/>
      <c r="G1767" s="79"/>
      <c r="H1767" s="79"/>
      <c r="I1767" s="79"/>
      <c r="J1767" s="79"/>
      <c r="K1767" s="79"/>
      <c r="L1767" s="79"/>
      <c r="M1767" s="79"/>
      <c r="N1767" s="79"/>
      <c r="O1767" s="79"/>
      <c r="P1767" s="79"/>
      <c r="Q1767" s="79"/>
      <c r="R1767" s="79"/>
      <c r="S1767" s="79"/>
      <c r="T1767" s="79"/>
    </row>
    <row r="1768" spans="2:20">
      <c r="B1768" s="79"/>
      <c r="C1768" s="79"/>
      <c r="D1768" s="79"/>
      <c r="E1768" s="79"/>
      <c r="F1768" s="79"/>
      <c r="G1768" s="79"/>
      <c r="H1768" s="79"/>
      <c r="I1768" s="79"/>
      <c r="J1768" s="79"/>
      <c r="K1768" s="79"/>
      <c r="L1768" s="79"/>
      <c r="M1768" s="79"/>
      <c r="N1768" s="79"/>
      <c r="O1768" s="79"/>
      <c r="P1768" s="79"/>
      <c r="Q1768" s="79"/>
      <c r="R1768" s="79"/>
      <c r="S1768" s="79"/>
      <c r="T1768" s="79"/>
    </row>
    <row r="1769" spans="2:20">
      <c r="B1769" s="79"/>
      <c r="C1769" s="79"/>
      <c r="D1769" s="79"/>
      <c r="E1769" s="79"/>
      <c r="F1769" s="79"/>
      <c r="G1769" s="79"/>
      <c r="H1769" s="79"/>
      <c r="I1769" s="79"/>
      <c r="J1769" s="79"/>
      <c r="K1769" s="79"/>
      <c r="L1769" s="79"/>
      <c r="M1769" s="79"/>
      <c r="N1769" s="79"/>
      <c r="O1769" s="79"/>
      <c r="P1769" s="79"/>
      <c r="Q1769" s="79"/>
      <c r="R1769" s="79"/>
      <c r="S1769" s="79"/>
      <c r="T1769" s="79"/>
    </row>
    <row r="1770" spans="2:20">
      <c r="B1770" s="79"/>
      <c r="C1770" s="79"/>
      <c r="D1770" s="79"/>
      <c r="E1770" s="79"/>
      <c r="F1770" s="79"/>
      <c r="G1770" s="79"/>
      <c r="H1770" s="79"/>
      <c r="I1770" s="79"/>
      <c r="J1770" s="79"/>
      <c r="K1770" s="79"/>
      <c r="L1770" s="79"/>
      <c r="M1770" s="79"/>
      <c r="N1770" s="79"/>
      <c r="O1770" s="79"/>
      <c r="P1770" s="79"/>
      <c r="Q1770" s="79"/>
      <c r="R1770" s="79"/>
      <c r="S1770" s="79"/>
      <c r="T1770" s="79"/>
    </row>
    <row r="1771" spans="2:20">
      <c r="B1771" s="79"/>
      <c r="C1771" s="79"/>
      <c r="D1771" s="79"/>
      <c r="E1771" s="79"/>
      <c r="F1771" s="79"/>
      <c r="G1771" s="79"/>
      <c r="H1771" s="79"/>
      <c r="I1771" s="79"/>
      <c r="J1771" s="79"/>
      <c r="K1771" s="79"/>
      <c r="L1771" s="79"/>
      <c r="M1771" s="79"/>
      <c r="N1771" s="79"/>
      <c r="O1771" s="79"/>
      <c r="P1771" s="79"/>
      <c r="Q1771" s="79"/>
      <c r="R1771" s="79"/>
      <c r="S1771" s="79"/>
      <c r="T1771" s="79"/>
    </row>
    <row r="1772" spans="2:20">
      <c r="B1772" s="79"/>
      <c r="C1772" s="79"/>
      <c r="D1772" s="79"/>
      <c r="E1772" s="79"/>
      <c r="F1772" s="79"/>
      <c r="G1772" s="79"/>
      <c r="H1772" s="79"/>
      <c r="I1772" s="79"/>
      <c r="J1772" s="79"/>
      <c r="K1772" s="79"/>
      <c r="L1772" s="79"/>
      <c r="M1772" s="79"/>
      <c r="N1772" s="79"/>
      <c r="O1772" s="79"/>
      <c r="P1772" s="79"/>
      <c r="Q1772" s="79"/>
      <c r="R1772" s="79"/>
      <c r="S1772" s="79"/>
      <c r="T1772" s="79"/>
    </row>
    <row r="1773" spans="2:20">
      <c r="B1773" s="79"/>
      <c r="C1773" s="79"/>
      <c r="D1773" s="79"/>
      <c r="E1773" s="79"/>
      <c r="F1773" s="79"/>
      <c r="G1773" s="79"/>
      <c r="H1773" s="79"/>
      <c r="I1773" s="79"/>
      <c r="J1773" s="79"/>
      <c r="K1773" s="79"/>
      <c r="L1773" s="79"/>
      <c r="M1773" s="79"/>
      <c r="N1773" s="79"/>
      <c r="O1773" s="79"/>
      <c r="P1773" s="79"/>
      <c r="Q1773" s="79"/>
      <c r="R1773" s="79"/>
      <c r="S1773" s="79"/>
      <c r="T1773" s="79"/>
    </row>
    <row r="1774" spans="2:20">
      <c r="B1774" s="79"/>
      <c r="C1774" s="79"/>
      <c r="D1774" s="79"/>
      <c r="E1774" s="79"/>
      <c r="F1774" s="79"/>
      <c r="G1774" s="79"/>
      <c r="H1774" s="79"/>
      <c r="I1774" s="79"/>
      <c r="J1774" s="79"/>
      <c r="K1774" s="79"/>
      <c r="L1774" s="79"/>
      <c r="M1774" s="79"/>
      <c r="N1774" s="79"/>
      <c r="O1774" s="79"/>
      <c r="P1774" s="79"/>
      <c r="Q1774" s="79"/>
      <c r="R1774" s="79"/>
      <c r="S1774" s="79"/>
      <c r="T1774" s="79"/>
    </row>
    <row r="1775" spans="2:20">
      <c r="B1775" s="79"/>
      <c r="C1775" s="79"/>
      <c r="D1775" s="79"/>
      <c r="E1775" s="79"/>
      <c r="F1775" s="79"/>
      <c r="G1775" s="79"/>
      <c r="H1775" s="79"/>
      <c r="I1775" s="79"/>
      <c r="J1775" s="79"/>
      <c r="K1775" s="79"/>
      <c r="L1775" s="79"/>
      <c r="M1775" s="79"/>
      <c r="N1775" s="79"/>
      <c r="O1775" s="79"/>
      <c r="P1775" s="79"/>
      <c r="Q1775" s="79"/>
      <c r="R1775" s="79"/>
      <c r="S1775" s="79"/>
      <c r="T1775" s="79"/>
    </row>
    <row r="1776" spans="2:20">
      <c r="B1776" s="79"/>
      <c r="C1776" s="79"/>
      <c r="D1776" s="79"/>
      <c r="E1776" s="79"/>
      <c r="F1776" s="79"/>
      <c r="G1776" s="79"/>
      <c r="H1776" s="79"/>
      <c r="I1776" s="79"/>
      <c r="J1776" s="79"/>
      <c r="K1776" s="79"/>
      <c r="L1776" s="79"/>
      <c r="M1776" s="79"/>
      <c r="N1776" s="79"/>
      <c r="O1776" s="79"/>
      <c r="P1776" s="79"/>
      <c r="Q1776" s="79"/>
      <c r="R1776" s="79"/>
      <c r="S1776" s="79"/>
      <c r="T1776" s="79"/>
    </row>
    <row r="1777" spans="2:20">
      <c r="B1777" s="79"/>
      <c r="C1777" s="79"/>
      <c r="D1777" s="79"/>
      <c r="E1777" s="79"/>
      <c r="F1777" s="79"/>
      <c r="G1777" s="79"/>
      <c r="H1777" s="79"/>
      <c r="I1777" s="79"/>
      <c r="J1777" s="79"/>
      <c r="K1777" s="79"/>
      <c r="L1777" s="79"/>
      <c r="M1777" s="79"/>
      <c r="N1777" s="79"/>
      <c r="O1777" s="79"/>
      <c r="P1777" s="79"/>
      <c r="Q1777" s="79"/>
      <c r="R1777" s="79"/>
      <c r="S1777" s="79"/>
      <c r="T1777" s="79"/>
    </row>
    <row r="1778" spans="2:20">
      <c r="B1778" s="79"/>
      <c r="C1778" s="79"/>
      <c r="D1778" s="79"/>
      <c r="E1778" s="79"/>
      <c r="F1778" s="79"/>
      <c r="G1778" s="79"/>
      <c r="H1778" s="79"/>
      <c r="I1778" s="79"/>
      <c r="J1778" s="79"/>
      <c r="K1778" s="79"/>
      <c r="L1778" s="79"/>
      <c r="M1778" s="79"/>
      <c r="N1778" s="79"/>
      <c r="O1778" s="79"/>
      <c r="P1778" s="79"/>
      <c r="Q1778" s="79"/>
      <c r="R1778" s="79"/>
      <c r="S1778" s="79"/>
      <c r="T1778" s="79"/>
    </row>
    <row r="1779" spans="2:20">
      <c r="B1779" s="79"/>
      <c r="C1779" s="79"/>
      <c r="D1779" s="79"/>
      <c r="E1779" s="79"/>
      <c r="F1779" s="79"/>
      <c r="G1779" s="79"/>
      <c r="H1779" s="79"/>
      <c r="I1779" s="79"/>
      <c r="J1779" s="79"/>
      <c r="K1779" s="79"/>
      <c r="L1779" s="79"/>
      <c r="M1779" s="79"/>
      <c r="N1779" s="79"/>
      <c r="O1779" s="79"/>
      <c r="P1779" s="79"/>
      <c r="Q1779" s="79"/>
      <c r="R1779" s="79"/>
      <c r="S1779" s="79"/>
      <c r="T1779" s="79"/>
    </row>
    <row r="1780" spans="2:20">
      <c r="B1780" s="79"/>
      <c r="C1780" s="79"/>
      <c r="D1780" s="79"/>
      <c r="E1780" s="79"/>
      <c r="F1780" s="79"/>
      <c r="G1780" s="79"/>
      <c r="H1780" s="79"/>
      <c r="I1780" s="79"/>
      <c r="J1780" s="79"/>
      <c r="K1780" s="79"/>
      <c r="L1780" s="79"/>
      <c r="M1780" s="79"/>
      <c r="N1780" s="79"/>
      <c r="O1780" s="79"/>
      <c r="P1780" s="79"/>
      <c r="Q1780" s="79"/>
      <c r="R1780" s="79"/>
      <c r="S1780" s="79"/>
      <c r="T1780" s="79"/>
    </row>
    <row r="1781" spans="2:20">
      <c r="B1781" s="79"/>
      <c r="C1781" s="79"/>
      <c r="D1781" s="79"/>
      <c r="E1781" s="79"/>
      <c r="F1781" s="79"/>
      <c r="G1781" s="79"/>
      <c r="H1781" s="79"/>
      <c r="I1781" s="79"/>
      <c r="J1781" s="79"/>
      <c r="K1781" s="79"/>
      <c r="L1781" s="79"/>
      <c r="M1781" s="79"/>
      <c r="N1781" s="79"/>
      <c r="O1781" s="79"/>
      <c r="P1781" s="79"/>
      <c r="Q1781" s="79"/>
      <c r="R1781" s="79"/>
      <c r="S1781" s="79"/>
      <c r="T1781" s="79"/>
    </row>
    <row r="1782" spans="2:20">
      <c r="B1782" s="79"/>
      <c r="C1782" s="79"/>
      <c r="D1782" s="79"/>
      <c r="E1782" s="79"/>
      <c r="F1782" s="79"/>
      <c r="G1782" s="79"/>
      <c r="H1782" s="79"/>
      <c r="I1782" s="79"/>
      <c r="J1782" s="79"/>
      <c r="K1782" s="79"/>
      <c r="L1782" s="79"/>
      <c r="M1782" s="79"/>
      <c r="N1782" s="79"/>
      <c r="O1782" s="79"/>
      <c r="P1782" s="79"/>
      <c r="Q1782" s="79"/>
      <c r="R1782" s="79"/>
      <c r="S1782" s="79"/>
      <c r="T1782" s="79"/>
    </row>
    <row r="1783" spans="2:20">
      <c r="B1783" s="79"/>
      <c r="C1783" s="79"/>
      <c r="D1783" s="79"/>
      <c r="E1783" s="79"/>
      <c r="F1783" s="79"/>
      <c r="G1783" s="79"/>
      <c r="H1783" s="79"/>
      <c r="I1783" s="79"/>
      <c r="J1783" s="79"/>
      <c r="K1783" s="79"/>
      <c r="L1783" s="79"/>
      <c r="M1783" s="79"/>
      <c r="N1783" s="79"/>
      <c r="O1783" s="79"/>
      <c r="P1783" s="79"/>
      <c r="Q1783" s="79"/>
      <c r="R1783" s="79"/>
      <c r="S1783" s="79"/>
      <c r="T1783" s="79"/>
    </row>
    <row r="1784" spans="2:20">
      <c r="B1784" s="79"/>
      <c r="C1784" s="79"/>
      <c r="D1784" s="79"/>
      <c r="E1784" s="79"/>
      <c r="F1784" s="79"/>
      <c r="G1784" s="79"/>
      <c r="H1784" s="79"/>
      <c r="I1784" s="79"/>
      <c r="J1784" s="79"/>
      <c r="K1784" s="79"/>
      <c r="L1784" s="79"/>
      <c r="M1784" s="79"/>
      <c r="N1784" s="79"/>
      <c r="O1784" s="79"/>
      <c r="P1784" s="79"/>
      <c r="Q1784" s="79"/>
      <c r="R1784" s="79"/>
      <c r="S1784" s="79"/>
      <c r="T1784" s="79"/>
    </row>
    <row r="1785" spans="2:20">
      <c r="B1785" s="79"/>
      <c r="C1785" s="79"/>
      <c r="D1785" s="79"/>
      <c r="E1785" s="79"/>
      <c r="F1785" s="79"/>
      <c r="G1785" s="79"/>
      <c r="H1785" s="79"/>
      <c r="I1785" s="79"/>
      <c r="J1785" s="79"/>
      <c r="K1785" s="79"/>
      <c r="L1785" s="79"/>
      <c r="M1785" s="79"/>
      <c r="N1785" s="79"/>
      <c r="O1785" s="79"/>
      <c r="P1785" s="79"/>
      <c r="Q1785" s="79"/>
      <c r="R1785" s="79"/>
      <c r="S1785" s="79"/>
      <c r="T1785" s="79"/>
    </row>
    <row r="1786" spans="2:20">
      <c r="B1786" s="79"/>
      <c r="C1786" s="79"/>
      <c r="D1786" s="79"/>
      <c r="E1786" s="79"/>
      <c r="F1786" s="79"/>
      <c r="G1786" s="79"/>
      <c r="H1786" s="79"/>
      <c r="I1786" s="79"/>
      <c r="J1786" s="79"/>
      <c r="K1786" s="79"/>
      <c r="L1786" s="79"/>
      <c r="M1786" s="79"/>
      <c r="N1786" s="79"/>
      <c r="O1786" s="79"/>
      <c r="P1786" s="79"/>
      <c r="Q1786" s="79"/>
      <c r="R1786" s="79"/>
      <c r="S1786" s="79"/>
      <c r="T1786" s="79"/>
    </row>
    <row r="1787" spans="2:20">
      <c r="B1787" s="79"/>
      <c r="C1787" s="79"/>
      <c r="D1787" s="79"/>
      <c r="E1787" s="79"/>
      <c r="F1787" s="79"/>
      <c r="G1787" s="79"/>
      <c r="H1787" s="79"/>
      <c r="I1787" s="79"/>
      <c r="J1787" s="79"/>
      <c r="K1787" s="79"/>
      <c r="L1787" s="79"/>
      <c r="M1787" s="79"/>
      <c r="N1787" s="79"/>
      <c r="O1787" s="79"/>
      <c r="P1787" s="79"/>
      <c r="Q1787" s="79"/>
      <c r="R1787" s="79"/>
      <c r="S1787" s="79"/>
      <c r="T1787" s="79"/>
    </row>
    <row r="1788" spans="2:20">
      <c r="B1788" s="79"/>
      <c r="C1788" s="79"/>
      <c r="D1788" s="79"/>
      <c r="E1788" s="79"/>
      <c r="F1788" s="79"/>
      <c r="G1788" s="79"/>
      <c r="H1788" s="79"/>
      <c r="I1788" s="79"/>
      <c r="J1788" s="79"/>
      <c r="K1788" s="79"/>
      <c r="L1788" s="79"/>
      <c r="M1788" s="79"/>
      <c r="N1788" s="79"/>
      <c r="O1788" s="79"/>
      <c r="P1788" s="79"/>
      <c r="Q1788" s="79"/>
      <c r="R1788" s="79"/>
      <c r="S1788" s="79"/>
      <c r="T1788" s="79"/>
    </row>
    <row r="1789" spans="2:20">
      <c r="B1789" s="79"/>
      <c r="C1789" s="79"/>
      <c r="D1789" s="79"/>
      <c r="E1789" s="79"/>
      <c r="F1789" s="79"/>
      <c r="G1789" s="79"/>
      <c r="H1789" s="79"/>
      <c r="I1789" s="79"/>
      <c r="J1789" s="79"/>
      <c r="K1789" s="79"/>
      <c r="L1789" s="79"/>
      <c r="M1789" s="79"/>
      <c r="N1789" s="79"/>
      <c r="O1789" s="79"/>
      <c r="P1789" s="79"/>
      <c r="Q1789" s="79"/>
      <c r="R1789" s="79"/>
      <c r="S1789" s="79"/>
      <c r="T1789" s="79"/>
    </row>
    <row r="1790" spans="2:20">
      <c r="B1790" s="79"/>
      <c r="C1790" s="79"/>
      <c r="D1790" s="79"/>
      <c r="E1790" s="79"/>
      <c r="F1790" s="79"/>
      <c r="G1790" s="79"/>
      <c r="H1790" s="79"/>
      <c r="I1790" s="79"/>
      <c r="J1790" s="79"/>
      <c r="K1790" s="79"/>
      <c r="L1790" s="79"/>
      <c r="M1790" s="79"/>
      <c r="N1790" s="79"/>
      <c r="O1790" s="79"/>
      <c r="P1790" s="79"/>
      <c r="Q1790" s="79"/>
      <c r="R1790" s="79"/>
      <c r="S1790" s="79"/>
      <c r="T1790" s="79"/>
    </row>
    <row r="1791" spans="2:20">
      <c r="B1791" s="79"/>
      <c r="C1791" s="79"/>
      <c r="D1791" s="79"/>
      <c r="E1791" s="79"/>
      <c r="F1791" s="79"/>
      <c r="G1791" s="79"/>
      <c r="H1791" s="79"/>
      <c r="I1791" s="79"/>
      <c r="J1791" s="79"/>
      <c r="K1791" s="79"/>
      <c r="L1791" s="79"/>
      <c r="M1791" s="79"/>
      <c r="N1791" s="79"/>
      <c r="O1791" s="79"/>
      <c r="P1791" s="79"/>
      <c r="Q1791" s="79"/>
      <c r="R1791" s="79"/>
      <c r="S1791" s="79"/>
      <c r="T1791" s="79"/>
    </row>
    <row r="1792" spans="2:20">
      <c r="B1792" s="79"/>
      <c r="C1792" s="79"/>
      <c r="D1792" s="79"/>
      <c r="E1792" s="79"/>
      <c r="F1792" s="79"/>
      <c r="G1792" s="79"/>
      <c r="H1792" s="79"/>
      <c r="I1792" s="79"/>
      <c r="J1792" s="79"/>
      <c r="K1792" s="79"/>
      <c r="L1792" s="79"/>
      <c r="M1792" s="79"/>
      <c r="N1792" s="79"/>
      <c r="O1792" s="79"/>
      <c r="P1792" s="79"/>
      <c r="Q1792" s="79"/>
      <c r="R1792" s="79"/>
      <c r="S1792" s="79"/>
      <c r="T1792" s="79"/>
    </row>
    <row r="1793" spans="2:20">
      <c r="B1793" s="79"/>
      <c r="C1793" s="79"/>
      <c r="D1793" s="79"/>
      <c r="E1793" s="79"/>
      <c r="F1793" s="79"/>
      <c r="G1793" s="79"/>
      <c r="H1793" s="79"/>
      <c r="I1793" s="79"/>
      <c r="J1793" s="79"/>
      <c r="K1793" s="79"/>
      <c r="L1793" s="79"/>
      <c r="M1793" s="79"/>
      <c r="N1793" s="79"/>
      <c r="O1793" s="79"/>
      <c r="P1793" s="79"/>
      <c r="Q1793" s="79"/>
      <c r="R1793" s="79"/>
      <c r="S1793" s="79"/>
      <c r="T1793" s="79"/>
    </row>
    <row r="1794" spans="2:20">
      <c r="B1794" s="79"/>
      <c r="C1794" s="79"/>
      <c r="D1794" s="79"/>
      <c r="E1794" s="79"/>
      <c r="F1794" s="79"/>
      <c r="G1794" s="79"/>
      <c r="H1794" s="79"/>
      <c r="I1794" s="79"/>
      <c r="J1794" s="79"/>
      <c r="K1794" s="79"/>
      <c r="L1794" s="79"/>
      <c r="M1794" s="79"/>
      <c r="N1794" s="79"/>
      <c r="O1794" s="79"/>
      <c r="P1794" s="79"/>
      <c r="Q1794" s="79"/>
      <c r="R1794" s="79"/>
      <c r="S1794" s="79"/>
      <c r="T1794" s="79"/>
    </row>
    <row r="1795" spans="2:20">
      <c r="B1795" s="79"/>
      <c r="C1795" s="79"/>
      <c r="D1795" s="79"/>
      <c r="E1795" s="79"/>
      <c r="F1795" s="79"/>
      <c r="G1795" s="79"/>
      <c r="H1795" s="79"/>
      <c r="I1795" s="79"/>
      <c r="J1795" s="79"/>
      <c r="K1795" s="79"/>
      <c r="L1795" s="79"/>
      <c r="M1795" s="79"/>
      <c r="N1795" s="79"/>
      <c r="O1795" s="79"/>
      <c r="P1795" s="79"/>
      <c r="Q1795" s="79"/>
      <c r="R1795" s="79"/>
      <c r="S1795" s="79"/>
      <c r="T1795" s="79"/>
    </row>
    <row r="1796" spans="2:20">
      <c r="B1796" s="79"/>
      <c r="C1796" s="79"/>
      <c r="D1796" s="79"/>
      <c r="E1796" s="79"/>
      <c r="F1796" s="79"/>
      <c r="G1796" s="79"/>
      <c r="H1796" s="79"/>
      <c r="I1796" s="79"/>
      <c r="J1796" s="79"/>
      <c r="K1796" s="79"/>
      <c r="L1796" s="79"/>
      <c r="M1796" s="79"/>
      <c r="N1796" s="79"/>
      <c r="O1796" s="79"/>
      <c r="P1796" s="79"/>
      <c r="Q1796" s="79"/>
      <c r="R1796" s="79"/>
      <c r="S1796" s="79"/>
      <c r="T1796" s="79"/>
    </row>
    <row r="1797" spans="2:20">
      <c r="B1797" s="79"/>
      <c r="C1797" s="79"/>
      <c r="D1797" s="79"/>
      <c r="E1797" s="79"/>
      <c r="F1797" s="79"/>
      <c r="G1797" s="79"/>
      <c r="H1797" s="79"/>
      <c r="I1797" s="79"/>
      <c r="J1797" s="79"/>
      <c r="K1797" s="79"/>
      <c r="L1797" s="79"/>
      <c r="M1797" s="79"/>
      <c r="N1797" s="79"/>
      <c r="O1797" s="79"/>
      <c r="P1797" s="79"/>
      <c r="Q1797" s="79"/>
      <c r="R1797" s="79"/>
      <c r="S1797" s="79"/>
      <c r="T1797" s="79"/>
    </row>
    <row r="1798" spans="2:20">
      <c r="B1798" s="79"/>
      <c r="C1798" s="79"/>
      <c r="D1798" s="79"/>
      <c r="E1798" s="79"/>
      <c r="F1798" s="79"/>
      <c r="G1798" s="79"/>
      <c r="H1798" s="79"/>
      <c r="I1798" s="79"/>
      <c r="J1798" s="79"/>
      <c r="K1798" s="79"/>
      <c r="L1798" s="79"/>
      <c r="M1798" s="79"/>
      <c r="N1798" s="79"/>
      <c r="O1798" s="79"/>
      <c r="P1798" s="79"/>
      <c r="Q1798" s="79"/>
      <c r="R1798" s="79"/>
      <c r="S1798" s="79"/>
      <c r="T1798" s="79"/>
    </row>
    <row r="1799" spans="2:20">
      <c r="B1799" s="79"/>
      <c r="C1799" s="79"/>
      <c r="D1799" s="79"/>
      <c r="E1799" s="79"/>
      <c r="F1799" s="79"/>
      <c r="G1799" s="79"/>
      <c r="H1799" s="79"/>
      <c r="I1799" s="79"/>
      <c r="J1799" s="79"/>
      <c r="K1799" s="79"/>
      <c r="L1799" s="79"/>
      <c r="M1799" s="79"/>
      <c r="N1799" s="79"/>
      <c r="O1799" s="79"/>
      <c r="P1799" s="79"/>
      <c r="Q1799" s="79"/>
      <c r="R1799" s="79"/>
      <c r="S1799" s="79"/>
      <c r="T1799" s="79"/>
    </row>
    <row r="1800" spans="2:20">
      <c r="B1800" s="79"/>
      <c r="C1800" s="79"/>
      <c r="D1800" s="79"/>
      <c r="E1800" s="79"/>
      <c r="F1800" s="79"/>
      <c r="G1800" s="79"/>
      <c r="H1800" s="79"/>
      <c r="I1800" s="79"/>
      <c r="J1800" s="79"/>
      <c r="K1800" s="79"/>
      <c r="L1800" s="79"/>
      <c r="M1800" s="79"/>
      <c r="N1800" s="79"/>
      <c r="O1800" s="79"/>
      <c r="P1800" s="79"/>
      <c r="Q1800" s="79"/>
      <c r="R1800" s="79"/>
      <c r="S1800" s="79"/>
      <c r="T1800" s="79"/>
    </row>
    <row r="1801" spans="2:20">
      <c r="B1801" s="79"/>
      <c r="C1801" s="79"/>
      <c r="D1801" s="79"/>
      <c r="E1801" s="79"/>
      <c r="F1801" s="79"/>
      <c r="G1801" s="79"/>
      <c r="H1801" s="79"/>
      <c r="I1801" s="79"/>
      <c r="J1801" s="79"/>
      <c r="K1801" s="79"/>
      <c r="L1801" s="79"/>
      <c r="M1801" s="79"/>
      <c r="N1801" s="79"/>
      <c r="O1801" s="79"/>
      <c r="P1801" s="79"/>
      <c r="Q1801" s="79"/>
      <c r="R1801" s="79"/>
      <c r="S1801" s="79"/>
      <c r="T1801" s="79"/>
    </row>
    <row r="1802" spans="2:20">
      <c r="B1802" s="79"/>
      <c r="C1802" s="79"/>
      <c r="D1802" s="79"/>
      <c r="E1802" s="79"/>
      <c r="F1802" s="79"/>
      <c r="G1802" s="79"/>
      <c r="H1802" s="79"/>
      <c r="I1802" s="79"/>
      <c r="J1802" s="79"/>
      <c r="K1802" s="79"/>
      <c r="L1802" s="79"/>
      <c r="M1802" s="79"/>
      <c r="N1802" s="79"/>
      <c r="O1802" s="79"/>
      <c r="P1802" s="79"/>
      <c r="Q1802" s="79"/>
      <c r="R1802" s="79"/>
      <c r="S1802" s="79"/>
      <c r="T1802" s="79"/>
    </row>
    <row r="1803" spans="2:20">
      <c r="B1803" s="79"/>
      <c r="C1803" s="79"/>
      <c r="D1803" s="79"/>
      <c r="E1803" s="79"/>
      <c r="F1803" s="79"/>
      <c r="G1803" s="79"/>
      <c r="H1803" s="79"/>
      <c r="I1803" s="79"/>
      <c r="J1803" s="79"/>
      <c r="K1803" s="79"/>
      <c r="L1803" s="79"/>
      <c r="M1803" s="79"/>
      <c r="N1803" s="79"/>
      <c r="O1803" s="79"/>
      <c r="P1803" s="79"/>
      <c r="Q1803" s="79"/>
      <c r="R1803" s="79"/>
      <c r="S1803" s="79"/>
      <c r="T1803" s="79"/>
    </row>
    <row r="1804" spans="2:20">
      <c r="B1804" s="79"/>
      <c r="C1804" s="79"/>
      <c r="D1804" s="79"/>
      <c r="E1804" s="79"/>
      <c r="F1804" s="79"/>
      <c r="G1804" s="79"/>
      <c r="H1804" s="79"/>
      <c r="I1804" s="79"/>
      <c r="J1804" s="79"/>
      <c r="K1804" s="79"/>
      <c r="L1804" s="79"/>
      <c r="M1804" s="79"/>
      <c r="N1804" s="79"/>
      <c r="O1804" s="79"/>
      <c r="P1804" s="79"/>
      <c r="Q1804" s="79"/>
      <c r="R1804" s="79"/>
      <c r="S1804" s="79"/>
      <c r="T1804" s="79"/>
    </row>
    <row r="1805" spans="2:20">
      <c r="B1805" s="79"/>
      <c r="C1805" s="79"/>
      <c r="D1805" s="79"/>
      <c r="E1805" s="79"/>
      <c r="F1805" s="79"/>
      <c r="G1805" s="79"/>
      <c r="H1805" s="79"/>
      <c r="I1805" s="79"/>
      <c r="J1805" s="79"/>
      <c r="K1805" s="79"/>
      <c r="L1805" s="79"/>
      <c r="M1805" s="79"/>
      <c r="N1805" s="79"/>
      <c r="O1805" s="79"/>
      <c r="P1805" s="79"/>
      <c r="Q1805" s="79"/>
      <c r="R1805" s="79"/>
      <c r="S1805" s="79"/>
      <c r="T1805" s="79"/>
    </row>
    <row r="1806" spans="2:20">
      <c r="B1806" s="79"/>
      <c r="C1806" s="79"/>
      <c r="D1806" s="79"/>
      <c r="E1806" s="79"/>
      <c r="F1806" s="79"/>
      <c r="G1806" s="79"/>
      <c r="H1806" s="79"/>
      <c r="I1806" s="79"/>
      <c r="J1806" s="79"/>
      <c r="K1806" s="79"/>
      <c r="L1806" s="79"/>
      <c r="M1806" s="79"/>
      <c r="N1806" s="79"/>
      <c r="O1806" s="79"/>
      <c r="P1806" s="79"/>
      <c r="Q1806" s="79"/>
      <c r="R1806" s="79"/>
      <c r="S1806" s="79"/>
      <c r="T1806" s="79"/>
    </row>
    <row r="1807" spans="2:20">
      <c r="B1807" s="79"/>
      <c r="C1807" s="79"/>
      <c r="D1807" s="79"/>
      <c r="E1807" s="79"/>
      <c r="F1807" s="79"/>
      <c r="G1807" s="79"/>
      <c r="H1807" s="79"/>
      <c r="I1807" s="79"/>
      <c r="J1807" s="79"/>
      <c r="K1807" s="79"/>
      <c r="L1807" s="79"/>
      <c r="M1807" s="79"/>
      <c r="N1807" s="79"/>
      <c r="O1807" s="79"/>
      <c r="P1807" s="79"/>
      <c r="Q1807" s="79"/>
      <c r="R1807" s="79"/>
      <c r="S1807" s="79"/>
      <c r="T1807" s="79"/>
    </row>
    <row r="1808" spans="2:20">
      <c r="B1808" s="79"/>
      <c r="C1808" s="79"/>
      <c r="D1808" s="79"/>
      <c r="E1808" s="79"/>
      <c r="F1808" s="79"/>
      <c r="G1808" s="79"/>
      <c r="H1808" s="79"/>
      <c r="I1808" s="79"/>
      <c r="J1808" s="79"/>
      <c r="K1808" s="79"/>
      <c r="L1808" s="79"/>
      <c r="M1808" s="79"/>
      <c r="N1808" s="79"/>
      <c r="O1808" s="79"/>
      <c r="P1808" s="79"/>
      <c r="Q1808" s="79"/>
      <c r="R1808" s="79"/>
      <c r="S1808" s="79"/>
      <c r="T1808" s="79"/>
    </row>
    <row r="1809" spans="2:20">
      <c r="B1809" s="79"/>
      <c r="C1809" s="79"/>
      <c r="D1809" s="79"/>
      <c r="E1809" s="79"/>
      <c r="F1809" s="79"/>
      <c r="G1809" s="79"/>
      <c r="H1809" s="79"/>
      <c r="I1809" s="79"/>
      <c r="J1809" s="79"/>
      <c r="K1809" s="79"/>
      <c r="L1809" s="79"/>
      <c r="M1809" s="79"/>
      <c r="N1809" s="79"/>
      <c r="O1809" s="79"/>
      <c r="P1809" s="79"/>
      <c r="Q1809" s="79"/>
      <c r="R1809" s="79"/>
      <c r="S1809" s="79"/>
      <c r="T1809" s="79"/>
    </row>
    <row r="1810" spans="2:20">
      <c r="B1810" s="79"/>
      <c r="C1810" s="79"/>
      <c r="D1810" s="79"/>
      <c r="E1810" s="79"/>
      <c r="F1810" s="79"/>
      <c r="G1810" s="79"/>
      <c r="H1810" s="79"/>
      <c r="I1810" s="79"/>
      <c r="J1810" s="79"/>
      <c r="K1810" s="79"/>
      <c r="L1810" s="79"/>
      <c r="M1810" s="79"/>
      <c r="N1810" s="79"/>
      <c r="O1810" s="79"/>
      <c r="P1810" s="79"/>
      <c r="Q1810" s="79"/>
      <c r="R1810" s="79"/>
      <c r="S1810" s="79"/>
      <c r="T1810" s="79"/>
    </row>
    <row r="1811" spans="2:20">
      <c r="B1811" s="79"/>
      <c r="C1811" s="79"/>
      <c r="D1811" s="79"/>
      <c r="E1811" s="79"/>
      <c r="F1811" s="79"/>
      <c r="G1811" s="79"/>
      <c r="H1811" s="79"/>
      <c r="I1811" s="79"/>
      <c r="J1811" s="79"/>
      <c r="K1811" s="79"/>
      <c r="L1811" s="79"/>
      <c r="M1811" s="79"/>
      <c r="N1811" s="79"/>
      <c r="O1811" s="79"/>
      <c r="P1811" s="79"/>
      <c r="Q1811" s="79"/>
      <c r="R1811" s="79"/>
      <c r="S1811" s="79"/>
      <c r="T1811" s="79"/>
    </row>
    <row r="1812" spans="2:20">
      <c r="B1812" s="79"/>
      <c r="C1812" s="79"/>
      <c r="D1812" s="79"/>
      <c r="E1812" s="79"/>
      <c r="F1812" s="79"/>
      <c r="G1812" s="79"/>
      <c r="H1812" s="79"/>
      <c r="I1812" s="79"/>
      <c r="J1812" s="79"/>
      <c r="K1812" s="79"/>
      <c r="L1812" s="79"/>
      <c r="M1812" s="79"/>
      <c r="N1812" s="79"/>
      <c r="O1812" s="79"/>
      <c r="P1812" s="79"/>
      <c r="Q1812" s="79"/>
      <c r="R1812" s="79"/>
      <c r="S1812" s="79"/>
      <c r="T1812" s="79"/>
    </row>
    <row r="1813" spans="2:20">
      <c r="B1813" s="79"/>
      <c r="C1813" s="79"/>
      <c r="D1813" s="79"/>
      <c r="E1813" s="79"/>
      <c r="F1813" s="79"/>
      <c r="G1813" s="79"/>
      <c r="H1813" s="79"/>
      <c r="I1813" s="79"/>
      <c r="J1813" s="79"/>
      <c r="K1813" s="79"/>
      <c r="L1813" s="79"/>
      <c r="M1813" s="79"/>
      <c r="N1813" s="79"/>
      <c r="O1813" s="79"/>
      <c r="P1813" s="79"/>
      <c r="Q1813" s="79"/>
      <c r="R1813" s="79"/>
      <c r="S1813" s="79"/>
      <c r="T1813" s="79"/>
    </row>
    <row r="1814" spans="2:20">
      <c r="B1814" s="79"/>
      <c r="C1814" s="79"/>
      <c r="D1814" s="79"/>
      <c r="E1814" s="79"/>
      <c r="F1814" s="79"/>
      <c r="G1814" s="79"/>
      <c r="H1814" s="79"/>
      <c r="I1814" s="79"/>
      <c r="J1814" s="79"/>
      <c r="K1814" s="79"/>
      <c r="L1814" s="79"/>
      <c r="M1814" s="79"/>
      <c r="N1814" s="79"/>
      <c r="O1814" s="79"/>
      <c r="P1814" s="79"/>
      <c r="Q1814" s="79"/>
      <c r="R1814" s="79"/>
      <c r="S1814" s="79"/>
      <c r="T1814" s="79"/>
    </row>
    <row r="1815" spans="2:20">
      <c r="B1815" s="79"/>
      <c r="C1815" s="79"/>
      <c r="D1815" s="79"/>
      <c r="E1815" s="79"/>
      <c r="F1815" s="79"/>
      <c r="G1815" s="79"/>
      <c r="H1815" s="79"/>
      <c r="I1815" s="79"/>
      <c r="J1815" s="79"/>
      <c r="K1815" s="79"/>
      <c r="L1815" s="79"/>
      <c r="M1815" s="79"/>
      <c r="N1815" s="79"/>
      <c r="O1815" s="79"/>
      <c r="P1815" s="79"/>
      <c r="Q1815" s="79"/>
      <c r="R1815" s="79"/>
      <c r="S1815" s="79"/>
      <c r="T1815" s="79"/>
    </row>
    <row r="1816" spans="2:20">
      <c r="B1816" s="79"/>
      <c r="C1816" s="79"/>
      <c r="D1816" s="79"/>
      <c r="E1816" s="79"/>
      <c r="F1816" s="79"/>
      <c r="G1816" s="79"/>
      <c r="H1816" s="79"/>
      <c r="I1816" s="79"/>
      <c r="J1816" s="79"/>
      <c r="K1816" s="79"/>
      <c r="L1816" s="79"/>
      <c r="M1816" s="79"/>
      <c r="N1816" s="79"/>
      <c r="O1816" s="79"/>
      <c r="P1816" s="79"/>
      <c r="Q1816" s="79"/>
      <c r="R1816" s="79"/>
      <c r="S1816" s="79"/>
      <c r="T1816" s="79"/>
    </row>
    <row r="1817" spans="2:20">
      <c r="B1817" s="79"/>
      <c r="C1817" s="79"/>
      <c r="D1817" s="79"/>
      <c r="E1817" s="79"/>
      <c r="F1817" s="79"/>
      <c r="G1817" s="79"/>
      <c r="H1817" s="79"/>
      <c r="I1817" s="79"/>
      <c r="J1817" s="79"/>
      <c r="K1817" s="79"/>
      <c r="L1817" s="79"/>
      <c r="M1817" s="79"/>
      <c r="N1817" s="79"/>
      <c r="O1817" s="79"/>
      <c r="P1817" s="79"/>
      <c r="Q1817" s="79"/>
      <c r="R1817" s="79"/>
      <c r="S1817" s="79"/>
      <c r="T1817" s="79"/>
    </row>
    <row r="1818" spans="2:20">
      <c r="B1818" s="79"/>
      <c r="C1818" s="79"/>
      <c r="D1818" s="79"/>
      <c r="E1818" s="79"/>
      <c r="F1818" s="79"/>
      <c r="G1818" s="79"/>
      <c r="H1818" s="79"/>
      <c r="I1818" s="79"/>
      <c r="J1818" s="79"/>
      <c r="K1818" s="79"/>
      <c r="L1818" s="79"/>
      <c r="M1818" s="79"/>
      <c r="N1818" s="79"/>
      <c r="O1818" s="79"/>
      <c r="P1818" s="79"/>
      <c r="Q1818" s="79"/>
      <c r="R1818" s="79"/>
      <c r="S1818" s="79"/>
      <c r="T1818" s="79"/>
    </row>
    <row r="1819" spans="2:20">
      <c r="B1819" s="79"/>
      <c r="C1819" s="79"/>
      <c r="D1819" s="79"/>
      <c r="E1819" s="79"/>
      <c r="F1819" s="79"/>
      <c r="G1819" s="79"/>
      <c r="H1819" s="79"/>
      <c r="I1819" s="79"/>
      <c r="J1819" s="79"/>
      <c r="K1819" s="79"/>
      <c r="L1819" s="79"/>
      <c r="M1819" s="79"/>
      <c r="N1819" s="79"/>
      <c r="O1819" s="79"/>
      <c r="P1819" s="79"/>
      <c r="Q1819" s="79"/>
      <c r="R1819" s="79"/>
      <c r="S1819" s="79"/>
      <c r="T1819" s="79"/>
    </row>
    <row r="1820" spans="2:20">
      <c r="B1820" s="79"/>
      <c r="C1820" s="79"/>
      <c r="D1820" s="79"/>
      <c r="E1820" s="79"/>
      <c r="F1820" s="79"/>
      <c r="G1820" s="79"/>
      <c r="H1820" s="79"/>
      <c r="I1820" s="79"/>
      <c r="J1820" s="79"/>
      <c r="K1820" s="79"/>
      <c r="L1820" s="79"/>
      <c r="M1820" s="79"/>
      <c r="N1820" s="79"/>
      <c r="O1820" s="79"/>
      <c r="P1820" s="79"/>
      <c r="Q1820" s="79"/>
      <c r="R1820" s="79"/>
      <c r="S1820" s="79"/>
      <c r="T1820" s="79"/>
    </row>
    <row r="1821" spans="2:20">
      <c r="B1821" s="79"/>
      <c r="C1821" s="79"/>
      <c r="D1821" s="79"/>
      <c r="E1821" s="79"/>
      <c r="F1821" s="79"/>
      <c r="G1821" s="79"/>
      <c r="H1821" s="79"/>
      <c r="I1821" s="79"/>
      <c r="J1821" s="79"/>
      <c r="K1821" s="79"/>
      <c r="L1821" s="79"/>
      <c r="M1821" s="79"/>
      <c r="N1821" s="79"/>
      <c r="O1821" s="79"/>
      <c r="P1821" s="79"/>
      <c r="Q1821" s="79"/>
      <c r="R1821" s="79"/>
      <c r="S1821" s="79"/>
      <c r="T1821" s="79"/>
    </row>
    <row r="1822" spans="2:20">
      <c r="B1822" s="79"/>
      <c r="C1822" s="79"/>
      <c r="D1822" s="79"/>
      <c r="E1822" s="79"/>
      <c r="F1822" s="79"/>
      <c r="G1822" s="79"/>
      <c r="H1822" s="79"/>
      <c r="I1822" s="79"/>
      <c r="J1822" s="79"/>
      <c r="K1822" s="79"/>
      <c r="L1822" s="79"/>
      <c r="M1822" s="79"/>
      <c r="N1822" s="79"/>
      <c r="O1822" s="79"/>
      <c r="P1822" s="79"/>
      <c r="Q1822" s="79"/>
      <c r="R1822" s="79"/>
      <c r="S1822" s="79"/>
      <c r="T1822" s="79"/>
    </row>
    <row r="1823" spans="2:20">
      <c r="B1823" s="79"/>
      <c r="C1823" s="79"/>
      <c r="D1823" s="79"/>
      <c r="E1823" s="79"/>
      <c r="F1823" s="79"/>
      <c r="G1823" s="79"/>
      <c r="H1823" s="79"/>
      <c r="I1823" s="79"/>
      <c r="J1823" s="79"/>
      <c r="K1823" s="79"/>
      <c r="L1823" s="79"/>
      <c r="M1823" s="79"/>
      <c r="N1823" s="79"/>
      <c r="O1823" s="79"/>
      <c r="P1823" s="79"/>
      <c r="Q1823" s="79"/>
      <c r="R1823" s="79"/>
      <c r="S1823" s="79"/>
      <c r="T1823" s="79"/>
    </row>
    <row r="1824" spans="2:20">
      <c r="B1824" s="79"/>
      <c r="C1824" s="79"/>
      <c r="D1824" s="79"/>
      <c r="E1824" s="79"/>
      <c r="F1824" s="79"/>
      <c r="G1824" s="79"/>
      <c r="H1824" s="79"/>
      <c r="I1824" s="79"/>
      <c r="J1824" s="79"/>
      <c r="K1824" s="79"/>
      <c r="L1824" s="79"/>
      <c r="M1824" s="79"/>
      <c r="N1824" s="79"/>
      <c r="O1824" s="79"/>
      <c r="P1824" s="79"/>
      <c r="Q1824" s="79"/>
      <c r="R1824" s="79"/>
      <c r="S1824" s="79"/>
      <c r="T1824" s="79"/>
    </row>
    <row r="1825" spans="2:20">
      <c r="B1825" s="79"/>
      <c r="C1825" s="79"/>
      <c r="D1825" s="79"/>
      <c r="E1825" s="79"/>
      <c r="F1825" s="79"/>
      <c r="G1825" s="79"/>
      <c r="H1825" s="79"/>
      <c r="I1825" s="79"/>
      <c r="J1825" s="79"/>
      <c r="K1825" s="79"/>
      <c r="L1825" s="79"/>
      <c r="M1825" s="79"/>
      <c r="N1825" s="79"/>
      <c r="O1825" s="79"/>
      <c r="P1825" s="79"/>
      <c r="Q1825" s="79"/>
      <c r="R1825" s="79"/>
      <c r="S1825" s="79"/>
      <c r="T1825" s="79"/>
    </row>
    <row r="1826" spans="2:20">
      <c r="B1826" s="79"/>
      <c r="C1826" s="79"/>
      <c r="D1826" s="79"/>
      <c r="E1826" s="79"/>
      <c r="F1826" s="79"/>
      <c r="G1826" s="79"/>
      <c r="H1826" s="79"/>
      <c r="I1826" s="79"/>
      <c r="J1826" s="79"/>
      <c r="K1826" s="79"/>
      <c r="L1826" s="79"/>
      <c r="M1826" s="79"/>
      <c r="N1826" s="79"/>
      <c r="O1826" s="79"/>
      <c r="P1826" s="79"/>
      <c r="Q1826" s="79"/>
      <c r="R1826" s="79"/>
      <c r="S1826" s="79"/>
      <c r="T1826" s="79"/>
    </row>
    <row r="1827" spans="2:20">
      <c r="B1827" s="79"/>
      <c r="C1827" s="79"/>
      <c r="D1827" s="79"/>
      <c r="E1827" s="79"/>
      <c r="F1827" s="79"/>
      <c r="G1827" s="79"/>
      <c r="H1827" s="79"/>
      <c r="I1827" s="79"/>
      <c r="J1827" s="79"/>
      <c r="K1827" s="79"/>
      <c r="L1827" s="79"/>
      <c r="M1827" s="79"/>
      <c r="N1827" s="79"/>
      <c r="O1827" s="79"/>
      <c r="P1827" s="79"/>
      <c r="Q1827" s="79"/>
      <c r="R1827" s="79"/>
      <c r="S1827" s="79"/>
      <c r="T1827" s="79"/>
    </row>
    <row r="1828" spans="2:20">
      <c r="B1828" s="79"/>
      <c r="C1828" s="79"/>
      <c r="D1828" s="79"/>
      <c r="E1828" s="79"/>
      <c r="F1828" s="79"/>
      <c r="G1828" s="79"/>
      <c r="H1828" s="79"/>
      <c r="I1828" s="79"/>
      <c r="J1828" s="79"/>
      <c r="K1828" s="79"/>
      <c r="L1828" s="79"/>
      <c r="M1828" s="79"/>
      <c r="N1828" s="79"/>
      <c r="O1828" s="79"/>
      <c r="P1828" s="79"/>
      <c r="Q1828" s="79"/>
      <c r="R1828" s="79"/>
      <c r="S1828" s="79"/>
      <c r="T1828" s="79"/>
    </row>
    <row r="1829" spans="2:20">
      <c r="B1829" s="79"/>
      <c r="C1829" s="79"/>
      <c r="D1829" s="79"/>
      <c r="E1829" s="79"/>
      <c r="F1829" s="79"/>
      <c r="G1829" s="79"/>
      <c r="H1829" s="79"/>
      <c r="I1829" s="79"/>
      <c r="J1829" s="79"/>
      <c r="K1829" s="79"/>
      <c r="L1829" s="79"/>
      <c r="M1829" s="79"/>
      <c r="N1829" s="79"/>
      <c r="O1829" s="79"/>
      <c r="P1829" s="79"/>
      <c r="Q1829" s="79"/>
      <c r="R1829" s="79"/>
      <c r="S1829" s="79"/>
      <c r="T1829" s="79"/>
    </row>
    <row r="1830" spans="2:20">
      <c r="B1830" s="79"/>
      <c r="C1830" s="79"/>
      <c r="D1830" s="79"/>
      <c r="E1830" s="79"/>
      <c r="F1830" s="79"/>
      <c r="G1830" s="79"/>
      <c r="H1830" s="79"/>
      <c r="I1830" s="79"/>
      <c r="J1830" s="79"/>
      <c r="K1830" s="79"/>
      <c r="L1830" s="79"/>
      <c r="M1830" s="79"/>
      <c r="N1830" s="79"/>
      <c r="O1830" s="79"/>
      <c r="P1830" s="79"/>
      <c r="Q1830" s="79"/>
      <c r="R1830" s="79"/>
      <c r="S1830" s="79"/>
      <c r="T1830" s="79"/>
    </row>
    <row r="1831" spans="2:20">
      <c r="B1831" s="79"/>
      <c r="C1831" s="79"/>
      <c r="D1831" s="79"/>
      <c r="E1831" s="79"/>
      <c r="F1831" s="79"/>
      <c r="G1831" s="79"/>
      <c r="H1831" s="79"/>
      <c r="I1831" s="79"/>
      <c r="J1831" s="79"/>
      <c r="K1831" s="79"/>
      <c r="L1831" s="79"/>
      <c r="M1831" s="79"/>
      <c r="N1831" s="79"/>
      <c r="O1831" s="79"/>
      <c r="P1831" s="79"/>
      <c r="Q1831" s="79"/>
      <c r="R1831" s="79"/>
      <c r="S1831" s="79"/>
      <c r="T1831" s="79"/>
    </row>
    <row r="1832" spans="2:20">
      <c r="B1832" s="79"/>
      <c r="C1832" s="79"/>
      <c r="D1832" s="79"/>
      <c r="E1832" s="79"/>
      <c r="F1832" s="79"/>
      <c r="G1832" s="79"/>
      <c r="H1832" s="79"/>
      <c r="I1832" s="79"/>
      <c r="J1832" s="79"/>
      <c r="K1832" s="79"/>
      <c r="L1832" s="79"/>
      <c r="M1832" s="79"/>
      <c r="N1832" s="79"/>
      <c r="O1832" s="79"/>
      <c r="P1832" s="79"/>
      <c r="Q1832" s="79"/>
      <c r="R1832" s="79"/>
      <c r="S1832" s="79"/>
      <c r="T1832" s="79"/>
    </row>
    <row r="1833" spans="2:20">
      <c r="B1833" s="79"/>
      <c r="C1833" s="79"/>
      <c r="D1833" s="79"/>
      <c r="E1833" s="79"/>
      <c r="F1833" s="79"/>
      <c r="G1833" s="79"/>
      <c r="H1833" s="79"/>
      <c r="I1833" s="79"/>
      <c r="J1833" s="79"/>
      <c r="K1833" s="79"/>
      <c r="L1833" s="79"/>
      <c r="M1833" s="79"/>
      <c r="N1833" s="79"/>
      <c r="O1833" s="79"/>
      <c r="P1833" s="79"/>
      <c r="Q1833" s="79"/>
      <c r="R1833" s="79"/>
      <c r="S1833" s="79"/>
      <c r="T1833" s="79"/>
    </row>
    <row r="1834" spans="2:20">
      <c r="B1834" s="79"/>
      <c r="C1834" s="79"/>
      <c r="D1834" s="79"/>
      <c r="E1834" s="79"/>
      <c r="F1834" s="79"/>
      <c r="G1834" s="79"/>
      <c r="H1834" s="79"/>
      <c r="I1834" s="79"/>
      <c r="J1834" s="79"/>
      <c r="K1834" s="79"/>
      <c r="L1834" s="79"/>
      <c r="M1834" s="79"/>
      <c r="N1834" s="79"/>
      <c r="O1834" s="79"/>
      <c r="P1834" s="79"/>
      <c r="Q1834" s="79"/>
      <c r="R1834" s="79"/>
      <c r="S1834" s="79"/>
      <c r="T1834" s="79"/>
    </row>
    <row r="1835" spans="2:20">
      <c r="B1835" s="79"/>
      <c r="C1835" s="79"/>
      <c r="D1835" s="79"/>
      <c r="E1835" s="79"/>
      <c r="F1835" s="79"/>
      <c r="G1835" s="79"/>
      <c r="H1835" s="79"/>
      <c r="I1835" s="79"/>
      <c r="J1835" s="79"/>
      <c r="K1835" s="79"/>
      <c r="L1835" s="79"/>
      <c r="M1835" s="79"/>
      <c r="N1835" s="79"/>
      <c r="O1835" s="79"/>
      <c r="P1835" s="79"/>
      <c r="Q1835" s="79"/>
      <c r="R1835" s="79"/>
      <c r="S1835" s="79"/>
      <c r="T1835" s="79"/>
    </row>
    <row r="1836" spans="2:20">
      <c r="B1836" s="79"/>
      <c r="C1836" s="79"/>
      <c r="D1836" s="79"/>
      <c r="E1836" s="79"/>
      <c r="F1836" s="79"/>
      <c r="G1836" s="79"/>
      <c r="H1836" s="79"/>
      <c r="I1836" s="79"/>
      <c r="J1836" s="79"/>
      <c r="K1836" s="79"/>
      <c r="L1836" s="79"/>
      <c r="M1836" s="79"/>
      <c r="N1836" s="79"/>
      <c r="O1836" s="79"/>
      <c r="P1836" s="79"/>
      <c r="Q1836" s="79"/>
      <c r="R1836" s="79"/>
      <c r="S1836" s="79"/>
      <c r="T1836" s="79"/>
    </row>
    <row r="1837" spans="2:20">
      <c r="B1837" s="79"/>
      <c r="C1837" s="79"/>
      <c r="D1837" s="79"/>
      <c r="E1837" s="79"/>
      <c r="F1837" s="79"/>
      <c r="G1837" s="79"/>
      <c r="H1837" s="79"/>
      <c r="I1837" s="79"/>
      <c r="J1837" s="79"/>
      <c r="K1837" s="79"/>
      <c r="L1837" s="79"/>
      <c r="M1837" s="79"/>
      <c r="N1837" s="79"/>
      <c r="O1837" s="79"/>
      <c r="P1837" s="79"/>
      <c r="Q1837" s="79"/>
      <c r="R1837" s="79"/>
      <c r="S1837" s="79"/>
      <c r="T1837" s="79"/>
    </row>
    <row r="1838" spans="2:20">
      <c r="B1838" s="79"/>
      <c r="C1838" s="79"/>
      <c r="D1838" s="79"/>
      <c r="E1838" s="79"/>
      <c r="F1838" s="79"/>
      <c r="G1838" s="79"/>
      <c r="H1838" s="79"/>
      <c r="I1838" s="79"/>
      <c r="J1838" s="79"/>
      <c r="K1838" s="79"/>
      <c r="L1838" s="79"/>
      <c r="M1838" s="79"/>
      <c r="N1838" s="79"/>
      <c r="O1838" s="79"/>
      <c r="P1838" s="79"/>
      <c r="Q1838" s="79"/>
      <c r="R1838" s="79"/>
      <c r="S1838" s="79"/>
      <c r="T1838" s="79"/>
    </row>
    <row r="1839" spans="2:20">
      <c r="B1839" s="79"/>
      <c r="C1839" s="79"/>
      <c r="D1839" s="79"/>
      <c r="E1839" s="79"/>
      <c r="F1839" s="79"/>
      <c r="G1839" s="79"/>
      <c r="H1839" s="79"/>
      <c r="I1839" s="79"/>
      <c r="J1839" s="79"/>
      <c r="K1839" s="79"/>
      <c r="L1839" s="79"/>
      <c r="M1839" s="79"/>
      <c r="N1839" s="79"/>
      <c r="O1839" s="79"/>
      <c r="P1839" s="79"/>
      <c r="Q1839" s="79"/>
      <c r="R1839" s="79"/>
      <c r="S1839" s="79"/>
      <c r="T1839" s="79"/>
    </row>
    <row r="1840" spans="2:20">
      <c r="B1840" s="79"/>
      <c r="C1840" s="79"/>
      <c r="D1840" s="79"/>
      <c r="E1840" s="79"/>
      <c r="F1840" s="79"/>
      <c r="G1840" s="79"/>
      <c r="H1840" s="79"/>
      <c r="I1840" s="79"/>
      <c r="J1840" s="79"/>
      <c r="K1840" s="79"/>
      <c r="L1840" s="79"/>
      <c r="M1840" s="79"/>
      <c r="N1840" s="79"/>
      <c r="O1840" s="79"/>
      <c r="P1840" s="79"/>
      <c r="Q1840" s="79"/>
      <c r="R1840" s="79"/>
      <c r="S1840" s="79"/>
      <c r="T1840" s="79"/>
    </row>
    <row r="1841" spans="2:20">
      <c r="B1841" s="79"/>
      <c r="C1841" s="79"/>
      <c r="D1841" s="79"/>
      <c r="E1841" s="79"/>
      <c r="F1841" s="79"/>
      <c r="G1841" s="79"/>
      <c r="H1841" s="79"/>
      <c r="I1841" s="79"/>
      <c r="J1841" s="79"/>
      <c r="K1841" s="79"/>
      <c r="L1841" s="79"/>
      <c r="M1841" s="79"/>
      <c r="N1841" s="79"/>
      <c r="O1841" s="79"/>
      <c r="P1841" s="79"/>
      <c r="Q1841" s="79"/>
      <c r="R1841" s="79"/>
      <c r="S1841" s="79"/>
      <c r="T1841" s="79"/>
    </row>
    <row r="1842" spans="2:20">
      <c r="B1842" s="79"/>
      <c r="C1842" s="79"/>
      <c r="D1842" s="79"/>
      <c r="E1842" s="79"/>
      <c r="F1842" s="79"/>
      <c r="G1842" s="79"/>
      <c r="H1842" s="79"/>
      <c r="I1842" s="79"/>
      <c r="J1842" s="79"/>
      <c r="K1842" s="79"/>
      <c r="L1842" s="79"/>
      <c r="M1842" s="79"/>
      <c r="N1842" s="79"/>
      <c r="O1842" s="79"/>
      <c r="P1842" s="79"/>
      <c r="Q1842" s="79"/>
      <c r="R1842" s="79"/>
      <c r="S1842" s="79"/>
      <c r="T1842" s="79"/>
    </row>
    <row r="1843" spans="2:20">
      <c r="B1843" s="79"/>
      <c r="C1843" s="79"/>
      <c r="D1843" s="79"/>
      <c r="E1843" s="79"/>
      <c r="F1843" s="79"/>
      <c r="G1843" s="79"/>
      <c r="H1843" s="79"/>
      <c r="I1843" s="79"/>
      <c r="J1843" s="79"/>
      <c r="K1843" s="79"/>
      <c r="L1843" s="79"/>
      <c r="M1843" s="79"/>
      <c r="N1843" s="79"/>
      <c r="O1843" s="79"/>
      <c r="P1843" s="79"/>
      <c r="Q1843" s="79"/>
      <c r="R1843" s="79"/>
      <c r="S1843" s="79"/>
      <c r="T1843" s="79"/>
    </row>
    <row r="1844" spans="2:20">
      <c r="B1844" s="79"/>
      <c r="C1844" s="79"/>
      <c r="D1844" s="79"/>
      <c r="E1844" s="79"/>
      <c r="F1844" s="79"/>
      <c r="G1844" s="79"/>
      <c r="H1844" s="79"/>
      <c r="I1844" s="79"/>
      <c r="J1844" s="79"/>
      <c r="K1844" s="79"/>
      <c r="L1844" s="79"/>
      <c r="M1844" s="79"/>
      <c r="N1844" s="79"/>
      <c r="O1844" s="79"/>
      <c r="P1844" s="79"/>
      <c r="Q1844" s="79"/>
      <c r="R1844" s="79"/>
      <c r="S1844" s="79"/>
      <c r="T1844" s="79"/>
    </row>
    <row r="1845" spans="2:20">
      <c r="B1845" s="79"/>
      <c r="C1845" s="79"/>
      <c r="D1845" s="79"/>
      <c r="E1845" s="79"/>
      <c r="F1845" s="79"/>
      <c r="G1845" s="79"/>
      <c r="H1845" s="79"/>
      <c r="I1845" s="79"/>
      <c r="J1845" s="79"/>
      <c r="K1845" s="79"/>
      <c r="L1845" s="79"/>
      <c r="M1845" s="79"/>
      <c r="N1845" s="79"/>
      <c r="O1845" s="79"/>
      <c r="P1845" s="79"/>
      <c r="Q1845" s="79"/>
      <c r="R1845" s="79"/>
      <c r="S1845" s="79"/>
      <c r="T1845" s="79"/>
    </row>
    <row r="1846" spans="2:20">
      <c r="B1846" s="79"/>
      <c r="C1846" s="79"/>
      <c r="D1846" s="79"/>
      <c r="E1846" s="79"/>
      <c r="F1846" s="79"/>
      <c r="G1846" s="79"/>
      <c r="H1846" s="79"/>
      <c r="I1846" s="79"/>
      <c r="J1846" s="79"/>
      <c r="K1846" s="79"/>
      <c r="L1846" s="79"/>
      <c r="M1846" s="79"/>
      <c r="N1846" s="79"/>
      <c r="O1846" s="79"/>
      <c r="P1846" s="79"/>
      <c r="Q1846" s="79"/>
      <c r="R1846" s="79"/>
      <c r="S1846" s="79"/>
      <c r="T1846" s="79"/>
    </row>
    <row r="1847" spans="2:20">
      <c r="B1847" s="79"/>
      <c r="C1847" s="79"/>
      <c r="D1847" s="79"/>
      <c r="E1847" s="79"/>
      <c r="F1847" s="79"/>
      <c r="G1847" s="79"/>
      <c r="H1847" s="79"/>
      <c r="I1847" s="79"/>
      <c r="J1847" s="79"/>
      <c r="K1847" s="79"/>
      <c r="L1847" s="79"/>
      <c r="M1847" s="79"/>
      <c r="N1847" s="79"/>
      <c r="O1847" s="79"/>
      <c r="P1847" s="79"/>
      <c r="Q1847" s="79"/>
      <c r="R1847" s="79"/>
      <c r="S1847" s="79"/>
      <c r="T1847" s="79"/>
    </row>
    <row r="1848" spans="2:20">
      <c r="B1848" s="79"/>
      <c r="C1848" s="79"/>
      <c r="D1848" s="79"/>
      <c r="E1848" s="79"/>
      <c r="F1848" s="79"/>
      <c r="G1848" s="79"/>
      <c r="H1848" s="79"/>
      <c r="I1848" s="79"/>
      <c r="J1848" s="79"/>
      <c r="K1848" s="79"/>
      <c r="L1848" s="79"/>
      <c r="M1848" s="79"/>
      <c r="N1848" s="79"/>
      <c r="O1848" s="79"/>
      <c r="P1848" s="79"/>
      <c r="Q1848" s="79"/>
      <c r="R1848" s="79"/>
      <c r="S1848" s="79"/>
      <c r="T1848" s="79"/>
    </row>
    <row r="1849" spans="2:20">
      <c r="B1849" s="79"/>
      <c r="C1849" s="79"/>
      <c r="D1849" s="79"/>
      <c r="E1849" s="79"/>
      <c r="F1849" s="79"/>
      <c r="G1849" s="79"/>
      <c r="H1849" s="79"/>
      <c r="I1849" s="79"/>
      <c r="J1849" s="79"/>
      <c r="K1849" s="79"/>
      <c r="L1849" s="79"/>
      <c r="M1849" s="79"/>
      <c r="N1849" s="79"/>
      <c r="O1849" s="79"/>
      <c r="P1849" s="79"/>
      <c r="Q1849" s="79"/>
      <c r="R1849" s="79"/>
      <c r="S1849" s="79"/>
      <c r="T1849" s="79"/>
    </row>
    <row r="1850" spans="2:20">
      <c r="B1850" s="79"/>
      <c r="C1850" s="79"/>
      <c r="D1850" s="79"/>
      <c r="E1850" s="79"/>
      <c r="F1850" s="79"/>
      <c r="G1850" s="79"/>
      <c r="H1850" s="79"/>
      <c r="I1850" s="79"/>
      <c r="J1850" s="79"/>
      <c r="K1850" s="79"/>
      <c r="L1850" s="79"/>
      <c r="M1850" s="79"/>
      <c r="N1850" s="79"/>
      <c r="O1850" s="79"/>
      <c r="P1850" s="79"/>
      <c r="Q1850" s="79"/>
      <c r="R1850" s="79"/>
      <c r="S1850" s="79"/>
      <c r="T1850" s="79"/>
    </row>
    <row r="1851" spans="2:20">
      <c r="B1851" s="79"/>
      <c r="C1851" s="79"/>
      <c r="D1851" s="79"/>
      <c r="E1851" s="79"/>
      <c r="F1851" s="79"/>
      <c r="G1851" s="79"/>
      <c r="H1851" s="79"/>
      <c r="I1851" s="79"/>
      <c r="J1851" s="79"/>
      <c r="K1851" s="79"/>
      <c r="L1851" s="79"/>
      <c r="M1851" s="79"/>
      <c r="N1851" s="79"/>
      <c r="O1851" s="79"/>
      <c r="P1851" s="79"/>
      <c r="Q1851" s="79"/>
      <c r="R1851" s="79"/>
      <c r="S1851" s="79"/>
      <c r="T1851" s="79"/>
    </row>
    <row r="1852" spans="2:20">
      <c r="B1852" s="79"/>
      <c r="C1852" s="79"/>
      <c r="D1852" s="79"/>
      <c r="E1852" s="79"/>
      <c r="F1852" s="79"/>
      <c r="G1852" s="79"/>
      <c r="H1852" s="79"/>
      <c r="I1852" s="79"/>
      <c r="J1852" s="79"/>
      <c r="K1852" s="79"/>
      <c r="L1852" s="79"/>
      <c r="M1852" s="79"/>
      <c r="N1852" s="79"/>
      <c r="O1852" s="79"/>
      <c r="P1852" s="79"/>
      <c r="Q1852" s="79"/>
      <c r="R1852" s="79"/>
      <c r="S1852" s="79"/>
      <c r="T1852" s="79"/>
    </row>
    <row r="1853" spans="2:20">
      <c r="B1853" s="79"/>
      <c r="C1853" s="79"/>
      <c r="D1853" s="79"/>
      <c r="E1853" s="79"/>
      <c r="F1853" s="79"/>
      <c r="G1853" s="79"/>
      <c r="H1853" s="79"/>
      <c r="I1853" s="79"/>
      <c r="J1853" s="79"/>
      <c r="K1853" s="79"/>
      <c r="L1853" s="79"/>
      <c r="M1853" s="79"/>
      <c r="N1853" s="79"/>
      <c r="O1853" s="79"/>
      <c r="P1853" s="79"/>
      <c r="Q1853" s="79"/>
      <c r="R1853" s="79"/>
      <c r="S1853" s="79"/>
      <c r="T1853" s="79"/>
    </row>
    <row r="1854" spans="2:20">
      <c r="B1854" s="79"/>
      <c r="C1854" s="79"/>
      <c r="D1854" s="79"/>
      <c r="E1854" s="79"/>
      <c r="F1854" s="79"/>
      <c r="G1854" s="79"/>
      <c r="H1854" s="79"/>
      <c r="I1854" s="79"/>
      <c r="J1854" s="79"/>
      <c r="K1854" s="79"/>
      <c r="L1854" s="79"/>
      <c r="M1854" s="79"/>
      <c r="N1854" s="79"/>
      <c r="O1854" s="79"/>
      <c r="P1854" s="79"/>
      <c r="Q1854" s="79"/>
      <c r="R1854" s="79"/>
      <c r="S1854" s="79"/>
      <c r="T1854" s="79"/>
    </row>
    <row r="1855" spans="2:20">
      <c r="B1855" s="79"/>
      <c r="C1855" s="79"/>
      <c r="D1855" s="79"/>
      <c r="E1855" s="79"/>
      <c r="F1855" s="79"/>
      <c r="G1855" s="79"/>
      <c r="H1855" s="79"/>
      <c r="I1855" s="79"/>
      <c r="J1855" s="79"/>
      <c r="K1855" s="79"/>
      <c r="L1855" s="79"/>
      <c r="M1855" s="79"/>
      <c r="N1855" s="79"/>
      <c r="O1855" s="79"/>
      <c r="P1855" s="79"/>
      <c r="Q1855" s="79"/>
      <c r="R1855" s="79"/>
      <c r="S1855" s="79"/>
      <c r="T1855" s="79"/>
    </row>
    <row r="1856" spans="2:20">
      <c r="B1856" s="79"/>
      <c r="C1856" s="79"/>
      <c r="D1856" s="79"/>
      <c r="E1856" s="79"/>
      <c r="F1856" s="79"/>
      <c r="G1856" s="79"/>
      <c r="H1856" s="79"/>
      <c r="I1856" s="79"/>
      <c r="J1856" s="79"/>
      <c r="K1856" s="79"/>
      <c r="L1856" s="79"/>
      <c r="M1856" s="79"/>
      <c r="N1856" s="79"/>
      <c r="O1856" s="79"/>
      <c r="P1856" s="79"/>
      <c r="Q1856" s="79"/>
      <c r="R1856" s="79"/>
      <c r="S1856" s="79"/>
      <c r="T1856" s="79"/>
    </row>
    <row r="1857" spans="2:20">
      <c r="B1857" s="79"/>
      <c r="C1857" s="79"/>
      <c r="D1857" s="79"/>
      <c r="E1857" s="79"/>
      <c r="F1857" s="79"/>
      <c r="G1857" s="79"/>
      <c r="H1857" s="79"/>
      <c r="I1857" s="79"/>
      <c r="J1857" s="79"/>
      <c r="K1857" s="79"/>
      <c r="L1857" s="79"/>
      <c r="M1857" s="79"/>
      <c r="N1857" s="79"/>
      <c r="O1857" s="79"/>
      <c r="P1857" s="79"/>
      <c r="Q1857" s="79"/>
      <c r="R1857" s="79"/>
      <c r="S1857" s="79"/>
      <c r="T1857" s="79"/>
    </row>
    <row r="1858" spans="2:20">
      <c r="B1858" s="79"/>
      <c r="C1858" s="79"/>
      <c r="D1858" s="79"/>
      <c r="E1858" s="79"/>
      <c r="F1858" s="79"/>
      <c r="G1858" s="79"/>
      <c r="H1858" s="79"/>
      <c r="I1858" s="79"/>
      <c r="J1858" s="79"/>
      <c r="K1858" s="79"/>
      <c r="L1858" s="79"/>
      <c r="M1858" s="79"/>
      <c r="N1858" s="79"/>
      <c r="O1858" s="79"/>
      <c r="P1858" s="79"/>
      <c r="Q1858" s="79"/>
      <c r="R1858" s="79"/>
      <c r="S1858" s="79"/>
      <c r="T1858" s="79"/>
    </row>
    <row r="1859" spans="2:20">
      <c r="B1859" s="79"/>
      <c r="C1859" s="79"/>
      <c r="D1859" s="79"/>
      <c r="E1859" s="79"/>
      <c r="F1859" s="79"/>
      <c r="G1859" s="79"/>
      <c r="H1859" s="79"/>
      <c r="I1859" s="79"/>
      <c r="J1859" s="79"/>
      <c r="K1859" s="79"/>
      <c r="L1859" s="79"/>
      <c r="M1859" s="79"/>
      <c r="N1859" s="79"/>
      <c r="O1859" s="79"/>
      <c r="P1859" s="79"/>
      <c r="Q1859" s="79"/>
      <c r="R1859" s="79"/>
      <c r="S1859" s="79"/>
      <c r="T1859" s="79"/>
    </row>
    <row r="1860" spans="2:20">
      <c r="B1860" s="79"/>
      <c r="C1860" s="79"/>
      <c r="D1860" s="79"/>
      <c r="E1860" s="79"/>
      <c r="F1860" s="79"/>
      <c r="G1860" s="79"/>
      <c r="H1860" s="79"/>
      <c r="I1860" s="79"/>
      <c r="J1860" s="79"/>
      <c r="K1860" s="79"/>
      <c r="L1860" s="79"/>
      <c r="M1860" s="79"/>
      <c r="N1860" s="79"/>
      <c r="O1860" s="79"/>
      <c r="P1860" s="79"/>
      <c r="Q1860" s="79"/>
      <c r="R1860" s="79"/>
      <c r="S1860" s="79"/>
      <c r="T1860" s="79"/>
    </row>
    <row r="1861" spans="2:20">
      <c r="B1861" s="79"/>
      <c r="C1861" s="79"/>
      <c r="D1861" s="79"/>
      <c r="E1861" s="79"/>
      <c r="F1861" s="79"/>
      <c r="G1861" s="79"/>
      <c r="H1861" s="79"/>
      <c r="I1861" s="79"/>
      <c r="J1861" s="79"/>
      <c r="K1861" s="79"/>
      <c r="L1861" s="79"/>
      <c r="M1861" s="79"/>
      <c r="N1861" s="79"/>
      <c r="O1861" s="79"/>
      <c r="P1861" s="79"/>
      <c r="Q1861" s="79"/>
      <c r="R1861" s="79"/>
      <c r="S1861" s="79"/>
      <c r="T1861" s="79"/>
    </row>
    <row r="1862" spans="2:20">
      <c r="B1862" s="79"/>
      <c r="C1862" s="79"/>
      <c r="D1862" s="79"/>
      <c r="E1862" s="79"/>
      <c r="F1862" s="79"/>
      <c r="G1862" s="79"/>
      <c r="H1862" s="79"/>
      <c r="I1862" s="79"/>
      <c r="J1862" s="79"/>
      <c r="K1862" s="79"/>
      <c r="L1862" s="79"/>
      <c r="M1862" s="79"/>
      <c r="N1862" s="79"/>
      <c r="O1862" s="79"/>
      <c r="P1862" s="79"/>
      <c r="Q1862" s="79"/>
      <c r="R1862" s="79"/>
      <c r="S1862" s="79"/>
      <c r="T1862" s="79"/>
    </row>
    <row r="1863" spans="2:20">
      <c r="B1863" s="79"/>
      <c r="C1863" s="79"/>
      <c r="D1863" s="79"/>
      <c r="E1863" s="79"/>
      <c r="F1863" s="79"/>
      <c r="G1863" s="79"/>
      <c r="H1863" s="79"/>
      <c r="I1863" s="79"/>
      <c r="J1863" s="79"/>
      <c r="K1863" s="79"/>
      <c r="L1863" s="79"/>
      <c r="M1863" s="79"/>
      <c r="N1863" s="79"/>
      <c r="O1863" s="79"/>
      <c r="P1863" s="79"/>
      <c r="Q1863" s="79"/>
      <c r="R1863" s="79"/>
      <c r="S1863" s="79"/>
      <c r="T1863" s="79"/>
    </row>
    <row r="1864" spans="2:20">
      <c r="B1864" s="79"/>
      <c r="C1864" s="79"/>
      <c r="D1864" s="79"/>
      <c r="E1864" s="79"/>
      <c r="F1864" s="79"/>
      <c r="G1864" s="79"/>
      <c r="H1864" s="79"/>
      <c r="I1864" s="79"/>
      <c r="J1864" s="79"/>
      <c r="K1864" s="79"/>
      <c r="L1864" s="79"/>
      <c r="M1864" s="79"/>
      <c r="N1864" s="79"/>
      <c r="O1864" s="79"/>
      <c r="P1864" s="79"/>
      <c r="Q1864" s="79"/>
      <c r="R1864" s="79"/>
      <c r="S1864" s="79"/>
      <c r="T1864" s="79"/>
    </row>
    <row r="1865" spans="2:20">
      <c r="B1865" s="79"/>
      <c r="C1865" s="79"/>
      <c r="D1865" s="79"/>
      <c r="E1865" s="79"/>
      <c r="F1865" s="79"/>
      <c r="G1865" s="79"/>
      <c r="H1865" s="79"/>
      <c r="I1865" s="79"/>
      <c r="J1865" s="79"/>
      <c r="K1865" s="79"/>
      <c r="L1865" s="79"/>
      <c r="M1865" s="79"/>
      <c r="N1865" s="79"/>
      <c r="O1865" s="79"/>
      <c r="P1865" s="79"/>
      <c r="Q1865" s="79"/>
      <c r="R1865" s="79"/>
      <c r="S1865" s="79"/>
      <c r="T1865" s="79"/>
    </row>
    <row r="1866" spans="2:20">
      <c r="B1866" s="79"/>
      <c r="C1866" s="79"/>
      <c r="D1866" s="79"/>
      <c r="E1866" s="79"/>
      <c r="F1866" s="79"/>
      <c r="G1866" s="79"/>
      <c r="H1866" s="79"/>
      <c r="I1866" s="79"/>
      <c r="J1866" s="79"/>
      <c r="K1866" s="79"/>
      <c r="L1866" s="79"/>
      <c r="M1866" s="79"/>
      <c r="N1866" s="79"/>
      <c r="O1866" s="79"/>
      <c r="P1866" s="79"/>
      <c r="Q1866" s="79"/>
      <c r="R1866" s="79"/>
      <c r="S1866" s="79"/>
      <c r="T1866" s="79"/>
    </row>
    <row r="1867" spans="2:20">
      <c r="B1867" s="79"/>
      <c r="C1867" s="79"/>
      <c r="D1867" s="79"/>
      <c r="E1867" s="79"/>
      <c r="F1867" s="79"/>
      <c r="G1867" s="79"/>
      <c r="H1867" s="79"/>
      <c r="I1867" s="79"/>
      <c r="J1867" s="79"/>
      <c r="K1867" s="79"/>
      <c r="L1867" s="79"/>
      <c r="M1867" s="79"/>
      <c r="N1867" s="79"/>
      <c r="O1867" s="79"/>
      <c r="P1867" s="79"/>
      <c r="Q1867" s="79"/>
      <c r="R1867" s="79"/>
      <c r="S1867" s="79"/>
      <c r="T1867" s="79"/>
    </row>
    <row r="1868" spans="2:20">
      <c r="B1868" s="79"/>
      <c r="C1868" s="79"/>
      <c r="D1868" s="79"/>
      <c r="E1868" s="79"/>
      <c r="F1868" s="79"/>
      <c r="G1868" s="79"/>
      <c r="H1868" s="79"/>
      <c r="I1868" s="79"/>
      <c r="J1868" s="79"/>
      <c r="K1868" s="79"/>
      <c r="L1868" s="79"/>
      <c r="M1868" s="79"/>
      <c r="N1868" s="79"/>
      <c r="O1868" s="79"/>
      <c r="P1868" s="79"/>
      <c r="Q1868" s="79"/>
      <c r="R1868" s="79"/>
      <c r="S1868" s="79"/>
      <c r="T1868" s="79"/>
    </row>
    <row r="1869" spans="2:20">
      <c r="B1869" s="79"/>
      <c r="C1869" s="79"/>
      <c r="D1869" s="79"/>
      <c r="E1869" s="79"/>
      <c r="F1869" s="79"/>
      <c r="G1869" s="79"/>
      <c r="H1869" s="79"/>
      <c r="I1869" s="79"/>
      <c r="J1869" s="79"/>
      <c r="K1869" s="79"/>
      <c r="L1869" s="79"/>
      <c r="M1869" s="79"/>
      <c r="N1869" s="79"/>
      <c r="O1869" s="79"/>
      <c r="P1869" s="79"/>
      <c r="Q1869" s="79"/>
      <c r="R1869" s="79"/>
      <c r="S1869" s="79"/>
      <c r="T1869" s="79"/>
    </row>
    <row r="1870" spans="2:20">
      <c r="B1870" s="79"/>
      <c r="C1870" s="79"/>
      <c r="D1870" s="79"/>
      <c r="E1870" s="79"/>
      <c r="F1870" s="79"/>
      <c r="G1870" s="79"/>
      <c r="H1870" s="79"/>
      <c r="I1870" s="79"/>
      <c r="J1870" s="79"/>
      <c r="K1870" s="79"/>
      <c r="L1870" s="79"/>
      <c r="M1870" s="79"/>
      <c r="N1870" s="79"/>
      <c r="O1870" s="79"/>
      <c r="P1870" s="79"/>
      <c r="Q1870" s="79"/>
      <c r="R1870" s="79"/>
      <c r="S1870" s="79"/>
      <c r="T1870" s="79"/>
    </row>
    <row r="1871" spans="2:20">
      <c r="B1871" s="79"/>
      <c r="C1871" s="79"/>
      <c r="D1871" s="79"/>
      <c r="E1871" s="79"/>
      <c r="F1871" s="79"/>
      <c r="G1871" s="79"/>
      <c r="H1871" s="79"/>
      <c r="I1871" s="79"/>
      <c r="J1871" s="79"/>
      <c r="K1871" s="79"/>
      <c r="L1871" s="79"/>
      <c r="M1871" s="79"/>
      <c r="N1871" s="79"/>
      <c r="O1871" s="79"/>
      <c r="P1871" s="79"/>
      <c r="Q1871" s="79"/>
      <c r="R1871" s="79"/>
      <c r="S1871" s="79"/>
      <c r="T1871" s="79"/>
    </row>
    <row r="1872" spans="2:20">
      <c r="B1872" s="79"/>
      <c r="C1872" s="79"/>
      <c r="D1872" s="79"/>
      <c r="E1872" s="79"/>
      <c r="F1872" s="79"/>
      <c r="G1872" s="79"/>
      <c r="H1872" s="79"/>
      <c r="I1872" s="79"/>
      <c r="J1872" s="79"/>
      <c r="K1872" s="79"/>
      <c r="L1872" s="79"/>
      <c r="M1872" s="79"/>
      <c r="N1872" s="79"/>
      <c r="O1872" s="79"/>
      <c r="P1872" s="79"/>
      <c r="Q1872" s="79"/>
      <c r="R1872" s="79"/>
      <c r="S1872" s="79"/>
      <c r="T1872" s="79"/>
    </row>
    <row r="1873" spans="2:20">
      <c r="B1873" s="79"/>
      <c r="C1873" s="79"/>
      <c r="D1873" s="79"/>
      <c r="E1873" s="79"/>
      <c r="F1873" s="79"/>
      <c r="G1873" s="79"/>
      <c r="H1873" s="79"/>
      <c r="I1873" s="79"/>
      <c r="J1873" s="79"/>
      <c r="K1873" s="79"/>
      <c r="L1873" s="79"/>
      <c r="M1873" s="79"/>
      <c r="N1873" s="79"/>
      <c r="O1873" s="79"/>
      <c r="P1873" s="79"/>
      <c r="Q1873" s="79"/>
      <c r="R1873" s="79"/>
      <c r="S1873" s="79"/>
      <c r="T1873" s="79"/>
    </row>
    <row r="1874" spans="2:20">
      <c r="B1874" s="79"/>
      <c r="C1874" s="79"/>
      <c r="D1874" s="79"/>
      <c r="E1874" s="79"/>
      <c r="F1874" s="79"/>
      <c r="G1874" s="79"/>
      <c r="H1874" s="79"/>
      <c r="I1874" s="79"/>
      <c r="J1874" s="79"/>
      <c r="K1874" s="79"/>
      <c r="L1874" s="79"/>
      <c r="M1874" s="79"/>
      <c r="N1874" s="79"/>
      <c r="O1874" s="79"/>
      <c r="P1874" s="79"/>
      <c r="Q1874" s="79"/>
      <c r="R1874" s="79"/>
      <c r="S1874" s="79"/>
      <c r="T1874" s="79"/>
    </row>
    <row r="1875" spans="2:20">
      <c r="B1875" s="79"/>
      <c r="C1875" s="79"/>
      <c r="D1875" s="79"/>
      <c r="E1875" s="79"/>
      <c r="F1875" s="79"/>
      <c r="G1875" s="79"/>
      <c r="H1875" s="79"/>
      <c r="I1875" s="79"/>
      <c r="J1875" s="79"/>
      <c r="K1875" s="79"/>
      <c r="L1875" s="79"/>
      <c r="M1875" s="79"/>
      <c r="N1875" s="79"/>
      <c r="O1875" s="79"/>
      <c r="P1875" s="79"/>
      <c r="Q1875" s="79"/>
      <c r="R1875" s="79"/>
      <c r="S1875" s="79"/>
      <c r="T1875" s="79"/>
    </row>
    <row r="1876" spans="2:20">
      <c r="B1876" s="79"/>
      <c r="C1876" s="79"/>
      <c r="D1876" s="79"/>
      <c r="E1876" s="79"/>
      <c r="F1876" s="79"/>
      <c r="G1876" s="79"/>
      <c r="H1876" s="79"/>
      <c r="I1876" s="79"/>
      <c r="J1876" s="79"/>
      <c r="K1876" s="79"/>
      <c r="L1876" s="79"/>
      <c r="M1876" s="79"/>
      <c r="N1876" s="79"/>
      <c r="O1876" s="79"/>
      <c r="P1876" s="79"/>
      <c r="Q1876" s="79"/>
      <c r="R1876" s="79"/>
      <c r="S1876" s="79"/>
      <c r="T1876" s="79"/>
    </row>
    <row r="1877" spans="2:20">
      <c r="B1877" s="79"/>
      <c r="C1877" s="79"/>
      <c r="D1877" s="79"/>
      <c r="E1877" s="79"/>
      <c r="F1877" s="79"/>
      <c r="G1877" s="79"/>
      <c r="H1877" s="79"/>
      <c r="I1877" s="79"/>
      <c r="J1877" s="79"/>
      <c r="K1877" s="79"/>
      <c r="L1877" s="79"/>
      <c r="M1877" s="79"/>
      <c r="N1877" s="79"/>
      <c r="O1877" s="79"/>
      <c r="P1877" s="79"/>
      <c r="Q1877" s="79"/>
      <c r="R1877" s="79"/>
      <c r="S1877" s="79"/>
      <c r="T1877" s="79"/>
    </row>
    <row r="1878" spans="2:20">
      <c r="B1878" s="79"/>
      <c r="C1878" s="79"/>
      <c r="D1878" s="79"/>
      <c r="E1878" s="79"/>
      <c r="F1878" s="79"/>
      <c r="G1878" s="79"/>
      <c r="H1878" s="79"/>
      <c r="I1878" s="79"/>
      <c r="J1878" s="79"/>
      <c r="K1878" s="79"/>
      <c r="L1878" s="79"/>
      <c r="M1878" s="79"/>
      <c r="N1878" s="79"/>
      <c r="O1878" s="79"/>
      <c r="P1878" s="79"/>
      <c r="Q1878" s="79"/>
      <c r="R1878" s="79"/>
      <c r="S1878" s="79"/>
      <c r="T1878" s="79"/>
    </row>
    <row r="1879" spans="2:20">
      <c r="B1879" s="79"/>
      <c r="C1879" s="79"/>
      <c r="D1879" s="79"/>
      <c r="E1879" s="79"/>
      <c r="F1879" s="79"/>
      <c r="G1879" s="79"/>
      <c r="H1879" s="79"/>
      <c r="I1879" s="79"/>
      <c r="J1879" s="79"/>
      <c r="K1879" s="79"/>
      <c r="L1879" s="79"/>
      <c r="M1879" s="79"/>
      <c r="N1879" s="79"/>
      <c r="O1879" s="79"/>
      <c r="P1879" s="79"/>
      <c r="Q1879" s="79"/>
      <c r="R1879" s="79"/>
      <c r="S1879" s="79"/>
      <c r="T1879" s="79"/>
    </row>
    <row r="1880" spans="2:20">
      <c r="B1880" s="79"/>
      <c r="C1880" s="79"/>
      <c r="D1880" s="79"/>
      <c r="E1880" s="79"/>
      <c r="F1880" s="79"/>
      <c r="G1880" s="79"/>
      <c r="H1880" s="79"/>
      <c r="I1880" s="79"/>
      <c r="J1880" s="79"/>
      <c r="K1880" s="79"/>
      <c r="L1880" s="79"/>
      <c r="M1880" s="79"/>
      <c r="N1880" s="79"/>
      <c r="O1880" s="79"/>
      <c r="P1880" s="79"/>
      <c r="Q1880" s="79"/>
      <c r="R1880" s="79"/>
      <c r="S1880" s="79"/>
      <c r="T1880" s="79"/>
    </row>
    <row r="1881" spans="2:20">
      <c r="B1881" s="79"/>
      <c r="C1881" s="79"/>
      <c r="D1881" s="79"/>
      <c r="E1881" s="79"/>
      <c r="F1881" s="79"/>
      <c r="G1881" s="79"/>
      <c r="H1881" s="79"/>
      <c r="I1881" s="79"/>
      <c r="J1881" s="79"/>
      <c r="K1881" s="79"/>
      <c r="L1881" s="79"/>
      <c r="M1881" s="79"/>
      <c r="N1881" s="79"/>
      <c r="O1881" s="79"/>
      <c r="P1881" s="79"/>
      <c r="Q1881" s="79"/>
      <c r="R1881" s="79"/>
      <c r="S1881" s="79"/>
      <c r="T1881" s="79"/>
    </row>
    <row r="1882" spans="2:20">
      <c r="B1882" s="79"/>
      <c r="C1882" s="79"/>
      <c r="D1882" s="79"/>
      <c r="E1882" s="79"/>
      <c r="F1882" s="79"/>
      <c r="G1882" s="79"/>
      <c r="H1882" s="79"/>
      <c r="I1882" s="79"/>
      <c r="J1882" s="79"/>
      <c r="K1882" s="79"/>
      <c r="L1882" s="79"/>
      <c r="M1882" s="79"/>
      <c r="N1882" s="79"/>
      <c r="O1882" s="79"/>
      <c r="P1882" s="79"/>
      <c r="Q1882" s="79"/>
      <c r="R1882" s="79"/>
      <c r="S1882" s="79"/>
      <c r="T1882" s="79"/>
    </row>
    <row r="1883" spans="2:20">
      <c r="B1883" s="79"/>
      <c r="C1883" s="79"/>
      <c r="D1883" s="79"/>
      <c r="E1883" s="79"/>
      <c r="F1883" s="79"/>
      <c r="G1883" s="79"/>
      <c r="H1883" s="79"/>
      <c r="I1883" s="79"/>
      <c r="J1883" s="79"/>
      <c r="K1883" s="79"/>
      <c r="L1883" s="79"/>
      <c r="M1883" s="79"/>
      <c r="N1883" s="79"/>
      <c r="O1883" s="79"/>
      <c r="P1883" s="79"/>
      <c r="Q1883" s="79"/>
      <c r="R1883" s="79"/>
      <c r="S1883" s="79"/>
      <c r="T1883" s="79"/>
    </row>
    <row r="1884" spans="2:20">
      <c r="B1884" s="79"/>
      <c r="C1884" s="79"/>
      <c r="D1884" s="79"/>
      <c r="E1884" s="79"/>
      <c r="F1884" s="79"/>
      <c r="G1884" s="79"/>
      <c r="H1884" s="79"/>
      <c r="I1884" s="79"/>
      <c r="J1884" s="79"/>
      <c r="K1884" s="79"/>
      <c r="L1884" s="79"/>
      <c r="M1884" s="79"/>
      <c r="N1884" s="79"/>
      <c r="O1884" s="79"/>
      <c r="P1884" s="79"/>
      <c r="Q1884" s="79"/>
      <c r="R1884" s="79"/>
      <c r="S1884" s="79"/>
      <c r="T1884" s="79"/>
    </row>
    <row r="1885" spans="2:20">
      <c r="B1885" s="79"/>
      <c r="C1885" s="79"/>
      <c r="D1885" s="79"/>
      <c r="E1885" s="79"/>
      <c r="F1885" s="79"/>
      <c r="G1885" s="79"/>
      <c r="H1885" s="79"/>
      <c r="I1885" s="79"/>
      <c r="J1885" s="79"/>
      <c r="K1885" s="79"/>
      <c r="L1885" s="79"/>
      <c r="M1885" s="79"/>
      <c r="N1885" s="79"/>
      <c r="O1885" s="79"/>
      <c r="P1885" s="79"/>
      <c r="Q1885" s="79"/>
      <c r="R1885" s="79"/>
      <c r="S1885" s="79"/>
      <c r="T1885" s="79"/>
    </row>
    <row r="1886" spans="2:20">
      <c r="B1886" s="79"/>
      <c r="C1886" s="79"/>
      <c r="D1886" s="79"/>
      <c r="E1886" s="79"/>
      <c r="F1886" s="79"/>
      <c r="G1886" s="79"/>
      <c r="H1886" s="79"/>
      <c r="I1886" s="79"/>
      <c r="J1886" s="79"/>
      <c r="K1886" s="79"/>
      <c r="L1886" s="79"/>
      <c r="M1886" s="79"/>
      <c r="N1886" s="79"/>
      <c r="O1886" s="79"/>
      <c r="P1886" s="79"/>
      <c r="Q1886" s="79"/>
      <c r="R1886" s="79"/>
      <c r="S1886" s="79"/>
      <c r="T1886" s="79"/>
    </row>
    <row r="1887" spans="2:20">
      <c r="B1887" s="79"/>
      <c r="C1887" s="79"/>
      <c r="D1887" s="79"/>
      <c r="E1887" s="79"/>
      <c r="F1887" s="79"/>
      <c r="G1887" s="79"/>
      <c r="H1887" s="79"/>
      <c r="I1887" s="79"/>
      <c r="J1887" s="79"/>
      <c r="K1887" s="79"/>
      <c r="L1887" s="79"/>
      <c r="M1887" s="79"/>
      <c r="N1887" s="79"/>
      <c r="O1887" s="79"/>
      <c r="P1887" s="79"/>
      <c r="Q1887" s="79"/>
      <c r="R1887" s="79"/>
      <c r="S1887" s="79"/>
      <c r="T1887" s="79"/>
    </row>
    <row r="1888" spans="2:20">
      <c r="B1888" s="79"/>
      <c r="C1888" s="79"/>
      <c r="D1888" s="79"/>
      <c r="E1888" s="79"/>
      <c r="F1888" s="79"/>
      <c r="G1888" s="79"/>
      <c r="H1888" s="79"/>
      <c r="I1888" s="79"/>
      <c r="J1888" s="79"/>
      <c r="K1888" s="79"/>
      <c r="L1888" s="79"/>
      <c r="M1888" s="79"/>
      <c r="N1888" s="79"/>
      <c r="O1888" s="79"/>
      <c r="P1888" s="79"/>
      <c r="Q1888" s="79"/>
      <c r="R1888" s="79"/>
      <c r="S1888" s="79"/>
      <c r="T1888" s="79"/>
    </row>
    <row r="1889" spans="2:20">
      <c r="B1889" s="79"/>
      <c r="C1889" s="79"/>
      <c r="D1889" s="79"/>
      <c r="E1889" s="79"/>
      <c r="F1889" s="79"/>
      <c r="G1889" s="79"/>
      <c r="H1889" s="79"/>
      <c r="I1889" s="79"/>
      <c r="J1889" s="79"/>
      <c r="K1889" s="79"/>
      <c r="L1889" s="79"/>
      <c r="M1889" s="79"/>
      <c r="N1889" s="79"/>
      <c r="O1889" s="79"/>
      <c r="P1889" s="79"/>
      <c r="Q1889" s="79"/>
      <c r="R1889" s="79"/>
      <c r="S1889" s="79"/>
      <c r="T1889" s="79"/>
    </row>
    <row r="1890" spans="2:20">
      <c r="B1890" s="79"/>
      <c r="C1890" s="79"/>
      <c r="D1890" s="79"/>
      <c r="E1890" s="79"/>
      <c r="F1890" s="79"/>
      <c r="G1890" s="79"/>
      <c r="H1890" s="79"/>
      <c r="I1890" s="79"/>
      <c r="J1890" s="79"/>
      <c r="K1890" s="79"/>
      <c r="L1890" s="79"/>
      <c r="M1890" s="79"/>
      <c r="N1890" s="79"/>
      <c r="O1890" s="79"/>
      <c r="P1890" s="79"/>
      <c r="Q1890" s="79"/>
      <c r="R1890" s="79"/>
      <c r="S1890" s="79"/>
      <c r="T1890" s="79"/>
    </row>
    <row r="1891" spans="2:20">
      <c r="B1891" s="79"/>
      <c r="C1891" s="79"/>
      <c r="D1891" s="79"/>
      <c r="E1891" s="79"/>
      <c r="F1891" s="79"/>
      <c r="G1891" s="79"/>
      <c r="H1891" s="79"/>
      <c r="I1891" s="79"/>
      <c r="J1891" s="79"/>
      <c r="K1891" s="79"/>
      <c r="L1891" s="79"/>
      <c r="M1891" s="79"/>
      <c r="N1891" s="79"/>
      <c r="O1891" s="79"/>
      <c r="P1891" s="79"/>
      <c r="Q1891" s="79"/>
      <c r="R1891" s="79"/>
      <c r="S1891" s="79"/>
      <c r="T1891" s="79"/>
    </row>
    <row r="1892" spans="2:20">
      <c r="B1892" s="79"/>
      <c r="C1892" s="79"/>
      <c r="D1892" s="79"/>
      <c r="E1892" s="79"/>
      <c r="F1892" s="79"/>
      <c r="G1892" s="79"/>
      <c r="H1892" s="79"/>
      <c r="I1892" s="79"/>
      <c r="J1892" s="79"/>
      <c r="K1892" s="79"/>
      <c r="L1892" s="79"/>
      <c r="M1892" s="79"/>
      <c r="N1892" s="79"/>
      <c r="O1892" s="79"/>
      <c r="P1892" s="79"/>
      <c r="Q1892" s="79"/>
      <c r="R1892" s="79"/>
      <c r="S1892" s="79"/>
      <c r="T1892" s="79"/>
    </row>
    <row r="1893" spans="2:20">
      <c r="B1893" s="79"/>
      <c r="C1893" s="79"/>
      <c r="D1893" s="79"/>
      <c r="E1893" s="79"/>
      <c r="F1893" s="79"/>
      <c r="G1893" s="79"/>
      <c r="H1893" s="79"/>
      <c r="I1893" s="79"/>
      <c r="J1893" s="79"/>
      <c r="K1893" s="79"/>
      <c r="L1893" s="79"/>
      <c r="M1893" s="79"/>
      <c r="N1893" s="79"/>
      <c r="O1893" s="79"/>
      <c r="P1893" s="79"/>
      <c r="Q1893" s="79"/>
      <c r="R1893" s="79"/>
      <c r="S1893" s="79"/>
      <c r="T1893" s="79"/>
    </row>
    <row r="1894" spans="2:20">
      <c r="B1894" s="79"/>
      <c r="C1894" s="79"/>
      <c r="D1894" s="79"/>
      <c r="E1894" s="79"/>
      <c r="F1894" s="79"/>
      <c r="G1894" s="79"/>
      <c r="H1894" s="79"/>
      <c r="I1894" s="79"/>
      <c r="J1894" s="79"/>
      <c r="K1894" s="79"/>
      <c r="L1894" s="79"/>
      <c r="M1894" s="79"/>
      <c r="N1894" s="79"/>
      <c r="O1894" s="79"/>
      <c r="P1894" s="79"/>
      <c r="Q1894" s="79"/>
      <c r="R1894" s="79"/>
      <c r="S1894" s="79"/>
      <c r="T1894" s="79"/>
    </row>
    <row r="1895" spans="2:20">
      <c r="B1895" s="79"/>
      <c r="C1895" s="79"/>
      <c r="D1895" s="79"/>
      <c r="E1895" s="79"/>
      <c r="F1895" s="79"/>
      <c r="G1895" s="79"/>
      <c r="H1895" s="79"/>
      <c r="I1895" s="79"/>
      <c r="J1895" s="79"/>
      <c r="K1895" s="79"/>
      <c r="L1895" s="79"/>
      <c r="M1895" s="79"/>
      <c r="N1895" s="79"/>
      <c r="O1895" s="79"/>
      <c r="P1895" s="79"/>
      <c r="Q1895" s="79"/>
      <c r="R1895" s="79"/>
      <c r="S1895" s="79"/>
      <c r="T1895" s="79"/>
    </row>
    <row r="1896" spans="2:20">
      <c r="B1896" s="79"/>
      <c r="C1896" s="79"/>
      <c r="D1896" s="79"/>
      <c r="E1896" s="79"/>
      <c r="F1896" s="79"/>
      <c r="G1896" s="79"/>
      <c r="H1896" s="79"/>
      <c r="I1896" s="79"/>
      <c r="J1896" s="79"/>
      <c r="K1896" s="79"/>
      <c r="L1896" s="79"/>
      <c r="M1896" s="79"/>
      <c r="N1896" s="79"/>
      <c r="O1896" s="79"/>
      <c r="P1896" s="79"/>
      <c r="Q1896" s="79"/>
      <c r="R1896" s="79"/>
      <c r="S1896" s="79"/>
      <c r="T1896" s="79"/>
    </row>
    <row r="1897" spans="2:20">
      <c r="B1897" s="79"/>
      <c r="C1897" s="79"/>
      <c r="D1897" s="79"/>
      <c r="E1897" s="79"/>
      <c r="F1897" s="79"/>
      <c r="G1897" s="79"/>
      <c r="H1897" s="79"/>
      <c r="I1897" s="79"/>
      <c r="J1897" s="79"/>
      <c r="K1897" s="79"/>
      <c r="L1897" s="79"/>
      <c r="M1897" s="79"/>
      <c r="N1897" s="79"/>
      <c r="O1897" s="79"/>
      <c r="P1897" s="79"/>
      <c r="Q1897" s="79"/>
      <c r="R1897" s="79"/>
      <c r="S1897" s="79"/>
      <c r="T1897" s="79"/>
    </row>
    <row r="1898" spans="2:20">
      <c r="B1898" s="79"/>
      <c r="C1898" s="79"/>
      <c r="D1898" s="79"/>
      <c r="E1898" s="79"/>
      <c r="F1898" s="79"/>
      <c r="G1898" s="79"/>
      <c r="H1898" s="79"/>
      <c r="I1898" s="79"/>
      <c r="J1898" s="79"/>
      <c r="K1898" s="79"/>
      <c r="L1898" s="79"/>
      <c r="M1898" s="79"/>
      <c r="N1898" s="79"/>
      <c r="O1898" s="79"/>
      <c r="P1898" s="79"/>
      <c r="Q1898" s="79"/>
      <c r="R1898" s="79"/>
      <c r="S1898" s="79"/>
      <c r="T1898" s="79"/>
    </row>
    <row r="1899" spans="2:20">
      <c r="B1899" s="79"/>
      <c r="C1899" s="79"/>
      <c r="D1899" s="79"/>
      <c r="E1899" s="79"/>
      <c r="F1899" s="79"/>
      <c r="G1899" s="79"/>
      <c r="H1899" s="79"/>
      <c r="I1899" s="79"/>
      <c r="J1899" s="79"/>
      <c r="K1899" s="79"/>
      <c r="L1899" s="79"/>
      <c r="M1899" s="79"/>
      <c r="N1899" s="79"/>
      <c r="O1899" s="79"/>
      <c r="P1899" s="79"/>
      <c r="Q1899" s="79"/>
      <c r="R1899" s="79"/>
      <c r="S1899" s="79"/>
      <c r="T1899" s="79"/>
    </row>
    <row r="1900" spans="2:20">
      <c r="B1900" s="79"/>
      <c r="C1900" s="79"/>
      <c r="D1900" s="79"/>
      <c r="E1900" s="79"/>
      <c r="F1900" s="79"/>
      <c r="G1900" s="79"/>
      <c r="H1900" s="79"/>
      <c r="I1900" s="79"/>
      <c r="J1900" s="79"/>
      <c r="K1900" s="79"/>
      <c r="L1900" s="79"/>
      <c r="M1900" s="79"/>
      <c r="N1900" s="79"/>
      <c r="O1900" s="79"/>
      <c r="P1900" s="79"/>
      <c r="Q1900" s="79"/>
      <c r="R1900" s="79"/>
      <c r="S1900" s="79"/>
      <c r="T1900" s="79"/>
    </row>
    <row r="1901" spans="2:20">
      <c r="B1901" s="79"/>
      <c r="C1901" s="79"/>
      <c r="D1901" s="79"/>
      <c r="E1901" s="79"/>
      <c r="F1901" s="79"/>
      <c r="G1901" s="79"/>
      <c r="H1901" s="79"/>
      <c r="I1901" s="79"/>
      <c r="J1901" s="79"/>
      <c r="K1901" s="79"/>
      <c r="L1901" s="79"/>
      <c r="M1901" s="79"/>
      <c r="N1901" s="79"/>
      <c r="O1901" s="79"/>
      <c r="P1901" s="79"/>
      <c r="Q1901" s="79"/>
      <c r="R1901" s="79"/>
      <c r="S1901" s="79"/>
      <c r="T1901" s="79"/>
    </row>
    <row r="1902" spans="2:20">
      <c r="B1902" s="79"/>
      <c r="C1902" s="79"/>
      <c r="D1902" s="79"/>
      <c r="E1902" s="79"/>
      <c r="F1902" s="79"/>
      <c r="G1902" s="79"/>
      <c r="H1902" s="79"/>
      <c r="I1902" s="79"/>
      <c r="J1902" s="79"/>
      <c r="K1902" s="79"/>
      <c r="L1902" s="79"/>
      <c r="M1902" s="79"/>
      <c r="N1902" s="79"/>
      <c r="O1902" s="79"/>
      <c r="P1902" s="79"/>
      <c r="Q1902" s="79"/>
      <c r="R1902" s="79"/>
      <c r="S1902" s="79"/>
      <c r="T1902" s="79"/>
    </row>
    <row r="1903" spans="2:20">
      <c r="B1903" s="79"/>
      <c r="C1903" s="79"/>
      <c r="D1903" s="79"/>
      <c r="E1903" s="79"/>
      <c r="F1903" s="79"/>
      <c r="G1903" s="79"/>
      <c r="H1903" s="79"/>
      <c r="I1903" s="79"/>
      <c r="J1903" s="79"/>
      <c r="K1903" s="79"/>
      <c r="L1903" s="79"/>
      <c r="M1903" s="79"/>
      <c r="N1903" s="79"/>
      <c r="O1903" s="79"/>
      <c r="P1903" s="79"/>
      <c r="Q1903" s="79"/>
      <c r="R1903" s="79"/>
      <c r="S1903" s="79"/>
      <c r="T1903" s="79"/>
    </row>
    <row r="1904" spans="2:20">
      <c r="B1904" s="79"/>
      <c r="C1904" s="79"/>
      <c r="D1904" s="79"/>
      <c r="E1904" s="79"/>
      <c r="F1904" s="79"/>
      <c r="G1904" s="79"/>
      <c r="H1904" s="79"/>
      <c r="I1904" s="79"/>
      <c r="J1904" s="79"/>
      <c r="K1904" s="79"/>
      <c r="L1904" s="79"/>
      <c r="M1904" s="79"/>
      <c r="N1904" s="79"/>
      <c r="O1904" s="79"/>
      <c r="P1904" s="79"/>
      <c r="Q1904" s="79"/>
      <c r="R1904" s="79"/>
      <c r="S1904" s="79"/>
      <c r="T1904" s="79"/>
    </row>
    <row r="1905" spans="2:20">
      <c r="B1905" s="79"/>
      <c r="C1905" s="79"/>
      <c r="D1905" s="79"/>
      <c r="E1905" s="79"/>
      <c r="F1905" s="79"/>
      <c r="G1905" s="79"/>
      <c r="H1905" s="79"/>
      <c r="I1905" s="79"/>
      <c r="J1905" s="79"/>
      <c r="K1905" s="79"/>
      <c r="L1905" s="79"/>
      <c r="M1905" s="79"/>
      <c r="N1905" s="79"/>
      <c r="O1905" s="79"/>
      <c r="P1905" s="79"/>
      <c r="Q1905" s="79"/>
      <c r="R1905" s="79"/>
      <c r="S1905" s="79"/>
      <c r="T1905" s="79"/>
    </row>
    <row r="1906" spans="2:20">
      <c r="B1906" s="79"/>
      <c r="C1906" s="79"/>
      <c r="D1906" s="79"/>
      <c r="E1906" s="79"/>
      <c r="F1906" s="79"/>
      <c r="G1906" s="79"/>
      <c r="H1906" s="79"/>
      <c r="I1906" s="79"/>
      <c r="J1906" s="79"/>
      <c r="K1906" s="79"/>
      <c r="L1906" s="79"/>
      <c r="M1906" s="79"/>
      <c r="N1906" s="79"/>
      <c r="O1906" s="79"/>
      <c r="P1906" s="79"/>
      <c r="Q1906" s="79"/>
      <c r="R1906" s="79"/>
      <c r="S1906" s="79"/>
      <c r="T1906" s="79"/>
    </row>
    <row r="1907" spans="2:20">
      <c r="B1907" s="79"/>
      <c r="C1907" s="79"/>
      <c r="D1907" s="79"/>
      <c r="E1907" s="79"/>
      <c r="F1907" s="79"/>
      <c r="G1907" s="79"/>
      <c r="H1907" s="79"/>
      <c r="I1907" s="79"/>
      <c r="J1907" s="79"/>
      <c r="K1907" s="79"/>
      <c r="L1907" s="79"/>
      <c r="M1907" s="79"/>
      <c r="N1907" s="79"/>
      <c r="O1907" s="79"/>
      <c r="P1907" s="79"/>
      <c r="Q1907" s="79"/>
      <c r="R1907" s="79"/>
      <c r="S1907" s="79"/>
      <c r="T1907" s="79"/>
    </row>
    <row r="1908" spans="2:20">
      <c r="B1908" s="79"/>
      <c r="C1908" s="79"/>
      <c r="D1908" s="79"/>
      <c r="E1908" s="79"/>
      <c r="F1908" s="79"/>
      <c r="G1908" s="79"/>
      <c r="H1908" s="79"/>
      <c r="I1908" s="79"/>
      <c r="J1908" s="79"/>
      <c r="K1908" s="79"/>
      <c r="L1908" s="79"/>
      <c r="M1908" s="79"/>
      <c r="N1908" s="79"/>
      <c r="O1908" s="79"/>
      <c r="P1908" s="79"/>
      <c r="Q1908" s="79"/>
      <c r="R1908" s="79"/>
      <c r="S1908" s="79"/>
      <c r="T1908" s="79"/>
    </row>
    <row r="1909" spans="2:20">
      <c r="B1909" s="79"/>
      <c r="C1909" s="79"/>
      <c r="D1909" s="79"/>
      <c r="E1909" s="79"/>
      <c r="F1909" s="79"/>
      <c r="G1909" s="79"/>
      <c r="H1909" s="79"/>
      <c r="I1909" s="79"/>
      <c r="J1909" s="79"/>
      <c r="K1909" s="79"/>
      <c r="L1909" s="79"/>
      <c r="M1909" s="79"/>
      <c r="N1909" s="79"/>
      <c r="O1909" s="79"/>
      <c r="P1909" s="79"/>
      <c r="Q1909" s="79"/>
      <c r="R1909" s="79"/>
      <c r="S1909" s="79"/>
      <c r="T1909" s="79"/>
    </row>
    <row r="1910" spans="2:20">
      <c r="B1910" s="79"/>
      <c r="C1910" s="79"/>
      <c r="D1910" s="79"/>
      <c r="E1910" s="79"/>
      <c r="F1910" s="79"/>
      <c r="G1910" s="79"/>
      <c r="H1910" s="79"/>
      <c r="I1910" s="79"/>
      <c r="J1910" s="79"/>
      <c r="K1910" s="79"/>
      <c r="L1910" s="79"/>
      <c r="M1910" s="79"/>
      <c r="N1910" s="79"/>
      <c r="O1910" s="79"/>
      <c r="P1910" s="79"/>
      <c r="Q1910" s="79"/>
      <c r="R1910" s="79"/>
      <c r="S1910" s="79"/>
      <c r="T1910" s="79"/>
    </row>
    <row r="1911" spans="2:20">
      <c r="B1911" s="79"/>
      <c r="C1911" s="79"/>
      <c r="D1911" s="79"/>
      <c r="E1911" s="79"/>
      <c r="F1911" s="79"/>
      <c r="G1911" s="79"/>
      <c r="H1911" s="79"/>
      <c r="I1911" s="79"/>
      <c r="J1911" s="79"/>
      <c r="K1911" s="79"/>
      <c r="L1911" s="79"/>
      <c r="M1911" s="79"/>
      <c r="N1911" s="79"/>
      <c r="O1911" s="79"/>
      <c r="P1911" s="79"/>
      <c r="Q1911" s="79"/>
      <c r="R1911" s="79"/>
      <c r="S1911" s="79"/>
      <c r="T1911" s="79"/>
    </row>
    <row r="1912" spans="2:20">
      <c r="B1912" s="79"/>
      <c r="C1912" s="79"/>
      <c r="D1912" s="79"/>
      <c r="E1912" s="79"/>
      <c r="F1912" s="79"/>
      <c r="G1912" s="79"/>
      <c r="H1912" s="79"/>
      <c r="I1912" s="79"/>
      <c r="J1912" s="79"/>
      <c r="K1912" s="79"/>
      <c r="L1912" s="79"/>
      <c r="M1912" s="79"/>
      <c r="N1912" s="79"/>
      <c r="O1912" s="79"/>
      <c r="P1912" s="79"/>
      <c r="Q1912" s="79"/>
      <c r="R1912" s="79"/>
      <c r="S1912" s="79"/>
      <c r="T1912" s="79"/>
    </row>
    <row r="1913" spans="2:20">
      <c r="B1913" s="79"/>
      <c r="C1913" s="79"/>
      <c r="D1913" s="79"/>
      <c r="E1913" s="79"/>
      <c r="F1913" s="79"/>
      <c r="G1913" s="79"/>
      <c r="H1913" s="79"/>
      <c r="I1913" s="79"/>
      <c r="J1913" s="79"/>
      <c r="K1913" s="79"/>
      <c r="L1913" s="79"/>
      <c r="M1913" s="79"/>
      <c r="N1913" s="79"/>
      <c r="O1913" s="79"/>
      <c r="P1913" s="79"/>
      <c r="Q1913" s="79"/>
      <c r="R1913" s="79"/>
      <c r="S1913" s="79"/>
      <c r="T1913" s="79"/>
    </row>
    <row r="1914" spans="2:20">
      <c r="B1914" s="79"/>
      <c r="C1914" s="79"/>
      <c r="D1914" s="79"/>
      <c r="E1914" s="79"/>
      <c r="F1914" s="79"/>
      <c r="G1914" s="79"/>
      <c r="H1914" s="79"/>
      <c r="I1914" s="79"/>
      <c r="J1914" s="79"/>
      <c r="K1914" s="79"/>
      <c r="L1914" s="79"/>
      <c r="M1914" s="79"/>
      <c r="N1914" s="79"/>
      <c r="O1914" s="79"/>
      <c r="P1914" s="79"/>
      <c r="Q1914" s="79"/>
      <c r="R1914" s="79"/>
      <c r="S1914" s="79"/>
      <c r="T1914" s="79"/>
    </row>
    <row r="1915" spans="2:20">
      <c r="B1915" s="79"/>
      <c r="C1915" s="79"/>
      <c r="D1915" s="79"/>
      <c r="E1915" s="79"/>
      <c r="F1915" s="79"/>
      <c r="G1915" s="79"/>
      <c r="H1915" s="79"/>
      <c r="I1915" s="79"/>
      <c r="J1915" s="79"/>
      <c r="K1915" s="79"/>
      <c r="L1915" s="79"/>
      <c r="M1915" s="79"/>
      <c r="N1915" s="79"/>
      <c r="O1915" s="79"/>
      <c r="P1915" s="79"/>
      <c r="Q1915" s="79"/>
      <c r="R1915" s="79"/>
      <c r="S1915" s="79"/>
      <c r="T1915" s="79"/>
    </row>
    <row r="1916" spans="2:20">
      <c r="B1916" s="79"/>
      <c r="C1916" s="79"/>
      <c r="D1916" s="79"/>
      <c r="E1916" s="79"/>
      <c r="F1916" s="79"/>
      <c r="G1916" s="79"/>
      <c r="H1916" s="79"/>
      <c r="I1916" s="79"/>
      <c r="J1916" s="79"/>
      <c r="K1916" s="79"/>
      <c r="L1916" s="79"/>
      <c r="M1916" s="79"/>
      <c r="N1916" s="79"/>
      <c r="O1916" s="79"/>
      <c r="P1916" s="79"/>
      <c r="Q1916" s="79"/>
      <c r="R1916" s="79"/>
      <c r="S1916" s="79"/>
      <c r="T1916" s="79"/>
    </row>
    <row r="1917" spans="2:20">
      <c r="B1917" s="79"/>
      <c r="C1917" s="79"/>
      <c r="D1917" s="79"/>
      <c r="E1917" s="79"/>
      <c r="F1917" s="79"/>
      <c r="G1917" s="79"/>
      <c r="H1917" s="79"/>
      <c r="I1917" s="79"/>
      <c r="J1917" s="79"/>
      <c r="K1917" s="79"/>
      <c r="L1917" s="79"/>
      <c r="M1917" s="79"/>
      <c r="N1917" s="79"/>
      <c r="O1917" s="79"/>
      <c r="P1917" s="79"/>
      <c r="Q1917" s="79"/>
      <c r="R1917" s="79"/>
      <c r="S1917" s="79"/>
      <c r="T1917" s="79"/>
    </row>
    <row r="1918" spans="2:20">
      <c r="B1918" s="79"/>
      <c r="C1918" s="79"/>
      <c r="D1918" s="79"/>
      <c r="E1918" s="79"/>
      <c r="F1918" s="79"/>
      <c r="G1918" s="79"/>
      <c r="H1918" s="79"/>
      <c r="I1918" s="79"/>
      <c r="J1918" s="79"/>
      <c r="K1918" s="79"/>
      <c r="L1918" s="79"/>
      <c r="M1918" s="79"/>
      <c r="N1918" s="79"/>
      <c r="O1918" s="79"/>
      <c r="P1918" s="79"/>
      <c r="Q1918" s="79"/>
      <c r="R1918" s="79"/>
      <c r="S1918" s="79"/>
      <c r="T1918" s="79"/>
    </row>
    <row r="1919" spans="2:20">
      <c r="B1919" s="79"/>
      <c r="C1919" s="79"/>
      <c r="D1919" s="79"/>
      <c r="E1919" s="79"/>
      <c r="F1919" s="79"/>
      <c r="G1919" s="79"/>
      <c r="H1919" s="79"/>
      <c r="I1919" s="79"/>
      <c r="J1919" s="79"/>
      <c r="K1919" s="79"/>
      <c r="L1919" s="79"/>
      <c r="M1919" s="79"/>
      <c r="N1919" s="79"/>
      <c r="O1919" s="79"/>
      <c r="P1919" s="79"/>
      <c r="Q1919" s="79"/>
      <c r="R1919" s="79"/>
      <c r="S1919" s="79"/>
      <c r="T1919" s="79"/>
    </row>
    <row r="1920" spans="2:20">
      <c r="B1920" s="79"/>
      <c r="C1920" s="79"/>
      <c r="D1920" s="79"/>
      <c r="E1920" s="79"/>
      <c r="F1920" s="79"/>
      <c r="G1920" s="79"/>
      <c r="H1920" s="79"/>
      <c r="I1920" s="79"/>
      <c r="J1920" s="79"/>
      <c r="K1920" s="79"/>
      <c r="L1920" s="79"/>
      <c r="M1920" s="79"/>
      <c r="N1920" s="79"/>
      <c r="O1920" s="79"/>
      <c r="P1920" s="79"/>
      <c r="Q1920" s="79"/>
      <c r="R1920" s="79"/>
      <c r="S1920" s="79"/>
      <c r="T1920" s="79"/>
    </row>
    <row r="1921" spans="2:20">
      <c r="B1921" s="79"/>
      <c r="C1921" s="79"/>
      <c r="D1921" s="79"/>
      <c r="E1921" s="79"/>
      <c r="F1921" s="79"/>
      <c r="G1921" s="79"/>
      <c r="H1921" s="79"/>
      <c r="I1921" s="79"/>
      <c r="J1921" s="79"/>
      <c r="K1921" s="79"/>
      <c r="L1921" s="79"/>
      <c r="M1921" s="79"/>
      <c r="N1921" s="79"/>
      <c r="O1921" s="79"/>
      <c r="P1921" s="79"/>
      <c r="Q1921" s="79"/>
      <c r="R1921" s="79"/>
      <c r="S1921" s="79"/>
      <c r="T1921" s="79"/>
    </row>
    <row r="1922" spans="2:20">
      <c r="B1922" s="79"/>
      <c r="C1922" s="79"/>
      <c r="D1922" s="79"/>
      <c r="E1922" s="79"/>
      <c r="F1922" s="79"/>
      <c r="G1922" s="79"/>
      <c r="H1922" s="79"/>
      <c r="I1922" s="79"/>
      <c r="J1922" s="79"/>
      <c r="K1922" s="79"/>
      <c r="L1922" s="79"/>
      <c r="M1922" s="79"/>
      <c r="N1922" s="79"/>
      <c r="O1922" s="79"/>
      <c r="P1922" s="79"/>
      <c r="Q1922" s="79"/>
      <c r="R1922" s="79"/>
      <c r="S1922" s="79"/>
      <c r="T1922" s="79"/>
    </row>
    <row r="1923" spans="2:20">
      <c r="B1923" s="79"/>
      <c r="C1923" s="79"/>
      <c r="D1923" s="79"/>
      <c r="E1923" s="79"/>
      <c r="F1923" s="79"/>
      <c r="G1923" s="79"/>
      <c r="H1923" s="79"/>
      <c r="I1923" s="79"/>
      <c r="J1923" s="79"/>
      <c r="K1923" s="79"/>
      <c r="L1923" s="79"/>
      <c r="M1923" s="79"/>
      <c r="N1923" s="79"/>
      <c r="O1923" s="79"/>
      <c r="P1923" s="79"/>
      <c r="Q1923" s="79"/>
      <c r="R1923" s="79"/>
      <c r="S1923" s="79"/>
      <c r="T1923" s="79"/>
    </row>
    <row r="1924" spans="2:20">
      <c r="B1924" s="79"/>
      <c r="C1924" s="79"/>
      <c r="D1924" s="79"/>
      <c r="E1924" s="79"/>
      <c r="F1924" s="79"/>
      <c r="G1924" s="79"/>
      <c r="H1924" s="79"/>
      <c r="I1924" s="79"/>
      <c r="J1924" s="79"/>
      <c r="K1924" s="79"/>
      <c r="L1924" s="79"/>
      <c r="M1924" s="79"/>
      <c r="N1924" s="79"/>
      <c r="O1924" s="79"/>
      <c r="P1924" s="79"/>
      <c r="Q1924" s="79"/>
      <c r="R1924" s="79"/>
      <c r="S1924" s="79"/>
      <c r="T1924" s="79"/>
    </row>
    <row r="1925" spans="2:20">
      <c r="B1925" s="79"/>
      <c r="C1925" s="79"/>
      <c r="D1925" s="79"/>
      <c r="E1925" s="79"/>
      <c r="F1925" s="79"/>
      <c r="G1925" s="79"/>
      <c r="H1925" s="79"/>
      <c r="I1925" s="79"/>
      <c r="J1925" s="79"/>
      <c r="K1925" s="79"/>
      <c r="L1925" s="79"/>
      <c r="M1925" s="79"/>
      <c r="N1925" s="79"/>
      <c r="O1925" s="79"/>
      <c r="P1925" s="79"/>
      <c r="Q1925" s="79"/>
      <c r="R1925" s="79"/>
      <c r="S1925" s="79"/>
      <c r="T1925" s="79"/>
    </row>
    <row r="1926" spans="2:20">
      <c r="B1926" s="79"/>
      <c r="C1926" s="79"/>
      <c r="D1926" s="79"/>
      <c r="E1926" s="79"/>
      <c r="F1926" s="79"/>
      <c r="G1926" s="79"/>
      <c r="H1926" s="79"/>
      <c r="I1926" s="79"/>
      <c r="J1926" s="79"/>
      <c r="K1926" s="79"/>
      <c r="L1926" s="79"/>
      <c r="M1926" s="79"/>
      <c r="N1926" s="79"/>
      <c r="O1926" s="79"/>
      <c r="P1926" s="79"/>
      <c r="Q1926" s="79"/>
      <c r="R1926" s="79"/>
      <c r="S1926" s="79"/>
      <c r="T1926" s="79"/>
    </row>
    <row r="1927" spans="2:20">
      <c r="B1927" s="79"/>
      <c r="C1927" s="79"/>
      <c r="D1927" s="79"/>
      <c r="E1927" s="79"/>
      <c r="F1927" s="79"/>
      <c r="G1927" s="79"/>
      <c r="H1927" s="79"/>
      <c r="I1927" s="79"/>
      <c r="J1927" s="79"/>
      <c r="K1927" s="79"/>
      <c r="L1927" s="79"/>
      <c r="M1927" s="79"/>
      <c r="N1927" s="79"/>
      <c r="O1927" s="79"/>
      <c r="P1927" s="79"/>
      <c r="Q1927" s="79"/>
      <c r="R1927" s="79"/>
      <c r="S1927" s="79"/>
      <c r="T1927" s="79"/>
    </row>
    <row r="1928" spans="2:20">
      <c r="B1928" s="79"/>
      <c r="C1928" s="79"/>
      <c r="D1928" s="79"/>
      <c r="E1928" s="79"/>
      <c r="F1928" s="79"/>
      <c r="G1928" s="79"/>
      <c r="H1928" s="79"/>
      <c r="I1928" s="79"/>
      <c r="J1928" s="79"/>
      <c r="K1928" s="79"/>
      <c r="L1928" s="79"/>
      <c r="M1928" s="79"/>
      <c r="N1928" s="79"/>
      <c r="O1928" s="79"/>
      <c r="P1928" s="79"/>
      <c r="Q1928" s="79"/>
      <c r="R1928" s="79"/>
      <c r="S1928" s="79"/>
      <c r="T1928" s="79"/>
    </row>
    <row r="1929" spans="2:20">
      <c r="B1929" s="79"/>
      <c r="C1929" s="79"/>
      <c r="D1929" s="79"/>
      <c r="E1929" s="79"/>
      <c r="F1929" s="79"/>
      <c r="G1929" s="79"/>
      <c r="H1929" s="79"/>
      <c r="I1929" s="79"/>
      <c r="J1929" s="79"/>
      <c r="K1929" s="79"/>
      <c r="L1929" s="79"/>
      <c r="M1929" s="79"/>
      <c r="N1929" s="79"/>
      <c r="O1929" s="79"/>
      <c r="P1929" s="79"/>
      <c r="Q1929" s="79"/>
      <c r="R1929" s="79"/>
      <c r="S1929" s="79"/>
      <c r="T1929" s="79"/>
    </row>
    <row r="1930" spans="2:20">
      <c r="B1930" s="79"/>
      <c r="C1930" s="79"/>
      <c r="D1930" s="79"/>
      <c r="E1930" s="79"/>
      <c r="F1930" s="79"/>
      <c r="G1930" s="79"/>
      <c r="H1930" s="79"/>
      <c r="I1930" s="79"/>
      <c r="J1930" s="79"/>
      <c r="K1930" s="79"/>
      <c r="L1930" s="79"/>
      <c r="M1930" s="79"/>
      <c r="N1930" s="79"/>
      <c r="O1930" s="79"/>
      <c r="P1930" s="79"/>
      <c r="Q1930" s="79"/>
      <c r="R1930" s="79"/>
      <c r="S1930" s="79"/>
      <c r="T1930" s="79"/>
    </row>
    <row r="1931" spans="2:20">
      <c r="B1931" s="79"/>
      <c r="C1931" s="79"/>
      <c r="D1931" s="79"/>
      <c r="E1931" s="79"/>
      <c r="F1931" s="79"/>
      <c r="G1931" s="79"/>
      <c r="H1931" s="79"/>
      <c r="I1931" s="79"/>
      <c r="J1931" s="79"/>
      <c r="K1931" s="79"/>
      <c r="L1931" s="79"/>
      <c r="M1931" s="79"/>
      <c r="N1931" s="79"/>
      <c r="O1931" s="79"/>
      <c r="P1931" s="79"/>
      <c r="Q1931" s="79"/>
      <c r="R1931" s="79"/>
      <c r="S1931" s="79"/>
      <c r="T1931" s="79"/>
    </row>
    <row r="1932" spans="2:20">
      <c r="B1932" s="79"/>
      <c r="C1932" s="79"/>
      <c r="D1932" s="79"/>
      <c r="E1932" s="79"/>
      <c r="F1932" s="79"/>
      <c r="G1932" s="79"/>
      <c r="H1932" s="79"/>
      <c r="I1932" s="79"/>
      <c r="J1932" s="79"/>
      <c r="K1932" s="79"/>
      <c r="L1932" s="79"/>
      <c r="M1932" s="79"/>
      <c r="N1932" s="79"/>
      <c r="O1932" s="79"/>
      <c r="P1932" s="79"/>
      <c r="Q1932" s="79"/>
      <c r="R1932" s="79"/>
      <c r="S1932" s="79"/>
      <c r="T1932" s="79"/>
    </row>
    <row r="1933" spans="2:20">
      <c r="B1933" s="79"/>
      <c r="C1933" s="79"/>
      <c r="D1933" s="79"/>
      <c r="E1933" s="79"/>
      <c r="F1933" s="79"/>
      <c r="G1933" s="79"/>
      <c r="H1933" s="79"/>
      <c r="I1933" s="79"/>
      <c r="J1933" s="79"/>
      <c r="K1933" s="79"/>
      <c r="L1933" s="79"/>
      <c r="M1933" s="79"/>
      <c r="N1933" s="79"/>
      <c r="O1933" s="79"/>
      <c r="P1933" s="79"/>
      <c r="Q1933" s="79"/>
      <c r="R1933" s="79"/>
      <c r="S1933" s="79"/>
      <c r="T1933" s="79"/>
    </row>
    <row r="1934" spans="2:20">
      <c r="B1934" s="79"/>
      <c r="C1934" s="79"/>
      <c r="D1934" s="79"/>
      <c r="E1934" s="79"/>
      <c r="F1934" s="79"/>
      <c r="G1934" s="79"/>
      <c r="H1934" s="79"/>
      <c r="I1934" s="79"/>
      <c r="J1934" s="79"/>
      <c r="K1934" s="79"/>
      <c r="L1934" s="79"/>
      <c r="M1934" s="79"/>
      <c r="N1934" s="79"/>
      <c r="O1934" s="79"/>
      <c r="P1934" s="79"/>
      <c r="Q1934" s="79"/>
      <c r="R1934" s="79"/>
      <c r="S1934" s="79"/>
      <c r="T1934" s="79"/>
    </row>
    <row r="1935" spans="2:20">
      <c r="B1935" s="79"/>
      <c r="C1935" s="79"/>
      <c r="D1935" s="79"/>
      <c r="E1935" s="79"/>
      <c r="F1935" s="79"/>
      <c r="G1935" s="79"/>
      <c r="H1935" s="79"/>
      <c r="I1935" s="79"/>
      <c r="J1935" s="79"/>
      <c r="K1935" s="79"/>
      <c r="L1935" s="79"/>
      <c r="M1935" s="79"/>
      <c r="N1935" s="79"/>
      <c r="O1935" s="79"/>
      <c r="P1935" s="79"/>
      <c r="Q1935" s="79"/>
      <c r="R1935" s="79"/>
      <c r="S1935" s="79"/>
      <c r="T1935" s="79"/>
    </row>
    <row r="1936" spans="2:20">
      <c r="B1936" s="79"/>
      <c r="C1936" s="79"/>
      <c r="D1936" s="79"/>
      <c r="E1936" s="79"/>
      <c r="F1936" s="79"/>
      <c r="G1936" s="79"/>
      <c r="H1936" s="79"/>
      <c r="I1936" s="79"/>
      <c r="J1936" s="79"/>
      <c r="K1936" s="79"/>
      <c r="L1936" s="79"/>
      <c r="M1936" s="79"/>
      <c r="N1936" s="79"/>
      <c r="O1936" s="79"/>
      <c r="P1936" s="79"/>
      <c r="Q1936" s="79"/>
      <c r="R1936" s="79"/>
      <c r="S1936" s="79"/>
      <c r="T1936" s="79"/>
    </row>
    <row r="1937" spans="2:20">
      <c r="B1937" s="79"/>
      <c r="C1937" s="79"/>
      <c r="D1937" s="79"/>
      <c r="E1937" s="79"/>
      <c r="F1937" s="79"/>
      <c r="G1937" s="79"/>
      <c r="H1937" s="79"/>
      <c r="I1937" s="79"/>
      <c r="J1937" s="79"/>
      <c r="K1937" s="79"/>
      <c r="L1937" s="79"/>
      <c r="M1937" s="79"/>
      <c r="N1937" s="79"/>
      <c r="O1937" s="79"/>
      <c r="P1937" s="79"/>
      <c r="Q1937" s="79"/>
      <c r="R1937" s="79"/>
      <c r="S1937" s="79"/>
      <c r="T1937" s="79"/>
    </row>
    <row r="1938" spans="2:20">
      <c r="B1938" s="79"/>
      <c r="C1938" s="79"/>
      <c r="D1938" s="79"/>
      <c r="E1938" s="79"/>
      <c r="F1938" s="79"/>
      <c r="G1938" s="79"/>
      <c r="H1938" s="79"/>
      <c r="I1938" s="79"/>
      <c r="J1938" s="79"/>
      <c r="K1938" s="79"/>
      <c r="L1938" s="79"/>
      <c r="M1938" s="79"/>
      <c r="N1938" s="79"/>
      <c r="O1938" s="79"/>
      <c r="P1938" s="79"/>
      <c r="Q1938" s="79"/>
      <c r="R1938" s="79"/>
      <c r="S1938" s="79"/>
      <c r="T1938" s="79"/>
    </row>
    <row r="1939" spans="2:20">
      <c r="B1939" s="79"/>
      <c r="C1939" s="79"/>
      <c r="D1939" s="79"/>
      <c r="E1939" s="79"/>
      <c r="F1939" s="79"/>
      <c r="G1939" s="79"/>
      <c r="H1939" s="79"/>
      <c r="I1939" s="79"/>
      <c r="J1939" s="79"/>
      <c r="K1939" s="79"/>
      <c r="L1939" s="79"/>
      <c r="M1939" s="79"/>
      <c r="N1939" s="79"/>
      <c r="O1939" s="79"/>
      <c r="P1939" s="79"/>
      <c r="Q1939" s="79"/>
      <c r="R1939" s="79"/>
      <c r="S1939" s="79"/>
      <c r="T1939" s="79"/>
    </row>
    <row r="1940" spans="2:20">
      <c r="B1940" s="79"/>
      <c r="C1940" s="79"/>
      <c r="D1940" s="79"/>
      <c r="E1940" s="79"/>
      <c r="F1940" s="79"/>
      <c r="G1940" s="79"/>
      <c r="H1940" s="79"/>
      <c r="I1940" s="79"/>
      <c r="J1940" s="79"/>
      <c r="K1940" s="79"/>
      <c r="L1940" s="79"/>
      <c r="M1940" s="79"/>
      <c r="N1940" s="79"/>
      <c r="O1940" s="79"/>
      <c r="P1940" s="79"/>
      <c r="Q1940" s="79"/>
      <c r="R1940" s="79"/>
      <c r="S1940" s="79"/>
      <c r="T1940" s="79"/>
    </row>
    <row r="1941" spans="2:20">
      <c r="B1941" s="79"/>
      <c r="C1941" s="79"/>
      <c r="D1941" s="79"/>
      <c r="E1941" s="79"/>
      <c r="F1941" s="79"/>
      <c r="G1941" s="79"/>
      <c r="H1941" s="79"/>
      <c r="I1941" s="79"/>
      <c r="J1941" s="79"/>
      <c r="K1941" s="79"/>
      <c r="L1941" s="79"/>
      <c r="M1941" s="79"/>
      <c r="N1941" s="79"/>
      <c r="O1941" s="79"/>
      <c r="P1941" s="79"/>
      <c r="Q1941" s="79"/>
      <c r="R1941" s="79"/>
      <c r="S1941" s="79"/>
      <c r="T1941" s="79"/>
    </row>
    <row r="1942" spans="2:20">
      <c r="B1942" s="79"/>
      <c r="C1942" s="79"/>
      <c r="D1942" s="79"/>
      <c r="E1942" s="79"/>
      <c r="F1942" s="79"/>
      <c r="G1942" s="79"/>
      <c r="H1942" s="79"/>
      <c r="I1942" s="79"/>
      <c r="J1942" s="79"/>
      <c r="K1942" s="79"/>
      <c r="L1942" s="79"/>
      <c r="M1942" s="79"/>
      <c r="N1942" s="79"/>
      <c r="O1942" s="79"/>
      <c r="P1942" s="79"/>
      <c r="Q1942" s="79"/>
      <c r="R1942" s="79"/>
      <c r="S1942" s="79"/>
      <c r="T1942" s="79"/>
    </row>
    <row r="1943" spans="2:20">
      <c r="B1943" s="79"/>
      <c r="C1943" s="79"/>
      <c r="D1943" s="79"/>
      <c r="E1943" s="79"/>
      <c r="F1943" s="79"/>
      <c r="G1943" s="79"/>
      <c r="H1943" s="79"/>
      <c r="I1943" s="79"/>
      <c r="J1943" s="79"/>
      <c r="K1943" s="79"/>
      <c r="L1943" s="79"/>
      <c r="M1943" s="79"/>
      <c r="N1943" s="79"/>
      <c r="O1943" s="79"/>
      <c r="P1943" s="79"/>
      <c r="Q1943" s="79"/>
      <c r="R1943" s="79"/>
      <c r="S1943" s="79"/>
      <c r="T1943" s="79"/>
    </row>
    <row r="1944" spans="2:20">
      <c r="B1944" s="79"/>
      <c r="C1944" s="79"/>
      <c r="D1944" s="79"/>
      <c r="E1944" s="79"/>
      <c r="F1944" s="79"/>
      <c r="G1944" s="79"/>
      <c r="H1944" s="79"/>
      <c r="I1944" s="79"/>
      <c r="J1944" s="79"/>
      <c r="K1944" s="79"/>
      <c r="L1944" s="79"/>
      <c r="M1944" s="79"/>
      <c r="N1944" s="79"/>
      <c r="O1944" s="79"/>
      <c r="P1944" s="79"/>
      <c r="Q1944" s="79"/>
      <c r="R1944" s="79"/>
      <c r="S1944" s="79"/>
      <c r="T1944" s="79"/>
    </row>
    <row r="1945" spans="2:20">
      <c r="B1945" s="79"/>
      <c r="C1945" s="79"/>
      <c r="D1945" s="79"/>
      <c r="E1945" s="79"/>
      <c r="F1945" s="79"/>
      <c r="G1945" s="79"/>
      <c r="H1945" s="79"/>
      <c r="I1945" s="79"/>
      <c r="J1945" s="79"/>
      <c r="K1945" s="79"/>
      <c r="L1945" s="79"/>
      <c r="M1945" s="79"/>
      <c r="N1945" s="79"/>
      <c r="O1945" s="79"/>
      <c r="P1945" s="79"/>
      <c r="Q1945" s="79"/>
      <c r="R1945" s="79"/>
      <c r="S1945" s="79"/>
      <c r="T1945" s="79"/>
    </row>
    <row r="1946" spans="2:20">
      <c r="B1946" s="79"/>
      <c r="C1946" s="79"/>
      <c r="D1946" s="79"/>
      <c r="E1946" s="79"/>
      <c r="F1946" s="79"/>
      <c r="G1946" s="79"/>
      <c r="H1946" s="79"/>
      <c r="I1946" s="79"/>
      <c r="J1946" s="79"/>
      <c r="K1946" s="79"/>
      <c r="L1946" s="79"/>
      <c r="M1946" s="79"/>
      <c r="N1946" s="79"/>
      <c r="O1946" s="79"/>
      <c r="P1946" s="79"/>
      <c r="Q1946" s="79"/>
      <c r="R1946" s="79"/>
      <c r="S1946" s="79"/>
      <c r="T1946" s="79"/>
    </row>
    <row r="1947" spans="2:20">
      <c r="B1947" s="79"/>
      <c r="C1947" s="79"/>
      <c r="D1947" s="79"/>
      <c r="E1947" s="79"/>
      <c r="F1947" s="79"/>
      <c r="G1947" s="79"/>
      <c r="H1947" s="79"/>
      <c r="I1947" s="79"/>
      <c r="J1947" s="79"/>
      <c r="K1947" s="79"/>
      <c r="L1947" s="79"/>
      <c r="M1947" s="79"/>
      <c r="N1947" s="79"/>
      <c r="O1947" s="79"/>
      <c r="P1947" s="79"/>
      <c r="Q1947" s="79"/>
      <c r="R1947" s="79"/>
      <c r="S1947" s="79"/>
      <c r="T1947" s="79"/>
    </row>
    <row r="1948" spans="2:20">
      <c r="B1948" s="79"/>
      <c r="C1948" s="79"/>
      <c r="D1948" s="79"/>
      <c r="E1948" s="79"/>
      <c r="F1948" s="79"/>
      <c r="G1948" s="79"/>
      <c r="H1948" s="79"/>
      <c r="I1948" s="79"/>
      <c r="J1948" s="79"/>
      <c r="K1948" s="79"/>
      <c r="L1948" s="79"/>
      <c r="M1948" s="79"/>
      <c r="N1948" s="79"/>
      <c r="O1948" s="79"/>
      <c r="P1948" s="79"/>
      <c r="Q1948" s="79"/>
      <c r="R1948" s="79"/>
      <c r="S1948" s="79"/>
      <c r="T1948" s="79"/>
    </row>
    <row r="1949" spans="2:20">
      <c r="B1949" s="79"/>
      <c r="C1949" s="79"/>
      <c r="D1949" s="79"/>
      <c r="E1949" s="79"/>
      <c r="F1949" s="79"/>
      <c r="G1949" s="79"/>
      <c r="H1949" s="79"/>
      <c r="I1949" s="79"/>
      <c r="J1949" s="79"/>
      <c r="K1949" s="79"/>
      <c r="L1949" s="79"/>
      <c r="M1949" s="79"/>
      <c r="N1949" s="79"/>
      <c r="O1949" s="79"/>
      <c r="P1949" s="79"/>
      <c r="Q1949" s="79"/>
      <c r="R1949" s="79"/>
      <c r="S1949" s="79"/>
      <c r="T1949" s="79"/>
    </row>
    <row r="1950" spans="2:20">
      <c r="B1950" s="79"/>
      <c r="C1950" s="79"/>
      <c r="D1950" s="79"/>
      <c r="E1950" s="79"/>
      <c r="F1950" s="79"/>
      <c r="G1950" s="79"/>
      <c r="H1950" s="79"/>
      <c r="I1950" s="79"/>
      <c r="J1950" s="79"/>
      <c r="K1950" s="79"/>
      <c r="L1950" s="79"/>
      <c r="M1950" s="79"/>
      <c r="N1950" s="79"/>
      <c r="O1950" s="79"/>
      <c r="P1950" s="79"/>
      <c r="Q1950" s="79"/>
      <c r="R1950" s="79"/>
      <c r="S1950" s="79"/>
      <c r="T1950" s="79"/>
    </row>
    <row r="1951" spans="2:20">
      <c r="B1951" s="79"/>
      <c r="C1951" s="79"/>
      <c r="D1951" s="79"/>
      <c r="E1951" s="79"/>
      <c r="F1951" s="79"/>
      <c r="G1951" s="79"/>
      <c r="H1951" s="79"/>
      <c r="I1951" s="79"/>
      <c r="J1951" s="79"/>
      <c r="K1951" s="79"/>
      <c r="L1951" s="79"/>
      <c r="M1951" s="79"/>
      <c r="N1951" s="79"/>
      <c r="O1951" s="79"/>
      <c r="P1951" s="79"/>
      <c r="Q1951" s="79"/>
      <c r="R1951" s="79"/>
      <c r="S1951" s="79"/>
      <c r="T1951" s="79"/>
    </row>
    <row r="1952" spans="2:20">
      <c r="B1952" s="79"/>
      <c r="C1952" s="79"/>
      <c r="D1952" s="79"/>
      <c r="E1952" s="79"/>
      <c r="F1952" s="79"/>
      <c r="G1952" s="79"/>
      <c r="H1952" s="79"/>
      <c r="I1952" s="79"/>
      <c r="J1952" s="79"/>
      <c r="K1952" s="79"/>
      <c r="L1952" s="79"/>
      <c r="M1952" s="79"/>
      <c r="N1952" s="79"/>
      <c r="O1952" s="79"/>
      <c r="P1952" s="79"/>
      <c r="Q1952" s="79"/>
      <c r="R1952" s="79"/>
      <c r="S1952" s="79"/>
      <c r="T1952" s="79"/>
    </row>
    <row r="1953" spans="2:20">
      <c r="B1953" s="79"/>
      <c r="C1953" s="79"/>
      <c r="D1953" s="79"/>
      <c r="E1953" s="79"/>
      <c r="F1953" s="79"/>
      <c r="G1953" s="79"/>
      <c r="H1953" s="79"/>
      <c r="I1953" s="79"/>
      <c r="J1953" s="79"/>
      <c r="K1953" s="79"/>
      <c r="L1953" s="79"/>
      <c r="M1953" s="79"/>
      <c r="N1953" s="79"/>
      <c r="O1953" s="79"/>
      <c r="P1953" s="79"/>
      <c r="Q1953" s="79"/>
      <c r="R1953" s="79"/>
      <c r="S1953" s="79"/>
      <c r="T1953" s="79"/>
    </row>
    <row r="1954" spans="2:20">
      <c r="B1954" s="79"/>
      <c r="C1954" s="79"/>
      <c r="D1954" s="79"/>
      <c r="E1954" s="79"/>
      <c r="F1954" s="79"/>
      <c r="G1954" s="79"/>
      <c r="H1954" s="79"/>
      <c r="I1954" s="79"/>
      <c r="J1954" s="79"/>
      <c r="K1954" s="79"/>
      <c r="L1954" s="79"/>
      <c r="M1954" s="79"/>
      <c r="N1954" s="79"/>
      <c r="O1954" s="79"/>
      <c r="P1954" s="79"/>
      <c r="Q1954" s="79"/>
      <c r="R1954" s="79"/>
      <c r="S1954" s="79"/>
      <c r="T1954" s="79"/>
    </row>
    <row r="1955" spans="2:20">
      <c r="B1955" s="79"/>
      <c r="C1955" s="79"/>
      <c r="D1955" s="79"/>
      <c r="E1955" s="79"/>
      <c r="F1955" s="79"/>
      <c r="G1955" s="79"/>
      <c r="H1955" s="79"/>
      <c r="I1955" s="79"/>
      <c r="J1955" s="79"/>
      <c r="K1955" s="79"/>
      <c r="L1955" s="79"/>
      <c r="M1955" s="79"/>
      <c r="N1955" s="79"/>
      <c r="O1955" s="79"/>
      <c r="P1955" s="79"/>
      <c r="Q1955" s="79"/>
      <c r="R1955" s="79"/>
      <c r="S1955" s="79"/>
      <c r="T1955" s="79"/>
    </row>
    <row r="1956" spans="2:20">
      <c r="B1956" s="79"/>
      <c r="C1956" s="79"/>
      <c r="D1956" s="79"/>
      <c r="E1956" s="79"/>
      <c r="F1956" s="79"/>
      <c r="G1956" s="79"/>
      <c r="H1956" s="79"/>
      <c r="I1956" s="79"/>
      <c r="J1956" s="79"/>
      <c r="K1956" s="79"/>
      <c r="L1956" s="79"/>
      <c r="M1956" s="79"/>
      <c r="N1956" s="79"/>
      <c r="O1956" s="79"/>
      <c r="P1956" s="79"/>
      <c r="Q1956" s="79"/>
      <c r="R1956" s="79"/>
      <c r="S1956" s="79"/>
      <c r="T1956" s="79"/>
    </row>
    <row r="1957" spans="2:20">
      <c r="B1957" s="79"/>
      <c r="C1957" s="79"/>
      <c r="D1957" s="79"/>
      <c r="E1957" s="79"/>
      <c r="F1957" s="79"/>
      <c r="G1957" s="79"/>
      <c r="H1957" s="79"/>
      <c r="I1957" s="79"/>
      <c r="J1957" s="79"/>
      <c r="K1957" s="79"/>
      <c r="L1957" s="79"/>
      <c r="M1957" s="79"/>
      <c r="N1957" s="79"/>
      <c r="O1957" s="79"/>
      <c r="P1957" s="79"/>
      <c r="Q1957" s="79"/>
      <c r="R1957" s="79"/>
      <c r="S1957" s="79"/>
      <c r="T1957" s="79"/>
    </row>
    <row r="1958" spans="2:20">
      <c r="B1958" s="79"/>
      <c r="C1958" s="79"/>
      <c r="D1958" s="79"/>
      <c r="E1958" s="79"/>
      <c r="F1958" s="79"/>
      <c r="G1958" s="79"/>
      <c r="H1958" s="79"/>
      <c r="I1958" s="79"/>
      <c r="J1958" s="79"/>
      <c r="K1958" s="79"/>
      <c r="L1958" s="79"/>
      <c r="M1958" s="79"/>
      <c r="N1958" s="79"/>
      <c r="O1958" s="79"/>
      <c r="P1958" s="79"/>
      <c r="Q1958" s="79"/>
      <c r="R1958" s="79"/>
      <c r="S1958" s="79"/>
      <c r="T1958" s="79"/>
    </row>
    <row r="1959" spans="2:20">
      <c r="B1959" s="79"/>
      <c r="C1959" s="79"/>
      <c r="D1959" s="79"/>
      <c r="E1959" s="79"/>
      <c r="F1959" s="79"/>
      <c r="G1959" s="79"/>
      <c r="H1959" s="79"/>
      <c r="I1959" s="79"/>
      <c r="J1959" s="79"/>
      <c r="K1959" s="79"/>
      <c r="L1959" s="79"/>
      <c r="M1959" s="79"/>
      <c r="N1959" s="79"/>
      <c r="O1959" s="79"/>
      <c r="P1959" s="79"/>
      <c r="Q1959" s="79"/>
      <c r="R1959" s="79"/>
      <c r="S1959" s="79"/>
      <c r="T1959" s="79"/>
    </row>
    <row r="1960" spans="2:20">
      <c r="B1960" s="79"/>
      <c r="C1960" s="79"/>
      <c r="D1960" s="79"/>
      <c r="E1960" s="79"/>
      <c r="F1960" s="79"/>
      <c r="G1960" s="79"/>
      <c r="H1960" s="79"/>
      <c r="I1960" s="79"/>
      <c r="J1960" s="79"/>
      <c r="K1960" s="79"/>
      <c r="L1960" s="79"/>
      <c r="M1960" s="79"/>
      <c r="N1960" s="79"/>
      <c r="O1960" s="79"/>
      <c r="P1960" s="79"/>
      <c r="Q1960" s="79"/>
      <c r="R1960" s="79"/>
      <c r="S1960" s="79"/>
      <c r="T1960" s="79"/>
    </row>
    <row r="1961" spans="2:20">
      <c r="B1961" s="79"/>
      <c r="C1961" s="79"/>
      <c r="D1961" s="79"/>
      <c r="E1961" s="79"/>
      <c r="F1961" s="79"/>
      <c r="G1961" s="79"/>
      <c r="H1961" s="79"/>
      <c r="I1961" s="79"/>
      <c r="J1961" s="79"/>
      <c r="K1961" s="79"/>
      <c r="L1961" s="79"/>
      <c r="M1961" s="79"/>
      <c r="N1961" s="79"/>
      <c r="O1961" s="79"/>
      <c r="P1961" s="79"/>
      <c r="Q1961" s="79"/>
      <c r="R1961" s="79"/>
      <c r="S1961" s="79"/>
      <c r="T1961" s="79"/>
    </row>
    <row r="1962" spans="2:20">
      <c r="B1962" s="79"/>
      <c r="C1962" s="79"/>
      <c r="D1962" s="79"/>
      <c r="E1962" s="79"/>
      <c r="F1962" s="79"/>
      <c r="G1962" s="79"/>
      <c r="H1962" s="79"/>
      <c r="I1962" s="79"/>
      <c r="J1962" s="79"/>
      <c r="K1962" s="79"/>
      <c r="L1962" s="79"/>
      <c r="M1962" s="79"/>
      <c r="N1962" s="79"/>
      <c r="O1962" s="79"/>
      <c r="P1962" s="79"/>
      <c r="Q1962" s="79"/>
      <c r="R1962" s="79"/>
      <c r="S1962" s="79"/>
      <c r="T1962" s="79"/>
    </row>
    <row r="1963" spans="2:20">
      <c r="B1963" s="79"/>
      <c r="C1963" s="79"/>
      <c r="D1963" s="79"/>
      <c r="E1963" s="79"/>
      <c r="F1963" s="79"/>
      <c r="G1963" s="79"/>
      <c r="H1963" s="79"/>
      <c r="I1963" s="79"/>
      <c r="J1963" s="79"/>
      <c r="K1963" s="79"/>
      <c r="L1963" s="79"/>
      <c r="M1963" s="79"/>
      <c r="N1963" s="79"/>
      <c r="O1963" s="79"/>
      <c r="P1963" s="79"/>
      <c r="Q1963" s="79"/>
      <c r="R1963" s="79"/>
      <c r="S1963" s="79"/>
      <c r="T1963" s="79"/>
    </row>
    <row r="1964" spans="2:20">
      <c r="B1964" s="79"/>
      <c r="C1964" s="79"/>
      <c r="D1964" s="79"/>
      <c r="E1964" s="79"/>
      <c r="F1964" s="79"/>
      <c r="G1964" s="79"/>
      <c r="H1964" s="79"/>
      <c r="I1964" s="79"/>
      <c r="J1964" s="79"/>
      <c r="K1964" s="79"/>
      <c r="L1964" s="79"/>
      <c r="M1964" s="79"/>
      <c r="N1964" s="79"/>
      <c r="O1964" s="79"/>
      <c r="P1964" s="79"/>
      <c r="Q1964" s="79"/>
      <c r="R1964" s="79"/>
      <c r="S1964" s="79"/>
      <c r="T1964" s="79"/>
    </row>
    <row r="1965" spans="2:20">
      <c r="B1965" s="79"/>
      <c r="C1965" s="79"/>
      <c r="D1965" s="79"/>
      <c r="E1965" s="79"/>
      <c r="F1965" s="79"/>
      <c r="G1965" s="79"/>
      <c r="H1965" s="79"/>
      <c r="I1965" s="79"/>
      <c r="J1965" s="79"/>
      <c r="K1965" s="79"/>
      <c r="L1965" s="79"/>
      <c r="M1965" s="79"/>
      <c r="N1965" s="79"/>
      <c r="O1965" s="79"/>
      <c r="P1965" s="79"/>
      <c r="Q1965" s="79"/>
      <c r="R1965" s="79"/>
      <c r="S1965" s="79"/>
      <c r="T1965" s="79"/>
    </row>
    <row r="1966" spans="2:20">
      <c r="B1966" s="79"/>
      <c r="C1966" s="79"/>
      <c r="D1966" s="79"/>
      <c r="E1966" s="79"/>
      <c r="F1966" s="79"/>
      <c r="G1966" s="79"/>
      <c r="H1966" s="79"/>
      <c r="I1966" s="79"/>
      <c r="J1966" s="79"/>
      <c r="K1966" s="79"/>
      <c r="L1966" s="79"/>
      <c r="M1966" s="79"/>
      <c r="N1966" s="79"/>
      <c r="O1966" s="79"/>
      <c r="P1966" s="79"/>
      <c r="Q1966" s="79"/>
      <c r="R1966" s="79"/>
      <c r="S1966" s="79"/>
      <c r="T1966" s="79"/>
    </row>
    <row r="1967" spans="2:20">
      <c r="B1967" s="79"/>
      <c r="C1967" s="79"/>
      <c r="D1967" s="79"/>
      <c r="E1967" s="79"/>
      <c r="F1967" s="79"/>
      <c r="G1967" s="79"/>
      <c r="H1967" s="79"/>
      <c r="I1967" s="79"/>
      <c r="J1967" s="79"/>
      <c r="K1967" s="79"/>
      <c r="L1967" s="79"/>
      <c r="M1967" s="79"/>
      <c r="N1967" s="79"/>
      <c r="O1967" s="79"/>
      <c r="P1967" s="79"/>
      <c r="Q1967" s="79"/>
      <c r="R1967" s="79"/>
      <c r="S1967" s="79"/>
      <c r="T1967" s="79"/>
    </row>
    <row r="1968" spans="2:20">
      <c r="B1968" s="79"/>
      <c r="C1968" s="79"/>
      <c r="D1968" s="79"/>
      <c r="E1968" s="79"/>
      <c r="F1968" s="79"/>
      <c r="G1968" s="79"/>
      <c r="H1968" s="79"/>
      <c r="I1968" s="79"/>
      <c r="J1968" s="79"/>
      <c r="K1968" s="79"/>
      <c r="L1968" s="79"/>
      <c r="M1968" s="79"/>
      <c r="N1968" s="79"/>
      <c r="O1968" s="79"/>
      <c r="P1968" s="79"/>
      <c r="Q1968" s="79"/>
      <c r="R1968" s="79"/>
      <c r="S1968" s="79"/>
      <c r="T1968" s="79"/>
    </row>
    <row r="1969" spans="2:20">
      <c r="B1969" s="79"/>
      <c r="C1969" s="79"/>
      <c r="D1969" s="79"/>
      <c r="E1969" s="79"/>
      <c r="F1969" s="79"/>
      <c r="G1969" s="79"/>
      <c r="H1969" s="79"/>
      <c r="I1969" s="79"/>
      <c r="J1969" s="79"/>
      <c r="K1969" s="79"/>
      <c r="L1969" s="79"/>
      <c r="M1969" s="79"/>
      <c r="N1969" s="79"/>
      <c r="O1969" s="79"/>
      <c r="P1969" s="79"/>
      <c r="Q1969" s="79"/>
      <c r="R1969" s="79"/>
      <c r="S1969" s="79"/>
      <c r="T1969" s="79"/>
    </row>
    <row r="1970" spans="2:20">
      <c r="B1970" s="79"/>
      <c r="C1970" s="79"/>
      <c r="D1970" s="79"/>
      <c r="E1970" s="79"/>
      <c r="F1970" s="79"/>
      <c r="G1970" s="79"/>
      <c r="H1970" s="79"/>
      <c r="I1970" s="79"/>
      <c r="J1970" s="79"/>
      <c r="K1970" s="79"/>
      <c r="L1970" s="79"/>
      <c r="M1970" s="79"/>
      <c r="N1970" s="79"/>
      <c r="O1970" s="79"/>
      <c r="P1970" s="79"/>
      <c r="Q1970" s="79"/>
      <c r="R1970" s="79"/>
      <c r="S1970" s="79"/>
      <c r="T1970" s="79"/>
    </row>
    <row r="1971" spans="2:20">
      <c r="B1971" s="79"/>
      <c r="C1971" s="79"/>
      <c r="D1971" s="79"/>
      <c r="E1971" s="79"/>
      <c r="F1971" s="79"/>
      <c r="G1971" s="79"/>
      <c r="H1971" s="79"/>
      <c r="I1971" s="79"/>
      <c r="J1971" s="79"/>
      <c r="K1971" s="79"/>
      <c r="L1971" s="79"/>
      <c r="M1971" s="79"/>
      <c r="N1971" s="79"/>
      <c r="O1971" s="79"/>
      <c r="P1971" s="79"/>
      <c r="Q1971" s="79"/>
      <c r="R1971" s="79"/>
      <c r="S1971" s="79"/>
      <c r="T1971" s="79"/>
    </row>
    <row r="1972" spans="2:20">
      <c r="B1972" s="79"/>
      <c r="C1972" s="79"/>
      <c r="D1972" s="79"/>
      <c r="E1972" s="79"/>
      <c r="F1972" s="79"/>
      <c r="G1972" s="79"/>
      <c r="H1972" s="79"/>
      <c r="I1972" s="79"/>
      <c r="J1972" s="79"/>
      <c r="K1972" s="79"/>
      <c r="L1972" s="79"/>
      <c r="M1972" s="79"/>
      <c r="N1972" s="79"/>
      <c r="O1972" s="79"/>
      <c r="P1972" s="79"/>
      <c r="Q1972" s="79"/>
      <c r="R1972" s="79"/>
      <c r="S1972" s="79"/>
      <c r="T1972" s="79"/>
    </row>
    <row r="1973" spans="2:20">
      <c r="B1973" s="79"/>
      <c r="C1973" s="79"/>
      <c r="D1973" s="79"/>
      <c r="E1973" s="79"/>
      <c r="F1973" s="79"/>
      <c r="G1973" s="79"/>
      <c r="H1973" s="79"/>
      <c r="I1973" s="79"/>
      <c r="J1973" s="79"/>
      <c r="K1973" s="79"/>
      <c r="L1973" s="79"/>
      <c r="M1973" s="79"/>
      <c r="N1973" s="79"/>
      <c r="O1973" s="79"/>
      <c r="P1973" s="79"/>
      <c r="Q1973" s="79"/>
      <c r="R1973" s="79"/>
      <c r="S1973" s="79"/>
      <c r="T1973" s="79"/>
    </row>
    <row r="1974" spans="2:20">
      <c r="B1974" s="79"/>
      <c r="C1974" s="79"/>
      <c r="D1974" s="79"/>
      <c r="E1974" s="79"/>
      <c r="F1974" s="79"/>
      <c r="G1974" s="79"/>
      <c r="H1974" s="79"/>
      <c r="I1974" s="79"/>
      <c r="J1974" s="79"/>
      <c r="K1974" s="79"/>
      <c r="L1974" s="79"/>
      <c r="M1974" s="79"/>
      <c r="N1974" s="79"/>
      <c r="O1974" s="79"/>
      <c r="P1974" s="79"/>
      <c r="Q1974" s="79"/>
      <c r="R1974" s="79"/>
      <c r="S1974" s="79"/>
      <c r="T1974" s="79"/>
    </row>
    <row r="1975" spans="2:20">
      <c r="B1975" s="79"/>
      <c r="C1975" s="79"/>
      <c r="D1975" s="79"/>
      <c r="E1975" s="79"/>
      <c r="F1975" s="79"/>
      <c r="G1975" s="79"/>
      <c r="H1975" s="79"/>
      <c r="I1975" s="79"/>
      <c r="J1975" s="79"/>
      <c r="K1975" s="79"/>
      <c r="L1975" s="79"/>
      <c r="M1975" s="79"/>
      <c r="N1975" s="79"/>
      <c r="O1975" s="79"/>
      <c r="P1975" s="79"/>
      <c r="Q1975" s="79"/>
      <c r="R1975" s="79"/>
      <c r="S1975" s="79"/>
      <c r="T1975" s="79"/>
    </row>
    <row r="1976" spans="2:20">
      <c r="B1976" s="79"/>
      <c r="C1976" s="79"/>
      <c r="D1976" s="79"/>
      <c r="E1976" s="79"/>
      <c r="F1976" s="79"/>
      <c r="G1976" s="79"/>
      <c r="H1976" s="79"/>
      <c r="I1976" s="79"/>
      <c r="J1976" s="79"/>
      <c r="K1976" s="79"/>
      <c r="L1976" s="79"/>
      <c r="M1976" s="79"/>
      <c r="N1976" s="79"/>
      <c r="O1976" s="79"/>
      <c r="P1976" s="79"/>
      <c r="Q1976" s="79"/>
      <c r="R1976" s="79"/>
      <c r="S1976" s="79"/>
      <c r="T1976" s="79"/>
    </row>
    <row r="1977" spans="2:20">
      <c r="B1977" s="79"/>
      <c r="C1977" s="79"/>
      <c r="D1977" s="79"/>
      <c r="E1977" s="79"/>
      <c r="F1977" s="79"/>
      <c r="G1977" s="79"/>
      <c r="H1977" s="79"/>
      <c r="I1977" s="79"/>
      <c r="J1977" s="79"/>
      <c r="K1977" s="79"/>
      <c r="L1977" s="79"/>
      <c r="M1977" s="79"/>
      <c r="N1977" s="79"/>
      <c r="O1977" s="79"/>
      <c r="P1977" s="79"/>
      <c r="Q1977" s="79"/>
      <c r="R1977" s="79"/>
      <c r="S1977" s="79"/>
      <c r="T1977" s="79"/>
    </row>
    <row r="1978" spans="2:20">
      <c r="B1978" s="79"/>
      <c r="C1978" s="79"/>
      <c r="D1978" s="79"/>
      <c r="E1978" s="79"/>
      <c r="F1978" s="79"/>
      <c r="G1978" s="79"/>
      <c r="H1978" s="79"/>
      <c r="I1978" s="79"/>
      <c r="J1978" s="79"/>
      <c r="K1978" s="79"/>
      <c r="L1978" s="79"/>
      <c r="M1978" s="79"/>
      <c r="N1978" s="79"/>
      <c r="O1978" s="79"/>
      <c r="P1978" s="79"/>
      <c r="Q1978" s="79"/>
      <c r="R1978" s="79"/>
      <c r="S1978" s="79"/>
      <c r="T1978" s="79"/>
    </row>
    <row r="1979" spans="2:20">
      <c r="B1979" s="79"/>
      <c r="C1979" s="79"/>
      <c r="D1979" s="79"/>
      <c r="E1979" s="79"/>
      <c r="F1979" s="79"/>
      <c r="G1979" s="79"/>
      <c r="H1979" s="79"/>
      <c r="I1979" s="79"/>
      <c r="J1979" s="79"/>
      <c r="K1979" s="79"/>
      <c r="L1979" s="79"/>
      <c r="M1979" s="79"/>
      <c r="N1979" s="79"/>
      <c r="O1979" s="79"/>
      <c r="P1979" s="79"/>
      <c r="Q1979" s="79"/>
      <c r="R1979" s="79"/>
      <c r="S1979" s="79"/>
      <c r="T1979" s="79"/>
    </row>
    <row r="1980" spans="2:20">
      <c r="B1980" s="79"/>
      <c r="C1980" s="79"/>
      <c r="D1980" s="79"/>
      <c r="E1980" s="79"/>
      <c r="F1980" s="79"/>
      <c r="G1980" s="79"/>
      <c r="H1980" s="79"/>
      <c r="I1980" s="79"/>
      <c r="J1980" s="79"/>
      <c r="K1980" s="79"/>
      <c r="L1980" s="79"/>
      <c r="M1980" s="79"/>
      <c r="N1980" s="79"/>
      <c r="O1980" s="79"/>
      <c r="P1980" s="79"/>
      <c r="Q1980" s="79"/>
      <c r="R1980" s="79"/>
      <c r="S1980" s="79"/>
      <c r="T1980" s="79"/>
    </row>
    <row r="1981" spans="2:20">
      <c r="B1981" s="79"/>
      <c r="C1981" s="79"/>
      <c r="D1981" s="79"/>
      <c r="E1981" s="79"/>
      <c r="F1981" s="79"/>
      <c r="G1981" s="79"/>
      <c r="H1981" s="79"/>
      <c r="I1981" s="79"/>
      <c r="J1981" s="79"/>
      <c r="K1981" s="79"/>
      <c r="L1981" s="79"/>
      <c r="M1981" s="79"/>
      <c r="N1981" s="79"/>
      <c r="O1981" s="79"/>
      <c r="P1981" s="79"/>
      <c r="Q1981" s="79"/>
      <c r="R1981" s="79"/>
      <c r="S1981" s="79"/>
      <c r="T1981" s="79"/>
    </row>
    <row r="1982" spans="2:20">
      <c r="B1982" s="79"/>
      <c r="C1982" s="79"/>
      <c r="D1982" s="79"/>
      <c r="E1982" s="79"/>
      <c r="F1982" s="79"/>
      <c r="G1982" s="79"/>
      <c r="H1982" s="79"/>
      <c r="I1982" s="79"/>
      <c r="J1982" s="79"/>
      <c r="K1982" s="79"/>
      <c r="L1982" s="79"/>
      <c r="M1982" s="79"/>
      <c r="N1982" s="79"/>
      <c r="O1982" s="79"/>
      <c r="P1982" s="79"/>
      <c r="Q1982" s="79"/>
      <c r="R1982" s="79"/>
      <c r="S1982" s="79"/>
      <c r="T1982" s="79"/>
    </row>
    <row r="1983" spans="2:20">
      <c r="B1983" s="79"/>
      <c r="C1983" s="79"/>
      <c r="D1983" s="79"/>
      <c r="E1983" s="79"/>
      <c r="F1983" s="79"/>
      <c r="G1983" s="79"/>
      <c r="H1983" s="79"/>
      <c r="I1983" s="79"/>
      <c r="J1983" s="79"/>
      <c r="K1983" s="79"/>
      <c r="L1983" s="79"/>
      <c r="M1983" s="79"/>
      <c r="N1983" s="79"/>
      <c r="O1983" s="79"/>
      <c r="P1983" s="79"/>
      <c r="Q1983" s="79"/>
      <c r="R1983" s="79"/>
      <c r="S1983" s="79"/>
      <c r="T1983" s="79"/>
    </row>
    <row r="1984" spans="2:20">
      <c r="B1984" s="79"/>
      <c r="C1984" s="79"/>
      <c r="D1984" s="79"/>
      <c r="E1984" s="79"/>
      <c r="F1984" s="79"/>
      <c r="G1984" s="79"/>
      <c r="H1984" s="79"/>
      <c r="I1984" s="79"/>
      <c r="J1984" s="79"/>
      <c r="K1984" s="79"/>
      <c r="L1984" s="79"/>
      <c r="M1984" s="79"/>
      <c r="N1984" s="79"/>
      <c r="O1984" s="79"/>
      <c r="P1984" s="79"/>
      <c r="Q1984" s="79"/>
      <c r="R1984" s="79"/>
      <c r="S1984" s="79"/>
      <c r="T1984" s="79"/>
    </row>
    <row r="1985" spans="2:20">
      <c r="B1985" s="79"/>
      <c r="C1985" s="79"/>
      <c r="D1985" s="79"/>
      <c r="E1985" s="79"/>
      <c r="F1985" s="79"/>
      <c r="G1985" s="79"/>
      <c r="H1985" s="79"/>
      <c r="I1985" s="79"/>
      <c r="J1985" s="79"/>
      <c r="K1985" s="79"/>
      <c r="L1985" s="79"/>
      <c r="M1985" s="79"/>
      <c r="N1985" s="79"/>
      <c r="O1985" s="79"/>
      <c r="P1985" s="79"/>
      <c r="Q1985" s="79"/>
      <c r="R1985" s="79"/>
      <c r="S1985" s="79"/>
      <c r="T1985" s="79"/>
    </row>
    <row r="1986" spans="2:20">
      <c r="B1986" s="79"/>
      <c r="C1986" s="79"/>
      <c r="D1986" s="79"/>
      <c r="E1986" s="79"/>
      <c r="F1986" s="79"/>
      <c r="G1986" s="79"/>
      <c r="H1986" s="79"/>
      <c r="I1986" s="79"/>
      <c r="J1986" s="79"/>
      <c r="K1986" s="79"/>
      <c r="L1986" s="79"/>
      <c r="M1986" s="79"/>
      <c r="N1986" s="79"/>
      <c r="O1986" s="79"/>
      <c r="P1986" s="79"/>
      <c r="Q1986" s="79"/>
      <c r="R1986" s="79"/>
      <c r="S1986" s="79"/>
      <c r="T1986" s="79"/>
    </row>
    <row r="1987" spans="2:20">
      <c r="B1987" s="79"/>
      <c r="C1987" s="79"/>
      <c r="D1987" s="79"/>
      <c r="E1987" s="79"/>
      <c r="F1987" s="79"/>
      <c r="G1987" s="79"/>
      <c r="H1987" s="79"/>
      <c r="I1987" s="79"/>
      <c r="J1987" s="79"/>
      <c r="K1987" s="79"/>
      <c r="L1987" s="79"/>
      <c r="M1987" s="79"/>
      <c r="N1987" s="79"/>
      <c r="O1987" s="79"/>
      <c r="P1987" s="79"/>
      <c r="Q1987" s="79"/>
      <c r="R1987" s="79"/>
      <c r="S1987" s="79"/>
      <c r="T1987" s="79"/>
    </row>
    <row r="1988" spans="2:20">
      <c r="B1988" s="79"/>
      <c r="C1988" s="79"/>
      <c r="D1988" s="79"/>
      <c r="E1988" s="79"/>
      <c r="F1988" s="79"/>
      <c r="G1988" s="79"/>
      <c r="H1988" s="79"/>
      <c r="I1988" s="79"/>
      <c r="J1988" s="79"/>
      <c r="K1988" s="79"/>
      <c r="L1988" s="79"/>
      <c r="M1988" s="79"/>
      <c r="N1988" s="79"/>
      <c r="O1988" s="79"/>
      <c r="P1988" s="79"/>
      <c r="Q1988" s="79"/>
      <c r="R1988" s="79"/>
      <c r="S1988" s="79"/>
      <c r="T1988" s="79"/>
    </row>
    <row r="1989" spans="2:20">
      <c r="B1989" s="79"/>
      <c r="C1989" s="79"/>
      <c r="D1989" s="79"/>
      <c r="E1989" s="79"/>
      <c r="F1989" s="79"/>
      <c r="G1989" s="79"/>
      <c r="H1989" s="79"/>
      <c r="I1989" s="79"/>
      <c r="J1989" s="79"/>
      <c r="K1989" s="79"/>
      <c r="L1989" s="79"/>
      <c r="M1989" s="79"/>
      <c r="N1989" s="79"/>
      <c r="O1989" s="79"/>
      <c r="P1989" s="79"/>
      <c r="Q1989" s="79"/>
      <c r="R1989" s="79"/>
      <c r="S1989" s="79"/>
      <c r="T1989" s="79"/>
    </row>
    <row r="1990" spans="2:20">
      <c r="B1990" s="79"/>
      <c r="C1990" s="79"/>
      <c r="D1990" s="79"/>
      <c r="E1990" s="79"/>
      <c r="F1990" s="79"/>
      <c r="G1990" s="79"/>
      <c r="H1990" s="79"/>
      <c r="I1990" s="79"/>
      <c r="J1990" s="79"/>
      <c r="K1990" s="79"/>
      <c r="L1990" s="79"/>
      <c r="M1990" s="79"/>
      <c r="N1990" s="79"/>
      <c r="O1990" s="79"/>
      <c r="P1990" s="79"/>
      <c r="Q1990" s="79"/>
      <c r="R1990" s="79"/>
      <c r="S1990" s="79"/>
      <c r="T1990" s="79"/>
    </row>
    <row r="1991" spans="2:20">
      <c r="B1991" s="79"/>
      <c r="C1991" s="79"/>
      <c r="D1991" s="79"/>
      <c r="E1991" s="79"/>
      <c r="F1991" s="79"/>
      <c r="G1991" s="79"/>
      <c r="H1991" s="79"/>
      <c r="I1991" s="79"/>
      <c r="J1991" s="79"/>
      <c r="K1991" s="79"/>
      <c r="L1991" s="79"/>
      <c r="M1991" s="79"/>
      <c r="N1991" s="79"/>
      <c r="O1991" s="79"/>
      <c r="P1991" s="79"/>
      <c r="Q1991" s="79"/>
      <c r="R1991" s="79"/>
      <c r="S1991" s="79"/>
      <c r="T1991" s="79"/>
    </row>
    <row r="1992" spans="2:20">
      <c r="B1992" s="79"/>
      <c r="C1992" s="79"/>
      <c r="D1992" s="79"/>
      <c r="E1992" s="79"/>
      <c r="F1992" s="79"/>
      <c r="G1992" s="79"/>
      <c r="H1992" s="79"/>
      <c r="I1992" s="79"/>
      <c r="J1992" s="79"/>
      <c r="K1992" s="79"/>
      <c r="L1992" s="79"/>
      <c r="M1992" s="79"/>
      <c r="N1992" s="79"/>
      <c r="O1992" s="79"/>
      <c r="P1992" s="79"/>
      <c r="Q1992" s="79"/>
      <c r="R1992" s="79"/>
      <c r="S1992" s="79"/>
      <c r="T1992" s="79"/>
    </row>
    <row r="1993" spans="2:20">
      <c r="B1993" s="79"/>
      <c r="C1993" s="79"/>
      <c r="D1993" s="79"/>
      <c r="E1993" s="79"/>
      <c r="F1993" s="79"/>
      <c r="G1993" s="79"/>
      <c r="H1993" s="79"/>
      <c r="I1993" s="79"/>
      <c r="J1993" s="79"/>
      <c r="K1993" s="79"/>
      <c r="L1993" s="79"/>
      <c r="M1993" s="79"/>
      <c r="N1993" s="79"/>
      <c r="O1993" s="79"/>
      <c r="P1993" s="79"/>
      <c r="Q1993" s="79"/>
      <c r="R1993" s="79"/>
      <c r="S1993" s="79"/>
      <c r="T1993" s="79"/>
    </row>
    <row r="1994" spans="2:20">
      <c r="B1994" s="79"/>
      <c r="C1994" s="79"/>
      <c r="D1994" s="79"/>
      <c r="E1994" s="79"/>
      <c r="F1994" s="79"/>
      <c r="G1994" s="79"/>
      <c r="H1994" s="79"/>
      <c r="I1994" s="79"/>
      <c r="J1994" s="79"/>
      <c r="K1994" s="79"/>
      <c r="L1994" s="79"/>
      <c r="M1994" s="79"/>
      <c r="N1994" s="79"/>
      <c r="O1994" s="79"/>
      <c r="P1994" s="79"/>
      <c r="Q1994" s="79"/>
      <c r="R1994" s="79"/>
      <c r="S1994" s="79"/>
      <c r="T1994" s="79"/>
    </row>
    <row r="1995" spans="2:20">
      <c r="B1995" s="79"/>
      <c r="C1995" s="79"/>
      <c r="D1995" s="79"/>
      <c r="E1995" s="79"/>
      <c r="F1995" s="79"/>
      <c r="G1995" s="79"/>
      <c r="H1995" s="79"/>
      <c r="I1995" s="79"/>
      <c r="J1995" s="79"/>
      <c r="K1995" s="79"/>
      <c r="L1995" s="79"/>
      <c r="M1995" s="79"/>
      <c r="N1995" s="79"/>
      <c r="O1995" s="79"/>
      <c r="P1995" s="79"/>
      <c r="Q1995" s="79"/>
      <c r="R1995" s="79"/>
      <c r="S1995" s="79"/>
      <c r="T1995" s="79"/>
    </row>
    <row r="1996" spans="2:20">
      <c r="B1996" s="79"/>
      <c r="C1996" s="79"/>
      <c r="D1996" s="79"/>
      <c r="E1996" s="79"/>
      <c r="F1996" s="79"/>
      <c r="G1996" s="79"/>
      <c r="H1996" s="79"/>
      <c r="I1996" s="79"/>
      <c r="J1996" s="79"/>
      <c r="K1996" s="79"/>
      <c r="L1996" s="79"/>
      <c r="M1996" s="79"/>
      <c r="N1996" s="79"/>
      <c r="O1996" s="79"/>
      <c r="P1996" s="79"/>
      <c r="Q1996" s="79"/>
      <c r="R1996" s="79"/>
      <c r="S1996" s="79"/>
      <c r="T1996" s="79"/>
    </row>
    <row r="1997" spans="2:20">
      <c r="B1997" s="79"/>
      <c r="C1997" s="79"/>
      <c r="D1997" s="79"/>
      <c r="E1997" s="79"/>
      <c r="F1997" s="79"/>
      <c r="G1997" s="79"/>
      <c r="H1997" s="79"/>
      <c r="I1997" s="79"/>
      <c r="J1997" s="79"/>
      <c r="K1997" s="79"/>
      <c r="L1997" s="79"/>
      <c r="M1997" s="79"/>
      <c r="N1997" s="79"/>
      <c r="O1997" s="79"/>
      <c r="P1997" s="79"/>
      <c r="Q1997" s="79"/>
      <c r="R1997" s="79"/>
      <c r="S1997" s="79"/>
      <c r="T1997" s="79"/>
    </row>
    <row r="1998" spans="2:20">
      <c r="B1998" s="79"/>
      <c r="C1998" s="79"/>
      <c r="D1998" s="79"/>
      <c r="E1998" s="79"/>
      <c r="F1998" s="79"/>
      <c r="G1998" s="79"/>
      <c r="H1998" s="79"/>
      <c r="I1998" s="79"/>
      <c r="J1998" s="79"/>
      <c r="K1998" s="79"/>
      <c r="L1998" s="79"/>
      <c r="M1998" s="79"/>
      <c r="N1998" s="79"/>
      <c r="O1998" s="79"/>
      <c r="P1998" s="79"/>
      <c r="Q1998" s="79"/>
      <c r="R1998" s="79"/>
      <c r="S1998" s="79"/>
      <c r="T1998" s="79"/>
    </row>
    <row r="1999" spans="2:20">
      <c r="B1999" s="79"/>
      <c r="C1999" s="79"/>
      <c r="D1999" s="79"/>
      <c r="E1999" s="79"/>
      <c r="F1999" s="79"/>
      <c r="G1999" s="79"/>
      <c r="H1999" s="79"/>
      <c r="I1999" s="79"/>
      <c r="J1999" s="79"/>
      <c r="K1999" s="79"/>
      <c r="L1999" s="79"/>
      <c r="M1999" s="79"/>
      <c r="N1999" s="79"/>
      <c r="O1999" s="79"/>
      <c r="P1999" s="79"/>
      <c r="Q1999" s="79"/>
      <c r="R1999" s="79"/>
      <c r="S1999" s="79"/>
      <c r="T1999" s="79"/>
    </row>
    <row r="2000" spans="2:20">
      <c r="B2000" s="79"/>
      <c r="C2000" s="79"/>
      <c r="D2000" s="79"/>
      <c r="E2000" s="79"/>
      <c r="F2000" s="79"/>
      <c r="G2000" s="79"/>
      <c r="H2000" s="79"/>
      <c r="I2000" s="79"/>
      <c r="J2000" s="79"/>
      <c r="K2000" s="79"/>
      <c r="L2000" s="79"/>
      <c r="M2000" s="79"/>
      <c r="N2000" s="79"/>
      <c r="O2000" s="79"/>
      <c r="P2000" s="79"/>
      <c r="Q2000" s="79"/>
      <c r="R2000" s="79"/>
      <c r="S2000" s="79"/>
      <c r="T2000" s="79"/>
    </row>
    <row r="2001" spans="2:20">
      <c r="B2001" s="79"/>
      <c r="C2001" s="79"/>
      <c r="D2001" s="79"/>
      <c r="E2001" s="79"/>
      <c r="F2001" s="79"/>
      <c r="G2001" s="79"/>
      <c r="H2001" s="79"/>
      <c r="I2001" s="79"/>
      <c r="J2001" s="79"/>
      <c r="K2001" s="79"/>
      <c r="L2001" s="79"/>
      <c r="M2001" s="79"/>
      <c r="N2001" s="79"/>
      <c r="O2001" s="79"/>
      <c r="P2001" s="79"/>
      <c r="Q2001" s="79"/>
      <c r="R2001" s="79"/>
      <c r="S2001" s="79"/>
      <c r="T2001" s="79"/>
    </row>
    <row r="2002" spans="2:20">
      <c r="B2002" s="79"/>
      <c r="C2002" s="79"/>
      <c r="D2002" s="79"/>
      <c r="E2002" s="79"/>
      <c r="F2002" s="79"/>
      <c r="G2002" s="79"/>
      <c r="H2002" s="79"/>
      <c r="I2002" s="79"/>
      <c r="J2002" s="79"/>
      <c r="K2002" s="79"/>
      <c r="L2002" s="79"/>
      <c r="M2002" s="79"/>
      <c r="N2002" s="79"/>
      <c r="O2002" s="79"/>
      <c r="P2002" s="79"/>
      <c r="Q2002" s="79"/>
      <c r="R2002" s="79"/>
      <c r="S2002" s="79"/>
      <c r="T2002" s="79"/>
    </row>
    <row r="2003" spans="2:20">
      <c r="B2003" s="79"/>
      <c r="C2003" s="79"/>
      <c r="D2003" s="79"/>
      <c r="E2003" s="79"/>
      <c r="F2003" s="79"/>
      <c r="G2003" s="79"/>
      <c r="H2003" s="79"/>
      <c r="I2003" s="79"/>
      <c r="J2003" s="79"/>
      <c r="K2003" s="79"/>
      <c r="L2003" s="79"/>
      <c r="M2003" s="79"/>
      <c r="N2003" s="79"/>
      <c r="O2003" s="79"/>
      <c r="P2003" s="79"/>
      <c r="Q2003" s="79"/>
      <c r="R2003" s="79"/>
      <c r="S2003" s="79"/>
      <c r="T2003" s="79"/>
    </row>
    <row r="2004" spans="2:20">
      <c r="B2004" s="79"/>
      <c r="C2004" s="79"/>
      <c r="D2004" s="79"/>
      <c r="E2004" s="79"/>
      <c r="F2004" s="79"/>
      <c r="G2004" s="79"/>
      <c r="H2004" s="79"/>
      <c r="I2004" s="79"/>
      <c r="J2004" s="79"/>
      <c r="K2004" s="79"/>
      <c r="L2004" s="79"/>
      <c r="M2004" s="79"/>
      <c r="N2004" s="79"/>
      <c r="O2004" s="79"/>
      <c r="P2004" s="79"/>
      <c r="Q2004" s="79"/>
      <c r="R2004" s="79"/>
      <c r="S2004" s="79"/>
      <c r="T2004" s="79"/>
    </row>
    <row r="2005" spans="2:20">
      <c r="B2005" s="79"/>
      <c r="C2005" s="79"/>
      <c r="D2005" s="79"/>
      <c r="E2005" s="79"/>
      <c r="F2005" s="79"/>
      <c r="G2005" s="79"/>
      <c r="H2005" s="79"/>
      <c r="I2005" s="79"/>
      <c r="J2005" s="79"/>
      <c r="K2005" s="79"/>
      <c r="L2005" s="79"/>
      <c r="M2005" s="79"/>
      <c r="N2005" s="79"/>
      <c r="O2005" s="79"/>
      <c r="P2005" s="79"/>
      <c r="Q2005" s="79"/>
      <c r="R2005" s="79"/>
      <c r="S2005" s="79"/>
      <c r="T2005" s="79"/>
    </row>
    <row r="2006" spans="2:20">
      <c r="B2006" s="79"/>
      <c r="C2006" s="79"/>
      <c r="D2006" s="79"/>
      <c r="E2006" s="79"/>
      <c r="F2006" s="79"/>
      <c r="G2006" s="79"/>
      <c r="H2006" s="79"/>
      <c r="I2006" s="79"/>
      <c r="J2006" s="79"/>
      <c r="K2006" s="79"/>
      <c r="L2006" s="79"/>
      <c r="M2006" s="79"/>
      <c r="N2006" s="79"/>
      <c r="O2006" s="79"/>
      <c r="P2006" s="79"/>
      <c r="Q2006" s="79"/>
      <c r="R2006" s="79"/>
      <c r="S2006" s="79"/>
      <c r="T2006" s="79"/>
    </row>
    <row r="2007" spans="2:20">
      <c r="B2007" s="79"/>
      <c r="C2007" s="79"/>
      <c r="D2007" s="79"/>
      <c r="E2007" s="79"/>
      <c r="F2007" s="79"/>
      <c r="G2007" s="79"/>
      <c r="H2007" s="79"/>
      <c r="I2007" s="79"/>
      <c r="J2007" s="79"/>
      <c r="K2007" s="79"/>
      <c r="L2007" s="79"/>
      <c r="M2007" s="79"/>
      <c r="N2007" s="79"/>
      <c r="O2007" s="79"/>
      <c r="P2007" s="79"/>
      <c r="Q2007" s="79"/>
      <c r="R2007" s="79"/>
      <c r="S2007" s="79"/>
      <c r="T2007" s="79"/>
    </row>
    <row r="2008" spans="2:20">
      <c r="B2008" s="79"/>
      <c r="C2008" s="79"/>
      <c r="D2008" s="79"/>
      <c r="E2008" s="79"/>
      <c r="F2008" s="79"/>
      <c r="G2008" s="79"/>
      <c r="H2008" s="79"/>
      <c r="I2008" s="79"/>
      <c r="J2008" s="79"/>
      <c r="K2008" s="79"/>
      <c r="L2008" s="79"/>
      <c r="M2008" s="79"/>
      <c r="N2008" s="79"/>
      <c r="O2008" s="79"/>
      <c r="P2008" s="79"/>
      <c r="Q2008" s="79"/>
      <c r="R2008" s="79"/>
      <c r="S2008" s="79"/>
      <c r="T2008" s="79"/>
    </row>
    <row r="2009" spans="2:20">
      <c r="B2009" s="79"/>
      <c r="C2009" s="79"/>
      <c r="D2009" s="79"/>
      <c r="E2009" s="79"/>
      <c r="F2009" s="79"/>
      <c r="G2009" s="79"/>
      <c r="H2009" s="79"/>
      <c r="I2009" s="79"/>
      <c r="J2009" s="79"/>
      <c r="K2009" s="79"/>
      <c r="L2009" s="79"/>
      <c r="M2009" s="79"/>
      <c r="N2009" s="79"/>
      <c r="O2009" s="79"/>
      <c r="P2009" s="79"/>
      <c r="Q2009" s="79"/>
      <c r="R2009" s="79"/>
      <c r="S2009" s="79"/>
      <c r="T2009" s="79"/>
    </row>
    <row r="2010" spans="2:20">
      <c r="B2010" s="79"/>
      <c r="C2010" s="79"/>
      <c r="D2010" s="79"/>
      <c r="E2010" s="79"/>
      <c r="F2010" s="79"/>
      <c r="G2010" s="79"/>
      <c r="H2010" s="79"/>
      <c r="I2010" s="79"/>
      <c r="J2010" s="79"/>
      <c r="K2010" s="79"/>
      <c r="L2010" s="79"/>
      <c r="M2010" s="79"/>
      <c r="N2010" s="79"/>
      <c r="O2010" s="79"/>
      <c r="P2010" s="79"/>
      <c r="Q2010" s="79"/>
      <c r="R2010" s="79"/>
      <c r="S2010" s="79"/>
      <c r="T2010" s="79"/>
    </row>
    <row r="2011" spans="2:20">
      <c r="B2011" s="79"/>
      <c r="C2011" s="79"/>
      <c r="D2011" s="79"/>
      <c r="E2011" s="79"/>
      <c r="F2011" s="79"/>
      <c r="G2011" s="79"/>
      <c r="H2011" s="79"/>
      <c r="I2011" s="79"/>
      <c r="J2011" s="79"/>
      <c r="K2011" s="79"/>
      <c r="L2011" s="79"/>
      <c r="M2011" s="79"/>
      <c r="N2011" s="79"/>
      <c r="O2011" s="79"/>
      <c r="P2011" s="79"/>
      <c r="Q2011" s="79"/>
      <c r="R2011" s="79"/>
      <c r="S2011" s="79"/>
      <c r="T2011" s="79"/>
    </row>
    <row r="2012" spans="2:20">
      <c r="B2012" s="79"/>
      <c r="C2012" s="79"/>
      <c r="D2012" s="79"/>
      <c r="E2012" s="79"/>
      <c r="F2012" s="79"/>
      <c r="G2012" s="79"/>
      <c r="H2012" s="79"/>
      <c r="I2012" s="79"/>
      <c r="J2012" s="79"/>
      <c r="K2012" s="79"/>
      <c r="L2012" s="79"/>
      <c r="M2012" s="79"/>
      <c r="N2012" s="79"/>
      <c r="O2012" s="79"/>
      <c r="P2012" s="79"/>
      <c r="Q2012" s="79"/>
      <c r="R2012" s="79"/>
      <c r="S2012" s="79"/>
      <c r="T2012" s="79"/>
    </row>
    <row r="2013" spans="2:20">
      <c r="B2013" s="79"/>
      <c r="C2013" s="79"/>
      <c r="D2013" s="79"/>
      <c r="E2013" s="79"/>
      <c r="F2013" s="79"/>
      <c r="G2013" s="79"/>
      <c r="H2013" s="79"/>
      <c r="I2013" s="79"/>
      <c r="J2013" s="79"/>
      <c r="K2013" s="79"/>
      <c r="L2013" s="79"/>
      <c r="M2013" s="79"/>
      <c r="N2013" s="79"/>
      <c r="O2013" s="79"/>
      <c r="P2013" s="79"/>
      <c r="Q2013" s="79"/>
      <c r="R2013" s="79"/>
      <c r="S2013" s="79"/>
      <c r="T2013" s="79"/>
    </row>
    <row r="2014" spans="2:20">
      <c r="B2014" s="79"/>
      <c r="C2014" s="79"/>
      <c r="D2014" s="79"/>
      <c r="E2014" s="79"/>
      <c r="F2014" s="79"/>
      <c r="G2014" s="79"/>
      <c r="H2014" s="79"/>
      <c r="I2014" s="79"/>
      <c r="J2014" s="79"/>
      <c r="K2014" s="79"/>
      <c r="L2014" s="79"/>
      <c r="M2014" s="79"/>
      <c r="N2014" s="79"/>
      <c r="O2014" s="79"/>
      <c r="P2014" s="79"/>
      <c r="Q2014" s="79"/>
      <c r="R2014" s="79"/>
      <c r="S2014" s="79"/>
      <c r="T2014" s="79"/>
    </row>
    <row r="2015" spans="2:20">
      <c r="B2015" s="79"/>
      <c r="C2015" s="79"/>
      <c r="D2015" s="79"/>
      <c r="E2015" s="79"/>
      <c r="F2015" s="79"/>
      <c r="G2015" s="79"/>
      <c r="H2015" s="79"/>
      <c r="I2015" s="79"/>
      <c r="J2015" s="79"/>
      <c r="K2015" s="79"/>
      <c r="L2015" s="79"/>
      <c r="M2015" s="79"/>
      <c r="N2015" s="79"/>
      <c r="O2015" s="79"/>
      <c r="P2015" s="79"/>
      <c r="Q2015" s="79"/>
      <c r="R2015" s="79"/>
      <c r="S2015" s="79"/>
      <c r="T2015" s="79"/>
    </row>
    <row r="2016" spans="2:20">
      <c r="B2016" s="79"/>
      <c r="C2016" s="79"/>
      <c r="D2016" s="79"/>
      <c r="E2016" s="79"/>
      <c r="F2016" s="79"/>
      <c r="G2016" s="79"/>
      <c r="H2016" s="79"/>
      <c r="I2016" s="79"/>
      <c r="J2016" s="79"/>
      <c r="K2016" s="79"/>
      <c r="L2016" s="79"/>
      <c r="M2016" s="79"/>
      <c r="N2016" s="79"/>
      <c r="O2016" s="79"/>
      <c r="P2016" s="79"/>
      <c r="Q2016" s="79"/>
      <c r="R2016" s="79"/>
      <c r="S2016" s="79"/>
      <c r="T2016" s="79"/>
    </row>
    <row r="2017" spans="2:20">
      <c r="B2017" s="79"/>
      <c r="C2017" s="79"/>
      <c r="D2017" s="79"/>
      <c r="E2017" s="79"/>
      <c r="F2017" s="79"/>
      <c r="G2017" s="79"/>
      <c r="H2017" s="79"/>
      <c r="I2017" s="79"/>
      <c r="J2017" s="79"/>
      <c r="K2017" s="79"/>
      <c r="L2017" s="79"/>
      <c r="M2017" s="79"/>
      <c r="N2017" s="79"/>
      <c r="O2017" s="79"/>
      <c r="P2017" s="79"/>
      <c r="Q2017" s="79"/>
      <c r="R2017" s="79"/>
      <c r="S2017" s="79"/>
      <c r="T2017" s="79"/>
    </row>
    <row r="2018" spans="2:20">
      <c r="B2018" s="79"/>
      <c r="C2018" s="79"/>
      <c r="D2018" s="79"/>
      <c r="E2018" s="79"/>
      <c r="F2018" s="79"/>
      <c r="G2018" s="79"/>
      <c r="H2018" s="79"/>
      <c r="I2018" s="79"/>
      <c r="J2018" s="79"/>
      <c r="K2018" s="79"/>
      <c r="L2018" s="79"/>
      <c r="M2018" s="79"/>
      <c r="N2018" s="79"/>
      <c r="O2018" s="79"/>
      <c r="P2018" s="79"/>
      <c r="Q2018" s="79"/>
      <c r="R2018" s="79"/>
      <c r="S2018" s="79"/>
      <c r="T2018" s="79"/>
    </row>
    <row r="2019" spans="2:20">
      <c r="B2019" s="79"/>
      <c r="C2019" s="79"/>
      <c r="D2019" s="79"/>
      <c r="E2019" s="79"/>
      <c r="F2019" s="79"/>
      <c r="G2019" s="79"/>
      <c r="H2019" s="79"/>
      <c r="I2019" s="79"/>
      <c r="J2019" s="79"/>
      <c r="K2019" s="79"/>
      <c r="L2019" s="79"/>
      <c r="M2019" s="79"/>
      <c r="N2019" s="79"/>
      <c r="O2019" s="79"/>
      <c r="P2019" s="79"/>
      <c r="Q2019" s="79"/>
      <c r="R2019" s="79"/>
      <c r="S2019" s="79"/>
      <c r="T2019" s="79"/>
    </row>
    <row r="2020" spans="2:20">
      <c r="B2020" s="79"/>
      <c r="C2020" s="79"/>
      <c r="D2020" s="79"/>
      <c r="E2020" s="79"/>
      <c r="F2020" s="79"/>
      <c r="G2020" s="79"/>
      <c r="H2020" s="79"/>
      <c r="I2020" s="79"/>
      <c r="J2020" s="79"/>
      <c r="K2020" s="79"/>
      <c r="L2020" s="79"/>
      <c r="M2020" s="79"/>
      <c r="N2020" s="79"/>
      <c r="O2020" s="79"/>
      <c r="P2020" s="79"/>
      <c r="Q2020" s="79"/>
      <c r="R2020" s="79"/>
      <c r="S2020" s="79"/>
      <c r="T2020" s="79"/>
    </row>
    <row r="2021" spans="2:20">
      <c r="B2021" s="79"/>
      <c r="C2021" s="79"/>
      <c r="D2021" s="79"/>
      <c r="E2021" s="79"/>
      <c r="F2021" s="79"/>
      <c r="G2021" s="79"/>
      <c r="H2021" s="79"/>
      <c r="I2021" s="79"/>
      <c r="J2021" s="79"/>
      <c r="K2021" s="79"/>
      <c r="L2021" s="79"/>
      <c r="M2021" s="79"/>
      <c r="N2021" s="79"/>
      <c r="O2021" s="79"/>
      <c r="P2021" s="79"/>
      <c r="Q2021" s="79"/>
      <c r="R2021" s="79"/>
      <c r="S2021" s="79"/>
      <c r="T2021" s="79"/>
    </row>
    <row r="2022" spans="2:20">
      <c r="B2022" s="79"/>
      <c r="C2022" s="79"/>
      <c r="D2022" s="79"/>
      <c r="E2022" s="79"/>
      <c r="F2022" s="79"/>
      <c r="G2022" s="79"/>
      <c r="H2022" s="79"/>
      <c r="I2022" s="79"/>
      <c r="J2022" s="79"/>
      <c r="K2022" s="79"/>
      <c r="L2022" s="79"/>
      <c r="M2022" s="79"/>
      <c r="N2022" s="79"/>
      <c r="O2022" s="79"/>
      <c r="P2022" s="79"/>
      <c r="Q2022" s="79"/>
      <c r="R2022" s="79"/>
      <c r="S2022" s="79"/>
      <c r="T2022" s="79"/>
    </row>
    <row r="2023" spans="2:20">
      <c r="B2023" s="79"/>
      <c r="C2023" s="79"/>
      <c r="D2023" s="79"/>
      <c r="E2023" s="79"/>
      <c r="F2023" s="79"/>
      <c r="G2023" s="79"/>
      <c r="H2023" s="79"/>
      <c r="I2023" s="79"/>
      <c r="J2023" s="79"/>
      <c r="K2023" s="79"/>
      <c r="L2023" s="79"/>
      <c r="M2023" s="79"/>
      <c r="N2023" s="79"/>
      <c r="O2023" s="79"/>
      <c r="P2023" s="79"/>
      <c r="Q2023" s="79"/>
      <c r="R2023" s="79"/>
      <c r="S2023" s="79"/>
      <c r="T2023" s="79"/>
    </row>
    <row r="2024" spans="2:20">
      <c r="B2024" s="79"/>
      <c r="C2024" s="79"/>
      <c r="D2024" s="79"/>
      <c r="E2024" s="79"/>
      <c r="F2024" s="79"/>
      <c r="G2024" s="79"/>
      <c r="H2024" s="79"/>
      <c r="I2024" s="79"/>
      <c r="J2024" s="79"/>
      <c r="K2024" s="79"/>
      <c r="L2024" s="79"/>
      <c r="M2024" s="79"/>
      <c r="N2024" s="79"/>
      <c r="O2024" s="79"/>
      <c r="P2024" s="79"/>
      <c r="Q2024" s="79"/>
      <c r="R2024" s="79"/>
      <c r="S2024" s="79"/>
      <c r="T2024" s="79"/>
    </row>
    <row r="2025" spans="2:20">
      <c r="B2025" s="79"/>
      <c r="C2025" s="79"/>
      <c r="D2025" s="79"/>
      <c r="E2025" s="79"/>
      <c r="F2025" s="79"/>
      <c r="G2025" s="79"/>
      <c r="H2025" s="79"/>
      <c r="I2025" s="79"/>
      <c r="J2025" s="79"/>
      <c r="K2025" s="79"/>
      <c r="L2025" s="79"/>
      <c r="M2025" s="79"/>
      <c r="N2025" s="79"/>
      <c r="O2025" s="79"/>
      <c r="P2025" s="79"/>
      <c r="Q2025" s="79"/>
      <c r="R2025" s="79"/>
      <c r="S2025" s="79"/>
      <c r="T2025" s="79"/>
    </row>
    <row r="2026" spans="2:20">
      <c r="B2026" s="79"/>
      <c r="C2026" s="79"/>
      <c r="D2026" s="79"/>
      <c r="E2026" s="79"/>
      <c r="F2026" s="79"/>
      <c r="G2026" s="79"/>
      <c r="H2026" s="79"/>
      <c r="I2026" s="79"/>
      <c r="J2026" s="79"/>
      <c r="K2026" s="79"/>
      <c r="L2026" s="79"/>
      <c r="M2026" s="79"/>
      <c r="N2026" s="79"/>
      <c r="O2026" s="79"/>
      <c r="P2026" s="79"/>
      <c r="Q2026" s="79"/>
      <c r="R2026" s="79"/>
      <c r="S2026" s="79"/>
      <c r="T2026" s="79"/>
    </row>
    <row r="2027" spans="2:20">
      <c r="B2027" s="79"/>
      <c r="C2027" s="79"/>
      <c r="D2027" s="79"/>
      <c r="E2027" s="79"/>
      <c r="F2027" s="79"/>
      <c r="G2027" s="79"/>
      <c r="H2027" s="79"/>
      <c r="I2027" s="79"/>
      <c r="J2027" s="79"/>
      <c r="K2027" s="79"/>
      <c r="L2027" s="79"/>
      <c r="M2027" s="79"/>
      <c r="N2027" s="79"/>
      <c r="O2027" s="79"/>
      <c r="P2027" s="79"/>
      <c r="Q2027" s="79"/>
      <c r="R2027" s="79"/>
      <c r="S2027" s="79"/>
      <c r="T2027" s="79"/>
    </row>
    <row r="2028" spans="2:20">
      <c r="B2028" s="79"/>
      <c r="C2028" s="79"/>
      <c r="D2028" s="79"/>
      <c r="E2028" s="79"/>
      <c r="F2028" s="79"/>
      <c r="G2028" s="79"/>
      <c r="H2028" s="79"/>
      <c r="I2028" s="79"/>
      <c r="J2028" s="79"/>
      <c r="K2028" s="79"/>
      <c r="L2028" s="79"/>
      <c r="M2028" s="79"/>
      <c r="N2028" s="79"/>
      <c r="O2028" s="79"/>
      <c r="P2028" s="79"/>
      <c r="Q2028" s="79"/>
      <c r="R2028" s="79"/>
      <c r="S2028" s="79"/>
      <c r="T2028" s="79"/>
    </row>
    <row r="2029" spans="2:20">
      <c r="B2029" s="79"/>
      <c r="C2029" s="79"/>
      <c r="D2029" s="79"/>
      <c r="E2029" s="79"/>
      <c r="F2029" s="79"/>
      <c r="G2029" s="79"/>
      <c r="H2029" s="79"/>
      <c r="I2029" s="79"/>
      <c r="J2029" s="79"/>
      <c r="K2029" s="79"/>
      <c r="L2029" s="79"/>
      <c r="M2029" s="79"/>
      <c r="N2029" s="79"/>
      <c r="O2029" s="79"/>
      <c r="P2029" s="79"/>
      <c r="Q2029" s="79"/>
      <c r="R2029" s="79"/>
      <c r="S2029" s="79"/>
      <c r="T2029" s="79"/>
    </row>
    <row r="2030" spans="2:20">
      <c r="B2030" s="79"/>
      <c r="C2030" s="79"/>
      <c r="D2030" s="79"/>
      <c r="E2030" s="79"/>
      <c r="F2030" s="79"/>
      <c r="G2030" s="79"/>
      <c r="H2030" s="79"/>
      <c r="I2030" s="79"/>
      <c r="J2030" s="79"/>
      <c r="K2030" s="79"/>
      <c r="L2030" s="79"/>
      <c r="M2030" s="79"/>
      <c r="N2030" s="79"/>
      <c r="O2030" s="79"/>
      <c r="P2030" s="79"/>
      <c r="Q2030" s="79"/>
      <c r="R2030" s="79"/>
      <c r="S2030" s="79"/>
      <c r="T2030" s="79"/>
    </row>
    <row r="2031" spans="2:20">
      <c r="B2031" s="79"/>
      <c r="C2031" s="79"/>
      <c r="D2031" s="79"/>
      <c r="E2031" s="79"/>
      <c r="F2031" s="79"/>
      <c r="G2031" s="79"/>
      <c r="H2031" s="79"/>
      <c r="I2031" s="79"/>
      <c r="J2031" s="79"/>
      <c r="K2031" s="79"/>
      <c r="L2031" s="79"/>
      <c r="M2031" s="79"/>
      <c r="N2031" s="79"/>
      <c r="O2031" s="79"/>
      <c r="P2031" s="79"/>
      <c r="Q2031" s="79"/>
      <c r="R2031" s="79"/>
      <c r="S2031" s="79"/>
      <c r="T2031" s="79"/>
    </row>
    <row r="2032" spans="2:20">
      <c r="B2032" s="79"/>
      <c r="C2032" s="79"/>
      <c r="D2032" s="79"/>
      <c r="E2032" s="79"/>
      <c r="F2032" s="79"/>
      <c r="G2032" s="79"/>
      <c r="H2032" s="79"/>
      <c r="I2032" s="79"/>
      <c r="J2032" s="79"/>
      <c r="K2032" s="79"/>
      <c r="L2032" s="79"/>
      <c r="M2032" s="79"/>
      <c r="N2032" s="79"/>
      <c r="O2032" s="79"/>
      <c r="P2032" s="79"/>
      <c r="Q2032" s="79"/>
      <c r="R2032" s="79"/>
      <c r="S2032" s="79"/>
      <c r="T2032" s="79"/>
    </row>
    <row r="2033" spans="2:20">
      <c r="B2033" s="79"/>
      <c r="C2033" s="79"/>
      <c r="D2033" s="79"/>
      <c r="E2033" s="79"/>
      <c r="F2033" s="79"/>
      <c r="G2033" s="79"/>
      <c r="H2033" s="79"/>
      <c r="I2033" s="79"/>
      <c r="J2033" s="79"/>
      <c r="K2033" s="79"/>
      <c r="L2033" s="79"/>
      <c r="M2033" s="79"/>
      <c r="N2033" s="79"/>
      <c r="O2033" s="79"/>
      <c r="P2033" s="79"/>
      <c r="Q2033" s="79"/>
      <c r="R2033" s="79"/>
      <c r="S2033" s="79"/>
      <c r="T2033" s="79"/>
    </row>
    <row r="2034" spans="2:20">
      <c r="B2034" s="79"/>
      <c r="C2034" s="79"/>
      <c r="D2034" s="79"/>
      <c r="E2034" s="79"/>
      <c r="F2034" s="79"/>
      <c r="G2034" s="79"/>
      <c r="H2034" s="79"/>
      <c r="I2034" s="79"/>
      <c r="J2034" s="79"/>
      <c r="K2034" s="79"/>
      <c r="L2034" s="79"/>
      <c r="M2034" s="79"/>
      <c r="N2034" s="79"/>
      <c r="O2034" s="79"/>
      <c r="P2034" s="79"/>
      <c r="Q2034" s="79"/>
      <c r="R2034" s="79"/>
      <c r="S2034" s="79"/>
      <c r="T2034" s="79"/>
    </row>
    <row r="2035" spans="2:20">
      <c r="B2035" s="79"/>
      <c r="C2035" s="79"/>
      <c r="D2035" s="79"/>
      <c r="E2035" s="79"/>
      <c r="F2035" s="79"/>
      <c r="G2035" s="79"/>
      <c r="H2035" s="79"/>
      <c r="I2035" s="79"/>
      <c r="J2035" s="79"/>
      <c r="K2035" s="79"/>
      <c r="L2035" s="79"/>
      <c r="M2035" s="79"/>
      <c r="N2035" s="79"/>
      <c r="O2035" s="79"/>
      <c r="P2035" s="79"/>
      <c r="Q2035" s="79"/>
      <c r="R2035" s="79"/>
      <c r="S2035" s="79"/>
      <c r="T2035" s="79"/>
    </row>
    <row r="2036" spans="2:20">
      <c r="B2036" s="79"/>
      <c r="C2036" s="79"/>
      <c r="D2036" s="79"/>
      <c r="E2036" s="79"/>
      <c r="F2036" s="79"/>
      <c r="G2036" s="79"/>
      <c r="H2036" s="79"/>
      <c r="I2036" s="79"/>
      <c r="J2036" s="79"/>
      <c r="K2036" s="79"/>
      <c r="L2036" s="79"/>
      <c r="M2036" s="79"/>
      <c r="N2036" s="79"/>
      <c r="O2036" s="79"/>
      <c r="P2036" s="79"/>
      <c r="Q2036" s="79"/>
      <c r="R2036" s="79"/>
      <c r="S2036" s="79"/>
      <c r="T2036" s="79"/>
    </row>
    <row r="2037" spans="2:20">
      <c r="B2037" s="79"/>
      <c r="C2037" s="79"/>
      <c r="D2037" s="79"/>
      <c r="E2037" s="79"/>
      <c r="F2037" s="79"/>
      <c r="G2037" s="79"/>
      <c r="H2037" s="79"/>
      <c r="I2037" s="79"/>
      <c r="J2037" s="79"/>
      <c r="K2037" s="79"/>
      <c r="L2037" s="79"/>
      <c r="M2037" s="79"/>
      <c r="N2037" s="79"/>
      <c r="O2037" s="79"/>
      <c r="P2037" s="79"/>
      <c r="Q2037" s="79"/>
      <c r="R2037" s="79"/>
      <c r="S2037" s="79"/>
      <c r="T2037" s="79"/>
    </row>
    <row r="2038" spans="2:20">
      <c r="B2038" s="79"/>
      <c r="C2038" s="79"/>
      <c r="D2038" s="79"/>
      <c r="E2038" s="79"/>
      <c r="F2038" s="79"/>
      <c r="G2038" s="79"/>
      <c r="H2038" s="79"/>
      <c r="I2038" s="79"/>
      <c r="J2038" s="79"/>
      <c r="K2038" s="79"/>
      <c r="L2038" s="79"/>
      <c r="M2038" s="79"/>
      <c r="N2038" s="79"/>
      <c r="O2038" s="79"/>
      <c r="P2038" s="79"/>
      <c r="Q2038" s="79"/>
      <c r="R2038" s="79"/>
      <c r="S2038" s="79"/>
      <c r="T2038" s="79"/>
    </row>
    <row r="2039" spans="2:20">
      <c r="B2039" s="79"/>
      <c r="C2039" s="79"/>
      <c r="D2039" s="79"/>
      <c r="E2039" s="79"/>
      <c r="F2039" s="79"/>
      <c r="G2039" s="79"/>
      <c r="H2039" s="79"/>
      <c r="I2039" s="79"/>
      <c r="J2039" s="79"/>
      <c r="K2039" s="79"/>
      <c r="L2039" s="79"/>
      <c r="M2039" s="79"/>
      <c r="N2039" s="79"/>
      <c r="O2039" s="79"/>
      <c r="P2039" s="79"/>
      <c r="Q2039" s="79"/>
      <c r="R2039" s="79"/>
      <c r="S2039" s="79"/>
      <c r="T2039" s="79"/>
    </row>
    <row r="2040" spans="2:20">
      <c r="B2040" s="79"/>
      <c r="C2040" s="79"/>
      <c r="D2040" s="79"/>
      <c r="E2040" s="79"/>
      <c r="F2040" s="79"/>
      <c r="G2040" s="79"/>
      <c r="H2040" s="79"/>
      <c r="I2040" s="79"/>
      <c r="J2040" s="79"/>
      <c r="K2040" s="79"/>
      <c r="L2040" s="79"/>
      <c r="M2040" s="79"/>
      <c r="N2040" s="79"/>
      <c r="O2040" s="79"/>
      <c r="P2040" s="79"/>
      <c r="Q2040" s="79"/>
      <c r="R2040" s="79"/>
      <c r="S2040" s="79"/>
      <c r="T2040" s="79"/>
    </row>
    <row r="2041" spans="2:20">
      <c r="B2041" s="79"/>
      <c r="C2041" s="79"/>
      <c r="D2041" s="79"/>
      <c r="E2041" s="79"/>
      <c r="F2041" s="79"/>
      <c r="G2041" s="79"/>
      <c r="H2041" s="79"/>
      <c r="I2041" s="79"/>
      <c r="J2041" s="79"/>
      <c r="K2041" s="79"/>
      <c r="L2041" s="79"/>
      <c r="M2041" s="79"/>
      <c r="N2041" s="79"/>
      <c r="O2041" s="79"/>
      <c r="P2041" s="79"/>
      <c r="Q2041" s="79"/>
      <c r="R2041" s="79"/>
      <c r="S2041" s="79"/>
      <c r="T2041" s="79"/>
    </row>
    <row r="2042" spans="2:20">
      <c r="B2042" s="79"/>
      <c r="C2042" s="79"/>
      <c r="D2042" s="79"/>
      <c r="E2042" s="79"/>
      <c r="F2042" s="79"/>
      <c r="G2042" s="79"/>
      <c r="H2042" s="79"/>
      <c r="I2042" s="79"/>
      <c r="J2042" s="79"/>
      <c r="K2042" s="79"/>
      <c r="L2042" s="79"/>
      <c r="M2042" s="79"/>
      <c r="N2042" s="79"/>
      <c r="O2042" s="79"/>
      <c r="P2042" s="79"/>
      <c r="Q2042" s="79"/>
      <c r="R2042" s="79"/>
      <c r="S2042" s="79"/>
      <c r="T2042" s="79"/>
    </row>
    <row r="2043" spans="2:20">
      <c r="B2043" s="79"/>
      <c r="C2043" s="79"/>
      <c r="D2043" s="79"/>
      <c r="E2043" s="79"/>
      <c r="F2043" s="79"/>
      <c r="G2043" s="79"/>
      <c r="H2043" s="79"/>
      <c r="I2043" s="79"/>
      <c r="J2043" s="79"/>
      <c r="K2043" s="79"/>
      <c r="L2043" s="79"/>
      <c r="M2043" s="79"/>
      <c r="N2043" s="79"/>
      <c r="O2043" s="79"/>
      <c r="P2043" s="79"/>
      <c r="Q2043" s="79"/>
      <c r="R2043" s="79"/>
      <c r="S2043" s="79"/>
      <c r="T2043" s="79"/>
    </row>
    <row r="2044" spans="2:20">
      <c r="B2044" s="79"/>
      <c r="C2044" s="79"/>
      <c r="D2044" s="79"/>
      <c r="E2044" s="79"/>
      <c r="F2044" s="79"/>
      <c r="G2044" s="79"/>
      <c r="H2044" s="79"/>
      <c r="I2044" s="79"/>
      <c r="J2044" s="79"/>
      <c r="K2044" s="79"/>
      <c r="L2044" s="79"/>
      <c r="M2044" s="79"/>
      <c r="N2044" s="79"/>
      <c r="O2044" s="79"/>
      <c r="P2044" s="79"/>
      <c r="Q2044" s="79"/>
      <c r="R2044" s="79"/>
      <c r="S2044" s="79"/>
      <c r="T2044" s="79"/>
    </row>
    <row r="2045" spans="2:20">
      <c r="B2045" s="79"/>
      <c r="C2045" s="79"/>
      <c r="D2045" s="79"/>
      <c r="E2045" s="79"/>
      <c r="F2045" s="79"/>
      <c r="G2045" s="79"/>
      <c r="H2045" s="79"/>
      <c r="I2045" s="79"/>
      <c r="J2045" s="79"/>
      <c r="K2045" s="79"/>
      <c r="L2045" s="79"/>
      <c r="M2045" s="79"/>
      <c r="N2045" s="79"/>
      <c r="O2045" s="79"/>
      <c r="P2045" s="79"/>
      <c r="Q2045" s="79"/>
      <c r="R2045" s="79"/>
      <c r="S2045" s="79"/>
      <c r="T2045" s="79"/>
    </row>
    <row r="2046" spans="2:20">
      <c r="B2046" s="79"/>
      <c r="C2046" s="79"/>
      <c r="D2046" s="79"/>
      <c r="E2046" s="79"/>
      <c r="F2046" s="79"/>
      <c r="G2046" s="79"/>
      <c r="H2046" s="79"/>
      <c r="I2046" s="79"/>
      <c r="J2046" s="79"/>
      <c r="K2046" s="79"/>
      <c r="L2046" s="79"/>
      <c r="M2046" s="79"/>
      <c r="N2046" s="79"/>
      <c r="O2046" s="79"/>
      <c r="P2046" s="79"/>
      <c r="Q2046" s="79"/>
      <c r="R2046" s="79"/>
      <c r="S2046" s="79"/>
      <c r="T2046" s="79"/>
    </row>
    <row r="2047" spans="2:20">
      <c r="B2047" s="79"/>
      <c r="C2047" s="79"/>
      <c r="D2047" s="79"/>
      <c r="E2047" s="79"/>
      <c r="F2047" s="79"/>
      <c r="G2047" s="79"/>
      <c r="H2047" s="79"/>
      <c r="I2047" s="79"/>
      <c r="J2047" s="79"/>
      <c r="K2047" s="79"/>
      <c r="L2047" s="79"/>
      <c r="M2047" s="79"/>
      <c r="N2047" s="79"/>
      <c r="O2047" s="79"/>
      <c r="P2047" s="79"/>
      <c r="Q2047" s="79"/>
      <c r="R2047" s="79"/>
      <c r="S2047" s="79"/>
      <c r="T2047" s="79"/>
    </row>
    <row r="2048" spans="2:20">
      <c r="B2048" s="79"/>
      <c r="C2048" s="79"/>
      <c r="D2048" s="79"/>
      <c r="E2048" s="79"/>
      <c r="F2048" s="79"/>
      <c r="G2048" s="79"/>
      <c r="H2048" s="79"/>
      <c r="I2048" s="79"/>
      <c r="J2048" s="79"/>
      <c r="K2048" s="79"/>
      <c r="L2048" s="79"/>
      <c r="M2048" s="79"/>
      <c r="N2048" s="79"/>
      <c r="O2048" s="79"/>
      <c r="P2048" s="79"/>
      <c r="Q2048" s="79"/>
      <c r="R2048" s="79"/>
      <c r="S2048" s="79"/>
      <c r="T2048" s="79"/>
    </row>
    <row r="2049" spans="2:20">
      <c r="B2049" s="79"/>
      <c r="C2049" s="79"/>
      <c r="D2049" s="79"/>
      <c r="E2049" s="79"/>
      <c r="F2049" s="79"/>
      <c r="G2049" s="79"/>
      <c r="H2049" s="79"/>
      <c r="I2049" s="79"/>
      <c r="J2049" s="79"/>
      <c r="K2049" s="79"/>
      <c r="L2049" s="79"/>
      <c r="M2049" s="79"/>
      <c r="N2049" s="79"/>
      <c r="O2049" s="79"/>
      <c r="P2049" s="79"/>
      <c r="Q2049" s="79"/>
      <c r="R2049" s="79"/>
      <c r="S2049" s="79"/>
      <c r="T2049" s="79"/>
    </row>
    <row r="2050" spans="2:20">
      <c r="B2050" s="79"/>
      <c r="C2050" s="79"/>
      <c r="D2050" s="79"/>
      <c r="E2050" s="79"/>
      <c r="F2050" s="79"/>
      <c r="G2050" s="79"/>
      <c r="H2050" s="79"/>
      <c r="I2050" s="79"/>
      <c r="J2050" s="79"/>
      <c r="K2050" s="79"/>
      <c r="L2050" s="79"/>
      <c r="M2050" s="79"/>
      <c r="N2050" s="79"/>
      <c r="O2050" s="79"/>
      <c r="P2050" s="79"/>
      <c r="Q2050" s="79"/>
      <c r="R2050" s="79"/>
      <c r="S2050" s="79"/>
      <c r="T2050" s="79"/>
    </row>
    <row r="2051" spans="2:20">
      <c r="B2051" s="79"/>
      <c r="C2051" s="79"/>
      <c r="D2051" s="79"/>
      <c r="E2051" s="79"/>
      <c r="F2051" s="79"/>
      <c r="G2051" s="79"/>
      <c r="H2051" s="79"/>
      <c r="I2051" s="79"/>
      <c r="J2051" s="79"/>
      <c r="K2051" s="79"/>
      <c r="L2051" s="79"/>
      <c r="M2051" s="79"/>
      <c r="N2051" s="79"/>
      <c r="O2051" s="79"/>
      <c r="P2051" s="79"/>
      <c r="Q2051" s="79"/>
      <c r="R2051" s="79"/>
      <c r="S2051" s="79"/>
      <c r="T2051" s="79"/>
    </row>
    <row r="2052" spans="2:20">
      <c r="B2052" s="79"/>
      <c r="C2052" s="79"/>
      <c r="D2052" s="79"/>
      <c r="E2052" s="79"/>
      <c r="F2052" s="79"/>
      <c r="G2052" s="79"/>
      <c r="H2052" s="79"/>
      <c r="I2052" s="79"/>
      <c r="J2052" s="79"/>
      <c r="K2052" s="79"/>
      <c r="L2052" s="79"/>
      <c r="M2052" s="79"/>
      <c r="N2052" s="79"/>
      <c r="O2052" s="79"/>
      <c r="P2052" s="79"/>
      <c r="Q2052" s="79"/>
      <c r="R2052" s="79"/>
      <c r="S2052" s="79"/>
      <c r="T2052" s="79"/>
    </row>
    <row r="2053" spans="2:20">
      <c r="B2053" s="79"/>
      <c r="C2053" s="79"/>
      <c r="D2053" s="79"/>
      <c r="E2053" s="79"/>
      <c r="F2053" s="79"/>
      <c r="G2053" s="79"/>
      <c r="H2053" s="79"/>
      <c r="I2053" s="79"/>
      <c r="J2053" s="79"/>
      <c r="K2053" s="79"/>
      <c r="L2053" s="79"/>
      <c r="M2053" s="79"/>
      <c r="N2053" s="79"/>
      <c r="O2053" s="79"/>
      <c r="P2053" s="79"/>
      <c r="Q2053" s="79"/>
      <c r="R2053" s="79"/>
      <c r="S2053" s="79"/>
      <c r="T2053" s="79"/>
    </row>
    <row r="2054" spans="2:20">
      <c r="B2054" s="79"/>
      <c r="C2054" s="79"/>
      <c r="D2054" s="79"/>
      <c r="E2054" s="79"/>
      <c r="F2054" s="79"/>
      <c r="G2054" s="79"/>
      <c r="H2054" s="79"/>
      <c r="I2054" s="79"/>
      <c r="J2054" s="79"/>
      <c r="K2054" s="79"/>
      <c r="L2054" s="79"/>
      <c r="M2054" s="79"/>
      <c r="N2054" s="79"/>
      <c r="O2054" s="79"/>
      <c r="P2054" s="79"/>
      <c r="Q2054" s="79"/>
      <c r="R2054" s="79"/>
      <c r="S2054" s="79"/>
      <c r="T2054" s="79"/>
    </row>
    <row r="2055" spans="2:20">
      <c r="B2055" s="79"/>
      <c r="C2055" s="79"/>
      <c r="D2055" s="79"/>
      <c r="E2055" s="79"/>
      <c r="F2055" s="79"/>
      <c r="G2055" s="79"/>
      <c r="H2055" s="79"/>
      <c r="I2055" s="79"/>
      <c r="J2055" s="79"/>
      <c r="K2055" s="79"/>
      <c r="L2055" s="79"/>
      <c r="M2055" s="79"/>
      <c r="N2055" s="79"/>
      <c r="O2055" s="79"/>
      <c r="P2055" s="79"/>
      <c r="Q2055" s="79"/>
      <c r="R2055" s="79"/>
      <c r="S2055" s="79"/>
      <c r="T2055" s="79"/>
    </row>
    <row r="2056" spans="2:20">
      <c r="B2056" s="79"/>
      <c r="C2056" s="79"/>
      <c r="D2056" s="79"/>
      <c r="E2056" s="79"/>
      <c r="F2056" s="79"/>
      <c r="G2056" s="79"/>
      <c r="H2056" s="79"/>
      <c r="I2056" s="79"/>
      <c r="J2056" s="79"/>
      <c r="K2056" s="79"/>
      <c r="L2056" s="79"/>
      <c r="M2056" s="79"/>
      <c r="N2056" s="79"/>
      <c r="O2056" s="79"/>
      <c r="P2056" s="79"/>
      <c r="Q2056" s="79"/>
      <c r="R2056" s="79"/>
      <c r="S2056" s="79"/>
      <c r="T2056" s="79"/>
    </row>
    <row r="2057" spans="2:20">
      <c r="B2057" s="79"/>
      <c r="C2057" s="79"/>
      <c r="D2057" s="79"/>
      <c r="E2057" s="79"/>
      <c r="F2057" s="79"/>
      <c r="G2057" s="79"/>
      <c r="H2057" s="79"/>
      <c r="I2057" s="79"/>
      <c r="J2057" s="79"/>
      <c r="K2057" s="79"/>
      <c r="L2057" s="79"/>
      <c r="M2057" s="79"/>
      <c r="N2057" s="79"/>
      <c r="O2057" s="79"/>
      <c r="P2057" s="79"/>
      <c r="Q2057" s="79"/>
      <c r="R2057" s="79"/>
      <c r="S2057" s="79"/>
      <c r="T2057" s="79"/>
    </row>
    <row r="2058" spans="2:20">
      <c r="B2058" s="79"/>
      <c r="C2058" s="79"/>
      <c r="D2058" s="79"/>
      <c r="E2058" s="79"/>
      <c r="F2058" s="79"/>
      <c r="G2058" s="79"/>
      <c r="H2058" s="79"/>
      <c r="I2058" s="79"/>
      <c r="J2058" s="79"/>
      <c r="K2058" s="79"/>
      <c r="L2058" s="79"/>
      <c r="M2058" s="79"/>
      <c r="N2058" s="79"/>
      <c r="O2058" s="79"/>
      <c r="P2058" s="79"/>
      <c r="Q2058" s="79"/>
      <c r="R2058" s="79"/>
      <c r="S2058" s="79"/>
      <c r="T2058" s="79"/>
    </row>
    <row r="2059" spans="2:20">
      <c r="B2059" s="79"/>
      <c r="C2059" s="79"/>
      <c r="D2059" s="79"/>
      <c r="E2059" s="79"/>
      <c r="F2059" s="79"/>
      <c r="G2059" s="79"/>
      <c r="H2059" s="79"/>
      <c r="I2059" s="79"/>
      <c r="J2059" s="79"/>
      <c r="K2059" s="79"/>
      <c r="L2059" s="79"/>
      <c r="M2059" s="79"/>
      <c r="N2059" s="79"/>
      <c r="O2059" s="79"/>
      <c r="P2059" s="79"/>
      <c r="Q2059" s="79"/>
      <c r="R2059" s="79"/>
      <c r="S2059" s="79"/>
      <c r="T2059" s="79"/>
    </row>
    <row r="2060" spans="2:20">
      <c r="B2060" s="79"/>
      <c r="C2060" s="79"/>
      <c r="D2060" s="79"/>
      <c r="E2060" s="79"/>
      <c r="F2060" s="79"/>
      <c r="G2060" s="79"/>
      <c r="H2060" s="79"/>
      <c r="I2060" s="79"/>
      <c r="J2060" s="79"/>
      <c r="K2060" s="79"/>
      <c r="L2060" s="79"/>
      <c r="M2060" s="79"/>
      <c r="N2060" s="79"/>
      <c r="O2060" s="79"/>
      <c r="P2060" s="79"/>
      <c r="Q2060" s="79"/>
      <c r="R2060" s="79"/>
      <c r="S2060" s="79"/>
      <c r="T2060" s="79"/>
    </row>
    <row r="2061" spans="2:20">
      <c r="B2061" s="79"/>
      <c r="C2061" s="79"/>
      <c r="D2061" s="79"/>
      <c r="E2061" s="79"/>
      <c r="F2061" s="79"/>
      <c r="G2061" s="79"/>
      <c r="H2061" s="79"/>
      <c r="I2061" s="79"/>
      <c r="J2061" s="79"/>
      <c r="K2061" s="79"/>
      <c r="L2061" s="79"/>
      <c r="M2061" s="79"/>
      <c r="N2061" s="79"/>
      <c r="O2061" s="79"/>
      <c r="P2061" s="79"/>
      <c r="Q2061" s="79"/>
      <c r="R2061" s="79"/>
      <c r="S2061" s="79"/>
      <c r="T2061" s="79"/>
    </row>
    <row r="2062" spans="2:20">
      <c r="B2062" s="79"/>
      <c r="C2062" s="79"/>
      <c r="D2062" s="79"/>
      <c r="E2062" s="79"/>
      <c r="F2062" s="79"/>
      <c r="G2062" s="79"/>
      <c r="H2062" s="79"/>
      <c r="I2062" s="79"/>
      <c r="J2062" s="79"/>
      <c r="K2062" s="79"/>
      <c r="L2062" s="79"/>
      <c r="M2062" s="79"/>
      <c r="N2062" s="79"/>
      <c r="O2062" s="79"/>
      <c r="P2062" s="79"/>
      <c r="Q2062" s="79"/>
      <c r="R2062" s="79"/>
      <c r="S2062" s="79"/>
      <c r="T2062" s="79"/>
    </row>
    <row r="2063" spans="2:20">
      <c r="B2063" s="79"/>
      <c r="C2063" s="79"/>
      <c r="D2063" s="79"/>
      <c r="E2063" s="79"/>
      <c r="F2063" s="79"/>
      <c r="G2063" s="79"/>
      <c r="H2063" s="79"/>
      <c r="I2063" s="79"/>
      <c r="J2063" s="79"/>
      <c r="K2063" s="79"/>
      <c r="L2063" s="79"/>
      <c r="M2063" s="79"/>
      <c r="N2063" s="79"/>
      <c r="O2063" s="79"/>
      <c r="P2063" s="79"/>
      <c r="Q2063" s="79"/>
      <c r="R2063" s="79"/>
      <c r="S2063" s="79"/>
      <c r="T2063" s="79"/>
    </row>
    <row r="2064" spans="2:20">
      <c r="B2064" s="79"/>
      <c r="C2064" s="79"/>
      <c r="D2064" s="79"/>
      <c r="E2064" s="79"/>
      <c r="F2064" s="79"/>
      <c r="G2064" s="79"/>
      <c r="H2064" s="79"/>
      <c r="I2064" s="79"/>
      <c r="J2064" s="79"/>
      <c r="K2064" s="79"/>
      <c r="L2064" s="79"/>
      <c r="M2064" s="79"/>
      <c r="N2064" s="79"/>
      <c r="O2064" s="79"/>
      <c r="P2064" s="79"/>
      <c r="Q2064" s="79"/>
      <c r="R2064" s="79"/>
      <c r="S2064" s="79"/>
      <c r="T2064" s="79"/>
    </row>
    <row r="2065" spans="2:20">
      <c r="B2065" s="79"/>
      <c r="C2065" s="79"/>
      <c r="D2065" s="79"/>
      <c r="E2065" s="79"/>
      <c r="F2065" s="79"/>
      <c r="G2065" s="79"/>
      <c r="H2065" s="79"/>
      <c r="I2065" s="79"/>
      <c r="J2065" s="79"/>
      <c r="K2065" s="79"/>
      <c r="L2065" s="79"/>
      <c r="M2065" s="79"/>
      <c r="N2065" s="79"/>
      <c r="O2065" s="79"/>
      <c r="P2065" s="79"/>
      <c r="Q2065" s="79"/>
      <c r="R2065" s="79"/>
      <c r="S2065" s="79"/>
      <c r="T2065" s="79"/>
    </row>
    <row r="2066" spans="2:20">
      <c r="B2066" s="79"/>
      <c r="C2066" s="79"/>
      <c r="D2066" s="79"/>
      <c r="E2066" s="79"/>
      <c r="F2066" s="79"/>
      <c r="G2066" s="79"/>
      <c r="H2066" s="79"/>
      <c r="I2066" s="79"/>
      <c r="J2066" s="79"/>
      <c r="K2066" s="79"/>
      <c r="L2066" s="79"/>
      <c r="M2066" s="79"/>
      <c r="N2066" s="79"/>
      <c r="O2066" s="79"/>
      <c r="P2066" s="79"/>
      <c r="Q2066" s="79"/>
      <c r="R2066" s="79"/>
      <c r="S2066" s="79"/>
      <c r="T2066" s="79"/>
    </row>
    <row r="2067" spans="2:20">
      <c r="B2067" s="79"/>
      <c r="C2067" s="79"/>
      <c r="D2067" s="79"/>
      <c r="E2067" s="79"/>
      <c r="F2067" s="79"/>
      <c r="G2067" s="79"/>
      <c r="H2067" s="79"/>
      <c r="I2067" s="79"/>
      <c r="J2067" s="79"/>
      <c r="K2067" s="79"/>
      <c r="L2067" s="79"/>
      <c r="M2067" s="79"/>
      <c r="N2067" s="79"/>
      <c r="O2067" s="79"/>
      <c r="P2067" s="79"/>
      <c r="Q2067" s="79"/>
      <c r="R2067" s="79"/>
      <c r="S2067" s="79"/>
      <c r="T2067" s="79"/>
    </row>
    <row r="2068" spans="2:20">
      <c r="B2068" s="79"/>
      <c r="C2068" s="79"/>
      <c r="D2068" s="79"/>
      <c r="E2068" s="79"/>
      <c r="F2068" s="79"/>
      <c r="G2068" s="79"/>
      <c r="H2068" s="79"/>
      <c r="I2068" s="79"/>
      <c r="J2068" s="79"/>
      <c r="K2068" s="79"/>
      <c r="L2068" s="79"/>
      <c r="M2068" s="79"/>
      <c r="N2068" s="79"/>
      <c r="O2068" s="79"/>
      <c r="P2068" s="79"/>
      <c r="Q2068" s="79"/>
      <c r="R2068" s="79"/>
      <c r="S2068" s="79"/>
      <c r="T2068" s="79"/>
    </row>
    <row r="2069" spans="2:20">
      <c r="B2069" s="79"/>
      <c r="C2069" s="79"/>
      <c r="D2069" s="79"/>
      <c r="E2069" s="79"/>
      <c r="F2069" s="79"/>
      <c r="G2069" s="79"/>
      <c r="H2069" s="79"/>
      <c r="I2069" s="79"/>
      <c r="J2069" s="79"/>
      <c r="K2069" s="79"/>
      <c r="L2069" s="79"/>
      <c r="M2069" s="79"/>
      <c r="N2069" s="79"/>
      <c r="O2069" s="79"/>
      <c r="P2069" s="79"/>
      <c r="Q2069" s="79"/>
      <c r="R2069" s="79"/>
      <c r="S2069" s="79"/>
      <c r="T2069" s="79"/>
    </row>
    <row r="2070" spans="2:20">
      <c r="B2070" s="79"/>
      <c r="C2070" s="79"/>
      <c r="D2070" s="79"/>
      <c r="E2070" s="79"/>
      <c r="F2070" s="79"/>
      <c r="G2070" s="79"/>
      <c r="H2070" s="79"/>
      <c r="I2070" s="79"/>
      <c r="J2070" s="79"/>
      <c r="K2070" s="79"/>
      <c r="L2070" s="79"/>
      <c r="M2070" s="79"/>
      <c r="N2070" s="79"/>
      <c r="O2070" s="79"/>
      <c r="P2070" s="79"/>
      <c r="Q2070" s="79"/>
      <c r="R2070" s="79"/>
      <c r="S2070" s="79"/>
      <c r="T2070" s="79"/>
    </row>
    <row r="2071" spans="2:20">
      <c r="B2071" s="79"/>
      <c r="C2071" s="79"/>
      <c r="D2071" s="79"/>
      <c r="E2071" s="79"/>
      <c r="F2071" s="79"/>
      <c r="G2071" s="79"/>
      <c r="H2071" s="79"/>
      <c r="I2071" s="79"/>
      <c r="J2071" s="79"/>
      <c r="K2071" s="79"/>
      <c r="L2071" s="79"/>
      <c r="M2071" s="79"/>
      <c r="N2071" s="79"/>
      <c r="O2071" s="79"/>
      <c r="P2071" s="79"/>
      <c r="Q2071" s="79"/>
      <c r="R2071" s="79"/>
      <c r="S2071" s="79"/>
      <c r="T2071" s="79"/>
    </row>
    <row r="2072" spans="2:20">
      <c r="B2072" s="79"/>
      <c r="C2072" s="79"/>
      <c r="D2072" s="79"/>
      <c r="E2072" s="79"/>
      <c r="F2072" s="79"/>
      <c r="G2072" s="79"/>
      <c r="H2072" s="79"/>
      <c r="I2072" s="79"/>
      <c r="J2072" s="79"/>
      <c r="K2072" s="79"/>
      <c r="L2072" s="79"/>
      <c r="M2072" s="79"/>
      <c r="N2072" s="79"/>
      <c r="O2072" s="79"/>
      <c r="P2072" s="79"/>
      <c r="Q2072" s="79"/>
      <c r="R2072" s="79"/>
      <c r="S2072" s="79"/>
      <c r="T2072" s="79"/>
    </row>
    <row r="2073" spans="2:20">
      <c r="B2073" s="79"/>
      <c r="C2073" s="79"/>
      <c r="D2073" s="79"/>
      <c r="E2073" s="79"/>
      <c r="F2073" s="79"/>
      <c r="G2073" s="79"/>
      <c r="H2073" s="79"/>
      <c r="I2073" s="79"/>
      <c r="J2073" s="79"/>
      <c r="K2073" s="79"/>
      <c r="L2073" s="79"/>
      <c r="M2073" s="79"/>
      <c r="N2073" s="79"/>
      <c r="O2073" s="79"/>
      <c r="P2073" s="79"/>
      <c r="Q2073" s="79"/>
      <c r="R2073" s="79"/>
      <c r="S2073" s="79"/>
      <c r="T2073" s="79"/>
    </row>
    <row r="2074" spans="2:20">
      <c r="B2074" s="79"/>
      <c r="C2074" s="79"/>
      <c r="D2074" s="79"/>
      <c r="E2074" s="79"/>
      <c r="F2074" s="79"/>
      <c r="G2074" s="79"/>
      <c r="H2074" s="79"/>
      <c r="I2074" s="79"/>
      <c r="J2074" s="79"/>
      <c r="K2074" s="79"/>
      <c r="L2074" s="79"/>
      <c r="M2074" s="79"/>
      <c r="N2074" s="79"/>
      <c r="O2074" s="79"/>
      <c r="P2074" s="79"/>
      <c r="Q2074" s="79"/>
      <c r="R2074" s="79"/>
      <c r="S2074" s="79"/>
      <c r="T2074" s="79"/>
    </row>
    <row r="2075" spans="2:20">
      <c r="B2075" s="79"/>
      <c r="C2075" s="79"/>
      <c r="D2075" s="79"/>
      <c r="E2075" s="79"/>
      <c r="F2075" s="79"/>
      <c r="G2075" s="79"/>
      <c r="H2075" s="79"/>
      <c r="I2075" s="79"/>
      <c r="J2075" s="79"/>
      <c r="K2075" s="79"/>
      <c r="L2075" s="79"/>
      <c r="M2075" s="79"/>
      <c r="N2075" s="79"/>
      <c r="O2075" s="79"/>
      <c r="P2075" s="79"/>
      <c r="Q2075" s="79"/>
      <c r="R2075" s="79"/>
      <c r="S2075" s="79"/>
      <c r="T2075" s="79"/>
    </row>
    <row r="2076" spans="2:20">
      <c r="B2076" s="79"/>
      <c r="C2076" s="79"/>
      <c r="D2076" s="79"/>
      <c r="E2076" s="79"/>
      <c r="F2076" s="79"/>
      <c r="G2076" s="79"/>
      <c r="H2076" s="79"/>
      <c r="I2076" s="79"/>
      <c r="J2076" s="79"/>
      <c r="K2076" s="79"/>
      <c r="L2076" s="79"/>
      <c r="M2076" s="79"/>
      <c r="N2076" s="79"/>
      <c r="O2076" s="79"/>
      <c r="P2076" s="79"/>
      <c r="Q2076" s="79"/>
      <c r="R2076" s="79"/>
      <c r="S2076" s="79"/>
      <c r="T2076" s="79"/>
    </row>
    <row r="2077" spans="2:20">
      <c r="B2077" s="79"/>
      <c r="C2077" s="79"/>
      <c r="D2077" s="79"/>
      <c r="E2077" s="79"/>
      <c r="F2077" s="79"/>
      <c r="G2077" s="79"/>
      <c r="H2077" s="79"/>
      <c r="I2077" s="79"/>
      <c r="J2077" s="79"/>
      <c r="K2077" s="79"/>
      <c r="L2077" s="79"/>
      <c r="M2077" s="79"/>
      <c r="N2077" s="79"/>
      <c r="O2077" s="79"/>
      <c r="P2077" s="79"/>
      <c r="Q2077" s="79"/>
      <c r="R2077" s="79"/>
      <c r="S2077" s="79"/>
      <c r="T2077" s="79"/>
    </row>
    <row r="2078" spans="2:20">
      <c r="B2078" s="79"/>
      <c r="C2078" s="79"/>
      <c r="D2078" s="79"/>
      <c r="E2078" s="79"/>
      <c r="F2078" s="79"/>
      <c r="G2078" s="79"/>
      <c r="H2078" s="79"/>
      <c r="I2078" s="79"/>
      <c r="J2078" s="79"/>
      <c r="K2078" s="79"/>
      <c r="L2078" s="79"/>
      <c r="M2078" s="79"/>
      <c r="N2078" s="79"/>
      <c r="O2078" s="79"/>
      <c r="P2078" s="79"/>
      <c r="Q2078" s="79"/>
      <c r="R2078" s="79"/>
      <c r="S2078" s="79"/>
      <c r="T2078" s="79"/>
    </row>
    <row r="2079" spans="2:20">
      <c r="B2079" s="79"/>
      <c r="C2079" s="79"/>
      <c r="D2079" s="79"/>
      <c r="E2079" s="79"/>
      <c r="F2079" s="79"/>
      <c r="G2079" s="79"/>
      <c r="H2079" s="79"/>
      <c r="I2079" s="79"/>
      <c r="J2079" s="79"/>
      <c r="K2079" s="79"/>
      <c r="L2079" s="79"/>
      <c r="M2079" s="79"/>
      <c r="N2079" s="79"/>
      <c r="O2079" s="79"/>
      <c r="P2079" s="79"/>
      <c r="Q2079" s="79"/>
      <c r="R2079" s="79"/>
      <c r="S2079" s="79"/>
      <c r="T2079" s="79"/>
    </row>
    <row r="2080" spans="2:20">
      <c r="B2080" s="79"/>
      <c r="C2080" s="79"/>
      <c r="D2080" s="79"/>
      <c r="E2080" s="79"/>
      <c r="F2080" s="79"/>
      <c r="G2080" s="79"/>
      <c r="H2080" s="79"/>
      <c r="I2080" s="79"/>
      <c r="J2080" s="79"/>
      <c r="K2080" s="79"/>
      <c r="L2080" s="79"/>
      <c r="M2080" s="79"/>
      <c r="N2080" s="79"/>
      <c r="O2080" s="79"/>
      <c r="P2080" s="79"/>
      <c r="Q2080" s="79"/>
      <c r="R2080" s="79"/>
      <c r="S2080" s="79"/>
      <c r="T2080" s="79"/>
    </row>
    <row r="2081" spans="2:20">
      <c r="B2081" s="79"/>
      <c r="C2081" s="79"/>
      <c r="D2081" s="79"/>
      <c r="E2081" s="79"/>
      <c r="F2081" s="79"/>
      <c r="G2081" s="79"/>
      <c r="H2081" s="79"/>
      <c r="I2081" s="79"/>
      <c r="J2081" s="79"/>
      <c r="K2081" s="79"/>
      <c r="L2081" s="79"/>
      <c r="M2081" s="79"/>
      <c r="N2081" s="79"/>
      <c r="O2081" s="79"/>
      <c r="P2081" s="79"/>
      <c r="Q2081" s="79"/>
      <c r="R2081" s="79"/>
      <c r="S2081" s="79"/>
      <c r="T2081" s="79"/>
    </row>
    <row r="2082" spans="2:20">
      <c r="B2082" s="79"/>
      <c r="C2082" s="79"/>
      <c r="D2082" s="79"/>
      <c r="E2082" s="79"/>
      <c r="F2082" s="79"/>
      <c r="G2082" s="79"/>
      <c r="H2082" s="79"/>
      <c r="I2082" s="79"/>
      <c r="J2082" s="79"/>
      <c r="K2082" s="79"/>
      <c r="L2082" s="79"/>
      <c r="M2082" s="79"/>
      <c r="N2082" s="79"/>
      <c r="O2082" s="79"/>
      <c r="P2082" s="79"/>
      <c r="Q2082" s="79"/>
      <c r="R2082" s="79"/>
      <c r="S2082" s="79"/>
      <c r="T2082" s="79"/>
    </row>
    <row r="2083" spans="2:20">
      <c r="B2083" s="79"/>
      <c r="C2083" s="79"/>
      <c r="D2083" s="79"/>
      <c r="E2083" s="79"/>
      <c r="F2083" s="79"/>
      <c r="G2083" s="79"/>
      <c r="H2083" s="79"/>
      <c r="I2083" s="79"/>
      <c r="J2083" s="79"/>
      <c r="K2083" s="79"/>
      <c r="L2083" s="79"/>
      <c r="M2083" s="79"/>
      <c r="N2083" s="79"/>
      <c r="O2083" s="79"/>
      <c r="P2083" s="79"/>
      <c r="Q2083" s="79"/>
      <c r="R2083" s="79"/>
      <c r="S2083" s="79"/>
      <c r="T2083" s="79"/>
    </row>
    <row r="2084" spans="2:20">
      <c r="B2084" s="79"/>
      <c r="C2084" s="79"/>
      <c r="D2084" s="79"/>
      <c r="E2084" s="79"/>
      <c r="F2084" s="79"/>
      <c r="G2084" s="79"/>
      <c r="H2084" s="79"/>
      <c r="I2084" s="79"/>
      <c r="J2084" s="79"/>
      <c r="K2084" s="79"/>
      <c r="L2084" s="79"/>
      <c r="M2084" s="79"/>
      <c r="N2084" s="79"/>
      <c r="O2084" s="79"/>
      <c r="P2084" s="79"/>
      <c r="Q2084" s="79"/>
      <c r="R2084" s="79"/>
      <c r="S2084" s="79"/>
      <c r="T2084" s="79"/>
    </row>
    <row r="2085" spans="2:20">
      <c r="B2085" s="79"/>
      <c r="C2085" s="79"/>
      <c r="D2085" s="79"/>
      <c r="E2085" s="79"/>
      <c r="F2085" s="79"/>
      <c r="G2085" s="79"/>
      <c r="H2085" s="79"/>
      <c r="I2085" s="79"/>
      <c r="J2085" s="79"/>
      <c r="K2085" s="79"/>
      <c r="L2085" s="79"/>
      <c r="M2085" s="79"/>
      <c r="N2085" s="79"/>
      <c r="O2085" s="79"/>
      <c r="P2085" s="79"/>
      <c r="Q2085" s="79"/>
      <c r="R2085" s="79"/>
      <c r="S2085" s="79"/>
      <c r="T2085" s="79"/>
    </row>
    <row r="2086" spans="2:20">
      <c r="B2086" s="79"/>
      <c r="C2086" s="79"/>
      <c r="D2086" s="79"/>
      <c r="E2086" s="79"/>
      <c r="F2086" s="79"/>
      <c r="G2086" s="79"/>
      <c r="H2086" s="79"/>
      <c r="I2086" s="79"/>
      <c r="J2086" s="79"/>
      <c r="K2086" s="79"/>
      <c r="L2086" s="79"/>
      <c r="M2086" s="79"/>
      <c r="N2086" s="79"/>
      <c r="O2086" s="79"/>
      <c r="P2086" s="79"/>
      <c r="Q2086" s="79"/>
      <c r="R2086" s="79"/>
      <c r="S2086" s="79"/>
      <c r="T2086" s="79"/>
    </row>
    <row r="2087" spans="2:20">
      <c r="B2087" s="79"/>
      <c r="C2087" s="79"/>
      <c r="D2087" s="79"/>
      <c r="E2087" s="79"/>
      <c r="F2087" s="79"/>
      <c r="G2087" s="79"/>
      <c r="H2087" s="79"/>
      <c r="I2087" s="79"/>
      <c r="J2087" s="79"/>
      <c r="K2087" s="79"/>
      <c r="L2087" s="79"/>
      <c r="M2087" s="79"/>
      <c r="N2087" s="79"/>
      <c r="O2087" s="79"/>
      <c r="P2087" s="79"/>
      <c r="Q2087" s="79"/>
      <c r="R2087" s="79"/>
      <c r="S2087" s="79"/>
      <c r="T2087" s="79"/>
    </row>
    <row r="2088" spans="2:20">
      <c r="B2088" s="79"/>
      <c r="C2088" s="79"/>
      <c r="D2088" s="79"/>
      <c r="E2088" s="79"/>
      <c r="F2088" s="79"/>
      <c r="G2088" s="79"/>
      <c r="H2088" s="79"/>
      <c r="I2088" s="79"/>
      <c r="J2088" s="79"/>
      <c r="K2088" s="79"/>
      <c r="L2088" s="79"/>
      <c r="M2088" s="79"/>
      <c r="N2088" s="79"/>
      <c r="O2088" s="79"/>
      <c r="P2088" s="79"/>
      <c r="Q2088" s="79"/>
      <c r="R2088" s="79"/>
      <c r="S2088" s="79"/>
      <c r="T2088" s="79"/>
    </row>
    <row r="2089" spans="2:20">
      <c r="B2089" s="79"/>
      <c r="C2089" s="79"/>
      <c r="D2089" s="79"/>
      <c r="E2089" s="79"/>
      <c r="F2089" s="79"/>
      <c r="G2089" s="79"/>
      <c r="H2089" s="79"/>
      <c r="I2089" s="79"/>
      <c r="J2089" s="79"/>
      <c r="K2089" s="79"/>
      <c r="L2089" s="79"/>
      <c r="M2089" s="79"/>
      <c r="N2089" s="79"/>
      <c r="O2089" s="79"/>
      <c r="P2089" s="79"/>
      <c r="Q2089" s="79"/>
      <c r="R2089" s="79"/>
      <c r="S2089" s="79"/>
      <c r="T2089" s="79"/>
    </row>
    <row r="2090" spans="2:20">
      <c r="B2090" s="79"/>
      <c r="C2090" s="79"/>
      <c r="D2090" s="79"/>
      <c r="E2090" s="79"/>
      <c r="F2090" s="79"/>
      <c r="G2090" s="79"/>
      <c r="H2090" s="79"/>
      <c r="I2090" s="79"/>
      <c r="J2090" s="79"/>
      <c r="K2090" s="79"/>
      <c r="L2090" s="79"/>
      <c r="M2090" s="79"/>
      <c r="N2090" s="79"/>
      <c r="O2090" s="79"/>
      <c r="P2090" s="79"/>
      <c r="Q2090" s="79"/>
      <c r="R2090" s="79"/>
      <c r="S2090" s="79"/>
      <c r="T2090" s="79"/>
    </row>
    <row r="2091" spans="2:20">
      <c r="B2091" s="79"/>
      <c r="C2091" s="79"/>
      <c r="D2091" s="79"/>
      <c r="E2091" s="79"/>
      <c r="F2091" s="79"/>
      <c r="G2091" s="79"/>
      <c r="H2091" s="79"/>
      <c r="I2091" s="79"/>
      <c r="J2091" s="79"/>
      <c r="K2091" s="79"/>
      <c r="L2091" s="79"/>
      <c r="M2091" s="79"/>
      <c r="N2091" s="79"/>
      <c r="O2091" s="79"/>
      <c r="P2091" s="79"/>
      <c r="Q2091" s="79"/>
      <c r="R2091" s="79"/>
      <c r="S2091" s="79"/>
      <c r="T2091" s="79"/>
    </row>
    <row r="2092" spans="2:20">
      <c r="B2092" s="79"/>
      <c r="C2092" s="79"/>
      <c r="D2092" s="79"/>
      <c r="E2092" s="79"/>
      <c r="F2092" s="79"/>
      <c r="G2092" s="79"/>
      <c r="H2092" s="79"/>
      <c r="I2092" s="79"/>
      <c r="J2092" s="79"/>
      <c r="K2092" s="79"/>
      <c r="L2092" s="79"/>
      <c r="M2092" s="79"/>
      <c r="N2092" s="79"/>
      <c r="O2092" s="79"/>
      <c r="P2092" s="79"/>
      <c r="Q2092" s="79"/>
      <c r="R2092" s="79"/>
      <c r="S2092" s="79"/>
      <c r="T2092" s="79"/>
    </row>
    <row r="2093" spans="2:20">
      <c r="B2093" s="79"/>
      <c r="C2093" s="79"/>
      <c r="D2093" s="79"/>
      <c r="E2093" s="79"/>
      <c r="F2093" s="79"/>
      <c r="G2093" s="79"/>
      <c r="H2093" s="79"/>
      <c r="I2093" s="79"/>
      <c r="J2093" s="79"/>
      <c r="K2093" s="79"/>
      <c r="L2093" s="79"/>
      <c r="M2093" s="79"/>
      <c r="N2093" s="79"/>
      <c r="O2093" s="79"/>
      <c r="P2093" s="79"/>
      <c r="Q2093" s="79"/>
      <c r="R2093" s="79"/>
      <c r="S2093" s="79"/>
      <c r="T2093" s="79"/>
    </row>
    <row r="2094" spans="2:20">
      <c r="B2094" s="79"/>
      <c r="C2094" s="79"/>
      <c r="D2094" s="79"/>
      <c r="E2094" s="79"/>
      <c r="F2094" s="79"/>
      <c r="G2094" s="79"/>
      <c r="H2094" s="79"/>
      <c r="I2094" s="79"/>
      <c r="J2094" s="79"/>
      <c r="K2094" s="79"/>
      <c r="L2094" s="79"/>
      <c r="M2094" s="79"/>
      <c r="N2094" s="79"/>
      <c r="O2094" s="79"/>
      <c r="P2094" s="79"/>
      <c r="Q2094" s="79"/>
      <c r="R2094" s="79"/>
      <c r="S2094" s="79"/>
      <c r="T2094" s="79"/>
    </row>
    <row r="2095" spans="2:20">
      <c r="B2095" s="79"/>
      <c r="C2095" s="79"/>
      <c r="D2095" s="79"/>
      <c r="E2095" s="79"/>
      <c r="F2095" s="79"/>
      <c r="G2095" s="79"/>
      <c r="H2095" s="79"/>
      <c r="I2095" s="79"/>
      <c r="J2095" s="79"/>
      <c r="K2095" s="79"/>
      <c r="L2095" s="79"/>
      <c r="M2095" s="79"/>
      <c r="N2095" s="79"/>
      <c r="O2095" s="79"/>
      <c r="P2095" s="79"/>
      <c r="Q2095" s="79"/>
      <c r="R2095" s="79"/>
      <c r="S2095" s="79"/>
      <c r="T2095" s="79"/>
    </row>
    <row r="2096" spans="2:20">
      <c r="B2096" s="79"/>
      <c r="C2096" s="79"/>
      <c r="D2096" s="79"/>
      <c r="E2096" s="79"/>
      <c r="F2096" s="79"/>
      <c r="G2096" s="79"/>
      <c r="H2096" s="79"/>
      <c r="I2096" s="79"/>
      <c r="J2096" s="79"/>
      <c r="K2096" s="79"/>
      <c r="L2096" s="79"/>
      <c r="M2096" s="79"/>
      <c r="N2096" s="79"/>
      <c r="O2096" s="79"/>
      <c r="P2096" s="79"/>
      <c r="Q2096" s="79"/>
      <c r="R2096" s="79"/>
      <c r="S2096" s="79"/>
      <c r="T2096" s="79"/>
    </row>
    <row r="2097" spans="2:20">
      <c r="B2097" s="79"/>
      <c r="C2097" s="79"/>
      <c r="D2097" s="79"/>
      <c r="E2097" s="79"/>
      <c r="F2097" s="79"/>
      <c r="G2097" s="79"/>
      <c r="H2097" s="79"/>
      <c r="I2097" s="79"/>
      <c r="J2097" s="79"/>
      <c r="K2097" s="79"/>
      <c r="L2097" s="79"/>
      <c r="M2097" s="79"/>
      <c r="N2097" s="79"/>
      <c r="O2097" s="79"/>
      <c r="P2097" s="79"/>
      <c r="Q2097" s="79"/>
      <c r="R2097" s="79"/>
      <c r="S2097" s="79"/>
      <c r="T2097" s="79"/>
    </row>
    <row r="2098" spans="2:20">
      <c r="B2098" s="79"/>
      <c r="C2098" s="79"/>
      <c r="D2098" s="79"/>
      <c r="E2098" s="79"/>
      <c r="F2098" s="79"/>
      <c r="G2098" s="79"/>
      <c r="H2098" s="79"/>
      <c r="I2098" s="79"/>
      <c r="J2098" s="79"/>
      <c r="K2098" s="79"/>
      <c r="L2098" s="79"/>
      <c r="M2098" s="79"/>
      <c r="N2098" s="79"/>
      <c r="O2098" s="79"/>
      <c r="P2098" s="79"/>
      <c r="Q2098" s="79"/>
      <c r="R2098" s="79"/>
      <c r="S2098" s="79"/>
      <c r="T2098" s="79"/>
    </row>
    <row r="2099" spans="2:20">
      <c r="B2099" s="79"/>
      <c r="C2099" s="79"/>
      <c r="D2099" s="79"/>
      <c r="E2099" s="79"/>
      <c r="F2099" s="79"/>
      <c r="G2099" s="79"/>
      <c r="H2099" s="79"/>
      <c r="I2099" s="79"/>
      <c r="J2099" s="79"/>
      <c r="K2099" s="79"/>
      <c r="L2099" s="79"/>
      <c r="M2099" s="79"/>
      <c r="N2099" s="79"/>
      <c r="O2099" s="79"/>
      <c r="P2099" s="79"/>
      <c r="Q2099" s="79"/>
      <c r="R2099" s="79"/>
      <c r="S2099" s="79"/>
      <c r="T2099" s="79"/>
    </row>
    <row r="2100" spans="2:20">
      <c r="B2100" s="79"/>
      <c r="C2100" s="79"/>
      <c r="D2100" s="79"/>
      <c r="E2100" s="79"/>
      <c r="F2100" s="79"/>
      <c r="G2100" s="79"/>
      <c r="H2100" s="79"/>
      <c r="I2100" s="79"/>
      <c r="J2100" s="79"/>
      <c r="K2100" s="79"/>
      <c r="L2100" s="79"/>
      <c r="M2100" s="79"/>
      <c r="N2100" s="79"/>
      <c r="O2100" s="79"/>
      <c r="P2100" s="79"/>
      <c r="Q2100" s="79"/>
      <c r="R2100" s="79"/>
      <c r="S2100" s="79"/>
      <c r="T2100" s="79"/>
    </row>
    <row r="2101" spans="2:20">
      <c r="B2101" s="79"/>
      <c r="C2101" s="79"/>
      <c r="D2101" s="79"/>
      <c r="E2101" s="79"/>
      <c r="F2101" s="79"/>
      <c r="G2101" s="79"/>
      <c r="H2101" s="79"/>
      <c r="I2101" s="79"/>
      <c r="J2101" s="79"/>
      <c r="K2101" s="79"/>
      <c r="L2101" s="79"/>
      <c r="M2101" s="79"/>
      <c r="N2101" s="79"/>
      <c r="O2101" s="79"/>
      <c r="P2101" s="79"/>
      <c r="Q2101" s="79"/>
      <c r="R2101" s="79"/>
      <c r="S2101" s="79"/>
      <c r="T2101" s="79"/>
    </row>
    <row r="2102" spans="2:20">
      <c r="B2102" s="79"/>
      <c r="C2102" s="79"/>
      <c r="D2102" s="79"/>
      <c r="E2102" s="79"/>
      <c r="F2102" s="79"/>
      <c r="G2102" s="79"/>
      <c r="H2102" s="79"/>
      <c r="I2102" s="79"/>
      <c r="J2102" s="79"/>
      <c r="K2102" s="79"/>
      <c r="L2102" s="79"/>
      <c r="M2102" s="79"/>
      <c r="N2102" s="79"/>
      <c r="O2102" s="79"/>
      <c r="P2102" s="79"/>
      <c r="Q2102" s="79"/>
      <c r="R2102" s="79"/>
      <c r="S2102" s="79"/>
      <c r="T2102" s="79"/>
    </row>
    <row r="2103" spans="2:20">
      <c r="B2103" s="79"/>
      <c r="C2103" s="79"/>
      <c r="D2103" s="79"/>
      <c r="E2103" s="79"/>
      <c r="F2103" s="79"/>
      <c r="G2103" s="79"/>
      <c r="H2103" s="79"/>
      <c r="I2103" s="79"/>
      <c r="J2103" s="79"/>
      <c r="K2103" s="79"/>
      <c r="L2103" s="79"/>
      <c r="M2103" s="79"/>
      <c r="N2103" s="79"/>
      <c r="O2103" s="79"/>
      <c r="P2103" s="79"/>
      <c r="Q2103" s="79"/>
      <c r="R2103" s="79"/>
      <c r="S2103" s="79"/>
      <c r="T2103" s="79"/>
    </row>
    <row r="2104" spans="2:20">
      <c r="B2104" s="79"/>
      <c r="C2104" s="79"/>
      <c r="D2104" s="79"/>
      <c r="E2104" s="79"/>
      <c r="F2104" s="79"/>
      <c r="G2104" s="79"/>
      <c r="H2104" s="79"/>
      <c r="I2104" s="79"/>
      <c r="J2104" s="79"/>
      <c r="K2104" s="79"/>
      <c r="L2104" s="79"/>
      <c r="M2104" s="79"/>
      <c r="N2104" s="79"/>
      <c r="O2104" s="79"/>
      <c r="P2104" s="79"/>
      <c r="Q2104" s="79"/>
      <c r="R2104" s="79"/>
      <c r="S2104" s="79"/>
      <c r="T2104" s="79"/>
    </row>
    <row r="2105" spans="2:20">
      <c r="B2105" s="79"/>
      <c r="C2105" s="79"/>
      <c r="D2105" s="79"/>
      <c r="E2105" s="79"/>
      <c r="F2105" s="79"/>
      <c r="G2105" s="79"/>
      <c r="H2105" s="79"/>
      <c r="I2105" s="79"/>
      <c r="J2105" s="79"/>
      <c r="K2105" s="79"/>
      <c r="L2105" s="79"/>
      <c r="M2105" s="79"/>
      <c r="N2105" s="79"/>
      <c r="O2105" s="79"/>
      <c r="P2105" s="79"/>
      <c r="Q2105" s="79"/>
      <c r="R2105" s="79"/>
      <c r="S2105" s="79"/>
      <c r="T2105" s="79"/>
    </row>
    <row r="2106" spans="2:20">
      <c r="B2106" s="79"/>
      <c r="C2106" s="79"/>
      <c r="D2106" s="79"/>
      <c r="E2106" s="79"/>
      <c r="F2106" s="79"/>
      <c r="G2106" s="79"/>
      <c r="H2106" s="79"/>
      <c r="I2106" s="79"/>
      <c r="J2106" s="79"/>
      <c r="K2106" s="79"/>
      <c r="L2106" s="79"/>
      <c r="M2106" s="79"/>
      <c r="N2106" s="79"/>
      <c r="O2106" s="79"/>
      <c r="P2106" s="79"/>
      <c r="Q2106" s="79"/>
      <c r="R2106" s="79"/>
      <c r="S2106" s="79"/>
      <c r="T2106" s="79"/>
    </row>
    <row r="2107" spans="2:20">
      <c r="B2107" s="79"/>
      <c r="C2107" s="79"/>
      <c r="D2107" s="79"/>
      <c r="E2107" s="79"/>
      <c r="F2107" s="79"/>
      <c r="G2107" s="79"/>
      <c r="H2107" s="79"/>
      <c r="I2107" s="79"/>
      <c r="J2107" s="79"/>
      <c r="K2107" s="79"/>
      <c r="L2107" s="79"/>
      <c r="M2107" s="79"/>
      <c r="N2107" s="79"/>
      <c r="O2107" s="79"/>
      <c r="P2107" s="79"/>
      <c r="Q2107" s="79"/>
      <c r="R2107" s="79"/>
      <c r="S2107" s="79"/>
      <c r="T2107" s="79"/>
    </row>
    <row r="2108" spans="2:20">
      <c r="B2108" s="79"/>
      <c r="C2108" s="79"/>
      <c r="D2108" s="79"/>
      <c r="E2108" s="79"/>
      <c r="F2108" s="79"/>
      <c r="G2108" s="79"/>
      <c r="H2108" s="79"/>
      <c r="I2108" s="79"/>
      <c r="J2108" s="79"/>
      <c r="K2108" s="79"/>
      <c r="L2108" s="79"/>
      <c r="M2108" s="79"/>
      <c r="N2108" s="79"/>
      <c r="O2108" s="79"/>
      <c r="P2108" s="79"/>
      <c r="Q2108" s="79"/>
      <c r="R2108" s="79"/>
      <c r="S2108" s="79"/>
      <c r="T2108" s="79"/>
    </row>
    <row r="2109" spans="2:20">
      <c r="B2109" s="79"/>
      <c r="C2109" s="79"/>
      <c r="D2109" s="79"/>
      <c r="E2109" s="79"/>
      <c r="F2109" s="79"/>
      <c r="G2109" s="79"/>
      <c r="H2109" s="79"/>
      <c r="I2109" s="79"/>
      <c r="J2109" s="79"/>
      <c r="K2109" s="79"/>
      <c r="L2109" s="79"/>
      <c r="M2109" s="79"/>
      <c r="N2109" s="79"/>
      <c r="O2109" s="79"/>
      <c r="P2109" s="79"/>
      <c r="Q2109" s="79"/>
      <c r="R2109" s="79"/>
      <c r="S2109" s="79"/>
      <c r="T2109" s="79"/>
    </row>
    <row r="2110" spans="2:20">
      <c r="B2110" s="79"/>
      <c r="C2110" s="79"/>
      <c r="D2110" s="79"/>
      <c r="E2110" s="79"/>
      <c r="F2110" s="79"/>
      <c r="G2110" s="79"/>
      <c r="H2110" s="79"/>
      <c r="I2110" s="79"/>
      <c r="J2110" s="79"/>
      <c r="K2110" s="79"/>
      <c r="L2110" s="79"/>
      <c r="M2110" s="79"/>
      <c r="N2110" s="79"/>
      <c r="O2110" s="79"/>
      <c r="P2110" s="79"/>
      <c r="Q2110" s="79"/>
      <c r="R2110" s="79"/>
      <c r="S2110" s="79"/>
      <c r="T2110" s="79"/>
    </row>
    <row r="2111" spans="2:20">
      <c r="B2111" s="79"/>
      <c r="C2111" s="79"/>
      <c r="D2111" s="79"/>
      <c r="E2111" s="79"/>
      <c r="F2111" s="79"/>
      <c r="G2111" s="79"/>
      <c r="H2111" s="79"/>
      <c r="I2111" s="79"/>
      <c r="J2111" s="79"/>
      <c r="K2111" s="79"/>
      <c r="L2111" s="79"/>
      <c r="M2111" s="79"/>
      <c r="N2111" s="79"/>
      <c r="O2111" s="79"/>
      <c r="P2111" s="79"/>
      <c r="Q2111" s="79"/>
      <c r="R2111" s="79"/>
      <c r="S2111" s="79"/>
      <c r="T2111" s="79"/>
    </row>
    <row r="2112" spans="2:20">
      <c r="B2112" s="79"/>
      <c r="C2112" s="79"/>
      <c r="D2112" s="79"/>
      <c r="E2112" s="79"/>
      <c r="F2112" s="79"/>
      <c r="G2112" s="79"/>
      <c r="H2112" s="79"/>
      <c r="I2112" s="79"/>
      <c r="J2112" s="79"/>
      <c r="K2112" s="79"/>
      <c r="L2112" s="79"/>
      <c r="M2112" s="79"/>
      <c r="N2112" s="79"/>
      <c r="O2112" s="79"/>
      <c r="P2112" s="79"/>
      <c r="Q2112" s="79"/>
      <c r="R2112" s="79"/>
      <c r="S2112" s="79"/>
      <c r="T2112" s="79"/>
    </row>
    <row r="2113" spans="2:20">
      <c r="B2113" s="79"/>
      <c r="C2113" s="79"/>
      <c r="D2113" s="79"/>
      <c r="E2113" s="79"/>
      <c r="F2113" s="79"/>
      <c r="G2113" s="79"/>
      <c r="H2113" s="79"/>
      <c r="I2113" s="79"/>
      <c r="J2113" s="79"/>
      <c r="K2113" s="79"/>
      <c r="L2113" s="79"/>
      <c r="M2113" s="79"/>
      <c r="N2113" s="79"/>
      <c r="O2113" s="79"/>
      <c r="P2113" s="79"/>
      <c r="Q2113" s="79"/>
      <c r="R2113" s="79"/>
      <c r="S2113" s="79"/>
      <c r="T2113" s="79"/>
    </row>
    <row r="2114" spans="2:20">
      <c r="B2114" s="79"/>
      <c r="C2114" s="79"/>
      <c r="D2114" s="79"/>
      <c r="E2114" s="79"/>
      <c r="F2114" s="79"/>
      <c r="G2114" s="79"/>
      <c r="H2114" s="79"/>
      <c r="I2114" s="79"/>
      <c r="J2114" s="79"/>
      <c r="K2114" s="79"/>
      <c r="L2114" s="79"/>
      <c r="M2114" s="79"/>
      <c r="N2114" s="79"/>
      <c r="O2114" s="79"/>
      <c r="P2114" s="79"/>
      <c r="Q2114" s="79"/>
      <c r="R2114" s="79"/>
      <c r="S2114" s="79"/>
      <c r="T2114" s="79"/>
    </row>
    <row r="2115" spans="2:20">
      <c r="B2115" s="79"/>
      <c r="C2115" s="79"/>
      <c r="D2115" s="79"/>
      <c r="E2115" s="79"/>
      <c r="F2115" s="79"/>
      <c r="G2115" s="79"/>
      <c r="H2115" s="79"/>
      <c r="I2115" s="79"/>
      <c r="J2115" s="79"/>
      <c r="K2115" s="79"/>
      <c r="L2115" s="79"/>
      <c r="M2115" s="79"/>
      <c r="N2115" s="79"/>
      <c r="O2115" s="79"/>
      <c r="P2115" s="79"/>
      <c r="Q2115" s="79"/>
      <c r="R2115" s="79"/>
      <c r="S2115" s="79"/>
      <c r="T2115" s="79"/>
    </row>
    <row r="2116" spans="2:20">
      <c r="B2116" s="79"/>
      <c r="C2116" s="79"/>
      <c r="D2116" s="79"/>
      <c r="E2116" s="79"/>
      <c r="F2116" s="79"/>
      <c r="G2116" s="79"/>
      <c r="H2116" s="79"/>
      <c r="I2116" s="79"/>
      <c r="J2116" s="79"/>
      <c r="K2116" s="79"/>
      <c r="L2116" s="79"/>
      <c r="M2116" s="79"/>
      <c r="N2116" s="79"/>
      <c r="O2116" s="79"/>
      <c r="P2116" s="79"/>
      <c r="Q2116" s="79"/>
      <c r="R2116" s="79"/>
      <c r="S2116" s="79"/>
      <c r="T2116" s="79"/>
    </row>
    <row r="2117" spans="2:20">
      <c r="B2117" s="79"/>
      <c r="C2117" s="79"/>
      <c r="D2117" s="79"/>
      <c r="E2117" s="79"/>
      <c r="F2117" s="79"/>
      <c r="G2117" s="79"/>
      <c r="H2117" s="79"/>
      <c r="I2117" s="79"/>
      <c r="J2117" s="79"/>
      <c r="K2117" s="79"/>
      <c r="L2117" s="79"/>
      <c r="M2117" s="79"/>
      <c r="N2117" s="79"/>
      <c r="O2117" s="79"/>
      <c r="P2117" s="79"/>
      <c r="Q2117" s="79"/>
      <c r="R2117" s="79"/>
      <c r="S2117" s="79"/>
      <c r="T2117" s="79"/>
    </row>
    <row r="2118" spans="2:20">
      <c r="B2118" s="79"/>
      <c r="C2118" s="79"/>
      <c r="D2118" s="79"/>
      <c r="E2118" s="79"/>
      <c r="F2118" s="79"/>
      <c r="G2118" s="79"/>
      <c r="H2118" s="79"/>
      <c r="I2118" s="79"/>
      <c r="J2118" s="79"/>
      <c r="K2118" s="79"/>
      <c r="L2118" s="79"/>
      <c r="M2118" s="79"/>
      <c r="N2118" s="79"/>
      <c r="O2118" s="79"/>
      <c r="P2118" s="79"/>
      <c r="Q2118" s="79"/>
      <c r="R2118" s="79"/>
      <c r="S2118" s="79"/>
      <c r="T2118" s="79"/>
    </row>
    <row r="2119" spans="2:20">
      <c r="B2119" s="79"/>
      <c r="C2119" s="79"/>
      <c r="D2119" s="79"/>
      <c r="E2119" s="79"/>
      <c r="F2119" s="79"/>
      <c r="G2119" s="79"/>
      <c r="H2119" s="79"/>
      <c r="I2119" s="79"/>
      <c r="J2119" s="79"/>
      <c r="K2119" s="79"/>
      <c r="L2119" s="79"/>
      <c r="M2119" s="79"/>
      <c r="N2119" s="79"/>
      <c r="O2119" s="79"/>
      <c r="P2119" s="79"/>
      <c r="Q2119" s="79"/>
      <c r="R2119" s="79"/>
      <c r="S2119" s="79"/>
      <c r="T2119" s="79"/>
    </row>
    <row r="2120" spans="2:20">
      <c r="B2120" s="79"/>
      <c r="C2120" s="79"/>
      <c r="D2120" s="79"/>
      <c r="E2120" s="79"/>
      <c r="F2120" s="79"/>
      <c r="G2120" s="79"/>
      <c r="H2120" s="79"/>
      <c r="I2120" s="79"/>
      <c r="J2120" s="79"/>
      <c r="K2120" s="79"/>
      <c r="L2120" s="79"/>
      <c r="M2120" s="79"/>
      <c r="N2120" s="79"/>
      <c r="O2120" s="79"/>
      <c r="P2120" s="79"/>
      <c r="Q2120" s="79"/>
      <c r="R2120" s="79"/>
      <c r="S2120" s="79"/>
      <c r="T2120" s="79"/>
    </row>
    <row r="2121" spans="2:20">
      <c r="B2121" s="79"/>
      <c r="C2121" s="79"/>
      <c r="D2121" s="79"/>
      <c r="E2121" s="79"/>
      <c r="F2121" s="79"/>
      <c r="G2121" s="79"/>
      <c r="H2121" s="79"/>
      <c r="I2121" s="79"/>
      <c r="J2121" s="79"/>
      <c r="K2121" s="79"/>
      <c r="L2121" s="79"/>
      <c r="M2121" s="79"/>
      <c r="N2121" s="79"/>
      <c r="O2121" s="79"/>
      <c r="P2121" s="79"/>
      <c r="Q2121" s="79"/>
      <c r="R2121" s="79"/>
      <c r="S2121" s="79"/>
      <c r="T2121" s="79"/>
    </row>
    <row r="2122" spans="2:20">
      <c r="B2122" s="79"/>
      <c r="C2122" s="79"/>
      <c r="D2122" s="79"/>
      <c r="E2122" s="79"/>
      <c r="F2122" s="79"/>
      <c r="G2122" s="79"/>
      <c r="H2122" s="79"/>
      <c r="I2122" s="79"/>
      <c r="J2122" s="79"/>
      <c r="K2122" s="79"/>
      <c r="L2122" s="79"/>
      <c r="M2122" s="79"/>
      <c r="N2122" s="79"/>
      <c r="O2122" s="79"/>
      <c r="P2122" s="79"/>
      <c r="Q2122" s="79"/>
      <c r="R2122" s="79"/>
      <c r="S2122" s="79"/>
      <c r="T2122" s="79"/>
    </row>
    <row r="2123" spans="2:20">
      <c r="B2123" s="79"/>
      <c r="C2123" s="79"/>
      <c r="D2123" s="79"/>
      <c r="E2123" s="79"/>
      <c r="F2123" s="79"/>
      <c r="G2123" s="79"/>
      <c r="H2123" s="79"/>
      <c r="I2123" s="79"/>
      <c r="J2123" s="79"/>
      <c r="K2123" s="79"/>
      <c r="L2123" s="79"/>
      <c r="M2123" s="79"/>
      <c r="N2123" s="79"/>
      <c r="O2123" s="79"/>
      <c r="P2123" s="79"/>
      <c r="Q2123" s="79"/>
      <c r="R2123" s="79"/>
      <c r="S2123" s="79"/>
      <c r="T2123" s="79"/>
    </row>
    <row r="2124" spans="2:20">
      <c r="B2124" s="79"/>
      <c r="C2124" s="79"/>
      <c r="D2124" s="79"/>
      <c r="E2124" s="79"/>
      <c r="F2124" s="79"/>
      <c r="G2124" s="79"/>
      <c r="H2124" s="79"/>
      <c r="I2124" s="79"/>
      <c r="J2124" s="79"/>
      <c r="K2124" s="79"/>
      <c r="L2124" s="79"/>
      <c r="M2124" s="79"/>
      <c r="N2124" s="79"/>
      <c r="O2124" s="79"/>
      <c r="P2124" s="79"/>
      <c r="Q2124" s="79"/>
      <c r="R2124" s="79"/>
      <c r="S2124" s="79"/>
      <c r="T2124" s="79"/>
    </row>
    <row r="2125" spans="2:20">
      <c r="B2125" s="79"/>
      <c r="C2125" s="79"/>
      <c r="D2125" s="79"/>
      <c r="E2125" s="79"/>
      <c r="F2125" s="79"/>
      <c r="G2125" s="79"/>
      <c r="H2125" s="79"/>
      <c r="I2125" s="79"/>
      <c r="J2125" s="79"/>
      <c r="K2125" s="79"/>
      <c r="L2125" s="79"/>
      <c r="M2125" s="79"/>
      <c r="N2125" s="79"/>
      <c r="O2125" s="79"/>
      <c r="P2125" s="79"/>
      <c r="Q2125" s="79"/>
      <c r="R2125" s="79"/>
      <c r="S2125" s="79"/>
      <c r="T2125" s="79"/>
    </row>
    <row r="2126" spans="2:20">
      <c r="B2126" s="79"/>
      <c r="C2126" s="79"/>
      <c r="D2126" s="79"/>
      <c r="E2126" s="79"/>
      <c r="F2126" s="79"/>
      <c r="G2126" s="79"/>
      <c r="H2126" s="79"/>
      <c r="I2126" s="79"/>
      <c r="J2126" s="79"/>
      <c r="K2126" s="79"/>
      <c r="L2126" s="79"/>
      <c r="M2126" s="79"/>
      <c r="N2126" s="79"/>
      <c r="O2126" s="79"/>
      <c r="P2126" s="79"/>
      <c r="Q2126" s="79"/>
      <c r="R2126" s="79"/>
      <c r="S2126" s="79"/>
      <c r="T2126" s="79"/>
    </row>
    <row r="2127" spans="2:20">
      <c r="B2127" s="79"/>
      <c r="C2127" s="79"/>
      <c r="D2127" s="79"/>
      <c r="E2127" s="79"/>
      <c r="F2127" s="79"/>
      <c r="G2127" s="79"/>
      <c r="H2127" s="79"/>
      <c r="I2127" s="79"/>
      <c r="J2127" s="79"/>
      <c r="K2127" s="79"/>
      <c r="L2127" s="79"/>
      <c r="M2127" s="79"/>
      <c r="N2127" s="79"/>
      <c r="O2127" s="79"/>
      <c r="P2127" s="79"/>
      <c r="Q2127" s="79"/>
      <c r="R2127" s="79"/>
      <c r="S2127" s="79"/>
      <c r="T2127" s="79"/>
    </row>
    <row r="2128" spans="2:20">
      <c r="B2128" s="79"/>
      <c r="C2128" s="79"/>
      <c r="D2128" s="79"/>
      <c r="E2128" s="79"/>
      <c r="F2128" s="79"/>
      <c r="G2128" s="79"/>
      <c r="H2128" s="79"/>
      <c r="I2128" s="79"/>
      <c r="J2128" s="79"/>
      <c r="K2128" s="79"/>
      <c r="L2128" s="79"/>
      <c r="M2128" s="79"/>
      <c r="N2128" s="79"/>
      <c r="O2128" s="79"/>
      <c r="P2128" s="79"/>
      <c r="Q2128" s="79"/>
      <c r="R2128" s="79"/>
      <c r="S2128" s="79"/>
      <c r="T2128" s="79"/>
    </row>
    <row r="2129" spans="2:20">
      <c r="B2129" s="79"/>
      <c r="C2129" s="79"/>
      <c r="D2129" s="79"/>
      <c r="E2129" s="79"/>
      <c r="F2129" s="79"/>
      <c r="G2129" s="79"/>
      <c r="H2129" s="79"/>
      <c r="I2129" s="79"/>
      <c r="J2129" s="79"/>
      <c r="K2129" s="79"/>
      <c r="L2129" s="79"/>
      <c r="M2129" s="79"/>
      <c r="N2129" s="79"/>
      <c r="O2129" s="79"/>
      <c r="P2129" s="79"/>
      <c r="Q2129" s="79"/>
      <c r="R2129" s="79"/>
      <c r="S2129" s="79"/>
      <c r="T2129" s="79"/>
    </row>
    <row r="2130" spans="2:20">
      <c r="B2130" s="79"/>
      <c r="C2130" s="79"/>
      <c r="D2130" s="79"/>
      <c r="E2130" s="79"/>
      <c r="F2130" s="79"/>
      <c r="G2130" s="79"/>
      <c r="H2130" s="79"/>
      <c r="I2130" s="79"/>
      <c r="J2130" s="79"/>
      <c r="K2130" s="79"/>
      <c r="L2130" s="79"/>
      <c r="M2130" s="79"/>
      <c r="N2130" s="79"/>
      <c r="O2130" s="79"/>
      <c r="P2130" s="79"/>
      <c r="Q2130" s="79"/>
      <c r="R2130" s="79"/>
      <c r="S2130" s="79"/>
      <c r="T2130" s="79"/>
    </row>
    <row r="2131" spans="2:20">
      <c r="B2131" s="79"/>
      <c r="C2131" s="79"/>
      <c r="D2131" s="79"/>
      <c r="E2131" s="79"/>
      <c r="F2131" s="79"/>
      <c r="G2131" s="79"/>
      <c r="H2131" s="79"/>
      <c r="I2131" s="79"/>
      <c r="J2131" s="79"/>
      <c r="K2131" s="79"/>
      <c r="L2131" s="79"/>
      <c r="M2131" s="79"/>
      <c r="N2131" s="79"/>
      <c r="O2131" s="79"/>
      <c r="P2131" s="79"/>
      <c r="Q2131" s="79"/>
      <c r="R2131" s="79"/>
      <c r="S2131" s="79"/>
      <c r="T2131" s="79"/>
    </row>
    <row r="2132" spans="2:20">
      <c r="B2132" s="79"/>
      <c r="C2132" s="79"/>
      <c r="D2132" s="79"/>
      <c r="E2132" s="79"/>
      <c r="F2132" s="79"/>
      <c r="G2132" s="79"/>
      <c r="H2132" s="79"/>
      <c r="I2132" s="79"/>
      <c r="J2132" s="79"/>
      <c r="K2132" s="79"/>
      <c r="L2132" s="79"/>
      <c r="M2132" s="79"/>
      <c r="N2132" s="79"/>
      <c r="O2132" s="79"/>
      <c r="P2132" s="79"/>
      <c r="Q2132" s="79"/>
      <c r="R2132" s="79"/>
      <c r="S2132" s="79"/>
      <c r="T2132" s="79"/>
    </row>
    <row r="2133" spans="2:20">
      <c r="B2133" s="79"/>
      <c r="C2133" s="79"/>
      <c r="D2133" s="79"/>
      <c r="E2133" s="79"/>
      <c r="F2133" s="79"/>
      <c r="G2133" s="79"/>
      <c r="H2133" s="79"/>
      <c r="I2133" s="79"/>
      <c r="J2133" s="79"/>
      <c r="K2133" s="79"/>
      <c r="L2133" s="79"/>
      <c r="M2133" s="79"/>
      <c r="N2133" s="79"/>
      <c r="O2133" s="79"/>
      <c r="P2133" s="79"/>
      <c r="Q2133" s="79"/>
      <c r="R2133" s="79"/>
      <c r="S2133" s="79"/>
      <c r="T2133" s="79"/>
    </row>
    <row r="2134" spans="2:20">
      <c r="B2134" s="79"/>
      <c r="C2134" s="79"/>
      <c r="D2134" s="79"/>
      <c r="E2134" s="79"/>
      <c r="F2134" s="79"/>
      <c r="G2134" s="79"/>
      <c r="H2134" s="79"/>
      <c r="I2134" s="79"/>
      <c r="J2134" s="79"/>
      <c r="K2134" s="79"/>
      <c r="L2134" s="79"/>
      <c r="M2134" s="79"/>
      <c r="N2134" s="79"/>
      <c r="O2134" s="79"/>
      <c r="P2134" s="79"/>
      <c r="Q2134" s="79"/>
      <c r="R2134" s="79"/>
      <c r="S2134" s="79"/>
      <c r="T2134" s="79"/>
    </row>
    <row r="2135" spans="2:20">
      <c r="B2135" s="79"/>
      <c r="C2135" s="79"/>
      <c r="D2135" s="79"/>
      <c r="E2135" s="79"/>
      <c r="F2135" s="79"/>
      <c r="G2135" s="79"/>
      <c r="H2135" s="79"/>
      <c r="I2135" s="79"/>
      <c r="J2135" s="79"/>
      <c r="K2135" s="79"/>
      <c r="L2135" s="79"/>
      <c r="M2135" s="79"/>
      <c r="N2135" s="79"/>
      <c r="O2135" s="79"/>
      <c r="P2135" s="79"/>
      <c r="Q2135" s="79"/>
      <c r="R2135" s="79"/>
      <c r="S2135" s="79"/>
      <c r="T2135" s="79"/>
    </row>
    <row r="2136" spans="2:20">
      <c r="B2136" s="79"/>
      <c r="C2136" s="79"/>
      <c r="D2136" s="79"/>
      <c r="E2136" s="79"/>
      <c r="F2136" s="79"/>
      <c r="G2136" s="79"/>
      <c r="H2136" s="79"/>
      <c r="I2136" s="79"/>
      <c r="J2136" s="79"/>
      <c r="K2136" s="79"/>
      <c r="L2136" s="79"/>
      <c r="M2136" s="79"/>
      <c r="N2136" s="79"/>
      <c r="O2136" s="79"/>
      <c r="P2136" s="79"/>
      <c r="Q2136" s="79"/>
      <c r="R2136" s="79"/>
      <c r="S2136" s="79"/>
      <c r="T2136" s="79"/>
    </row>
    <row r="2137" spans="2:20">
      <c r="B2137" s="79"/>
      <c r="C2137" s="79"/>
      <c r="D2137" s="79"/>
      <c r="E2137" s="79"/>
      <c r="F2137" s="79"/>
      <c r="G2137" s="79"/>
      <c r="H2137" s="79"/>
      <c r="I2137" s="79"/>
      <c r="J2137" s="79"/>
      <c r="K2137" s="79"/>
      <c r="L2137" s="79"/>
      <c r="M2137" s="79"/>
      <c r="N2137" s="79"/>
      <c r="O2137" s="79"/>
      <c r="P2137" s="79"/>
      <c r="Q2137" s="79"/>
      <c r="R2137" s="79"/>
      <c r="S2137" s="79"/>
      <c r="T2137" s="79"/>
    </row>
    <row r="2138" spans="2:20">
      <c r="B2138" s="79"/>
      <c r="C2138" s="79"/>
      <c r="D2138" s="79"/>
      <c r="E2138" s="79"/>
      <c r="F2138" s="79"/>
      <c r="G2138" s="79"/>
      <c r="H2138" s="79"/>
      <c r="I2138" s="79"/>
      <c r="J2138" s="79"/>
      <c r="K2138" s="79"/>
      <c r="L2138" s="79"/>
      <c r="M2138" s="79"/>
      <c r="N2138" s="79"/>
      <c r="O2138" s="79"/>
      <c r="P2138" s="79"/>
      <c r="Q2138" s="79"/>
      <c r="R2138" s="79"/>
      <c r="S2138" s="79"/>
      <c r="T2138" s="79"/>
    </row>
    <row r="2139" spans="2:20">
      <c r="B2139" s="79"/>
      <c r="C2139" s="79"/>
      <c r="D2139" s="79"/>
      <c r="E2139" s="79"/>
      <c r="F2139" s="79"/>
      <c r="G2139" s="79"/>
      <c r="H2139" s="79"/>
      <c r="I2139" s="79"/>
      <c r="J2139" s="79"/>
      <c r="K2139" s="79"/>
      <c r="L2139" s="79"/>
      <c r="M2139" s="79"/>
      <c r="N2139" s="79"/>
      <c r="O2139" s="79"/>
      <c r="P2139" s="79"/>
      <c r="Q2139" s="79"/>
      <c r="R2139" s="79"/>
      <c r="S2139" s="79"/>
      <c r="T2139" s="79"/>
    </row>
    <row r="2140" spans="2:20">
      <c r="B2140" s="79"/>
      <c r="C2140" s="79"/>
      <c r="D2140" s="79"/>
      <c r="E2140" s="79"/>
      <c r="F2140" s="79"/>
      <c r="G2140" s="79"/>
      <c r="H2140" s="79"/>
      <c r="I2140" s="79"/>
      <c r="J2140" s="79"/>
      <c r="K2140" s="79"/>
      <c r="L2140" s="79"/>
      <c r="M2140" s="79"/>
      <c r="N2140" s="79"/>
      <c r="O2140" s="79"/>
      <c r="P2140" s="79"/>
      <c r="Q2140" s="79"/>
      <c r="R2140" s="79"/>
      <c r="S2140" s="79"/>
      <c r="T2140" s="79"/>
    </row>
    <row r="2141" spans="2:20">
      <c r="B2141" s="79"/>
      <c r="C2141" s="79"/>
      <c r="D2141" s="79"/>
      <c r="E2141" s="79"/>
      <c r="F2141" s="79"/>
      <c r="G2141" s="79"/>
      <c r="H2141" s="79"/>
      <c r="I2141" s="79"/>
      <c r="J2141" s="79"/>
      <c r="K2141" s="79"/>
      <c r="L2141" s="79"/>
      <c r="M2141" s="79"/>
      <c r="N2141" s="79"/>
      <c r="O2141" s="79"/>
      <c r="P2141" s="79"/>
      <c r="Q2141" s="79"/>
      <c r="R2141" s="79"/>
      <c r="S2141" s="79"/>
      <c r="T2141" s="79"/>
    </row>
    <row r="2142" spans="2:20">
      <c r="B2142" s="79"/>
      <c r="C2142" s="79"/>
      <c r="D2142" s="79"/>
      <c r="E2142" s="79"/>
      <c r="F2142" s="79"/>
      <c r="G2142" s="79"/>
      <c r="H2142" s="79"/>
      <c r="I2142" s="79"/>
      <c r="J2142" s="79"/>
      <c r="K2142" s="79"/>
      <c r="L2142" s="79"/>
      <c r="M2142" s="79"/>
      <c r="N2142" s="79"/>
      <c r="O2142" s="79"/>
      <c r="P2142" s="79"/>
      <c r="Q2142" s="79"/>
      <c r="R2142" s="79"/>
      <c r="S2142" s="79"/>
      <c r="T2142" s="79"/>
    </row>
    <row r="2143" spans="2:20">
      <c r="B2143" s="79"/>
      <c r="C2143" s="79"/>
      <c r="D2143" s="79"/>
      <c r="E2143" s="79"/>
      <c r="F2143" s="79"/>
      <c r="G2143" s="79"/>
      <c r="H2143" s="79"/>
      <c r="I2143" s="79"/>
      <c r="J2143" s="79"/>
      <c r="K2143" s="79"/>
      <c r="L2143" s="79"/>
      <c r="M2143" s="79"/>
      <c r="N2143" s="79"/>
      <c r="O2143" s="79"/>
      <c r="P2143" s="79"/>
      <c r="Q2143" s="79"/>
      <c r="R2143" s="79"/>
      <c r="S2143" s="79"/>
      <c r="T2143" s="79"/>
    </row>
    <row r="2144" spans="2:20">
      <c r="B2144" s="79"/>
      <c r="C2144" s="79"/>
      <c r="D2144" s="79"/>
      <c r="E2144" s="79"/>
      <c r="F2144" s="79"/>
      <c r="G2144" s="79"/>
      <c r="H2144" s="79"/>
      <c r="I2144" s="79"/>
      <c r="J2144" s="79"/>
      <c r="K2144" s="79"/>
      <c r="L2144" s="79"/>
      <c r="M2144" s="79"/>
      <c r="N2144" s="79"/>
      <c r="O2144" s="79"/>
      <c r="P2144" s="79"/>
      <c r="Q2144" s="79"/>
      <c r="R2144" s="79"/>
      <c r="S2144" s="79"/>
      <c r="T2144" s="79"/>
    </row>
    <row r="2145" spans="2:20">
      <c r="B2145" s="79"/>
      <c r="C2145" s="79"/>
      <c r="D2145" s="79"/>
      <c r="E2145" s="79"/>
      <c r="F2145" s="79"/>
      <c r="G2145" s="79"/>
      <c r="H2145" s="79"/>
      <c r="I2145" s="79"/>
      <c r="J2145" s="79"/>
      <c r="K2145" s="79"/>
      <c r="L2145" s="79"/>
      <c r="M2145" s="79"/>
      <c r="N2145" s="79"/>
      <c r="O2145" s="79"/>
      <c r="P2145" s="79"/>
      <c r="Q2145" s="79"/>
      <c r="R2145" s="79"/>
      <c r="S2145" s="79"/>
      <c r="T2145" s="79"/>
    </row>
    <row r="2146" spans="2:20">
      <c r="B2146" s="79"/>
      <c r="C2146" s="79"/>
      <c r="D2146" s="79"/>
      <c r="E2146" s="79"/>
      <c r="F2146" s="79"/>
      <c r="G2146" s="79"/>
      <c r="H2146" s="79"/>
      <c r="I2146" s="79"/>
      <c r="J2146" s="79"/>
      <c r="K2146" s="79"/>
      <c r="L2146" s="79"/>
      <c r="M2146" s="79"/>
      <c r="N2146" s="79"/>
      <c r="O2146" s="79"/>
      <c r="P2146" s="79"/>
      <c r="Q2146" s="79"/>
      <c r="R2146" s="79"/>
      <c r="S2146" s="79"/>
      <c r="T2146" s="79"/>
    </row>
    <row r="2147" spans="2:20">
      <c r="B2147" s="79"/>
      <c r="C2147" s="79"/>
      <c r="D2147" s="79"/>
      <c r="E2147" s="79"/>
      <c r="F2147" s="79"/>
      <c r="G2147" s="79"/>
      <c r="H2147" s="79"/>
      <c r="I2147" s="79"/>
      <c r="J2147" s="79"/>
      <c r="K2147" s="79"/>
      <c r="L2147" s="79"/>
      <c r="M2147" s="79"/>
      <c r="N2147" s="79"/>
      <c r="O2147" s="79"/>
      <c r="P2147" s="79"/>
      <c r="Q2147" s="79"/>
      <c r="R2147" s="79"/>
      <c r="S2147" s="79"/>
      <c r="T2147" s="79"/>
    </row>
    <row r="2148" spans="2:20">
      <c r="B2148" s="79"/>
      <c r="C2148" s="79"/>
      <c r="D2148" s="79"/>
      <c r="E2148" s="79"/>
      <c r="F2148" s="79"/>
      <c r="G2148" s="79"/>
      <c r="H2148" s="79"/>
      <c r="I2148" s="79"/>
      <c r="J2148" s="79"/>
      <c r="K2148" s="79"/>
      <c r="L2148" s="79"/>
      <c r="M2148" s="79"/>
      <c r="N2148" s="79"/>
      <c r="O2148" s="79"/>
      <c r="P2148" s="79"/>
      <c r="Q2148" s="79"/>
      <c r="R2148" s="79"/>
      <c r="S2148" s="79"/>
      <c r="T2148" s="79"/>
    </row>
    <row r="2149" spans="2:20">
      <c r="B2149" s="79"/>
      <c r="C2149" s="79"/>
      <c r="D2149" s="79"/>
      <c r="E2149" s="79"/>
      <c r="F2149" s="79"/>
      <c r="G2149" s="79"/>
      <c r="H2149" s="79"/>
      <c r="I2149" s="79"/>
      <c r="J2149" s="79"/>
      <c r="K2149" s="79"/>
      <c r="L2149" s="79"/>
      <c r="M2149" s="79"/>
      <c r="N2149" s="79"/>
      <c r="O2149" s="79"/>
      <c r="P2149" s="79"/>
      <c r="Q2149" s="79"/>
      <c r="R2149" s="79"/>
      <c r="S2149" s="79"/>
      <c r="T2149" s="79"/>
    </row>
    <row r="2150" spans="2:20">
      <c r="B2150" s="79"/>
      <c r="C2150" s="79"/>
      <c r="D2150" s="79"/>
      <c r="E2150" s="79"/>
      <c r="F2150" s="79"/>
      <c r="G2150" s="79"/>
      <c r="H2150" s="79"/>
      <c r="I2150" s="79"/>
      <c r="J2150" s="79"/>
      <c r="K2150" s="79"/>
      <c r="L2150" s="79"/>
      <c r="M2150" s="79"/>
      <c r="N2150" s="79"/>
      <c r="O2150" s="79"/>
      <c r="P2150" s="79"/>
      <c r="Q2150" s="79"/>
      <c r="R2150" s="79"/>
      <c r="S2150" s="79"/>
      <c r="T2150" s="79"/>
    </row>
    <row r="2151" spans="2:20">
      <c r="B2151" s="79"/>
      <c r="C2151" s="79"/>
      <c r="D2151" s="79"/>
      <c r="E2151" s="79"/>
      <c r="F2151" s="79"/>
      <c r="G2151" s="79"/>
      <c r="H2151" s="79"/>
      <c r="I2151" s="79"/>
      <c r="J2151" s="79"/>
      <c r="K2151" s="79"/>
      <c r="L2151" s="79"/>
      <c r="M2151" s="79"/>
      <c r="N2151" s="79"/>
      <c r="O2151" s="79"/>
      <c r="P2151" s="79"/>
      <c r="Q2151" s="79"/>
      <c r="R2151" s="79"/>
      <c r="S2151" s="79"/>
      <c r="T2151" s="79"/>
    </row>
    <row r="2152" spans="2:20">
      <c r="B2152" s="79"/>
      <c r="C2152" s="79"/>
      <c r="D2152" s="79"/>
      <c r="E2152" s="79"/>
      <c r="F2152" s="79"/>
      <c r="G2152" s="79"/>
      <c r="H2152" s="79"/>
      <c r="I2152" s="79"/>
      <c r="J2152" s="79"/>
      <c r="K2152" s="79"/>
      <c r="L2152" s="79"/>
      <c r="M2152" s="79"/>
      <c r="N2152" s="79"/>
      <c r="O2152" s="79"/>
      <c r="P2152" s="79"/>
      <c r="Q2152" s="79"/>
      <c r="R2152" s="79"/>
      <c r="S2152" s="79"/>
      <c r="T2152" s="79"/>
    </row>
    <row r="2153" spans="2:20">
      <c r="B2153" s="79"/>
      <c r="C2153" s="79"/>
      <c r="D2153" s="79"/>
      <c r="E2153" s="79"/>
      <c r="F2153" s="79"/>
      <c r="G2153" s="79"/>
      <c r="H2153" s="79"/>
      <c r="I2153" s="79"/>
      <c r="J2153" s="79"/>
      <c r="K2153" s="79"/>
      <c r="L2153" s="79"/>
      <c r="M2153" s="79"/>
      <c r="N2153" s="79"/>
      <c r="O2153" s="79"/>
      <c r="P2153" s="79"/>
      <c r="Q2153" s="79"/>
      <c r="R2153" s="79"/>
      <c r="S2153" s="79"/>
      <c r="T2153" s="79"/>
    </row>
    <row r="2154" spans="2:20">
      <c r="B2154" s="79"/>
      <c r="C2154" s="79"/>
      <c r="D2154" s="79"/>
      <c r="E2154" s="79"/>
      <c r="F2154" s="79"/>
      <c r="G2154" s="79"/>
      <c r="H2154" s="79"/>
      <c r="I2154" s="79"/>
      <c r="J2154" s="79"/>
      <c r="K2154" s="79"/>
      <c r="L2154" s="79"/>
      <c r="M2154" s="79"/>
      <c r="N2154" s="79"/>
      <c r="O2154" s="79"/>
      <c r="P2154" s="79"/>
      <c r="Q2154" s="79"/>
      <c r="R2154" s="79"/>
      <c r="S2154" s="79"/>
      <c r="T2154" s="79"/>
    </row>
    <row r="2155" spans="2:20">
      <c r="B2155" s="79"/>
      <c r="C2155" s="79"/>
      <c r="D2155" s="79"/>
      <c r="E2155" s="79"/>
      <c r="F2155" s="79"/>
      <c r="G2155" s="79"/>
      <c r="H2155" s="79"/>
      <c r="I2155" s="79"/>
      <c r="J2155" s="79"/>
      <c r="K2155" s="79"/>
      <c r="L2155" s="79"/>
      <c r="M2155" s="79"/>
      <c r="N2155" s="79"/>
      <c r="O2155" s="79"/>
      <c r="P2155" s="79"/>
      <c r="Q2155" s="79"/>
      <c r="R2155" s="79"/>
      <c r="S2155" s="79"/>
      <c r="T2155" s="79"/>
    </row>
    <row r="2156" spans="2:20">
      <c r="B2156" s="79"/>
      <c r="C2156" s="79"/>
      <c r="D2156" s="79"/>
      <c r="E2156" s="79"/>
      <c r="F2156" s="79"/>
      <c r="G2156" s="79"/>
      <c r="H2156" s="79"/>
      <c r="I2156" s="79"/>
      <c r="J2156" s="79"/>
      <c r="K2156" s="79"/>
      <c r="L2156" s="79"/>
      <c r="M2156" s="79"/>
      <c r="N2156" s="79"/>
      <c r="O2156" s="79"/>
      <c r="P2156" s="79"/>
      <c r="Q2156" s="79"/>
      <c r="R2156" s="79"/>
      <c r="S2156" s="79"/>
      <c r="T2156" s="79"/>
    </row>
    <row r="2157" spans="2:20">
      <c r="B2157" s="79"/>
      <c r="C2157" s="79"/>
      <c r="D2157" s="79"/>
      <c r="E2157" s="79"/>
      <c r="F2157" s="79"/>
      <c r="G2157" s="79"/>
      <c r="H2157" s="79"/>
      <c r="I2157" s="79"/>
      <c r="J2157" s="79"/>
      <c r="K2157" s="79"/>
      <c r="L2157" s="79"/>
      <c r="M2157" s="79"/>
      <c r="N2157" s="79"/>
      <c r="O2157" s="79"/>
      <c r="P2157" s="79"/>
      <c r="Q2157" s="79"/>
      <c r="R2157" s="79"/>
      <c r="S2157" s="79"/>
      <c r="T2157" s="79"/>
    </row>
    <row r="2158" spans="2:20">
      <c r="B2158" s="79"/>
      <c r="C2158" s="79"/>
      <c r="D2158" s="79"/>
      <c r="E2158" s="79"/>
      <c r="F2158" s="79"/>
      <c r="G2158" s="79"/>
      <c r="H2158" s="79"/>
      <c r="I2158" s="79"/>
      <c r="J2158" s="79"/>
      <c r="K2158" s="79"/>
      <c r="L2158" s="79"/>
      <c r="M2158" s="79"/>
      <c r="N2158" s="79"/>
      <c r="O2158" s="79"/>
      <c r="P2158" s="79"/>
      <c r="Q2158" s="79"/>
      <c r="R2158" s="79"/>
      <c r="S2158" s="79"/>
      <c r="T2158" s="79"/>
    </row>
    <row r="2159" spans="2:20">
      <c r="B2159" s="79"/>
      <c r="C2159" s="79"/>
      <c r="D2159" s="79"/>
      <c r="E2159" s="79"/>
      <c r="F2159" s="79"/>
      <c r="G2159" s="79"/>
      <c r="H2159" s="79"/>
      <c r="I2159" s="79"/>
      <c r="J2159" s="79"/>
      <c r="K2159" s="79"/>
      <c r="L2159" s="79"/>
      <c r="M2159" s="79"/>
      <c r="N2159" s="79"/>
      <c r="O2159" s="79"/>
      <c r="P2159" s="79"/>
      <c r="Q2159" s="79"/>
      <c r="R2159" s="79"/>
      <c r="S2159" s="79"/>
      <c r="T2159" s="79"/>
    </row>
    <row r="2160" spans="2:20">
      <c r="B2160" s="79"/>
      <c r="C2160" s="79"/>
      <c r="D2160" s="79"/>
      <c r="E2160" s="79"/>
      <c r="F2160" s="79"/>
      <c r="G2160" s="79"/>
      <c r="H2160" s="79"/>
      <c r="I2160" s="79"/>
      <c r="J2160" s="79"/>
      <c r="K2160" s="79"/>
      <c r="L2160" s="79"/>
      <c r="M2160" s="79"/>
      <c r="N2160" s="79"/>
      <c r="O2160" s="79"/>
      <c r="P2160" s="79"/>
      <c r="Q2160" s="79"/>
      <c r="R2160" s="79"/>
      <c r="S2160" s="79"/>
      <c r="T2160" s="79"/>
    </row>
    <row r="2161" spans="2:20">
      <c r="B2161" s="79"/>
      <c r="C2161" s="79"/>
      <c r="D2161" s="79"/>
      <c r="E2161" s="79"/>
      <c r="F2161" s="79"/>
      <c r="G2161" s="79"/>
      <c r="H2161" s="79"/>
      <c r="I2161" s="79"/>
      <c r="J2161" s="79"/>
      <c r="K2161" s="79"/>
      <c r="L2161" s="79"/>
      <c r="M2161" s="79"/>
      <c r="N2161" s="79"/>
      <c r="O2161" s="79"/>
      <c r="P2161" s="79"/>
      <c r="Q2161" s="79"/>
      <c r="R2161" s="79"/>
      <c r="S2161" s="79"/>
      <c r="T2161" s="79"/>
    </row>
    <row r="2162" spans="2:20">
      <c r="B2162" s="79"/>
      <c r="C2162" s="79"/>
      <c r="D2162" s="79"/>
      <c r="E2162" s="79"/>
      <c r="F2162" s="79"/>
      <c r="G2162" s="79"/>
      <c r="H2162" s="79"/>
      <c r="I2162" s="79"/>
      <c r="J2162" s="79"/>
      <c r="K2162" s="79"/>
      <c r="L2162" s="79"/>
      <c r="M2162" s="79"/>
      <c r="N2162" s="79"/>
      <c r="O2162" s="79"/>
      <c r="P2162" s="79"/>
      <c r="Q2162" s="79"/>
      <c r="R2162" s="79"/>
      <c r="S2162" s="79"/>
      <c r="T2162" s="79"/>
    </row>
    <row r="2163" spans="2:20">
      <c r="B2163" s="79"/>
      <c r="C2163" s="79"/>
      <c r="D2163" s="79"/>
      <c r="E2163" s="79"/>
      <c r="F2163" s="79"/>
      <c r="G2163" s="79"/>
      <c r="H2163" s="79"/>
      <c r="I2163" s="79"/>
      <c r="J2163" s="79"/>
      <c r="K2163" s="79"/>
      <c r="L2163" s="79"/>
      <c r="M2163" s="79"/>
      <c r="N2163" s="79"/>
      <c r="O2163" s="79"/>
      <c r="P2163" s="79"/>
      <c r="Q2163" s="79"/>
      <c r="R2163" s="79"/>
      <c r="S2163" s="79"/>
      <c r="T2163" s="79"/>
    </row>
    <row r="2164" spans="2:20">
      <c r="B2164" s="79"/>
      <c r="C2164" s="79"/>
      <c r="D2164" s="79"/>
      <c r="E2164" s="79"/>
      <c r="F2164" s="79"/>
      <c r="G2164" s="79"/>
      <c r="H2164" s="79"/>
      <c r="I2164" s="79"/>
      <c r="J2164" s="79"/>
      <c r="K2164" s="79"/>
      <c r="L2164" s="79"/>
      <c r="M2164" s="79"/>
      <c r="N2164" s="79"/>
      <c r="O2164" s="79"/>
      <c r="P2164" s="79"/>
      <c r="Q2164" s="79"/>
      <c r="R2164" s="79"/>
      <c r="S2164" s="79"/>
      <c r="T2164" s="79"/>
    </row>
    <row r="2165" spans="2:20">
      <c r="B2165" s="79"/>
      <c r="C2165" s="79"/>
      <c r="D2165" s="79"/>
      <c r="E2165" s="79"/>
      <c r="F2165" s="79"/>
      <c r="G2165" s="79"/>
      <c r="H2165" s="79"/>
      <c r="I2165" s="79"/>
      <c r="J2165" s="79"/>
      <c r="K2165" s="79"/>
      <c r="L2165" s="79"/>
      <c r="M2165" s="79"/>
      <c r="N2165" s="79"/>
      <c r="O2165" s="79"/>
      <c r="P2165" s="79"/>
      <c r="Q2165" s="79"/>
      <c r="R2165" s="79"/>
      <c r="S2165" s="79"/>
      <c r="T2165" s="79"/>
    </row>
    <row r="2166" spans="2:20">
      <c r="B2166" s="79"/>
      <c r="C2166" s="79"/>
      <c r="D2166" s="79"/>
      <c r="E2166" s="79"/>
      <c r="F2166" s="79"/>
      <c r="G2166" s="79"/>
      <c r="H2166" s="79"/>
      <c r="I2166" s="79"/>
      <c r="J2166" s="79"/>
      <c r="K2166" s="79"/>
      <c r="L2166" s="79"/>
      <c r="M2166" s="79"/>
      <c r="N2166" s="79"/>
      <c r="O2166" s="79"/>
      <c r="P2166" s="79"/>
      <c r="Q2166" s="79"/>
      <c r="R2166" s="79"/>
      <c r="S2166" s="79"/>
      <c r="T2166" s="79"/>
    </row>
    <row r="2167" spans="2:20">
      <c r="B2167" s="79"/>
      <c r="C2167" s="79"/>
      <c r="D2167" s="79"/>
      <c r="E2167" s="79"/>
      <c r="F2167" s="79"/>
      <c r="G2167" s="79"/>
      <c r="H2167" s="79"/>
      <c r="I2167" s="79"/>
      <c r="J2167" s="79"/>
      <c r="K2167" s="79"/>
      <c r="L2167" s="79"/>
      <c r="M2167" s="79"/>
      <c r="N2167" s="79"/>
      <c r="O2167" s="79"/>
      <c r="P2167" s="79"/>
      <c r="Q2167" s="79"/>
      <c r="R2167" s="79"/>
      <c r="S2167" s="79"/>
      <c r="T2167" s="79"/>
    </row>
    <row r="2168" spans="2:20">
      <c r="B2168" s="79"/>
      <c r="C2168" s="79"/>
      <c r="D2168" s="79"/>
      <c r="E2168" s="79"/>
      <c r="F2168" s="79"/>
      <c r="G2168" s="79"/>
      <c r="H2168" s="79"/>
      <c r="I2168" s="79"/>
      <c r="J2168" s="79"/>
      <c r="K2168" s="79"/>
      <c r="L2168" s="79"/>
      <c r="M2168" s="79"/>
      <c r="N2168" s="79"/>
      <c r="O2168" s="79"/>
      <c r="P2168" s="79"/>
      <c r="Q2168" s="79"/>
      <c r="R2168" s="79"/>
      <c r="S2168" s="79"/>
      <c r="T2168" s="79"/>
    </row>
    <row r="2169" spans="2:20">
      <c r="B2169" s="79"/>
      <c r="C2169" s="79"/>
      <c r="D2169" s="79"/>
      <c r="E2169" s="79"/>
      <c r="F2169" s="79"/>
      <c r="G2169" s="79"/>
      <c r="H2169" s="79"/>
      <c r="I2169" s="79"/>
      <c r="J2169" s="79"/>
      <c r="K2169" s="79"/>
      <c r="L2169" s="79"/>
      <c r="M2169" s="79"/>
      <c r="N2169" s="79"/>
      <c r="O2169" s="79"/>
      <c r="P2169" s="79"/>
      <c r="Q2169" s="79"/>
      <c r="R2169" s="79"/>
      <c r="S2169" s="79"/>
      <c r="T2169" s="79"/>
    </row>
    <row r="2170" spans="2:20">
      <c r="B2170" s="79"/>
      <c r="C2170" s="79"/>
      <c r="D2170" s="79"/>
      <c r="E2170" s="79"/>
      <c r="F2170" s="79"/>
      <c r="G2170" s="79"/>
      <c r="H2170" s="79"/>
      <c r="I2170" s="79"/>
      <c r="J2170" s="79"/>
      <c r="K2170" s="79"/>
      <c r="L2170" s="79"/>
      <c r="M2170" s="79"/>
      <c r="N2170" s="79"/>
      <c r="O2170" s="79"/>
      <c r="P2170" s="79"/>
      <c r="Q2170" s="79"/>
      <c r="R2170" s="79"/>
      <c r="S2170" s="79"/>
      <c r="T2170" s="79"/>
    </row>
    <row r="2171" spans="2:20">
      <c r="B2171" s="79"/>
      <c r="C2171" s="79"/>
      <c r="D2171" s="79"/>
      <c r="E2171" s="79"/>
      <c r="F2171" s="79"/>
      <c r="G2171" s="79"/>
      <c r="H2171" s="79"/>
      <c r="I2171" s="79"/>
      <c r="J2171" s="79"/>
      <c r="K2171" s="79"/>
      <c r="L2171" s="79"/>
      <c r="M2171" s="79"/>
      <c r="N2171" s="79"/>
      <c r="O2171" s="79"/>
      <c r="P2171" s="79"/>
      <c r="Q2171" s="79"/>
      <c r="R2171" s="79"/>
      <c r="S2171" s="79"/>
      <c r="T2171" s="79"/>
    </row>
    <row r="2172" spans="2:20">
      <c r="B2172" s="79"/>
      <c r="C2172" s="79"/>
      <c r="D2172" s="79"/>
      <c r="E2172" s="79"/>
      <c r="F2172" s="79"/>
      <c r="G2172" s="79"/>
      <c r="H2172" s="79"/>
      <c r="I2172" s="79"/>
      <c r="J2172" s="79"/>
      <c r="K2172" s="79"/>
      <c r="L2172" s="79"/>
      <c r="M2172" s="79"/>
      <c r="N2172" s="79"/>
      <c r="O2172" s="79"/>
      <c r="P2172" s="79"/>
      <c r="Q2172" s="79"/>
      <c r="R2172" s="79"/>
      <c r="S2172" s="79"/>
      <c r="T2172" s="79"/>
    </row>
    <row r="2173" spans="2:20">
      <c r="B2173" s="79"/>
      <c r="C2173" s="79"/>
      <c r="D2173" s="79"/>
      <c r="E2173" s="79"/>
      <c r="F2173" s="79"/>
      <c r="G2173" s="79"/>
      <c r="H2173" s="79"/>
      <c r="I2173" s="79"/>
      <c r="J2173" s="79"/>
      <c r="K2173" s="79"/>
      <c r="L2173" s="79"/>
      <c r="M2173" s="79"/>
      <c r="N2173" s="79"/>
      <c r="O2173" s="79"/>
      <c r="P2173" s="79"/>
      <c r="Q2173" s="79"/>
      <c r="R2173" s="79"/>
      <c r="S2173" s="79"/>
      <c r="T2173" s="79"/>
    </row>
    <row r="2174" spans="2:20">
      <c r="B2174" s="79"/>
      <c r="C2174" s="79"/>
      <c r="D2174" s="79"/>
      <c r="E2174" s="79"/>
      <c r="F2174" s="79"/>
      <c r="G2174" s="79"/>
      <c r="H2174" s="79"/>
      <c r="I2174" s="79"/>
      <c r="J2174" s="79"/>
      <c r="K2174" s="79"/>
      <c r="L2174" s="79"/>
      <c r="M2174" s="79"/>
      <c r="N2174" s="79"/>
      <c r="O2174" s="79"/>
      <c r="P2174" s="79"/>
      <c r="Q2174" s="79"/>
      <c r="R2174" s="79"/>
      <c r="S2174" s="79"/>
      <c r="T2174" s="79"/>
    </row>
    <row r="2175" spans="2:20">
      <c r="B2175" s="79"/>
      <c r="C2175" s="79"/>
      <c r="D2175" s="79"/>
      <c r="E2175" s="79"/>
      <c r="F2175" s="79"/>
      <c r="G2175" s="79"/>
      <c r="H2175" s="79"/>
      <c r="I2175" s="79"/>
      <c r="J2175" s="79"/>
      <c r="K2175" s="79"/>
      <c r="L2175" s="79"/>
      <c r="M2175" s="79"/>
      <c r="N2175" s="79"/>
      <c r="O2175" s="79"/>
      <c r="P2175" s="79"/>
      <c r="Q2175" s="79"/>
      <c r="R2175" s="79"/>
      <c r="S2175" s="79"/>
      <c r="T2175" s="79"/>
    </row>
    <row r="2176" spans="2:20">
      <c r="B2176" s="79"/>
      <c r="C2176" s="79"/>
      <c r="D2176" s="79"/>
      <c r="E2176" s="79"/>
      <c r="F2176" s="79"/>
      <c r="G2176" s="79"/>
      <c r="H2176" s="79"/>
      <c r="I2176" s="79"/>
      <c r="J2176" s="79"/>
      <c r="K2176" s="79"/>
      <c r="L2176" s="79"/>
      <c r="M2176" s="79"/>
      <c r="N2176" s="79"/>
      <c r="O2176" s="79"/>
      <c r="P2176" s="79"/>
      <c r="Q2176" s="79"/>
      <c r="R2176" s="79"/>
      <c r="S2176" s="79"/>
      <c r="T2176" s="79"/>
    </row>
    <row r="2177" spans="2:20">
      <c r="B2177" s="79"/>
      <c r="C2177" s="79"/>
      <c r="D2177" s="79"/>
      <c r="E2177" s="79"/>
      <c r="F2177" s="79"/>
      <c r="G2177" s="79"/>
      <c r="H2177" s="79"/>
      <c r="I2177" s="79"/>
      <c r="J2177" s="79"/>
      <c r="K2177" s="79"/>
      <c r="L2177" s="79"/>
      <c r="M2177" s="79"/>
      <c r="N2177" s="79"/>
      <c r="O2177" s="79"/>
      <c r="P2177" s="79"/>
      <c r="Q2177" s="79"/>
      <c r="R2177" s="79"/>
      <c r="S2177" s="79"/>
      <c r="T2177" s="79"/>
    </row>
    <row r="2178" spans="2:20">
      <c r="B2178" s="79"/>
      <c r="C2178" s="79"/>
      <c r="D2178" s="79"/>
      <c r="E2178" s="79"/>
      <c r="F2178" s="79"/>
      <c r="G2178" s="79"/>
      <c r="H2178" s="79"/>
      <c r="I2178" s="79"/>
      <c r="J2178" s="79"/>
      <c r="K2178" s="79"/>
      <c r="L2178" s="79"/>
      <c r="M2178" s="79"/>
      <c r="N2178" s="79"/>
      <c r="O2178" s="79"/>
      <c r="P2178" s="79"/>
      <c r="Q2178" s="79"/>
      <c r="R2178" s="79"/>
      <c r="S2178" s="79"/>
      <c r="T2178" s="79"/>
    </row>
    <row r="2179" spans="2:20">
      <c r="B2179" s="79"/>
      <c r="C2179" s="79"/>
      <c r="D2179" s="79"/>
      <c r="E2179" s="79"/>
      <c r="F2179" s="79"/>
      <c r="G2179" s="79"/>
      <c r="H2179" s="79"/>
      <c r="I2179" s="79"/>
      <c r="J2179" s="79"/>
      <c r="K2179" s="79"/>
      <c r="L2179" s="79"/>
      <c r="M2179" s="79"/>
      <c r="N2179" s="79"/>
      <c r="O2179" s="79"/>
      <c r="P2179" s="79"/>
      <c r="Q2179" s="79"/>
      <c r="R2179" s="79"/>
      <c r="S2179" s="79"/>
      <c r="T2179" s="79"/>
    </row>
    <row r="2180" spans="2:20">
      <c r="B2180" s="79"/>
      <c r="C2180" s="79"/>
      <c r="D2180" s="79"/>
      <c r="E2180" s="79"/>
      <c r="F2180" s="79"/>
      <c r="G2180" s="79"/>
      <c r="H2180" s="79"/>
      <c r="I2180" s="79"/>
      <c r="J2180" s="79"/>
      <c r="K2180" s="79"/>
      <c r="L2180" s="79"/>
      <c r="M2180" s="79"/>
      <c r="N2180" s="79"/>
      <c r="O2180" s="79"/>
      <c r="P2180" s="79"/>
      <c r="Q2180" s="79"/>
      <c r="R2180" s="79"/>
      <c r="S2180" s="79"/>
      <c r="T2180" s="79"/>
    </row>
    <row r="2181" spans="2:20">
      <c r="B2181" s="79"/>
      <c r="C2181" s="79"/>
      <c r="D2181" s="79"/>
      <c r="E2181" s="79"/>
      <c r="F2181" s="79"/>
      <c r="G2181" s="79"/>
      <c r="H2181" s="79"/>
      <c r="I2181" s="79"/>
      <c r="J2181" s="79"/>
      <c r="K2181" s="79"/>
      <c r="L2181" s="79"/>
      <c r="M2181" s="79"/>
      <c r="N2181" s="79"/>
      <c r="O2181" s="79"/>
      <c r="P2181" s="79"/>
      <c r="Q2181" s="79"/>
      <c r="R2181" s="79"/>
      <c r="S2181" s="79"/>
      <c r="T2181" s="79"/>
    </row>
    <row r="2182" spans="2:20">
      <c r="B2182" s="79"/>
      <c r="C2182" s="79"/>
      <c r="D2182" s="79"/>
      <c r="E2182" s="79"/>
      <c r="F2182" s="79"/>
      <c r="G2182" s="79"/>
      <c r="H2182" s="79"/>
      <c r="I2182" s="79"/>
      <c r="J2182" s="79"/>
      <c r="K2182" s="79"/>
      <c r="L2182" s="79"/>
      <c r="M2182" s="79"/>
      <c r="N2182" s="79"/>
      <c r="O2182" s="79"/>
      <c r="P2182" s="79"/>
      <c r="Q2182" s="79"/>
      <c r="R2182" s="79"/>
      <c r="S2182" s="79"/>
      <c r="T2182" s="79"/>
    </row>
    <row r="2183" spans="2:20">
      <c r="B2183" s="79"/>
      <c r="C2183" s="79"/>
      <c r="D2183" s="79"/>
      <c r="E2183" s="79"/>
      <c r="F2183" s="79"/>
      <c r="G2183" s="79"/>
      <c r="H2183" s="79"/>
      <c r="I2183" s="79"/>
      <c r="J2183" s="79"/>
      <c r="K2183" s="79"/>
      <c r="L2183" s="79"/>
      <c r="M2183" s="79"/>
      <c r="N2183" s="79"/>
      <c r="O2183" s="79"/>
      <c r="P2183" s="79"/>
      <c r="Q2183" s="79"/>
      <c r="R2183" s="79"/>
      <c r="S2183" s="79"/>
      <c r="T2183" s="79"/>
    </row>
    <row r="2184" spans="2:20">
      <c r="B2184" s="79"/>
      <c r="C2184" s="79"/>
      <c r="D2184" s="79"/>
      <c r="E2184" s="79"/>
      <c r="F2184" s="79"/>
      <c r="G2184" s="79"/>
      <c r="H2184" s="79"/>
      <c r="I2184" s="79"/>
      <c r="J2184" s="79"/>
      <c r="K2184" s="79"/>
      <c r="L2184" s="79"/>
      <c r="M2184" s="79"/>
      <c r="N2184" s="79"/>
      <c r="O2184" s="79"/>
      <c r="P2184" s="79"/>
      <c r="Q2184" s="79"/>
      <c r="R2184" s="79"/>
      <c r="S2184" s="79"/>
      <c r="T2184" s="79"/>
    </row>
    <row r="2185" spans="2:20">
      <c r="B2185" s="79"/>
      <c r="C2185" s="79"/>
      <c r="D2185" s="79"/>
      <c r="E2185" s="79"/>
      <c r="F2185" s="79"/>
      <c r="G2185" s="79"/>
      <c r="H2185" s="79"/>
      <c r="I2185" s="79"/>
      <c r="J2185" s="79"/>
      <c r="K2185" s="79"/>
      <c r="L2185" s="79"/>
      <c r="M2185" s="79"/>
      <c r="N2185" s="79"/>
      <c r="O2185" s="79"/>
      <c r="P2185" s="79"/>
      <c r="Q2185" s="79"/>
      <c r="R2185" s="79"/>
      <c r="S2185" s="79"/>
      <c r="T2185" s="79"/>
    </row>
    <row r="2186" spans="2:20">
      <c r="B2186" s="79"/>
      <c r="C2186" s="79"/>
      <c r="D2186" s="79"/>
      <c r="E2186" s="79"/>
      <c r="F2186" s="79"/>
      <c r="G2186" s="79"/>
      <c r="H2186" s="79"/>
      <c r="I2186" s="79"/>
      <c r="J2186" s="79"/>
      <c r="K2186" s="79"/>
      <c r="L2186" s="79"/>
      <c r="M2186" s="79"/>
      <c r="N2186" s="79"/>
      <c r="O2186" s="79"/>
      <c r="P2186" s="79"/>
      <c r="Q2186" s="79"/>
      <c r="R2186" s="79"/>
      <c r="S2186" s="79"/>
      <c r="T2186" s="79"/>
    </row>
    <row r="2187" spans="2:20">
      <c r="B2187" s="79"/>
      <c r="C2187" s="79"/>
      <c r="D2187" s="79"/>
      <c r="E2187" s="79"/>
      <c r="F2187" s="79"/>
      <c r="G2187" s="79"/>
      <c r="H2187" s="79"/>
      <c r="I2187" s="79"/>
      <c r="J2187" s="79"/>
      <c r="K2187" s="79"/>
      <c r="L2187" s="79"/>
      <c r="M2187" s="79"/>
      <c r="N2187" s="79"/>
      <c r="O2187" s="79"/>
      <c r="P2187" s="79"/>
      <c r="Q2187" s="79"/>
      <c r="R2187" s="79"/>
      <c r="S2187" s="79"/>
      <c r="T2187" s="79"/>
    </row>
    <row r="2188" spans="2:20">
      <c r="B2188" s="79"/>
      <c r="C2188" s="79"/>
      <c r="D2188" s="79"/>
      <c r="E2188" s="79"/>
      <c r="F2188" s="79"/>
      <c r="G2188" s="79"/>
      <c r="H2188" s="79"/>
      <c r="I2188" s="79"/>
      <c r="J2188" s="79"/>
      <c r="K2188" s="79"/>
      <c r="L2188" s="79"/>
      <c r="M2188" s="79"/>
      <c r="N2188" s="79"/>
      <c r="O2188" s="79"/>
      <c r="P2188" s="79"/>
      <c r="Q2188" s="79"/>
      <c r="R2188" s="79"/>
      <c r="S2188" s="79"/>
      <c r="T2188" s="79"/>
    </row>
    <row r="2189" spans="2:20">
      <c r="B2189" s="79"/>
      <c r="C2189" s="79"/>
      <c r="D2189" s="79"/>
      <c r="E2189" s="79"/>
      <c r="F2189" s="79"/>
      <c r="G2189" s="79"/>
      <c r="H2189" s="79"/>
      <c r="I2189" s="79"/>
      <c r="J2189" s="79"/>
      <c r="K2189" s="79"/>
      <c r="L2189" s="79"/>
      <c r="M2189" s="79"/>
      <c r="N2189" s="79"/>
      <c r="O2189" s="79"/>
      <c r="P2189" s="79"/>
      <c r="Q2189" s="79"/>
      <c r="R2189" s="79"/>
      <c r="S2189" s="79"/>
      <c r="T2189" s="79"/>
    </row>
    <row r="2190" spans="2:20">
      <c r="B2190" s="79"/>
      <c r="C2190" s="79"/>
      <c r="D2190" s="79"/>
      <c r="E2190" s="79"/>
      <c r="F2190" s="79"/>
      <c r="G2190" s="79"/>
      <c r="H2190" s="79"/>
      <c r="I2190" s="79"/>
      <c r="J2190" s="79"/>
      <c r="K2190" s="79"/>
      <c r="L2190" s="79"/>
      <c r="M2190" s="79"/>
      <c r="N2190" s="79"/>
      <c r="O2190" s="79"/>
      <c r="P2190" s="79"/>
      <c r="Q2190" s="79"/>
      <c r="R2190" s="79"/>
      <c r="S2190" s="79"/>
      <c r="T2190" s="79"/>
    </row>
    <row r="2191" spans="2:20">
      <c r="B2191" s="79"/>
      <c r="C2191" s="79"/>
      <c r="D2191" s="79"/>
      <c r="E2191" s="79"/>
      <c r="F2191" s="79"/>
      <c r="G2191" s="79"/>
      <c r="H2191" s="79"/>
      <c r="I2191" s="79"/>
      <c r="J2191" s="79"/>
      <c r="K2191" s="79"/>
      <c r="L2191" s="79"/>
      <c r="M2191" s="79"/>
      <c r="N2191" s="79"/>
      <c r="O2191" s="79"/>
      <c r="P2191" s="79"/>
      <c r="Q2191" s="79"/>
      <c r="R2191" s="79"/>
      <c r="S2191" s="79"/>
      <c r="T2191" s="79"/>
    </row>
    <row r="2192" spans="2:20">
      <c r="B2192" s="79"/>
      <c r="C2192" s="79"/>
      <c r="D2192" s="79"/>
      <c r="E2192" s="79"/>
      <c r="F2192" s="79"/>
      <c r="G2192" s="79"/>
      <c r="H2192" s="79"/>
      <c r="I2192" s="79"/>
      <c r="J2192" s="79"/>
      <c r="K2192" s="79"/>
      <c r="L2192" s="79"/>
      <c r="M2192" s="79"/>
      <c r="N2192" s="79"/>
      <c r="O2192" s="79"/>
      <c r="P2192" s="79"/>
      <c r="Q2192" s="79"/>
      <c r="R2192" s="79"/>
      <c r="S2192" s="79"/>
      <c r="T2192" s="79"/>
    </row>
    <row r="2193" spans="2:20">
      <c r="B2193" s="79"/>
      <c r="C2193" s="79"/>
      <c r="D2193" s="79"/>
      <c r="E2193" s="79"/>
      <c r="F2193" s="79"/>
      <c r="G2193" s="79"/>
      <c r="H2193" s="79"/>
      <c r="I2193" s="79"/>
      <c r="J2193" s="79"/>
      <c r="K2193" s="79"/>
      <c r="L2193" s="79"/>
      <c r="M2193" s="79"/>
      <c r="N2193" s="79"/>
      <c r="O2193" s="79"/>
      <c r="P2193" s="79"/>
      <c r="Q2193" s="79"/>
      <c r="R2193" s="79"/>
      <c r="S2193" s="79"/>
      <c r="T2193" s="79"/>
    </row>
    <row r="2194" spans="2:20">
      <c r="B2194" s="79"/>
      <c r="C2194" s="79"/>
      <c r="D2194" s="79"/>
      <c r="E2194" s="79"/>
      <c r="F2194" s="79"/>
      <c r="G2194" s="79"/>
      <c r="H2194" s="79"/>
      <c r="I2194" s="79"/>
      <c r="J2194" s="79"/>
      <c r="K2194" s="79"/>
      <c r="L2194" s="79"/>
      <c r="M2194" s="79"/>
      <c r="N2194" s="79"/>
      <c r="O2194" s="79"/>
      <c r="P2194" s="79"/>
      <c r="Q2194" s="79"/>
      <c r="R2194" s="79"/>
      <c r="S2194" s="79"/>
      <c r="T2194" s="79"/>
    </row>
    <row r="2195" spans="2:20">
      <c r="B2195" s="79"/>
      <c r="C2195" s="79"/>
      <c r="D2195" s="79"/>
      <c r="E2195" s="79"/>
      <c r="F2195" s="79"/>
      <c r="G2195" s="79"/>
      <c r="H2195" s="79"/>
      <c r="I2195" s="79"/>
      <c r="J2195" s="79"/>
      <c r="K2195" s="79"/>
      <c r="L2195" s="79"/>
      <c r="M2195" s="79"/>
      <c r="N2195" s="79"/>
      <c r="O2195" s="79"/>
      <c r="P2195" s="79"/>
      <c r="Q2195" s="79"/>
      <c r="R2195" s="79"/>
      <c r="S2195" s="79"/>
      <c r="T2195" s="79"/>
    </row>
    <row r="2196" spans="2:20">
      <c r="B2196" s="79"/>
      <c r="C2196" s="79"/>
      <c r="D2196" s="79"/>
      <c r="E2196" s="79"/>
      <c r="F2196" s="79"/>
      <c r="G2196" s="79"/>
      <c r="H2196" s="79"/>
      <c r="I2196" s="79"/>
      <c r="J2196" s="79"/>
      <c r="K2196" s="79"/>
      <c r="L2196" s="79"/>
      <c r="M2196" s="79"/>
      <c r="N2196" s="79"/>
      <c r="O2196" s="79"/>
      <c r="P2196" s="79"/>
      <c r="Q2196" s="79"/>
      <c r="R2196" s="79"/>
      <c r="S2196" s="79"/>
      <c r="T2196" s="79"/>
    </row>
    <row r="2197" spans="2:20">
      <c r="B2197" s="79"/>
      <c r="C2197" s="79"/>
      <c r="D2197" s="79"/>
      <c r="E2197" s="79"/>
      <c r="F2197" s="79"/>
      <c r="G2197" s="79"/>
      <c r="H2197" s="79"/>
      <c r="I2197" s="79"/>
      <c r="J2197" s="79"/>
      <c r="K2197" s="79"/>
      <c r="L2197" s="79"/>
      <c r="M2197" s="79"/>
      <c r="N2197" s="79"/>
      <c r="O2197" s="79"/>
      <c r="P2197" s="79"/>
      <c r="Q2197" s="79"/>
      <c r="R2197" s="79"/>
      <c r="S2197" s="79"/>
      <c r="T2197" s="79"/>
    </row>
    <row r="2198" spans="2:20">
      <c r="B2198" s="79"/>
      <c r="C2198" s="79"/>
      <c r="D2198" s="79"/>
      <c r="E2198" s="79"/>
      <c r="F2198" s="79"/>
      <c r="G2198" s="79"/>
      <c r="H2198" s="79"/>
      <c r="I2198" s="79"/>
      <c r="J2198" s="79"/>
      <c r="K2198" s="79"/>
      <c r="L2198" s="79"/>
      <c r="M2198" s="79"/>
      <c r="N2198" s="79"/>
      <c r="O2198" s="79"/>
      <c r="P2198" s="79"/>
      <c r="Q2198" s="79"/>
      <c r="R2198" s="79"/>
      <c r="S2198" s="79"/>
      <c r="T2198" s="79"/>
    </row>
    <row r="2199" spans="2:20">
      <c r="B2199" s="79"/>
      <c r="C2199" s="79"/>
      <c r="D2199" s="79"/>
      <c r="E2199" s="79"/>
      <c r="F2199" s="79"/>
      <c r="G2199" s="79"/>
      <c r="H2199" s="79"/>
      <c r="I2199" s="79"/>
      <c r="J2199" s="79"/>
      <c r="K2199" s="79"/>
      <c r="L2199" s="79"/>
      <c r="M2199" s="79"/>
      <c r="N2199" s="79"/>
      <c r="O2199" s="79"/>
      <c r="P2199" s="79"/>
      <c r="Q2199" s="79"/>
      <c r="R2199" s="79"/>
      <c r="S2199" s="79"/>
      <c r="T2199" s="79"/>
    </row>
    <row r="2200" spans="2:20">
      <c r="B2200" s="79"/>
      <c r="C2200" s="79"/>
      <c r="D2200" s="79"/>
      <c r="E2200" s="79"/>
      <c r="F2200" s="79"/>
      <c r="G2200" s="79"/>
      <c r="H2200" s="79"/>
      <c r="I2200" s="79"/>
      <c r="J2200" s="79"/>
      <c r="K2200" s="79"/>
      <c r="L2200" s="79"/>
      <c r="M2200" s="79"/>
      <c r="N2200" s="79"/>
      <c r="O2200" s="79"/>
      <c r="P2200" s="79"/>
      <c r="Q2200" s="79"/>
      <c r="R2200" s="79"/>
      <c r="S2200" s="79"/>
      <c r="T2200" s="79"/>
    </row>
    <row r="2201" spans="2:20">
      <c r="B2201" s="79"/>
      <c r="C2201" s="79"/>
      <c r="D2201" s="79"/>
      <c r="E2201" s="79"/>
      <c r="F2201" s="79"/>
      <c r="G2201" s="79"/>
      <c r="H2201" s="79"/>
      <c r="I2201" s="79"/>
      <c r="J2201" s="79"/>
      <c r="K2201" s="79"/>
      <c r="L2201" s="79"/>
      <c r="M2201" s="79"/>
      <c r="N2201" s="79"/>
      <c r="O2201" s="79"/>
      <c r="P2201" s="79"/>
      <c r="Q2201" s="79"/>
      <c r="R2201" s="79"/>
      <c r="S2201" s="79"/>
      <c r="T2201" s="79"/>
    </row>
    <row r="2202" spans="2:20">
      <c r="B2202" s="79"/>
      <c r="C2202" s="79"/>
      <c r="D2202" s="79"/>
      <c r="E2202" s="79"/>
      <c r="F2202" s="79"/>
      <c r="G2202" s="79"/>
      <c r="H2202" s="79"/>
      <c r="I2202" s="79"/>
      <c r="J2202" s="79"/>
      <c r="K2202" s="79"/>
      <c r="L2202" s="79"/>
      <c r="M2202" s="79"/>
      <c r="N2202" s="79"/>
      <c r="O2202" s="79"/>
      <c r="P2202" s="79"/>
      <c r="Q2202" s="79"/>
      <c r="R2202" s="79"/>
      <c r="S2202" s="79"/>
      <c r="T2202" s="79"/>
    </row>
    <row r="2203" spans="2:20">
      <c r="B2203" s="79"/>
      <c r="C2203" s="79"/>
      <c r="D2203" s="79"/>
      <c r="E2203" s="79"/>
      <c r="F2203" s="79"/>
      <c r="G2203" s="79"/>
      <c r="H2203" s="79"/>
      <c r="I2203" s="79"/>
      <c r="J2203" s="79"/>
      <c r="K2203" s="79"/>
      <c r="L2203" s="79"/>
      <c r="M2203" s="79"/>
      <c r="N2203" s="79"/>
      <c r="O2203" s="79"/>
      <c r="P2203" s="79"/>
      <c r="Q2203" s="79"/>
      <c r="R2203" s="79"/>
      <c r="S2203" s="79"/>
      <c r="T2203" s="79"/>
    </row>
    <row r="2204" spans="2:20">
      <c r="B2204" s="79"/>
      <c r="C2204" s="79"/>
      <c r="D2204" s="79"/>
      <c r="E2204" s="79"/>
      <c r="F2204" s="79"/>
      <c r="G2204" s="79"/>
      <c r="H2204" s="79"/>
      <c r="I2204" s="79"/>
      <c r="J2204" s="79"/>
      <c r="K2204" s="79"/>
      <c r="L2204" s="79"/>
      <c r="M2204" s="79"/>
      <c r="N2204" s="79"/>
      <c r="O2204" s="79"/>
      <c r="P2204" s="79"/>
      <c r="Q2204" s="79"/>
      <c r="R2204" s="79"/>
      <c r="S2204" s="79"/>
      <c r="T2204" s="79"/>
    </row>
    <row r="2205" spans="2:20">
      <c r="B2205" s="79"/>
      <c r="C2205" s="79"/>
      <c r="D2205" s="79"/>
      <c r="E2205" s="79"/>
      <c r="F2205" s="79"/>
      <c r="G2205" s="79"/>
      <c r="H2205" s="79"/>
      <c r="I2205" s="79"/>
      <c r="J2205" s="79"/>
      <c r="K2205" s="79"/>
      <c r="L2205" s="79"/>
      <c r="M2205" s="79"/>
      <c r="N2205" s="79"/>
      <c r="O2205" s="79"/>
      <c r="P2205" s="79"/>
      <c r="Q2205" s="79"/>
      <c r="R2205" s="79"/>
      <c r="S2205" s="79"/>
      <c r="T2205" s="79"/>
    </row>
    <row r="2206" spans="2:20">
      <c r="B2206" s="79"/>
      <c r="C2206" s="79"/>
      <c r="D2206" s="79"/>
      <c r="E2206" s="79"/>
      <c r="F2206" s="79"/>
      <c r="G2206" s="79"/>
      <c r="H2206" s="79"/>
      <c r="I2206" s="79"/>
      <c r="J2206" s="79"/>
      <c r="K2206" s="79"/>
      <c r="L2206" s="79"/>
      <c r="M2206" s="79"/>
      <c r="N2206" s="79"/>
      <c r="O2206" s="79"/>
      <c r="P2206" s="79"/>
      <c r="Q2206" s="79"/>
      <c r="R2206" s="79"/>
      <c r="S2206" s="79"/>
      <c r="T2206" s="79"/>
    </row>
    <row r="2207" spans="2:20">
      <c r="B2207" s="79"/>
      <c r="C2207" s="79"/>
      <c r="D2207" s="79"/>
      <c r="E2207" s="79"/>
      <c r="F2207" s="79"/>
      <c r="G2207" s="79"/>
      <c r="H2207" s="79"/>
      <c r="I2207" s="79"/>
      <c r="J2207" s="79"/>
      <c r="K2207" s="79"/>
      <c r="L2207" s="79"/>
      <c r="M2207" s="79"/>
      <c r="N2207" s="79"/>
      <c r="O2207" s="79"/>
      <c r="P2207" s="79"/>
      <c r="Q2207" s="79"/>
      <c r="R2207" s="79"/>
      <c r="S2207" s="79"/>
      <c r="T2207" s="79"/>
    </row>
    <row r="2208" spans="2:20">
      <c r="B2208" s="79"/>
      <c r="C2208" s="79"/>
      <c r="D2208" s="79"/>
      <c r="E2208" s="79"/>
      <c r="F2208" s="79"/>
      <c r="G2208" s="79"/>
      <c r="H2208" s="79"/>
      <c r="I2208" s="79"/>
      <c r="J2208" s="79"/>
      <c r="K2208" s="79"/>
      <c r="L2208" s="79"/>
      <c r="M2208" s="79"/>
      <c r="N2208" s="79"/>
      <c r="O2208" s="79"/>
      <c r="P2208" s="79"/>
      <c r="Q2208" s="79"/>
      <c r="R2208" s="79"/>
      <c r="S2208" s="79"/>
      <c r="T2208" s="79"/>
    </row>
    <row r="2209" spans="2:20">
      <c r="B2209" s="79"/>
      <c r="C2209" s="79"/>
      <c r="D2209" s="79"/>
      <c r="E2209" s="79"/>
      <c r="F2209" s="79"/>
      <c r="G2209" s="79"/>
      <c r="H2209" s="79"/>
      <c r="I2209" s="79"/>
      <c r="J2209" s="79"/>
      <c r="K2209" s="79"/>
      <c r="L2209" s="79"/>
      <c r="M2209" s="79"/>
      <c r="N2209" s="79"/>
      <c r="O2209" s="79"/>
      <c r="P2209" s="79"/>
      <c r="Q2209" s="79"/>
      <c r="R2209" s="79"/>
      <c r="S2209" s="79"/>
      <c r="T2209" s="79"/>
    </row>
    <row r="2210" spans="2:20">
      <c r="B2210" s="79"/>
      <c r="C2210" s="79"/>
      <c r="D2210" s="79"/>
      <c r="E2210" s="79"/>
      <c r="F2210" s="79"/>
      <c r="G2210" s="79"/>
      <c r="H2210" s="79"/>
      <c r="I2210" s="79"/>
      <c r="J2210" s="79"/>
      <c r="K2210" s="79"/>
      <c r="L2210" s="79"/>
      <c r="M2210" s="79"/>
      <c r="N2210" s="79"/>
      <c r="O2210" s="79"/>
      <c r="P2210" s="79"/>
      <c r="Q2210" s="79"/>
      <c r="R2210" s="79"/>
      <c r="S2210" s="79"/>
      <c r="T2210" s="79"/>
    </row>
    <row r="2211" spans="2:20">
      <c r="B2211" s="79"/>
      <c r="C2211" s="79"/>
      <c r="D2211" s="79"/>
      <c r="E2211" s="79"/>
      <c r="F2211" s="79"/>
      <c r="G2211" s="79"/>
      <c r="H2211" s="79"/>
      <c r="I2211" s="79"/>
      <c r="J2211" s="79"/>
      <c r="K2211" s="79"/>
      <c r="L2211" s="79"/>
      <c r="M2211" s="79"/>
      <c r="N2211" s="79"/>
      <c r="O2211" s="79"/>
      <c r="P2211" s="79"/>
      <c r="Q2211" s="79"/>
      <c r="R2211" s="79"/>
      <c r="S2211" s="79"/>
      <c r="T2211" s="79"/>
    </row>
    <row r="2212" spans="2:20">
      <c r="B2212" s="79"/>
      <c r="C2212" s="79"/>
      <c r="D2212" s="79"/>
      <c r="E2212" s="79"/>
      <c r="F2212" s="79"/>
      <c r="G2212" s="79"/>
      <c r="H2212" s="79"/>
      <c r="I2212" s="79"/>
      <c r="J2212" s="79"/>
      <c r="K2212" s="79"/>
      <c r="L2212" s="79"/>
      <c r="M2212" s="79"/>
      <c r="N2212" s="79"/>
      <c r="O2212" s="79"/>
      <c r="P2212" s="79"/>
      <c r="Q2212" s="79"/>
      <c r="R2212" s="79"/>
      <c r="S2212" s="79"/>
      <c r="T2212" s="79"/>
    </row>
    <row r="2213" spans="2:20">
      <c r="B2213" s="79"/>
      <c r="C2213" s="79"/>
      <c r="D2213" s="79"/>
      <c r="E2213" s="79"/>
      <c r="F2213" s="79"/>
      <c r="G2213" s="79"/>
      <c r="H2213" s="79"/>
      <c r="I2213" s="79"/>
      <c r="J2213" s="79"/>
      <c r="K2213" s="79"/>
      <c r="L2213" s="79"/>
      <c r="M2213" s="79"/>
      <c r="N2213" s="79"/>
      <c r="O2213" s="79"/>
      <c r="P2213" s="79"/>
      <c r="Q2213" s="79"/>
      <c r="R2213" s="79"/>
      <c r="S2213" s="79"/>
      <c r="T2213" s="79"/>
    </row>
    <row r="2214" spans="2:20">
      <c r="B2214" s="79"/>
      <c r="C2214" s="79"/>
      <c r="D2214" s="79"/>
      <c r="E2214" s="79"/>
      <c r="F2214" s="79"/>
      <c r="G2214" s="79"/>
      <c r="H2214" s="79"/>
      <c r="I2214" s="79"/>
      <c r="J2214" s="79"/>
      <c r="K2214" s="79"/>
      <c r="L2214" s="79"/>
      <c r="M2214" s="79"/>
      <c r="N2214" s="79"/>
      <c r="O2214" s="79"/>
      <c r="P2214" s="79"/>
      <c r="Q2214" s="79"/>
      <c r="R2214" s="79"/>
      <c r="S2214" s="79"/>
      <c r="T2214" s="79"/>
    </row>
    <row r="2215" spans="2:20">
      <c r="B2215" s="79"/>
      <c r="C2215" s="79"/>
      <c r="D2215" s="79"/>
      <c r="E2215" s="79"/>
      <c r="F2215" s="79"/>
      <c r="G2215" s="79"/>
      <c r="H2215" s="79"/>
      <c r="I2215" s="79"/>
      <c r="J2215" s="79"/>
      <c r="K2215" s="79"/>
      <c r="L2215" s="79"/>
      <c r="M2215" s="79"/>
      <c r="N2215" s="79"/>
      <c r="O2215" s="79"/>
      <c r="P2215" s="79"/>
      <c r="Q2215" s="79"/>
      <c r="R2215" s="79"/>
      <c r="S2215" s="79"/>
      <c r="T2215" s="79"/>
    </row>
    <row r="2216" spans="2:20">
      <c r="B2216" s="79"/>
      <c r="C2216" s="79"/>
      <c r="D2216" s="79"/>
      <c r="E2216" s="79"/>
      <c r="F2216" s="79"/>
      <c r="G2216" s="79"/>
      <c r="H2216" s="79"/>
      <c r="I2216" s="79"/>
      <c r="J2216" s="79"/>
      <c r="K2216" s="79"/>
      <c r="L2216" s="79"/>
      <c r="M2216" s="79"/>
      <c r="N2216" s="79"/>
      <c r="O2216" s="79"/>
      <c r="P2216" s="79"/>
      <c r="Q2216" s="79"/>
      <c r="R2216" s="79"/>
      <c r="S2216" s="79"/>
      <c r="T2216" s="79"/>
    </row>
    <row r="2217" spans="2:20">
      <c r="B2217" s="79"/>
      <c r="C2217" s="79"/>
      <c r="D2217" s="79"/>
      <c r="E2217" s="79"/>
      <c r="F2217" s="79"/>
      <c r="G2217" s="79"/>
      <c r="H2217" s="79"/>
      <c r="I2217" s="79"/>
      <c r="J2217" s="79"/>
      <c r="K2217" s="79"/>
      <c r="L2217" s="79"/>
      <c r="M2217" s="79"/>
      <c r="N2217" s="79"/>
      <c r="O2217" s="79"/>
      <c r="P2217" s="79"/>
      <c r="Q2217" s="79"/>
      <c r="R2217" s="79"/>
      <c r="S2217" s="79"/>
      <c r="T2217" s="79"/>
    </row>
    <row r="2218" spans="2:20">
      <c r="B2218" s="79"/>
      <c r="C2218" s="79"/>
      <c r="D2218" s="79"/>
      <c r="E2218" s="79"/>
      <c r="F2218" s="79"/>
      <c r="G2218" s="79"/>
      <c r="H2218" s="79"/>
      <c r="I2218" s="79"/>
      <c r="J2218" s="79"/>
      <c r="K2218" s="79"/>
      <c r="L2218" s="79"/>
      <c r="M2218" s="79"/>
      <c r="N2218" s="79"/>
      <c r="O2218" s="79"/>
      <c r="P2218" s="79"/>
      <c r="Q2218" s="79"/>
      <c r="R2218" s="79"/>
      <c r="S2218" s="79"/>
      <c r="T2218" s="79"/>
    </row>
    <row r="2219" spans="2:20">
      <c r="B2219" s="79"/>
      <c r="C2219" s="79"/>
      <c r="D2219" s="79"/>
      <c r="E2219" s="79"/>
      <c r="F2219" s="79"/>
      <c r="G2219" s="79"/>
      <c r="H2219" s="79"/>
      <c r="I2219" s="79"/>
      <c r="J2219" s="79"/>
      <c r="K2219" s="79"/>
      <c r="L2219" s="79"/>
      <c r="M2219" s="79"/>
      <c r="N2219" s="79"/>
      <c r="O2219" s="79"/>
      <c r="P2219" s="79"/>
      <c r="Q2219" s="79"/>
      <c r="R2219" s="79"/>
      <c r="S2219" s="79"/>
      <c r="T2219" s="79"/>
    </row>
    <row r="2220" spans="2:20">
      <c r="B2220" s="79"/>
      <c r="C2220" s="79"/>
      <c r="D2220" s="79"/>
      <c r="E2220" s="79"/>
      <c r="F2220" s="79"/>
      <c r="G2220" s="79"/>
      <c r="H2220" s="79"/>
      <c r="I2220" s="79"/>
      <c r="J2220" s="79"/>
      <c r="K2220" s="79"/>
      <c r="L2220" s="79"/>
      <c r="M2220" s="79"/>
      <c r="N2220" s="79"/>
      <c r="O2220" s="79"/>
      <c r="P2220" s="79"/>
      <c r="Q2220" s="79"/>
      <c r="R2220" s="79"/>
      <c r="S2220" s="79"/>
      <c r="T2220" s="79"/>
    </row>
    <row r="2221" spans="2:20">
      <c r="B2221" s="79"/>
      <c r="C2221" s="79"/>
      <c r="D2221" s="79"/>
      <c r="E2221" s="79"/>
      <c r="F2221" s="79"/>
      <c r="G2221" s="79"/>
      <c r="H2221" s="79"/>
      <c r="I2221" s="79"/>
      <c r="J2221" s="79"/>
      <c r="K2221" s="79"/>
      <c r="L2221" s="79"/>
      <c r="M2221" s="79"/>
      <c r="N2221" s="79"/>
      <c r="O2221" s="79"/>
      <c r="P2221" s="79"/>
      <c r="Q2221" s="79"/>
      <c r="R2221" s="79"/>
      <c r="S2221" s="79"/>
      <c r="T2221" s="79"/>
    </row>
    <row r="2222" spans="2:20">
      <c r="B2222" s="79"/>
      <c r="C2222" s="79"/>
      <c r="D2222" s="79"/>
      <c r="E2222" s="79"/>
      <c r="F2222" s="79"/>
      <c r="G2222" s="79"/>
      <c r="H2222" s="79"/>
      <c r="I2222" s="79"/>
      <c r="J2222" s="79"/>
      <c r="K2222" s="79"/>
      <c r="L2222" s="79"/>
      <c r="M2222" s="79"/>
      <c r="N2222" s="79"/>
      <c r="O2222" s="79"/>
      <c r="P2222" s="79"/>
      <c r="Q2222" s="79"/>
      <c r="R2222" s="79"/>
      <c r="S2222" s="79"/>
      <c r="T2222" s="79"/>
    </row>
    <row r="2223" spans="2:20">
      <c r="B2223" s="79"/>
      <c r="C2223" s="79"/>
      <c r="D2223" s="79"/>
      <c r="E2223" s="79"/>
      <c r="F2223" s="79"/>
      <c r="G2223" s="79"/>
      <c r="H2223" s="79"/>
      <c r="I2223" s="79"/>
      <c r="J2223" s="79"/>
      <c r="K2223" s="79"/>
      <c r="L2223" s="79"/>
      <c r="M2223" s="79"/>
      <c r="N2223" s="79"/>
      <c r="O2223" s="79"/>
      <c r="P2223" s="79"/>
      <c r="Q2223" s="79"/>
      <c r="R2223" s="79"/>
      <c r="S2223" s="79"/>
      <c r="T2223" s="79"/>
    </row>
    <row r="2224" spans="2:20">
      <c r="B2224" s="79"/>
      <c r="C2224" s="79"/>
      <c r="D2224" s="79"/>
      <c r="E2224" s="79"/>
      <c r="F2224" s="79"/>
      <c r="G2224" s="79"/>
      <c r="H2224" s="79"/>
      <c r="I2224" s="79"/>
      <c r="J2224" s="79"/>
      <c r="K2224" s="79"/>
      <c r="L2224" s="79"/>
      <c r="M2224" s="79"/>
      <c r="N2224" s="79"/>
      <c r="O2224" s="79"/>
      <c r="P2224" s="79"/>
      <c r="Q2224" s="79"/>
      <c r="R2224" s="79"/>
      <c r="S2224" s="79"/>
      <c r="T2224" s="79"/>
    </row>
    <row r="2225" spans="2:20">
      <c r="B2225" s="79"/>
      <c r="C2225" s="79"/>
      <c r="D2225" s="79"/>
      <c r="E2225" s="79"/>
      <c r="F2225" s="79"/>
      <c r="G2225" s="79"/>
      <c r="H2225" s="79"/>
      <c r="I2225" s="79"/>
      <c r="J2225" s="79"/>
      <c r="K2225" s="79"/>
      <c r="L2225" s="79"/>
      <c r="M2225" s="79"/>
      <c r="N2225" s="79"/>
      <c r="O2225" s="79"/>
      <c r="P2225" s="79"/>
      <c r="Q2225" s="79"/>
      <c r="R2225" s="79"/>
      <c r="S2225" s="79"/>
      <c r="T2225" s="79"/>
    </row>
    <row r="2226" spans="2:20">
      <c r="B2226" s="79"/>
      <c r="C2226" s="79"/>
      <c r="D2226" s="79"/>
      <c r="E2226" s="79"/>
      <c r="F2226" s="79"/>
      <c r="G2226" s="79"/>
      <c r="H2226" s="79"/>
      <c r="I2226" s="79"/>
      <c r="J2226" s="79"/>
      <c r="K2226" s="79"/>
      <c r="L2226" s="79"/>
      <c r="M2226" s="79"/>
      <c r="N2226" s="79"/>
      <c r="O2226" s="79"/>
      <c r="P2226" s="79"/>
      <c r="Q2226" s="79"/>
      <c r="R2226" s="79"/>
      <c r="S2226" s="79"/>
      <c r="T2226" s="79"/>
    </row>
    <row r="2227" spans="2:20">
      <c r="B2227" s="79"/>
      <c r="C2227" s="79"/>
      <c r="D2227" s="79"/>
      <c r="E2227" s="79"/>
      <c r="F2227" s="79"/>
      <c r="G2227" s="79"/>
      <c r="H2227" s="79"/>
      <c r="I2227" s="79"/>
      <c r="J2227" s="79"/>
      <c r="K2227" s="79"/>
      <c r="L2227" s="79"/>
      <c r="M2227" s="79"/>
      <c r="N2227" s="79"/>
      <c r="O2227" s="79"/>
      <c r="P2227" s="79"/>
      <c r="Q2227" s="79"/>
      <c r="R2227" s="79"/>
      <c r="S2227" s="79"/>
      <c r="T2227" s="79"/>
    </row>
    <row r="2228" spans="2:20">
      <c r="B2228" s="79"/>
      <c r="C2228" s="79"/>
      <c r="D2228" s="79"/>
      <c r="E2228" s="79"/>
      <c r="F2228" s="79"/>
      <c r="G2228" s="79"/>
      <c r="H2228" s="79"/>
      <c r="I2228" s="79"/>
      <c r="J2228" s="79"/>
      <c r="K2228" s="79"/>
      <c r="L2228" s="79"/>
      <c r="M2228" s="79"/>
      <c r="N2228" s="79"/>
      <c r="O2228" s="79"/>
      <c r="P2228" s="79"/>
      <c r="Q2228" s="79"/>
      <c r="R2228" s="79"/>
      <c r="S2228" s="79"/>
      <c r="T2228" s="79"/>
    </row>
    <row r="2229" spans="2:20">
      <c r="B2229" s="79"/>
      <c r="C2229" s="79"/>
      <c r="D2229" s="79"/>
      <c r="E2229" s="79"/>
      <c r="F2229" s="79"/>
      <c r="G2229" s="79"/>
      <c r="H2229" s="79"/>
      <c r="I2229" s="79"/>
      <c r="J2229" s="79"/>
      <c r="K2229" s="79"/>
      <c r="L2229" s="79"/>
      <c r="M2229" s="79"/>
      <c r="N2229" s="79"/>
      <c r="O2229" s="79"/>
      <c r="P2229" s="79"/>
      <c r="Q2229" s="79"/>
      <c r="R2229" s="79"/>
      <c r="S2229" s="79"/>
      <c r="T2229" s="79"/>
    </row>
    <row r="2230" spans="2:20">
      <c r="B2230" s="79"/>
      <c r="C2230" s="79"/>
      <c r="D2230" s="79"/>
      <c r="E2230" s="79"/>
      <c r="F2230" s="79"/>
      <c r="G2230" s="79"/>
      <c r="H2230" s="79"/>
      <c r="I2230" s="79"/>
      <c r="J2230" s="79"/>
      <c r="K2230" s="79"/>
      <c r="L2230" s="79"/>
      <c r="M2230" s="79"/>
      <c r="N2230" s="79"/>
      <c r="O2230" s="79"/>
      <c r="P2230" s="79"/>
      <c r="Q2230" s="79"/>
      <c r="R2230" s="79"/>
      <c r="S2230" s="79"/>
      <c r="T2230" s="79"/>
    </row>
    <row r="2231" spans="2:20">
      <c r="B2231" s="79"/>
      <c r="C2231" s="79"/>
      <c r="D2231" s="79"/>
      <c r="E2231" s="79"/>
      <c r="F2231" s="79"/>
      <c r="G2231" s="79"/>
      <c r="H2231" s="79"/>
      <c r="I2231" s="79"/>
      <c r="J2231" s="79"/>
      <c r="K2231" s="79"/>
      <c r="L2231" s="79"/>
      <c r="M2231" s="79"/>
      <c r="N2231" s="79"/>
      <c r="O2231" s="79"/>
      <c r="P2231" s="79"/>
      <c r="Q2231" s="79"/>
      <c r="R2231" s="79"/>
      <c r="S2231" s="79"/>
      <c r="T2231" s="79"/>
    </row>
    <row r="2232" spans="2:20">
      <c r="B2232" s="79"/>
      <c r="C2232" s="79"/>
      <c r="D2232" s="79"/>
      <c r="E2232" s="79"/>
      <c r="F2232" s="79"/>
      <c r="G2232" s="79"/>
      <c r="H2232" s="79"/>
      <c r="I2232" s="79"/>
      <c r="J2232" s="79"/>
      <c r="K2232" s="79"/>
      <c r="L2232" s="79"/>
      <c r="M2232" s="79"/>
      <c r="N2232" s="79"/>
      <c r="O2232" s="79"/>
      <c r="P2232" s="79"/>
      <c r="Q2232" s="79"/>
      <c r="R2232" s="79"/>
      <c r="S2232" s="79"/>
      <c r="T2232" s="79"/>
    </row>
    <row r="2233" spans="2:20">
      <c r="B2233" s="79"/>
      <c r="C2233" s="79"/>
      <c r="D2233" s="79"/>
      <c r="E2233" s="79"/>
      <c r="F2233" s="79"/>
      <c r="G2233" s="79"/>
      <c r="H2233" s="79"/>
      <c r="I2233" s="79"/>
      <c r="J2233" s="79"/>
      <c r="K2233" s="79"/>
      <c r="L2233" s="79"/>
      <c r="M2233" s="79"/>
      <c r="N2233" s="79"/>
      <c r="O2233" s="79"/>
      <c r="P2233" s="79"/>
      <c r="Q2233" s="79"/>
      <c r="R2233" s="79"/>
      <c r="S2233" s="79"/>
      <c r="T2233" s="79"/>
    </row>
    <row r="2234" spans="2:20">
      <c r="B2234" s="79"/>
      <c r="C2234" s="79"/>
      <c r="D2234" s="79"/>
      <c r="E2234" s="79"/>
      <c r="F2234" s="79"/>
      <c r="G2234" s="79"/>
      <c r="H2234" s="79"/>
      <c r="I2234" s="79"/>
      <c r="J2234" s="79"/>
      <c r="K2234" s="79"/>
      <c r="L2234" s="79"/>
      <c r="M2234" s="79"/>
      <c r="N2234" s="79"/>
      <c r="O2234" s="79"/>
      <c r="P2234" s="79"/>
      <c r="Q2234" s="79"/>
      <c r="R2234" s="79"/>
      <c r="S2234" s="79"/>
      <c r="T2234" s="79"/>
    </row>
    <row r="2235" spans="2:20">
      <c r="B2235" s="79"/>
      <c r="C2235" s="79"/>
      <c r="D2235" s="79"/>
      <c r="E2235" s="79"/>
      <c r="F2235" s="79"/>
      <c r="G2235" s="79"/>
      <c r="H2235" s="79"/>
      <c r="I2235" s="79"/>
      <c r="J2235" s="79"/>
      <c r="K2235" s="79"/>
      <c r="L2235" s="79"/>
      <c r="M2235" s="79"/>
      <c r="N2235" s="79"/>
      <c r="O2235" s="79"/>
      <c r="P2235" s="79"/>
      <c r="Q2235" s="79"/>
      <c r="R2235" s="79"/>
      <c r="S2235" s="79"/>
      <c r="T2235" s="79"/>
    </row>
    <row r="2236" spans="2:20">
      <c r="B2236" s="79"/>
      <c r="C2236" s="79"/>
      <c r="D2236" s="79"/>
      <c r="E2236" s="79"/>
      <c r="F2236" s="79"/>
      <c r="G2236" s="79"/>
      <c r="H2236" s="79"/>
      <c r="I2236" s="79"/>
      <c r="J2236" s="79"/>
      <c r="K2236" s="79"/>
      <c r="L2236" s="79"/>
      <c r="M2236" s="79"/>
      <c r="N2236" s="79"/>
      <c r="O2236" s="79"/>
      <c r="P2236" s="79"/>
      <c r="Q2236" s="79"/>
      <c r="R2236" s="79"/>
      <c r="S2236" s="79"/>
      <c r="T2236" s="79"/>
    </row>
    <row r="2237" spans="2:20">
      <c r="B2237" s="79"/>
      <c r="C2237" s="79"/>
      <c r="D2237" s="79"/>
      <c r="E2237" s="79"/>
      <c r="F2237" s="79"/>
      <c r="G2237" s="79"/>
      <c r="H2237" s="79"/>
      <c r="I2237" s="79"/>
      <c r="J2237" s="79"/>
      <c r="K2237" s="79"/>
      <c r="L2237" s="79"/>
      <c r="M2237" s="79"/>
      <c r="N2237" s="79"/>
      <c r="O2237" s="79"/>
      <c r="P2237" s="79"/>
      <c r="Q2237" s="79"/>
      <c r="R2237" s="79"/>
      <c r="S2237" s="79"/>
      <c r="T2237" s="79"/>
    </row>
    <row r="2238" spans="2:20">
      <c r="B2238" s="79"/>
      <c r="C2238" s="79"/>
      <c r="D2238" s="79"/>
      <c r="E2238" s="79"/>
      <c r="F2238" s="79"/>
      <c r="G2238" s="79"/>
      <c r="H2238" s="79"/>
      <c r="I2238" s="79"/>
      <c r="J2238" s="79"/>
      <c r="K2238" s="79"/>
      <c r="L2238" s="79"/>
      <c r="M2238" s="79"/>
      <c r="N2238" s="79"/>
      <c r="O2238" s="79"/>
      <c r="P2238" s="79"/>
      <c r="Q2238" s="79"/>
      <c r="R2238" s="79"/>
      <c r="S2238" s="79"/>
      <c r="T2238" s="79"/>
    </row>
    <row r="2239" spans="2:20">
      <c r="B2239" s="79"/>
      <c r="C2239" s="79"/>
      <c r="D2239" s="79"/>
      <c r="E2239" s="79"/>
      <c r="F2239" s="79"/>
      <c r="G2239" s="79"/>
      <c r="H2239" s="79"/>
      <c r="I2239" s="79"/>
      <c r="J2239" s="79"/>
      <c r="K2239" s="79"/>
      <c r="L2239" s="79"/>
      <c r="M2239" s="79"/>
      <c r="N2239" s="79"/>
      <c r="O2239" s="79"/>
      <c r="P2239" s="79"/>
      <c r="Q2239" s="79"/>
      <c r="R2239" s="79"/>
      <c r="S2239" s="79"/>
      <c r="T2239" s="79"/>
    </row>
    <row r="2240" spans="2:20">
      <c r="B2240" s="79"/>
      <c r="C2240" s="79"/>
      <c r="D2240" s="79"/>
      <c r="E2240" s="79"/>
      <c r="F2240" s="79"/>
      <c r="G2240" s="79"/>
      <c r="H2240" s="79"/>
      <c r="I2240" s="79"/>
      <c r="J2240" s="79"/>
      <c r="K2240" s="79"/>
      <c r="L2240" s="79"/>
      <c r="M2240" s="79"/>
      <c r="N2240" s="79"/>
      <c r="O2240" s="79"/>
      <c r="P2240" s="79"/>
      <c r="Q2240" s="79"/>
      <c r="R2240" s="79"/>
      <c r="S2240" s="79"/>
      <c r="T2240" s="79"/>
    </row>
    <row r="2241" spans="2:20">
      <c r="B2241" s="79"/>
      <c r="C2241" s="79"/>
      <c r="D2241" s="79"/>
      <c r="E2241" s="79"/>
      <c r="F2241" s="79"/>
      <c r="G2241" s="79"/>
      <c r="H2241" s="79"/>
      <c r="I2241" s="79"/>
      <c r="J2241" s="79"/>
      <c r="K2241" s="79"/>
      <c r="L2241" s="79"/>
      <c r="M2241" s="79"/>
      <c r="N2241" s="79"/>
      <c r="O2241" s="79"/>
      <c r="P2241" s="79"/>
      <c r="Q2241" s="79"/>
      <c r="R2241" s="79"/>
      <c r="S2241" s="79"/>
      <c r="T2241" s="79"/>
    </row>
    <row r="2242" spans="2:20">
      <c r="B2242" s="79"/>
      <c r="C2242" s="79"/>
      <c r="D2242" s="79"/>
      <c r="E2242" s="79"/>
      <c r="F2242" s="79"/>
      <c r="G2242" s="79"/>
      <c r="H2242" s="79"/>
      <c r="I2242" s="79"/>
      <c r="J2242" s="79"/>
      <c r="K2242" s="79"/>
      <c r="L2242" s="79"/>
      <c r="M2242" s="79"/>
      <c r="N2242" s="79"/>
      <c r="O2242" s="79"/>
      <c r="P2242" s="79"/>
      <c r="Q2242" s="79"/>
      <c r="R2242" s="79"/>
      <c r="S2242" s="79"/>
      <c r="T2242" s="79"/>
    </row>
    <row r="2243" spans="2:20">
      <c r="B2243" s="79"/>
      <c r="C2243" s="79"/>
      <c r="D2243" s="79"/>
      <c r="E2243" s="79"/>
      <c r="F2243" s="79"/>
      <c r="G2243" s="79"/>
      <c r="H2243" s="79"/>
      <c r="I2243" s="79"/>
      <c r="J2243" s="79"/>
      <c r="K2243" s="79"/>
      <c r="L2243" s="79"/>
      <c r="M2243" s="79"/>
      <c r="N2243" s="79"/>
      <c r="O2243" s="79"/>
      <c r="P2243" s="79"/>
      <c r="Q2243" s="79"/>
      <c r="R2243" s="79"/>
      <c r="S2243" s="79"/>
      <c r="T2243" s="79"/>
    </row>
    <row r="2244" spans="2:20">
      <c r="B2244" s="79"/>
      <c r="C2244" s="79"/>
      <c r="D2244" s="79"/>
      <c r="E2244" s="79"/>
      <c r="F2244" s="79"/>
      <c r="G2244" s="79"/>
      <c r="H2244" s="79"/>
      <c r="I2244" s="79"/>
      <c r="J2244" s="79"/>
      <c r="K2244" s="79"/>
      <c r="L2244" s="79"/>
      <c r="M2244" s="79"/>
      <c r="N2244" s="79"/>
      <c r="O2244" s="79"/>
      <c r="P2244" s="79"/>
      <c r="Q2244" s="79"/>
      <c r="R2244" s="79"/>
      <c r="S2244" s="79"/>
      <c r="T2244" s="79"/>
    </row>
    <row r="2245" spans="2:20">
      <c r="B2245" s="79"/>
      <c r="C2245" s="79"/>
      <c r="D2245" s="79"/>
      <c r="E2245" s="79"/>
      <c r="F2245" s="79"/>
      <c r="G2245" s="79"/>
      <c r="H2245" s="79"/>
      <c r="I2245" s="79"/>
      <c r="J2245" s="79"/>
      <c r="K2245" s="79"/>
      <c r="L2245" s="79"/>
      <c r="M2245" s="79"/>
      <c r="N2245" s="79"/>
      <c r="O2245" s="79"/>
      <c r="P2245" s="79"/>
      <c r="Q2245" s="79"/>
      <c r="R2245" s="79"/>
      <c r="S2245" s="79"/>
      <c r="T2245" s="79"/>
    </row>
    <row r="2246" spans="2:20">
      <c r="B2246" s="79"/>
      <c r="C2246" s="79"/>
      <c r="D2246" s="79"/>
      <c r="E2246" s="79"/>
      <c r="F2246" s="79"/>
      <c r="G2246" s="79"/>
      <c r="H2246" s="79"/>
      <c r="I2246" s="79"/>
      <c r="J2246" s="79"/>
      <c r="K2246" s="79"/>
      <c r="L2246" s="79"/>
      <c r="M2246" s="79"/>
      <c r="N2246" s="79"/>
      <c r="O2246" s="79"/>
      <c r="P2246" s="79"/>
      <c r="Q2246" s="79"/>
      <c r="R2246" s="79"/>
      <c r="S2246" s="79"/>
      <c r="T2246" s="79"/>
    </row>
    <row r="2247" spans="2:20">
      <c r="B2247" s="79"/>
      <c r="C2247" s="79"/>
      <c r="D2247" s="79"/>
      <c r="E2247" s="79"/>
      <c r="F2247" s="79"/>
      <c r="G2247" s="79"/>
      <c r="H2247" s="79"/>
      <c r="I2247" s="79"/>
      <c r="J2247" s="79"/>
      <c r="K2247" s="79"/>
      <c r="L2247" s="79"/>
      <c r="M2247" s="79"/>
      <c r="N2247" s="79"/>
      <c r="O2247" s="79"/>
      <c r="P2247" s="79"/>
      <c r="Q2247" s="79"/>
      <c r="R2247" s="79"/>
      <c r="S2247" s="79"/>
      <c r="T2247" s="79"/>
    </row>
    <row r="2248" spans="2:20">
      <c r="B2248" s="79"/>
      <c r="C2248" s="79"/>
      <c r="D2248" s="79"/>
      <c r="E2248" s="79"/>
      <c r="F2248" s="79"/>
      <c r="G2248" s="79"/>
      <c r="H2248" s="79"/>
      <c r="I2248" s="79"/>
      <c r="J2248" s="79"/>
      <c r="K2248" s="79"/>
      <c r="L2248" s="79"/>
      <c r="M2248" s="79"/>
      <c r="N2248" s="79"/>
      <c r="O2248" s="79"/>
      <c r="P2248" s="79"/>
      <c r="Q2248" s="79"/>
      <c r="R2248" s="79"/>
      <c r="S2248" s="79"/>
      <c r="T2248" s="79"/>
    </row>
    <row r="2249" spans="2:20">
      <c r="B2249" s="79"/>
      <c r="C2249" s="79"/>
      <c r="D2249" s="79"/>
      <c r="E2249" s="79"/>
      <c r="F2249" s="79"/>
      <c r="G2249" s="79"/>
      <c r="H2249" s="79"/>
      <c r="I2249" s="79"/>
      <c r="J2249" s="79"/>
      <c r="K2249" s="79"/>
      <c r="L2249" s="79"/>
      <c r="M2249" s="79"/>
      <c r="N2249" s="79"/>
      <c r="O2249" s="79"/>
      <c r="P2249" s="79"/>
      <c r="Q2249" s="79"/>
      <c r="R2249" s="79"/>
      <c r="S2249" s="79"/>
      <c r="T2249" s="79"/>
    </row>
    <row r="2250" spans="2:20">
      <c r="B2250" s="79"/>
      <c r="C2250" s="79"/>
      <c r="D2250" s="79"/>
      <c r="E2250" s="79"/>
      <c r="F2250" s="79"/>
      <c r="G2250" s="79"/>
      <c r="H2250" s="79"/>
      <c r="I2250" s="79"/>
      <c r="J2250" s="79"/>
      <c r="K2250" s="79"/>
      <c r="L2250" s="79"/>
      <c r="M2250" s="79"/>
      <c r="N2250" s="79"/>
      <c r="O2250" s="79"/>
      <c r="P2250" s="79"/>
      <c r="Q2250" s="79"/>
      <c r="R2250" s="79"/>
      <c r="S2250" s="79"/>
      <c r="T2250" s="79"/>
    </row>
    <row r="2251" spans="2:20">
      <c r="B2251" s="79"/>
      <c r="C2251" s="79"/>
      <c r="D2251" s="79"/>
      <c r="E2251" s="79"/>
      <c r="F2251" s="79"/>
      <c r="G2251" s="79"/>
      <c r="H2251" s="79"/>
      <c r="I2251" s="79"/>
      <c r="J2251" s="79"/>
      <c r="K2251" s="79"/>
      <c r="L2251" s="79"/>
      <c r="M2251" s="79"/>
      <c r="N2251" s="79"/>
      <c r="O2251" s="79"/>
      <c r="P2251" s="79"/>
      <c r="Q2251" s="79"/>
      <c r="R2251" s="79"/>
      <c r="S2251" s="79"/>
      <c r="T2251" s="79"/>
    </row>
    <row r="2252" spans="2:20">
      <c r="B2252" s="79"/>
      <c r="C2252" s="79"/>
      <c r="D2252" s="79"/>
      <c r="E2252" s="79"/>
      <c r="F2252" s="79"/>
      <c r="G2252" s="79"/>
      <c r="H2252" s="79"/>
      <c r="I2252" s="79"/>
      <c r="J2252" s="79"/>
      <c r="K2252" s="79"/>
      <c r="L2252" s="79"/>
      <c r="M2252" s="79"/>
      <c r="N2252" s="79"/>
      <c r="O2252" s="79"/>
      <c r="P2252" s="79"/>
      <c r="Q2252" s="79"/>
      <c r="R2252" s="79"/>
      <c r="S2252" s="79"/>
      <c r="T2252" s="79"/>
    </row>
    <row r="2253" spans="2:20">
      <c r="B2253" s="79"/>
      <c r="C2253" s="79"/>
      <c r="D2253" s="79"/>
      <c r="E2253" s="79"/>
      <c r="F2253" s="79"/>
      <c r="G2253" s="79"/>
      <c r="H2253" s="79"/>
      <c r="I2253" s="79"/>
      <c r="J2253" s="79"/>
      <c r="K2253" s="79"/>
      <c r="L2253" s="79"/>
      <c r="M2253" s="79"/>
      <c r="N2253" s="79"/>
      <c r="O2253" s="79"/>
      <c r="P2253" s="79"/>
      <c r="Q2253" s="79"/>
      <c r="R2253" s="79"/>
      <c r="S2253" s="79"/>
      <c r="T2253" s="79"/>
    </row>
    <row r="2254" spans="2:20">
      <c r="B2254" s="79"/>
      <c r="C2254" s="79"/>
      <c r="D2254" s="79"/>
      <c r="E2254" s="79"/>
      <c r="F2254" s="79"/>
      <c r="G2254" s="79"/>
      <c r="H2254" s="79"/>
      <c r="I2254" s="79"/>
      <c r="J2254" s="79"/>
      <c r="K2254" s="79"/>
      <c r="L2254" s="79"/>
      <c r="M2254" s="79"/>
      <c r="N2254" s="79"/>
      <c r="O2254" s="79"/>
      <c r="P2254" s="79"/>
      <c r="Q2254" s="79"/>
      <c r="R2254" s="79"/>
      <c r="S2254" s="79"/>
      <c r="T2254" s="79"/>
    </row>
    <row r="2255" spans="2:20">
      <c r="B2255" s="79"/>
      <c r="C2255" s="79"/>
      <c r="D2255" s="79"/>
      <c r="E2255" s="79"/>
      <c r="F2255" s="79"/>
      <c r="G2255" s="79"/>
      <c r="H2255" s="79"/>
      <c r="I2255" s="79"/>
      <c r="J2255" s="79"/>
      <c r="K2255" s="79"/>
      <c r="L2255" s="79"/>
      <c r="M2255" s="79"/>
      <c r="N2255" s="79"/>
      <c r="O2255" s="79"/>
      <c r="P2255" s="79"/>
      <c r="Q2255" s="79"/>
      <c r="R2255" s="79"/>
      <c r="S2255" s="79"/>
      <c r="T2255" s="79"/>
    </row>
    <row r="2256" spans="2:20">
      <c r="B2256" s="79"/>
      <c r="C2256" s="79"/>
      <c r="D2256" s="79"/>
      <c r="E2256" s="79"/>
      <c r="F2256" s="79"/>
      <c r="G2256" s="79"/>
      <c r="H2256" s="79"/>
      <c r="I2256" s="79"/>
      <c r="J2256" s="79"/>
      <c r="K2256" s="79"/>
      <c r="L2256" s="79"/>
      <c r="M2256" s="79"/>
      <c r="N2256" s="79"/>
      <c r="O2256" s="79"/>
      <c r="P2256" s="79"/>
      <c r="Q2256" s="79"/>
      <c r="R2256" s="79"/>
      <c r="S2256" s="79"/>
      <c r="T2256" s="79"/>
    </row>
    <row r="2257" spans="2:20">
      <c r="B2257" s="79"/>
      <c r="C2257" s="79"/>
      <c r="D2257" s="79"/>
      <c r="E2257" s="79"/>
      <c r="F2257" s="79"/>
      <c r="G2257" s="79"/>
      <c r="H2257" s="79"/>
      <c r="I2257" s="79"/>
      <c r="J2257" s="79"/>
      <c r="K2257" s="79"/>
      <c r="L2257" s="79"/>
      <c r="M2257" s="79"/>
      <c r="N2257" s="79"/>
      <c r="O2257" s="79"/>
      <c r="P2257" s="79"/>
      <c r="Q2257" s="79"/>
      <c r="R2257" s="79"/>
      <c r="S2257" s="79"/>
      <c r="T2257" s="79"/>
    </row>
    <row r="2258" spans="2:20">
      <c r="B2258" s="79"/>
      <c r="C2258" s="79"/>
      <c r="D2258" s="79"/>
      <c r="E2258" s="79"/>
      <c r="F2258" s="79"/>
      <c r="G2258" s="79"/>
      <c r="H2258" s="79"/>
      <c r="I2258" s="79"/>
      <c r="J2258" s="79"/>
      <c r="K2258" s="79"/>
      <c r="L2258" s="79"/>
      <c r="M2258" s="79"/>
      <c r="N2258" s="79"/>
      <c r="O2258" s="79"/>
      <c r="P2258" s="79"/>
      <c r="Q2258" s="79"/>
      <c r="R2258" s="79"/>
      <c r="S2258" s="79"/>
      <c r="T2258" s="79"/>
    </row>
    <row r="2259" spans="2:20">
      <c r="B2259" s="79"/>
      <c r="C2259" s="79"/>
      <c r="D2259" s="79"/>
      <c r="E2259" s="79"/>
      <c r="F2259" s="79"/>
      <c r="G2259" s="79"/>
      <c r="H2259" s="79"/>
      <c r="I2259" s="79"/>
      <c r="J2259" s="79"/>
      <c r="K2259" s="79"/>
      <c r="L2259" s="79"/>
      <c r="M2259" s="79"/>
      <c r="N2259" s="79"/>
      <c r="O2259" s="79"/>
      <c r="P2259" s="79"/>
      <c r="Q2259" s="79"/>
      <c r="R2259" s="79"/>
      <c r="S2259" s="79"/>
      <c r="T2259" s="79"/>
    </row>
    <row r="2260" spans="2:20">
      <c r="B2260" s="79"/>
      <c r="C2260" s="79"/>
      <c r="D2260" s="79"/>
      <c r="E2260" s="79"/>
      <c r="F2260" s="79"/>
      <c r="G2260" s="79"/>
      <c r="H2260" s="79"/>
      <c r="I2260" s="79"/>
      <c r="J2260" s="79"/>
      <c r="K2260" s="79"/>
      <c r="L2260" s="79"/>
      <c r="M2260" s="79"/>
      <c r="N2260" s="79"/>
      <c r="O2260" s="79"/>
      <c r="P2260" s="79"/>
      <c r="Q2260" s="79"/>
      <c r="R2260" s="79"/>
      <c r="S2260" s="79"/>
      <c r="T2260" s="79"/>
    </row>
    <row r="2261" spans="2:20">
      <c r="B2261" s="79"/>
      <c r="C2261" s="79"/>
      <c r="D2261" s="79"/>
      <c r="E2261" s="79"/>
      <c r="F2261" s="79"/>
      <c r="G2261" s="79"/>
      <c r="H2261" s="79"/>
      <c r="I2261" s="79"/>
      <c r="J2261" s="79"/>
      <c r="K2261" s="79"/>
      <c r="L2261" s="79"/>
      <c r="M2261" s="79"/>
      <c r="N2261" s="79"/>
      <c r="O2261" s="79"/>
      <c r="P2261" s="79"/>
      <c r="Q2261" s="79"/>
      <c r="R2261" s="79"/>
      <c r="S2261" s="79"/>
      <c r="T2261" s="79"/>
    </row>
    <row r="2262" spans="2:20">
      <c r="B2262" s="79"/>
      <c r="C2262" s="79"/>
      <c r="D2262" s="79"/>
      <c r="E2262" s="79"/>
      <c r="F2262" s="79"/>
      <c r="G2262" s="79"/>
      <c r="H2262" s="79"/>
      <c r="I2262" s="79"/>
      <c r="J2262" s="79"/>
      <c r="K2262" s="79"/>
      <c r="L2262" s="79"/>
      <c r="M2262" s="79"/>
      <c r="N2262" s="79"/>
      <c r="O2262" s="79"/>
      <c r="P2262" s="79"/>
      <c r="Q2262" s="79"/>
      <c r="R2262" s="79"/>
      <c r="S2262" s="79"/>
      <c r="T2262" s="79"/>
    </row>
    <row r="2263" spans="2:20">
      <c r="B2263" s="79"/>
      <c r="C2263" s="79"/>
      <c r="D2263" s="79"/>
      <c r="E2263" s="79"/>
      <c r="F2263" s="79"/>
      <c r="G2263" s="79"/>
      <c r="H2263" s="79"/>
      <c r="I2263" s="79"/>
      <c r="J2263" s="79"/>
      <c r="K2263" s="79"/>
      <c r="L2263" s="79"/>
      <c r="M2263" s="79"/>
      <c r="N2263" s="79"/>
      <c r="O2263" s="79"/>
      <c r="P2263" s="79"/>
      <c r="Q2263" s="79"/>
      <c r="R2263" s="79"/>
      <c r="S2263" s="79"/>
      <c r="T2263" s="79"/>
    </row>
    <row r="2264" spans="2:20">
      <c r="B2264" s="79"/>
      <c r="C2264" s="79"/>
      <c r="D2264" s="79"/>
      <c r="E2264" s="79"/>
      <c r="F2264" s="79"/>
      <c r="G2264" s="79"/>
      <c r="H2264" s="79"/>
      <c r="I2264" s="79"/>
      <c r="J2264" s="79"/>
      <c r="K2264" s="79"/>
      <c r="L2264" s="79"/>
      <c r="M2264" s="79"/>
      <c r="N2264" s="79"/>
      <c r="O2264" s="79"/>
      <c r="P2264" s="79"/>
      <c r="Q2264" s="79"/>
      <c r="R2264" s="79"/>
      <c r="S2264" s="79"/>
      <c r="T2264" s="79"/>
    </row>
    <row r="2265" spans="2:20">
      <c r="B2265" s="79"/>
      <c r="C2265" s="79"/>
      <c r="D2265" s="79"/>
      <c r="E2265" s="79"/>
      <c r="F2265" s="79"/>
      <c r="G2265" s="79"/>
      <c r="H2265" s="79"/>
      <c r="I2265" s="79"/>
      <c r="J2265" s="79"/>
      <c r="K2265" s="79"/>
      <c r="L2265" s="79"/>
      <c r="M2265" s="79"/>
      <c r="N2265" s="79"/>
      <c r="O2265" s="79"/>
      <c r="P2265" s="79"/>
      <c r="Q2265" s="79"/>
      <c r="R2265" s="79"/>
      <c r="S2265" s="79"/>
      <c r="T2265" s="79"/>
    </row>
    <row r="2266" spans="2:20">
      <c r="B2266" s="79"/>
      <c r="C2266" s="79"/>
      <c r="D2266" s="79"/>
      <c r="E2266" s="79"/>
      <c r="F2266" s="79"/>
      <c r="G2266" s="79"/>
      <c r="H2266" s="79"/>
      <c r="I2266" s="79"/>
      <c r="J2266" s="79"/>
      <c r="K2266" s="79"/>
      <c r="L2266" s="79"/>
      <c r="M2266" s="79"/>
      <c r="N2266" s="79"/>
      <c r="O2266" s="79"/>
      <c r="P2266" s="79"/>
      <c r="Q2266" s="79"/>
      <c r="R2266" s="79"/>
      <c r="S2266" s="79"/>
      <c r="T2266" s="79"/>
    </row>
    <row r="2267" spans="2:20">
      <c r="B2267" s="79"/>
      <c r="C2267" s="79"/>
      <c r="D2267" s="79"/>
      <c r="E2267" s="79"/>
      <c r="F2267" s="79"/>
      <c r="G2267" s="79"/>
      <c r="H2267" s="79"/>
      <c r="I2267" s="79"/>
      <c r="J2267" s="79"/>
      <c r="K2267" s="79"/>
      <c r="L2267" s="79"/>
      <c r="M2267" s="79"/>
      <c r="N2267" s="79"/>
      <c r="O2267" s="79"/>
      <c r="P2267" s="79"/>
      <c r="Q2267" s="79"/>
      <c r="R2267" s="79"/>
      <c r="S2267" s="79"/>
      <c r="T2267" s="79"/>
    </row>
    <row r="2268" spans="2:20">
      <c r="B2268" s="79"/>
      <c r="C2268" s="79"/>
      <c r="D2268" s="79"/>
      <c r="E2268" s="79"/>
      <c r="F2268" s="79"/>
      <c r="G2268" s="79"/>
      <c r="H2268" s="79"/>
      <c r="I2268" s="79"/>
      <c r="J2268" s="79"/>
      <c r="K2268" s="79"/>
      <c r="L2268" s="79"/>
      <c r="M2268" s="79"/>
      <c r="N2268" s="79"/>
      <c r="O2268" s="79"/>
      <c r="P2268" s="79"/>
      <c r="Q2268" s="79"/>
      <c r="R2268" s="79"/>
      <c r="S2268" s="79"/>
      <c r="T2268" s="79"/>
    </row>
    <row r="2269" spans="2:20">
      <c r="B2269" s="79"/>
      <c r="C2269" s="79"/>
      <c r="D2269" s="79"/>
      <c r="E2269" s="79"/>
      <c r="F2269" s="79"/>
      <c r="G2269" s="79"/>
      <c r="H2269" s="79"/>
      <c r="I2269" s="79"/>
      <c r="J2269" s="79"/>
      <c r="K2269" s="79"/>
      <c r="L2269" s="79"/>
      <c r="M2269" s="79"/>
      <c r="N2269" s="79"/>
      <c r="O2269" s="79"/>
      <c r="P2269" s="79"/>
      <c r="Q2269" s="79"/>
      <c r="R2269" s="79"/>
      <c r="S2269" s="79"/>
      <c r="T2269" s="79"/>
    </row>
    <row r="2270" spans="2:20">
      <c r="B2270" s="79"/>
      <c r="C2270" s="79"/>
      <c r="D2270" s="79"/>
      <c r="E2270" s="79"/>
      <c r="F2270" s="79"/>
      <c r="G2270" s="79"/>
      <c r="H2270" s="79"/>
      <c r="I2270" s="79"/>
      <c r="J2270" s="79"/>
      <c r="K2270" s="79"/>
      <c r="L2270" s="79"/>
      <c r="M2270" s="79"/>
      <c r="N2270" s="79"/>
      <c r="O2270" s="79"/>
      <c r="P2270" s="79"/>
      <c r="Q2270" s="79"/>
      <c r="R2270" s="79"/>
      <c r="S2270" s="79"/>
      <c r="T2270" s="79"/>
    </row>
    <row r="2271" spans="2:20">
      <c r="B2271" s="79"/>
      <c r="C2271" s="79"/>
      <c r="D2271" s="79"/>
      <c r="E2271" s="79"/>
      <c r="F2271" s="79"/>
      <c r="G2271" s="79"/>
      <c r="H2271" s="79"/>
      <c r="I2271" s="79"/>
      <c r="J2271" s="79"/>
      <c r="K2271" s="79"/>
      <c r="L2271" s="79"/>
      <c r="M2271" s="79"/>
      <c r="N2271" s="79"/>
      <c r="O2271" s="79"/>
      <c r="P2271" s="79"/>
      <c r="Q2271" s="79"/>
      <c r="R2271" s="79"/>
      <c r="S2271" s="79"/>
      <c r="T2271" s="79"/>
    </row>
    <row r="2272" spans="2:20">
      <c r="B2272" s="79"/>
      <c r="C2272" s="79"/>
      <c r="D2272" s="79"/>
      <c r="E2272" s="79"/>
      <c r="F2272" s="79"/>
      <c r="G2272" s="79"/>
      <c r="H2272" s="79"/>
      <c r="I2272" s="79"/>
      <c r="J2272" s="79"/>
      <c r="K2272" s="79"/>
      <c r="L2272" s="79"/>
      <c r="M2272" s="79"/>
      <c r="N2272" s="79"/>
      <c r="O2272" s="79"/>
      <c r="P2272" s="79"/>
      <c r="Q2272" s="79"/>
      <c r="R2272" s="79"/>
      <c r="S2272" s="79"/>
      <c r="T2272" s="79"/>
    </row>
    <row r="2273" spans="2:20">
      <c r="B2273" s="79"/>
      <c r="C2273" s="79"/>
      <c r="D2273" s="79"/>
      <c r="E2273" s="79"/>
      <c r="F2273" s="79"/>
      <c r="G2273" s="79"/>
      <c r="H2273" s="79"/>
      <c r="I2273" s="79"/>
      <c r="J2273" s="79"/>
      <c r="K2273" s="79"/>
      <c r="L2273" s="79"/>
      <c r="M2273" s="79"/>
      <c r="N2273" s="79"/>
      <c r="O2273" s="79"/>
      <c r="P2273" s="79"/>
      <c r="Q2273" s="79"/>
      <c r="R2273" s="79"/>
      <c r="S2273" s="79"/>
      <c r="T2273" s="79"/>
    </row>
    <row r="2274" spans="2:20">
      <c r="B2274" s="79"/>
      <c r="C2274" s="79"/>
      <c r="D2274" s="79"/>
      <c r="E2274" s="79"/>
      <c r="F2274" s="79"/>
      <c r="G2274" s="79"/>
      <c r="H2274" s="79"/>
      <c r="I2274" s="79"/>
      <c r="J2274" s="79"/>
      <c r="K2274" s="79"/>
      <c r="L2274" s="79"/>
      <c r="M2274" s="79"/>
      <c r="N2274" s="79"/>
      <c r="O2274" s="79"/>
      <c r="P2274" s="79"/>
      <c r="Q2274" s="79"/>
      <c r="R2274" s="79"/>
      <c r="S2274" s="79"/>
      <c r="T2274" s="79"/>
    </row>
    <row r="2275" spans="2:20">
      <c r="B2275" s="79"/>
      <c r="C2275" s="79"/>
      <c r="D2275" s="79"/>
      <c r="E2275" s="79"/>
      <c r="F2275" s="79"/>
      <c r="G2275" s="79"/>
      <c r="H2275" s="79"/>
      <c r="I2275" s="79"/>
      <c r="J2275" s="79"/>
      <c r="K2275" s="79"/>
      <c r="L2275" s="79"/>
      <c r="M2275" s="79"/>
      <c r="N2275" s="79"/>
      <c r="O2275" s="79"/>
      <c r="P2275" s="79"/>
      <c r="Q2275" s="79"/>
      <c r="R2275" s="79"/>
      <c r="S2275" s="79"/>
      <c r="T2275" s="79"/>
    </row>
    <row r="2276" spans="2:20">
      <c r="B2276" s="79"/>
      <c r="C2276" s="79"/>
      <c r="D2276" s="79"/>
      <c r="E2276" s="79"/>
      <c r="F2276" s="79"/>
      <c r="G2276" s="79"/>
      <c r="H2276" s="79"/>
      <c r="I2276" s="79"/>
      <c r="J2276" s="79"/>
      <c r="K2276" s="79"/>
      <c r="L2276" s="79"/>
      <c r="M2276" s="79"/>
      <c r="N2276" s="79"/>
      <c r="O2276" s="79"/>
      <c r="P2276" s="79"/>
      <c r="Q2276" s="79"/>
      <c r="R2276" s="79"/>
      <c r="S2276" s="79"/>
      <c r="T2276" s="79"/>
    </row>
    <row r="2277" spans="2:20">
      <c r="B2277" s="79"/>
      <c r="C2277" s="79"/>
      <c r="D2277" s="79"/>
      <c r="E2277" s="79"/>
      <c r="F2277" s="79"/>
      <c r="G2277" s="79"/>
      <c r="H2277" s="79"/>
      <c r="I2277" s="79"/>
      <c r="J2277" s="79"/>
      <c r="K2277" s="79"/>
      <c r="L2277" s="79"/>
      <c r="M2277" s="79"/>
      <c r="N2277" s="79"/>
      <c r="O2277" s="79"/>
      <c r="P2277" s="79"/>
      <c r="Q2277" s="79"/>
      <c r="R2277" s="79"/>
      <c r="S2277" s="79"/>
      <c r="T2277" s="79"/>
    </row>
    <row r="2278" spans="2:20">
      <c r="B2278" s="79"/>
      <c r="C2278" s="79"/>
      <c r="D2278" s="79"/>
      <c r="E2278" s="79"/>
      <c r="F2278" s="79"/>
      <c r="G2278" s="79"/>
      <c r="H2278" s="79"/>
      <c r="I2278" s="79"/>
      <c r="J2278" s="79"/>
      <c r="K2278" s="79"/>
      <c r="L2278" s="79"/>
      <c r="M2278" s="79"/>
      <c r="N2278" s="79"/>
      <c r="O2278" s="79"/>
      <c r="P2278" s="79"/>
      <c r="Q2278" s="79"/>
      <c r="R2278" s="79"/>
      <c r="S2278" s="79"/>
      <c r="T2278" s="79"/>
    </row>
    <row r="2279" spans="2:20">
      <c r="B2279" s="79"/>
      <c r="C2279" s="79"/>
      <c r="D2279" s="79"/>
      <c r="E2279" s="79"/>
      <c r="F2279" s="79"/>
      <c r="G2279" s="79"/>
      <c r="H2279" s="79"/>
      <c r="I2279" s="79"/>
      <c r="J2279" s="79"/>
      <c r="K2279" s="79"/>
      <c r="L2279" s="79"/>
      <c r="M2279" s="79"/>
      <c r="N2279" s="79"/>
      <c r="O2279" s="79"/>
      <c r="P2279" s="79"/>
      <c r="Q2279" s="79"/>
      <c r="R2279" s="79"/>
      <c r="S2279" s="79"/>
      <c r="T2279" s="79"/>
    </row>
    <row r="2280" spans="2:20">
      <c r="B2280" s="79"/>
      <c r="C2280" s="79"/>
      <c r="D2280" s="79"/>
      <c r="E2280" s="79"/>
      <c r="F2280" s="79"/>
      <c r="G2280" s="79"/>
      <c r="H2280" s="79"/>
      <c r="I2280" s="79"/>
      <c r="J2280" s="79"/>
      <c r="K2280" s="79"/>
      <c r="L2280" s="79"/>
      <c r="M2280" s="79"/>
      <c r="N2280" s="79"/>
      <c r="O2280" s="79"/>
      <c r="P2280" s="79"/>
      <c r="Q2280" s="79"/>
      <c r="R2280" s="79"/>
      <c r="S2280" s="79"/>
      <c r="T2280" s="79"/>
    </row>
    <row r="2281" spans="2:20">
      <c r="B2281" s="79"/>
      <c r="C2281" s="79"/>
      <c r="D2281" s="79"/>
      <c r="E2281" s="79"/>
      <c r="F2281" s="79"/>
      <c r="G2281" s="79"/>
      <c r="H2281" s="79"/>
      <c r="I2281" s="79"/>
      <c r="J2281" s="79"/>
      <c r="K2281" s="79"/>
      <c r="L2281" s="79"/>
      <c r="M2281" s="79"/>
      <c r="N2281" s="79"/>
      <c r="O2281" s="79"/>
      <c r="P2281" s="79"/>
      <c r="Q2281" s="79"/>
      <c r="R2281" s="79"/>
      <c r="S2281" s="79"/>
      <c r="T2281" s="79"/>
    </row>
    <row r="2282" spans="2:20">
      <c r="B2282" s="79"/>
      <c r="C2282" s="79"/>
      <c r="D2282" s="79"/>
      <c r="E2282" s="79"/>
      <c r="F2282" s="79"/>
      <c r="G2282" s="79"/>
      <c r="H2282" s="79"/>
      <c r="I2282" s="79"/>
      <c r="J2282" s="79"/>
      <c r="K2282" s="79"/>
      <c r="L2282" s="79"/>
      <c r="M2282" s="79"/>
      <c r="N2282" s="79"/>
      <c r="O2282" s="79"/>
      <c r="P2282" s="79"/>
      <c r="Q2282" s="79"/>
      <c r="R2282" s="79"/>
      <c r="S2282" s="79"/>
      <c r="T2282" s="79"/>
    </row>
    <row r="2283" spans="2:20">
      <c r="B2283" s="79"/>
      <c r="C2283" s="79"/>
      <c r="D2283" s="79"/>
      <c r="E2283" s="79"/>
      <c r="F2283" s="79"/>
      <c r="G2283" s="79"/>
      <c r="H2283" s="79"/>
      <c r="I2283" s="79"/>
      <c r="J2283" s="79"/>
      <c r="K2283" s="79"/>
      <c r="L2283" s="79"/>
      <c r="M2283" s="79"/>
      <c r="N2283" s="79"/>
      <c r="O2283" s="79"/>
      <c r="P2283" s="79"/>
      <c r="Q2283" s="79"/>
      <c r="R2283" s="79"/>
      <c r="S2283" s="79"/>
      <c r="T2283" s="79"/>
    </row>
    <row r="2284" spans="2:20">
      <c r="B2284" s="79"/>
      <c r="C2284" s="79"/>
      <c r="D2284" s="79"/>
      <c r="E2284" s="79"/>
      <c r="F2284" s="79"/>
      <c r="G2284" s="79"/>
      <c r="H2284" s="79"/>
      <c r="I2284" s="79"/>
      <c r="J2284" s="79"/>
      <c r="K2284" s="79"/>
      <c r="L2284" s="79"/>
      <c r="M2284" s="79"/>
      <c r="N2284" s="79"/>
      <c r="O2284" s="79"/>
      <c r="P2284" s="79"/>
      <c r="Q2284" s="79"/>
      <c r="R2284" s="79"/>
      <c r="S2284" s="79"/>
      <c r="T2284" s="79"/>
    </row>
    <row r="2285" spans="2:20">
      <c r="B2285" s="79"/>
      <c r="C2285" s="79"/>
      <c r="D2285" s="79"/>
      <c r="E2285" s="79"/>
      <c r="F2285" s="79"/>
      <c r="G2285" s="79"/>
      <c r="H2285" s="79"/>
      <c r="I2285" s="79"/>
      <c r="J2285" s="79"/>
      <c r="K2285" s="79"/>
      <c r="L2285" s="79"/>
      <c r="M2285" s="79"/>
      <c r="N2285" s="79"/>
      <c r="O2285" s="79"/>
      <c r="P2285" s="79"/>
      <c r="Q2285" s="79"/>
      <c r="R2285" s="79"/>
      <c r="S2285" s="79"/>
      <c r="T2285" s="79"/>
    </row>
    <row r="2286" spans="2:20">
      <c r="B2286" s="79"/>
      <c r="C2286" s="79"/>
      <c r="D2286" s="79"/>
      <c r="E2286" s="79"/>
      <c r="F2286" s="79"/>
      <c r="G2286" s="79"/>
      <c r="H2286" s="79"/>
      <c r="I2286" s="79"/>
      <c r="J2286" s="79"/>
      <c r="K2286" s="79"/>
      <c r="L2286" s="79"/>
      <c r="M2286" s="79"/>
      <c r="N2286" s="79"/>
      <c r="O2286" s="79"/>
      <c r="P2286" s="79"/>
      <c r="Q2286" s="79"/>
      <c r="R2286" s="79"/>
      <c r="S2286" s="79"/>
      <c r="T2286" s="79"/>
    </row>
    <row r="2287" spans="2:20">
      <c r="B2287" s="79"/>
      <c r="C2287" s="79"/>
      <c r="D2287" s="79"/>
      <c r="E2287" s="79"/>
      <c r="F2287" s="79"/>
      <c r="G2287" s="79"/>
      <c r="H2287" s="79"/>
      <c r="I2287" s="79"/>
      <c r="J2287" s="79"/>
      <c r="K2287" s="79"/>
      <c r="L2287" s="79"/>
      <c r="M2287" s="79"/>
      <c r="N2287" s="79"/>
      <c r="O2287" s="79"/>
      <c r="P2287" s="79"/>
      <c r="Q2287" s="79"/>
      <c r="R2287" s="79"/>
      <c r="S2287" s="79"/>
      <c r="T2287" s="79"/>
    </row>
    <row r="2288" spans="2:20">
      <c r="B2288" s="79"/>
      <c r="C2288" s="79"/>
      <c r="D2288" s="79"/>
      <c r="E2288" s="79"/>
      <c r="F2288" s="79"/>
      <c r="G2288" s="79"/>
      <c r="H2288" s="79"/>
      <c r="I2288" s="79"/>
      <c r="J2288" s="79"/>
      <c r="K2288" s="79"/>
      <c r="L2288" s="79"/>
      <c r="M2288" s="79"/>
      <c r="N2288" s="79"/>
      <c r="O2288" s="79"/>
      <c r="P2288" s="79"/>
      <c r="Q2288" s="79"/>
      <c r="R2288" s="79"/>
      <c r="S2288" s="79"/>
      <c r="T2288" s="79"/>
    </row>
    <row r="2289" spans="2:20">
      <c r="B2289" s="79"/>
      <c r="C2289" s="79"/>
      <c r="D2289" s="79"/>
      <c r="E2289" s="79"/>
      <c r="F2289" s="79"/>
      <c r="G2289" s="79"/>
      <c r="H2289" s="79"/>
      <c r="I2289" s="79"/>
      <c r="J2289" s="79"/>
      <c r="K2289" s="79"/>
      <c r="L2289" s="79"/>
      <c r="M2289" s="79"/>
      <c r="N2289" s="79"/>
      <c r="O2289" s="79"/>
      <c r="P2289" s="79"/>
      <c r="Q2289" s="79"/>
      <c r="R2289" s="79"/>
      <c r="S2289" s="79"/>
      <c r="T2289" s="79"/>
    </row>
    <row r="2290" spans="2:20">
      <c r="B2290" s="79"/>
      <c r="C2290" s="79"/>
      <c r="D2290" s="79"/>
      <c r="E2290" s="79"/>
      <c r="F2290" s="79"/>
      <c r="G2290" s="79"/>
      <c r="H2290" s="79"/>
      <c r="I2290" s="79"/>
      <c r="J2290" s="79"/>
      <c r="K2290" s="79"/>
      <c r="L2290" s="79"/>
      <c r="M2290" s="79"/>
      <c r="N2290" s="79"/>
      <c r="O2290" s="79"/>
      <c r="P2290" s="79"/>
      <c r="Q2290" s="79"/>
      <c r="R2290" s="79"/>
      <c r="S2290" s="79"/>
      <c r="T2290" s="79"/>
    </row>
    <row r="2291" spans="2:20">
      <c r="B2291" s="79"/>
      <c r="C2291" s="79"/>
      <c r="D2291" s="79"/>
      <c r="E2291" s="79"/>
      <c r="F2291" s="79"/>
      <c r="G2291" s="79"/>
      <c r="H2291" s="79"/>
      <c r="I2291" s="79"/>
      <c r="J2291" s="79"/>
      <c r="K2291" s="79"/>
      <c r="L2291" s="79"/>
      <c r="M2291" s="79"/>
      <c r="N2291" s="79"/>
      <c r="O2291" s="79"/>
      <c r="P2291" s="79"/>
      <c r="Q2291" s="79"/>
      <c r="R2291" s="79"/>
      <c r="S2291" s="79"/>
      <c r="T2291" s="79"/>
    </row>
    <row r="2292" spans="2:20">
      <c r="B2292" s="79"/>
      <c r="C2292" s="79"/>
      <c r="D2292" s="79"/>
      <c r="E2292" s="79"/>
      <c r="F2292" s="79"/>
      <c r="G2292" s="79"/>
      <c r="H2292" s="79"/>
      <c r="I2292" s="79"/>
      <c r="J2292" s="79"/>
      <c r="K2292" s="79"/>
      <c r="L2292" s="79"/>
      <c r="M2292" s="79"/>
      <c r="N2292" s="79"/>
      <c r="O2292" s="79"/>
      <c r="P2292" s="79"/>
      <c r="Q2292" s="79"/>
      <c r="R2292" s="79"/>
      <c r="S2292" s="79"/>
      <c r="T2292" s="79"/>
    </row>
    <row r="2293" spans="2:20">
      <c r="B2293" s="79"/>
      <c r="C2293" s="79"/>
      <c r="D2293" s="79"/>
      <c r="E2293" s="79"/>
      <c r="F2293" s="79"/>
      <c r="G2293" s="79"/>
      <c r="H2293" s="79"/>
      <c r="I2293" s="79"/>
      <c r="J2293" s="79"/>
      <c r="K2293" s="79"/>
      <c r="L2293" s="79"/>
      <c r="M2293" s="79"/>
      <c r="N2293" s="79"/>
      <c r="O2293" s="79"/>
      <c r="P2293" s="79"/>
      <c r="Q2293" s="79"/>
      <c r="R2293" s="79"/>
      <c r="S2293" s="79"/>
      <c r="T2293" s="79"/>
    </row>
    <row r="2294" spans="2:20">
      <c r="B2294" s="79"/>
      <c r="C2294" s="79"/>
      <c r="D2294" s="79"/>
      <c r="E2294" s="79"/>
      <c r="F2294" s="79"/>
      <c r="G2294" s="79"/>
      <c r="H2294" s="79"/>
      <c r="I2294" s="79"/>
      <c r="J2294" s="79"/>
      <c r="K2294" s="79"/>
      <c r="L2294" s="79"/>
      <c r="M2294" s="79"/>
      <c r="N2294" s="79"/>
      <c r="O2294" s="79"/>
      <c r="P2294" s="79"/>
      <c r="Q2294" s="79"/>
      <c r="R2294" s="79"/>
      <c r="S2294" s="79"/>
      <c r="T2294" s="79"/>
    </row>
    <row r="2295" spans="2:20">
      <c r="B2295" s="79"/>
      <c r="C2295" s="79"/>
      <c r="D2295" s="79"/>
      <c r="E2295" s="79"/>
      <c r="F2295" s="79"/>
      <c r="G2295" s="79"/>
      <c r="H2295" s="79"/>
      <c r="I2295" s="79"/>
      <c r="J2295" s="79"/>
      <c r="K2295" s="79"/>
      <c r="L2295" s="79"/>
      <c r="M2295" s="79"/>
      <c r="N2295" s="79"/>
      <c r="O2295" s="79"/>
      <c r="P2295" s="79"/>
      <c r="Q2295" s="79"/>
      <c r="R2295" s="79"/>
      <c r="S2295" s="79"/>
      <c r="T2295" s="79"/>
    </row>
    <row r="2296" spans="2:20">
      <c r="B2296" s="79"/>
      <c r="C2296" s="79"/>
      <c r="D2296" s="79"/>
      <c r="E2296" s="79"/>
      <c r="F2296" s="79"/>
      <c r="G2296" s="79"/>
      <c r="H2296" s="79"/>
      <c r="I2296" s="79"/>
      <c r="J2296" s="79"/>
      <c r="K2296" s="79"/>
      <c r="L2296" s="79"/>
      <c r="M2296" s="79"/>
      <c r="N2296" s="79"/>
      <c r="O2296" s="79"/>
      <c r="P2296" s="79"/>
      <c r="Q2296" s="79"/>
      <c r="R2296" s="79"/>
      <c r="S2296" s="79"/>
      <c r="T2296" s="79"/>
    </row>
    <row r="2297" spans="2:20">
      <c r="B2297" s="79"/>
      <c r="C2297" s="79"/>
      <c r="D2297" s="79"/>
      <c r="E2297" s="79"/>
      <c r="F2297" s="79"/>
      <c r="G2297" s="79"/>
      <c r="H2297" s="79"/>
      <c r="I2297" s="79"/>
      <c r="J2297" s="79"/>
      <c r="K2297" s="79"/>
      <c r="L2297" s="79"/>
      <c r="M2297" s="79"/>
      <c r="N2297" s="79"/>
      <c r="O2297" s="79"/>
      <c r="P2297" s="79"/>
      <c r="Q2297" s="79"/>
      <c r="R2297" s="79"/>
      <c r="S2297" s="79"/>
      <c r="T2297" s="79"/>
    </row>
    <row r="2298" spans="2:20">
      <c r="B2298" s="79"/>
      <c r="C2298" s="79"/>
      <c r="D2298" s="79"/>
      <c r="E2298" s="79"/>
      <c r="F2298" s="79"/>
      <c r="G2298" s="79"/>
      <c r="H2298" s="79"/>
      <c r="I2298" s="79"/>
      <c r="J2298" s="79"/>
      <c r="K2298" s="79"/>
      <c r="L2298" s="79"/>
      <c r="M2298" s="79"/>
      <c r="N2298" s="79"/>
      <c r="O2298" s="79"/>
      <c r="P2298" s="79"/>
      <c r="Q2298" s="79"/>
      <c r="R2298" s="79"/>
      <c r="S2298" s="79"/>
      <c r="T2298" s="79"/>
    </row>
    <row r="2299" spans="2:20">
      <c r="B2299" s="79"/>
      <c r="C2299" s="79"/>
      <c r="D2299" s="79"/>
      <c r="E2299" s="79"/>
      <c r="F2299" s="79"/>
      <c r="G2299" s="79"/>
      <c r="H2299" s="79"/>
      <c r="I2299" s="79"/>
      <c r="J2299" s="79"/>
      <c r="K2299" s="79"/>
      <c r="L2299" s="79"/>
      <c r="M2299" s="79"/>
      <c r="N2299" s="79"/>
      <c r="O2299" s="79"/>
      <c r="P2299" s="79"/>
      <c r="Q2299" s="79"/>
      <c r="R2299" s="79"/>
      <c r="S2299" s="79"/>
      <c r="T2299" s="79"/>
    </row>
    <row r="2300" spans="2:20">
      <c r="B2300" s="79"/>
      <c r="C2300" s="79"/>
      <c r="D2300" s="79"/>
      <c r="E2300" s="79"/>
      <c r="F2300" s="79"/>
      <c r="G2300" s="79"/>
      <c r="H2300" s="79"/>
      <c r="I2300" s="79"/>
      <c r="J2300" s="79"/>
      <c r="K2300" s="79"/>
      <c r="L2300" s="79"/>
      <c r="M2300" s="79"/>
      <c r="N2300" s="79"/>
      <c r="O2300" s="79"/>
      <c r="P2300" s="79"/>
      <c r="Q2300" s="79"/>
      <c r="R2300" s="79"/>
      <c r="S2300" s="79"/>
      <c r="T2300" s="79"/>
    </row>
    <row r="2301" spans="2:20">
      <c r="B2301" s="79"/>
      <c r="C2301" s="79"/>
      <c r="D2301" s="79"/>
      <c r="E2301" s="79"/>
      <c r="F2301" s="79"/>
      <c r="G2301" s="79"/>
      <c r="H2301" s="79"/>
      <c r="I2301" s="79"/>
      <c r="J2301" s="79"/>
      <c r="K2301" s="79"/>
      <c r="L2301" s="79"/>
      <c r="M2301" s="79"/>
      <c r="N2301" s="79"/>
      <c r="O2301" s="79"/>
      <c r="P2301" s="79"/>
      <c r="Q2301" s="79"/>
      <c r="R2301" s="79"/>
      <c r="S2301" s="79"/>
      <c r="T2301" s="79"/>
    </row>
    <row r="2302" spans="2:20">
      <c r="B2302" s="79"/>
      <c r="C2302" s="79"/>
      <c r="D2302" s="79"/>
      <c r="E2302" s="79"/>
      <c r="F2302" s="79"/>
      <c r="G2302" s="79"/>
      <c r="H2302" s="79"/>
      <c r="I2302" s="79"/>
      <c r="J2302" s="79"/>
      <c r="K2302" s="79"/>
      <c r="L2302" s="79"/>
      <c r="M2302" s="79"/>
      <c r="N2302" s="79"/>
      <c r="O2302" s="79"/>
      <c r="P2302" s="79"/>
      <c r="Q2302" s="79"/>
      <c r="R2302" s="79"/>
      <c r="S2302" s="79"/>
      <c r="T2302" s="79"/>
    </row>
    <row r="2303" spans="2:20">
      <c r="B2303" s="79"/>
      <c r="C2303" s="79"/>
      <c r="D2303" s="79"/>
      <c r="E2303" s="79"/>
      <c r="F2303" s="79"/>
      <c r="G2303" s="79"/>
      <c r="H2303" s="79"/>
      <c r="I2303" s="79"/>
      <c r="J2303" s="79"/>
      <c r="K2303" s="79"/>
      <c r="L2303" s="79"/>
      <c r="M2303" s="79"/>
      <c r="N2303" s="79"/>
      <c r="O2303" s="79"/>
      <c r="P2303" s="79"/>
      <c r="Q2303" s="79"/>
      <c r="R2303" s="79"/>
      <c r="S2303" s="79"/>
      <c r="T2303" s="79"/>
    </row>
    <row r="2304" spans="2:20">
      <c r="B2304" s="79"/>
      <c r="C2304" s="79"/>
      <c r="D2304" s="79"/>
      <c r="E2304" s="79"/>
      <c r="F2304" s="79"/>
      <c r="G2304" s="79"/>
      <c r="H2304" s="79"/>
      <c r="I2304" s="79"/>
      <c r="J2304" s="79"/>
      <c r="K2304" s="79"/>
      <c r="L2304" s="79"/>
      <c r="M2304" s="79"/>
      <c r="N2304" s="79"/>
      <c r="O2304" s="79"/>
      <c r="P2304" s="79"/>
      <c r="Q2304" s="79"/>
      <c r="R2304" s="79"/>
      <c r="S2304" s="79"/>
      <c r="T2304" s="79"/>
    </row>
    <row r="2305" spans="2:20">
      <c r="B2305" s="79"/>
      <c r="C2305" s="79"/>
      <c r="D2305" s="79"/>
      <c r="E2305" s="79"/>
      <c r="F2305" s="79"/>
      <c r="G2305" s="79"/>
      <c r="H2305" s="79"/>
      <c r="I2305" s="79"/>
      <c r="J2305" s="79"/>
      <c r="K2305" s="79"/>
      <c r="L2305" s="79"/>
      <c r="M2305" s="79"/>
      <c r="N2305" s="79"/>
      <c r="O2305" s="79"/>
      <c r="P2305" s="79"/>
      <c r="Q2305" s="79"/>
      <c r="R2305" s="79"/>
      <c r="S2305" s="79"/>
      <c r="T2305" s="79"/>
    </row>
    <row r="2306" spans="2:20">
      <c r="B2306" s="79"/>
      <c r="C2306" s="79"/>
      <c r="D2306" s="79"/>
      <c r="E2306" s="79"/>
      <c r="F2306" s="79"/>
      <c r="G2306" s="79"/>
      <c r="H2306" s="79"/>
      <c r="I2306" s="79"/>
      <c r="J2306" s="79"/>
      <c r="K2306" s="79"/>
      <c r="L2306" s="79"/>
      <c r="M2306" s="79"/>
      <c r="N2306" s="79"/>
      <c r="O2306" s="79"/>
      <c r="P2306" s="79"/>
      <c r="Q2306" s="79"/>
      <c r="R2306" s="79"/>
      <c r="S2306" s="79"/>
      <c r="T2306" s="79"/>
    </row>
    <row r="2307" spans="2:20">
      <c r="B2307" s="79"/>
      <c r="C2307" s="79"/>
      <c r="D2307" s="79"/>
      <c r="E2307" s="79"/>
      <c r="F2307" s="79"/>
      <c r="G2307" s="79"/>
      <c r="H2307" s="79"/>
      <c r="I2307" s="79"/>
      <c r="J2307" s="79"/>
      <c r="K2307" s="79"/>
      <c r="L2307" s="79"/>
      <c r="M2307" s="79"/>
      <c r="N2307" s="79"/>
      <c r="O2307" s="79"/>
      <c r="P2307" s="79"/>
      <c r="Q2307" s="79"/>
      <c r="R2307" s="79"/>
      <c r="S2307" s="79"/>
      <c r="T2307" s="79"/>
    </row>
    <row r="2308" spans="2:20">
      <c r="B2308" s="79"/>
      <c r="C2308" s="79"/>
      <c r="D2308" s="79"/>
      <c r="E2308" s="79"/>
      <c r="F2308" s="79"/>
      <c r="G2308" s="79"/>
      <c r="H2308" s="79"/>
      <c r="I2308" s="79"/>
      <c r="J2308" s="79"/>
      <c r="K2308" s="79"/>
      <c r="L2308" s="79"/>
      <c r="M2308" s="79"/>
      <c r="N2308" s="79"/>
      <c r="O2308" s="79"/>
      <c r="P2308" s="79"/>
      <c r="Q2308" s="79"/>
      <c r="R2308" s="79"/>
      <c r="S2308" s="79"/>
      <c r="T2308" s="79"/>
    </row>
    <row r="2309" spans="2:20">
      <c r="B2309" s="79"/>
      <c r="C2309" s="79"/>
      <c r="D2309" s="79"/>
      <c r="E2309" s="79"/>
      <c r="F2309" s="79"/>
      <c r="G2309" s="79"/>
      <c r="H2309" s="79"/>
      <c r="I2309" s="79"/>
      <c r="J2309" s="79"/>
      <c r="K2309" s="79"/>
      <c r="L2309" s="79"/>
      <c r="M2309" s="79"/>
      <c r="N2309" s="79"/>
      <c r="O2309" s="79"/>
      <c r="P2309" s="79"/>
      <c r="Q2309" s="79"/>
      <c r="R2309" s="79"/>
      <c r="S2309" s="79"/>
      <c r="T2309" s="79"/>
    </row>
    <row r="2310" spans="2:20">
      <c r="B2310" s="79"/>
      <c r="C2310" s="79"/>
      <c r="D2310" s="79"/>
      <c r="E2310" s="79"/>
      <c r="F2310" s="79"/>
      <c r="G2310" s="79"/>
      <c r="H2310" s="79"/>
      <c r="I2310" s="79"/>
      <c r="J2310" s="79"/>
      <c r="K2310" s="79"/>
      <c r="L2310" s="79"/>
      <c r="M2310" s="79"/>
      <c r="N2310" s="79"/>
      <c r="O2310" s="79"/>
      <c r="P2310" s="79"/>
      <c r="Q2310" s="79"/>
      <c r="R2310" s="79"/>
      <c r="S2310" s="79"/>
      <c r="T2310" s="79"/>
    </row>
    <row r="2311" spans="2:20">
      <c r="B2311" s="79"/>
      <c r="C2311" s="79"/>
      <c r="D2311" s="79"/>
      <c r="E2311" s="79"/>
      <c r="F2311" s="79"/>
      <c r="G2311" s="79"/>
      <c r="H2311" s="79"/>
      <c r="I2311" s="79"/>
      <c r="J2311" s="79"/>
      <c r="K2311" s="79"/>
      <c r="L2311" s="79"/>
      <c r="M2311" s="79"/>
      <c r="N2311" s="79"/>
      <c r="O2311" s="79"/>
      <c r="P2311" s="79"/>
      <c r="Q2311" s="79"/>
      <c r="R2311" s="79"/>
      <c r="S2311" s="79"/>
      <c r="T2311" s="79"/>
    </row>
    <row r="2312" spans="2:20">
      <c r="B2312" s="79"/>
      <c r="C2312" s="79"/>
      <c r="D2312" s="79"/>
      <c r="E2312" s="79"/>
      <c r="F2312" s="79"/>
      <c r="G2312" s="79"/>
      <c r="H2312" s="79"/>
      <c r="I2312" s="79"/>
      <c r="J2312" s="79"/>
      <c r="K2312" s="79"/>
      <c r="L2312" s="79"/>
      <c r="M2312" s="79"/>
      <c r="N2312" s="79"/>
      <c r="O2312" s="79"/>
      <c r="P2312" s="79"/>
      <c r="Q2312" s="79"/>
      <c r="R2312" s="79"/>
      <c r="S2312" s="79"/>
      <c r="T2312" s="79"/>
    </row>
    <row r="2313" spans="2:20">
      <c r="B2313" s="79"/>
      <c r="C2313" s="79"/>
      <c r="D2313" s="79"/>
      <c r="E2313" s="79"/>
      <c r="F2313" s="79"/>
      <c r="G2313" s="79"/>
      <c r="H2313" s="79"/>
      <c r="I2313" s="79"/>
      <c r="J2313" s="79"/>
      <c r="K2313" s="79"/>
      <c r="L2313" s="79"/>
      <c r="M2313" s="79"/>
      <c r="N2313" s="79"/>
      <c r="O2313" s="79"/>
      <c r="P2313" s="79"/>
      <c r="Q2313" s="79"/>
      <c r="R2313" s="79"/>
      <c r="S2313" s="79"/>
      <c r="T2313" s="79"/>
    </row>
    <row r="2314" spans="2:20">
      <c r="B2314" s="79"/>
      <c r="C2314" s="79"/>
      <c r="D2314" s="79"/>
      <c r="E2314" s="79"/>
      <c r="F2314" s="79"/>
      <c r="G2314" s="79"/>
      <c r="H2314" s="79"/>
      <c r="I2314" s="79"/>
      <c r="J2314" s="79"/>
      <c r="K2314" s="79"/>
      <c r="L2314" s="79"/>
      <c r="M2314" s="79"/>
      <c r="N2314" s="79"/>
      <c r="O2314" s="79"/>
      <c r="P2314" s="79"/>
      <c r="Q2314" s="79"/>
      <c r="R2314" s="79"/>
      <c r="S2314" s="79"/>
      <c r="T2314" s="79"/>
    </row>
    <row r="2315" spans="2:20">
      <c r="B2315" s="79"/>
      <c r="C2315" s="79"/>
      <c r="D2315" s="79"/>
      <c r="E2315" s="79"/>
      <c r="F2315" s="79"/>
      <c r="G2315" s="79"/>
      <c r="H2315" s="79"/>
      <c r="I2315" s="79"/>
      <c r="J2315" s="79"/>
      <c r="K2315" s="79"/>
      <c r="L2315" s="79"/>
      <c r="M2315" s="79"/>
      <c r="N2315" s="79"/>
      <c r="O2315" s="79"/>
      <c r="P2315" s="79"/>
      <c r="Q2315" s="79"/>
      <c r="R2315" s="79"/>
      <c r="S2315" s="79"/>
      <c r="T2315" s="79"/>
    </row>
    <row r="2316" spans="2:20">
      <c r="B2316" s="79"/>
      <c r="C2316" s="79"/>
      <c r="D2316" s="79"/>
      <c r="E2316" s="79"/>
      <c r="F2316" s="79"/>
      <c r="G2316" s="79"/>
      <c r="H2316" s="79"/>
      <c r="I2316" s="79"/>
      <c r="J2316" s="79"/>
      <c r="K2316" s="79"/>
      <c r="L2316" s="79"/>
      <c r="M2316" s="79"/>
      <c r="N2316" s="79"/>
      <c r="O2316" s="79"/>
      <c r="P2316" s="79"/>
      <c r="Q2316" s="79"/>
      <c r="R2316" s="79"/>
      <c r="S2316" s="79"/>
      <c r="T2316" s="79"/>
    </row>
    <row r="2317" spans="2:20">
      <c r="B2317" s="79"/>
      <c r="C2317" s="79"/>
      <c r="D2317" s="79"/>
      <c r="E2317" s="79"/>
      <c r="F2317" s="79"/>
      <c r="G2317" s="79"/>
      <c r="H2317" s="79"/>
      <c r="I2317" s="79"/>
      <c r="J2317" s="79"/>
      <c r="K2317" s="79"/>
      <c r="L2317" s="79"/>
      <c r="M2317" s="79"/>
      <c r="N2317" s="79"/>
      <c r="O2317" s="79"/>
      <c r="P2317" s="79"/>
      <c r="Q2317" s="79"/>
      <c r="R2317" s="79"/>
      <c r="S2317" s="79"/>
      <c r="T2317" s="79"/>
    </row>
    <row r="2318" spans="2:20">
      <c r="B2318" s="79"/>
      <c r="C2318" s="79"/>
      <c r="D2318" s="79"/>
      <c r="E2318" s="79"/>
      <c r="F2318" s="79"/>
      <c r="G2318" s="79"/>
      <c r="H2318" s="79"/>
      <c r="I2318" s="79"/>
      <c r="J2318" s="79"/>
      <c r="K2318" s="79"/>
      <c r="L2318" s="79"/>
      <c r="M2318" s="79"/>
      <c r="N2318" s="79"/>
      <c r="O2318" s="79"/>
      <c r="P2318" s="79"/>
      <c r="Q2318" s="79"/>
      <c r="R2318" s="79"/>
      <c r="S2318" s="79"/>
      <c r="T2318" s="79"/>
    </row>
    <row r="2319" spans="2:20">
      <c r="B2319" s="79"/>
      <c r="C2319" s="79"/>
      <c r="D2319" s="79"/>
      <c r="E2319" s="79"/>
      <c r="F2319" s="79"/>
      <c r="G2319" s="79"/>
      <c r="H2319" s="79"/>
      <c r="I2319" s="79"/>
      <c r="J2319" s="79"/>
      <c r="K2319" s="79"/>
      <c r="L2319" s="79"/>
      <c r="M2319" s="79"/>
      <c r="N2319" s="79"/>
      <c r="O2319" s="79"/>
      <c r="P2319" s="79"/>
      <c r="Q2319" s="79"/>
      <c r="R2319" s="79"/>
      <c r="S2319" s="79"/>
      <c r="T2319" s="79"/>
    </row>
    <row r="2320" spans="2:20">
      <c r="B2320" s="79"/>
      <c r="C2320" s="79"/>
      <c r="D2320" s="79"/>
      <c r="E2320" s="79"/>
      <c r="F2320" s="79"/>
      <c r="G2320" s="79"/>
      <c r="H2320" s="79"/>
      <c r="I2320" s="79"/>
      <c r="J2320" s="79"/>
      <c r="K2320" s="79"/>
      <c r="L2320" s="79"/>
      <c r="M2320" s="79"/>
      <c r="N2320" s="79"/>
      <c r="O2320" s="79"/>
      <c r="P2320" s="79"/>
      <c r="Q2320" s="79"/>
      <c r="R2320" s="79"/>
      <c r="S2320" s="79"/>
      <c r="T2320" s="79"/>
    </row>
    <row r="2321" spans="2:20">
      <c r="B2321" s="79"/>
      <c r="C2321" s="79"/>
      <c r="D2321" s="79"/>
      <c r="E2321" s="79"/>
      <c r="F2321" s="79"/>
      <c r="G2321" s="79"/>
      <c r="H2321" s="79"/>
      <c r="I2321" s="79"/>
      <c r="J2321" s="79"/>
      <c r="K2321" s="79"/>
      <c r="L2321" s="79"/>
      <c r="M2321" s="79"/>
      <c r="N2321" s="79"/>
      <c r="O2321" s="79"/>
      <c r="P2321" s="79"/>
      <c r="Q2321" s="79"/>
      <c r="R2321" s="79"/>
      <c r="S2321" s="79"/>
      <c r="T2321" s="79"/>
    </row>
    <row r="2322" spans="2:20">
      <c r="B2322" s="79"/>
      <c r="C2322" s="79"/>
      <c r="D2322" s="79"/>
      <c r="E2322" s="79"/>
      <c r="F2322" s="79"/>
      <c r="G2322" s="79"/>
      <c r="H2322" s="79"/>
      <c r="I2322" s="79"/>
      <c r="J2322" s="79"/>
      <c r="K2322" s="79"/>
      <c r="L2322" s="79"/>
      <c r="M2322" s="79"/>
      <c r="N2322" s="79"/>
      <c r="O2322" s="79"/>
      <c r="P2322" s="79"/>
      <c r="Q2322" s="79"/>
      <c r="R2322" s="79"/>
      <c r="S2322" s="79"/>
      <c r="T2322" s="79"/>
    </row>
    <row r="2323" spans="2:20">
      <c r="B2323" s="79"/>
      <c r="C2323" s="79"/>
      <c r="D2323" s="79"/>
      <c r="E2323" s="79"/>
      <c r="F2323" s="79"/>
      <c r="G2323" s="79"/>
      <c r="H2323" s="79"/>
      <c r="I2323" s="79"/>
      <c r="J2323" s="79"/>
      <c r="K2323" s="79"/>
      <c r="L2323" s="79"/>
      <c r="M2323" s="79"/>
      <c r="N2323" s="79"/>
      <c r="O2323" s="79"/>
      <c r="P2323" s="79"/>
      <c r="Q2323" s="79"/>
      <c r="R2323" s="79"/>
      <c r="S2323" s="79"/>
      <c r="T2323" s="79"/>
    </row>
    <row r="2324" spans="2:20">
      <c r="B2324" s="79"/>
      <c r="C2324" s="79"/>
      <c r="D2324" s="79"/>
      <c r="E2324" s="79"/>
      <c r="F2324" s="79"/>
      <c r="G2324" s="79"/>
      <c r="H2324" s="79"/>
      <c r="I2324" s="79"/>
      <c r="J2324" s="79"/>
      <c r="K2324" s="79"/>
      <c r="L2324" s="79"/>
      <c r="M2324" s="79"/>
      <c r="N2324" s="79"/>
      <c r="O2324" s="79"/>
      <c r="P2324" s="79"/>
      <c r="Q2324" s="79"/>
      <c r="R2324" s="79"/>
      <c r="S2324" s="79"/>
      <c r="T2324" s="79"/>
    </row>
    <row r="2325" spans="2:20">
      <c r="B2325" s="79"/>
      <c r="C2325" s="79"/>
      <c r="D2325" s="79"/>
      <c r="E2325" s="79"/>
      <c r="F2325" s="79"/>
      <c r="G2325" s="79"/>
      <c r="H2325" s="79"/>
      <c r="I2325" s="79"/>
      <c r="J2325" s="79"/>
      <c r="K2325" s="79"/>
      <c r="L2325" s="79"/>
      <c r="M2325" s="79"/>
      <c r="N2325" s="79"/>
      <c r="O2325" s="79"/>
      <c r="P2325" s="79"/>
      <c r="Q2325" s="79"/>
      <c r="R2325" s="79"/>
      <c r="S2325" s="79"/>
      <c r="T2325" s="79"/>
    </row>
    <row r="2326" spans="2:20">
      <c r="B2326" s="79"/>
      <c r="C2326" s="79"/>
      <c r="D2326" s="79"/>
      <c r="E2326" s="79"/>
      <c r="F2326" s="79"/>
      <c r="G2326" s="79"/>
      <c r="H2326" s="79"/>
      <c r="I2326" s="79"/>
      <c r="J2326" s="79"/>
      <c r="K2326" s="79"/>
      <c r="L2326" s="79"/>
      <c r="M2326" s="79"/>
      <c r="N2326" s="79"/>
      <c r="O2326" s="79"/>
      <c r="P2326" s="79"/>
      <c r="Q2326" s="79"/>
      <c r="R2326" s="79"/>
      <c r="S2326" s="79"/>
      <c r="T2326" s="79"/>
    </row>
    <row r="2327" spans="2:20">
      <c r="B2327" s="79"/>
      <c r="C2327" s="79"/>
      <c r="D2327" s="79"/>
      <c r="E2327" s="79"/>
      <c r="F2327" s="79"/>
      <c r="G2327" s="79"/>
      <c r="H2327" s="79"/>
      <c r="I2327" s="79"/>
      <c r="J2327" s="79"/>
      <c r="K2327" s="79"/>
      <c r="L2327" s="79"/>
      <c r="M2327" s="79"/>
      <c r="N2327" s="79"/>
      <c r="O2327" s="79"/>
      <c r="P2327" s="79"/>
      <c r="Q2327" s="79"/>
      <c r="R2327" s="79"/>
      <c r="S2327" s="79"/>
      <c r="T2327" s="79"/>
    </row>
    <row r="2328" spans="2:20">
      <c r="B2328" s="79"/>
      <c r="C2328" s="79"/>
      <c r="D2328" s="79"/>
      <c r="E2328" s="79"/>
      <c r="F2328" s="79"/>
      <c r="G2328" s="79"/>
      <c r="H2328" s="79"/>
      <c r="I2328" s="79"/>
      <c r="J2328" s="79"/>
      <c r="K2328" s="79"/>
      <c r="L2328" s="79"/>
      <c r="M2328" s="79"/>
      <c r="N2328" s="79"/>
      <c r="O2328" s="79"/>
      <c r="P2328" s="79"/>
      <c r="Q2328" s="79"/>
      <c r="R2328" s="79"/>
      <c r="S2328" s="79"/>
      <c r="T2328" s="79"/>
    </row>
    <row r="2329" spans="2:20">
      <c r="B2329" s="79"/>
      <c r="C2329" s="79"/>
      <c r="D2329" s="79"/>
      <c r="E2329" s="79"/>
      <c r="F2329" s="79"/>
      <c r="G2329" s="79"/>
      <c r="H2329" s="79"/>
      <c r="I2329" s="79"/>
      <c r="J2329" s="79"/>
      <c r="K2329" s="79"/>
      <c r="L2329" s="79"/>
      <c r="M2329" s="79"/>
      <c r="N2329" s="79"/>
      <c r="O2329" s="79"/>
      <c r="P2329" s="79"/>
      <c r="Q2329" s="79"/>
      <c r="R2329" s="79"/>
      <c r="S2329" s="79"/>
      <c r="T2329" s="79"/>
    </row>
    <row r="2330" spans="2:20">
      <c r="B2330" s="79"/>
      <c r="C2330" s="79"/>
      <c r="D2330" s="79"/>
      <c r="E2330" s="79"/>
      <c r="F2330" s="79"/>
      <c r="G2330" s="79"/>
      <c r="H2330" s="79"/>
      <c r="I2330" s="79"/>
      <c r="J2330" s="79"/>
      <c r="K2330" s="79"/>
      <c r="L2330" s="79"/>
      <c r="M2330" s="79"/>
      <c r="N2330" s="79"/>
      <c r="O2330" s="79"/>
      <c r="P2330" s="79"/>
      <c r="Q2330" s="79"/>
      <c r="R2330" s="79"/>
      <c r="S2330" s="79"/>
      <c r="T2330" s="79"/>
    </row>
    <row r="2331" spans="2:20">
      <c r="B2331" s="79"/>
      <c r="C2331" s="79"/>
      <c r="D2331" s="79"/>
      <c r="E2331" s="79"/>
      <c r="F2331" s="79"/>
      <c r="G2331" s="79"/>
      <c r="H2331" s="79"/>
      <c r="I2331" s="79"/>
      <c r="J2331" s="79"/>
      <c r="K2331" s="79"/>
      <c r="L2331" s="79"/>
      <c r="M2331" s="79"/>
      <c r="N2331" s="79"/>
      <c r="O2331" s="79"/>
      <c r="P2331" s="79"/>
      <c r="Q2331" s="79"/>
      <c r="R2331" s="79"/>
      <c r="S2331" s="79"/>
      <c r="T2331" s="79"/>
    </row>
    <row r="2332" spans="2:20">
      <c r="B2332" s="79"/>
      <c r="C2332" s="79"/>
      <c r="D2332" s="79"/>
      <c r="E2332" s="79"/>
      <c r="F2332" s="79"/>
      <c r="G2332" s="79"/>
      <c r="H2332" s="79"/>
      <c r="I2332" s="79"/>
      <c r="J2332" s="79"/>
      <c r="K2332" s="79"/>
      <c r="L2332" s="79"/>
      <c r="M2332" s="79"/>
      <c r="N2332" s="79"/>
      <c r="O2332" s="79"/>
      <c r="P2332" s="79"/>
      <c r="Q2332" s="79"/>
      <c r="R2332" s="79"/>
      <c r="S2332" s="79"/>
      <c r="T2332" s="79"/>
    </row>
    <row r="2333" spans="2:20">
      <c r="B2333" s="79"/>
      <c r="C2333" s="79"/>
      <c r="D2333" s="79"/>
      <c r="E2333" s="79"/>
      <c r="F2333" s="79"/>
      <c r="G2333" s="79"/>
      <c r="H2333" s="79"/>
      <c r="I2333" s="79"/>
      <c r="J2333" s="79"/>
      <c r="K2333" s="79"/>
      <c r="L2333" s="79"/>
      <c r="M2333" s="79"/>
      <c r="N2333" s="79"/>
      <c r="O2333" s="79"/>
      <c r="P2333" s="79"/>
      <c r="Q2333" s="79"/>
      <c r="R2333" s="79"/>
      <c r="S2333" s="79"/>
      <c r="T2333" s="79"/>
    </row>
    <row r="2334" spans="2:20">
      <c r="B2334" s="79"/>
      <c r="C2334" s="79"/>
      <c r="D2334" s="79"/>
      <c r="E2334" s="79"/>
      <c r="F2334" s="79"/>
      <c r="G2334" s="79"/>
      <c r="H2334" s="79"/>
      <c r="I2334" s="79"/>
      <c r="J2334" s="79"/>
      <c r="K2334" s="79"/>
      <c r="L2334" s="79"/>
      <c r="M2334" s="79"/>
      <c r="N2334" s="79"/>
      <c r="O2334" s="79"/>
      <c r="P2334" s="79"/>
      <c r="Q2334" s="79"/>
      <c r="R2334" s="79"/>
      <c r="S2334" s="79"/>
      <c r="T2334" s="79"/>
    </row>
    <row r="2335" spans="2:20">
      <c r="B2335" s="79"/>
      <c r="C2335" s="79"/>
      <c r="D2335" s="79"/>
      <c r="E2335" s="79"/>
      <c r="F2335" s="79"/>
      <c r="G2335" s="79"/>
      <c r="H2335" s="79"/>
      <c r="I2335" s="79"/>
      <c r="J2335" s="79"/>
      <c r="K2335" s="79"/>
      <c r="L2335" s="79"/>
      <c r="M2335" s="79"/>
      <c r="N2335" s="79"/>
      <c r="O2335" s="79"/>
      <c r="P2335" s="79"/>
      <c r="Q2335" s="79"/>
      <c r="R2335" s="79"/>
      <c r="S2335" s="79"/>
      <c r="T2335" s="79"/>
    </row>
    <row r="2336" spans="2:20">
      <c r="B2336" s="79"/>
      <c r="C2336" s="79"/>
      <c r="D2336" s="79"/>
      <c r="E2336" s="79"/>
      <c r="F2336" s="79"/>
      <c r="G2336" s="79"/>
      <c r="H2336" s="79"/>
      <c r="I2336" s="79"/>
      <c r="J2336" s="79"/>
      <c r="K2336" s="79"/>
      <c r="L2336" s="79"/>
      <c r="M2336" s="79"/>
      <c r="N2336" s="79"/>
      <c r="O2336" s="79"/>
      <c r="P2336" s="79"/>
      <c r="Q2336" s="79"/>
      <c r="R2336" s="79"/>
      <c r="S2336" s="79"/>
      <c r="T2336" s="79"/>
    </row>
    <row r="2337" spans="2:20">
      <c r="B2337" s="79"/>
      <c r="C2337" s="79"/>
      <c r="D2337" s="79"/>
      <c r="E2337" s="79"/>
      <c r="F2337" s="79"/>
      <c r="G2337" s="79"/>
      <c r="H2337" s="79"/>
      <c r="I2337" s="79"/>
      <c r="J2337" s="79"/>
      <c r="K2337" s="79"/>
      <c r="L2337" s="79"/>
      <c r="M2337" s="79"/>
      <c r="N2337" s="79"/>
      <c r="O2337" s="79"/>
      <c r="P2337" s="79"/>
      <c r="Q2337" s="79"/>
      <c r="R2337" s="79"/>
      <c r="S2337" s="79"/>
      <c r="T2337" s="79"/>
    </row>
    <row r="2338" spans="2:20">
      <c r="B2338" s="79"/>
      <c r="C2338" s="79"/>
      <c r="D2338" s="79"/>
      <c r="E2338" s="79"/>
      <c r="F2338" s="79"/>
      <c r="G2338" s="79"/>
      <c r="H2338" s="79"/>
      <c r="I2338" s="79"/>
      <c r="J2338" s="79"/>
      <c r="K2338" s="79"/>
      <c r="L2338" s="79"/>
      <c r="M2338" s="79"/>
      <c r="N2338" s="79"/>
      <c r="O2338" s="79"/>
      <c r="P2338" s="79"/>
      <c r="Q2338" s="79"/>
      <c r="R2338" s="79"/>
      <c r="S2338" s="79"/>
      <c r="T2338" s="79"/>
    </row>
    <row r="2339" spans="2:20">
      <c r="B2339" s="79"/>
      <c r="C2339" s="79"/>
      <c r="D2339" s="79"/>
      <c r="E2339" s="79"/>
      <c r="F2339" s="79"/>
      <c r="G2339" s="79"/>
      <c r="H2339" s="79"/>
      <c r="I2339" s="79"/>
      <c r="J2339" s="79"/>
      <c r="K2339" s="79"/>
      <c r="L2339" s="79"/>
      <c r="M2339" s="79"/>
      <c r="N2339" s="79"/>
      <c r="O2339" s="79"/>
      <c r="P2339" s="79"/>
      <c r="Q2339" s="79"/>
      <c r="R2339" s="79"/>
      <c r="S2339" s="79"/>
      <c r="T2339" s="79"/>
    </row>
    <row r="2340" spans="2:20">
      <c r="B2340" s="79"/>
      <c r="C2340" s="79"/>
      <c r="D2340" s="79"/>
      <c r="E2340" s="79"/>
      <c r="F2340" s="79"/>
      <c r="G2340" s="79"/>
      <c r="H2340" s="79"/>
      <c r="I2340" s="79"/>
      <c r="J2340" s="79"/>
      <c r="K2340" s="79"/>
      <c r="L2340" s="79"/>
      <c r="M2340" s="79"/>
      <c r="N2340" s="79"/>
      <c r="O2340" s="79"/>
      <c r="P2340" s="79"/>
      <c r="Q2340" s="79"/>
      <c r="R2340" s="79"/>
      <c r="S2340" s="79"/>
      <c r="T2340" s="79"/>
    </row>
    <row r="2341" spans="2:20">
      <c r="B2341" s="79"/>
      <c r="C2341" s="79"/>
      <c r="D2341" s="79"/>
      <c r="E2341" s="79"/>
      <c r="F2341" s="79"/>
      <c r="G2341" s="79"/>
      <c r="H2341" s="79"/>
      <c r="I2341" s="79"/>
      <c r="J2341" s="79"/>
      <c r="K2341" s="79"/>
      <c r="L2341" s="79"/>
      <c r="M2341" s="79"/>
      <c r="N2341" s="79"/>
      <c r="O2341" s="79"/>
      <c r="P2341" s="79"/>
      <c r="Q2341" s="79"/>
      <c r="R2341" s="79"/>
      <c r="S2341" s="79"/>
      <c r="T2341" s="79"/>
    </row>
    <row r="2342" spans="2:20">
      <c r="B2342" s="79"/>
      <c r="C2342" s="79"/>
      <c r="D2342" s="79"/>
      <c r="E2342" s="79"/>
      <c r="F2342" s="79"/>
      <c r="G2342" s="79"/>
      <c r="H2342" s="79"/>
      <c r="I2342" s="79"/>
      <c r="J2342" s="79"/>
      <c r="K2342" s="79"/>
      <c r="L2342" s="79"/>
      <c r="M2342" s="79"/>
      <c r="N2342" s="79"/>
      <c r="O2342" s="79"/>
      <c r="P2342" s="79"/>
      <c r="Q2342" s="79"/>
      <c r="R2342" s="79"/>
      <c r="S2342" s="79"/>
      <c r="T2342" s="79"/>
    </row>
    <row r="2343" spans="2:20">
      <c r="B2343" s="79"/>
      <c r="C2343" s="79"/>
      <c r="D2343" s="79"/>
      <c r="E2343" s="79"/>
      <c r="F2343" s="79"/>
      <c r="G2343" s="79"/>
      <c r="H2343" s="79"/>
      <c r="I2343" s="79"/>
      <c r="J2343" s="79"/>
      <c r="K2343" s="79"/>
      <c r="L2343" s="79"/>
      <c r="M2343" s="79"/>
      <c r="N2343" s="79"/>
      <c r="O2343" s="79"/>
      <c r="P2343" s="79"/>
      <c r="Q2343" s="79"/>
      <c r="R2343" s="79"/>
      <c r="S2343" s="79"/>
      <c r="T2343" s="79"/>
    </row>
    <row r="2344" spans="2:20">
      <c r="B2344" s="79"/>
      <c r="C2344" s="79"/>
      <c r="D2344" s="79"/>
      <c r="E2344" s="79"/>
      <c r="F2344" s="79"/>
      <c r="G2344" s="79"/>
      <c r="H2344" s="79"/>
      <c r="I2344" s="79"/>
      <c r="J2344" s="79"/>
      <c r="K2344" s="79"/>
      <c r="L2344" s="79"/>
      <c r="M2344" s="79"/>
      <c r="N2344" s="79"/>
      <c r="O2344" s="79"/>
      <c r="P2344" s="79"/>
      <c r="Q2344" s="79"/>
      <c r="R2344" s="79"/>
      <c r="S2344" s="79"/>
      <c r="T2344" s="79"/>
    </row>
    <row r="2345" spans="2:20">
      <c r="B2345" s="79"/>
      <c r="C2345" s="79"/>
      <c r="D2345" s="79"/>
      <c r="E2345" s="79"/>
      <c r="F2345" s="79"/>
      <c r="G2345" s="79"/>
      <c r="H2345" s="79"/>
      <c r="I2345" s="79"/>
      <c r="J2345" s="79"/>
      <c r="K2345" s="79"/>
      <c r="L2345" s="79"/>
      <c r="M2345" s="79"/>
      <c r="N2345" s="79"/>
      <c r="O2345" s="79"/>
      <c r="P2345" s="79"/>
      <c r="Q2345" s="79"/>
      <c r="R2345" s="79"/>
      <c r="S2345" s="79"/>
      <c r="T2345" s="79"/>
    </row>
    <row r="2346" spans="2:20">
      <c r="B2346" s="79"/>
      <c r="C2346" s="79"/>
      <c r="D2346" s="79"/>
      <c r="E2346" s="79"/>
      <c r="F2346" s="79"/>
      <c r="G2346" s="79"/>
      <c r="H2346" s="79"/>
      <c r="I2346" s="79"/>
      <c r="J2346" s="79"/>
      <c r="K2346" s="79"/>
      <c r="L2346" s="79"/>
      <c r="M2346" s="79"/>
      <c r="N2346" s="79"/>
      <c r="O2346" s="79"/>
      <c r="P2346" s="79"/>
      <c r="Q2346" s="79"/>
      <c r="R2346" s="79"/>
      <c r="S2346" s="79"/>
      <c r="T2346" s="79"/>
    </row>
    <row r="2347" spans="2:20">
      <c r="B2347" s="79"/>
      <c r="C2347" s="79"/>
      <c r="D2347" s="79"/>
      <c r="E2347" s="79"/>
      <c r="F2347" s="79"/>
      <c r="G2347" s="79"/>
      <c r="H2347" s="79"/>
      <c r="I2347" s="79"/>
      <c r="J2347" s="79"/>
      <c r="K2347" s="79"/>
      <c r="L2347" s="79"/>
      <c r="M2347" s="79"/>
      <c r="N2347" s="79"/>
      <c r="O2347" s="79"/>
      <c r="P2347" s="79"/>
      <c r="Q2347" s="79"/>
      <c r="R2347" s="79"/>
      <c r="S2347" s="79"/>
      <c r="T2347" s="79"/>
    </row>
    <row r="2348" spans="2:20">
      <c r="B2348" s="79"/>
      <c r="C2348" s="79"/>
      <c r="D2348" s="79"/>
      <c r="E2348" s="79"/>
      <c r="F2348" s="79"/>
      <c r="G2348" s="79"/>
      <c r="H2348" s="79"/>
      <c r="I2348" s="79"/>
      <c r="J2348" s="79"/>
      <c r="K2348" s="79"/>
      <c r="L2348" s="79"/>
      <c r="M2348" s="79"/>
      <c r="N2348" s="79"/>
      <c r="O2348" s="79"/>
      <c r="P2348" s="79"/>
      <c r="Q2348" s="79"/>
      <c r="R2348" s="79"/>
      <c r="S2348" s="79"/>
      <c r="T2348" s="79"/>
    </row>
    <row r="2349" spans="2:20">
      <c r="B2349" s="79"/>
      <c r="C2349" s="79"/>
      <c r="D2349" s="79"/>
      <c r="E2349" s="79"/>
      <c r="F2349" s="79"/>
      <c r="G2349" s="79"/>
      <c r="H2349" s="79"/>
      <c r="I2349" s="79"/>
      <c r="J2349" s="79"/>
      <c r="K2349" s="79"/>
      <c r="L2349" s="79"/>
      <c r="M2349" s="79"/>
      <c r="N2349" s="79"/>
      <c r="O2349" s="79"/>
      <c r="P2349" s="79"/>
      <c r="Q2349" s="79"/>
      <c r="R2349" s="79"/>
      <c r="S2349" s="79"/>
      <c r="T2349" s="79"/>
    </row>
    <row r="2350" spans="2:20">
      <c r="B2350" s="79"/>
      <c r="C2350" s="79"/>
      <c r="D2350" s="79"/>
      <c r="E2350" s="79"/>
      <c r="F2350" s="79"/>
      <c r="G2350" s="79"/>
      <c r="H2350" s="79"/>
      <c r="I2350" s="79"/>
      <c r="J2350" s="79"/>
      <c r="K2350" s="79"/>
      <c r="L2350" s="79"/>
      <c r="M2350" s="79"/>
      <c r="N2350" s="79"/>
      <c r="O2350" s="79"/>
      <c r="P2350" s="79"/>
      <c r="Q2350" s="79"/>
      <c r="R2350" s="79"/>
      <c r="S2350" s="79"/>
      <c r="T2350" s="79"/>
    </row>
    <row r="2351" spans="2:20">
      <c r="B2351" s="79"/>
      <c r="C2351" s="79"/>
      <c r="D2351" s="79"/>
      <c r="E2351" s="79"/>
      <c r="F2351" s="79"/>
      <c r="G2351" s="79"/>
      <c r="H2351" s="79"/>
      <c r="I2351" s="79"/>
      <c r="J2351" s="79"/>
      <c r="K2351" s="79"/>
      <c r="L2351" s="79"/>
      <c r="M2351" s="79"/>
      <c r="N2351" s="79"/>
      <c r="O2351" s="79"/>
      <c r="P2351" s="79"/>
      <c r="Q2351" s="79"/>
      <c r="R2351" s="79"/>
      <c r="S2351" s="79"/>
      <c r="T2351" s="79"/>
    </row>
    <row r="2352" spans="2:20">
      <c r="B2352" s="79"/>
      <c r="C2352" s="79"/>
      <c r="D2352" s="79"/>
      <c r="E2352" s="79"/>
      <c r="F2352" s="79"/>
      <c r="G2352" s="79"/>
      <c r="H2352" s="79"/>
      <c r="I2352" s="79"/>
      <c r="J2352" s="79"/>
      <c r="K2352" s="79"/>
      <c r="L2352" s="79"/>
      <c r="M2352" s="79"/>
      <c r="N2352" s="79"/>
      <c r="O2352" s="79"/>
      <c r="P2352" s="79"/>
      <c r="Q2352" s="79"/>
      <c r="R2352" s="79"/>
      <c r="S2352" s="79"/>
      <c r="T2352" s="79"/>
    </row>
    <row r="2353" spans="2:20">
      <c r="B2353" s="79"/>
      <c r="C2353" s="79"/>
      <c r="D2353" s="79"/>
      <c r="E2353" s="79"/>
      <c r="F2353" s="79"/>
      <c r="G2353" s="79"/>
      <c r="H2353" s="79"/>
      <c r="I2353" s="79"/>
      <c r="J2353" s="79"/>
      <c r="K2353" s="79"/>
      <c r="L2353" s="79"/>
      <c r="M2353" s="79"/>
      <c r="N2353" s="79"/>
      <c r="O2353" s="79"/>
      <c r="P2353" s="79"/>
      <c r="Q2353" s="79"/>
      <c r="R2353" s="79"/>
      <c r="S2353" s="79"/>
      <c r="T2353" s="79"/>
    </row>
    <row r="2354" spans="2:20">
      <c r="B2354" s="79"/>
      <c r="C2354" s="79"/>
      <c r="D2354" s="79"/>
      <c r="E2354" s="79"/>
      <c r="F2354" s="79"/>
      <c r="G2354" s="79"/>
      <c r="H2354" s="79"/>
      <c r="I2354" s="79"/>
      <c r="J2354" s="79"/>
      <c r="K2354" s="79"/>
      <c r="L2354" s="79"/>
      <c r="M2354" s="79"/>
      <c r="N2354" s="79"/>
      <c r="O2354" s="79"/>
      <c r="P2354" s="79"/>
      <c r="Q2354" s="79"/>
      <c r="R2354" s="79"/>
      <c r="S2354" s="79"/>
      <c r="T2354" s="79"/>
    </row>
    <row r="2355" spans="2:20">
      <c r="B2355" s="79"/>
      <c r="C2355" s="79"/>
      <c r="D2355" s="79"/>
      <c r="E2355" s="79"/>
      <c r="F2355" s="79"/>
      <c r="G2355" s="79"/>
      <c r="H2355" s="79"/>
      <c r="I2355" s="79"/>
      <c r="J2355" s="79"/>
      <c r="K2355" s="79"/>
      <c r="L2355" s="79"/>
      <c r="M2355" s="79"/>
      <c r="N2355" s="79"/>
      <c r="O2355" s="79"/>
      <c r="P2355" s="79"/>
      <c r="Q2355" s="79"/>
      <c r="R2355" s="79"/>
      <c r="S2355" s="79"/>
      <c r="T2355" s="79"/>
    </row>
    <row r="2356" spans="2:20">
      <c r="B2356" s="79"/>
      <c r="C2356" s="79"/>
      <c r="D2356" s="79"/>
      <c r="E2356" s="79"/>
      <c r="F2356" s="79"/>
      <c r="G2356" s="79"/>
      <c r="H2356" s="79"/>
      <c r="I2356" s="79"/>
      <c r="J2356" s="79"/>
      <c r="K2356" s="79"/>
      <c r="L2356" s="79"/>
      <c r="M2356" s="79"/>
      <c r="N2356" s="79"/>
      <c r="O2356" s="79"/>
      <c r="P2356" s="79"/>
      <c r="Q2356" s="79"/>
      <c r="R2356" s="79"/>
      <c r="S2356" s="79"/>
      <c r="T2356" s="79"/>
    </row>
    <row r="2357" spans="2:20">
      <c r="B2357" s="79"/>
      <c r="C2357" s="79"/>
      <c r="D2357" s="79"/>
      <c r="E2357" s="79"/>
      <c r="F2357" s="79"/>
      <c r="G2357" s="79"/>
      <c r="H2357" s="79"/>
      <c r="I2357" s="79"/>
      <c r="J2357" s="79"/>
      <c r="K2357" s="79"/>
      <c r="L2357" s="79"/>
      <c r="M2357" s="79"/>
      <c r="N2357" s="79"/>
      <c r="O2357" s="79"/>
      <c r="P2357" s="79"/>
      <c r="Q2357" s="79"/>
      <c r="R2357" s="79"/>
      <c r="S2357" s="79"/>
      <c r="T2357" s="79"/>
    </row>
    <row r="2358" spans="2:20">
      <c r="B2358" s="79"/>
      <c r="C2358" s="79"/>
      <c r="D2358" s="79"/>
      <c r="E2358" s="79"/>
      <c r="F2358" s="79"/>
      <c r="G2358" s="79"/>
      <c r="H2358" s="79"/>
      <c r="I2358" s="79"/>
      <c r="J2358" s="79"/>
      <c r="K2358" s="79"/>
      <c r="L2358" s="79"/>
      <c r="M2358" s="79"/>
      <c r="N2358" s="79"/>
      <c r="O2358" s="79"/>
      <c r="P2358" s="79"/>
      <c r="Q2358" s="79"/>
      <c r="R2358" s="79"/>
      <c r="S2358" s="79"/>
      <c r="T2358" s="79"/>
    </row>
    <row r="2359" spans="2:20">
      <c r="B2359" s="79"/>
      <c r="C2359" s="79"/>
      <c r="D2359" s="79"/>
      <c r="E2359" s="79"/>
      <c r="F2359" s="79"/>
      <c r="G2359" s="79"/>
      <c r="H2359" s="79"/>
      <c r="I2359" s="79"/>
      <c r="J2359" s="79"/>
      <c r="K2359" s="79"/>
      <c r="L2359" s="79"/>
      <c r="M2359" s="79"/>
      <c r="N2359" s="79"/>
      <c r="O2359" s="79"/>
      <c r="P2359" s="79"/>
      <c r="Q2359" s="79"/>
      <c r="R2359" s="79"/>
      <c r="S2359" s="79"/>
      <c r="T2359" s="79"/>
    </row>
    <row r="2360" spans="2:20">
      <c r="B2360" s="79"/>
      <c r="C2360" s="79"/>
      <c r="D2360" s="79"/>
      <c r="E2360" s="79"/>
      <c r="F2360" s="79"/>
      <c r="G2360" s="79"/>
      <c r="H2360" s="79"/>
      <c r="I2360" s="79"/>
      <c r="J2360" s="79"/>
      <c r="K2360" s="79"/>
      <c r="L2360" s="79"/>
      <c r="M2360" s="79"/>
      <c r="N2360" s="79"/>
      <c r="O2360" s="79"/>
      <c r="P2360" s="79"/>
      <c r="Q2360" s="79"/>
      <c r="R2360" s="79"/>
      <c r="S2360" s="79"/>
      <c r="T2360" s="79"/>
    </row>
    <row r="2361" spans="2:20">
      <c r="B2361" s="79"/>
      <c r="C2361" s="79"/>
      <c r="D2361" s="79"/>
      <c r="E2361" s="79"/>
      <c r="F2361" s="79"/>
      <c r="G2361" s="79"/>
      <c r="H2361" s="79"/>
      <c r="I2361" s="79"/>
      <c r="J2361" s="79"/>
      <c r="K2361" s="79"/>
      <c r="L2361" s="79"/>
      <c r="M2361" s="79"/>
      <c r="N2361" s="79"/>
      <c r="O2361" s="79"/>
      <c r="P2361" s="79"/>
      <c r="Q2361" s="79"/>
      <c r="R2361" s="79"/>
      <c r="S2361" s="79"/>
      <c r="T2361" s="79"/>
    </row>
    <row r="2362" spans="2:20">
      <c r="B2362" s="79"/>
      <c r="C2362" s="79"/>
      <c r="D2362" s="79"/>
      <c r="E2362" s="79"/>
      <c r="F2362" s="79"/>
      <c r="G2362" s="79"/>
      <c r="H2362" s="79"/>
      <c r="I2362" s="79"/>
      <c r="J2362" s="79"/>
      <c r="K2362" s="79"/>
      <c r="L2362" s="79"/>
      <c r="M2362" s="79"/>
      <c r="N2362" s="79"/>
      <c r="O2362" s="79"/>
      <c r="P2362" s="79"/>
      <c r="Q2362" s="79"/>
      <c r="R2362" s="79"/>
      <c r="S2362" s="79"/>
      <c r="T2362" s="79"/>
    </row>
    <row r="2363" spans="2:20">
      <c r="B2363" s="79"/>
      <c r="C2363" s="79"/>
      <c r="D2363" s="79"/>
      <c r="E2363" s="79"/>
      <c r="F2363" s="79"/>
      <c r="G2363" s="79"/>
      <c r="H2363" s="79"/>
      <c r="I2363" s="79"/>
      <c r="J2363" s="79"/>
      <c r="K2363" s="79"/>
      <c r="L2363" s="79"/>
      <c r="M2363" s="79"/>
      <c r="N2363" s="79"/>
      <c r="O2363" s="79"/>
      <c r="P2363" s="79"/>
      <c r="Q2363" s="79"/>
      <c r="R2363" s="79"/>
      <c r="S2363" s="79"/>
      <c r="T2363" s="79"/>
    </row>
    <row r="2364" spans="2:20">
      <c r="B2364" s="79"/>
      <c r="C2364" s="79"/>
      <c r="D2364" s="79"/>
      <c r="E2364" s="79"/>
      <c r="F2364" s="79"/>
      <c r="G2364" s="79"/>
      <c r="H2364" s="79"/>
      <c r="I2364" s="79"/>
      <c r="J2364" s="79"/>
      <c r="K2364" s="79"/>
      <c r="L2364" s="79"/>
      <c r="M2364" s="79"/>
      <c r="N2364" s="79"/>
      <c r="O2364" s="79"/>
      <c r="P2364" s="79"/>
      <c r="Q2364" s="79"/>
      <c r="R2364" s="79"/>
      <c r="S2364" s="79"/>
      <c r="T2364" s="79"/>
    </row>
    <row r="2365" spans="2:20">
      <c r="B2365" s="79"/>
      <c r="C2365" s="79"/>
      <c r="D2365" s="79"/>
      <c r="E2365" s="79"/>
      <c r="F2365" s="79"/>
      <c r="G2365" s="79"/>
      <c r="H2365" s="79"/>
      <c r="I2365" s="79"/>
      <c r="J2365" s="79"/>
      <c r="K2365" s="79"/>
      <c r="L2365" s="79"/>
      <c r="M2365" s="79"/>
      <c r="N2365" s="79"/>
      <c r="O2365" s="79"/>
      <c r="P2365" s="79"/>
      <c r="Q2365" s="79"/>
      <c r="R2365" s="79"/>
      <c r="S2365" s="79"/>
      <c r="T2365" s="79"/>
    </row>
    <row r="2366" spans="2:20">
      <c r="B2366" s="79"/>
      <c r="C2366" s="79"/>
      <c r="D2366" s="79"/>
      <c r="E2366" s="79"/>
      <c r="F2366" s="79"/>
      <c r="G2366" s="79"/>
      <c r="H2366" s="79"/>
      <c r="I2366" s="79"/>
      <c r="J2366" s="79"/>
      <c r="K2366" s="79"/>
      <c r="L2366" s="79"/>
      <c r="M2366" s="79"/>
      <c r="N2366" s="79"/>
      <c r="O2366" s="79"/>
      <c r="P2366" s="79"/>
      <c r="Q2366" s="79"/>
      <c r="R2366" s="79"/>
      <c r="S2366" s="79"/>
      <c r="T2366" s="79"/>
    </row>
    <row r="2367" spans="2:20">
      <c r="B2367" s="79"/>
      <c r="C2367" s="79"/>
      <c r="D2367" s="79"/>
      <c r="E2367" s="79"/>
      <c r="F2367" s="79"/>
      <c r="G2367" s="79"/>
      <c r="H2367" s="79"/>
      <c r="I2367" s="79"/>
      <c r="J2367" s="79"/>
      <c r="K2367" s="79"/>
      <c r="L2367" s="79"/>
      <c r="M2367" s="79"/>
      <c r="N2367" s="79"/>
      <c r="O2367" s="79"/>
      <c r="P2367" s="79"/>
      <c r="Q2367" s="79"/>
      <c r="R2367" s="79"/>
      <c r="S2367" s="79"/>
      <c r="T2367" s="79"/>
    </row>
    <row r="2368" spans="2:20">
      <c r="B2368" s="79"/>
      <c r="C2368" s="79"/>
      <c r="D2368" s="79"/>
      <c r="E2368" s="79"/>
      <c r="F2368" s="79"/>
      <c r="G2368" s="79"/>
      <c r="H2368" s="79"/>
      <c r="I2368" s="79"/>
      <c r="J2368" s="79"/>
      <c r="K2368" s="79"/>
      <c r="L2368" s="79"/>
      <c r="M2368" s="79"/>
      <c r="N2368" s="79"/>
      <c r="O2368" s="79"/>
      <c r="P2368" s="79"/>
      <c r="Q2368" s="79"/>
      <c r="R2368" s="79"/>
      <c r="S2368" s="79"/>
      <c r="T2368" s="79"/>
    </row>
    <row r="2369" spans="2:20">
      <c r="B2369" s="79"/>
      <c r="C2369" s="79"/>
      <c r="D2369" s="79"/>
      <c r="E2369" s="79"/>
      <c r="F2369" s="79"/>
      <c r="G2369" s="79"/>
      <c r="H2369" s="79"/>
      <c r="I2369" s="79"/>
      <c r="J2369" s="79"/>
      <c r="K2369" s="79"/>
      <c r="L2369" s="79"/>
      <c r="M2369" s="79"/>
      <c r="N2369" s="79"/>
      <c r="O2369" s="79"/>
      <c r="P2369" s="79"/>
      <c r="Q2369" s="79"/>
      <c r="R2369" s="79"/>
      <c r="S2369" s="79"/>
      <c r="T2369" s="79"/>
    </row>
    <row r="2370" spans="2:20">
      <c r="B2370" s="79"/>
      <c r="C2370" s="79"/>
      <c r="D2370" s="79"/>
      <c r="E2370" s="79"/>
      <c r="F2370" s="79"/>
      <c r="G2370" s="79"/>
      <c r="H2370" s="79"/>
      <c r="I2370" s="79"/>
      <c r="J2370" s="79"/>
      <c r="K2370" s="79"/>
      <c r="L2370" s="79"/>
      <c r="M2370" s="79"/>
      <c r="N2370" s="79"/>
      <c r="O2370" s="79"/>
      <c r="P2370" s="79"/>
      <c r="Q2370" s="79"/>
      <c r="R2370" s="79"/>
      <c r="S2370" s="79"/>
      <c r="T2370" s="79"/>
    </row>
    <row r="2371" spans="2:20">
      <c r="B2371" s="79"/>
      <c r="C2371" s="79"/>
      <c r="D2371" s="79"/>
      <c r="E2371" s="79"/>
      <c r="F2371" s="79"/>
      <c r="G2371" s="79"/>
      <c r="H2371" s="79"/>
      <c r="I2371" s="79"/>
      <c r="J2371" s="79"/>
      <c r="K2371" s="79"/>
      <c r="L2371" s="79"/>
      <c r="M2371" s="79"/>
      <c r="N2371" s="79"/>
      <c r="O2371" s="79"/>
      <c r="P2371" s="79"/>
      <c r="Q2371" s="79"/>
      <c r="R2371" s="79"/>
      <c r="S2371" s="79"/>
      <c r="T2371" s="79"/>
    </row>
    <row r="2372" spans="2:20">
      <c r="B2372" s="79"/>
      <c r="C2372" s="79"/>
      <c r="D2372" s="79"/>
      <c r="E2372" s="79"/>
      <c r="F2372" s="79"/>
      <c r="G2372" s="79"/>
      <c r="H2372" s="79"/>
      <c r="I2372" s="79"/>
      <c r="J2372" s="79"/>
      <c r="K2372" s="79"/>
      <c r="L2372" s="79"/>
      <c r="M2372" s="79"/>
      <c r="N2372" s="79"/>
      <c r="O2372" s="79"/>
      <c r="P2372" s="79"/>
      <c r="Q2372" s="79"/>
      <c r="R2372" s="79"/>
      <c r="S2372" s="79"/>
      <c r="T2372" s="79"/>
    </row>
    <row r="2373" spans="2:20">
      <c r="B2373" s="79"/>
      <c r="C2373" s="79"/>
      <c r="D2373" s="79"/>
      <c r="E2373" s="79"/>
      <c r="F2373" s="79"/>
      <c r="G2373" s="79"/>
      <c r="H2373" s="79"/>
      <c r="I2373" s="79"/>
      <c r="J2373" s="79"/>
      <c r="K2373" s="79"/>
      <c r="L2373" s="79"/>
      <c r="M2373" s="79"/>
      <c r="N2373" s="79"/>
      <c r="O2373" s="79"/>
      <c r="P2373" s="79"/>
      <c r="Q2373" s="79"/>
      <c r="R2373" s="79"/>
      <c r="S2373" s="79"/>
      <c r="T2373" s="79"/>
    </row>
    <row r="2374" spans="2:20">
      <c r="B2374" s="79"/>
      <c r="C2374" s="79"/>
      <c r="D2374" s="79"/>
      <c r="E2374" s="79"/>
      <c r="F2374" s="79"/>
      <c r="G2374" s="79"/>
      <c r="H2374" s="79"/>
      <c r="I2374" s="79"/>
      <c r="J2374" s="79"/>
      <c r="K2374" s="79"/>
      <c r="L2374" s="79"/>
      <c r="M2374" s="79"/>
      <c r="N2374" s="79"/>
      <c r="O2374" s="79"/>
      <c r="P2374" s="79"/>
      <c r="Q2374" s="79"/>
      <c r="R2374" s="79"/>
      <c r="S2374" s="79"/>
      <c r="T2374" s="79"/>
    </row>
    <row r="2375" spans="2:20">
      <c r="B2375" s="79"/>
      <c r="C2375" s="79"/>
      <c r="D2375" s="79"/>
      <c r="E2375" s="79"/>
      <c r="F2375" s="79"/>
      <c r="G2375" s="79"/>
      <c r="H2375" s="79"/>
      <c r="I2375" s="79"/>
      <c r="J2375" s="79"/>
      <c r="K2375" s="79"/>
      <c r="L2375" s="79"/>
      <c r="M2375" s="79"/>
      <c r="N2375" s="79"/>
      <c r="O2375" s="79"/>
      <c r="P2375" s="79"/>
      <c r="Q2375" s="79"/>
      <c r="R2375" s="79"/>
      <c r="S2375" s="79"/>
      <c r="T2375" s="79"/>
    </row>
    <row r="2376" spans="2:20">
      <c r="B2376" s="79"/>
      <c r="C2376" s="79"/>
      <c r="D2376" s="79"/>
      <c r="E2376" s="79"/>
      <c r="F2376" s="79"/>
      <c r="G2376" s="79"/>
      <c r="H2376" s="79"/>
      <c r="I2376" s="79"/>
      <c r="J2376" s="79"/>
      <c r="K2376" s="79"/>
      <c r="L2376" s="79"/>
      <c r="M2376" s="79"/>
      <c r="N2376" s="79"/>
      <c r="O2376" s="79"/>
      <c r="P2376" s="79"/>
      <c r="Q2376" s="79"/>
      <c r="R2376" s="79"/>
      <c r="S2376" s="79"/>
      <c r="T2376" s="79"/>
    </row>
    <row r="2377" spans="2:20">
      <c r="B2377" s="79"/>
      <c r="C2377" s="79"/>
      <c r="D2377" s="79"/>
      <c r="E2377" s="79"/>
      <c r="F2377" s="79"/>
      <c r="G2377" s="79"/>
      <c r="H2377" s="79"/>
      <c r="I2377" s="79"/>
      <c r="J2377" s="79"/>
      <c r="K2377" s="79"/>
      <c r="L2377" s="79"/>
      <c r="M2377" s="79"/>
      <c r="N2377" s="79"/>
      <c r="O2377" s="79"/>
      <c r="P2377" s="79"/>
      <c r="Q2377" s="79"/>
      <c r="R2377" s="79"/>
      <c r="S2377" s="79"/>
      <c r="T2377" s="79"/>
    </row>
    <row r="2378" spans="2:20">
      <c r="B2378" s="79"/>
      <c r="C2378" s="79"/>
      <c r="D2378" s="79"/>
      <c r="E2378" s="79"/>
      <c r="F2378" s="79"/>
      <c r="G2378" s="79"/>
      <c r="H2378" s="79"/>
      <c r="I2378" s="79"/>
      <c r="J2378" s="79"/>
      <c r="K2378" s="79"/>
      <c r="L2378" s="79"/>
      <c r="M2378" s="79"/>
      <c r="N2378" s="79"/>
      <c r="O2378" s="79"/>
      <c r="P2378" s="79"/>
      <c r="Q2378" s="79"/>
      <c r="R2378" s="79"/>
      <c r="S2378" s="79"/>
      <c r="T2378" s="79"/>
    </row>
    <row r="2379" spans="2:20">
      <c r="B2379" s="79"/>
      <c r="C2379" s="79"/>
      <c r="D2379" s="79"/>
      <c r="E2379" s="79"/>
      <c r="F2379" s="79"/>
      <c r="G2379" s="79"/>
      <c r="H2379" s="79"/>
      <c r="I2379" s="79"/>
      <c r="J2379" s="79"/>
      <c r="K2379" s="79"/>
      <c r="L2379" s="79"/>
      <c r="M2379" s="79"/>
      <c r="N2379" s="79"/>
      <c r="O2379" s="79"/>
      <c r="P2379" s="79"/>
      <c r="Q2379" s="79"/>
      <c r="R2379" s="79"/>
      <c r="S2379" s="79"/>
      <c r="T2379" s="79"/>
    </row>
    <row r="2380" spans="2:20">
      <c r="B2380" s="79"/>
      <c r="C2380" s="79"/>
      <c r="D2380" s="79"/>
      <c r="E2380" s="79"/>
      <c r="F2380" s="79"/>
      <c r="G2380" s="79"/>
      <c r="H2380" s="79"/>
      <c r="I2380" s="79"/>
      <c r="J2380" s="79"/>
      <c r="K2380" s="79"/>
      <c r="L2380" s="79"/>
      <c r="M2380" s="79"/>
      <c r="N2380" s="79"/>
      <c r="O2380" s="79"/>
      <c r="P2380" s="79"/>
      <c r="Q2380" s="79"/>
      <c r="R2380" s="79"/>
      <c r="S2380" s="79"/>
      <c r="T2380" s="79"/>
    </row>
    <row r="2381" spans="2:20">
      <c r="B2381" s="79"/>
      <c r="C2381" s="79"/>
      <c r="D2381" s="79"/>
      <c r="E2381" s="79"/>
      <c r="F2381" s="79"/>
      <c r="G2381" s="79"/>
      <c r="H2381" s="79"/>
      <c r="I2381" s="79"/>
      <c r="J2381" s="79"/>
      <c r="K2381" s="79"/>
      <c r="L2381" s="79"/>
      <c r="M2381" s="79"/>
      <c r="N2381" s="79"/>
      <c r="O2381" s="79"/>
      <c r="P2381" s="79"/>
      <c r="Q2381" s="79"/>
      <c r="R2381" s="79"/>
      <c r="S2381" s="79"/>
      <c r="T2381" s="79"/>
    </row>
    <row r="2382" spans="2:20">
      <c r="B2382" s="79"/>
      <c r="C2382" s="79"/>
      <c r="D2382" s="79"/>
      <c r="E2382" s="79"/>
      <c r="F2382" s="79"/>
      <c r="G2382" s="79"/>
      <c r="H2382" s="79"/>
      <c r="I2382" s="79"/>
      <c r="J2382" s="79"/>
      <c r="K2382" s="79"/>
      <c r="L2382" s="79"/>
      <c r="M2382" s="79"/>
      <c r="N2382" s="79"/>
      <c r="O2382" s="79"/>
      <c r="P2382" s="79"/>
      <c r="Q2382" s="79"/>
      <c r="R2382" s="79"/>
      <c r="S2382" s="79"/>
      <c r="T2382" s="79"/>
    </row>
    <row r="2383" spans="2:20">
      <c r="B2383" s="79"/>
      <c r="C2383" s="79"/>
      <c r="D2383" s="79"/>
      <c r="E2383" s="79"/>
      <c r="F2383" s="79"/>
      <c r="G2383" s="79"/>
      <c r="H2383" s="79"/>
      <c r="I2383" s="79"/>
      <c r="J2383" s="79"/>
      <c r="K2383" s="79"/>
      <c r="L2383" s="79"/>
      <c r="M2383" s="79"/>
      <c r="N2383" s="79"/>
      <c r="O2383" s="79"/>
      <c r="P2383" s="79"/>
      <c r="Q2383" s="79"/>
      <c r="R2383" s="79"/>
      <c r="S2383" s="79"/>
      <c r="T2383" s="79"/>
    </row>
    <row r="2384" spans="2:20">
      <c r="B2384" s="79"/>
      <c r="C2384" s="79"/>
      <c r="D2384" s="79"/>
      <c r="E2384" s="79"/>
      <c r="F2384" s="79"/>
      <c r="G2384" s="79"/>
      <c r="H2384" s="79"/>
      <c r="I2384" s="79"/>
      <c r="J2384" s="79"/>
      <c r="K2384" s="79"/>
      <c r="L2384" s="79"/>
      <c r="M2384" s="79"/>
      <c r="N2384" s="79"/>
      <c r="O2384" s="79"/>
      <c r="P2384" s="79"/>
      <c r="Q2384" s="79"/>
      <c r="R2384" s="79"/>
      <c r="S2384" s="79"/>
      <c r="T2384" s="79"/>
    </row>
    <row r="2385" spans="2:20">
      <c r="B2385" s="79"/>
      <c r="C2385" s="79"/>
      <c r="D2385" s="79"/>
      <c r="E2385" s="79"/>
      <c r="F2385" s="79"/>
      <c r="G2385" s="79"/>
      <c r="H2385" s="79"/>
      <c r="I2385" s="79"/>
      <c r="J2385" s="79"/>
      <c r="K2385" s="79"/>
      <c r="L2385" s="79"/>
      <c r="M2385" s="79"/>
      <c r="N2385" s="79"/>
      <c r="O2385" s="79"/>
      <c r="P2385" s="79"/>
      <c r="Q2385" s="79"/>
      <c r="R2385" s="79"/>
      <c r="S2385" s="79"/>
      <c r="T2385" s="79"/>
    </row>
    <row r="2386" spans="2:20">
      <c r="B2386" s="79"/>
      <c r="C2386" s="79"/>
      <c r="D2386" s="79"/>
      <c r="E2386" s="79"/>
      <c r="F2386" s="79"/>
      <c r="G2386" s="79"/>
      <c r="H2386" s="79"/>
      <c r="I2386" s="79"/>
      <c r="J2386" s="79"/>
      <c r="K2386" s="79"/>
      <c r="L2386" s="79"/>
      <c r="M2386" s="79"/>
      <c r="N2386" s="79"/>
      <c r="O2386" s="79"/>
      <c r="P2386" s="79"/>
      <c r="Q2386" s="79"/>
      <c r="R2386" s="79"/>
      <c r="S2386" s="79"/>
      <c r="T2386" s="79"/>
    </row>
    <row r="2387" spans="2:20">
      <c r="B2387" s="79"/>
      <c r="C2387" s="79"/>
      <c r="D2387" s="79"/>
      <c r="E2387" s="79"/>
      <c r="F2387" s="79"/>
      <c r="G2387" s="79"/>
      <c r="H2387" s="79"/>
      <c r="I2387" s="79"/>
      <c r="J2387" s="79"/>
      <c r="K2387" s="79"/>
      <c r="L2387" s="79"/>
      <c r="M2387" s="79"/>
      <c r="N2387" s="79"/>
      <c r="O2387" s="79"/>
      <c r="P2387" s="79"/>
      <c r="Q2387" s="79"/>
      <c r="R2387" s="79"/>
      <c r="S2387" s="79"/>
      <c r="T2387" s="79"/>
    </row>
    <row r="2388" spans="2:20">
      <c r="B2388" s="79"/>
      <c r="C2388" s="79"/>
      <c r="D2388" s="79"/>
      <c r="E2388" s="79"/>
      <c r="F2388" s="79"/>
      <c r="G2388" s="79"/>
      <c r="H2388" s="79"/>
      <c r="I2388" s="79"/>
      <c r="J2388" s="79"/>
      <c r="K2388" s="79"/>
      <c r="L2388" s="79"/>
      <c r="M2388" s="79"/>
      <c r="N2388" s="79"/>
      <c r="O2388" s="79"/>
      <c r="P2388" s="79"/>
      <c r="Q2388" s="79"/>
      <c r="R2388" s="79"/>
      <c r="S2388" s="79"/>
      <c r="T2388" s="79"/>
    </row>
    <row r="2389" spans="2:20">
      <c r="B2389" s="79"/>
      <c r="C2389" s="79"/>
      <c r="D2389" s="79"/>
      <c r="E2389" s="79"/>
      <c r="F2389" s="79"/>
      <c r="G2389" s="79"/>
      <c r="H2389" s="79"/>
      <c r="I2389" s="79"/>
      <c r="J2389" s="79"/>
      <c r="K2389" s="79"/>
      <c r="L2389" s="79"/>
      <c r="M2389" s="79"/>
      <c r="N2389" s="79"/>
      <c r="O2389" s="79"/>
      <c r="P2389" s="79"/>
      <c r="Q2389" s="79"/>
      <c r="R2389" s="79"/>
      <c r="S2389" s="79"/>
      <c r="T2389" s="79"/>
    </row>
    <row r="2390" spans="2:20">
      <c r="B2390" s="79"/>
      <c r="C2390" s="79"/>
      <c r="D2390" s="79"/>
      <c r="E2390" s="79"/>
      <c r="F2390" s="79"/>
      <c r="G2390" s="79"/>
      <c r="H2390" s="79"/>
      <c r="I2390" s="79"/>
      <c r="J2390" s="79"/>
      <c r="K2390" s="79"/>
      <c r="L2390" s="79"/>
      <c r="M2390" s="79"/>
      <c r="N2390" s="79"/>
      <c r="O2390" s="79"/>
      <c r="P2390" s="79"/>
      <c r="Q2390" s="79"/>
      <c r="R2390" s="79"/>
      <c r="S2390" s="79"/>
      <c r="T2390" s="79"/>
    </row>
    <row r="2391" spans="2:20">
      <c r="B2391" s="79"/>
      <c r="C2391" s="79"/>
      <c r="D2391" s="79"/>
      <c r="E2391" s="79"/>
      <c r="F2391" s="79"/>
      <c r="G2391" s="79"/>
      <c r="H2391" s="79"/>
      <c r="I2391" s="79"/>
      <c r="J2391" s="79"/>
      <c r="K2391" s="79"/>
      <c r="L2391" s="79"/>
      <c r="M2391" s="79"/>
      <c r="N2391" s="79"/>
      <c r="O2391" s="79"/>
      <c r="P2391" s="79"/>
      <c r="Q2391" s="79"/>
      <c r="R2391" s="79"/>
      <c r="S2391" s="79"/>
      <c r="T2391" s="79"/>
    </row>
    <row r="2392" spans="2:20">
      <c r="B2392" s="79"/>
      <c r="C2392" s="79"/>
      <c r="D2392" s="79"/>
      <c r="E2392" s="79"/>
      <c r="F2392" s="79"/>
      <c r="G2392" s="79"/>
      <c r="H2392" s="79"/>
      <c r="I2392" s="79"/>
      <c r="J2392" s="79"/>
      <c r="K2392" s="79"/>
      <c r="L2392" s="79"/>
      <c r="M2392" s="79"/>
      <c r="N2392" s="79"/>
      <c r="O2392" s="79"/>
      <c r="P2392" s="79"/>
      <c r="Q2392" s="79"/>
      <c r="R2392" s="79"/>
      <c r="S2392" s="79"/>
      <c r="T2392" s="79"/>
    </row>
    <row r="2393" spans="2:20">
      <c r="B2393" s="79"/>
      <c r="C2393" s="79"/>
      <c r="D2393" s="79"/>
      <c r="E2393" s="79"/>
      <c r="F2393" s="79"/>
      <c r="G2393" s="79"/>
      <c r="H2393" s="79"/>
      <c r="I2393" s="79"/>
      <c r="J2393" s="79"/>
      <c r="K2393" s="79"/>
      <c r="L2393" s="79"/>
      <c r="M2393" s="79"/>
      <c r="N2393" s="79"/>
      <c r="O2393" s="79"/>
      <c r="P2393" s="79"/>
      <c r="Q2393" s="79"/>
      <c r="R2393" s="79"/>
      <c r="S2393" s="79"/>
      <c r="T2393" s="79"/>
    </row>
    <row r="2394" spans="2:20">
      <c r="B2394" s="79"/>
      <c r="C2394" s="79"/>
      <c r="D2394" s="79"/>
      <c r="E2394" s="79"/>
      <c r="F2394" s="79"/>
      <c r="G2394" s="79"/>
      <c r="H2394" s="79"/>
      <c r="I2394" s="79"/>
      <c r="J2394" s="79"/>
      <c r="K2394" s="79"/>
      <c r="L2394" s="79"/>
      <c r="M2394" s="79"/>
      <c r="N2394" s="79"/>
      <c r="O2394" s="79"/>
      <c r="P2394" s="79"/>
      <c r="Q2394" s="79"/>
      <c r="R2394" s="79"/>
      <c r="S2394" s="79"/>
      <c r="T2394" s="79"/>
    </row>
    <row r="2395" spans="2:20">
      <c r="B2395" s="79"/>
      <c r="C2395" s="79"/>
      <c r="D2395" s="79"/>
      <c r="E2395" s="79"/>
      <c r="F2395" s="79"/>
      <c r="G2395" s="79"/>
      <c r="H2395" s="79"/>
      <c r="I2395" s="79"/>
      <c r="J2395" s="79"/>
      <c r="K2395" s="79"/>
      <c r="L2395" s="79"/>
      <c r="M2395" s="79"/>
      <c r="N2395" s="79"/>
      <c r="O2395" s="79"/>
      <c r="P2395" s="79"/>
      <c r="Q2395" s="79"/>
      <c r="R2395" s="79"/>
      <c r="S2395" s="79"/>
      <c r="T2395" s="79"/>
    </row>
    <row r="2396" spans="2:20">
      <c r="B2396" s="79"/>
      <c r="C2396" s="79"/>
      <c r="D2396" s="79"/>
      <c r="E2396" s="79"/>
      <c r="F2396" s="79"/>
      <c r="G2396" s="79"/>
      <c r="H2396" s="79"/>
      <c r="I2396" s="79"/>
      <c r="J2396" s="79"/>
      <c r="K2396" s="79"/>
      <c r="L2396" s="79"/>
      <c r="M2396" s="79"/>
      <c r="N2396" s="79"/>
      <c r="O2396" s="79"/>
      <c r="P2396" s="79"/>
      <c r="Q2396" s="79"/>
      <c r="R2396" s="79"/>
      <c r="S2396" s="79"/>
      <c r="T2396" s="79"/>
    </row>
    <row r="2397" spans="2:20">
      <c r="B2397" s="79"/>
      <c r="C2397" s="79"/>
      <c r="D2397" s="79"/>
      <c r="E2397" s="79"/>
      <c r="F2397" s="79"/>
      <c r="G2397" s="79"/>
      <c r="H2397" s="79"/>
      <c r="I2397" s="79"/>
      <c r="J2397" s="79"/>
      <c r="K2397" s="79"/>
      <c r="L2397" s="79"/>
      <c r="M2397" s="79"/>
      <c r="N2397" s="79"/>
      <c r="O2397" s="79"/>
      <c r="P2397" s="79"/>
      <c r="Q2397" s="79"/>
      <c r="R2397" s="79"/>
      <c r="S2397" s="79"/>
      <c r="T2397" s="79"/>
    </row>
    <row r="2398" spans="2:20">
      <c r="B2398" s="79"/>
      <c r="C2398" s="79"/>
      <c r="D2398" s="79"/>
      <c r="E2398" s="79"/>
      <c r="F2398" s="79"/>
      <c r="G2398" s="79"/>
      <c r="H2398" s="79"/>
      <c r="I2398" s="79"/>
      <c r="J2398" s="79"/>
      <c r="K2398" s="79"/>
      <c r="L2398" s="79"/>
      <c r="M2398" s="79"/>
      <c r="N2398" s="79"/>
      <c r="O2398" s="79"/>
      <c r="P2398" s="79"/>
      <c r="Q2398" s="79"/>
      <c r="R2398" s="79"/>
      <c r="S2398" s="79"/>
      <c r="T2398" s="79"/>
    </row>
    <row r="2399" spans="2:20">
      <c r="B2399" s="79"/>
      <c r="C2399" s="79"/>
      <c r="D2399" s="79"/>
      <c r="E2399" s="79"/>
      <c r="F2399" s="79"/>
      <c r="G2399" s="79"/>
      <c r="H2399" s="79"/>
      <c r="I2399" s="79"/>
      <c r="J2399" s="79"/>
      <c r="K2399" s="79"/>
      <c r="L2399" s="79"/>
      <c r="M2399" s="79"/>
      <c r="N2399" s="79"/>
      <c r="O2399" s="79"/>
      <c r="P2399" s="79"/>
      <c r="Q2399" s="79"/>
      <c r="R2399" s="79"/>
      <c r="S2399" s="79"/>
      <c r="T2399" s="79"/>
    </row>
    <row r="2400" spans="2:20">
      <c r="B2400" s="79"/>
      <c r="C2400" s="79"/>
      <c r="D2400" s="79"/>
      <c r="E2400" s="79"/>
      <c r="F2400" s="79"/>
      <c r="G2400" s="79"/>
      <c r="H2400" s="79"/>
      <c r="I2400" s="79"/>
      <c r="J2400" s="79"/>
      <c r="K2400" s="79"/>
      <c r="L2400" s="79"/>
      <c r="M2400" s="79"/>
      <c r="N2400" s="79"/>
      <c r="O2400" s="79"/>
      <c r="P2400" s="79"/>
      <c r="Q2400" s="79"/>
      <c r="R2400" s="79"/>
      <c r="S2400" s="79"/>
      <c r="T2400" s="79"/>
    </row>
    <row r="2401" spans="2:20">
      <c r="B2401" s="79"/>
      <c r="C2401" s="79"/>
      <c r="D2401" s="79"/>
      <c r="E2401" s="79"/>
      <c r="F2401" s="79"/>
      <c r="G2401" s="79"/>
      <c r="H2401" s="79"/>
      <c r="I2401" s="79"/>
      <c r="J2401" s="79"/>
      <c r="K2401" s="79"/>
      <c r="L2401" s="79"/>
      <c r="M2401" s="79"/>
      <c r="N2401" s="79"/>
      <c r="O2401" s="79"/>
      <c r="P2401" s="79"/>
      <c r="Q2401" s="79"/>
      <c r="R2401" s="79"/>
      <c r="S2401" s="79"/>
      <c r="T2401" s="79"/>
    </row>
    <row r="2402" spans="2:20">
      <c r="B2402" s="79"/>
      <c r="C2402" s="79"/>
      <c r="D2402" s="79"/>
      <c r="E2402" s="79"/>
      <c r="F2402" s="79"/>
      <c r="G2402" s="79"/>
      <c r="H2402" s="79"/>
      <c r="I2402" s="79"/>
      <c r="J2402" s="79"/>
      <c r="K2402" s="79"/>
      <c r="L2402" s="79"/>
      <c r="M2402" s="79"/>
      <c r="N2402" s="79"/>
      <c r="O2402" s="79"/>
      <c r="P2402" s="79"/>
      <c r="Q2402" s="79"/>
      <c r="R2402" s="79"/>
      <c r="S2402" s="79"/>
      <c r="T2402" s="79"/>
    </row>
    <row r="2403" spans="2:20">
      <c r="B2403" s="79"/>
      <c r="C2403" s="79"/>
      <c r="D2403" s="79"/>
      <c r="E2403" s="79"/>
      <c r="F2403" s="79"/>
      <c r="G2403" s="79"/>
      <c r="H2403" s="79"/>
      <c r="I2403" s="79"/>
      <c r="J2403" s="79"/>
      <c r="K2403" s="79"/>
      <c r="L2403" s="79"/>
      <c r="M2403" s="79"/>
      <c r="N2403" s="79"/>
      <c r="O2403" s="79"/>
      <c r="P2403" s="79"/>
      <c r="Q2403" s="79"/>
      <c r="R2403" s="79"/>
      <c r="S2403" s="79"/>
      <c r="T2403" s="79"/>
    </row>
    <row r="2404" spans="2:20">
      <c r="B2404" s="79"/>
      <c r="C2404" s="79"/>
      <c r="D2404" s="79"/>
      <c r="E2404" s="79"/>
      <c r="F2404" s="79"/>
      <c r="G2404" s="79"/>
      <c r="H2404" s="79"/>
      <c r="I2404" s="79"/>
      <c r="J2404" s="79"/>
      <c r="K2404" s="79"/>
      <c r="L2404" s="79"/>
      <c r="M2404" s="79"/>
      <c r="N2404" s="79"/>
      <c r="O2404" s="79"/>
      <c r="P2404" s="79"/>
      <c r="Q2404" s="79"/>
      <c r="R2404" s="79"/>
      <c r="S2404" s="79"/>
      <c r="T2404" s="79"/>
    </row>
    <row r="2405" spans="2:20">
      <c r="B2405" s="79"/>
      <c r="C2405" s="79"/>
      <c r="D2405" s="79"/>
      <c r="E2405" s="79"/>
      <c r="F2405" s="79"/>
      <c r="G2405" s="79"/>
      <c r="H2405" s="79"/>
      <c r="I2405" s="79"/>
      <c r="J2405" s="79"/>
      <c r="K2405" s="79"/>
      <c r="L2405" s="79"/>
      <c r="M2405" s="79"/>
      <c r="N2405" s="79"/>
      <c r="O2405" s="79"/>
      <c r="P2405" s="79"/>
      <c r="Q2405" s="79"/>
      <c r="R2405" s="79"/>
      <c r="S2405" s="79"/>
      <c r="T2405" s="79"/>
    </row>
    <row r="2406" spans="2:20">
      <c r="B2406" s="79"/>
      <c r="C2406" s="79"/>
      <c r="D2406" s="79"/>
      <c r="E2406" s="79"/>
      <c r="F2406" s="79"/>
      <c r="G2406" s="79"/>
      <c r="H2406" s="79"/>
      <c r="I2406" s="79"/>
      <c r="J2406" s="79"/>
      <c r="K2406" s="79"/>
      <c r="L2406" s="79"/>
      <c r="M2406" s="79"/>
      <c r="N2406" s="79"/>
      <c r="O2406" s="79"/>
      <c r="P2406" s="79"/>
      <c r="Q2406" s="79"/>
      <c r="R2406" s="79"/>
      <c r="S2406" s="79"/>
      <c r="T2406" s="79"/>
    </row>
    <row r="2407" spans="2:20">
      <c r="B2407" s="79"/>
      <c r="C2407" s="79"/>
      <c r="D2407" s="79"/>
      <c r="E2407" s="79"/>
      <c r="F2407" s="79"/>
      <c r="G2407" s="79"/>
      <c r="H2407" s="79"/>
      <c r="I2407" s="79"/>
      <c r="J2407" s="79"/>
      <c r="K2407" s="79"/>
      <c r="L2407" s="79"/>
      <c r="M2407" s="79"/>
      <c r="N2407" s="79"/>
      <c r="O2407" s="79"/>
      <c r="P2407" s="79"/>
      <c r="Q2407" s="79"/>
      <c r="R2407" s="79"/>
      <c r="S2407" s="79"/>
      <c r="T2407" s="79"/>
    </row>
    <row r="2408" spans="2:20">
      <c r="B2408" s="79"/>
      <c r="C2408" s="79"/>
      <c r="D2408" s="79"/>
      <c r="E2408" s="79"/>
      <c r="F2408" s="79"/>
      <c r="G2408" s="79"/>
      <c r="H2408" s="79"/>
      <c r="I2408" s="79"/>
      <c r="J2408" s="79"/>
      <c r="K2408" s="79"/>
      <c r="L2408" s="79"/>
      <c r="M2408" s="79"/>
      <c r="N2408" s="79"/>
      <c r="O2408" s="79"/>
      <c r="P2408" s="79"/>
      <c r="Q2408" s="79"/>
      <c r="R2408" s="79"/>
      <c r="S2408" s="79"/>
      <c r="T2408" s="79"/>
    </row>
    <row r="2409" spans="2:20">
      <c r="B2409" s="79"/>
      <c r="C2409" s="79"/>
      <c r="D2409" s="79"/>
      <c r="E2409" s="79"/>
      <c r="F2409" s="79"/>
      <c r="G2409" s="79"/>
      <c r="H2409" s="79"/>
      <c r="I2409" s="79"/>
      <c r="J2409" s="79"/>
      <c r="K2409" s="79"/>
      <c r="L2409" s="79"/>
      <c r="M2409" s="79"/>
      <c r="N2409" s="79"/>
      <c r="O2409" s="79"/>
      <c r="P2409" s="79"/>
      <c r="Q2409" s="79"/>
      <c r="R2409" s="79"/>
      <c r="S2409" s="79"/>
      <c r="T2409" s="79"/>
    </row>
    <row r="2410" spans="2:20">
      <c r="B2410" s="79"/>
      <c r="C2410" s="79"/>
      <c r="D2410" s="79"/>
      <c r="E2410" s="79"/>
      <c r="F2410" s="79"/>
      <c r="G2410" s="79"/>
      <c r="H2410" s="79"/>
      <c r="I2410" s="79"/>
      <c r="J2410" s="79"/>
      <c r="K2410" s="79"/>
      <c r="L2410" s="79"/>
      <c r="M2410" s="79"/>
      <c r="N2410" s="79"/>
      <c r="O2410" s="79"/>
      <c r="P2410" s="79"/>
      <c r="Q2410" s="79"/>
      <c r="R2410" s="79"/>
      <c r="S2410" s="79"/>
      <c r="T2410" s="79"/>
    </row>
    <row r="2411" spans="2:20">
      <c r="B2411" s="79"/>
      <c r="C2411" s="79"/>
      <c r="D2411" s="79"/>
      <c r="E2411" s="79"/>
      <c r="F2411" s="79"/>
      <c r="G2411" s="79"/>
      <c r="H2411" s="79"/>
      <c r="I2411" s="79"/>
      <c r="J2411" s="79"/>
      <c r="K2411" s="79"/>
      <c r="L2411" s="79"/>
      <c r="M2411" s="79"/>
      <c r="N2411" s="79"/>
      <c r="O2411" s="79"/>
      <c r="P2411" s="79"/>
      <c r="Q2411" s="79"/>
      <c r="R2411" s="79"/>
      <c r="S2411" s="79"/>
      <c r="T2411" s="79"/>
    </row>
    <row r="2412" spans="2:20">
      <c r="B2412" s="79"/>
      <c r="C2412" s="79"/>
      <c r="D2412" s="79"/>
      <c r="E2412" s="79"/>
      <c r="F2412" s="79"/>
      <c r="G2412" s="79"/>
      <c r="H2412" s="79"/>
      <c r="I2412" s="79"/>
      <c r="J2412" s="79"/>
      <c r="K2412" s="79"/>
      <c r="L2412" s="79"/>
      <c r="M2412" s="79"/>
      <c r="N2412" s="79"/>
      <c r="O2412" s="79"/>
      <c r="P2412" s="79"/>
      <c r="Q2412" s="79"/>
      <c r="R2412" s="79"/>
      <c r="S2412" s="79"/>
      <c r="T2412" s="79"/>
    </row>
    <row r="2413" spans="2:20">
      <c r="B2413" s="79"/>
      <c r="C2413" s="79"/>
      <c r="D2413" s="79"/>
      <c r="E2413" s="79"/>
      <c r="F2413" s="79"/>
      <c r="G2413" s="79"/>
      <c r="H2413" s="79"/>
      <c r="I2413" s="79"/>
      <c r="J2413" s="79"/>
      <c r="K2413" s="79"/>
      <c r="L2413" s="79"/>
      <c r="M2413" s="79"/>
      <c r="N2413" s="79"/>
      <c r="O2413" s="79"/>
      <c r="P2413" s="79"/>
      <c r="Q2413" s="79"/>
      <c r="R2413" s="79"/>
      <c r="S2413" s="79"/>
      <c r="T2413" s="79"/>
    </row>
    <row r="2414" spans="2:20">
      <c r="B2414" s="79"/>
      <c r="C2414" s="79"/>
      <c r="D2414" s="79"/>
      <c r="E2414" s="79"/>
      <c r="F2414" s="79"/>
      <c r="G2414" s="79"/>
      <c r="H2414" s="79"/>
      <c r="I2414" s="79"/>
      <c r="J2414" s="79"/>
      <c r="K2414" s="79"/>
      <c r="L2414" s="79"/>
      <c r="M2414" s="79"/>
      <c r="N2414" s="79"/>
      <c r="O2414" s="79"/>
      <c r="P2414" s="79"/>
      <c r="Q2414" s="79"/>
      <c r="R2414" s="79"/>
      <c r="S2414" s="79"/>
      <c r="T2414" s="79"/>
    </row>
    <row r="2415" spans="2:20">
      <c r="B2415" s="79"/>
      <c r="C2415" s="79"/>
      <c r="D2415" s="79"/>
      <c r="E2415" s="79"/>
      <c r="F2415" s="79"/>
      <c r="G2415" s="79"/>
      <c r="H2415" s="79"/>
      <c r="I2415" s="79"/>
      <c r="J2415" s="79"/>
      <c r="K2415" s="79"/>
      <c r="L2415" s="79"/>
      <c r="M2415" s="79"/>
      <c r="N2415" s="79"/>
      <c r="O2415" s="79"/>
      <c r="P2415" s="79"/>
      <c r="Q2415" s="79"/>
      <c r="R2415" s="79"/>
      <c r="S2415" s="79"/>
      <c r="T2415" s="79"/>
    </row>
    <row r="2416" spans="2:20">
      <c r="B2416" s="79"/>
      <c r="C2416" s="79"/>
      <c r="D2416" s="79"/>
      <c r="E2416" s="79"/>
      <c r="F2416" s="79"/>
      <c r="G2416" s="79"/>
      <c r="H2416" s="79"/>
      <c r="I2416" s="79"/>
      <c r="J2416" s="79"/>
      <c r="K2416" s="79"/>
      <c r="L2416" s="79"/>
      <c r="M2416" s="79"/>
      <c r="N2416" s="79"/>
      <c r="O2416" s="79"/>
      <c r="P2416" s="79"/>
      <c r="Q2416" s="79"/>
      <c r="R2416" s="79"/>
      <c r="S2416" s="79"/>
      <c r="T2416" s="79"/>
    </row>
    <row r="2417" spans="2:20">
      <c r="B2417" s="79"/>
      <c r="C2417" s="79"/>
      <c r="D2417" s="79"/>
      <c r="E2417" s="79"/>
      <c r="F2417" s="79"/>
      <c r="G2417" s="79"/>
      <c r="H2417" s="79"/>
      <c r="I2417" s="79"/>
      <c r="J2417" s="79"/>
      <c r="K2417" s="79"/>
      <c r="L2417" s="79"/>
      <c r="M2417" s="79"/>
      <c r="N2417" s="79"/>
      <c r="O2417" s="79"/>
      <c r="P2417" s="79"/>
      <c r="Q2417" s="79"/>
      <c r="R2417" s="79"/>
      <c r="S2417" s="79"/>
      <c r="T2417" s="79"/>
    </row>
    <row r="2418" spans="2:20">
      <c r="B2418" s="79"/>
      <c r="C2418" s="79"/>
      <c r="D2418" s="79"/>
      <c r="E2418" s="79"/>
      <c r="F2418" s="79"/>
      <c r="G2418" s="79"/>
      <c r="H2418" s="79"/>
      <c r="I2418" s="79"/>
      <c r="J2418" s="79"/>
      <c r="K2418" s="79"/>
      <c r="L2418" s="79"/>
      <c r="M2418" s="79"/>
      <c r="N2418" s="79"/>
      <c r="O2418" s="79"/>
      <c r="P2418" s="79"/>
      <c r="Q2418" s="79"/>
      <c r="R2418" s="79"/>
      <c r="S2418" s="79"/>
      <c r="T2418" s="79"/>
    </row>
    <row r="2419" spans="2:20">
      <c r="B2419" s="79"/>
      <c r="C2419" s="79"/>
      <c r="D2419" s="79"/>
      <c r="E2419" s="79"/>
      <c r="F2419" s="79"/>
      <c r="G2419" s="79"/>
      <c r="H2419" s="79"/>
      <c r="I2419" s="79"/>
      <c r="J2419" s="79"/>
      <c r="K2419" s="79"/>
      <c r="L2419" s="79"/>
      <c r="M2419" s="79"/>
      <c r="N2419" s="79"/>
      <c r="O2419" s="79"/>
      <c r="P2419" s="79"/>
      <c r="Q2419" s="79"/>
      <c r="R2419" s="79"/>
      <c r="S2419" s="79"/>
      <c r="T2419" s="79"/>
    </row>
    <row r="2420" spans="2:20">
      <c r="B2420" s="79"/>
      <c r="C2420" s="79"/>
      <c r="D2420" s="79"/>
      <c r="E2420" s="79"/>
      <c r="F2420" s="79"/>
      <c r="G2420" s="79"/>
      <c r="H2420" s="79"/>
      <c r="I2420" s="79"/>
      <c r="J2420" s="79"/>
      <c r="K2420" s="79"/>
      <c r="L2420" s="79"/>
      <c r="M2420" s="79"/>
      <c r="N2420" s="79"/>
      <c r="O2420" s="79"/>
      <c r="P2420" s="79"/>
      <c r="Q2420" s="79"/>
      <c r="R2420" s="79"/>
      <c r="S2420" s="79"/>
      <c r="T2420" s="79"/>
    </row>
    <row r="2421" spans="2:20">
      <c r="B2421" s="79"/>
      <c r="C2421" s="79"/>
      <c r="D2421" s="79"/>
      <c r="E2421" s="79"/>
      <c r="F2421" s="79"/>
      <c r="G2421" s="79"/>
      <c r="H2421" s="79"/>
      <c r="I2421" s="79"/>
      <c r="J2421" s="79"/>
      <c r="K2421" s="79"/>
      <c r="L2421" s="79"/>
      <c r="M2421" s="79"/>
      <c r="N2421" s="79"/>
      <c r="O2421" s="79"/>
      <c r="P2421" s="79"/>
      <c r="Q2421" s="79"/>
      <c r="R2421" s="79"/>
      <c r="S2421" s="79"/>
      <c r="T2421" s="79"/>
    </row>
    <row r="2422" spans="2:20">
      <c r="B2422" s="79"/>
      <c r="C2422" s="79"/>
      <c r="D2422" s="79"/>
      <c r="E2422" s="79"/>
      <c r="F2422" s="79"/>
      <c r="G2422" s="79"/>
      <c r="H2422" s="79"/>
      <c r="I2422" s="79"/>
      <c r="J2422" s="79"/>
      <c r="K2422" s="79"/>
      <c r="L2422" s="79"/>
      <c r="M2422" s="79"/>
      <c r="N2422" s="79"/>
      <c r="O2422" s="79"/>
      <c r="P2422" s="79"/>
      <c r="Q2422" s="79"/>
      <c r="R2422" s="79"/>
      <c r="S2422" s="79"/>
      <c r="T2422" s="79"/>
    </row>
    <row r="2423" spans="2:20">
      <c r="B2423" s="79"/>
      <c r="C2423" s="79"/>
      <c r="D2423" s="79"/>
      <c r="E2423" s="79"/>
      <c r="F2423" s="79"/>
      <c r="G2423" s="79"/>
      <c r="H2423" s="79"/>
      <c r="I2423" s="79"/>
      <c r="J2423" s="79"/>
      <c r="K2423" s="79"/>
      <c r="L2423" s="79"/>
      <c r="M2423" s="79"/>
      <c r="N2423" s="79"/>
      <c r="O2423" s="79"/>
      <c r="P2423" s="79"/>
      <c r="Q2423" s="79"/>
      <c r="R2423" s="79"/>
      <c r="S2423" s="79"/>
      <c r="T2423" s="79"/>
    </row>
    <row r="2424" spans="2:20">
      <c r="B2424" s="79"/>
      <c r="C2424" s="79"/>
      <c r="D2424" s="79"/>
      <c r="E2424" s="79"/>
      <c r="F2424" s="79"/>
      <c r="G2424" s="79"/>
      <c r="H2424" s="79"/>
      <c r="I2424" s="79"/>
      <c r="J2424" s="79"/>
      <c r="K2424" s="79"/>
      <c r="L2424" s="79"/>
      <c r="M2424" s="79"/>
      <c r="N2424" s="79"/>
      <c r="O2424" s="79"/>
      <c r="P2424" s="79"/>
      <c r="Q2424" s="79"/>
      <c r="R2424" s="79"/>
      <c r="S2424" s="79"/>
      <c r="T2424" s="79"/>
    </row>
    <row r="2425" spans="2:20">
      <c r="B2425" s="79"/>
      <c r="C2425" s="79"/>
      <c r="D2425" s="79"/>
      <c r="E2425" s="79"/>
      <c r="F2425" s="79"/>
      <c r="G2425" s="79"/>
      <c r="H2425" s="79"/>
      <c r="I2425" s="79"/>
      <c r="J2425" s="79"/>
      <c r="K2425" s="79"/>
      <c r="L2425" s="79"/>
      <c r="M2425" s="79"/>
      <c r="N2425" s="79"/>
      <c r="O2425" s="79"/>
      <c r="P2425" s="79"/>
      <c r="Q2425" s="79"/>
      <c r="R2425" s="79"/>
      <c r="S2425" s="79"/>
      <c r="T2425" s="79"/>
    </row>
    <row r="2426" spans="2:20">
      <c r="B2426" s="79"/>
      <c r="C2426" s="79"/>
      <c r="D2426" s="79"/>
      <c r="E2426" s="79"/>
      <c r="F2426" s="79"/>
      <c r="G2426" s="79"/>
      <c r="H2426" s="79"/>
      <c r="I2426" s="79"/>
      <c r="J2426" s="79"/>
      <c r="K2426" s="79"/>
      <c r="L2426" s="79"/>
      <c r="M2426" s="79"/>
      <c r="N2426" s="79"/>
      <c r="O2426" s="79"/>
      <c r="P2426" s="79"/>
      <c r="Q2426" s="79"/>
      <c r="R2426" s="79"/>
      <c r="S2426" s="79"/>
      <c r="T2426" s="79"/>
    </row>
    <row r="2427" spans="2:20">
      <c r="B2427" s="79"/>
      <c r="C2427" s="79"/>
      <c r="D2427" s="79"/>
      <c r="E2427" s="79"/>
      <c r="F2427" s="79"/>
      <c r="G2427" s="79"/>
      <c r="H2427" s="79"/>
      <c r="I2427" s="79"/>
      <c r="J2427" s="79"/>
      <c r="K2427" s="79"/>
      <c r="L2427" s="79"/>
      <c r="M2427" s="79"/>
      <c r="N2427" s="79"/>
      <c r="O2427" s="79"/>
      <c r="P2427" s="79"/>
      <c r="Q2427" s="79"/>
      <c r="R2427" s="79"/>
      <c r="S2427" s="79"/>
      <c r="T2427" s="79"/>
    </row>
    <row r="2428" spans="2:20">
      <c r="B2428" s="79"/>
      <c r="C2428" s="79"/>
      <c r="D2428" s="79"/>
      <c r="E2428" s="79"/>
      <c r="F2428" s="79"/>
      <c r="G2428" s="79"/>
      <c r="H2428" s="79"/>
      <c r="I2428" s="79"/>
      <c r="J2428" s="79"/>
      <c r="K2428" s="79"/>
      <c r="L2428" s="79"/>
      <c r="M2428" s="79"/>
      <c r="N2428" s="79"/>
      <c r="O2428" s="79"/>
      <c r="P2428" s="79"/>
      <c r="Q2428" s="79"/>
      <c r="R2428" s="79"/>
      <c r="S2428" s="79"/>
      <c r="T2428" s="79"/>
    </row>
    <row r="2429" spans="2:20">
      <c r="B2429" s="79"/>
      <c r="C2429" s="79"/>
      <c r="D2429" s="79"/>
      <c r="E2429" s="79"/>
      <c r="F2429" s="79"/>
      <c r="G2429" s="79"/>
      <c r="H2429" s="79"/>
      <c r="I2429" s="79"/>
      <c r="J2429" s="79"/>
      <c r="K2429" s="79"/>
      <c r="L2429" s="79"/>
      <c r="M2429" s="79"/>
      <c r="N2429" s="79"/>
      <c r="O2429" s="79"/>
      <c r="P2429" s="79"/>
      <c r="Q2429" s="79"/>
      <c r="R2429" s="79"/>
      <c r="S2429" s="79"/>
      <c r="T2429" s="79"/>
    </row>
    <row r="2430" spans="2:20">
      <c r="B2430" s="79"/>
      <c r="C2430" s="79"/>
      <c r="D2430" s="79"/>
      <c r="E2430" s="79"/>
      <c r="F2430" s="79"/>
      <c r="G2430" s="79"/>
      <c r="H2430" s="79"/>
      <c r="I2430" s="79"/>
      <c r="J2430" s="79"/>
      <c r="K2430" s="79"/>
      <c r="L2430" s="79"/>
      <c r="M2430" s="79"/>
      <c r="N2430" s="79"/>
      <c r="O2430" s="79"/>
      <c r="P2430" s="79"/>
      <c r="Q2430" s="79"/>
      <c r="R2430" s="79"/>
      <c r="S2430" s="79"/>
      <c r="T2430" s="79"/>
    </row>
    <row r="2431" spans="2:20">
      <c r="B2431" s="79"/>
      <c r="C2431" s="79"/>
      <c r="D2431" s="79"/>
      <c r="E2431" s="79"/>
      <c r="F2431" s="79"/>
      <c r="G2431" s="79"/>
      <c r="H2431" s="79"/>
      <c r="I2431" s="79"/>
      <c r="J2431" s="79"/>
      <c r="K2431" s="79"/>
      <c r="L2431" s="79"/>
      <c r="M2431" s="79"/>
      <c r="N2431" s="79"/>
      <c r="O2431" s="79"/>
      <c r="P2431" s="79"/>
      <c r="Q2431" s="79"/>
      <c r="R2431" s="79"/>
      <c r="S2431" s="79"/>
      <c r="T2431" s="79"/>
    </row>
    <row r="2432" spans="2:20">
      <c r="B2432" s="79"/>
      <c r="C2432" s="79"/>
      <c r="D2432" s="79"/>
      <c r="E2432" s="79"/>
      <c r="F2432" s="79"/>
      <c r="G2432" s="79"/>
      <c r="H2432" s="79"/>
      <c r="I2432" s="79"/>
      <c r="J2432" s="79"/>
      <c r="K2432" s="79"/>
      <c r="L2432" s="79"/>
      <c r="M2432" s="79"/>
      <c r="N2432" s="79"/>
      <c r="O2432" s="79"/>
      <c r="P2432" s="79"/>
      <c r="Q2432" s="79"/>
      <c r="R2432" s="79"/>
      <c r="S2432" s="79"/>
      <c r="T2432" s="79"/>
    </row>
    <row r="2433" spans="2:20">
      <c r="B2433" s="79"/>
      <c r="C2433" s="79"/>
      <c r="D2433" s="79"/>
      <c r="E2433" s="79"/>
      <c r="F2433" s="79"/>
      <c r="G2433" s="79"/>
      <c r="H2433" s="79"/>
      <c r="I2433" s="79"/>
      <c r="J2433" s="79"/>
      <c r="K2433" s="79"/>
      <c r="L2433" s="79"/>
      <c r="M2433" s="79"/>
      <c r="N2433" s="79"/>
      <c r="O2433" s="79"/>
      <c r="P2433" s="79"/>
      <c r="Q2433" s="79"/>
      <c r="R2433" s="79"/>
      <c r="S2433" s="79"/>
      <c r="T2433" s="79"/>
    </row>
    <row r="2434" spans="2:20">
      <c r="B2434" s="79"/>
      <c r="C2434" s="79"/>
      <c r="D2434" s="79"/>
      <c r="E2434" s="79"/>
      <c r="F2434" s="79"/>
      <c r="G2434" s="79"/>
      <c r="H2434" s="79"/>
      <c r="I2434" s="79"/>
      <c r="J2434" s="79"/>
      <c r="K2434" s="79"/>
      <c r="L2434" s="79"/>
      <c r="M2434" s="79"/>
      <c r="N2434" s="79"/>
      <c r="O2434" s="79"/>
      <c r="P2434" s="79"/>
      <c r="Q2434" s="79"/>
      <c r="R2434" s="79"/>
      <c r="S2434" s="79"/>
      <c r="T2434" s="79"/>
    </row>
    <row r="2435" spans="2:20">
      <c r="B2435" s="79"/>
      <c r="C2435" s="79"/>
      <c r="D2435" s="79"/>
      <c r="E2435" s="79"/>
      <c r="F2435" s="79"/>
      <c r="G2435" s="79"/>
      <c r="H2435" s="79"/>
      <c r="I2435" s="79"/>
      <c r="J2435" s="79"/>
      <c r="K2435" s="79"/>
      <c r="L2435" s="79"/>
      <c r="M2435" s="79"/>
      <c r="N2435" s="79"/>
      <c r="O2435" s="79"/>
      <c r="P2435" s="79"/>
      <c r="Q2435" s="79"/>
      <c r="R2435" s="79"/>
      <c r="S2435" s="79"/>
      <c r="T2435" s="79"/>
    </row>
    <row r="2436" spans="2:20">
      <c r="B2436" s="79"/>
      <c r="C2436" s="79"/>
      <c r="D2436" s="79"/>
      <c r="E2436" s="79"/>
      <c r="F2436" s="79"/>
      <c r="G2436" s="79"/>
      <c r="H2436" s="79"/>
      <c r="I2436" s="79"/>
      <c r="J2436" s="79"/>
      <c r="K2436" s="79"/>
      <c r="L2436" s="79"/>
      <c r="M2436" s="79"/>
      <c r="N2436" s="79"/>
      <c r="O2436" s="79"/>
      <c r="P2436" s="79"/>
      <c r="Q2436" s="79"/>
      <c r="R2436" s="79"/>
      <c r="S2436" s="79"/>
      <c r="T2436" s="79"/>
    </row>
    <row r="2437" spans="2:20">
      <c r="B2437" s="79"/>
      <c r="C2437" s="79"/>
      <c r="D2437" s="79"/>
      <c r="E2437" s="79"/>
      <c r="F2437" s="79"/>
      <c r="G2437" s="79"/>
      <c r="H2437" s="79"/>
      <c r="I2437" s="79"/>
      <c r="J2437" s="79"/>
      <c r="K2437" s="79"/>
      <c r="L2437" s="79"/>
      <c r="M2437" s="79"/>
      <c r="N2437" s="79"/>
      <c r="O2437" s="79"/>
      <c r="P2437" s="79"/>
      <c r="Q2437" s="79"/>
      <c r="R2437" s="79"/>
      <c r="S2437" s="79"/>
      <c r="T2437" s="79"/>
    </row>
    <row r="2438" spans="2:20">
      <c r="B2438" s="79"/>
      <c r="C2438" s="79"/>
      <c r="D2438" s="79"/>
      <c r="E2438" s="79"/>
      <c r="F2438" s="79"/>
      <c r="G2438" s="79"/>
      <c r="H2438" s="79"/>
      <c r="I2438" s="79"/>
      <c r="J2438" s="79"/>
      <c r="K2438" s="79"/>
      <c r="L2438" s="79"/>
      <c r="M2438" s="79"/>
      <c r="N2438" s="79"/>
      <c r="O2438" s="79"/>
      <c r="P2438" s="79"/>
      <c r="Q2438" s="79"/>
      <c r="R2438" s="79"/>
      <c r="S2438" s="79"/>
      <c r="T2438" s="79"/>
    </row>
    <row r="2439" spans="2:20">
      <c r="B2439" s="79"/>
      <c r="C2439" s="79"/>
      <c r="D2439" s="79"/>
      <c r="E2439" s="79"/>
      <c r="F2439" s="79"/>
      <c r="G2439" s="79"/>
      <c r="H2439" s="79"/>
      <c r="I2439" s="79"/>
      <c r="J2439" s="79"/>
      <c r="K2439" s="79"/>
      <c r="L2439" s="79"/>
      <c r="M2439" s="79"/>
      <c r="N2439" s="79"/>
      <c r="O2439" s="79"/>
      <c r="P2439" s="79"/>
      <c r="Q2439" s="79"/>
      <c r="R2439" s="79"/>
      <c r="S2439" s="79"/>
      <c r="T2439" s="79"/>
    </row>
    <row r="2440" spans="2:20">
      <c r="B2440" s="79"/>
      <c r="C2440" s="79"/>
      <c r="D2440" s="79"/>
      <c r="E2440" s="79"/>
      <c r="F2440" s="79"/>
      <c r="G2440" s="79"/>
      <c r="H2440" s="79"/>
      <c r="I2440" s="79"/>
      <c r="J2440" s="79"/>
      <c r="K2440" s="79"/>
      <c r="L2440" s="79"/>
      <c r="M2440" s="79"/>
      <c r="N2440" s="79"/>
      <c r="O2440" s="79"/>
      <c r="P2440" s="79"/>
      <c r="Q2440" s="79"/>
      <c r="R2440" s="79"/>
      <c r="S2440" s="79"/>
      <c r="T2440" s="79"/>
    </row>
    <row r="2441" spans="2:20">
      <c r="B2441" s="79"/>
      <c r="C2441" s="79"/>
      <c r="D2441" s="79"/>
      <c r="E2441" s="79"/>
      <c r="F2441" s="79"/>
      <c r="G2441" s="79"/>
      <c r="H2441" s="79"/>
      <c r="I2441" s="79"/>
      <c r="J2441" s="79"/>
      <c r="K2441" s="79"/>
      <c r="L2441" s="79"/>
      <c r="M2441" s="79"/>
      <c r="N2441" s="79"/>
      <c r="O2441" s="79"/>
      <c r="P2441" s="79"/>
      <c r="Q2441" s="79"/>
      <c r="R2441" s="79"/>
      <c r="S2441" s="79"/>
      <c r="T2441" s="79"/>
    </row>
    <row r="2442" spans="2:20">
      <c r="B2442" s="79"/>
      <c r="C2442" s="79"/>
      <c r="D2442" s="79"/>
      <c r="E2442" s="79"/>
      <c r="F2442" s="79"/>
      <c r="G2442" s="79"/>
      <c r="H2442" s="79"/>
      <c r="I2442" s="79"/>
      <c r="J2442" s="79"/>
      <c r="K2442" s="79"/>
      <c r="L2442" s="79"/>
      <c r="M2442" s="79"/>
      <c r="N2442" s="79"/>
      <c r="O2442" s="79"/>
      <c r="P2442" s="79"/>
      <c r="Q2442" s="79"/>
      <c r="R2442" s="79"/>
      <c r="S2442" s="79"/>
      <c r="T2442" s="79"/>
    </row>
    <row r="2443" spans="2:20">
      <c r="B2443" s="79"/>
      <c r="C2443" s="79"/>
      <c r="D2443" s="79"/>
      <c r="E2443" s="79"/>
      <c r="F2443" s="79"/>
      <c r="G2443" s="79"/>
      <c r="H2443" s="79"/>
      <c r="I2443" s="79"/>
      <c r="J2443" s="79"/>
      <c r="K2443" s="79"/>
      <c r="L2443" s="79"/>
      <c r="M2443" s="79"/>
      <c r="N2443" s="79"/>
      <c r="O2443" s="79"/>
      <c r="P2443" s="79"/>
      <c r="Q2443" s="79"/>
      <c r="R2443" s="79"/>
      <c r="S2443" s="79"/>
      <c r="T2443" s="79"/>
    </row>
    <row r="2444" spans="2:20">
      <c r="B2444" s="79"/>
      <c r="C2444" s="79"/>
      <c r="D2444" s="79"/>
      <c r="E2444" s="79"/>
      <c r="F2444" s="79"/>
      <c r="G2444" s="79"/>
      <c r="H2444" s="79"/>
      <c r="I2444" s="79"/>
      <c r="J2444" s="79"/>
      <c r="K2444" s="79"/>
      <c r="L2444" s="79"/>
      <c r="M2444" s="79"/>
      <c r="N2444" s="79"/>
      <c r="O2444" s="79"/>
      <c r="P2444" s="79"/>
      <c r="Q2444" s="79"/>
      <c r="R2444" s="79"/>
      <c r="S2444" s="79"/>
      <c r="T2444" s="79"/>
    </row>
    <row r="2445" spans="2:20">
      <c r="B2445" s="79"/>
      <c r="C2445" s="79"/>
      <c r="D2445" s="79"/>
      <c r="E2445" s="79"/>
      <c r="F2445" s="79"/>
      <c r="G2445" s="79"/>
      <c r="H2445" s="79"/>
      <c r="I2445" s="79"/>
      <c r="J2445" s="79"/>
      <c r="K2445" s="79"/>
      <c r="L2445" s="79"/>
      <c r="M2445" s="79"/>
      <c r="N2445" s="79"/>
      <c r="O2445" s="79"/>
      <c r="P2445" s="79"/>
      <c r="Q2445" s="79"/>
      <c r="R2445" s="79"/>
      <c r="S2445" s="79"/>
      <c r="T2445" s="79"/>
    </row>
    <row r="2446" spans="2:20">
      <c r="B2446" s="79"/>
      <c r="C2446" s="79"/>
      <c r="D2446" s="79"/>
      <c r="E2446" s="79"/>
      <c r="F2446" s="79"/>
      <c r="G2446" s="79"/>
      <c r="H2446" s="79"/>
      <c r="I2446" s="79"/>
      <c r="J2446" s="79"/>
      <c r="K2446" s="79"/>
      <c r="L2446" s="79"/>
      <c r="M2446" s="79"/>
      <c r="N2446" s="79"/>
      <c r="O2446" s="79"/>
      <c r="P2446" s="79"/>
      <c r="Q2446" s="79"/>
      <c r="R2446" s="79"/>
      <c r="S2446" s="79"/>
      <c r="T2446" s="79"/>
    </row>
    <row r="2447" spans="2:20">
      <c r="B2447" s="79"/>
      <c r="C2447" s="79"/>
      <c r="D2447" s="79"/>
      <c r="E2447" s="79"/>
      <c r="F2447" s="79"/>
      <c r="G2447" s="79"/>
      <c r="H2447" s="79"/>
      <c r="I2447" s="79"/>
      <c r="J2447" s="79"/>
      <c r="K2447" s="79"/>
      <c r="L2447" s="79"/>
      <c r="M2447" s="79"/>
      <c r="N2447" s="79"/>
      <c r="O2447" s="79"/>
      <c r="P2447" s="79"/>
      <c r="Q2447" s="79"/>
      <c r="R2447" s="79"/>
      <c r="S2447" s="79"/>
      <c r="T2447" s="79"/>
    </row>
    <row r="2448" spans="2:20">
      <c r="B2448" s="79"/>
      <c r="C2448" s="79"/>
      <c r="D2448" s="79"/>
      <c r="E2448" s="79"/>
      <c r="F2448" s="79"/>
      <c r="G2448" s="79"/>
      <c r="H2448" s="79"/>
      <c r="I2448" s="79"/>
      <c r="J2448" s="79"/>
      <c r="K2448" s="79"/>
      <c r="L2448" s="79"/>
      <c r="M2448" s="79"/>
      <c r="N2448" s="79"/>
      <c r="O2448" s="79"/>
      <c r="P2448" s="79"/>
      <c r="Q2448" s="79"/>
      <c r="R2448" s="79"/>
      <c r="S2448" s="79"/>
      <c r="T2448" s="79"/>
    </row>
    <row r="2449" spans="2:20">
      <c r="B2449" s="79"/>
      <c r="C2449" s="79"/>
      <c r="D2449" s="79"/>
      <c r="E2449" s="79"/>
      <c r="F2449" s="79"/>
      <c r="G2449" s="79"/>
      <c r="H2449" s="79"/>
      <c r="I2449" s="79"/>
      <c r="J2449" s="79"/>
      <c r="K2449" s="79"/>
      <c r="L2449" s="79"/>
      <c r="M2449" s="79"/>
      <c r="N2449" s="79"/>
      <c r="O2449" s="79"/>
      <c r="P2449" s="79"/>
      <c r="Q2449" s="79"/>
      <c r="R2449" s="79"/>
      <c r="S2449" s="79"/>
      <c r="T2449" s="79"/>
    </row>
    <row r="2450" spans="2:20">
      <c r="B2450" s="79"/>
      <c r="C2450" s="79"/>
      <c r="D2450" s="79"/>
      <c r="E2450" s="79"/>
      <c r="F2450" s="79"/>
      <c r="G2450" s="79"/>
      <c r="H2450" s="79"/>
      <c r="I2450" s="79"/>
      <c r="J2450" s="79"/>
      <c r="K2450" s="79"/>
      <c r="L2450" s="79"/>
      <c r="M2450" s="79"/>
      <c r="N2450" s="79"/>
      <c r="O2450" s="79"/>
      <c r="P2450" s="79"/>
      <c r="Q2450" s="79"/>
      <c r="R2450" s="79"/>
      <c r="S2450" s="79"/>
      <c r="T2450" s="79"/>
    </row>
    <row r="2451" spans="2:20">
      <c r="B2451" s="79"/>
      <c r="C2451" s="79"/>
      <c r="D2451" s="79"/>
      <c r="E2451" s="79"/>
      <c r="F2451" s="79"/>
      <c r="G2451" s="79"/>
      <c r="H2451" s="79"/>
      <c r="I2451" s="79"/>
      <c r="J2451" s="79"/>
      <c r="K2451" s="79"/>
      <c r="L2451" s="79"/>
      <c r="M2451" s="79"/>
      <c r="N2451" s="79"/>
      <c r="O2451" s="79"/>
      <c r="P2451" s="79"/>
      <c r="Q2451" s="79"/>
      <c r="R2451" s="79"/>
      <c r="S2451" s="79"/>
      <c r="T2451" s="79"/>
    </row>
    <row r="2452" spans="2:20">
      <c r="B2452" s="79"/>
      <c r="C2452" s="79"/>
      <c r="D2452" s="79"/>
      <c r="E2452" s="79"/>
      <c r="F2452" s="79"/>
      <c r="G2452" s="79"/>
      <c r="H2452" s="79"/>
      <c r="I2452" s="79"/>
      <c r="J2452" s="79"/>
      <c r="K2452" s="79"/>
      <c r="L2452" s="79"/>
      <c r="M2452" s="79"/>
      <c r="N2452" s="79"/>
      <c r="O2452" s="79"/>
      <c r="P2452" s="79"/>
      <c r="Q2452" s="79"/>
      <c r="R2452" s="79"/>
      <c r="S2452" s="79"/>
      <c r="T2452" s="79"/>
    </row>
    <row r="2453" spans="2:20">
      <c r="B2453" s="79"/>
      <c r="C2453" s="79"/>
      <c r="D2453" s="79"/>
      <c r="E2453" s="79"/>
      <c r="F2453" s="79"/>
      <c r="G2453" s="79"/>
      <c r="H2453" s="79"/>
      <c r="I2453" s="79"/>
      <c r="J2453" s="79"/>
      <c r="K2453" s="79"/>
      <c r="L2453" s="79"/>
      <c r="M2453" s="79"/>
      <c r="N2453" s="79"/>
      <c r="O2453" s="79"/>
      <c r="P2453" s="79"/>
      <c r="Q2453" s="79"/>
      <c r="R2453" s="79"/>
      <c r="S2453" s="79"/>
      <c r="T2453" s="79"/>
    </row>
    <row r="2454" spans="2:20">
      <c r="B2454" s="79"/>
      <c r="C2454" s="79"/>
      <c r="D2454" s="79"/>
      <c r="E2454" s="79"/>
      <c r="F2454" s="79"/>
      <c r="G2454" s="79"/>
      <c r="H2454" s="79"/>
      <c r="I2454" s="79"/>
      <c r="J2454" s="79"/>
      <c r="K2454" s="79"/>
      <c r="L2454" s="79"/>
      <c r="M2454" s="79"/>
      <c r="N2454" s="79"/>
      <c r="O2454" s="79"/>
      <c r="P2454" s="79"/>
      <c r="Q2454" s="79"/>
      <c r="R2454" s="79"/>
      <c r="S2454" s="79"/>
      <c r="T2454" s="79"/>
    </row>
    <row r="2455" spans="2:20">
      <c r="B2455" s="79"/>
      <c r="C2455" s="79"/>
      <c r="D2455" s="79"/>
      <c r="E2455" s="79"/>
      <c r="F2455" s="79"/>
      <c r="G2455" s="79"/>
      <c r="H2455" s="79"/>
      <c r="I2455" s="79"/>
      <c r="J2455" s="79"/>
      <c r="K2455" s="79"/>
      <c r="L2455" s="79"/>
      <c r="M2455" s="79"/>
      <c r="N2455" s="79"/>
      <c r="O2455" s="79"/>
      <c r="P2455" s="79"/>
      <c r="Q2455" s="79"/>
      <c r="R2455" s="79"/>
      <c r="S2455" s="79"/>
      <c r="T2455" s="79"/>
    </row>
    <row r="2456" spans="2:20">
      <c r="B2456" s="79"/>
      <c r="C2456" s="79"/>
      <c r="D2456" s="79"/>
      <c r="E2456" s="79"/>
      <c r="F2456" s="79"/>
      <c r="G2456" s="79"/>
      <c r="H2456" s="79"/>
      <c r="I2456" s="79"/>
      <c r="J2456" s="79"/>
      <c r="K2456" s="79"/>
      <c r="L2456" s="79"/>
      <c r="M2456" s="79"/>
      <c r="N2456" s="79"/>
      <c r="O2456" s="79"/>
      <c r="P2456" s="79"/>
      <c r="Q2456" s="79"/>
      <c r="R2456" s="79"/>
      <c r="S2456" s="79"/>
      <c r="T2456" s="79"/>
    </row>
    <row r="2457" spans="2:20">
      <c r="B2457" s="79"/>
      <c r="C2457" s="79"/>
      <c r="D2457" s="79"/>
      <c r="E2457" s="79"/>
      <c r="F2457" s="79"/>
      <c r="G2457" s="79"/>
      <c r="H2457" s="79"/>
      <c r="I2457" s="79"/>
      <c r="J2457" s="79"/>
      <c r="K2457" s="79"/>
      <c r="L2457" s="79"/>
      <c r="M2457" s="79"/>
      <c r="N2457" s="79"/>
      <c r="O2457" s="79"/>
      <c r="P2457" s="79"/>
      <c r="Q2457" s="79"/>
      <c r="R2457" s="79"/>
      <c r="S2457" s="79"/>
      <c r="T2457" s="79"/>
    </row>
    <row r="2458" spans="2:20">
      <c r="B2458" s="79"/>
      <c r="C2458" s="79"/>
      <c r="D2458" s="79"/>
      <c r="E2458" s="79"/>
      <c r="F2458" s="79"/>
      <c r="G2458" s="79"/>
      <c r="H2458" s="79"/>
      <c r="I2458" s="79"/>
      <c r="J2458" s="79"/>
      <c r="K2458" s="79"/>
      <c r="L2458" s="79"/>
      <c r="M2458" s="79"/>
      <c r="N2458" s="79"/>
      <c r="O2458" s="79"/>
      <c r="P2458" s="79"/>
      <c r="Q2458" s="79"/>
      <c r="R2458" s="79"/>
      <c r="S2458" s="79"/>
      <c r="T2458" s="79"/>
    </row>
    <row r="2459" spans="2:20">
      <c r="B2459" s="79"/>
      <c r="C2459" s="79"/>
      <c r="D2459" s="79"/>
      <c r="E2459" s="79"/>
      <c r="F2459" s="79"/>
      <c r="G2459" s="79"/>
      <c r="H2459" s="79"/>
      <c r="I2459" s="79"/>
      <c r="J2459" s="79"/>
      <c r="K2459" s="79"/>
      <c r="L2459" s="79"/>
      <c r="M2459" s="79"/>
      <c r="N2459" s="79"/>
      <c r="O2459" s="79"/>
      <c r="P2459" s="79"/>
      <c r="Q2459" s="79"/>
      <c r="R2459" s="79"/>
      <c r="S2459" s="79"/>
      <c r="T2459" s="79"/>
    </row>
    <row r="2460" spans="2:20">
      <c r="B2460" s="79"/>
      <c r="C2460" s="79"/>
      <c r="D2460" s="79"/>
      <c r="E2460" s="79"/>
      <c r="F2460" s="79"/>
      <c r="G2460" s="79"/>
      <c r="H2460" s="79"/>
      <c r="I2460" s="79"/>
      <c r="J2460" s="79"/>
      <c r="K2460" s="79"/>
      <c r="L2460" s="79"/>
      <c r="M2460" s="79"/>
      <c r="N2460" s="79"/>
      <c r="O2460" s="79"/>
      <c r="P2460" s="79"/>
      <c r="Q2460" s="79"/>
      <c r="R2460" s="79"/>
      <c r="S2460" s="79"/>
      <c r="T2460" s="79"/>
    </row>
    <row r="2461" spans="2:20">
      <c r="B2461" s="79"/>
      <c r="C2461" s="79"/>
      <c r="D2461" s="79"/>
      <c r="E2461" s="79"/>
      <c r="F2461" s="79"/>
      <c r="G2461" s="79"/>
      <c r="H2461" s="79"/>
      <c r="I2461" s="79"/>
      <c r="J2461" s="79"/>
      <c r="K2461" s="79"/>
      <c r="L2461" s="79"/>
      <c r="M2461" s="79"/>
      <c r="N2461" s="79"/>
      <c r="O2461" s="79"/>
      <c r="P2461" s="79"/>
      <c r="Q2461" s="79"/>
      <c r="R2461" s="79"/>
      <c r="S2461" s="79"/>
      <c r="T2461" s="79"/>
    </row>
    <row r="2462" spans="2:20">
      <c r="B2462" s="79"/>
      <c r="C2462" s="79"/>
      <c r="D2462" s="79"/>
      <c r="E2462" s="79"/>
      <c r="F2462" s="79"/>
      <c r="G2462" s="79"/>
      <c r="H2462" s="79"/>
      <c r="I2462" s="79"/>
      <c r="J2462" s="79"/>
      <c r="K2462" s="79"/>
      <c r="L2462" s="79"/>
      <c r="M2462" s="79"/>
      <c r="N2462" s="79"/>
      <c r="O2462" s="79"/>
      <c r="P2462" s="79"/>
      <c r="Q2462" s="79"/>
      <c r="R2462" s="79"/>
      <c r="S2462" s="79"/>
      <c r="T2462" s="79"/>
    </row>
    <row r="2463" spans="2:20">
      <c r="B2463" s="79"/>
      <c r="C2463" s="79"/>
      <c r="D2463" s="79"/>
      <c r="E2463" s="79"/>
      <c r="F2463" s="79"/>
      <c r="G2463" s="79"/>
      <c r="H2463" s="79"/>
      <c r="I2463" s="79"/>
      <c r="J2463" s="79"/>
      <c r="K2463" s="79"/>
      <c r="L2463" s="79"/>
      <c r="M2463" s="79"/>
      <c r="N2463" s="79"/>
      <c r="O2463" s="79"/>
      <c r="P2463" s="79"/>
      <c r="Q2463" s="79"/>
      <c r="R2463" s="79"/>
      <c r="S2463" s="79"/>
      <c r="T2463" s="79"/>
    </row>
    <row r="2464" spans="2:20">
      <c r="B2464" s="79"/>
      <c r="C2464" s="79"/>
      <c r="D2464" s="79"/>
      <c r="E2464" s="79"/>
      <c r="F2464" s="79"/>
      <c r="G2464" s="79"/>
      <c r="H2464" s="79"/>
      <c r="I2464" s="79"/>
      <c r="J2464" s="79"/>
      <c r="K2464" s="79"/>
      <c r="L2464" s="79"/>
      <c r="M2464" s="79"/>
      <c r="N2464" s="79"/>
      <c r="O2464" s="79"/>
      <c r="P2464" s="79"/>
      <c r="Q2464" s="79"/>
      <c r="R2464" s="79"/>
      <c r="S2464" s="79"/>
      <c r="T2464" s="79"/>
    </row>
    <row r="2465" spans="2:20">
      <c r="B2465" s="79"/>
      <c r="C2465" s="79"/>
      <c r="D2465" s="79"/>
      <c r="E2465" s="79"/>
      <c r="F2465" s="79"/>
      <c r="G2465" s="79"/>
      <c r="H2465" s="79"/>
      <c r="I2465" s="79"/>
      <c r="J2465" s="79"/>
      <c r="K2465" s="79"/>
      <c r="L2465" s="79"/>
      <c r="M2465" s="79"/>
      <c r="N2465" s="79"/>
      <c r="O2465" s="79"/>
      <c r="P2465" s="79"/>
      <c r="Q2465" s="79"/>
      <c r="R2465" s="79"/>
      <c r="S2465" s="79"/>
      <c r="T2465" s="79"/>
    </row>
    <row r="2466" spans="2:20">
      <c r="B2466" s="79"/>
      <c r="C2466" s="79"/>
      <c r="D2466" s="79"/>
      <c r="E2466" s="79"/>
      <c r="F2466" s="79"/>
      <c r="G2466" s="79"/>
      <c r="H2466" s="79"/>
      <c r="I2466" s="79"/>
      <c r="J2466" s="79"/>
      <c r="K2466" s="79"/>
      <c r="L2466" s="79"/>
      <c r="M2466" s="79"/>
      <c r="N2466" s="79"/>
      <c r="O2466" s="79"/>
      <c r="P2466" s="79"/>
      <c r="Q2466" s="79"/>
      <c r="R2466" s="79"/>
      <c r="S2466" s="79"/>
      <c r="T2466" s="79"/>
    </row>
    <row r="2467" spans="2:20">
      <c r="B2467" s="79"/>
      <c r="C2467" s="79"/>
      <c r="D2467" s="79"/>
      <c r="E2467" s="79"/>
      <c r="F2467" s="79"/>
      <c r="G2467" s="79"/>
      <c r="H2467" s="79"/>
      <c r="I2467" s="79"/>
      <c r="J2467" s="79"/>
      <c r="K2467" s="79"/>
      <c r="L2467" s="79"/>
      <c r="M2467" s="79"/>
      <c r="N2467" s="79"/>
      <c r="O2467" s="79"/>
      <c r="P2467" s="79"/>
      <c r="Q2467" s="79"/>
      <c r="R2467" s="79"/>
      <c r="S2467" s="79"/>
      <c r="T2467" s="79"/>
    </row>
    <row r="2468" spans="2:20">
      <c r="B2468" s="79"/>
      <c r="C2468" s="79"/>
      <c r="D2468" s="79"/>
      <c r="E2468" s="79"/>
      <c r="F2468" s="79"/>
      <c r="G2468" s="79"/>
      <c r="H2468" s="79"/>
      <c r="I2468" s="79"/>
      <c r="J2468" s="79"/>
      <c r="K2468" s="79"/>
      <c r="L2468" s="79"/>
      <c r="M2468" s="79"/>
      <c r="N2468" s="79"/>
      <c r="O2468" s="79"/>
      <c r="P2468" s="79"/>
      <c r="Q2468" s="79"/>
      <c r="R2468" s="79"/>
      <c r="S2468" s="79"/>
      <c r="T2468" s="79"/>
    </row>
    <row r="2469" spans="2:20">
      <c r="B2469" s="79"/>
      <c r="C2469" s="79"/>
      <c r="D2469" s="79"/>
      <c r="E2469" s="79"/>
      <c r="F2469" s="79"/>
      <c r="G2469" s="79"/>
      <c r="H2469" s="79"/>
      <c r="I2469" s="79"/>
      <c r="J2469" s="79"/>
      <c r="K2469" s="79"/>
      <c r="L2469" s="79"/>
      <c r="M2469" s="79"/>
      <c r="N2469" s="79"/>
      <c r="O2469" s="79"/>
      <c r="P2469" s="79"/>
      <c r="Q2469" s="79"/>
      <c r="R2469" s="79"/>
      <c r="S2469" s="79"/>
      <c r="T2469" s="79"/>
    </row>
    <row r="2470" spans="2:20">
      <c r="B2470" s="79"/>
      <c r="C2470" s="79"/>
      <c r="D2470" s="79"/>
      <c r="E2470" s="79"/>
      <c r="F2470" s="79"/>
      <c r="G2470" s="79"/>
      <c r="H2470" s="79"/>
      <c r="I2470" s="79"/>
      <c r="J2470" s="79"/>
      <c r="K2470" s="79"/>
      <c r="L2470" s="79"/>
      <c r="M2470" s="79"/>
      <c r="N2470" s="79"/>
      <c r="O2470" s="79"/>
      <c r="P2470" s="79"/>
      <c r="Q2470" s="79"/>
      <c r="R2470" s="79"/>
      <c r="S2470" s="79"/>
      <c r="T2470" s="79"/>
    </row>
    <row r="2471" spans="2:20">
      <c r="B2471" s="79"/>
      <c r="C2471" s="79"/>
      <c r="D2471" s="79"/>
      <c r="E2471" s="79"/>
      <c r="F2471" s="79"/>
      <c r="G2471" s="79"/>
      <c r="H2471" s="79"/>
      <c r="I2471" s="79"/>
      <c r="J2471" s="79"/>
      <c r="K2471" s="79"/>
      <c r="L2471" s="79"/>
      <c r="M2471" s="79"/>
      <c r="N2471" s="79"/>
      <c r="O2471" s="79"/>
      <c r="P2471" s="79"/>
      <c r="Q2471" s="79"/>
      <c r="R2471" s="79"/>
      <c r="S2471" s="79"/>
      <c r="T2471" s="79"/>
    </row>
    <row r="2472" spans="2:20">
      <c r="B2472" s="79"/>
      <c r="C2472" s="79"/>
      <c r="D2472" s="79"/>
      <c r="E2472" s="79"/>
      <c r="F2472" s="79"/>
      <c r="G2472" s="79"/>
      <c r="H2472" s="79"/>
      <c r="I2472" s="79"/>
      <c r="J2472" s="79"/>
      <c r="K2472" s="79"/>
      <c r="L2472" s="79"/>
      <c r="M2472" s="79"/>
      <c r="N2472" s="79"/>
      <c r="O2472" s="79"/>
      <c r="P2472" s="79"/>
      <c r="Q2472" s="79"/>
      <c r="R2472" s="79"/>
      <c r="S2472" s="79"/>
      <c r="T2472" s="79"/>
    </row>
    <row r="2473" spans="2:20">
      <c r="B2473" s="79"/>
      <c r="C2473" s="79"/>
      <c r="D2473" s="79"/>
      <c r="E2473" s="79"/>
      <c r="F2473" s="79"/>
      <c r="G2473" s="79"/>
      <c r="H2473" s="79"/>
      <c r="I2473" s="79"/>
      <c r="J2473" s="79"/>
      <c r="K2473" s="79"/>
      <c r="L2473" s="79"/>
      <c r="M2473" s="79"/>
      <c r="N2473" s="79"/>
      <c r="O2473" s="79"/>
      <c r="P2473" s="79"/>
      <c r="Q2473" s="79"/>
      <c r="R2473" s="79"/>
      <c r="S2473" s="79"/>
      <c r="T2473" s="79"/>
    </row>
    <row r="2474" spans="2:20">
      <c r="B2474" s="79"/>
      <c r="C2474" s="79"/>
      <c r="D2474" s="79"/>
      <c r="E2474" s="79"/>
      <c r="F2474" s="79"/>
      <c r="G2474" s="79"/>
      <c r="H2474" s="79"/>
      <c r="I2474" s="79"/>
      <c r="J2474" s="79"/>
      <c r="K2474" s="79"/>
      <c r="L2474" s="79"/>
      <c r="M2474" s="79"/>
      <c r="N2474" s="79"/>
      <c r="O2474" s="79"/>
      <c r="P2474" s="79"/>
      <c r="Q2474" s="79"/>
      <c r="R2474" s="79"/>
      <c r="S2474" s="79"/>
      <c r="T2474" s="79"/>
    </row>
    <row r="2475" spans="2:20">
      <c r="B2475" s="79"/>
      <c r="C2475" s="79"/>
      <c r="D2475" s="79"/>
      <c r="E2475" s="79"/>
      <c r="F2475" s="79"/>
      <c r="G2475" s="79"/>
      <c r="H2475" s="79"/>
      <c r="I2475" s="79"/>
      <c r="J2475" s="79"/>
      <c r="K2475" s="79"/>
      <c r="L2475" s="79"/>
      <c r="M2475" s="79"/>
      <c r="N2475" s="79"/>
      <c r="O2475" s="79"/>
      <c r="P2475" s="79"/>
      <c r="Q2475" s="79"/>
      <c r="R2475" s="79"/>
      <c r="S2475" s="79"/>
      <c r="T2475" s="79"/>
    </row>
    <row r="2476" spans="2:20">
      <c r="B2476" s="79"/>
      <c r="C2476" s="79"/>
      <c r="D2476" s="79"/>
      <c r="E2476" s="79"/>
      <c r="F2476" s="79"/>
      <c r="G2476" s="79"/>
      <c r="H2476" s="79"/>
      <c r="I2476" s="79"/>
      <c r="J2476" s="79"/>
      <c r="K2476" s="79"/>
      <c r="L2476" s="79"/>
      <c r="M2476" s="79"/>
      <c r="N2476" s="79"/>
      <c r="O2476" s="79"/>
      <c r="P2476" s="79"/>
      <c r="Q2476" s="79"/>
      <c r="R2476" s="79"/>
      <c r="S2476" s="79"/>
      <c r="T2476" s="79"/>
    </row>
    <row r="2477" spans="2:20">
      <c r="B2477" s="79"/>
      <c r="C2477" s="79"/>
      <c r="D2477" s="79"/>
      <c r="E2477" s="79"/>
      <c r="F2477" s="79"/>
      <c r="G2477" s="79"/>
      <c r="H2477" s="79"/>
      <c r="I2477" s="79"/>
      <c r="J2477" s="79"/>
      <c r="K2477" s="79"/>
      <c r="L2477" s="79"/>
      <c r="M2477" s="79"/>
      <c r="N2477" s="79"/>
      <c r="O2477" s="79"/>
      <c r="P2477" s="79"/>
      <c r="Q2477" s="79"/>
      <c r="R2477" s="79"/>
      <c r="S2477" s="79"/>
      <c r="T2477" s="79"/>
    </row>
    <row r="2478" spans="2:20">
      <c r="B2478" s="79"/>
      <c r="C2478" s="79"/>
      <c r="D2478" s="79"/>
      <c r="E2478" s="79"/>
      <c r="F2478" s="79"/>
      <c r="G2478" s="79"/>
      <c r="H2478" s="79"/>
      <c r="I2478" s="79"/>
      <c r="J2478" s="79"/>
      <c r="K2478" s="79"/>
      <c r="L2478" s="79"/>
      <c r="M2478" s="79"/>
      <c r="N2478" s="79"/>
      <c r="O2478" s="79"/>
      <c r="P2478" s="79"/>
      <c r="Q2478" s="79"/>
      <c r="R2478" s="79"/>
      <c r="S2478" s="79"/>
      <c r="T2478" s="79"/>
    </row>
    <row r="2479" spans="2:20">
      <c r="B2479" s="79"/>
      <c r="C2479" s="79"/>
      <c r="D2479" s="79"/>
      <c r="E2479" s="79"/>
      <c r="F2479" s="79"/>
      <c r="G2479" s="79"/>
      <c r="H2479" s="79"/>
      <c r="I2479" s="79"/>
      <c r="J2479" s="79"/>
      <c r="K2479" s="79"/>
      <c r="L2479" s="79"/>
      <c r="M2479" s="79"/>
      <c r="N2479" s="79"/>
      <c r="O2479" s="79"/>
      <c r="P2479" s="79"/>
      <c r="Q2479" s="79"/>
      <c r="R2479" s="79"/>
      <c r="S2479" s="79"/>
      <c r="T2479" s="79"/>
    </row>
    <row r="2480" spans="2:20">
      <c r="B2480" s="79"/>
      <c r="C2480" s="79"/>
      <c r="D2480" s="79"/>
      <c r="E2480" s="79"/>
      <c r="F2480" s="79"/>
      <c r="G2480" s="79"/>
      <c r="H2480" s="79"/>
      <c r="I2480" s="79"/>
      <c r="J2480" s="79"/>
      <c r="K2480" s="79"/>
      <c r="L2480" s="79"/>
      <c r="M2480" s="79"/>
      <c r="N2480" s="79"/>
      <c r="O2480" s="79"/>
      <c r="P2480" s="79"/>
      <c r="Q2480" s="79"/>
      <c r="R2480" s="79"/>
      <c r="S2480" s="79"/>
      <c r="T2480" s="79"/>
    </row>
    <row r="2481" spans="2:20">
      <c r="B2481" s="79"/>
      <c r="C2481" s="79"/>
      <c r="D2481" s="79"/>
      <c r="E2481" s="79"/>
      <c r="F2481" s="79"/>
      <c r="G2481" s="79"/>
      <c r="H2481" s="79"/>
      <c r="I2481" s="79"/>
      <c r="J2481" s="79"/>
      <c r="K2481" s="79"/>
      <c r="L2481" s="79"/>
      <c r="M2481" s="79"/>
      <c r="N2481" s="79"/>
      <c r="O2481" s="79"/>
      <c r="P2481" s="79"/>
      <c r="Q2481" s="79"/>
      <c r="R2481" s="79"/>
      <c r="S2481" s="79"/>
      <c r="T2481" s="79"/>
    </row>
    <row r="2482" spans="2:20">
      <c r="B2482" s="79"/>
      <c r="C2482" s="79"/>
      <c r="D2482" s="79"/>
      <c r="E2482" s="79"/>
      <c r="F2482" s="79"/>
      <c r="G2482" s="79"/>
      <c r="H2482" s="79"/>
      <c r="I2482" s="79"/>
      <c r="J2482" s="79"/>
      <c r="K2482" s="79"/>
      <c r="L2482" s="79"/>
      <c r="M2482" s="79"/>
      <c r="N2482" s="79"/>
      <c r="O2482" s="79"/>
      <c r="P2482" s="79"/>
      <c r="Q2482" s="79"/>
      <c r="R2482" s="79"/>
      <c r="S2482" s="79"/>
      <c r="T2482" s="79"/>
    </row>
    <row r="2483" spans="2:20">
      <c r="B2483" s="79"/>
      <c r="C2483" s="79"/>
      <c r="D2483" s="79"/>
      <c r="E2483" s="79"/>
      <c r="F2483" s="79"/>
      <c r="G2483" s="79"/>
      <c r="H2483" s="79"/>
      <c r="I2483" s="79"/>
      <c r="J2483" s="79"/>
      <c r="K2483" s="79"/>
      <c r="L2483" s="79"/>
      <c r="M2483" s="79"/>
      <c r="N2483" s="79"/>
      <c r="O2483" s="79"/>
      <c r="P2483" s="79"/>
      <c r="Q2483" s="79"/>
      <c r="R2483" s="79"/>
      <c r="S2483" s="79"/>
      <c r="T2483" s="79"/>
    </row>
    <row r="2484" spans="2:20">
      <c r="B2484" s="79"/>
      <c r="C2484" s="79"/>
      <c r="D2484" s="79"/>
      <c r="E2484" s="79"/>
      <c r="F2484" s="79"/>
      <c r="G2484" s="79"/>
      <c r="H2484" s="79"/>
      <c r="I2484" s="79"/>
      <c r="J2484" s="79"/>
      <c r="K2484" s="79"/>
      <c r="L2484" s="79"/>
      <c r="M2484" s="79"/>
      <c r="N2484" s="79"/>
      <c r="O2484" s="79"/>
      <c r="P2484" s="79"/>
      <c r="Q2484" s="79"/>
      <c r="R2484" s="79"/>
      <c r="S2484" s="79"/>
      <c r="T2484" s="79"/>
    </row>
    <row r="2485" spans="2:20">
      <c r="B2485" s="79"/>
      <c r="C2485" s="79"/>
      <c r="D2485" s="79"/>
      <c r="E2485" s="79"/>
      <c r="F2485" s="79"/>
      <c r="G2485" s="79"/>
      <c r="H2485" s="79"/>
      <c r="I2485" s="79"/>
      <c r="J2485" s="79"/>
      <c r="K2485" s="79"/>
      <c r="L2485" s="79"/>
      <c r="M2485" s="79"/>
      <c r="N2485" s="79"/>
      <c r="O2485" s="79"/>
      <c r="P2485" s="79"/>
      <c r="Q2485" s="79"/>
      <c r="R2485" s="79"/>
      <c r="S2485" s="79"/>
      <c r="T2485" s="79"/>
    </row>
    <row r="2486" spans="2:20">
      <c r="B2486" s="79"/>
      <c r="C2486" s="79"/>
      <c r="D2486" s="79"/>
      <c r="E2486" s="79"/>
      <c r="F2486" s="79"/>
      <c r="G2486" s="79"/>
      <c r="H2486" s="79"/>
      <c r="I2486" s="79"/>
      <c r="J2486" s="79"/>
      <c r="K2486" s="79"/>
      <c r="L2486" s="79"/>
      <c r="M2486" s="79"/>
      <c r="N2486" s="79"/>
      <c r="O2486" s="79"/>
      <c r="P2486" s="79"/>
      <c r="Q2486" s="79"/>
      <c r="R2486" s="79"/>
      <c r="S2486" s="79"/>
      <c r="T2486" s="79"/>
    </row>
    <row r="2487" spans="2:20">
      <c r="B2487" s="79"/>
      <c r="C2487" s="79"/>
      <c r="D2487" s="79"/>
      <c r="E2487" s="79"/>
      <c r="F2487" s="79"/>
      <c r="G2487" s="79"/>
      <c r="H2487" s="79"/>
      <c r="I2487" s="79"/>
      <c r="J2487" s="79"/>
      <c r="K2487" s="79"/>
      <c r="L2487" s="79"/>
      <c r="M2487" s="79"/>
      <c r="N2487" s="79"/>
      <c r="O2487" s="79"/>
      <c r="P2487" s="79"/>
      <c r="Q2487" s="79"/>
      <c r="R2487" s="79"/>
      <c r="S2487" s="79"/>
      <c r="T2487" s="79"/>
    </row>
    <row r="2488" spans="2:20">
      <c r="B2488" s="79"/>
      <c r="C2488" s="79"/>
      <c r="D2488" s="79"/>
      <c r="E2488" s="79"/>
      <c r="F2488" s="79"/>
      <c r="G2488" s="79"/>
      <c r="H2488" s="79"/>
      <c r="I2488" s="79"/>
      <c r="J2488" s="79"/>
      <c r="K2488" s="79"/>
      <c r="L2488" s="79"/>
      <c r="M2488" s="79"/>
      <c r="N2488" s="79"/>
      <c r="O2488" s="79"/>
      <c r="P2488" s="79"/>
      <c r="Q2488" s="79"/>
      <c r="R2488" s="79"/>
      <c r="S2488" s="79"/>
      <c r="T2488" s="79"/>
    </row>
    <row r="2489" spans="2:20">
      <c r="B2489" s="79"/>
      <c r="C2489" s="79"/>
      <c r="D2489" s="79"/>
      <c r="E2489" s="79"/>
      <c r="F2489" s="79"/>
      <c r="G2489" s="79"/>
      <c r="H2489" s="79"/>
      <c r="I2489" s="79"/>
      <c r="J2489" s="79"/>
      <c r="K2489" s="79"/>
      <c r="L2489" s="79"/>
      <c r="M2489" s="79"/>
      <c r="N2489" s="79"/>
      <c r="O2489" s="79"/>
      <c r="P2489" s="79"/>
      <c r="Q2489" s="79"/>
      <c r="R2489" s="79"/>
      <c r="S2489" s="79"/>
      <c r="T2489" s="79"/>
    </row>
    <row r="2490" spans="2:20">
      <c r="B2490" s="79"/>
      <c r="C2490" s="79"/>
      <c r="D2490" s="79"/>
      <c r="E2490" s="79"/>
      <c r="F2490" s="79"/>
      <c r="G2490" s="79"/>
      <c r="H2490" s="79"/>
      <c r="I2490" s="79"/>
      <c r="J2490" s="79"/>
      <c r="K2490" s="79"/>
      <c r="L2490" s="79"/>
      <c r="M2490" s="79"/>
      <c r="N2490" s="79"/>
      <c r="O2490" s="79"/>
      <c r="P2490" s="79"/>
      <c r="Q2490" s="79"/>
      <c r="R2490" s="79"/>
      <c r="S2490" s="79"/>
      <c r="T2490" s="79"/>
    </row>
    <row r="2491" spans="2:20">
      <c r="B2491" s="79"/>
      <c r="C2491" s="79"/>
      <c r="D2491" s="79"/>
      <c r="E2491" s="79"/>
      <c r="F2491" s="79"/>
      <c r="G2491" s="79"/>
      <c r="H2491" s="79"/>
      <c r="I2491" s="79"/>
      <c r="J2491" s="79"/>
      <c r="K2491" s="79"/>
      <c r="L2491" s="79"/>
      <c r="M2491" s="79"/>
      <c r="N2491" s="79"/>
      <c r="O2491" s="79"/>
      <c r="P2491" s="79"/>
      <c r="Q2491" s="79"/>
      <c r="R2491" s="79"/>
      <c r="S2491" s="79"/>
      <c r="T2491" s="79"/>
    </row>
    <row r="2492" spans="2:20">
      <c r="B2492" s="79"/>
      <c r="C2492" s="79"/>
      <c r="D2492" s="79"/>
      <c r="E2492" s="79"/>
      <c r="F2492" s="79"/>
      <c r="G2492" s="79"/>
      <c r="H2492" s="79"/>
      <c r="I2492" s="79"/>
      <c r="J2492" s="79"/>
      <c r="K2492" s="79"/>
      <c r="L2492" s="79"/>
      <c r="M2492" s="79"/>
      <c r="N2492" s="79"/>
      <c r="O2492" s="79"/>
      <c r="P2492" s="79"/>
      <c r="Q2492" s="79"/>
      <c r="R2492" s="79"/>
      <c r="S2492" s="79"/>
      <c r="T2492" s="79"/>
    </row>
    <row r="2493" spans="2:20">
      <c r="B2493" s="79"/>
      <c r="C2493" s="79"/>
      <c r="D2493" s="79"/>
      <c r="E2493" s="79"/>
      <c r="F2493" s="79"/>
      <c r="G2493" s="79"/>
      <c r="H2493" s="79"/>
      <c r="I2493" s="79"/>
      <c r="J2493" s="79"/>
      <c r="K2493" s="79"/>
      <c r="L2493" s="79"/>
      <c r="M2493" s="79"/>
      <c r="N2493" s="79"/>
      <c r="O2493" s="79"/>
      <c r="P2493" s="79"/>
      <c r="Q2493" s="79"/>
      <c r="R2493" s="79"/>
      <c r="S2493" s="79"/>
      <c r="T2493" s="79"/>
    </row>
    <row r="2494" spans="2:20">
      <c r="B2494" s="79"/>
      <c r="C2494" s="79"/>
      <c r="D2494" s="79"/>
      <c r="E2494" s="79"/>
      <c r="F2494" s="79"/>
      <c r="G2494" s="79"/>
      <c r="H2494" s="79"/>
      <c r="I2494" s="79"/>
      <c r="J2494" s="79"/>
      <c r="K2494" s="79"/>
      <c r="L2494" s="79"/>
      <c r="M2494" s="79"/>
      <c r="N2494" s="79"/>
      <c r="O2494" s="79"/>
      <c r="P2494" s="79"/>
      <c r="Q2494" s="79"/>
      <c r="R2494" s="79"/>
      <c r="S2494" s="79"/>
      <c r="T2494" s="79"/>
    </row>
    <row r="2495" spans="2:20">
      <c r="B2495" s="79"/>
      <c r="C2495" s="79"/>
      <c r="D2495" s="79"/>
      <c r="E2495" s="79"/>
      <c r="F2495" s="79"/>
      <c r="G2495" s="79"/>
      <c r="H2495" s="79"/>
      <c r="I2495" s="79"/>
      <c r="J2495" s="79"/>
      <c r="K2495" s="79"/>
      <c r="L2495" s="79"/>
      <c r="M2495" s="79"/>
      <c r="N2495" s="79"/>
      <c r="O2495" s="79"/>
      <c r="P2495" s="79"/>
      <c r="Q2495" s="79"/>
      <c r="R2495" s="79"/>
      <c r="S2495" s="79"/>
      <c r="T2495" s="79"/>
    </row>
    <row r="2496" spans="2:20">
      <c r="B2496" s="79"/>
      <c r="C2496" s="79"/>
      <c r="D2496" s="79"/>
      <c r="E2496" s="79"/>
      <c r="F2496" s="79"/>
      <c r="G2496" s="79"/>
      <c r="H2496" s="79"/>
      <c r="I2496" s="79"/>
      <c r="J2496" s="79"/>
      <c r="K2496" s="79"/>
      <c r="L2496" s="79"/>
      <c r="M2496" s="79"/>
      <c r="N2496" s="79"/>
      <c r="O2496" s="79"/>
      <c r="P2496" s="79"/>
      <c r="Q2496" s="79"/>
      <c r="R2496" s="79"/>
      <c r="S2496" s="79"/>
      <c r="T2496" s="79"/>
    </row>
    <row r="2497" spans="2:20">
      <c r="B2497" s="79"/>
      <c r="C2497" s="79"/>
      <c r="D2497" s="79"/>
      <c r="E2497" s="79"/>
      <c r="F2497" s="79"/>
      <c r="G2497" s="79"/>
      <c r="H2497" s="79"/>
      <c r="I2497" s="79"/>
      <c r="J2497" s="79"/>
      <c r="K2497" s="79"/>
      <c r="L2497" s="79"/>
      <c r="M2497" s="79"/>
      <c r="N2497" s="79"/>
      <c r="O2497" s="79"/>
      <c r="P2497" s="79"/>
      <c r="Q2497" s="79"/>
      <c r="R2497" s="79"/>
      <c r="S2497" s="79"/>
      <c r="T2497" s="79"/>
    </row>
    <row r="2498" spans="2:20">
      <c r="B2498" s="79"/>
      <c r="C2498" s="79"/>
      <c r="D2498" s="79"/>
      <c r="E2498" s="79"/>
      <c r="F2498" s="79"/>
      <c r="G2498" s="79"/>
      <c r="H2498" s="79"/>
      <c r="I2498" s="79"/>
      <c r="J2498" s="79"/>
      <c r="K2498" s="79"/>
      <c r="L2498" s="79"/>
      <c r="M2498" s="79"/>
      <c r="N2498" s="79"/>
      <c r="O2498" s="79"/>
      <c r="P2498" s="79"/>
      <c r="Q2498" s="79"/>
      <c r="R2498" s="79"/>
      <c r="S2498" s="79"/>
      <c r="T2498" s="79"/>
    </row>
    <row r="2499" spans="2:20">
      <c r="B2499" s="79"/>
      <c r="C2499" s="79"/>
      <c r="D2499" s="79"/>
      <c r="E2499" s="79"/>
      <c r="F2499" s="79"/>
      <c r="G2499" s="79"/>
      <c r="H2499" s="79"/>
      <c r="I2499" s="79"/>
      <c r="J2499" s="79"/>
      <c r="K2499" s="79"/>
      <c r="L2499" s="79"/>
      <c r="M2499" s="79"/>
      <c r="N2499" s="79"/>
      <c r="O2499" s="79"/>
      <c r="P2499" s="79"/>
      <c r="Q2499" s="79"/>
      <c r="R2499" s="79"/>
      <c r="S2499" s="79"/>
      <c r="T2499" s="79"/>
    </row>
    <row r="2500" spans="2:20">
      <c r="B2500" s="79"/>
      <c r="C2500" s="79"/>
      <c r="D2500" s="79"/>
      <c r="E2500" s="79"/>
      <c r="F2500" s="79"/>
      <c r="G2500" s="79"/>
      <c r="H2500" s="79"/>
      <c r="I2500" s="79"/>
      <c r="J2500" s="79"/>
      <c r="K2500" s="79"/>
      <c r="L2500" s="79"/>
      <c r="M2500" s="79"/>
      <c r="N2500" s="79"/>
      <c r="O2500" s="79"/>
      <c r="P2500" s="79"/>
      <c r="Q2500" s="79"/>
      <c r="R2500" s="79"/>
      <c r="S2500" s="79"/>
      <c r="T2500" s="79"/>
    </row>
    <row r="2501" spans="2:20">
      <c r="B2501" s="79"/>
      <c r="C2501" s="79"/>
      <c r="D2501" s="79"/>
      <c r="E2501" s="79"/>
      <c r="F2501" s="79"/>
      <c r="G2501" s="79"/>
      <c r="H2501" s="79"/>
      <c r="I2501" s="79"/>
      <c r="J2501" s="79"/>
      <c r="K2501" s="79"/>
      <c r="L2501" s="79"/>
      <c r="M2501" s="79"/>
      <c r="N2501" s="79"/>
      <c r="O2501" s="79"/>
      <c r="P2501" s="79"/>
      <c r="Q2501" s="79"/>
      <c r="R2501" s="79"/>
      <c r="S2501" s="79"/>
      <c r="T2501" s="79"/>
    </row>
    <row r="2502" spans="2:20">
      <c r="B2502" s="79"/>
      <c r="C2502" s="79"/>
      <c r="D2502" s="79"/>
      <c r="E2502" s="79"/>
      <c r="F2502" s="79"/>
      <c r="G2502" s="79"/>
      <c r="H2502" s="79"/>
      <c r="I2502" s="79"/>
      <c r="J2502" s="79"/>
      <c r="K2502" s="79"/>
      <c r="L2502" s="79"/>
      <c r="M2502" s="79"/>
      <c r="N2502" s="79"/>
      <c r="O2502" s="79"/>
      <c r="P2502" s="79"/>
      <c r="Q2502" s="79"/>
      <c r="R2502" s="79"/>
      <c r="S2502" s="79"/>
      <c r="T2502" s="79"/>
    </row>
    <row r="2503" spans="2:20">
      <c r="B2503" s="79"/>
      <c r="C2503" s="79"/>
      <c r="D2503" s="79"/>
      <c r="E2503" s="79"/>
      <c r="F2503" s="79"/>
      <c r="G2503" s="79"/>
      <c r="H2503" s="79"/>
      <c r="I2503" s="79"/>
      <c r="J2503" s="79"/>
      <c r="K2503" s="79"/>
      <c r="L2503" s="79"/>
      <c r="M2503" s="79"/>
      <c r="N2503" s="79"/>
      <c r="O2503" s="79"/>
      <c r="P2503" s="79"/>
      <c r="Q2503" s="79"/>
      <c r="R2503" s="79"/>
      <c r="S2503" s="79"/>
      <c r="T2503" s="79"/>
    </row>
    <row r="2504" spans="2:20">
      <c r="B2504" s="79"/>
      <c r="C2504" s="79"/>
      <c r="D2504" s="79"/>
      <c r="E2504" s="79"/>
      <c r="F2504" s="79"/>
      <c r="G2504" s="79"/>
      <c r="H2504" s="79"/>
      <c r="I2504" s="79"/>
      <c r="J2504" s="79"/>
      <c r="K2504" s="79"/>
      <c r="L2504" s="79"/>
      <c r="M2504" s="79"/>
      <c r="N2504" s="79"/>
      <c r="O2504" s="79"/>
      <c r="P2504" s="79"/>
      <c r="Q2504" s="79"/>
      <c r="R2504" s="79"/>
      <c r="S2504" s="79"/>
      <c r="T2504" s="79"/>
    </row>
    <row r="2505" spans="2:20">
      <c r="B2505" s="79"/>
      <c r="C2505" s="79"/>
      <c r="D2505" s="79"/>
      <c r="E2505" s="79"/>
      <c r="F2505" s="79"/>
      <c r="G2505" s="79"/>
      <c r="H2505" s="79"/>
      <c r="I2505" s="79"/>
      <c r="J2505" s="79"/>
      <c r="K2505" s="79"/>
      <c r="L2505" s="79"/>
      <c r="M2505" s="79"/>
      <c r="N2505" s="79"/>
      <c r="O2505" s="79"/>
      <c r="P2505" s="79"/>
      <c r="Q2505" s="79"/>
      <c r="R2505" s="79"/>
      <c r="S2505" s="79"/>
      <c r="T2505" s="79"/>
    </row>
    <row r="2506" spans="2:20">
      <c r="B2506" s="79"/>
      <c r="C2506" s="79"/>
      <c r="D2506" s="79"/>
      <c r="E2506" s="79"/>
      <c r="F2506" s="79"/>
      <c r="G2506" s="79"/>
      <c r="H2506" s="79"/>
      <c r="I2506" s="79"/>
      <c r="J2506" s="79"/>
      <c r="K2506" s="79"/>
      <c r="L2506" s="79"/>
      <c r="M2506" s="79"/>
      <c r="N2506" s="79"/>
      <c r="O2506" s="79"/>
      <c r="P2506" s="79"/>
      <c r="Q2506" s="79"/>
      <c r="R2506" s="79"/>
      <c r="S2506" s="79"/>
      <c r="T2506" s="79"/>
    </row>
    <row r="2507" spans="2:20">
      <c r="B2507" s="79"/>
      <c r="C2507" s="79"/>
      <c r="D2507" s="79"/>
      <c r="E2507" s="79"/>
      <c r="F2507" s="79"/>
      <c r="G2507" s="79"/>
      <c r="H2507" s="79"/>
      <c r="I2507" s="79"/>
      <c r="J2507" s="79"/>
      <c r="K2507" s="79"/>
      <c r="L2507" s="79"/>
      <c r="M2507" s="79"/>
      <c r="N2507" s="79"/>
      <c r="O2507" s="79"/>
      <c r="P2507" s="79"/>
      <c r="Q2507" s="79"/>
      <c r="R2507" s="79"/>
      <c r="S2507" s="79"/>
      <c r="T2507" s="79"/>
    </row>
    <row r="2508" spans="2:20">
      <c r="B2508" s="79"/>
      <c r="C2508" s="79"/>
      <c r="D2508" s="79"/>
      <c r="E2508" s="79"/>
      <c r="F2508" s="79"/>
      <c r="G2508" s="79"/>
      <c r="H2508" s="79"/>
      <c r="I2508" s="79"/>
      <c r="J2508" s="79"/>
      <c r="K2508" s="79"/>
      <c r="L2508" s="79"/>
      <c r="M2508" s="79"/>
      <c r="N2508" s="79"/>
      <c r="O2508" s="79"/>
      <c r="P2508" s="79"/>
      <c r="Q2508" s="79"/>
      <c r="R2508" s="79"/>
      <c r="S2508" s="79"/>
      <c r="T2508" s="79"/>
    </row>
    <row r="2509" spans="2:20">
      <c r="B2509" s="79"/>
      <c r="C2509" s="79"/>
      <c r="D2509" s="79"/>
      <c r="E2509" s="79"/>
      <c r="F2509" s="79"/>
      <c r="G2509" s="79"/>
      <c r="H2509" s="79"/>
      <c r="I2509" s="79"/>
      <c r="J2509" s="79"/>
      <c r="K2509" s="79"/>
      <c r="L2509" s="79"/>
      <c r="M2509" s="79"/>
      <c r="N2509" s="79"/>
      <c r="O2509" s="79"/>
      <c r="P2509" s="79"/>
      <c r="Q2509" s="79"/>
      <c r="R2509" s="79"/>
      <c r="S2509" s="79"/>
      <c r="T2509" s="79"/>
    </row>
    <row r="2510" spans="2:20">
      <c r="B2510" s="79"/>
      <c r="C2510" s="79"/>
      <c r="D2510" s="79"/>
      <c r="E2510" s="79"/>
      <c r="F2510" s="79"/>
      <c r="G2510" s="79"/>
      <c r="H2510" s="79"/>
      <c r="I2510" s="79"/>
      <c r="J2510" s="79"/>
      <c r="K2510" s="79"/>
      <c r="L2510" s="79"/>
      <c r="M2510" s="79"/>
      <c r="N2510" s="79"/>
      <c r="O2510" s="79"/>
      <c r="P2510" s="79"/>
      <c r="Q2510" s="79"/>
      <c r="R2510" s="79"/>
      <c r="S2510" s="79"/>
      <c r="T2510" s="79"/>
    </row>
    <row r="2511" spans="2:20">
      <c r="B2511" s="79"/>
      <c r="C2511" s="79"/>
      <c r="D2511" s="79"/>
      <c r="E2511" s="79"/>
      <c r="F2511" s="79"/>
      <c r="G2511" s="79"/>
      <c r="H2511" s="79"/>
      <c r="I2511" s="79"/>
      <c r="J2511" s="79"/>
      <c r="K2511" s="79"/>
      <c r="L2511" s="79"/>
      <c r="M2511" s="79"/>
      <c r="N2511" s="79"/>
      <c r="O2511" s="79"/>
      <c r="P2511" s="79"/>
      <c r="Q2511" s="79"/>
      <c r="R2511" s="79"/>
      <c r="S2511" s="79"/>
      <c r="T2511" s="79"/>
    </row>
    <row r="2512" spans="2:20">
      <c r="B2512" s="79"/>
      <c r="C2512" s="79"/>
      <c r="D2512" s="79"/>
      <c r="E2512" s="79"/>
      <c r="F2512" s="79"/>
      <c r="G2512" s="79"/>
      <c r="H2512" s="79"/>
      <c r="I2512" s="79"/>
      <c r="J2512" s="79"/>
      <c r="K2512" s="79"/>
      <c r="L2512" s="79"/>
      <c r="M2512" s="79"/>
      <c r="N2512" s="79"/>
      <c r="O2512" s="79"/>
      <c r="P2512" s="79"/>
      <c r="Q2512" s="79"/>
      <c r="R2512" s="79"/>
      <c r="S2512" s="79"/>
      <c r="T2512" s="79"/>
    </row>
    <row r="2513" spans="2:20">
      <c r="B2513" s="79"/>
      <c r="C2513" s="79"/>
      <c r="D2513" s="79"/>
      <c r="E2513" s="79"/>
      <c r="F2513" s="79"/>
      <c r="G2513" s="79"/>
      <c r="H2513" s="79"/>
      <c r="I2513" s="79"/>
      <c r="J2513" s="79"/>
      <c r="K2513" s="79"/>
      <c r="L2513" s="79"/>
      <c r="M2513" s="79"/>
      <c r="N2513" s="79"/>
      <c r="O2513" s="79"/>
      <c r="P2513" s="79"/>
      <c r="Q2513" s="79"/>
      <c r="R2513" s="79"/>
      <c r="S2513" s="79"/>
      <c r="T2513" s="79"/>
    </row>
    <row r="2514" spans="2:20">
      <c r="B2514" s="79"/>
      <c r="C2514" s="79"/>
      <c r="D2514" s="79"/>
      <c r="E2514" s="79"/>
      <c r="F2514" s="79"/>
      <c r="G2514" s="79"/>
      <c r="H2514" s="79"/>
      <c r="I2514" s="79"/>
      <c r="J2514" s="79"/>
      <c r="K2514" s="79"/>
      <c r="L2514" s="79"/>
      <c r="M2514" s="79"/>
      <c r="N2514" s="79"/>
      <c r="O2514" s="79"/>
      <c r="P2514" s="79"/>
      <c r="Q2514" s="79"/>
      <c r="R2514" s="79"/>
      <c r="S2514" s="79"/>
      <c r="T2514" s="79"/>
    </row>
    <row r="2515" spans="2:20">
      <c r="B2515" s="79"/>
      <c r="C2515" s="79"/>
      <c r="D2515" s="79"/>
      <c r="E2515" s="79"/>
      <c r="F2515" s="79"/>
      <c r="G2515" s="79"/>
      <c r="H2515" s="79"/>
      <c r="I2515" s="79"/>
      <c r="J2515" s="79"/>
      <c r="K2515" s="79"/>
      <c r="L2515" s="79"/>
      <c r="M2515" s="79"/>
      <c r="N2515" s="79"/>
      <c r="O2515" s="79"/>
      <c r="P2515" s="79"/>
      <c r="Q2515" s="79"/>
      <c r="R2515" s="79"/>
      <c r="S2515" s="79"/>
      <c r="T2515" s="79"/>
    </row>
    <row r="2516" spans="2:20">
      <c r="B2516" s="79"/>
      <c r="C2516" s="79"/>
      <c r="D2516" s="79"/>
      <c r="E2516" s="79"/>
      <c r="F2516" s="79"/>
      <c r="G2516" s="79"/>
      <c r="H2516" s="79"/>
      <c r="I2516" s="79"/>
      <c r="J2516" s="79"/>
      <c r="K2516" s="79"/>
      <c r="L2516" s="79"/>
      <c r="M2516" s="79"/>
      <c r="N2516" s="79"/>
      <c r="O2516" s="79"/>
      <c r="P2516" s="79"/>
      <c r="Q2516" s="79"/>
      <c r="R2516" s="79"/>
      <c r="S2516" s="79"/>
      <c r="T2516" s="79"/>
    </row>
    <row r="2517" spans="2:20">
      <c r="B2517" s="79"/>
      <c r="C2517" s="79"/>
      <c r="D2517" s="79"/>
      <c r="E2517" s="79"/>
      <c r="F2517" s="79"/>
      <c r="G2517" s="79"/>
      <c r="H2517" s="79"/>
      <c r="I2517" s="79"/>
      <c r="J2517" s="79"/>
      <c r="K2517" s="79"/>
      <c r="L2517" s="79"/>
      <c r="M2517" s="79"/>
      <c r="N2517" s="79"/>
      <c r="O2517" s="79"/>
      <c r="P2517" s="79"/>
      <c r="Q2517" s="79"/>
      <c r="R2517" s="79"/>
      <c r="S2517" s="79"/>
      <c r="T2517" s="79"/>
    </row>
    <row r="2518" spans="2:20">
      <c r="B2518" s="79"/>
      <c r="C2518" s="79"/>
      <c r="D2518" s="79"/>
      <c r="E2518" s="79"/>
      <c r="F2518" s="79"/>
      <c r="G2518" s="79"/>
      <c r="H2518" s="79"/>
      <c r="I2518" s="79"/>
      <c r="J2518" s="79"/>
      <c r="K2518" s="79"/>
      <c r="L2518" s="79"/>
      <c r="M2518" s="79"/>
      <c r="N2518" s="79"/>
      <c r="O2518" s="79"/>
      <c r="P2518" s="79"/>
      <c r="Q2518" s="79"/>
      <c r="R2518" s="79"/>
      <c r="S2518" s="79"/>
      <c r="T2518" s="79"/>
    </row>
    <row r="2519" spans="2:20">
      <c r="B2519" s="79"/>
      <c r="C2519" s="79"/>
      <c r="D2519" s="79"/>
      <c r="E2519" s="79"/>
      <c r="F2519" s="79"/>
      <c r="G2519" s="79"/>
      <c r="H2519" s="79"/>
      <c r="I2519" s="79"/>
      <c r="J2519" s="79"/>
      <c r="K2519" s="79"/>
      <c r="L2519" s="79"/>
      <c r="M2519" s="79"/>
      <c r="N2519" s="79"/>
      <c r="O2519" s="79"/>
      <c r="P2519" s="79"/>
      <c r="Q2519" s="79"/>
      <c r="R2519" s="79"/>
      <c r="S2519" s="79"/>
      <c r="T2519" s="79"/>
    </row>
    <row r="2520" spans="2:20">
      <c r="B2520" s="79"/>
      <c r="C2520" s="79"/>
      <c r="D2520" s="79"/>
      <c r="E2520" s="79"/>
      <c r="F2520" s="79"/>
      <c r="G2520" s="79"/>
      <c r="H2520" s="79"/>
      <c r="I2520" s="79"/>
      <c r="J2520" s="79"/>
      <c r="K2520" s="79"/>
      <c r="L2520" s="79"/>
      <c r="M2520" s="79"/>
      <c r="N2520" s="79"/>
      <c r="O2520" s="79"/>
      <c r="P2520" s="79"/>
      <c r="Q2520" s="79"/>
      <c r="R2520" s="79"/>
      <c r="S2520" s="79"/>
      <c r="T2520" s="79"/>
    </row>
    <row r="2521" spans="2:20">
      <c r="B2521" s="79"/>
      <c r="C2521" s="79"/>
      <c r="D2521" s="79"/>
      <c r="E2521" s="79"/>
      <c r="F2521" s="79"/>
      <c r="G2521" s="79"/>
      <c r="H2521" s="79"/>
      <c r="I2521" s="79"/>
      <c r="J2521" s="79"/>
      <c r="K2521" s="79"/>
      <c r="L2521" s="79"/>
      <c r="M2521" s="79"/>
      <c r="N2521" s="79"/>
      <c r="O2521" s="79"/>
      <c r="P2521" s="79"/>
      <c r="Q2521" s="79"/>
      <c r="R2521" s="79"/>
      <c r="S2521" s="79"/>
      <c r="T2521" s="79"/>
    </row>
    <row r="2522" spans="2:20">
      <c r="B2522" s="79"/>
      <c r="C2522" s="79"/>
      <c r="D2522" s="79"/>
      <c r="E2522" s="79"/>
      <c r="F2522" s="79"/>
      <c r="G2522" s="79"/>
      <c r="H2522" s="79"/>
      <c r="I2522" s="79"/>
      <c r="J2522" s="79"/>
      <c r="K2522" s="79"/>
      <c r="L2522" s="79"/>
      <c r="M2522" s="79"/>
      <c r="N2522" s="79"/>
      <c r="O2522" s="79"/>
      <c r="P2522" s="79"/>
      <c r="Q2522" s="79"/>
      <c r="R2522" s="79"/>
      <c r="S2522" s="79"/>
      <c r="T2522" s="79"/>
    </row>
    <row r="2523" spans="2:20">
      <c r="B2523" s="79"/>
      <c r="C2523" s="79"/>
      <c r="D2523" s="79"/>
      <c r="E2523" s="79"/>
      <c r="F2523" s="79"/>
      <c r="G2523" s="79"/>
      <c r="H2523" s="79"/>
      <c r="I2523" s="79"/>
      <c r="J2523" s="79"/>
      <c r="K2523" s="79"/>
      <c r="L2523" s="79"/>
      <c r="M2523" s="79"/>
      <c r="N2523" s="79"/>
      <c r="O2523" s="79"/>
      <c r="P2523" s="79"/>
      <c r="Q2523" s="79"/>
      <c r="R2523" s="79"/>
      <c r="S2523" s="79"/>
      <c r="T2523" s="79"/>
    </row>
    <row r="2524" spans="2:20">
      <c r="B2524" s="79"/>
      <c r="C2524" s="79"/>
      <c r="D2524" s="79"/>
      <c r="E2524" s="79"/>
      <c r="F2524" s="79"/>
      <c r="G2524" s="79"/>
      <c r="H2524" s="79"/>
      <c r="I2524" s="79"/>
      <c r="J2524" s="79"/>
      <c r="K2524" s="79"/>
      <c r="L2524" s="79"/>
      <c r="M2524" s="79"/>
      <c r="N2524" s="79"/>
      <c r="O2524" s="79"/>
      <c r="P2524" s="79"/>
      <c r="Q2524" s="79"/>
      <c r="R2524" s="79"/>
      <c r="S2524" s="79"/>
      <c r="T2524" s="79"/>
    </row>
    <row r="2525" spans="2:20">
      <c r="B2525" s="79"/>
      <c r="C2525" s="79"/>
      <c r="D2525" s="79"/>
      <c r="E2525" s="79"/>
      <c r="F2525" s="79"/>
      <c r="G2525" s="79"/>
      <c r="H2525" s="79"/>
      <c r="I2525" s="79"/>
      <c r="J2525" s="79"/>
      <c r="K2525" s="79"/>
      <c r="L2525" s="79"/>
      <c r="M2525" s="79"/>
      <c r="N2525" s="79"/>
      <c r="O2525" s="79"/>
      <c r="P2525" s="79"/>
      <c r="Q2525" s="79"/>
      <c r="R2525" s="79"/>
      <c r="S2525" s="79"/>
      <c r="T2525" s="79"/>
    </row>
    <row r="2526" spans="2:20">
      <c r="B2526" s="79"/>
      <c r="C2526" s="79"/>
      <c r="D2526" s="79"/>
      <c r="E2526" s="79"/>
      <c r="F2526" s="79"/>
      <c r="G2526" s="79"/>
      <c r="H2526" s="79"/>
      <c r="I2526" s="79"/>
      <c r="J2526" s="79"/>
      <c r="K2526" s="79"/>
      <c r="L2526" s="79"/>
      <c r="M2526" s="79"/>
      <c r="N2526" s="79"/>
      <c r="O2526" s="79"/>
      <c r="P2526" s="79"/>
      <c r="Q2526" s="79"/>
      <c r="R2526" s="79"/>
      <c r="S2526" s="79"/>
      <c r="T2526" s="79"/>
    </row>
    <row r="2527" spans="2:20">
      <c r="B2527" s="79"/>
      <c r="C2527" s="79"/>
      <c r="D2527" s="79"/>
      <c r="E2527" s="79"/>
      <c r="F2527" s="79"/>
      <c r="G2527" s="79"/>
      <c r="H2527" s="79"/>
      <c r="I2527" s="79"/>
      <c r="J2527" s="79"/>
      <c r="K2527" s="79"/>
      <c r="L2527" s="79"/>
      <c r="M2527" s="79"/>
      <c r="N2527" s="79"/>
      <c r="O2527" s="79"/>
      <c r="P2527" s="79"/>
      <c r="Q2527" s="79"/>
      <c r="R2527" s="79"/>
      <c r="S2527" s="79"/>
      <c r="T2527" s="79"/>
    </row>
    <row r="2528" spans="2:20">
      <c r="B2528" s="79"/>
      <c r="C2528" s="79"/>
      <c r="D2528" s="79"/>
      <c r="E2528" s="79"/>
      <c r="F2528" s="79"/>
      <c r="G2528" s="79"/>
      <c r="H2528" s="79"/>
      <c r="I2528" s="79"/>
      <c r="J2528" s="79"/>
      <c r="K2528" s="79"/>
      <c r="L2528" s="79"/>
      <c r="M2528" s="79"/>
      <c r="N2528" s="79"/>
      <c r="O2528" s="79"/>
      <c r="P2528" s="79"/>
      <c r="Q2528" s="79"/>
      <c r="R2528" s="79"/>
      <c r="S2528" s="79"/>
      <c r="T2528" s="79"/>
    </row>
    <row r="2529" spans="2:20">
      <c r="B2529" s="79"/>
      <c r="C2529" s="79"/>
      <c r="D2529" s="79"/>
      <c r="E2529" s="79"/>
      <c r="F2529" s="79"/>
      <c r="G2529" s="79"/>
      <c r="H2529" s="79"/>
      <c r="I2529" s="79"/>
      <c r="J2529" s="79"/>
      <c r="K2529" s="79"/>
      <c r="L2529" s="79"/>
      <c r="M2529" s="79"/>
      <c r="N2529" s="79"/>
      <c r="O2529" s="79"/>
      <c r="P2529" s="79"/>
      <c r="Q2529" s="79"/>
      <c r="R2529" s="79"/>
      <c r="S2529" s="79"/>
      <c r="T2529" s="79"/>
    </row>
    <row r="2530" spans="2:20">
      <c r="B2530" s="79"/>
      <c r="C2530" s="79"/>
      <c r="D2530" s="79"/>
      <c r="E2530" s="79"/>
      <c r="F2530" s="79"/>
      <c r="G2530" s="79"/>
      <c r="H2530" s="79"/>
      <c r="I2530" s="79"/>
      <c r="J2530" s="79"/>
      <c r="K2530" s="79"/>
      <c r="L2530" s="79"/>
      <c r="M2530" s="79"/>
      <c r="N2530" s="79"/>
      <c r="O2530" s="79"/>
      <c r="P2530" s="79"/>
      <c r="Q2530" s="79"/>
      <c r="R2530" s="79"/>
      <c r="S2530" s="79"/>
      <c r="T2530" s="79"/>
    </row>
    <row r="2531" spans="2:20">
      <c r="B2531" s="79"/>
      <c r="C2531" s="79"/>
      <c r="D2531" s="79"/>
      <c r="E2531" s="79"/>
      <c r="F2531" s="79"/>
      <c r="G2531" s="79"/>
      <c r="H2531" s="79"/>
      <c r="I2531" s="79"/>
      <c r="J2531" s="79"/>
      <c r="K2531" s="79"/>
      <c r="L2531" s="79"/>
      <c r="M2531" s="79"/>
      <c r="N2531" s="79"/>
      <c r="O2531" s="79"/>
      <c r="P2531" s="79"/>
      <c r="Q2531" s="79"/>
      <c r="R2531" s="79"/>
      <c r="S2531" s="79"/>
      <c r="T2531" s="79"/>
    </row>
    <row r="2532" spans="2:20">
      <c r="B2532" s="79"/>
      <c r="C2532" s="79"/>
      <c r="D2532" s="79"/>
      <c r="E2532" s="79"/>
      <c r="F2532" s="79"/>
      <c r="G2532" s="79"/>
      <c r="H2532" s="79"/>
      <c r="I2532" s="79"/>
      <c r="J2532" s="79"/>
      <c r="K2532" s="79"/>
      <c r="L2532" s="79"/>
      <c r="M2532" s="79"/>
      <c r="N2532" s="79"/>
      <c r="O2532" s="79"/>
      <c r="P2532" s="79"/>
      <c r="Q2532" s="79"/>
      <c r="R2532" s="79"/>
      <c r="S2532" s="79"/>
      <c r="T2532" s="79"/>
    </row>
    <row r="2533" spans="2:20">
      <c r="B2533" s="79"/>
      <c r="C2533" s="79"/>
      <c r="D2533" s="79"/>
      <c r="E2533" s="79"/>
      <c r="F2533" s="79"/>
      <c r="G2533" s="79"/>
      <c r="H2533" s="79"/>
      <c r="I2533" s="79"/>
      <c r="J2533" s="79"/>
      <c r="K2533" s="79"/>
      <c r="L2533" s="79"/>
      <c r="M2533" s="79"/>
      <c r="N2533" s="79"/>
      <c r="O2533" s="79"/>
      <c r="P2533" s="79"/>
      <c r="Q2533" s="79"/>
      <c r="R2533" s="79"/>
      <c r="S2533" s="79"/>
      <c r="T2533" s="79"/>
    </row>
    <row r="2534" spans="2:20">
      <c r="B2534" s="79"/>
      <c r="C2534" s="79"/>
      <c r="D2534" s="79"/>
      <c r="E2534" s="79"/>
      <c r="F2534" s="79"/>
      <c r="G2534" s="79"/>
      <c r="H2534" s="79"/>
      <c r="I2534" s="79"/>
      <c r="J2534" s="79"/>
      <c r="K2534" s="79"/>
      <c r="L2534" s="79"/>
      <c r="M2534" s="79"/>
      <c r="N2534" s="79"/>
      <c r="O2534" s="79"/>
      <c r="P2534" s="79"/>
      <c r="Q2534" s="79"/>
      <c r="R2534" s="79"/>
      <c r="S2534" s="79"/>
      <c r="T2534" s="79"/>
    </row>
    <row r="2535" spans="2:20">
      <c r="B2535" s="79"/>
      <c r="C2535" s="79"/>
      <c r="D2535" s="79"/>
      <c r="E2535" s="79"/>
      <c r="F2535" s="79"/>
      <c r="G2535" s="79"/>
      <c r="H2535" s="79"/>
      <c r="I2535" s="79"/>
      <c r="J2535" s="79"/>
      <c r="K2535" s="79"/>
      <c r="L2535" s="79"/>
      <c r="M2535" s="79"/>
      <c r="N2535" s="79"/>
      <c r="O2535" s="79"/>
      <c r="P2535" s="79"/>
      <c r="Q2535" s="79"/>
      <c r="R2535" s="79"/>
      <c r="S2535" s="79"/>
      <c r="T2535" s="79"/>
    </row>
    <row r="2536" spans="2:20">
      <c r="B2536" s="79"/>
      <c r="C2536" s="79"/>
      <c r="D2536" s="79"/>
      <c r="E2536" s="79"/>
      <c r="F2536" s="79"/>
      <c r="G2536" s="79"/>
      <c r="H2536" s="79"/>
      <c r="I2536" s="79"/>
      <c r="J2536" s="79"/>
      <c r="K2536" s="79"/>
      <c r="L2536" s="79"/>
      <c r="M2536" s="79"/>
      <c r="N2536" s="79"/>
      <c r="O2536" s="79"/>
      <c r="P2536" s="79"/>
      <c r="Q2536" s="79"/>
      <c r="R2536" s="79"/>
      <c r="S2536" s="79"/>
      <c r="T2536" s="79"/>
    </row>
    <row r="2537" spans="2:20">
      <c r="B2537" s="79"/>
      <c r="C2537" s="79"/>
      <c r="D2537" s="79"/>
      <c r="E2537" s="79"/>
      <c r="F2537" s="79"/>
      <c r="G2537" s="79"/>
      <c r="H2537" s="79"/>
      <c r="I2537" s="79"/>
      <c r="J2537" s="79"/>
      <c r="K2537" s="79"/>
      <c r="L2537" s="79"/>
      <c r="M2537" s="79"/>
      <c r="N2537" s="79"/>
      <c r="O2537" s="79"/>
      <c r="P2537" s="79"/>
      <c r="Q2537" s="79"/>
      <c r="R2537" s="79"/>
      <c r="S2537" s="79"/>
      <c r="T2537" s="79"/>
    </row>
    <row r="2538" spans="2:20">
      <c r="B2538" s="79"/>
      <c r="C2538" s="79"/>
      <c r="D2538" s="79"/>
      <c r="E2538" s="79"/>
      <c r="F2538" s="79"/>
      <c r="G2538" s="79"/>
      <c r="H2538" s="79"/>
      <c r="I2538" s="79"/>
      <c r="J2538" s="79"/>
      <c r="K2538" s="79"/>
      <c r="L2538" s="79"/>
      <c r="M2538" s="79"/>
      <c r="N2538" s="79"/>
      <c r="O2538" s="79"/>
      <c r="P2538" s="79"/>
      <c r="Q2538" s="79"/>
      <c r="R2538" s="79"/>
      <c r="S2538" s="79"/>
      <c r="T2538" s="79"/>
    </row>
    <row r="2539" spans="2:20">
      <c r="B2539" s="79"/>
      <c r="C2539" s="79"/>
      <c r="D2539" s="79"/>
      <c r="E2539" s="79"/>
      <c r="F2539" s="79"/>
      <c r="G2539" s="79"/>
      <c r="H2539" s="79"/>
      <c r="I2539" s="79"/>
      <c r="J2539" s="79"/>
      <c r="K2539" s="79"/>
      <c r="L2539" s="79"/>
      <c r="M2539" s="79"/>
      <c r="N2539" s="79"/>
      <c r="O2539" s="79"/>
      <c r="P2539" s="79"/>
      <c r="Q2539" s="79"/>
      <c r="R2539" s="79"/>
      <c r="S2539" s="79"/>
      <c r="T2539" s="79"/>
    </row>
    <row r="2540" spans="2:20">
      <c r="B2540" s="79"/>
      <c r="C2540" s="79"/>
      <c r="D2540" s="79"/>
      <c r="E2540" s="79"/>
      <c r="F2540" s="79"/>
      <c r="G2540" s="79"/>
      <c r="H2540" s="79"/>
      <c r="I2540" s="79"/>
      <c r="J2540" s="79"/>
      <c r="K2540" s="79"/>
      <c r="L2540" s="79"/>
      <c r="M2540" s="79"/>
      <c r="N2540" s="79"/>
      <c r="O2540" s="79"/>
      <c r="P2540" s="79"/>
      <c r="Q2540" s="79"/>
      <c r="R2540" s="79"/>
      <c r="S2540" s="79"/>
      <c r="T2540" s="79"/>
    </row>
    <row r="2541" spans="2:20">
      <c r="B2541" s="79"/>
      <c r="C2541" s="79"/>
      <c r="D2541" s="79"/>
      <c r="E2541" s="79"/>
      <c r="F2541" s="79"/>
      <c r="G2541" s="79"/>
      <c r="H2541" s="79"/>
      <c r="I2541" s="79"/>
      <c r="J2541" s="79"/>
      <c r="K2541" s="79"/>
      <c r="L2541" s="79"/>
      <c r="M2541" s="79"/>
      <c r="N2541" s="79"/>
      <c r="O2541" s="79"/>
      <c r="P2541" s="79"/>
      <c r="Q2541" s="79"/>
      <c r="R2541" s="79"/>
      <c r="S2541" s="79"/>
      <c r="T2541" s="79"/>
    </row>
    <row r="2542" spans="2:20">
      <c r="B2542" s="79"/>
      <c r="C2542" s="79"/>
      <c r="D2542" s="79"/>
      <c r="E2542" s="79"/>
      <c r="F2542" s="79"/>
      <c r="G2542" s="79"/>
      <c r="H2542" s="79"/>
      <c r="I2542" s="79"/>
      <c r="J2542" s="79"/>
      <c r="K2542" s="79"/>
      <c r="L2542" s="79"/>
      <c r="M2542" s="79"/>
      <c r="N2542" s="79"/>
      <c r="O2542" s="79"/>
      <c r="P2542" s="79"/>
      <c r="Q2542" s="79"/>
      <c r="R2542" s="79"/>
      <c r="S2542" s="79"/>
      <c r="T2542" s="79"/>
    </row>
    <row r="2543" spans="2:20">
      <c r="B2543" s="79"/>
      <c r="C2543" s="79"/>
      <c r="D2543" s="79"/>
      <c r="E2543" s="79"/>
      <c r="F2543" s="79"/>
      <c r="G2543" s="79"/>
      <c r="H2543" s="79"/>
      <c r="I2543" s="79"/>
      <c r="J2543" s="79"/>
      <c r="K2543" s="79"/>
      <c r="L2543" s="79"/>
      <c r="M2543" s="79"/>
      <c r="N2543" s="79"/>
      <c r="O2543" s="79"/>
      <c r="P2543" s="79"/>
      <c r="Q2543" s="79"/>
      <c r="R2543" s="79"/>
      <c r="S2543" s="79"/>
      <c r="T2543" s="79"/>
    </row>
    <row r="2544" spans="2:20">
      <c r="B2544" s="79"/>
      <c r="C2544" s="79"/>
      <c r="D2544" s="79"/>
      <c r="E2544" s="79"/>
      <c r="F2544" s="79"/>
      <c r="G2544" s="79"/>
      <c r="H2544" s="79"/>
      <c r="I2544" s="79"/>
      <c r="J2544" s="79"/>
      <c r="K2544" s="79"/>
      <c r="L2544" s="79"/>
      <c r="M2544" s="79"/>
      <c r="N2544" s="79"/>
      <c r="O2544" s="79"/>
      <c r="P2544" s="79"/>
      <c r="Q2544" s="79"/>
      <c r="R2544" s="79"/>
      <c r="S2544" s="79"/>
      <c r="T2544" s="79"/>
    </row>
    <row r="2545" spans="2:20">
      <c r="B2545" s="79"/>
      <c r="C2545" s="79"/>
      <c r="D2545" s="79"/>
      <c r="E2545" s="79"/>
      <c r="F2545" s="79"/>
      <c r="G2545" s="79"/>
      <c r="H2545" s="79"/>
      <c r="I2545" s="79"/>
      <c r="J2545" s="79"/>
      <c r="K2545" s="79"/>
      <c r="L2545" s="79"/>
      <c r="M2545" s="79"/>
      <c r="N2545" s="79"/>
      <c r="O2545" s="79"/>
      <c r="P2545" s="79"/>
      <c r="Q2545" s="79"/>
      <c r="R2545" s="79"/>
      <c r="S2545" s="79"/>
      <c r="T2545" s="79"/>
    </row>
    <row r="2546" spans="2:20">
      <c r="B2546" s="79"/>
      <c r="C2546" s="79"/>
      <c r="D2546" s="79"/>
      <c r="E2546" s="79"/>
      <c r="F2546" s="79"/>
      <c r="G2546" s="79"/>
      <c r="H2546" s="79"/>
      <c r="I2546" s="79"/>
      <c r="J2546" s="79"/>
      <c r="K2546" s="79"/>
      <c r="L2546" s="79"/>
      <c r="M2546" s="79"/>
      <c r="N2546" s="79"/>
      <c r="O2546" s="79"/>
      <c r="P2546" s="79"/>
      <c r="Q2546" s="79"/>
      <c r="R2546" s="79"/>
      <c r="S2546" s="79"/>
      <c r="T2546" s="79"/>
    </row>
    <row r="2547" spans="2:20">
      <c r="B2547" s="79"/>
      <c r="C2547" s="79"/>
      <c r="D2547" s="79"/>
      <c r="E2547" s="79"/>
      <c r="F2547" s="79"/>
      <c r="G2547" s="79"/>
      <c r="H2547" s="79"/>
      <c r="I2547" s="79"/>
      <c r="J2547" s="79"/>
      <c r="K2547" s="79"/>
      <c r="L2547" s="79"/>
      <c r="M2547" s="79"/>
      <c r="N2547" s="79"/>
      <c r="O2547" s="79"/>
      <c r="P2547" s="79"/>
      <c r="Q2547" s="79"/>
      <c r="R2547" s="79"/>
      <c r="S2547" s="79"/>
      <c r="T2547" s="79"/>
    </row>
    <row r="2548" spans="2:20">
      <c r="B2548" s="79"/>
      <c r="C2548" s="79"/>
      <c r="D2548" s="79"/>
      <c r="E2548" s="79"/>
      <c r="F2548" s="79"/>
      <c r="G2548" s="79"/>
      <c r="H2548" s="79"/>
      <c r="I2548" s="79"/>
      <c r="J2548" s="79"/>
      <c r="K2548" s="79"/>
      <c r="L2548" s="79"/>
      <c r="M2548" s="79"/>
      <c r="N2548" s="79"/>
      <c r="O2548" s="79"/>
      <c r="P2548" s="79"/>
      <c r="Q2548" s="79"/>
      <c r="R2548" s="79"/>
      <c r="S2548" s="79"/>
      <c r="T2548" s="79"/>
    </row>
    <row r="2549" spans="2:20">
      <c r="B2549" s="79"/>
      <c r="C2549" s="79"/>
      <c r="D2549" s="79"/>
      <c r="E2549" s="79"/>
      <c r="F2549" s="79"/>
      <c r="G2549" s="79"/>
      <c r="H2549" s="79"/>
      <c r="I2549" s="79"/>
      <c r="J2549" s="79"/>
      <c r="K2549" s="79"/>
      <c r="L2549" s="79"/>
      <c r="M2549" s="79"/>
      <c r="N2549" s="79"/>
      <c r="O2549" s="79"/>
      <c r="P2549" s="79"/>
      <c r="Q2549" s="79"/>
      <c r="R2549" s="79"/>
      <c r="S2549" s="79"/>
      <c r="T2549" s="79"/>
    </row>
    <row r="2550" spans="2:20">
      <c r="B2550" s="79"/>
      <c r="C2550" s="79"/>
      <c r="D2550" s="79"/>
      <c r="E2550" s="79"/>
      <c r="F2550" s="79"/>
      <c r="G2550" s="79"/>
      <c r="H2550" s="79"/>
      <c r="I2550" s="79"/>
      <c r="J2550" s="79"/>
      <c r="K2550" s="79"/>
      <c r="L2550" s="79"/>
      <c r="M2550" s="79"/>
      <c r="N2550" s="79"/>
      <c r="O2550" s="79"/>
      <c r="P2550" s="79"/>
      <c r="Q2550" s="79"/>
      <c r="R2550" s="79"/>
      <c r="S2550" s="79"/>
      <c r="T2550" s="79"/>
    </row>
    <row r="2551" spans="2:20">
      <c r="B2551" s="79"/>
      <c r="C2551" s="79"/>
      <c r="D2551" s="79"/>
      <c r="E2551" s="79"/>
      <c r="F2551" s="79"/>
      <c r="G2551" s="79"/>
      <c r="H2551" s="79"/>
      <c r="I2551" s="79"/>
      <c r="J2551" s="79"/>
      <c r="K2551" s="79"/>
      <c r="L2551" s="79"/>
      <c r="M2551" s="79"/>
      <c r="N2551" s="79"/>
      <c r="O2551" s="79"/>
      <c r="P2551" s="79"/>
      <c r="Q2551" s="79"/>
      <c r="R2551" s="79"/>
      <c r="S2551" s="79"/>
      <c r="T2551" s="79"/>
    </row>
    <row r="2552" spans="2:20">
      <c r="B2552" s="79"/>
      <c r="C2552" s="79"/>
      <c r="D2552" s="79"/>
      <c r="E2552" s="79"/>
      <c r="F2552" s="79"/>
      <c r="G2552" s="79"/>
      <c r="H2552" s="79"/>
      <c r="I2552" s="79"/>
      <c r="J2552" s="79"/>
      <c r="K2552" s="79"/>
      <c r="L2552" s="79"/>
      <c r="M2552" s="79"/>
      <c r="N2552" s="79"/>
      <c r="O2552" s="79"/>
      <c r="P2552" s="79"/>
      <c r="Q2552" s="79"/>
      <c r="R2552" s="79"/>
      <c r="S2552" s="79"/>
      <c r="T2552" s="79"/>
    </row>
    <row r="2553" spans="2:20">
      <c r="B2553" s="79"/>
      <c r="C2553" s="79"/>
      <c r="D2553" s="79"/>
      <c r="E2553" s="79"/>
      <c r="F2553" s="79"/>
      <c r="G2553" s="79"/>
      <c r="H2553" s="79"/>
      <c r="I2553" s="79"/>
      <c r="J2553" s="79"/>
      <c r="K2553" s="79"/>
      <c r="L2553" s="79"/>
      <c r="M2553" s="79"/>
      <c r="N2553" s="79"/>
      <c r="O2553" s="79"/>
      <c r="P2553" s="79"/>
      <c r="Q2553" s="79"/>
      <c r="R2553" s="79"/>
      <c r="S2553" s="79"/>
      <c r="T2553" s="79"/>
    </row>
    <row r="2554" spans="2:20">
      <c r="B2554" s="79"/>
      <c r="C2554" s="79"/>
      <c r="D2554" s="79"/>
      <c r="E2554" s="79"/>
      <c r="F2554" s="79"/>
      <c r="G2554" s="79"/>
      <c r="H2554" s="79"/>
      <c r="I2554" s="79"/>
      <c r="J2554" s="79"/>
      <c r="K2554" s="79"/>
      <c r="L2554" s="79"/>
      <c r="M2554" s="79"/>
      <c r="N2554" s="79"/>
      <c r="O2554" s="79"/>
      <c r="P2554" s="79"/>
      <c r="Q2554" s="79"/>
      <c r="R2554" s="79"/>
      <c r="S2554" s="79"/>
      <c r="T2554" s="79"/>
    </row>
    <row r="2555" spans="2:20">
      <c r="B2555" s="79"/>
      <c r="C2555" s="79"/>
      <c r="D2555" s="79"/>
      <c r="E2555" s="79"/>
      <c r="F2555" s="79"/>
      <c r="G2555" s="79"/>
      <c r="H2555" s="79"/>
      <c r="I2555" s="79"/>
      <c r="J2555" s="79"/>
      <c r="K2555" s="79"/>
      <c r="L2555" s="79"/>
      <c r="M2555" s="79"/>
      <c r="N2555" s="79"/>
      <c r="O2555" s="79"/>
      <c r="P2555" s="79"/>
      <c r="Q2555" s="79"/>
      <c r="R2555" s="79"/>
      <c r="S2555" s="79"/>
      <c r="T2555" s="79"/>
    </row>
    <row r="2556" spans="2:20">
      <c r="B2556" s="79"/>
      <c r="C2556" s="79"/>
      <c r="D2556" s="79"/>
      <c r="E2556" s="79"/>
      <c r="F2556" s="79"/>
      <c r="G2556" s="79"/>
      <c r="H2556" s="79"/>
      <c r="I2556" s="79"/>
      <c r="J2556" s="79"/>
      <c r="K2556" s="79"/>
      <c r="L2556" s="79"/>
      <c r="M2556" s="79"/>
      <c r="N2556" s="79"/>
      <c r="O2556" s="79"/>
      <c r="P2556" s="79"/>
      <c r="Q2556" s="79"/>
      <c r="R2556" s="79"/>
      <c r="S2556" s="79"/>
      <c r="T2556" s="79"/>
    </row>
    <row r="2557" spans="2:20">
      <c r="B2557" s="79"/>
      <c r="C2557" s="79"/>
      <c r="D2557" s="79"/>
      <c r="E2557" s="79"/>
      <c r="F2557" s="79"/>
      <c r="G2557" s="79"/>
      <c r="H2557" s="79"/>
      <c r="I2557" s="79"/>
      <c r="J2557" s="79"/>
      <c r="K2557" s="79"/>
      <c r="L2557" s="79"/>
      <c r="M2557" s="79"/>
      <c r="N2557" s="79"/>
      <c r="O2557" s="79"/>
      <c r="P2557" s="79"/>
      <c r="Q2557" s="79"/>
      <c r="R2557" s="79"/>
      <c r="S2557" s="79"/>
      <c r="T2557" s="79"/>
    </row>
    <row r="2558" spans="2:20">
      <c r="B2558" s="79"/>
      <c r="C2558" s="79"/>
      <c r="D2558" s="79"/>
      <c r="E2558" s="79"/>
      <c r="F2558" s="79"/>
      <c r="G2558" s="79"/>
      <c r="H2558" s="79"/>
      <c r="I2558" s="79"/>
      <c r="J2558" s="79"/>
      <c r="K2558" s="79"/>
      <c r="L2558" s="79"/>
      <c r="M2558" s="79"/>
      <c r="N2558" s="79"/>
      <c r="O2558" s="79"/>
      <c r="P2558" s="79"/>
      <c r="Q2558" s="79"/>
      <c r="R2558" s="79"/>
      <c r="S2558" s="79"/>
      <c r="T2558" s="79"/>
    </row>
    <row r="2559" spans="2:20">
      <c r="B2559" s="79"/>
      <c r="C2559" s="79"/>
      <c r="D2559" s="79"/>
      <c r="E2559" s="79"/>
      <c r="F2559" s="79"/>
      <c r="G2559" s="79"/>
      <c r="H2559" s="79"/>
      <c r="I2559" s="79"/>
      <c r="J2559" s="79"/>
      <c r="K2559" s="79"/>
      <c r="L2559" s="79"/>
      <c r="M2559" s="79"/>
      <c r="N2559" s="79"/>
      <c r="O2559" s="79"/>
      <c r="P2559" s="79"/>
      <c r="Q2559" s="79"/>
      <c r="R2559" s="79"/>
      <c r="S2559" s="79"/>
      <c r="T2559" s="79"/>
    </row>
    <row r="2560" spans="2:20">
      <c r="B2560" s="79"/>
      <c r="C2560" s="79"/>
      <c r="D2560" s="79"/>
      <c r="E2560" s="79"/>
      <c r="F2560" s="79"/>
      <c r="G2560" s="79"/>
      <c r="H2560" s="79"/>
      <c r="I2560" s="79"/>
      <c r="J2560" s="79"/>
      <c r="K2560" s="79"/>
      <c r="L2560" s="79"/>
      <c r="M2560" s="79"/>
      <c r="N2560" s="79"/>
      <c r="O2560" s="79"/>
      <c r="P2560" s="79"/>
      <c r="Q2560" s="79"/>
      <c r="R2560" s="79"/>
      <c r="S2560" s="79"/>
      <c r="T2560" s="79"/>
    </row>
    <row r="2561" spans="2:20">
      <c r="B2561" s="79"/>
      <c r="C2561" s="79"/>
      <c r="D2561" s="79"/>
      <c r="E2561" s="79"/>
      <c r="F2561" s="79"/>
      <c r="G2561" s="79"/>
      <c r="H2561" s="79"/>
      <c r="I2561" s="79"/>
      <c r="J2561" s="79"/>
      <c r="K2561" s="79"/>
      <c r="L2561" s="79"/>
      <c r="M2561" s="79"/>
      <c r="N2561" s="79"/>
      <c r="O2561" s="79"/>
      <c r="P2561" s="79"/>
      <c r="Q2561" s="79"/>
      <c r="R2561" s="79"/>
      <c r="S2561" s="79"/>
      <c r="T2561" s="79"/>
    </row>
    <row r="2562" spans="2:20">
      <c r="B2562" s="79"/>
      <c r="C2562" s="79"/>
      <c r="D2562" s="79"/>
      <c r="E2562" s="79"/>
      <c r="F2562" s="79"/>
      <c r="G2562" s="79"/>
      <c r="H2562" s="79"/>
      <c r="I2562" s="79"/>
      <c r="J2562" s="79"/>
      <c r="K2562" s="79"/>
      <c r="L2562" s="79"/>
      <c r="M2562" s="79"/>
      <c r="N2562" s="79"/>
      <c r="O2562" s="79"/>
      <c r="P2562" s="79"/>
      <c r="Q2562" s="79"/>
      <c r="R2562" s="79"/>
      <c r="S2562" s="79"/>
      <c r="T2562" s="79"/>
    </row>
    <row r="2563" spans="2:20">
      <c r="B2563" s="79"/>
      <c r="C2563" s="79"/>
      <c r="D2563" s="79"/>
      <c r="E2563" s="79"/>
      <c r="F2563" s="79"/>
      <c r="G2563" s="79"/>
      <c r="H2563" s="79"/>
      <c r="I2563" s="79"/>
      <c r="J2563" s="79"/>
      <c r="K2563" s="79"/>
      <c r="L2563" s="79"/>
      <c r="M2563" s="79"/>
      <c r="N2563" s="79"/>
      <c r="O2563" s="79"/>
      <c r="P2563" s="79"/>
      <c r="Q2563" s="79"/>
      <c r="R2563" s="79"/>
      <c r="S2563" s="79"/>
      <c r="T2563" s="79"/>
    </row>
    <row r="2564" spans="2:20">
      <c r="B2564" s="79"/>
      <c r="C2564" s="79"/>
      <c r="D2564" s="79"/>
      <c r="E2564" s="79"/>
      <c r="F2564" s="79"/>
      <c r="G2564" s="79"/>
      <c r="H2564" s="79"/>
      <c r="I2564" s="79"/>
      <c r="J2564" s="79"/>
      <c r="K2564" s="79"/>
      <c r="L2564" s="79"/>
      <c r="M2564" s="79"/>
      <c r="N2564" s="79"/>
      <c r="O2564" s="79"/>
      <c r="P2564" s="79"/>
      <c r="Q2564" s="79"/>
      <c r="R2564" s="79"/>
      <c r="S2564" s="79"/>
      <c r="T2564" s="79"/>
    </row>
    <row r="2565" spans="2:20">
      <c r="B2565" s="79"/>
      <c r="C2565" s="79"/>
      <c r="D2565" s="79"/>
      <c r="E2565" s="79"/>
      <c r="F2565" s="79"/>
      <c r="G2565" s="79"/>
      <c r="H2565" s="79"/>
      <c r="I2565" s="79"/>
      <c r="J2565" s="79"/>
      <c r="K2565" s="79"/>
      <c r="L2565" s="79"/>
      <c r="M2565" s="79"/>
      <c r="N2565" s="79"/>
      <c r="O2565" s="79"/>
      <c r="P2565" s="79"/>
      <c r="Q2565" s="79"/>
      <c r="R2565" s="79"/>
      <c r="S2565" s="79"/>
      <c r="T2565" s="79"/>
    </row>
    <row r="2566" spans="2:20">
      <c r="B2566" s="79"/>
      <c r="C2566" s="79"/>
      <c r="D2566" s="79"/>
      <c r="E2566" s="79"/>
      <c r="F2566" s="79"/>
      <c r="G2566" s="79"/>
      <c r="H2566" s="79"/>
      <c r="I2566" s="79"/>
      <c r="J2566" s="79"/>
      <c r="K2566" s="79"/>
      <c r="L2566" s="79"/>
      <c r="M2566" s="79"/>
      <c r="N2566" s="79"/>
      <c r="O2566" s="79"/>
      <c r="P2566" s="79"/>
      <c r="Q2566" s="79"/>
      <c r="R2566" s="79"/>
      <c r="S2566" s="79"/>
      <c r="T2566" s="79"/>
    </row>
    <row r="2567" spans="2:20">
      <c r="B2567" s="79"/>
      <c r="C2567" s="79"/>
      <c r="D2567" s="79"/>
      <c r="E2567" s="79"/>
      <c r="F2567" s="79"/>
      <c r="G2567" s="79"/>
      <c r="H2567" s="79"/>
      <c r="I2567" s="79"/>
      <c r="J2567" s="79"/>
      <c r="K2567" s="79"/>
      <c r="L2567" s="79"/>
      <c r="M2567" s="79"/>
      <c r="N2567" s="79"/>
      <c r="O2567" s="79"/>
      <c r="P2567" s="79"/>
      <c r="Q2567" s="79"/>
      <c r="R2567" s="79"/>
      <c r="S2567" s="79"/>
      <c r="T2567" s="79"/>
    </row>
    <row r="2568" spans="2:20">
      <c r="B2568" s="79"/>
      <c r="C2568" s="79"/>
      <c r="D2568" s="79"/>
      <c r="E2568" s="79"/>
      <c r="F2568" s="79"/>
      <c r="G2568" s="79"/>
      <c r="H2568" s="79"/>
      <c r="I2568" s="79"/>
      <c r="J2568" s="79"/>
      <c r="K2568" s="79"/>
      <c r="L2568" s="79"/>
      <c r="M2568" s="79"/>
      <c r="N2568" s="79"/>
      <c r="O2568" s="79"/>
      <c r="P2568" s="79"/>
      <c r="Q2568" s="79"/>
      <c r="R2568" s="79"/>
      <c r="S2568" s="79"/>
      <c r="T2568" s="79"/>
    </row>
    <row r="2569" spans="2:20">
      <c r="B2569" s="79"/>
      <c r="C2569" s="79"/>
      <c r="D2569" s="79"/>
      <c r="E2569" s="79"/>
      <c r="F2569" s="79"/>
      <c r="G2569" s="79"/>
      <c r="H2569" s="79"/>
      <c r="I2569" s="79"/>
      <c r="J2569" s="79"/>
      <c r="K2569" s="79"/>
      <c r="L2569" s="79"/>
      <c r="M2569" s="79"/>
      <c r="N2569" s="79"/>
      <c r="O2569" s="79"/>
      <c r="P2569" s="79"/>
      <c r="Q2569" s="79"/>
      <c r="R2569" s="79"/>
      <c r="S2569" s="79"/>
      <c r="T2569" s="79"/>
    </row>
    <row r="2570" spans="2:20">
      <c r="B2570" s="79"/>
      <c r="C2570" s="79"/>
      <c r="D2570" s="79"/>
      <c r="E2570" s="79"/>
      <c r="F2570" s="79"/>
      <c r="G2570" s="79"/>
      <c r="H2570" s="79"/>
      <c r="I2570" s="79"/>
      <c r="J2570" s="79"/>
      <c r="K2570" s="79"/>
      <c r="L2570" s="79"/>
      <c r="M2570" s="79"/>
      <c r="N2570" s="79"/>
      <c r="O2570" s="79"/>
      <c r="P2570" s="79"/>
      <c r="Q2570" s="79"/>
      <c r="R2570" s="79"/>
      <c r="S2570" s="79"/>
      <c r="T2570" s="79"/>
    </row>
    <row r="2571" spans="2:20">
      <c r="B2571" s="79"/>
      <c r="C2571" s="79"/>
      <c r="D2571" s="79"/>
      <c r="E2571" s="79"/>
      <c r="F2571" s="79"/>
      <c r="G2571" s="79"/>
      <c r="H2571" s="79"/>
      <c r="I2571" s="79"/>
      <c r="J2571" s="79"/>
      <c r="K2571" s="79"/>
      <c r="L2571" s="79"/>
      <c r="M2571" s="79"/>
      <c r="N2571" s="79"/>
      <c r="O2571" s="79"/>
      <c r="P2571" s="79"/>
      <c r="Q2571" s="79"/>
      <c r="R2571" s="79"/>
      <c r="S2571" s="79"/>
      <c r="T2571" s="79"/>
    </row>
    <row r="2572" spans="2:20">
      <c r="B2572" s="79"/>
      <c r="C2572" s="79"/>
      <c r="D2572" s="79"/>
      <c r="E2572" s="79"/>
      <c r="F2572" s="79"/>
      <c r="G2572" s="79"/>
      <c r="H2572" s="79"/>
      <c r="I2572" s="79"/>
      <c r="J2572" s="79"/>
      <c r="K2572" s="79"/>
      <c r="L2572" s="79"/>
      <c r="M2572" s="79"/>
      <c r="N2572" s="79"/>
      <c r="O2572" s="79"/>
      <c r="P2572" s="79"/>
      <c r="Q2572" s="79"/>
      <c r="R2572" s="79"/>
      <c r="S2572" s="79"/>
      <c r="T2572" s="79"/>
    </row>
    <row r="2573" spans="2:20">
      <c r="B2573" s="79"/>
      <c r="C2573" s="79"/>
      <c r="D2573" s="79"/>
      <c r="E2573" s="79"/>
      <c r="F2573" s="79"/>
      <c r="G2573" s="79"/>
      <c r="H2573" s="79"/>
      <c r="I2573" s="79"/>
      <c r="J2573" s="79"/>
      <c r="K2573" s="79"/>
      <c r="L2573" s="79"/>
      <c r="M2573" s="79"/>
      <c r="N2573" s="79"/>
      <c r="O2573" s="79"/>
      <c r="P2573" s="79"/>
      <c r="Q2573" s="79"/>
      <c r="R2573" s="79"/>
      <c r="S2573" s="79"/>
      <c r="T2573" s="79"/>
    </row>
    <row r="2574" spans="2:20">
      <c r="B2574" s="79"/>
      <c r="C2574" s="79"/>
      <c r="D2574" s="79"/>
      <c r="E2574" s="79"/>
      <c r="F2574" s="79"/>
      <c r="G2574" s="79"/>
      <c r="H2574" s="79"/>
      <c r="I2574" s="79"/>
      <c r="J2574" s="79"/>
      <c r="K2574" s="79"/>
      <c r="L2574" s="79"/>
      <c r="M2574" s="79"/>
      <c r="N2574" s="79"/>
      <c r="O2574" s="79"/>
      <c r="P2574" s="79"/>
      <c r="Q2574" s="79"/>
      <c r="R2574" s="79"/>
      <c r="S2574" s="79"/>
      <c r="T2574" s="79"/>
    </row>
    <row r="2575" spans="2:20">
      <c r="B2575" s="79"/>
      <c r="C2575" s="79"/>
      <c r="D2575" s="79"/>
      <c r="E2575" s="79"/>
      <c r="F2575" s="79"/>
      <c r="G2575" s="79"/>
      <c r="H2575" s="79"/>
      <c r="I2575" s="79"/>
      <c r="J2575" s="79"/>
      <c r="K2575" s="79"/>
      <c r="L2575" s="79"/>
      <c r="M2575" s="79"/>
      <c r="N2575" s="79"/>
      <c r="O2575" s="79"/>
      <c r="P2575" s="79"/>
      <c r="Q2575" s="79"/>
      <c r="R2575" s="79"/>
      <c r="S2575" s="79"/>
      <c r="T2575" s="79"/>
    </row>
    <row r="2576" spans="2:20">
      <c r="B2576" s="79"/>
      <c r="C2576" s="79"/>
      <c r="D2576" s="79"/>
      <c r="E2576" s="79"/>
      <c r="F2576" s="79"/>
      <c r="G2576" s="79"/>
      <c r="H2576" s="79"/>
      <c r="I2576" s="79"/>
      <c r="J2576" s="79"/>
      <c r="K2576" s="79"/>
      <c r="L2576" s="79"/>
      <c r="M2576" s="79"/>
      <c r="N2576" s="79"/>
      <c r="O2576" s="79"/>
      <c r="P2576" s="79"/>
      <c r="Q2576" s="79"/>
      <c r="R2576" s="79"/>
      <c r="S2576" s="79"/>
      <c r="T2576" s="79"/>
    </row>
    <row r="2577" spans="2:20">
      <c r="B2577" s="79"/>
      <c r="C2577" s="79"/>
      <c r="D2577" s="79"/>
      <c r="E2577" s="79"/>
      <c r="F2577" s="79"/>
      <c r="G2577" s="79"/>
      <c r="H2577" s="79"/>
      <c r="I2577" s="79"/>
      <c r="J2577" s="79"/>
      <c r="K2577" s="79"/>
      <c r="L2577" s="79"/>
      <c r="M2577" s="79"/>
      <c r="N2577" s="79"/>
      <c r="O2577" s="79"/>
      <c r="P2577" s="79"/>
      <c r="Q2577" s="79"/>
      <c r="R2577" s="79"/>
      <c r="S2577" s="79"/>
      <c r="T2577" s="79"/>
    </row>
    <row r="2578" spans="2:20">
      <c r="B2578" s="79"/>
      <c r="C2578" s="79"/>
      <c r="D2578" s="79"/>
      <c r="E2578" s="79"/>
      <c r="F2578" s="79"/>
      <c r="G2578" s="79"/>
      <c r="H2578" s="79"/>
      <c r="I2578" s="79"/>
      <c r="J2578" s="79"/>
      <c r="K2578" s="79"/>
      <c r="L2578" s="79"/>
      <c r="M2578" s="79"/>
      <c r="N2578" s="79"/>
      <c r="O2578" s="79"/>
      <c r="P2578" s="79"/>
      <c r="Q2578" s="79"/>
      <c r="R2578" s="79"/>
      <c r="S2578" s="79"/>
      <c r="T2578" s="79"/>
    </row>
    <row r="2579" spans="2:20">
      <c r="B2579" s="79"/>
      <c r="C2579" s="79"/>
      <c r="D2579" s="79"/>
      <c r="E2579" s="79"/>
      <c r="F2579" s="79"/>
      <c r="G2579" s="79"/>
      <c r="H2579" s="79"/>
      <c r="I2579" s="79"/>
      <c r="J2579" s="79"/>
      <c r="K2579" s="79"/>
      <c r="L2579" s="79"/>
      <c r="M2579" s="79"/>
      <c r="N2579" s="79"/>
      <c r="O2579" s="79"/>
      <c r="P2579" s="79"/>
      <c r="Q2579" s="79"/>
      <c r="R2579" s="79"/>
      <c r="S2579" s="79"/>
      <c r="T2579" s="79"/>
    </row>
    <row r="2580" spans="2:20">
      <c r="B2580" s="79"/>
      <c r="C2580" s="79"/>
      <c r="D2580" s="79"/>
      <c r="E2580" s="79"/>
      <c r="F2580" s="79"/>
      <c r="G2580" s="79"/>
      <c r="H2580" s="79"/>
      <c r="I2580" s="79"/>
      <c r="J2580" s="79"/>
      <c r="K2580" s="79"/>
      <c r="L2580" s="79"/>
      <c r="M2580" s="79"/>
      <c r="N2580" s="79"/>
      <c r="O2580" s="79"/>
      <c r="P2580" s="79"/>
      <c r="Q2580" s="79"/>
      <c r="R2580" s="79"/>
      <c r="S2580" s="79"/>
      <c r="T2580" s="79"/>
    </row>
    <row r="2581" spans="2:20">
      <c r="B2581" s="79"/>
      <c r="C2581" s="79"/>
      <c r="D2581" s="79"/>
      <c r="E2581" s="79"/>
      <c r="F2581" s="79"/>
      <c r="G2581" s="79"/>
      <c r="H2581" s="79"/>
      <c r="I2581" s="79"/>
      <c r="J2581" s="79"/>
      <c r="K2581" s="79"/>
      <c r="L2581" s="79"/>
      <c r="M2581" s="79"/>
      <c r="N2581" s="79"/>
      <c r="O2581" s="79"/>
      <c r="P2581" s="79"/>
      <c r="Q2581" s="79"/>
      <c r="R2581" s="79"/>
      <c r="S2581" s="79"/>
      <c r="T2581" s="79"/>
    </row>
    <row r="2582" spans="2:20">
      <c r="B2582" s="79"/>
      <c r="C2582" s="79"/>
      <c r="D2582" s="79"/>
      <c r="E2582" s="79"/>
      <c r="F2582" s="79"/>
      <c r="G2582" s="79"/>
      <c r="H2582" s="79"/>
      <c r="I2582" s="79"/>
      <c r="J2582" s="79"/>
      <c r="K2582" s="79"/>
      <c r="L2582" s="79"/>
      <c r="M2582" s="79"/>
      <c r="N2582" s="79"/>
      <c r="O2582" s="79"/>
      <c r="P2582" s="79"/>
      <c r="Q2582" s="79"/>
      <c r="R2582" s="79"/>
      <c r="S2582" s="79"/>
      <c r="T2582" s="79"/>
    </row>
    <row r="2583" spans="2:20">
      <c r="B2583" s="79"/>
      <c r="C2583" s="79"/>
      <c r="D2583" s="79"/>
      <c r="E2583" s="79"/>
      <c r="F2583" s="79"/>
      <c r="G2583" s="79"/>
      <c r="H2583" s="79"/>
      <c r="I2583" s="79"/>
      <c r="J2583" s="79"/>
      <c r="K2583" s="79"/>
      <c r="L2583" s="79"/>
      <c r="M2583" s="79"/>
      <c r="N2583" s="79"/>
      <c r="O2583" s="79"/>
      <c r="P2583" s="79"/>
      <c r="Q2583" s="79"/>
      <c r="R2583" s="79"/>
      <c r="S2583" s="79"/>
      <c r="T2583" s="79"/>
    </row>
    <row r="2584" spans="2:20">
      <c r="B2584" s="79"/>
      <c r="C2584" s="79"/>
      <c r="D2584" s="79"/>
      <c r="E2584" s="79"/>
      <c r="F2584" s="79"/>
      <c r="G2584" s="79"/>
      <c r="H2584" s="79"/>
      <c r="I2584" s="79"/>
      <c r="J2584" s="79"/>
      <c r="K2584" s="79"/>
      <c r="L2584" s="79"/>
      <c r="M2584" s="79"/>
      <c r="N2584" s="79"/>
      <c r="O2584" s="79"/>
      <c r="P2584" s="79"/>
      <c r="Q2584" s="79"/>
      <c r="R2584" s="79"/>
      <c r="S2584" s="79"/>
      <c r="T2584" s="79"/>
    </row>
    <row r="2585" spans="2:20">
      <c r="B2585" s="79"/>
      <c r="C2585" s="79"/>
      <c r="D2585" s="79"/>
      <c r="E2585" s="79"/>
      <c r="F2585" s="79"/>
      <c r="G2585" s="79"/>
      <c r="H2585" s="79"/>
      <c r="I2585" s="79"/>
      <c r="J2585" s="79"/>
      <c r="K2585" s="79"/>
      <c r="L2585" s="79"/>
      <c r="M2585" s="79"/>
      <c r="N2585" s="79"/>
      <c r="O2585" s="79"/>
      <c r="P2585" s="79"/>
      <c r="Q2585" s="79"/>
      <c r="R2585" s="79"/>
      <c r="S2585" s="79"/>
      <c r="T2585" s="79"/>
    </row>
    <row r="2586" spans="2:20">
      <c r="B2586" s="79"/>
      <c r="C2586" s="79"/>
      <c r="D2586" s="79"/>
      <c r="E2586" s="79"/>
      <c r="F2586" s="79"/>
      <c r="G2586" s="79"/>
      <c r="H2586" s="79"/>
      <c r="I2586" s="79"/>
      <c r="J2586" s="79"/>
      <c r="K2586" s="79"/>
      <c r="L2586" s="79"/>
      <c r="M2586" s="79"/>
      <c r="N2586" s="79"/>
      <c r="O2586" s="79"/>
      <c r="P2586" s="79"/>
      <c r="Q2586" s="79"/>
      <c r="R2586" s="79"/>
      <c r="S2586" s="79"/>
      <c r="T2586" s="79"/>
    </row>
    <row r="2587" spans="2:20">
      <c r="B2587" s="79"/>
      <c r="C2587" s="79"/>
      <c r="D2587" s="79"/>
      <c r="E2587" s="79"/>
      <c r="F2587" s="79"/>
      <c r="G2587" s="79"/>
      <c r="H2587" s="79"/>
      <c r="I2587" s="79"/>
      <c r="J2587" s="79"/>
      <c r="K2587" s="79"/>
      <c r="L2587" s="79"/>
      <c r="M2587" s="79"/>
      <c r="N2587" s="79"/>
      <c r="O2587" s="79"/>
      <c r="P2587" s="79"/>
      <c r="Q2587" s="79"/>
      <c r="R2587" s="79"/>
      <c r="S2587" s="79"/>
      <c r="T2587" s="79"/>
    </row>
    <row r="2588" spans="2:20">
      <c r="B2588" s="79"/>
      <c r="C2588" s="79"/>
      <c r="D2588" s="79"/>
      <c r="E2588" s="79"/>
      <c r="F2588" s="79"/>
      <c r="G2588" s="79"/>
      <c r="H2588" s="79"/>
      <c r="I2588" s="79"/>
      <c r="J2588" s="79"/>
      <c r="K2588" s="79"/>
      <c r="L2588" s="79"/>
      <c r="M2588" s="79"/>
      <c r="N2588" s="79"/>
      <c r="O2588" s="79"/>
      <c r="P2588" s="79"/>
      <c r="Q2588" s="79"/>
      <c r="R2588" s="79"/>
      <c r="S2588" s="79"/>
      <c r="T2588" s="79"/>
    </row>
    <row r="2589" spans="2:20">
      <c r="B2589" s="79"/>
      <c r="C2589" s="79"/>
      <c r="D2589" s="79"/>
      <c r="E2589" s="79"/>
      <c r="F2589" s="79"/>
      <c r="G2589" s="79"/>
      <c r="H2589" s="79"/>
      <c r="I2589" s="79"/>
      <c r="J2589" s="79"/>
      <c r="K2589" s="79"/>
      <c r="L2589" s="79"/>
      <c r="M2589" s="79"/>
      <c r="N2589" s="79"/>
      <c r="O2589" s="79"/>
      <c r="P2589" s="79"/>
      <c r="Q2589" s="79"/>
      <c r="R2589" s="79"/>
      <c r="S2589" s="79"/>
      <c r="T2589" s="79"/>
    </row>
    <row r="2590" spans="2:20">
      <c r="B2590" s="79"/>
      <c r="C2590" s="79"/>
      <c r="D2590" s="79"/>
      <c r="E2590" s="79"/>
      <c r="F2590" s="79"/>
      <c r="G2590" s="79"/>
      <c r="H2590" s="79"/>
      <c r="I2590" s="79"/>
      <c r="J2590" s="79"/>
      <c r="K2590" s="79"/>
      <c r="L2590" s="79"/>
      <c r="M2590" s="79"/>
      <c r="N2590" s="79"/>
      <c r="O2590" s="79"/>
      <c r="P2590" s="79"/>
      <c r="Q2590" s="79"/>
      <c r="R2590" s="79"/>
      <c r="S2590" s="79"/>
      <c r="T2590" s="79"/>
    </row>
    <row r="2591" spans="2:20">
      <c r="B2591" s="79"/>
      <c r="C2591" s="79"/>
      <c r="D2591" s="79"/>
      <c r="E2591" s="79"/>
      <c r="F2591" s="79"/>
      <c r="G2591" s="79"/>
      <c r="H2591" s="79"/>
      <c r="I2591" s="79"/>
      <c r="J2591" s="79"/>
      <c r="K2591" s="79"/>
      <c r="L2591" s="79"/>
      <c r="M2591" s="79"/>
      <c r="N2591" s="79"/>
      <c r="O2591" s="79"/>
      <c r="P2591" s="79"/>
      <c r="Q2591" s="79"/>
      <c r="R2591" s="79"/>
      <c r="S2591" s="79"/>
      <c r="T2591" s="79"/>
    </row>
    <row r="2592" spans="2:20">
      <c r="B2592" s="79"/>
      <c r="C2592" s="79"/>
      <c r="D2592" s="79"/>
      <c r="E2592" s="79"/>
      <c r="F2592" s="79"/>
      <c r="G2592" s="79"/>
      <c r="H2592" s="79"/>
      <c r="I2592" s="79"/>
      <c r="J2592" s="79"/>
      <c r="K2592" s="79"/>
      <c r="L2592" s="79"/>
      <c r="M2592" s="79"/>
      <c r="N2592" s="79"/>
      <c r="O2592" s="79"/>
      <c r="P2592" s="79"/>
      <c r="Q2592" s="79"/>
      <c r="R2592" s="79"/>
      <c r="S2592" s="79"/>
      <c r="T2592" s="79"/>
    </row>
    <row r="2593" spans="2:20">
      <c r="B2593" s="79"/>
      <c r="C2593" s="79"/>
      <c r="D2593" s="79"/>
      <c r="E2593" s="79"/>
      <c r="F2593" s="79"/>
      <c r="G2593" s="79"/>
      <c r="H2593" s="79"/>
      <c r="I2593" s="79"/>
      <c r="J2593" s="79"/>
      <c r="K2593" s="79"/>
      <c r="L2593" s="79"/>
      <c r="M2593" s="79"/>
      <c r="N2593" s="79"/>
      <c r="O2593" s="79"/>
      <c r="P2593" s="79"/>
      <c r="Q2593" s="79"/>
      <c r="R2593" s="79"/>
      <c r="S2593" s="79"/>
      <c r="T2593" s="79"/>
    </row>
    <row r="2594" spans="2:20">
      <c r="B2594" s="79"/>
      <c r="C2594" s="79"/>
      <c r="D2594" s="79"/>
      <c r="E2594" s="79"/>
      <c r="F2594" s="79"/>
      <c r="G2594" s="79"/>
      <c r="H2594" s="79"/>
      <c r="I2594" s="79"/>
      <c r="J2594" s="79"/>
      <c r="K2594" s="79"/>
      <c r="L2594" s="79"/>
      <c r="M2594" s="79"/>
      <c r="N2594" s="79"/>
      <c r="O2594" s="79"/>
      <c r="P2594" s="79"/>
      <c r="Q2594" s="79"/>
      <c r="R2594" s="79"/>
      <c r="S2594" s="79"/>
      <c r="T2594" s="79"/>
    </row>
    <row r="2595" spans="2:20">
      <c r="B2595" s="79"/>
      <c r="C2595" s="79"/>
      <c r="D2595" s="79"/>
      <c r="E2595" s="79"/>
      <c r="F2595" s="79"/>
      <c r="G2595" s="79"/>
      <c r="H2595" s="79"/>
      <c r="I2595" s="79"/>
      <c r="J2595" s="79"/>
      <c r="K2595" s="79"/>
      <c r="L2595" s="79"/>
      <c r="M2595" s="79"/>
      <c r="N2595" s="79"/>
      <c r="O2595" s="79"/>
      <c r="P2595" s="79"/>
      <c r="Q2595" s="79"/>
      <c r="R2595" s="79"/>
      <c r="S2595" s="79"/>
      <c r="T2595" s="79"/>
    </row>
    <row r="2596" spans="2:20">
      <c r="B2596" s="79"/>
      <c r="C2596" s="79"/>
      <c r="D2596" s="79"/>
      <c r="E2596" s="79"/>
      <c r="F2596" s="79"/>
      <c r="G2596" s="79"/>
      <c r="H2596" s="79"/>
      <c r="I2596" s="79"/>
      <c r="J2596" s="79"/>
      <c r="K2596" s="79"/>
      <c r="L2596" s="79"/>
      <c r="M2596" s="79"/>
      <c r="N2596" s="79"/>
      <c r="O2596" s="79"/>
      <c r="P2596" s="79"/>
      <c r="Q2596" s="79"/>
      <c r="R2596" s="79"/>
      <c r="S2596" s="79"/>
      <c r="T2596" s="79"/>
    </row>
    <row r="2597" spans="2:20">
      <c r="B2597" s="79"/>
      <c r="C2597" s="79"/>
      <c r="D2597" s="79"/>
      <c r="E2597" s="79"/>
      <c r="F2597" s="79"/>
      <c r="G2597" s="79"/>
      <c r="H2597" s="79"/>
      <c r="I2597" s="79"/>
      <c r="J2597" s="79"/>
      <c r="K2597" s="79"/>
      <c r="L2597" s="79"/>
      <c r="M2597" s="79"/>
      <c r="N2597" s="79"/>
      <c r="O2597" s="79"/>
      <c r="P2597" s="79"/>
      <c r="Q2597" s="79"/>
      <c r="R2597" s="79"/>
      <c r="S2597" s="79"/>
      <c r="T2597" s="79"/>
    </row>
    <row r="2598" spans="2:20">
      <c r="B2598" s="79"/>
      <c r="C2598" s="79"/>
      <c r="D2598" s="79"/>
      <c r="E2598" s="79"/>
      <c r="F2598" s="79"/>
      <c r="G2598" s="79"/>
      <c r="H2598" s="79"/>
      <c r="I2598" s="79"/>
      <c r="J2598" s="79"/>
      <c r="K2598" s="79"/>
      <c r="L2598" s="79"/>
      <c r="M2598" s="79"/>
      <c r="N2598" s="79"/>
      <c r="O2598" s="79"/>
      <c r="P2598" s="79"/>
      <c r="Q2598" s="79"/>
      <c r="R2598" s="79"/>
      <c r="S2598" s="79"/>
      <c r="T2598" s="79"/>
    </row>
    <row r="2599" spans="2:20">
      <c r="B2599" s="79"/>
      <c r="C2599" s="79"/>
      <c r="D2599" s="79"/>
      <c r="E2599" s="79"/>
      <c r="F2599" s="79"/>
      <c r="G2599" s="79"/>
      <c r="H2599" s="79"/>
      <c r="I2599" s="79"/>
      <c r="J2599" s="79"/>
      <c r="K2599" s="79"/>
      <c r="L2599" s="79"/>
      <c r="M2599" s="79"/>
      <c r="N2599" s="79"/>
      <c r="O2599" s="79"/>
      <c r="P2599" s="79"/>
      <c r="Q2599" s="79"/>
      <c r="R2599" s="79"/>
      <c r="S2599" s="79"/>
      <c r="T2599" s="79"/>
    </row>
    <row r="2600" spans="2:20">
      <c r="B2600" s="79"/>
      <c r="C2600" s="79"/>
      <c r="D2600" s="79"/>
      <c r="E2600" s="79"/>
      <c r="F2600" s="79"/>
      <c r="G2600" s="79"/>
      <c r="H2600" s="79"/>
      <c r="I2600" s="79"/>
      <c r="J2600" s="79"/>
      <c r="K2600" s="79"/>
      <c r="L2600" s="79"/>
      <c r="M2600" s="79"/>
      <c r="N2600" s="79"/>
      <c r="O2600" s="79"/>
      <c r="P2600" s="79"/>
      <c r="Q2600" s="79"/>
      <c r="R2600" s="79"/>
      <c r="S2600" s="79"/>
      <c r="T2600" s="79"/>
    </row>
    <row r="2601" spans="2:20">
      <c r="B2601" s="79"/>
      <c r="C2601" s="79"/>
      <c r="D2601" s="79"/>
      <c r="E2601" s="79"/>
      <c r="F2601" s="79"/>
      <c r="G2601" s="79"/>
      <c r="H2601" s="79"/>
      <c r="I2601" s="79"/>
      <c r="J2601" s="79"/>
      <c r="K2601" s="79"/>
      <c r="L2601" s="79"/>
      <c r="M2601" s="79"/>
      <c r="N2601" s="79"/>
      <c r="O2601" s="79"/>
      <c r="P2601" s="79"/>
      <c r="Q2601" s="79"/>
      <c r="R2601" s="79"/>
      <c r="S2601" s="79"/>
      <c r="T2601" s="79"/>
    </row>
    <row r="2602" spans="2:20">
      <c r="B2602" s="79"/>
      <c r="C2602" s="79"/>
      <c r="D2602" s="79"/>
      <c r="E2602" s="79"/>
      <c r="F2602" s="79"/>
      <c r="G2602" s="79"/>
      <c r="H2602" s="79"/>
      <c r="I2602" s="79"/>
      <c r="J2602" s="79"/>
      <c r="K2602" s="79"/>
      <c r="L2602" s="79"/>
      <c r="M2602" s="79"/>
      <c r="N2602" s="79"/>
      <c r="O2602" s="79"/>
      <c r="P2602" s="79"/>
      <c r="Q2602" s="79"/>
      <c r="R2602" s="79"/>
      <c r="S2602" s="79"/>
      <c r="T2602" s="79"/>
    </row>
    <row r="2603" spans="2:20">
      <c r="B2603" s="79"/>
      <c r="C2603" s="79"/>
      <c r="D2603" s="79"/>
      <c r="E2603" s="79"/>
      <c r="F2603" s="79"/>
      <c r="G2603" s="79"/>
      <c r="H2603" s="79"/>
      <c r="I2603" s="79"/>
      <c r="J2603" s="79"/>
      <c r="K2603" s="79"/>
      <c r="L2603" s="79"/>
      <c r="M2603" s="79"/>
      <c r="N2603" s="79"/>
      <c r="O2603" s="79"/>
      <c r="P2603" s="79"/>
      <c r="Q2603" s="79"/>
      <c r="R2603" s="79"/>
      <c r="S2603" s="79"/>
      <c r="T2603" s="79"/>
    </row>
    <row r="2604" spans="2:20">
      <c r="B2604" s="79"/>
      <c r="C2604" s="79"/>
      <c r="D2604" s="79"/>
      <c r="E2604" s="79"/>
      <c r="F2604" s="79"/>
      <c r="G2604" s="79"/>
      <c r="H2604" s="79"/>
      <c r="I2604" s="79"/>
      <c r="J2604" s="79"/>
      <c r="K2604" s="79"/>
      <c r="L2604" s="79"/>
      <c r="M2604" s="79"/>
      <c r="N2604" s="79"/>
      <c r="O2604" s="79"/>
      <c r="P2604" s="79"/>
      <c r="Q2604" s="79"/>
      <c r="R2604" s="79"/>
      <c r="S2604" s="79"/>
      <c r="T2604" s="79"/>
    </row>
    <row r="2605" spans="2:20">
      <c r="B2605" s="79"/>
      <c r="C2605" s="79"/>
      <c r="D2605" s="79"/>
      <c r="E2605" s="79"/>
      <c r="F2605" s="79"/>
      <c r="G2605" s="79"/>
      <c r="H2605" s="79"/>
      <c r="I2605" s="79"/>
      <c r="J2605" s="79"/>
      <c r="K2605" s="79"/>
      <c r="L2605" s="79"/>
      <c r="M2605" s="79"/>
      <c r="N2605" s="79"/>
      <c r="O2605" s="79"/>
      <c r="P2605" s="79"/>
      <c r="Q2605" s="79"/>
      <c r="R2605" s="79"/>
      <c r="S2605" s="79"/>
      <c r="T2605" s="79"/>
    </row>
    <row r="2606" spans="2:20">
      <c r="B2606" s="79"/>
      <c r="C2606" s="79"/>
      <c r="D2606" s="79"/>
      <c r="E2606" s="79"/>
      <c r="F2606" s="79"/>
      <c r="G2606" s="79"/>
      <c r="H2606" s="79"/>
      <c r="I2606" s="79"/>
      <c r="J2606" s="79"/>
      <c r="K2606" s="79"/>
      <c r="L2606" s="79"/>
      <c r="M2606" s="79"/>
      <c r="N2606" s="79"/>
      <c r="O2606" s="79"/>
      <c r="P2606" s="79"/>
      <c r="Q2606" s="79"/>
      <c r="R2606" s="79"/>
      <c r="S2606" s="79"/>
      <c r="T2606" s="79"/>
    </row>
    <row r="2607" spans="2:20">
      <c r="B2607" s="79"/>
      <c r="C2607" s="79"/>
      <c r="D2607" s="79"/>
      <c r="E2607" s="79"/>
      <c r="F2607" s="79"/>
      <c r="G2607" s="79"/>
      <c r="H2607" s="79"/>
      <c r="I2607" s="79"/>
      <c r="J2607" s="79"/>
      <c r="K2607" s="79"/>
      <c r="L2607" s="79"/>
      <c r="M2607" s="79"/>
      <c r="N2607" s="79"/>
      <c r="O2607" s="79"/>
      <c r="P2607" s="79"/>
      <c r="Q2607" s="79"/>
      <c r="R2607" s="79"/>
      <c r="S2607" s="79"/>
      <c r="T2607" s="79"/>
    </row>
    <row r="2608" spans="2:20">
      <c r="B2608" s="79"/>
      <c r="C2608" s="79"/>
      <c r="D2608" s="79"/>
      <c r="E2608" s="79"/>
      <c r="F2608" s="79"/>
      <c r="G2608" s="79"/>
      <c r="H2608" s="79"/>
      <c r="I2608" s="79"/>
      <c r="J2608" s="79"/>
      <c r="K2608" s="79"/>
      <c r="L2608" s="79"/>
      <c r="M2608" s="79"/>
      <c r="N2608" s="79"/>
      <c r="O2608" s="79"/>
      <c r="P2608" s="79"/>
      <c r="Q2608" s="79"/>
      <c r="R2608" s="79"/>
      <c r="S2608" s="79"/>
      <c r="T2608" s="79"/>
    </row>
    <row r="2609" spans="2:20">
      <c r="B2609" s="79"/>
      <c r="C2609" s="79"/>
      <c r="D2609" s="79"/>
      <c r="E2609" s="79"/>
      <c r="F2609" s="79"/>
      <c r="G2609" s="79"/>
      <c r="H2609" s="79"/>
      <c r="I2609" s="79"/>
      <c r="J2609" s="79"/>
      <c r="K2609" s="79"/>
      <c r="L2609" s="79"/>
      <c r="M2609" s="79"/>
      <c r="N2609" s="79"/>
      <c r="O2609" s="79"/>
      <c r="P2609" s="79"/>
      <c r="Q2609" s="79"/>
      <c r="R2609" s="79"/>
      <c r="S2609" s="79"/>
      <c r="T2609" s="79"/>
    </row>
    <row r="2610" spans="2:20">
      <c r="B2610" s="79"/>
      <c r="C2610" s="79"/>
      <c r="D2610" s="79"/>
      <c r="E2610" s="79"/>
      <c r="F2610" s="79"/>
      <c r="G2610" s="79"/>
      <c r="H2610" s="79"/>
      <c r="I2610" s="79"/>
      <c r="J2610" s="79"/>
      <c r="K2610" s="79"/>
      <c r="L2610" s="79"/>
      <c r="M2610" s="79"/>
      <c r="N2610" s="79"/>
      <c r="O2610" s="79"/>
      <c r="P2610" s="79"/>
      <c r="Q2610" s="79"/>
      <c r="R2610" s="79"/>
      <c r="S2610" s="79"/>
      <c r="T2610" s="79"/>
    </row>
    <row r="2611" spans="2:20">
      <c r="B2611" s="79"/>
      <c r="C2611" s="79"/>
      <c r="D2611" s="79"/>
      <c r="E2611" s="79"/>
      <c r="F2611" s="79"/>
      <c r="G2611" s="79"/>
      <c r="H2611" s="79"/>
      <c r="I2611" s="79"/>
      <c r="J2611" s="79"/>
      <c r="K2611" s="79"/>
      <c r="L2611" s="79"/>
      <c r="M2611" s="79"/>
      <c r="N2611" s="79"/>
      <c r="O2611" s="79"/>
      <c r="P2611" s="79"/>
      <c r="Q2611" s="79"/>
      <c r="R2611" s="79"/>
      <c r="S2611" s="79"/>
      <c r="T2611" s="79"/>
    </row>
    <row r="2612" spans="2:20">
      <c r="B2612" s="79"/>
      <c r="C2612" s="79"/>
      <c r="D2612" s="79"/>
      <c r="E2612" s="79"/>
      <c r="F2612" s="79"/>
      <c r="G2612" s="79"/>
      <c r="H2612" s="79"/>
      <c r="I2612" s="79"/>
      <c r="J2612" s="79"/>
      <c r="K2612" s="79"/>
      <c r="L2612" s="79"/>
      <c r="M2612" s="79"/>
      <c r="N2612" s="79"/>
      <c r="O2612" s="79"/>
      <c r="P2612" s="79"/>
      <c r="Q2612" s="79"/>
      <c r="R2612" s="79"/>
      <c r="S2612" s="79"/>
      <c r="T2612" s="79"/>
    </row>
    <row r="2613" spans="2:20">
      <c r="B2613" s="79"/>
      <c r="C2613" s="79"/>
      <c r="D2613" s="79"/>
      <c r="E2613" s="79"/>
      <c r="F2613" s="79"/>
      <c r="G2613" s="79"/>
      <c r="H2613" s="79"/>
      <c r="I2613" s="79"/>
      <c r="J2613" s="79"/>
      <c r="K2613" s="79"/>
      <c r="L2613" s="79"/>
      <c r="M2613" s="79"/>
      <c r="N2613" s="79"/>
      <c r="O2613" s="79"/>
      <c r="P2613" s="79"/>
      <c r="Q2613" s="79"/>
      <c r="R2613" s="79"/>
      <c r="S2613" s="79"/>
      <c r="T2613" s="79"/>
    </row>
    <row r="2614" spans="2:20">
      <c r="B2614" s="79"/>
      <c r="C2614" s="79"/>
      <c r="D2614" s="79"/>
      <c r="E2614" s="79"/>
      <c r="F2614" s="79"/>
      <c r="G2614" s="79"/>
      <c r="H2614" s="79"/>
      <c r="I2614" s="79"/>
      <c r="J2614" s="79"/>
      <c r="K2614" s="79"/>
      <c r="L2614" s="79"/>
      <c r="M2614" s="79"/>
      <c r="N2614" s="79"/>
      <c r="O2614" s="79"/>
      <c r="P2614" s="79"/>
      <c r="Q2614" s="79"/>
      <c r="R2614" s="79"/>
      <c r="S2614" s="79"/>
      <c r="T2614" s="79"/>
    </row>
    <row r="2615" spans="2:20">
      <c r="B2615" s="79"/>
      <c r="C2615" s="79"/>
      <c r="D2615" s="79"/>
      <c r="E2615" s="79"/>
      <c r="F2615" s="79"/>
      <c r="G2615" s="79"/>
      <c r="H2615" s="79"/>
      <c r="I2615" s="79"/>
      <c r="J2615" s="79"/>
      <c r="K2615" s="79"/>
      <c r="L2615" s="79"/>
      <c r="M2615" s="79"/>
      <c r="N2615" s="79"/>
      <c r="O2615" s="79"/>
      <c r="P2615" s="79"/>
      <c r="Q2615" s="79"/>
      <c r="R2615" s="79"/>
      <c r="S2615" s="79"/>
      <c r="T2615" s="79"/>
    </row>
    <row r="2616" spans="2:20">
      <c r="B2616" s="79"/>
      <c r="C2616" s="79"/>
      <c r="D2616" s="79"/>
      <c r="E2616" s="79"/>
      <c r="F2616" s="79"/>
      <c r="G2616" s="79"/>
      <c r="H2616" s="79"/>
      <c r="I2616" s="79"/>
      <c r="J2616" s="79"/>
      <c r="K2616" s="79"/>
      <c r="L2616" s="79"/>
      <c r="M2616" s="79"/>
      <c r="N2616" s="79"/>
      <c r="O2616" s="79"/>
      <c r="P2616" s="79"/>
      <c r="Q2616" s="79"/>
      <c r="R2616" s="79"/>
      <c r="S2616" s="79"/>
      <c r="T2616" s="79"/>
    </row>
    <row r="2617" spans="2:20">
      <c r="B2617" s="79"/>
      <c r="C2617" s="79"/>
      <c r="D2617" s="79"/>
      <c r="E2617" s="79"/>
      <c r="F2617" s="79"/>
      <c r="G2617" s="79"/>
      <c r="H2617" s="79"/>
      <c r="I2617" s="79"/>
      <c r="J2617" s="79"/>
      <c r="K2617" s="79"/>
      <c r="L2617" s="79"/>
      <c r="M2617" s="79"/>
      <c r="N2617" s="79"/>
      <c r="O2617" s="79"/>
      <c r="P2617" s="79"/>
      <c r="Q2617" s="79"/>
      <c r="R2617" s="79"/>
      <c r="S2617" s="79"/>
      <c r="T2617" s="79"/>
    </row>
    <row r="2618" spans="2:20">
      <c r="B2618" s="79"/>
      <c r="C2618" s="79"/>
      <c r="D2618" s="79"/>
      <c r="E2618" s="79"/>
      <c r="F2618" s="79"/>
      <c r="G2618" s="79"/>
      <c r="H2618" s="79"/>
      <c r="I2618" s="79"/>
      <c r="J2618" s="79"/>
      <c r="K2618" s="79"/>
      <c r="L2618" s="79"/>
      <c r="M2618" s="79"/>
      <c r="N2618" s="79"/>
      <c r="O2618" s="79"/>
      <c r="P2618" s="79"/>
      <c r="Q2618" s="79"/>
      <c r="R2618" s="79"/>
      <c r="S2618" s="79"/>
      <c r="T2618" s="79"/>
    </row>
    <row r="2619" spans="2:20">
      <c r="B2619" s="79"/>
      <c r="C2619" s="79"/>
      <c r="D2619" s="79"/>
      <c r="E2619" s="79"/>
      <c r="F2619" s="79"/>
      <c r="G2619" s="79"/>
      <c r="H2619" s="79"/>
      <c r="I2619" s="79"/>
      <c r="J2619" s="79"/>
      <c r="K2619" s="79"/>
      <c r="L2619" s="79"/>
      <c r="M2619" s="79"/>
      <c r="N2619" s="79"/>
      <c r="O2619" s="79"/>
      <c r="P2619" s="79"/>
      <c r="Q2619" s="79"/>
      <c r="R2619" s="79"/>
      <c r="S2619" s="79"/>
      <c r="T2619" s="79"/>
    </row>
    <row r="2620" spans="2:20">
      <c r="B2620" s="79"/>
      <c r="C2620" s="79"/>
      <c r="D2620" s="79"/>
      <c r="E2620" s="79"/>
      <c r="F2620" s="79"/>
      <c r="G2620" s="79"/>
      <c r="H2620" s="79"/>
      <c r="I2620" s="79"/>
      <c r="J2620" s="79"/>
      <c r="K2620" s="79"/>
      <c r="L2620" s="79"/>
      <c r="M2620" s="79"/>
      <c r="N2620" s="79"/>
      <c r="O2620" s="79"/>
      <c r="P2620" s="79"/>
      <c r="Q2620" s="79"/>
      <c r="R2620" s="79"/>
      <c r="S2620" s="79"/>
      <c r="T2620" s="79"/>
    </row>
    <row r="2621" spans="2:20">
      <c r="B2621" s="79"/>
      <c r="C2621" s="79"/>
      <c r="D2621" s="79"/>
      <c r="E2621" s="79"/>
      <c r="F2621" s="79"/>
      <c r="G2621" s="79"/>
      <c r="H2621" s="79"/>
      <c r="I2621" s="79"/>
      <c r="J2621" s="79"/>
      <c r="K2621" s="79"/>
      <c r="L2621" s="79"/>
      <c r="M2621" s="79"/>
      <c r="N2621" s="79"/>
      <c r="O2621" s="79"/>
      <c r="P2621" s="79"/>
      <c r="Q2621" s="79"/>
      <c r="R2621" s="79"/>
      <c r="S2621" s="79"/>
      <c r="T2621" s="79"/>
    </row>
    <row r="2622" spans="2:20">
      <c r="B2622" s="79"/>
      <c r="C2622" s="79"/>
      <c r="D2622" s="79"/>
      <c r="E2622" s="79"/>
      <c r="F2622" s="79"/>
      <c r="G2622" s="79"/>
      <c r="H2622" s="79"/>
      <c r="I2622" s="79"/>
      <c r="J2622" s="79"/>
      <c r="K2622" s="79"/>
      <c r="L2622" s="79"/>
      <c r="M2622" s="79"/>
      <c r="N2622" s="79"/>
      <c r="O2622" s="79"/>
      <c r="P2622" s="79"/>
      <c r="Q2622" s="79"/>
      <c r="R2622" s="79"/>
      <c r="S2622" s="79"/>
      <c r="T2622" s="79"/>
    </row>
    <row r="2623" spans="2:20">
      <c r="B2623" s="79"/>
      <c r="C2623" s="79"/>
      <c r="D2623" s="79"/>
      <c r="E2623" s="79"/>
      <c r="F2623" s="79"/>
      <c r="G2623" s="79"/>
      <c r="H2623" s="79"/>
      <c r="I2623" s="79"/>
      <c r="J2623" s="79"/>
      <c r="K2623" s="79"/>
      <c r="L2623" s="79"/>
      <c r="M2623" s="79"/>
      <c r="N2623" s="79"/>
      <c r="O2623" s="79"/>
      <c r="P2623" s="79"/>
      <c r="Q2623" s="79"/>
      <c r="R2623" s="79"/>
      <c r="S2623" s="79"/>
      <c r="T2623" s="79"/>
    </row>
    <row r="2624" spans="2:20">
      <c r="B2624" s="79"/>
      <c r="C2624" s="79"/>
      <c r="D2624" s="79"/>
      <c r="E2624" s="79"/>
      <c r="F2624" s="79"/>
      <c r="G2624" s="79"/>
      <c r="H2624" s="79"/>
      <c r="I2624" s="79"/>
      <c r="J2624" s="79"/>
      <c r="K2624" s="79"/>
      <c r="L2624" s="79"/>
      <c r="M2624" s="79"/>
      <c r="N2624" s="79"/>
      <c r="O2624" s="79"/>
      <c r="P2624" s="79"/>
      <c r="Q2624" s="79"/>
      <c r="R2624" s="79"/>
      <c r="S2624" s="79"/>
      <c r="T2624" s="79"/>
    </row>
    <row r="2625" spans="2:20">
      <c r="B2625" s="79"/>
      <c r="C2625" s="79"/>
      <c r="D2625" s="79"/>
      <c r="E2625" s="79"/>
      <c r="F2625" s="79"/>
      <c r="G2625" s="79"/>
      <c r="H2625" s="79"/>
      <c r="I2625" s="79"/>
      <c r="J2625" s="79"/>
      <c r="K2625" s="79"/>
      <c r="L2625" s="79"/>
      <c r="M2625" s="79"/>
      <c r="N2625" s="79"/>
      <c r="O2625" s="79"/>
      <c r="P2625" s="79"/>
      <c r="Q2625" s="79"/>
      <c r="R2625" s="79"/>
      <c r="S2625" s="79"/>
      <c r="T2625" s="79"/>
    </row>
    <row r="2626" spans="2:20">
      <c r="B2626" s="79"/>
      <c r="C2626" s="79"/>
      <c r="D2626" s="79"/>
      <c r="E2626" s="79"/>
      <c r="F2626" s="79"/>
      <c r="G2626" s="79"/>
      <c r="H2626" s="79"/>
      <c r="I2626" s="79"/>
      <c r="J2626" s="79"/>
      <c r="K2626" s="79"/>
      <c r="L2626" s="79"/>
      <c r="M2626" s="79"/>
      <c r="N2626" s="79"/>
      <c r="O2626" s="79"/>
      <c r="P2626" s="79"/>
      <c r="Q2626" s="79"/>
      <c r="R2626" s="79"/>
      <c r="S2626" s="79"/>
      <c r="T2626" s="79"/>
    </row>
    <row r="2627" spans="2:20">
      <c r="B2627" s="79"/>
      <c r="C2627" s="79"/>
      <c r="D2627" s="79"/>
      <c r="E2627" s="79"/>
      <c r="F2627" s="79"/>
      <c r="G2627" s="79"/>
      <c r="H2627" s="79"/>
      <c r="I2627" s="79"/>
      <c r="J2627" s="79"/>
      <c r="K2627" s="79"/>
      <c r="L2627" s="79"/>
      <c r="M2627" s="79"/>
      <c r="N2627" s="79"/>
      <c r="O2627" s="79"/>
      <c r="P2627" s="79"/>
      <c r="Q2627" s="79"/>
      <c r="R2627" s="79"/>
      <c r="S2627" s="79"/>
      <c r="T2627" s="79"/>
    </row>
    <row r="2628" spans="2:20">
      <c r="B2628" s="79"/>
      <c r="C2628" s="79"/>
      <c r="D2628" s="79"/>
      <c r="E2628" s="79"/>
      <c r="F2628" s="79"/>
      <c r="G2628" s="79"/>
      <c r="H2628" s="79"/>
      <c r="I2628" s="79"/>
      <c r="J2628" s="79"/>
      <c r="K2628" s="79"/>
      <c r="L2628" s="79"/>
      <c r="M2628" s="79"/>
      <c r="N2628" s="79"/>
      <c r="O2628" s="79"/>
      <c r="P2628" s="79"/>
      <c r="Q2628" s="79"/>
      <c r="R2628" s="79"/>
      <c r="S2628" s="79"/>
      <c r="T2628" s="79"/>
    </row>
    <row r="2629" spans="2:20">
      <c r="B2629" s="79"/>
      <c r="C2629" s="79"/>
      <c r="D2629" s="79"/>
      <c r="E2629" s="79"/>
      <c r="F2629" s="79"/>
      <c r="G2629" s="79"/>
      <c r="H2629" s="79"/>
      <c r="I2629" s="79"/>
      <c r="J2629" s="79"/>
      <c r="K2629" s="79"/>
      <c r="L2629" s="79"/>
      <c r="M2629" s="79"/>
      <c r="N2629" s="79"/>
      <c r="O2629" s="79"/>
      <c r="P2629" s="79"/>
      <c r="Q2629" s="79"/>
      <c r="R2629" s="79"/>
      <c r="S2629" s="79"/>
      <c r="T2629" s="79"/>
    </row>
    <row r="2630" spans="2:20">
      <c r="B2630" s="79"/>
      <c r="C2630" s="79"/>
      <c r="D2630" s="79"/>
      <c r="E2630" s="79"/>
      <c r="F2630" s="79"/>
      <c r="G2630" s="79"/>
      <c r="H2630" s="79"/>
      <c r="I2630" s="79"/>
      <c r="J2630" s="79"/>
      <c r="K2630" s="79"/>
      <c r="L2630" s="79"/>
      <c r="M2630" s="79"/>
      <c r="N2630" s="79"/>
      <c r="O2630" s="79"/>
      <c r="P2630" s="79"/>
      <c r="Q2630" s="79"/>
      <c r="R2630" s="79"/>
      <c r="S2630" s="79"/>
      <c r="T2630" s="79"/>
    </row>
    <row r="2631" spans="2:20">
      <c r="B2631" s="79"/>
      <c r="C2631" s="79"/>
      <c r="D2631" s="79"/>
      <c r="E2631" s="79"/>
      <c r="F2631" s="79"/>
      <c r="G2631" s="79"/>
      <c r="H2631" s="79"/>
      <c r="I2631" s="79"/>
      <c r="J2631" s="79"/>
      <c r="K2631" s="79"/>
      <c r="L2631" s="79"/>
      <c r="M2631" s="79"/>
      <c r="N2631" s="79"/>
      <c r="O2631" s="79"/>
      <c r="P2631" s="79"/>
      <c r="Q2631" s="79"/>
      <c r="R2631" s="79"/>
      <c r="S2631" s="79"/>
      <c r="T2631" s="79"/>
    </row>
    <row r="2632" spans="2:20">
      <c r="B2632" s="79"/>
      <c r="C2632" s="79"/>
      <c r="D2632" s="79"/>
      <c r="E2632" s="79"/>
      <c r="F2632" s="79"/>
      <c r="G2632" s="79"/>
      <c r="H2632" s="79"/>
      <c r="I2632" s="79"/>
      <c r="J2632" s="79"/>
      <c r="K2632" s="79"/>
      <c r="L2632" s="79"/>
      <c r="M2632" s="79"/>
      <c r="N2632" s="79"/>
      <c r="O2632" s="79"/>
      <c r="P2632" s="79"/>
      <c r="Q2632" s="79"/>
      <c r="R2632" s="79"/>
      <c r="S2632" s="79"/>
      <c r="T2632" s="79"/>
    </row>
    <row r="2633" spans="2:20">
      <c r="B2633" s="79"/>
      <c r="C2633" s="79"/>
      <c r="D2633" s="79"/>
      <c r="E2633" s="79"/>
      <c r="F2633" s="79"/>
      <c r="G2633" s="79"/>
      <c r="H2633" s="79"/>
      <c r="I2633" s="79"/>
      <c r="J2633" s="79"/>
      <c r="K2633" s="79"/>
      <c r="L2633" s="79"/>
      <c r="M2633" s="79"/>
      <c r="N2633" s="79"/>
      <c r="O2633" s="79"/>
      <c r="P2633" s="79"/>
      <c r="Q2633" s="79"/>
      <c r="R2633" s="79"/>
      <c r="S2633" s="79"/>
      <c r="T2633" s="79"/>
    </row>
    <row r="2634" spans="2:20">
      <c r="B2634" s="79"/>
      <c r="C2634" s="79"/>
      <c r="D2634" s="79"/>
      <c r="E2634" s="79"/>
      <c r="F2634" s="79"/>
      <c r="G2634" s="79"/>
      <c r="H2634" s="79"/>
      <c r="I2634" s="79"/>
      <c r="J2634" s="79"/>
      <c r="K2634" s="79"/>
      <c r="L2634" s="79"/>
      <c r="M2634" s="79"/>
      <c r="N2634" s="79"/>
      <c r="O2634" s="79"/>
      <c r="P2634" s="79"/>
      <c r="Q2634" s="79"/>
      <c r="R2634" s="79"/>
      <c r="S2634" s="79"/>
      <c r="T2634" s="79"/>
    </row>
    <row r="2635" spans="2:20">
      <c r="B2635" s="79"/>
      <c r="C2635" s="79"/>
      <c r="D2635" s="79"/>
      <c r="E2635" s="79"/>
      <c r="F2635" s="79"/>
      <c r="G2635" s="79"/>
      <c r="H2635" s="79"/>
      <c r="I2635" s="79"/>
      <c r="J2635" s="79"/>
      <c r="K2635" s="79"/>
      <c r="L2635" s="79"/>
      <c r="M2635" s="79"/>
      <c r="N2635" s="79"/>
      <c r="O2635" s="79"/>
      <c r="P2635" s="79"/>
      <c r="Q2635" s="79"/>
      <c r="R2635" s="79"/>
      <c r="S2635" s="79"/>
      <c r="T2635" s="79"/>
    </row>
    <row r="2636" spans="2:20">
      <c r="B2636" s="79"/>
      <c r="C2636" s="79"/>
      <c r="D2636" s="79"/>
      <c r="E2636" s="79"/>
      <c r="F2636" s="79"/>
      <c r="G2636" s="79"/>
      <c r="H2636" s="79"/>
      <c r="I2636" s="79"/>
      <c r="J2636" s="79"/>
      <c r="K2636" s="79"/>
      <c r="L2636" s="79"/>
      <c r="M2636" s="79"/>
      <c r="N2636" s="79"/>
      <c r="O2636" s="79"/>
      <c r="P2636" s="79"/>
      <c r="Q2636" s="79"/>
      <c r="R2636" s="79"/>
      <c r="S2636" s="79"/>
      <c r="T2636" s="79"/>
    </row>
    <row r="2637" spans="2:20">
      <c r="B2637" s="79"/>
      <c r="C2637" s="79"/>
      <c r="D2637" s="79"/>
      <c r="E2637" s="79"/>
      <c r="F2637" s="79"/>
      <c r="G2637" s="79"/>
      <c r="H2637" s="79"/>
      <c r="I2637" s="79"/>
      <c r="J2637" s="79"/>
      <c r="K2637" s="79"/>
      <c r="L2637" s="79"/>
      <c r="M2637" s="79"/>
      <c r="N2637" s="79"/>
      <c r="O2637" s="79"/>
      <c r="P2637" s="79"/>
      <c r="Q2637" s="79"/>
      <c r="R2637" s="79"/>
      <c r="S2637" s="79"/>
      <c r="T2637" s="79"/>
    </row>
    <row r="2638" spans="2:20">
      <c r="B2638" s="79"/>
      <c r="C2638" s="79"/>
      <c r="D2638" s="79"/>
      <c r="E2638" s="79"/>
      <c r="F2638" s="79"/>
      <c r="G2638" s="79"/>
      <c r="H2638" s="79"/>
      <c r="I2638" s="79"/>
      <c r="J2638" s="79"/>
      <c r="K2638" s="79"/>
      <c r="L2638" s="79"/>
      <c r="M2638" s="79"/>
      <c r="N2638" s="79"/>
      <c r="O2638" s="79"/>
      <c r="P2638" s="79"/>
      <c r="Q2638" s="79"/>
      <c r="R2638" s="79"/>
      <c r="S2638" s="79"/>
      <c r="T2638" s="79"/>
    </row>
    <row r="2639" spans="2:20">
      <c r="B2639" s="79"/>
      <c r="C2639" s="79"/>
      <c r="D2639" s="79"/>
      <c r="E2639" s="79"/>
      <c r="F2639" s="79"/>
      <c r="G2639" s="79"/>
      <c r="H2639" s="79"/>
      <c r="I2639" s="79"/>
      <c r="J2639" s="79"/>
      <c r="K2639" s="79"/>
      <c r="L2639" s="79"/>
      <c r="M2639" s="79"/>
      <c r="N2639" s="79"/>
      <c r="O2639" s="79"/>
      <c r="P2639" s="79"/>
      <c r="Q2639" s="79"/>
      <c r="R2639" s="79"/>
      <c r="S2639" s="79"/>
      <c r="T2639" s="79"/>
    </row>
    <row r="2640" spans="2:20">
      <c r="B2640" s="79"/>
      <c r="C2640" s="79"/>
      <c r="D2640" s="79"/>
      <c r="E2640" s="79"/>
      <c r="F2640" s="79"/>
      <c r="G2640" s="79"/>
      <c r="H2640" s="79"/>
      <c r="I2640" s="79"/>
      <c r="J2640" s="79"/>
      <c r="K2640" s="79"/>
      <c r="L2640" s="79"/>
      <c r="M2640" s="79"/>
      <c r="N2640" s="79"/>
      <c r="O2640" s="79"/>
      <c r="P2640" s="79"/>
      <c r="Q2640" s="79"/>
      <c r="R2640" s="79"/>
      <c r="S2640" s="79"/>
      <c r="T2640" s="79"/>
    </row>
    <row r="2641" spans="2:20">
      <c r="B2641" s="79"/>
      <c r="C2641" s="79"/>
      <c r="D2641" s="79"/>
      <c r="E2641" s="79"/>
      <c r="F2641" s="79"/>
      <c r="G2641" s="79"/>
      <c r="H2641" s="79"/>
      <c r="I2641" s="79"/>
      <c r="J2641" s="79"/>
      <c r="K2641" s="79"/>
      <c r="L2641" s="79"/>
      <c r="M2641" s="79"/>
      <c r="N2641" s="79"/>
      <c r="O2641" s="79"/>
      <c r="P2641" s="79"/>
      <c r="Q2641" s="79"/>
      <c r="R2641" s="79"/>
      <c r="S2641" s="79"/>
      <c r="T2641" s="79"/>
    </row>
    <row r="2642" spans="2:20">
      <c r="B2642" s="79"/>
      <c r="C2642" s="79"/>
      <c r="D2642" s="79"/>
      <c r="E2642" s="79"/>
      <c r="F2642" s="79"/>
      <c r="G2642" s="79"/>
      <c r="H2642" s="79"/>
      <c r="I2642" s="79"/>
      <c r="J2642" s="79"/>
      <c r="K2642" s="79"/>
      <c r="L2642" s="79"/>
      <c r="M2642" s="79"/>
      <c r="N2642" s="79"/>
      <c r="O2642" s="79"/>
      <c r="P2642" s="79"/>
      <c r="Q2642" s="79"/>
      <c r="R2642" s="79"/>
      <c r="S2642" s="79"/>
      <c r="T2642" s="79"/>
    </row>
    <row r="2643" spans="2:20">
      <c r="B2643" s="79"/>
      <c r="C2643" s="79"/>
      <c r="D2643" s="79"/>
      <c r="E2643" s="79"/>
      <c r="F2643" s="79"/>
      <c r="G2643" s="79"/>
      <c r="H2643" s="79"/>
      <c r="I2643" s="79"/>
      <c r="J2643" s="79"/>
      <c r="K2643" s="79"/>
      <c r="L2643" s="79"/>
      <c r="M2643" s="79"/>
      <c r="N2643" s="79"/>
      <c r="O2643" s="79"/>
      <c r="P2643" s="79"/>
      <c r="Q2643" s="79"/>
      <c r="R2643" s="79"/>
      <c r="S2643" s="79"/>
      <c r="T2643" s="79"/>
    </row>
    <row r="2644" spans="2:20">
      <c r="B2644" s="79"/>
      <c r="C2644" s="79"/>
      <c r="D2644" s="79"/>
      <c r="E2644" s="79"/>
      <c r="F2644" s="79"/>
      <c r="G2644" s="79"/>
      <c r="H2644" s="79"/>
      <c r="I2644" s="79"/>
      <c r="J2644" s="79"/>
      <c r="K2644" s="79"/>
      <c r="L2644" s="79"/>
      <c r="M2644" s="79"/>
      <c r="N2644" s="79"/>
      <c r="O2644" s="79"/>
      <c r="P2644" s="79"/>
      <c r="Q2644" s="79"/>
      <c r="R2644" s="79"/>
      <c r="S2644" s="79"/>
      <c r="T2644" s="79"/>
    </row>
    <row r="2645" spans="2:20">
      <c r="B2645" s="79"/>
      <c r="C2645" s="79"/>
      <c r="D2645" s="79"/>
      <c r="E2645" s="79"/>
      <c r="F2645" s="79"/>
      <c r="G2645" s="79"/>
      <c r="H2645" s="79"/>
      <c r="I2645" s="79"/>
      <c r="J2645" s="79"/>
      <c r="K2645" s="79"/>
      <c r="L2645" s="79"/>
      <c r="M2645" s="79"/>
      <c r="N2645" s="79"/>
      <c r="O2645" s="79"/>
      <c r="P2645" s="79"/>
      <c r="Q2645" s="79"/>
      <c r="R2645" s="79"/>
      <c r="S2645" s="79"/>
      <c r="T2645" s="79"/>
    </row>
    <row r="2646" spans="2:20">
      <c r="B2646" s="79"/>
      <c r="C2646" s="79"/>
      <c r="D2646" s="79"/>
      <c r="E2646" s="79"/>
      <c r="F2646" s="79"/>
      <c r="G2646" s="79"/>
      <c r="H2646" s="79"/>
      <c r="I2646" s="79"/>
      <c r="J2646" s="79"/>
      <c r="K2646" s="79"/>
      <c r="L2646" s="79"/>
      <c r="M2646" s="79"/>
      <c r="N2646" s="79"/>
      <c r="O2646" s="79"/>
      <c r="P2646" s="79"/>
      <c r="Q2646" s="79"/>
      <c r="R2646" s="79"/>
      <c r="S2646" s="79"/>
      <c r="T2646" s="79"/>
    </row>
    <row r="2647" spans="2:20">
      <c r="B2647" s="79"/>
      <c r="C2647" s="79"/>
      <c r="D2647" s="79"/>
      <c r="E2647" s="79"/>
      <c r="F2647" s="79"/>
      <c r="G2647" s="79"/>
      <c r="H2647" s="79"/>
      <c r="I2647" s="79"/>
      <c r="J2647" s="79"/>
      <c r="K2647" s="79"/>
      <c r="L2647" s="79"/>
      <c r="M2647" s="79"/>
      <c r="N2647" s="79"/>
      <c r="O2647" s="79"/>
      <c r="P2647" s="79"/>
      <c r="Q2647" s="79"/>
      <c r="R2647" s="79"/>
      <c r="S2647" s="79"/>
      <c r="T2647" s="79"/>
    </row>
    <row r="2648" spans="2:20">
      <c r="B2648" s="79"/>
      <c r="C2648" s="79"/>
      <c r="D2648" s="79"/>
      <c r="E2648" s="79"/>
      <c r="F2648" s="79"/>
      <c r="G2648" s="79"/>
      <c r="H2648" s="79"/>
      <c r="I2648" s="79"/>
      <c r="J2648" s="79"/>
      <c r="K2648" s="79"/>
      <c r="L2648" s="79"/>
      <c r="M2648" s="79"/>
      <c r="N2648" s="79"/>
      <c r="O2648" s="79"/>
      <c r="P2648" s="79"/>
      <c r="Q2648" s="79"/>
      <c r="R2648" s="79"/>
      <c r="S2648" s="79"/>
      <c r="T2648" s="79"/>
    </row>
    <row r="2649" spans="2:20">
      <c r="B2649" s="79"/>
      <c r="C2649" s="79"/>
      <c r="D2649" s="79"/>
      <c r="E2649" s="79"/>
      <c r="F2649" s="79"/>
      <c r="G2649" s="79"/>
      <c r="H2649" s="79"/>
      <c r="I2649" s="79"/>
      <c r="J2649" s="79"/>
      <c r="K2649" s="79"/>
      <c r="L2649" s="79"/>
      <c r="M2649" s="79"/>
      <c r="N2649" s="79"/>
      <c r="O2649" s="79"/>
      <c r="P2649" s="79"/>
      <c r="Q2649" s="79"/>
      <c r="R2649" s="79"/>
      <c r="S2649" s="79"/>
      <c r="T2649" s="79"/>
    </row>
    <row r="2650" spans="2:20">
      <c r="B2650" s="79"/>
      <c r="C2650" s="79"/>
      <c r="D2650" s="79"/>
      <c r="E2650" s="79"/>
      <c r="F2650" s="79"/>
      <c r="G2650" s="79"/>
      <c r="H2650" s="79"/>
      <c r="I2650" s="79"/>
      <c r="J2650" s="79"/>
      <c r="K2650" s="79"/>
      <c r="L2650" s="79"/>
      <c r="M2650" s="79"/>
      <c r="N2650" s="79"/>
      <c r="O2650" s="79"/>
      <c r="P2650" s="79"/>
      <c r="Q2650" s="79"/>
      <c r="R2650" s="79"/>
      <c r="S2650" s="79"/>
      <c r="T2650" s="79"/>
    </row>
    <row r="2651" spans="2:20">
      <c r="B2651" s="79"/>
      <c r="C2651" s="79"/>
      <c r="D2651" s="79"/>
      <c r="E2651" s="79"/>
      <c r="F2651" s="79"/>
      <c r="G2651" s="79"/>
      <c r="H2651" s="79"/>
      <c r="I2651" s="79"/>
      <c r="J2651" s="79"/>
      <c r="K2651" s="79"/>
      <c r="L2651" s="79"/>
      <c r="M2651" s="79"/>
      <c r="N2651" s="79"/>
      <c r="O2651" s="79"/>
      <c r="P2651" s="79"/>
      <c r="Q2651" s="79"/>
      <c r="R2651" s="79"/>
      <c r="S2651" s="79"/>
      <c r="T2651" s="79"/>
    </row>
    <row r="2652" spans="2:20">
      <c r="B2652" s="79"/>
      <c r="C2652" s="79"/>
      <c r="D2652" s="79"/>
      <c r="E2652" s="79"/>
      <c r="F2652" s="79"/>
      <c r="G2652" s="79"/>
      <c r="H2652" s="79"/>
      <c r="I2652" s="79"/>
      <c r="J2652" s="79"/>
      <c r="K2652" s="79"/>
      <c r="L2652" s="79"/>
      <c r="M2652" s="79"/>
      <c r="N2652" s="79"/>
      <c r="O2652" s="79"/>
      <c r="P2652" s="79"/>
      <c r="Q2652" s="79"/>
      <c r="R2652" s="79"/>
      <c r="S2652" s="79"/>
      <c r="T2652" s="79"/>
    </row>
    <row r="2653" spans="2:20">
      <c r="B2653" s="79"/>
      <c r="C2653" s="79"/>
      <c r="D2653" s="79"/>
      <c r="E2653" s="79"/>
      <c r="F2653" s="79"/>
      <c r="G2653" s="79"/>
      <c r="H2653" s="79"/>
      <c r="I2653" s="79"/>
      <c r="J2653" s="79"/>
      <c r="K2653" s="79"/>
      <c r="L2653" s="79"/>
      <c r="M2653" s="79"/>
      <c r="N2653" s="79"/>
      <c r="O2653" s="79"/>
      <c r="P2653" s="79"/>
      <c r="Q2653" s="79"/>
      <c r="R2653" s="79"/>
      <c r="S2653" s="79"/>
      <c r="T2653" s="79"/>
    </row>
    <row r="2654" spans="2:20">
      <c r="B2654" s="79"/>
      <c r="C2654" s="79"/>
      <c r="D2654" s="79"/>
      <c r="E2654" s="79"/>
      <c r="F2654" s="79"/>
      <c r="G2654" s="79"/>
      <c r="H2654" s="79"/>
      <c r="I2654" s="79"/>
      <c r="J2654" s="79"/>
      <c r="K2654" s="79"/>
      <c r="L2654" s="79"/>
      <c r="M2654" s="79"/>
      <c r="N2654" s="79"/>
      <c r="O2654" s="79"/>
      <c r="P2654" s="79"/>
      <c r="Q2654" s="79"/>
      <c r="R2654" s="79"/>
      <c r="S2654" s="79"/>
      <c r="T2654" s="79"/>
    </row>
    <row r="2655" spans="2:20">
      <c r="B2655" s="79"/>
      <c r="C2655" s="79"/>
      <c r="D2655" s="79"/>
      <c r="E2655" s="79"/>
      <c r="F2655" s="79"/>
      <c r="G2655" s="79"/>
      <c r="H2655" s="79"/>
      <c r="I2655" s="79"/>
      <c r="J2655" s="79"/>
      <c r="K2655" s="79"/>
      <c r="L2655" s="79"/>
      <c r="M2655" s="79"/>
      <c r="N2655" s="79"/>
      <c r="O2655" s="79"/>
      <c r="P2655" s="79"/>
      <c r="Q2655" s="79"/>
      <c r="R2655" s="79"/>
      <c r="S2655" s="79"/>
      <c r="T2655" s="79"/>
    </row>
    <row r="2656" spans="2:20">
      <c r="B2656" s="79"/>
      <c r="C2656" s="79"/>
      <c r="D2656" s="79"/>
      <c r="E2656" s="79"/>
      <c r="F2656" s="79"/>
      <c r="G2656" s="79"/>
      <c r="H2656" s="79"/>
      <c r="I2656" s="79"/>
      <c r="J2656" s="79"/>
      <c r="K2656" s="79"/>
      <c r="L2656" s="79"/>
      <c r="M2656" s="79"/>
      <c r="N2656" s="79"/>
      <c r="O2656" s="79"/>
      <c r="P2656" s="79"/>
      <c r="Q2656" s="79"/>
      <c r="R2656" s="79"/>
      <c r="S2656" s="79"/>
      <c r="T2656" s="79"/>
    </row>
    <row r="2657" spans="2:20">
      <c r="B2657" s="79"/>
      <c r="C2657" s="79"/>
      <c r="D2657" s="79"/>
      <c r="E2657" s="79"/>
      <c r="F2657" s="79"/>
      <c r="G2657" s="79"/>
      <c r="H2657" s="79"/>
      <c r="I2657" s="79"/>
      <c r="J2657" s="79"/>
      <c r="K2657" s="79"/>
      <c r="L2657" s="79"/>
      <c r="M2657" s="79"/>
      <c r="N2657" s="79"/>
      <c r="O2657" s="79"/>
      <c r="P2657" s="79"/>
      <c r="Q2657" s="79"/>
      <c r="R2657" s="79"/>
      <c r="S2657" s="79"/>
      <c r="T2657" s="79"/>
    </row>
    <row r="2658" spans="2:20">
      <c r="B2658" s="79"/>
      <c r="C2658" s="79"/>
      <c r="D2658" s="79"/>
      <c r="E2658" s="79"/>
      <c r="F2658" s="79"/>
      <c r="G2658" s="79"/>
      <c r="H2658" s="79"/>
      <c r="I2658" s="79"/>
      <c r="J2658" s="79"/>
      <c r="K2658" s="79"/>
      <c r="L2658" s="79"/>
      <c r="M2658" s="79"/>
      <c r="N2658" s="79"/>
      <c r="O2658" s="79"/>
      <c r="P2658" s="79"/>
      <c r="Q2658" s="79"/>
      <c r="R2658" s="79"/>
      <c r="S2658" s="79"/>
      <c r="T2658" s="79"/>
    </row>
    <row r="2659" spans="2:20">
      <c r="B2659" s="79"/>
      <c r="C2659" s="79"/>
      <c r="D2659" s="79"/>
      <c r="E2659" s="79"/>
      <c r="F2659" s="79"/>
      <c r="G2659" s="79"/>
      <c r="H2659" s="79"/>
      <c r="I2659" s="79"/>
      <c r="J2659" s="79"/>
      <c r="K2659" s="79"/>
      <c r="L2659" s="79"/>
      <c r="M2659" s="79"/>
      <c r="N2659" s="79"/>
      <c r="O2659" s="79"/>
      <c r="P2659" s="79"/>
      <c r="Q2659" s="79"/>
      <c r="R2659" s="79"/>
      <c r="S2659" s="79"/>
      <c r="T2659" s="79"/>
    </row>
    <row r="2660" spans="2:20">
      <c r="B2660" s="79"/>
      <c r="C2660" s="79"/>
      <c r="D2660" s="79"/>
      <c r="E2660" s="79"/>
      <c r="F2660" s="79"/>
      <c r="G2660" s="79"/>
      <c r="H2660" s="79"/>
      <c r="I2660" s="79"/>
      <c r="J2660" s="79"/>
      <c r="K2660" s="79"/>
      <c r="L2660" s="79"/>
      <c r="M2660" s="79"/>
      <c r="N2660" s="79"/>
      <c r="O2660" s="79"/>
      <c r="P2660" s="79"/>
      <c r="Q2660" s="79"/>
      <c r="R2660" s="79"/>
      <c r="S2660" s="79"/>
      <c r="T2660" s="79"/>
    </row>
    <row r="2661" spans="2:20">
      <c r="B2661" s="79"/>
      <c r="C2661" s="79"/>
      <c r="D2661" s="79"/>
      <c r="E2661" s="79"/>
      <c r="F2661" s="79"/>
      <c r="G2661" s="79"/>
      <c r="H2661" s="79"/>
      <c r="I2661" s="79"/>
      <c r="J2661" s="79"/>
      <c r="K2661" s="79"/>
      <c r="L2661" s="79"/>
      <c r="M2661" s="79"/>
      <c r="N2661" s="79"/>
      <c r="O2661" s="79"/>
      <c r="P2661" s="79"/>
      <c r="Q2661" s="79"/>
      <c r="R2661" s="79"/>
      <c r="S2661" s="79"/>
      <c r="T2661" s="79"/>
    </row>
    <row r="2662" spans="2:20">
      <c r="B2662" s="79"/>
      <c r="C2662" s="79"/>
      <c r="D2662" s="79"/>
      <c r="E2662" s="79"/>
      <c r="F2662" s="79"/>
      <c r="G2662" s="79"/>
      <c r="H2662" s="79"/>
      <c r="I2662" s="79"/>
      <c r="J2662" s="79"/>
      <c r="K2662" s="79"/>
      <c r="L2662" s="79"/>
      <c r="M2662" s="79"/>
      <c r="N2662" s="79"/>
      <c r="O2662" s="79"/>
      <c r="P2662" s="79"/>
      <c r="Q2662" s="79"/>
      <c r="R2662" s="79"/>
      <c r="S2662" s="79"/>
      <c r="T2662" s="79"/>
    </row>
    <row r="2663" spans="2:20">
      <c r="B2663" s="79"/>
      <c r="C2663" s="79"/>
      <c r="D2663" s="79"/>
      <c r="E2663" s="79"/>
      <c r="F2663" s="79"/>
      <c r="G2663" s="79"/>
      <c r="H2663" s="79"/>
      <c r="I2663" s="79"/>
      <c r="J2663" s="79"/>
      <c r="K2663" s="79"/>
      <c r="L2663" s="79"/>
      <c r="M2663" s="79"/>
      <c r="N2663" s="79"/>
      <c r="O2663" s="79"/>
      <c r="P2663" s="79"/>
      <c r="Q2663" s="79"/>
      <c r="R2663" s="79"/>
      <c r="S2663" s="79"/>
      <c r="T2663" s="79"/>
    </row>
    <row r="2664" spans="2:20">
      <c r="B2664" s="79"/>
      <c r="C2664" s="79"/>
      <c r="D2664" s="79"/>
      <c r="E2664" s="79"/>
      <c r="F2664" s="79"/>
      <c r="G2664" s="79"/>
      <c r="H2664" s="79"/>
      <c r="I2664" s="79"/>
      <c r="J2664" s="79"/>
      <c r="K2664" s="79"/>
      <c r="L2664" s="79"/>
      <c r="M2664" s="79"/>
      <c r="N2664" s="79"/>
      <c r="O2664" s="79"/>
      <c r="P2664" s="79"/>
      <c r="Q2664" s="79"/>
      <c r="R2664" s="79"/>
      <c r="S2664" s="79"/>
      <c r="T2664" s="79"/>
    </row>
    <row r="2665" spans="2:20">
      <c r="B2665" s="79"/>
      <c r="C2665" s="79"/>
      <c r="D2665" s="79"/>
      <c r="E2665" s="79"/>
      <c r="F2665" s="79"/>
      <c r="G2665" s="79"/>
      <c r="H2665" s="79"/>
      <c r="I2665" s="79"/>
      <c r="J2665" s="79"/>
      <c r="K2665" s="79"/>
      <c r="L2665" s="79"/>
      <c r="M2665" s="79"/>
      <c r="N2665" s="79"/>
      <c r="O2665" s="79"/>
      <c r="P2665" s="79"/>
      <c r="Q2665" s="79"/>
      <c r="R2665" s="79"/>
      <c r="S2665" s="79"/>
      <c r="T2665" s="79"/>
    </row>
    <row r="2666" spans="2:20">
      <c r="B2666" s="79"/>
      <c r="C2666" s="79"/>
      <c r="D2666" s="79"/>
      <c r="E2666" s="79"/>
      <c r="F2666" s="79"/>
      <c r="G2666" s="79"/>
      <c r="H2666" s="79"/>
      <c r="I2666" s="79"/>
      <c r="J2666" s="79"/>
      <c r="K2666" s="79"/>
      <c r="L2666" s="79"/>
      <c r="M2666" s="79"/>
      <c r="N2666" s="79"/>
      <c r="O2666" s="79"/>
      <c r="P2666" s="79"/>
      <c r="Q2666" s="79"/>
      <c r="R2666" s="79"/>
      <c r="S2666" s="79"/>
      <c r="T2666" s="79"/>
    </row>
    <row r="2667" spans="2:20">
      <c r="B2667" s="79"/>
      <c r="C2667" s="79"/>
      <c r="D2667" s="79"/>
      <c r="E2667" s="79"/>
      <c r="F2667" s="79"/>
      <c r="G2667" s="79"/>
      <c r="H2667" s="79"/>
      <c r="I2667" s="79"/>
      <c r="J2667" s="79"/>
      <c r="K2667" s="79"/>
      <c r="L2667" s="79"/>
      <c r="M2667" s="79"/>
      <c r="N2667" s="79"/>
      <c r="O2667" s="79"/>
      <c r="P2667" s="79"/>
      <c r="Q2667" s="79"/>
      <c r="R2667" s="79"/>
      <c r="S2667" s="79"/>
      <c r="T2667" s="79"/>
    </row>
    <row r="2668" spans="2:20">
      <c r="B2668" s="79"/>
      <c r="C2668" s="79"/>
      <c r="D2668" s="79"/>
      <c r="E2668" s="79"/>
      <c r="F2668" s="79"/>
      <c r="G2668" s="79"/>
      <c r="H2668" s="79"/>
      <c r="I2668" s="79"/>
      <c r="J2668" s="79"/>
      <c r="K2668" s="79"/>
      <c r="L2668" s="79"/>
      <c r="M2668" s="79"/>
      <c r="N2668" s="79"/>
      <c r="O2668" s="79"/>
      <c r="P2668" s="79"/>
      <c r="Q2668" s="79"/>
      <c r="R2668" s="79"/>
      <c r="S2668" s="79"/>
      <c r="T2668" s="79"/>
    </row>
    <row r="2669" spans="2:20">
      <c r="B2669" s="79"/>
      <c r="C2669" s="79"/>
      <c r="D2669" s="79"/>
      <c r="E2669" s="79"/>
      <c r="F2669" s="79"/>
      <c r="G2669" s="79"/>
      <c r="H2669" s="79"/>
      <c r="I2669" s="79"/>
      <c r="J2669" s="79"/>
      <c r="K2669" s="79"/>
      <c r="L2669" s="79"/>
      <c r="M2669" s="79"/>
      <c r="N2669" s="79"/>
      <c r="O2669" s="79"/>
      <c r="P2669" s="79"/>
      <c r="Q2669" s="79"/>
      <c r="R2669" s="79"/>
      <c r="S2669" s="79"/>
      <c r="T2669" s="79"/>
    </row>
    <row r="2670" spans="2:20">
      <c r="B2670" s="79"/>
      <c r="C2670" s="79"/>
      <c r="D2670" s="79"/>
      <c r="E2670" s="79"/>
      <c r="F2670" s="79"/>
      <c r="G2670" s="79"/>
      <c r="H2670" s="79"/>
      <c r="I2670" s="79"/>
      <c r="J2670" s="79"/>
      <c r="K2670" s="79"/>
      <c r="L2670" s="79"/>
      <c r="M2670" s="79"/>
      <c r="N2670" s="79"/>
      <c r="O2670" s="79"/>
      <c r="P2670" s="79"/>
      <c r="Q2670" s="79"/>
      <c r="R2670" s="79"/>
      <c r="S2670" s="79"/>
      <c r="T2670" s="79"/>
    </row>
    <row r="2671" spans="2:20">
      <c r="B2671" s="79"/>
      <c r="C2671" s="79"/>
      <c r="D2671" s="79"/>
      <c r="E2671" s="79"/>
      <c r="F2671" s="79"/>
      <c r="G2671" s="79"/>
      <c r="H2671" s="79"/>
      <c r="I2671" s="79"/>
      <c r="J2671" s="79"/>
      <c r="K2671" s="79"/>
      <c r="L2671" s="79"/>
      <c r="M2671" s="79"/>
      <c r="N2671" s="79"/>
      <c r="O2671" s="79"/>
      <c r="P2671" s="79"/>
      <c r="Q2671" s="79"/>
      <c r="R2671" s="79"/>
      <c r="S2671" s="79"/>
      <c r="T2671" s="79"/>
    </row>
    <row r="2672" spans="2:20">
      <c r="B2672" s="79"/>
      <c r="C2672" s="79"/>
      <c r="D2672" s="79"/>
      <c r="E2672" s="79"/>
      <c r="F2672" s="79"/>
      <c r="G2672" s="79"/>
      <c r="H2672" s="79"/>
      <c r="I2672" s="79"/>
      <c r="J2672" s="79"/>
      <c r="K2672" s="79"/>
      <c r="L2672" s="79"/>
      <c r="M2672" s="79"/>
      <c r="N2672" s="79"/>
      <c r="O2672" s="79"/>
      <c r="P2672" s="79"/>
      <c r="Q2672" s="79"/>
      <c r="R2672" s="79"/>
      <c r="S2672" s="79"/>
      <c r="T2672" s="79"/>
    </row>
    <row r="2673" spans="2:20">
      <c r="B2673" s="79"/>
      <c r="C2673" s="79"/>
      <c r="D2673" s="79"/>
      <c r="E2673" s="79"/>
      <c r="F2673" s="79"/>
      <c r="G2673" s="79"/>
      <c r="H2673" s="79"/>
      <c r="I2673" s="79"/>
      <c r="J2673" s="79"/>
      <c r="K2673" s="79"/>
      <c r="L2673" s="79"/>
      <c r="M2673" s="79"/>
      <c r="N2673" s="79"/>
      <c r="O2673" s="79"/>
      <c r="P2673" s="79"/>
      <c r="Q2673" s="79"/>
      <c r="R2673" s="79"/>
      <c r="S2673" s="79"/>
      <c r="T2673" s="79"/>
    </row>
    <row r="2674" spans="2:20">
      <c r="B2674" s="79"/>
      <c r="C2674" s="79"/>
      <c r="D2674" s="79"/>
      <c r="E2674" s="79"/>
      <c r="F2674" s="79"/>
      <c r="G2674" s="79"/>
      <c r="H2674" s="79"/>
      <c r="I2674" s="79"/>
      <c r="J2674" s="79"/>
      <c r="K2674" s="79"/>
      <c r="L2674" s="79"/>
      <c r="M2674" s="79"/>
      <c r="N2674" s="79"/>
      <c r="O2674" s="79"/>
      <c r="P2674" s="79"/>
      <c r="Q2674" s="79"/>
      <c r="R2674" s="79"/>
      <c r="S2674" s="79"/>
      <c r="T2674" s="79"/>
    </row>
    <row r="2675" spans="2:20">
      <c r="B2675" s="79"/>
      <c r="C2675" s="79"/>
      <c r="D2675" s="79"/>
      <c r="E2675" s="79"/>
      <c r="F2675" s="79"/>
      <c r="G2675" s="79"/>
      <c r="H2675" s="79"/>
      <c r="I2675" s="79"/>
      <c r="J2675" s="79"/>
      <c r="K2675" s="79"/>
      <c r="L2675" s="79"/>
      <c r="M2675" s="79"/>
      <c r="N2675" s="79"/>
      <c r="O2675" s="79"/>
      <c r="P2675" s="79"/>
      <c r="Q2675" s="79"/>
      <c r="R2675" s="79"/>
      <c r="S2675" s="79"/>
      <c r="T2675" s="79"/>
    </row>
    <row r="2676" spans="2:20">
      <c r="B2676" s="79"/>
      <c r="C2676" s="79"/>
      <c r="D2676" s="79"/>
      <c r="E2676" s="79"/>
      <c r="F2676" s="79"/>
      <c r="G2676" s="79"/>
      <c r="H2676" s="79"/>
      <c r="I2676" s="79"/>
      <c r="J2676" s="79"/>
      <c r="K2676" s="79"/>
      <c r="L2676" s="79"/>
      <c r="M2676" s="79"/>
      <c r="N2676" s="79"/>
      <c r="O2676" s="79"/>
      <c r="P2676" s="79"/>
      <c r="Q2676" s="79"/>
      <c r="R2676" s="79"/>
      <c r="S2676" s="79"/>
      <c r="T2676" s="79"/>
    </row>
    <row r="2677" spans="2:20">
      <c r="B2677" s="79"/>
      <c r="C2677" s="79"/>
      <c r="D2677" s="79"/>
      <c r="E2677" s="79"/>
      <c r="F2677" s="79"/>
      <c r="G2677" s="79"/>
      <c r="H2677" s="79"/>
      <c r="I2677" s="79"/>
      <c r="J2677" s="79"/>
      <c r="K2677" s="79"/>
      <c r="L2677" s="79"/>
      <c r="M2677" s="79"/>
      <c r="N2677" s="79"/>
      <c r="O2677" s="79"/>
      <c r="P2677" s="79"/>
      <c r="Q2677" s="79"/>
      <c r="R2677" s="79"/>
      <c r="S2677" s="79"/>
      <c r="T2677" s="79"/>
    </row>
    <row r="2678" spans="2:20">
      <c r="B2678" s="79"/>
      <c r="C2678" s="79"/>
      <c r="D2678" s="79"/>
      <c r="E2678" s="79"/>
      <c r="F2678" s="79"/>
      <c r="G2678" s="79"/>
      <c r="H2678" s="79"/>
      <c r="I2678" s="79"/>
      <c r="J2678" s="79"/>
      <c r="K2678" s="79"/>
      <c r="L2678" s="79"/>
      <c r="M2678" s="79"/>
      <c r="N2678" s="79"/>
      <c r="O2678" s="79"/>
      <c r="P2678" s="79"/>
      <c r="Q2678" s="79"/>
      <c r="R2678" s="79"/>
      <c r="S2678" s="79"/>
      <c r="T2678" s="79"/>
    </row>
    <row r="2679" spans="2:20">
      <c r="B2679" s="79"/>
      <c r="C2679" s="79"/>
      <c r="D2679" s="79"/>
      <c r="E2679" s="79"/>
      <c r="F2679" s="79"/>
      <c r="G2679" s="79"/>
      <c r="H2679" s="79"/>
      <c r="I2679" s="79"/>
      <c r="J2679" s="79"/>
      <c r="K2679" s="79"/>
      <c r="L2679" s="79"/>
      <c r="M2679" s="79"/>
      <c r="N2679" s="79"/>
      <c r="O2679" s="79"/>
      <c r="P2679" s="79"/>
      <c r="Q2679" s="79"/>
      <c r="R2679" s="79"/>
      <c r="S2679" s="79"/>
      <c r="T2679" s="79"/>
    </row>
    <row r="2680" spans="2:20">
      <c r="B2680" s="79"/>
      <c r="C2680" s="79"/>
      <c r="D2680" s="79"/>
      <c r="E2680" s="79"/>
      <c r="F2680" s="79"/>
      <c r="G2680" s="79"/>
      <c r="H2680" s="79"/>
      <c r="I2680" s="79"/>
      <c r="J2680" s="79"/>
      <c r="K2680" s="79"/>
      <c r="L2680" s="79"/>
      <c r="M2680" s="79"/>
      <c r="N2680" s="79"/>
      <c r="O2680" s="79"/>
      <c r="P2680" s="79"/>
      <c r="Q2680" s="79"/>
      <c r="R2680" s="79"/>
      <c r="S2680" s="79"/>
      <c r="T2680" s="79"/>
    </row>
    <row r="2681" spans="2:20">
      <c r="B2681" s="79"/>
      <c r="C2681" s="79"/>
      <c r="D2681" s="79"/>
      <c r="E2681" s="79"/>
      <c r="F2681" s="79"/>
      <c r="G2681" s="79"/>
      <c r="H2681" s="79"/>
      <c r="I2681" s="79"/>
      <c r="J2681" s="79"/>
      <c r="K2681" s="79"/>
      <c r="L2681" s="79"/>
      <c r="M2681" s="79"/>
      <c r="N2681" s="79"/>
      <c r="O2681" s="79"/>
      <c r="P2681" s="79"/>
      <c r="Q2681" s="79"/>
      <c r="R2681" s="79"/>
      <c r="S2681" s="79"/>
      <c r="T2681" s="79"/>
    </row>
    <row r="2682" spans="2:20">
      <c r="B2682" s="79"/>
      <c r="C2682" s="79"/>
      <c r="D2682" s="79"/>
      <c r="E2682" s="79"/>
      <c r="F2682" s="79"/>
      <c r="G2682" s="79"/>
      <c r="H2682" s="79"/>
      <c r="I2682" s="79"/>
      <c r="J2682" s="79"/>
      <c r="K2682" s="79"/>
      <c r="L2682" s="79"/>
      <c r="M2682" s="79"/>
      <c r="N2682" s="79"/>
      <c r="O2682" s="79"/>
      <c r="P2682" s="79"/>
      <c r="Q2682" s="79"/>
      <c r="R2682" s="79"/>
      <c r="S2682" s="79"/>
      <c r="T2682" s="79"/>
    </row>
    <row r="2683" spans="2:20">
      <c r="B2683" s="79"/>
      <c r="C2683" s="79"/>
      <c r="D2683" s="79"/>
      <c r="E2683" s="79"/>
      <c r="F2683" s="79"/>
      <c r="G2683" s="79"/>
      <c r="H2683" s="79"/>
      <c r="I2683" s="79"/>
      <c r="J2683" s="79"/>
      <c r="K2683" s="79"/>
      <c r="L2683" s="79"/>
      <c r="M2683" s="79"/>
      <c r="N2683" s="79"/>
      <c r="O2683" s="79"/>
      <c r="P2683" s="79"/>
      <c r="Q2683" s="79"/>
      <c r="R2683" s="79"/>
      <c r="S2683" s="79"/>
      <c r="T2683" s="79"/>
    </row>
    <row r="2684" spans="2:20">
      <c r="B2684" s="79"/>
      <c r="C2684" s="79"/>
      <c r="D2684" s="79"/>
      <c r="E2684" s="79"/>
      <c r="F2684" s="79"/>
      <c r="G2684" s="79"/>
      <c r="H2684" s="79"/>
      <c r="I2684" s="79"/>
      <c r="J2684" s="79"/>
      <c r="K2684" s="79"/>
      <c r="L2684" s="79"/>
      <c r="M2684" s="79"/>
      <c r="N2684" s="79"/>
      <c r="O2684" s="79"/>
      <c r="P2684" s="79"/>
      <c r="Q2684" s="79"/>
      <c r="R2684" s="79"/>
      <c r="S2684" s="79"/>
      <c r="T2684" s="79"/>
    </row>
    <row r="2685" spans="2:20">
      <c r="B2685" s="79"/>
      <c r="C2685" s="79"/>
      <c r="D2685" s="79"/>
      <c r="E2685" s="79"/>
      <c r="F2685" s="79"/>
      <c r="G2685" s="79"/>
      <c r="H2685" s="79"/>
      <c r="I2685" s="79"/>
      <c r="J2685" s="79"/>
      <c r="K2685" s="79"/>
      <c r="L2685" s="79"/>
      <c r="M2685" s="79"/>
      <c r="N2685" s="79"/>
      <c r="O2685" s="79"/>
      <c r="P2685" s="79"/>
      <c r="Q2685" s="79"/>
      <c r="R2685" s="79"/>
      <c r="S2685" s="79"/>
      <c r="T2685" s="79"/>
    </row>
    <row r="2686" spans="2:20">
      <c r="B2686" s="79"/>
      <c r="C2686" s="79"/>
      <c r="D2686" s="79"/>
      <c r="E2686" s="79"/>
      <c r="F2686" s="79"/>
      <c r="G2686" s="79"/>
      <c r="H2686" s="79"/>
      <c r="I2686" s="79"/>
      <c r="J2686" s="79"/>
      <c r="K2686" s="79"/>
      <c r="L2686" s="79"/>
      <c r="M2686" s="79"/>
      <c r="N2686" s="79"/>
      <c r="O2686" s="79"/>
      <c r="P2686" s="79"/>
      <c r="Q2686" s="79"/>
      <c r="R2686" s="79"/>
      <c r="S2686" s="79"/>
      <c r="T2686" s="79"/>
    </row>
    <row r="2687" spans="2:20">
      <c r="B2687" s="79"/>
      <c r="C2687" s="79"/>
      <c r="D2687" s="79"/>
      <c r="E2687" s="79"/>
      <c r="F2687" s="79"/>
      <c r="G2687" s="79"/>
      <c r="H2687" s="79"/>
      <c r="I2687" s="79"/>
      <c r="J2687" s="79"/>
      <c r="K2687" s="79"/>
      <c r="L2687" s="79"/>
      <c r="M2687" s="79"/>
      <c r="N2687" s="79"/>
      <c r="O2687" s="79"/>
      <c r="P2687" s="79"/>
      <c r="Q2687" s="79"/>
      <c r="R2687" s="79"/>
      <c r="S2687" s="79"/>
      <c r="T2687" s="79"/>
    </row>
    <row r="2688" spans="2:20">
      <c r="B2688" s="79"/>
      <c r="C2688" s="79"/>
      <c r="D2688" s="79"/>
      <c r="E2688" s="79"/>
      <c r="F2688" s="79"/>
      <c r="G2688" s="79"/>
      <c r="H2688" s="79"/>
      <c r="I2688" s="79"/>
      <c r="J2688" s="79"/>
      <c r="K2688" s="79"/>
      <c r="L2688" s="79"/>
      <c r="M2688" s="79"/>
      <c r="N2688" s="79"/>
      <c r="O2688" s="79"/>
      <c r="P2688" s="79"/>
      <c r="Q2688" s="79"/>
      <c r="R2688" s="79"/>
      <c r="S2688" s="79"/>
      <c r="T2688" s="79"/>
    </row>
    <row r="2689" spans="2:20">
      <c r="B2689" s="79"/>
      <c r="C2689" s="79"/>
      <c r="D2689" s="79"/>
      <c r="E2689" s="79"/>
      <c r="F2689" s="79"/>
      <c r="G2689" s="79"/>
      <c r="H2689" s="79"/>
      <c r="I2689" s="79"/>
      <c r="J2689" s="79"/>
      <c r="K2689" s="79"/>
      <c r="L2689" s="79"/>
      <c r="M2689" s="79"/>
      <c r="N2689" s="79"/>
      <c r="O2689" s="79"/>
      <c r="P2689" s="79"/>
      <c r="Q2689" s="79"/>
      <c r="R2689" s="79"/>
      <c r="S2689" s="79"/>
      <c r="T2689" s="79"/>
    </row>
    <row r="2690" spans="2:20">
      <c r="B2690" s="79"/>
      <c r="C2690" s="79"/>
      <c r="D2690" s="79"/>
      <c r="E2690" s="79"/>
      <c r="F2690" s="79"/>
      <c r="G2690" s="79"/>
      <c r="H2690" s="79"/>
      <c r="I2690" s="79"/>
      <c r="J2690" s="79"/>
      <c r="K2690" s="79"/>
      <c r="L2690" s="79"/>
      <c r="M2690" s="79"/>
      <c r="N2690" s="79"/>
      <c r="O2690" s="79"/>
      <c r="P2690" s="79"/>
      <c r="Q2690" s="79"/>
      <c r="R2690" s="79"/>
      <c r="S2690" s="79"/>
      <c r="T2690" s="79"/>
    </row>
    <row r="2691" spans="2:20">
      <c r="B2691" s="79"/>
      <c r="C2691" s="79"/>
      <c r="D2691" s="79"/>
      <c r="E2691" s="79"/>
      <c r="F2691" s="79"/>
      <c r="G2691" s="79"/>
      <c r="H2691" s="79"/>
      <c r="I2691" s="79"/>
      <c r="J2691" s="79"/>
      <c r="K2691" s="79"/>
      <c r="L2691" s="79"/>
      <c r="M2691" s="79"/>
      <c r="N2691" s="79"/>
      <c r="O2691" s="79"/>
      <c r="P2691" s="79"/>
      <c r="Q2691" s="79"/>
      <c r="R2691" s="79"/>
      <c r="S2691" s="79"/>
      <c r="T2691" s="79"/>
    </row>
    <row r="2692" spans="2:20">
      <c r="B2692" s="79"/>
      <c r="C2692" s="79"/>
      <c r="D2692" s="79"/>
      <c r="E2692" s="79"/>
      <c r="F2692" s="79"/>
      <c r="G2692" s="79"/>
      <c r="H2692" s="79"/>
      <c r="I2692" s="79"/>
      <c r="J2692" s="79"/>
      <c r="K2692" s="79"/>
      <c r="L2692" s="79"/>
      <c r="M2692" s="79"/>
      <c r="N2692" s="79"/>
      <c r="O2692" s="79"/>
      <c r="P2692" s="79"/>
      <c r="Q2692" s="79"/>
      <c r="R2692" s="79"/>
      <c r="S2692" s="79"/>
      <c r="T2692" s="79"/>
    </row>
    <row r="2693" spans="2:20">
      <c r="B2693" s="79"/>
      <c r="C2693" s="79"/>
      <c r="D2693" s="79"/>
      <c r="E2693" s="79"/>
      <c r="F2693" s="79"/>
      <c r="G2693" s="79"/>
      <c r="H2693" s="79"/>
      <c r="I2693" s="79"/>
      <c r="J2693" s="79"/>
      <c r="K2693" s="79"/>
      <c r="L2693" s="79"/>
      <c r="M2693" s="79"/>
      <c r="N2693" s="79"/>
      <c r="O2693" s="79"/>
      <c r="P2693" s="79"/>
      <c r="Q2693" s="79"/>
      <c r="R2693" s="79"/>
      <c r="S2693" s="79"/>
      <c r="T2693" s="79"/>
    </row>
    <row r="2694" spans="2:20">
      <c r="B2694" s="79"/>
      <c r="C2694" s="79"/>
      <c r="D2694" s="79"/>
      <c r="E2694" s="79"/>
      <c r="F2694" s="79"/>
      <c r="G2694" s="79"/>
      <c r="H2694" s="79"/>
      <c r="I2694" s="79"/>
      <c r="J2694" s="79"/>
      <c r="K2694" s="79"/>
      <c r="L2694" s="79"/>
      <c r="M2694" s="79"/>
      <c r="N2694" s="79"/>
      <c r="O2694" s="79"/>
      <c r="P2694" s="79"/>
      <c r="Q2694" s="79"/>
      <c r="R2694" s="79"/>
      <c r="S2694" s="79"/>
      <c r="T2694" s="79"/>
    </row>
    <row r="2695" spans="2:20">
      <c r="B2695" s="79"/>
      <c r="C2695" s="79"/>
      <c r="D2695" s="79"/>
      <c r="E2695" s="79"/>
      <c r="F2695" s="79"/>
      <c r="G2695" s="79"/>
      <c r="H2695" s="79"/>
      <c r="I2695" s="79"/>
      <c r="J2695" s="79"/>
      <c r="K2695" s="79"/>
      <c r="L2695" s="79"/>
      <c r="M2695" s="79"/>
      <c r="N2695" s="79"/>
      <c r="O2695" s="79"/>
      <c r="P2695" s="79"/>
      <c r="Q2695" s="79"/>
      <c r="R2695" s="79"/>
      <c r="S2695" s="79"/>
      <c r="T2695" s="79"/>
    </row>
    <row r="2696" spans="2:20">
      <c r="B2696" s="79"/>
      <c r="C2696" s="79"/>
      <c r="D2696" s="79"/>
      <c r="E2696" s="79"/>
      <c r="F2696" s="79"/>
      <c r="G2696" s="79"/>
      <c r="H2696" s="79"/>
      <c r="I2696" s="79"/>
      <c r="J2696" s="79"/>
      <c r="K2696" s="79"/>
      <c r="L2696" s="79"/>
      <c r="M2696" s="79"/>
      <c r="N2696" s="79"/>
      <c r="O2696" s="79"/>
      <c r="P2696" s="79"/>
      <c r="Q2696" s="79"/>
      <c r="R2696" s="79"/>
      <c r="S2696" s="79"/>
      <c r="T2696" s="79"/>
    </row>
    <row r="2697" spans="2:20">
      <c r="B2697" s="79"/>
      <c r="C2697" s="79"/>
      <c r="D2697" s="79"/>
      <c r="E2697" s="79"/>
      <c r="F2697" s="79"/>
      <c r="G2697" s="79"/>
      <c r="H2697" s="79"/>
      <c r="I2697" s="79"/>
      <c r="J2697" s="79"/>
      <c r="K2697" s="79"/>
      <c r="L2697" s="79"/>
      <c r="M2697" s="79"/>
      <c r="N2697" s="79"/>
      <c r="O2697" s="79"/>
      <c r="P2697" s="79"/>
      <c r="Q2697" s="79"/>
      <c r="R2697" s="79"/>
      <c r="S2697" s="79"/>
      <c r="T2697" s="79"/>
    </row>
    <row r="2698" spans="2:20">
      <c r="B2698" s="79"/>
      <c r="C2698" s="79"/>
      <c r="D2698" s="79"/>
      <c r="E2698" s="79"/>
      <c r="F2698" s="79"/>
      <c r="G2698" s="79"/>
      <c r="H2698" s="79"/>
      <c r="I2698" s="79"/>
      <c r="J2698" s="79"/>
      <c r="K2698" s="79"/>
      <c r="L2698" s="79"/>
      <c r="M2698" s="79"/>
      <c r="N2698" s="79"/>
      <c r="O2698" s="79"/>
      <c r="P2698" s="79"/>
      <c r="Q2698" s="79"/>
      <c r="R2698" s="79"/>
      <c r="S2698" s="79"/>
      <c r="T2698" s="79"/>
    </row>
    <row r="2699" spans="2:20">
      <c r="B2699" s="79"/>
      <c r="C2699" s="79"/>
      <c r="D2699" s="79"/>
      <c r="E2699" s="79"/>
      <c r="F2699" s="79"/>
      <c r="G2699" s="79"/>
      <c r="H2699" s="79"/>
      <c r="I2699" s="79"/>
      <c r="J2699" s="79"/>
      <c r="K2699" s="79"/>
      <c r="L2699" s="79"/>
      <c r="M2699" s="79"/>
      <c r="N2699" s="79"/>
      <c r="O2699" s="79"/>
      <c r="P2699" s="79"/>
      <c r="Q2699" s="79"/>
      <c r="R2699" s="79"/>
      <c r="S2699" s="79"/>
      <c r="T2699" s="79"/>
    </row>
    <row r="2700" spans="2:20">
      <c r="B2700" s="79"/>
      <c r="C2700" s="79"/>
      <c r="D2700" s="79"/>
      <c r="E2700" s="79"/>
      <c r="F2700" s="79"/>
      <c r="G2700" s="79"/>
      <c r="H2700" s="79"/>
      <c r="I2700" s="79"/>
      <c r="J2700" s="79"/>
      <c r="K2700" s="79"/>
      <c r="L2700" s="79"/>
      <c r="M2700" s="79"/>
      <c r="N2700" s="79"/>
      <c r="O2700" s="79"/>
      <c r="P2700" s="79"/>
      <c r="Q2700" s="79"/>
      <c r="R2700" s="79"/>
      <c r="S2700" s="79"/>
      <c r="T2700" s="79"/>
    </row>
    <row r="2701" spans="2:20">
      <c r="B2701" s="79"/>
      <c r="C2701" s="79"/>
      <c r="D2701" s="79"/>
      <c r="E2701" s="79"/>
      <c r="F2701" s="79"/>
      <c r="G2701" s="79"/>
      <c r="H2701" s="79"/>
      <c r="I2701" s="79"/>
      <c r="J2701" s="79"/>
      <c r="K2701" s="79"/>
      <c r="L2701" s="79"/>
      <c r="M2701" s="79"/>
      <c r="N2701" s="79"/>
      <c r="O2701" s="79"/>
      <c r="P2701" s="79"/>
      <c r="Q2701" s="79"/>
      <c r="R2701" s="79"/>
      <c r="S2701" s="79"/>
      <c r="T2701" s="79"/>
    </row>
    <row r="2702" spans="2:20">
      <c r="B2702" s="79"/>
      <c r="C2702" s="79"/>
      <c r="D2702" s="79"/>
      <c r="E2702" s="79"/>
      <c r="F2702" s="79"/>
      <c r="G2702" s="79"/>
      <c r="H2702" s="79"/>
      <c r="I2702" s="79"/>
      <c r="J2702" s="79"/>
      <c r="K2702" s="79"/>
      <c r="L2702" s="79"/>
      <c r="M2702" s="79"/>
      <c r="N2702" s="79"/>
      <c r="O2702" s="79"/>
      <c r="P2702" s="79"/>
      <c r="Q2702" s="79"/>
      <c r="R2702" s="79"/>
      <c r="S2702" s="79"/>
      <c r="T2702" s="79"/>
    </row>
    <row r="2703" spans="2:20">
      <c r="B2703" s="79"/>
      <c r="C2703" s="79"/>
      <c r="D2703" s="79"/>
      <c r="E2703" s="79"/>
      <c r="F2703" s="79"/>
      <c r="G2703" s="79"/>
      <c r="H2703" s="79"/>
      <c r="I2703" s="79"/>
      <c r="J2703" s="79"/>
      <c r="K2703" s="79"/>
      <c r="L2703" s="79"/>
      <c r="M2703" s="79"/>
      <c r="N2703" s="79"/>
      <c r="O2703" s="79"/>
      <c r="P2703" s="79"/>
      <c r="Q2703" s="79"/>
      <c r="R2703" s="79"/>
      <c r="S2703" s="79"/>
      <c r="T2703" s="79"/>
    </row>
    <row r="2704" spans="2:20">
      <c r="B2704" s="79"/>
      <c r="C2704" s="79"/>
      <c r="D2704" s="79"/>
      <c r="E2704" s="79"/>
      <c r="F2704" s="79"/>
      <c r="G2704" s="79"/>
      <c r="H2704" s="79"/>
      <c r="I2704" s="79"/>
      <c r="J2704" s="79"/>
      <c r="K2704" s="79"/>
      <c r="L2704" s="79"/>
      <c r="M2704" s="79"/>
      <c r="N2704" s="79"/>
      <c r="O2704" s="79"/>
      <c r="P2704" s="79"/>
      <c r="Q2704" s="79"/>
      <c r="R2704" s="79"/>
      <c r="S2704" s="79"/>
      <c r="T2704" s="79"/>
    </row>
    <row r="2705" spans="2:20">
      <c r="B2705" s="79"/>
      <c r="C2705" s="79"/>
      <c r="D2705" s="79"/>
      <c r="E2705" s="79"/>
      <c r="F2705" s="79"/>
      <c r="G2705" s="79"/>
      <c r="H2705" s="79"/>
      <c r="I2705" s="79"/>
      <c r="J2705" s="79"/>
      <c r="K2705" s="79"/>
      <c r="L2705" s="79"/>
      <c r="M2705" s="79"/>
      <c r="N2705" s="79"/>
      <c r="O2705" s="79"/>
      <c r="P2705" s="79"/>
      <c r="Q2705" s="79"/>
      <c r="R2705" s="79"/>
      <c r="S2705" s="79"/>
      <c r="T2705" s="79"/>
    </row>
    <row r="2706" spans="2:20">
      <c r="B2706" s="79"/>
      <c r="C2706" s="79"/>
      <c r="D2706" s="79"/>
      <c r="E2706" s="79"/>
      <c r="F2706" s="79"/>
      <c r="G2706" s="79"/>
      <c r="H2706" s="79"/>
      <c r="I2706" s="79"/>
      <c r="J2706" s="79"/>
      <c r="K2706" s="79"/>
      <c r="L2706" s="79"/>
      <c r="M2706" s="79"/>
      <c r="N2706" s="79"/>
      <c r="O2706" s="79"/>
      <c r="P2706" s="79"/>
      <c r="Q2706" s="79"/>
      <c r="R2706" s="79"/>
      <c r="S2706" s="79"/>
      <c r="T2706" s="79"/>
    </row>
    <row r="2707" spans="2:20">
      <c r="B2707" s="79"/>
      <c r="C2707" s="79"/>
      <c r="D2707" s="79"/>
      <c r="E2707" s="79"/>
      <c r="F2707" s="79"/>
      <c r="G2707" s="79"/>
      <c r="H2707" s="79"/>
      <c r="I2707" s="79"/>
      <c r="J2707" s="79"/>
      <c r="K2707" s="79"/>
      <c r="L2707" s="79"/>
      <c r="M2707" s="79"/>
      <c r="N2707" s="79"/>
      <c r="O2707" s="79"/>
      <c r="P2707" s="79"/>
      <c r="Q2707" s="79"/>
      <c r="R2707" s="79"/>
      <c r="S2707" s="79"/>
      <c r="T2707" s="79"/>
    </row>
    <row r="2708" spans="2:20">
      <c r="B2708" s="79"/>
      <c r="C2708" s="79"/>
      <c r="D2708" s="79"/>
      <c r="E2708" s="79"/>
      <c r="F2708" s="79"/>
      <c r="G2708" s="79"/>
      <c r="H2708" s="79"/>
      <c r="I2708" s="79"/>
      <c r="J2708" s="79"/>
      <c r="K2708" s="79"/>
      <c r="L2708" s="79"/>
      <c r="M2708" s="79"/>
      <c r="N2708" s="79"/>
      <c r="O2708" s="79"/>
      <c r="P2708" s="79"/>
      <c r="Q2708" s="79"/>
      <c r="R2708" s="79"/>
      <c r="S2708" s="79"/>
      <c r="T2708" s="79"/>
    </row>
    <row r="2709" spans="2:20">
      <c r="B2709" s="79"/>
      <c r="C2709" s="79"/>
      <c r="D2709" s="79"/>
      <c r="E2709" s="79"/>
      <c r="F2709" s="79"/>
      <c r="G2709" s="79"/>
      <c r="H2709" s="79"/>
      <c r="I2709" s="79"/>
      <c r="J2709" s="79"/>
      <c r="K2709" s="79"/>
      <c r="L2709" s="79"/>
      <c r="M2709" s="79"/>
      <c r="N2709" s="79"/>
      <c r="O2709" s="79"/>
      <c r="P2709" s="79"/>
      <c r="Q2709" s="79"/>
      <c r="R2709" s="79"/>
      <c r="S2709" s="79"/>
      <c r="T2709" s="79"/>
    </row>
    <row r="2710" spans="2:20">
      <c r="B2710" s="79"/>
      <c r="C2710" s="79"/>
      <c r="D2710" s="79"/>
      <c r="E2710" s="79"/>
      <c r="F2710" s="79"/>
      <c r="G2710" s="79"/>
      <c r="H2710" s="79"/>
      <c r="I2710" s="79"/>
      <c r="J2710" s="79"/>
      <c r="K2710" s="79"/>
      <c r="L2710" s="79"/>
      <c r="M2710" s="79"/>
      <c r="N2710" s="79"/>
      <c r="O2710" s="79"/>
      <c r="P2710" s="79"/>
      <c r="Q2710" s="79"/>
      <c r="R2710" s="79"/>
      <c r="S2710" s="79"/>
      <c r="T2710" s="79"/>
    </row>
    <row r="2711" spans="2:20">
      <c r="B2711" s="79"/>
      <c r="C2711" s="79"/>
      <c r="D2711" s="79"/>
      <c r="E2711" s="79"/>
      <c r="F2711" s="79"/>
      <c r="G2711" s="79"/>
      <c r="H2711" s="79"/>
      <c r="I2711" s="79"/>
      <c r="J2711" s="79"/>
      <c r="K2711" s="79"/>
      <c r="L2711" s="79"/>
      <c r="M2711" s="79"/>
      <c r="N2711" s="79"/>
      <c r="O2711" s="79"/>
      <c r="P2711" s="79"/>
      <c r="Q2711" s="79"/>
      <c r="R2711" s="79"/>
      <c r="S2711" s="79"/>
      <c r="T2711" s="79"/>
    </row>
    <row r="2712" spans="2:20">
      <c r="B2712" s="79"/>
      <c r="C2712" s="79"/>
      <c r="D2712" s="79"/>
      <c r="E2712" s="79"/>
      <c r="F2712" s="79"/>
      <c r="G2712" s="79"/>
      <c r="H2712" s="79"/>
      <c r="I2712" s="79"/>
      <c r="J2712" s="79"/>
      <c r="K2712" s="79"/>
      <c r="L2712" s="79"/>
      <c r="M2712" s="79"/>
      <c r="N2712" s="79"/>
      <c r="O2712" s="79"/>
      <c r="P2712" s="79"/>
      <c r="Q2712" s="79"/>
      <c r="R2712" s="79"/>
      <c r="S2712" s="79"/>
      <c r="T2712" s="79"/>
    </row>
    <row r="2713" spans="2:20">
      <c r="B2713" s="79"/>
      <c r="C2713" s="79"/>
      <c r="D2713" s="79"/>
      <c r="E2713" s="79"/>
      <c r="F2713" s="79"/>
      <c r="G2713" s="79"/>
      <c r="H2713" s="79"/>
      <c r="I2713" s="79"/>
      <c r="J2713" s="79"/>
      <c r="K2713" s="79"/>
      <c r="L2713" s="79"/>
      <c r="M2713" s="79"/>
      <c r="N2713" s="79"/>
      <c r="O2713" s="79"/>
      <c r="P2713" s="79"/>
      <c r="Q2713" s="79"/>
      <c r="R2713" s="79"/>
      <c r="S2713" s="79"/>
      <c r="T2713" s="79"/>
    </row>
    <row r="2714" spans="2:20">
      <c r="B2714" s="79"/>
      <c r="C2714" s="79"/>
      <c r="D2714" s="79"/>
      <c r="E2714" s="79"/>
      <c r="F2714" s="79"/>
      <c r="G2714" s="79"/>
      <c r="H2714" s="79"/>
      <c r="I2714" s="79"/>
      <c r="J2714" s="79"/>
      <c r="K2714" s="79"/>
      <c r="L2714" s="79"/>
      <c r="M2714" s="79"/>
      <c r="N2714" s="79"/>
      <c r="O2714" s="79"/>
      <c r="P2714" s="79"/>
      <c r="Q2714" s="79"/>
      <c r="R2714" s="79"/>
      <c r="S2714" s="79"/>
      <c r="T2714" s="79"/>
    </row>
    <row r="2715" spans="2:20">
      <c r="B2715" s="79"/>
      <c r="C2715" s="79"/>
      <c r="D2715" s="79"/>
      <c r="E2715" s="79"/>
      <c r="F2715" s="79"/>
      <c r="G2715" s="79"/>
      <c r="H2715" s="79"/>
      <c r="I2715" s="79"/>
      <c r="J2715" s="79"/>
      <c r="K2715" s="79"/>
      <c r="L2715" s="79"/>
      <c r="M2715" s="79"/>
      <c r="N2715" s="79"/>
      <c r="O2715" s="79"/>
      <c r="P2715" s="79"/>
      <c r="Q2715" s="79"/>
      <c r="R2715" s="79"/>
      <c r="S2715" s="79"/>
      <c r="T2715" s="79"/>
    </row>
    <row r="2716" spans="2:20">
      <c r="B2716" s="79"/>
      <c r="C2716" s="79"/>
      <c r="D2716" s="79"/>
      <c r="E2716" s="79"/>
      <c r="F2716" s="79"/>
      <c r="G2716" s="79"/>
      <c r="H2716" s="79"/>
      <c r="I2716" s="79"/>
      <c r="J2716" s="79"/>
      <c r="K2716" s="79"/>
      <c r="L2716" s="79"/>
      <c r="M2716" s="79"/>
      <c r="N2716" s="79"/>
      <c r="O2716" s="79"/>
      <c r="P2716" s="79"/>
      <c r="Q2716" s="79"/>
      <c r="R2716" s="79"/>
      <c r="S2716" s="79"/>
      <c r="T2716" s="79"/>
    </row>
    <row r="2717" spans="2:20">
      <c r="B2717" s="79"/>
      <c r="C2717" s="79"/>
      <c r="D2717" s="79"/>
      <c r="E2717" s="79"/>
      <c r="F2717" s="79"/>
      <c r="G2717" s="79"/>
      <c r="H2717" s="79"/>
      <c r="I2717" s="79"/>
      <c r="J2717" s="79"/>
      <c r="K2717" s="79"/>
      <c r="L2717" s="79"/>
      <c r="M2717" s="79"/>
      <c r="N2717" s="79"/>
      <c r="O2717" s="79"/>
      <c r="P2717" s="79"/>
      <c r="Q2717" s="79"/>
      <c r="R2717" s="79"/>
      <c r="S2717" s="79"/>
      <c r="T2717" s="79"/>
    </row>
    <row r="2718" spans="2:20">
      <c r="B2718" s="79"/>
      <c r="C2718" s="79"/>
      <c r="D2718" s="79"/>
      <c r="E2718" s="79"/>
      <c r="F2718" s="79"/>
      <c r="G2718" s="79"/>
      <c r="H2718" s="79"/>
      <c r="I2718" s="79"/>
      <c r="J2718" s="79"/>
      <c r="K2718" s="79"/>
      <c r="L2718" s="79"/>
      <c r="M2718" s="79"/>
      <c r="N2718" s="79"/>
      <c r="O2718" s="79"/>
      <c r="P2718" s="79"/>
      <c r="Q2718" s="79"/>
      <c r="R2718" s="79"/>
      <c r="S2718" s="79"/>
      <c r="T2718" s="79"/>
    </row>
    <row r="2719" spans="2:20">
      <c r="B2719" s="79"/>
      <c r="C2719" s="79"/>
      <c r="D2719" s="79"/>
      <c r="E2719" s="79"/>
      <c r="F2719" s="79"/>
      <c r="G2719" s="79"/>
      <c r="H2719" s="79"/>
      <c r="I2719" s="79"/>
      <c r="J2719" s="79"/>
      <c r="K2719" s="79"/>
      <c r="L2719" s="79"/>
      <c r="M2719" s="79"/>
      <c r="N2719" s="79"/>
      <c r="O2719" s="79"/>
      <c r="P2719" s="79"/>
      <c r="Q2719" s="79"/>
      <c r="R2719" s="79"/>
      <c r="S2719" s="79"/>
      <c r="T2719" s="79"/>
    </row>
    <row r="2720" spans="2:20">
      <c r="B2720" s="79"/>
      <c r="C2720" s="79"/>
      <c r="D2720" s="79"/>
      <c r="E2720" s="79"/>
      <c r="F2720" s="79"/>
      <c r="G2720" s="79"/>
      <c r="H2720" s="79"/>
      <c r="I2720" s="79"/>
      <c r="J2720" s="79"/>
      <c r="K2720" s="79"/>
      <c r="L2720" s="79"/>
      <c r="M2720" s="79"/>
      <c r="N2720" s="79"/>
      <c r="O2720" s="79"/>
      <c r="P2720" s="79"/>
      <c r="Q2720" s="79"/>
      <c r="R2720" s="79"/>
      <c r="S2720" s="79"/>
      <c r="T2720" s="79"/>
    </row>
    <row r="2721" spans="2:20">
      <c r="B2721" s="79"/>
      <c r="C2721" s="79"/>
      <c r="D2721" s="79"/>
      <c r="E2721" s="79"/>
      <c r="F2721" s="79"/>
      <c r="G2721" s="79"/>
      <c r="H2721" s="79"/>
      <c r="I2721" s="79"/>
      <c r="J2721" s="79"/>
      <c r="K2721" s="79"/>
      <c r="L2721" s="79"/>
      <c r="M2721" s="79"/>
      <c r="N2721" s="79"/>
      <c r="O2721" s="79"/>
      <c r="P2721" s="79"/>
      <c r="Q2721" s="79"/>
      <c r="R2721" s="79"/>
      <c r="S2721" s="79"/>
      <c r="T2721" s="79"/>
    </row>
    <row r="2722" spans="2:20">
      <c r="B2722" s="79"/>
      <c r="C2722" s="79"/>
      <c r="D2722" s="79"/>
      <c r="E2722" s="79"/>
      <c r="F2722" s="79"/>
      <c r="G2722" s="79"/>
      <c r="H2722" s="79"/>
      <c r="I2722" s="79"/>
      <c r="J2722" s="79"/>
      <c r="K2722" s="79"/>
      <c r="L2722" s="79"/>
      <c r="M2722" s="79"/>
      <c r="N2722" s="79"/>
      <c r="O2722" s="79"/>
      <c r="P2722" s="79"/>
      <c r="Q2722" s="79"/>
      <c r="R2722" s="79"/>
      <c r="S2722" s="79"/>
      <c r="T2722" s="79"/>
    </row>
    <row r="2723" spans="2:20">
      <c r="B2723" s="79"/>
      <c r="C2723" s="79"/>
      <c r="D2723" s="79"/>
      <c r="E2723" s="79"/>
      <c r="F2723" s="79"/>
      <c r="G2723" s="79"/>
      <c r="H2723" s="79"/>
      <c r="I2723" s="79"/>
      <c r="J2723" s="79"/>
      <c r="K2723" s="79"/>
      <c r="L2723" s="79"/>
      <c r="M2723" s="79"/>
      <c r="N2723" s="79"/>
      <c r="O2723" s="79"/>
      <c r="P2723" s="79"/>
      <c r="Q2723" s="79"/>
      <c r="R2723" s="79"/>
      <c r="S2723" s="79"/>
      <c r="T2723" s="79"/>
    </row>
    <row r="2724" spans="2:20">
      <c r="B2724" s="79"/>
      <c r="C2724" s="79"/>
      <c r="D2724" s="79"/>
      <c r="E2724" s="79"/>
      <c r="F2724" s="79"/>
      <c r="G2724" s="79"/>
      <c r="H2724" s="79"/>
      <c r="I2724" s="79"/>
      <c r="J2724" s="79"/>
      <c r="K2724" s="79"/>
      <c r="L2724" s="79"/>
      <c r="M2724" s="79"/>
      <c r="N2724" s="79"/>
      <c r="O2724" s="79"/>
      <c r="P2724" s="79"/>
      <c r="Q2724" s="79"/>
      <c r="R2724" s="79"/>
      <c r="S2724" s="79"/>
      <c r="T2724" s="79"/>
    </row>
    <row r="2725" spans="2:20">
      <c r="B2725" s="79"/>
      <c r="C2725" s="79"/>
      <c r="D2725" s="79"/>
      <c r="E2725" s="79"/>
      <c r="F2725" s="79"/>
      <c r="G2725" s="79"/>
      <c r="H2725" s="79"/>
      <c r="I2725" s="79"/>
      <c r="J2725" s="79"/>
      <c r="K2725" s="79"/>
      <c r="L2725" s="79"/>
      <c r="M2725" s="79"/>
      <c r="N2725" s="79"/>
      <c r="O2725" s="79"/>
      <c r="P2725" s="79"/>
      <c r="Q2725" s="79"/>
      <c r="R2725" s="79"/>
      <c r="S2725" s="79"/>
      <c r="T2725" s="79"/>
    </row>
    <row r="2726" spans="2:20">
      <c r="B2726" s="79"/>
      <c r="C2726" s="79"/>
      <c r="D2726" s="79"/>
      <c r="E2726" s="79"/>
      <c r="F2726" s="79"/>
      <c r="G2726" s="79"/>
      <c r="H2726" s="79"/>
      <c r="I2726" s="79"/>
      <c r="J2726" s="79"/>
      <c r="K2726" s="79"/>
      <c r="L2726" s="79"/>
      <c r="M2726" s="79"/>
      <c r="N2726" s="79"/>
      <c r="O2726" s="79"/>
      <c r="P2726" s="79"/>
      <c r="Q2726" s="79"/>
      <c r="R2726" s="79"/>
      <c r="S2726" s="79"/>
      <c r="T2726" s="79"/>
    </row>
    <row r="2727" spans="2:20">
      <c r="B2727" s="79"/>
      <c r="C2727" s="79"/>
      <c r="D2727" s="79"/>
      <c r="E2727" s="79"/>
      <c r="F2727" s="79"/>
      <c r="G2727" s="79"/>
      <c r="H2727" s="79"/>
      <c r="I2727" s="79"/>
      <c r="J2727" s="79"/>
      <c r="K2727" s="79"/>
      <c r="L2727" s="79"/>
      <c r="M2727" s="79"/>
      <c r="N2727" s="79"/>
      <c r="O2727" s="79"/>
      <c r="P2727" s="79"/>
      <c r="Q2727" s="79"/>
      <c r="R2727" s="79"/>
      <c r="S2727" s="79"/>
      <c r="T2727" s="79"/>
    </row>
    <row r="2728" spans="2:20">
      <c r="B2728" s="79"/>
      <c r="C2728" s="79"/>
      <c r="D2728" s="79"/>
      <c r="E2728" s="79"/>
      <c r="F2728" s="79"/>
      <c r="G2728" s="79"/>
      <c r="H2728" s="79"/>
      <c r="I2728" s="79"/>
      <c r="J2728" s="79"/>
      <c r="K2728" s="79"/>
      <c r="L2728" s="79"/>
      <c r="M2728" s="79"/>
      <c r="N2728" s="79"/>
      <c r="O2728" s="79"/>
      <c r="P2728" s="79"/>
      <c r="Q2728" s="79"/>
      <c r="R2728" s="79"/>
      <c r="S2728" s="79"/>
      <c r="T2728" s="79"/>
    </row>
    <row r="2729" spans="2:20">
      <c r="B2729" s="79"/>
      <c r="C2729" s="79"/>
      <c r="D2729" s="79"/>
      <c r="E2729" s="79"/>
      <c r="F2729" s="79"/>
      <c r="G2729" s="79"/>
      <c r="H2729" s="79"/>
      <c r="I2729" s="79"/>
      <c r="J2729" s="79"/>
      <c r="K2729" s="79"/>
      <c r="L2729" s="79"/>
      <c r="M2729" s="79"/>
      <c r="N2729" s="79"/>
      <c r="O2729" s="79"/>
      <c r="P2729" s="79"/>
      <c r="Q2729" s="79"/>
      <c r="R2729" s="79"/>
      <c r="S2729" s="79"/>
      <c r="T2729" s="79"/>
    </row>
    <row r="2730" spans="2:20">
      <c r="B2730" s="79"/>
      <c r="C2730" s="79"/>
      <c r="D2730" s="79"/>
      <c r="E2730" s="79"/>
      <c r="F2730" s="79"/>
      <c r="G2730" s="79"/>
      <c r="H2730" s="79"/>
      <c r="I2730" s="79"/>
      <c r="J2730" s="79"/>
      <c r="K2730" s="79"/>
      <c r="L2730" s="79"/>
      <c r="M2730" s="79"/>
      <c r="N2730" s="79"/>
      <c r="O2730" s="79"/>
      <c r="P2730" s="79"/>
      <c r="Q2730" s="79"/>
      <c r="R2730" s="79"/>
      <c r="S2730" s="79"/>
      <c r="T2730" s="79"/>
    </row>
    <row r="2731" spans="2:20">
      <c r="B2731" s="79"/>
      <c r="C2731" s="79"/>
      <c r="D2731" s="79"/>
      <c r="E2731" s="79"/>
      <c r="F2731" s="79"/>
      <c r="G2731" s="79"/>
      <c r="H2731" s="79"/>
      <c r="I2731" s="79"/>
      <c r="J2731" s="79"/>
      <c r="K2731" s="79"/>
      <c r="L2731" s="79"/>
      <c r="M2731" s="79"/>
      <c r="N2731" s="79"/>
      <c r="O2731" s="79"/>
      <c r="P2731" s="79"/>
      <c r="Q2731" s="79"/>
      <c r="R2731" s="79"/>
      <c r="S2731" s="79"/>
      <c r="T2731" s="79"/>
    </row>
    <row r="2732" spans="2:20">
      <c r="B2732" s="79"/>
      <c r="C2732" s="79"/>
      <c r="D2732" s="79"/>
      <c r="E2732" s="79"/>
      <c r="F2732" s="79"/>
      <c r="G2732" s="79"/>
      <c r="H2732" s="79"/>
      <c r="I2732" s="79"/>
      <c r="J2732" s="79"/>
      <c r="K2732" s="79"/>
      <c r="L2732" s="79"/>
      <c r="M2732" s="79"/>
      <c r="N2732" s="79"/>
      <c r="O2732" s="79"/>
      <c r="P2732" s="79"/>
      <c r="Q2732" s="79"/>
      <c r="R2732" s="79"/>
      <c r="S2732" s="79"/>
      <c r="T2732" s="79"/>
    </row>
    <row r="2733" spans="2:20">
      <c r="B2733" s="79"/>
      <c r="C2733" s="79"/>
      <c r="D2733" s="79"/>
      <c r="E2733" s="79"/>
      <c r="F2733" s="79"/>
      <c r="G2733" s="79"/>
      <c r="H2733" s="79"/>
      <c r="I2733" s="79"/>
      <c r="J2733" s="79"/>
      <c r="K2733" s="79"/>
      <c r="L2733" s="79"/>
      <c r="M2733" s="79"/>
      <c r="N2733" s="79"/>
      <c r="O2733" s="79"/>
      <c r="P2733" s="79"/>
      <c r="Q2733" s="79"/>
      <c r="R2733" s="79"/>
      <c r="S2733" s="79"/>
      <c r="T2733" s="79"/>
    </row>
    <row r="2734" spans="2:20">
      <c r="B2734" s="79"/>
      <c r="C2734" s="79"/>
      <c r="D2734" s="79"/>
      <c r="E2734" s="79"/>
      <c r="F2734" s="79"/>
      <c r="G2734" s="79"/>
      <c r="H2734" s="79"/>
      <c r="I2734" s="79"/>
      <c r="J2734" s="79"/>
      <c r="K2734" s="79"/>
      <c r="L2734" s="79"/>
      <c r="M2734" s="79"/>
      <c r="N2734" s="79"/>
      <c r="O2734" s="79"/>
      <c r="P2734" s="79"/>
      <c r="Q2734" s="79"/>
      <c r="R2734" s="79"/>
      <c r="S2734" s="79"/>
      <c r="T2734" s="79"/>
    </row>
    <row r="2735" spans="2:20">
      <c r="B2735" s="79"/>
      <c r="C2735" s="79"/>
      <c r="D2735" s="79"/>
      <c r="E2735" s="79"/>
      <c r="F2735" s="79"/>
      <c r="G2735" s="79"/>
      <c r="H2735" s="79"/>
      <c r="I2735" s="79"/>
      <c r="J2735" s="79"/>
      <c r="K2735" s="79"/>
      <c r="L2735" s="79"/>
      <c r="M2735" s="79"/>
      <c r="N2735" s="79"/>
      <c r="O2735" s="79"/>
      <c r="P2735" s="79"/>
      <c r="Q2735" s="79"/>
      <c r="R2735" s="79"/>
      <c r="S2735" s="79"/>
      <c r="T2735" s="79"/>
    </row>
    <row r="2736" spans="2:20">
      <c r="B2736" s="79"/>
      <c r="C2736" s="79"/>
      <c r="D2736" s="79"/>
      <c r="E2736" s="79"/>
      <c r="F2736" s="79"/>
      <c r="G2736" s="79"/>
      <c r="H2736" s="79"/>
      <c r="I2736" s="79"/>
      <c r="J2736" s="79"/>
      <c r="K2736" s="79"/>
      <c r="L2736" s="79"/>
      <c r="M2736" s="79"/>
      <c r="N2736" s="79"/>
      <c r="O2736" s="79"/>
      <c r="P2736" s="79"/>
      <c r="Q2736" s="79"/>
      <c r="R2736" s="79"/>
      <c r="S2736" s="79"/>
      <c r="T2736" s="79"/>
    </row>
    <row r="2737" spans="2:20">
      <c r="B2737" s="79"/>
      <c r="C2737" s="79"/>
      <c r="D2737" s="79"/>
      <c r="E2737" s="79"/>
      <c r="F2737" s="79"/>
      <c r="G2737" s="79"/>
      <c r="H2737" s="79"/>
      <c r="I2737" s="79"/>
      <c r="J2737" s="79"/>
      <c r="K2737" s="79"/>
      <c r="L2737" s="79"/>
      <c r="M2737" s="79"/>
      <c r="N2737" s="79"/>
      <c r="O2737" s="79"/>
      <c r="P2737" s="79"/>
      <c r="Q2737" s="79"/>
      <c r="R2737" s="79"/>
      <c r="S2737" s="79"/>
      <c r="T2737" s="79"/>
    </row>
    <row r="2738" spans="2:20">
      <c r="B2738" s="79"/>
      <c r="C2738" s="79"/>
      <c r="D2738" s="79"/>
      <c r="E2738" s="79"/>
      <c r="F2738" s="79"/>
      <c r="G2738" s="79"/>
      <c r="H2738" s="79"/>
      <c r="I2738" s="79"/>
      <c r="J2738" s="79"/>
      <c r="K2738" s="79"/>
      <c r="L2738" s="79"/>
      <c r="M2738" s="79"/>
      <c r="N2738" s="79"/>
      <c r="O2738" s="79"/>
      <c r="P2738" s="79"/>
      <c r="Q2738" s="79"/>
      <c r="R2738" s="79"/>
      <c r="S2738" s="79"/>
      <c r="T2738" s="79"/>
    </row>
    <row r="2739" spans="2:20">
      <c r="B2739" s="79"/>
      <c r="C2739" s="79"/>
      <c r="D2739" s="79"/>
      <c r="E2739" s="79"/>
      <c r="F2739" s="79"/>
      <c r="G2739" s="79"/>
      <c r="H2739" s="79"/>
      <c r="I2739" s="79"/>
      <c r="J2739" s="79"/>
      <c r="K2739" s="79"/>
      <c r="L2739" s="79"/>
      <c r="M2739" s="79"/>
      <c r="N2739" s="79"/>
      <c r="O2739" s="79"/>
      <c r="P2739" s="79"/>
      <c r="Q2739" s="79"/>
      <c r="R2739" s="79"/>
      <c r="S2739" s="79"/>
      <c r="T2739" s="79"/>
    </row>
    <row r="2740" spans="2:20">
      <c r="B2740" s="79"/>
      <c r="C2740" s="79"/>
      <c r="D2740" s="79"/>
      <c r="E2740" s="79"/>
      <c r="F2740" s="79"/>
      <c r="G2740" s="79"/>
      <c r="H2740" s="79"/>
      <c r="I2740" s="79"/>
      <c r="J2740" s="79"/>
      <c r="K2740" s="79"/>
      <c r="L2740" s="79"/>
      <c r="M2740" s="79"/>
      <c r="N2740" s="79"/>
      <c r="O2740" s="79"/>
      <c r="P2740" s="79"/>
      <c r="Q2740" s="79"/>
      <c r="R2740" s="79"/>
      <c r="S2740" s="79"/>
      <c r="T2740" s="79"/>
    </row>
    <row r="2741" spans="2:20">
      <c r="B2741" s="79"/>
      <c r="C2741" s="79"/>
      <c r="D2741" s="79"/>
      <c r="E2741" s="79"/>
      <c r="F2741" s="79"/>
      <c r="G2741" s="79"/>
      <c r="H2741" s="79"/>
      <c r="I2741" s="79"/>
      <c r="J2741" s="79"/>
      <c r="K2741" s="79"/>
      <c r="L2741" s="79"/>
      <c r="M2741" s="79"/>
      <c r="N2741" s="79"/>
      <c r="O2741" s="79"/>
      <c r="P2741" s="79"/>
      <c r="Q2741" s="79"/>
      <c r="R2741" s="79"/>
      <c r="S2741" s="79"/>
      <c r="T2741" s="79"/>
    </row>
    <row r="2742" spans="2:20">
      <c r="B2742" s="79"/>
      <c r="C2742" s="79"/>
      <c r="D2742" s="79"/>
      <c r="E2742" s="79"/>
      <c r="F2742" s="79"/>
      <c r="G2742" s="79"/>
      <c r="H2742" s="79"/>
      <c r="I2742" s="79"/>
      <c r="J2742" s="79"/>
      <c r="K2742" s="79"/>
      <c r="L2742" s="79"/>
      <c r="M2742" s="79"/>
      <c r="N2742" s="79"/>
      <c r="O2742" s="79"/>
      <c r="P2742" s="79"/>
      <c r="Q2742" s="79"/>
      <c r="R2742" s="79"/>
      <c r="S2742" s="79"/>
      <c r="T2742" s="79"/>
    </row>
    <row r="2743" spans="2:20">
      <c r="B2743" s="79"/>
      <c r="C2743" s="79"/>
      <c r="D2743" s="79"/>
      <c r="E2743" s="79"/>
      <c r="F2743" s="79"/>
      <c r="G2743" s="79"/>
      <c r="H2743" s="79"/>
      <c r="I2743" s="79"/>
      <c r="J2743" s="79"/>
      <c r="K2743" s="79"/>
      <c r="L2743" s="79"/>
      <c r="M2743" s="79"/>
      <c r="N2743" s="79"/>
      <c r="O2743" s="79"/>
      <c r="P2743" s="79"/>
      <c r="Q2743" s="79"/>
      <c r="R2743" s="79"/>
      <c r="S2743" s="79"/>
      <c r="T2743" s="79"/>
    </row>
    <row r="2744" spans="2:20">
      <c r="B2744" s="79"/>
      <c r="C2744" s="79"/>
      <c r="D2744" s="79"/>
      <c r="E2744" s="79"/>
      <c r="F2744" s="79"/>
      <c r="G2744" s="79"/>
      <c r="H2744" s="79"/>
      <c r="I2744" s="79"/>
      <c r="J2744" s="79"/>
      <c r="K2744" s="79"/>
      <c r="L2744" s="79"/>
      <c r="M2744" s="79"/>
      <c r="N2744" s="79"/>
      <c r="O2744" s="79"/>
      <c r="P2744" s="79"/>
      <c r="Q2744" s="79"/>
      <c r="R2744" s="79"/>
      <c r="S2744" s="79"/>
      <c r="T2744" s="79"/>
    </row>
    <row r="2745" spans="2:20">
      <c r="B2745" s="79"/>
      <c r="C2745" s="79"/>
      <c r="D2745" s="79"/>
      <c r="E2745" s="79"/>
      <c r="F2745" s="79"/>
      <c r="G2745" s="79"/>
      <c r="H2745" s="79"/>
      <c r="I2745" s="79"/>
      <c r="J2745" s="79"/>
      <c r="K2745" s="79"/>
      <c r="L2745" s="79"/>
      <c r="M2745" s="79"/>
      <c r="N2745" s="79"/>
      <c r="O2745" s="79"/>
      <c r="P2745" s="79"/>
      <c r="Q2745" s="79"/>
      <c r="R2745" s="79"/>
      <c r="S2745" s="79"/>
      <c r="T2745" s="79"/>
    </row>
    <row r="2746" spans="2:20">
      <c r="B2746" s="79"/>
      <c r="C2746" s="79"/>
      <c r="D2746" s="79"/>
      <c r="E2746" s="79"/>
      <c r="F2746" s="79"/>
      <c r="G2746" s="79"/>
      <c r="H2746" s="79"/>
      <c r="I2746" s="79"/>
      <c r="J2746" s="79"/>
      <c r="K2746" s="79"/>
      <c r="L2746" s="79"/>
      <c r="M2746" s="79"/>
      <c r="N2746" s="79"/>
      <c r="O2746" s="79"/>
      <c r="P2746" s="79"/>
      <c r="Q2746" s="79"/>
      <c r="R2746" s="79"/>
      <c r="S2746" s="79"/>
      <c r="T2746" s="79"/>
    </row>
    <row r="2747" spans="2:20">
      <c r="B2747" s="79"/>
      <c r="C2747" s="79"/>
      <c r="D2747" s="79"/>
      <c r="E2747" s="79"/>
      <c r="F2747" s="79"/>
      <c r="G2747" s="79"/>
      <c r="H2747" s="79"/>
      <c r="I2747" s="79"/>
      <c r="J2747" s="79"/>
      <c r="K2747" s="79"/>
      <c r="L2747" s="79"/>
      <c r="M2747" s="79"/>
      <c r="N2747" s="79"/>
      <c r="O2747" s="79"/>
      <c r="P2747" s="79"/>
      <c r="Q2747" s="79"/>
      <c r="R2747" s="79"/>
      <c r="S2747" s="79"/>
      <c r="T2747" s="79"/>
    </row>
    <row r="2748" spans="2:20">
      <c r="B2748" s="79"/>
      <c r="C2748" s="79"/>
      <c r="D2748" s="79"/>
      <c r="E2748" s="79"/>
      <c r="F2748" s="79"/>
      <c r="G2748" s="79"/>
      <c r="H2748" s="79"/>
      <c r="I2748" s="79"/>
      <c r="J2748" s="79"/>
      <c r="K2748" s="79"/>
      <c r="L2748" s="79"/>
      <c r="M2748" s="79"/>
      <c r="N2748" s="79"/>
      <c r="O2748" s="79"/>
      <c r="P2748" s="79"/>
      <c r="Q2748" s="79"/>
      <c r="R2748" s="79"/>
      <c r="S2748" s="79"/>
      <c r="T2748" s="79"/>
    </row>
    <row r="2749" spans="2:20">
      <c r="B2749" s="79"/>
      <c r="C2749" s="79"/>
      <c r="D2749" s="79"/>
      <c r="E2749" s="79"/>
      <c r="F2749" s="79"/>
      <c r="G2749" s="79"/>
      <c r="H2749" s="79"/>
      <c r="I2749" s="79"/>
      <c r="J2749" s="79"/>
      <c r="K2749" s="79"/>
      <c r="L2749" s="79"/>
      <c r="M2749" s="79"/>
      <c r="N2749" s="79"/>
      <c r="O2749" s="79"/>
      <c r="P2749" s="79"/>
      <c r="Q2749" s="79"/>
      <c r="R2749" s="79"/>
      <c r="S2749" s="79"/>
      <c r="T2749" s="79"/>
    </row>
    <row r="2750" spans="2:20">
      <c r="B2750" s="79"/>
      <c r="C2750" s="79"/>
      <c r="D2750" s="79"/>
      <c r="E2750" s="79"/>
      <c r="F2750" s="79"/>
      <c r="G2750" s="79"/>
      <c r="H2750" s="79"/>
      <c r="I2750" s="79"/>
      <c r="J2750" s="79"/>
      <c r="K2750" s="79"/>
      <c r="L2750" s="79"/>
      <c r="M2750" s="79"/>
      <c r="N2750" s="79"/>
      <c r="O2750" s="79"/>
      <c r="P2750" s="79"/>
      <c r="Q2750" s="79"/>
      <c r="R2750" s="79"/>
      <c r="S2750" s="79"/>
      <c r="T2750" s="79"/>
    </row>
    <row r="2751" spans="2:20">
      <c r="B2751" s="79"/>
      <c r="C2751" s="79"/>
      <c r="D2751" s="79"/>
      <c r="E2751" s="79"/>
      <c r="F2751" s="79"/>
      <c r="G2751" s="79"/>
      <c r="H2751" s="79"/>
      <c r="I2751" s="79"/>
      <c r="J2751" s="79"/>
      <c r="K2751" s="79"/>
      <c r="L2751" s="79"/>
      <c r="M2751" s="79"/>
      <c r="N2751" s="79"/>
      <c r="O2751" s="79"/>
      <c r="P2751" s="79"/>
      <c r="Q2751" s="79"/>
      <c r="R2751" s="79"/>
      <c r="S2751" s="79"/>
      <c r="T2751" s="79"/>
    </row>
    <row r="2752" spans="2:20">
      <c r="B2752" s="79"/>
      <c r="C2752" s="79"/>
      <c r="D2752" s="79"/>
      <c r="E2752" s="79"/>
      <c r="F2752" s="79"/>
      <c r="G2752" s="79"/>
      <c r="H2752" s="79"/>
      <c r="I2752" s="79"/>
      <c r="J2752" s="79"/>
      <c r="K2752" s="79"/>
      <c r="L2752" s="79"/>
      <c r="M2752" s="79"/>
      <c r="N2752" s="79"/>
      <c r="O2752" s="79"/>
      <c r="P2752" s="79"/>
      <c r="Q2752" s="79"/>
      <c r="R2752" s="79"/>
      <c r="S2752" s="79"/>
      <c r="T2752" s="79"/>
    </row>
    <row r="2753" spans="2:20">
      <c r="B2753" s="79"/>
      <c r="C2753" s="79"/>
      <c r="D2753" s="79"/>
      <c r="E2753" s="79"/>
      <c r="F2753" s="79"/>
      <c r="G2753" s="79"/>
      <c r="H2753" s="79"/>
      <c r="I2753" s="79"/>
      <c r="J2753" s="79"/>
      <c r="K2753" s="79"/>
      <c r="L2753" s="79"/>
      <c r="M2753" s="79"/>
      <c r="N2753" s="79"/>
      <c r="O2753" s="79"/>
      <c r="P2753" s="79"/>
      <c r="Q2753" s="79"/>
      <c r="R2753" s="79"/>
      <c r="S2753" s="79"/>
      <c r="T2753" s="79"/>
    </row>
    <row r="2754" spans="2:20">
      <c r="B2754" s="79"/>
      <c r="C2754" s="79"/>
      <c r="D2754" s="79"/>
      <c r="E2754" s="79"/>
      <c r="F2754" s="79"/>
      <c r="G2754" s="79"/>
      <c r="H2754" s="79"/>
      <c r="I2754" s="79"/>
      <c r="J2754" s="79"/>
      <c r="K2754" s="79"/>
      <c r="L2754" s="79"/>
      <c r="M2754" s="79"/>
      <c r="N2754" s="79"/>
      <c r="O2754" s="79"/>
      <c r="P2754" s="79"/>
      <c r="Q2754" s="79"/>
      <c r="R2754" s="79"/>
      <c r="S2754" s="79"/>
      <c r="T2754" s="79"/>
    </row>
    <row r="2755" spans="2:20">
      <c r="B2755" s="79"/>
      <c r="C2755" s="79"/>
      <c r="D2755" s="79"/>
      <c r="E2755" s="79"/>
      <c r="F2755" s="79"/>
      <c r="G2755" s="79"/>
      <c r="H2755" s="79"/>
      <c r="I2755" s="79"/>
      <c r="J2755" s="79"/>
      <c r="K2755" s="79"/>
      <c r="L2755" s="79"/>
      <c r="M2755" s="79"/>
      <c r="N2755" s="79"/>
      <c r="O2755" s="79"/>
      <c r="P2755" s="79"/>
      <c r="Q2755" s="79"/>
      <c r="R2755" s="79"/>
      <c r="S2755" s="79"/>
      <c r="T2755" s="79"/>
    </row>
    <row r="2756" spans="2:20">
      <c r="B2756" s="79"/>
      <c r="C2756" s="79"/>
      <c r="D2756" s="79"/>
      <c r="E2756" s="79"/>
      <c r="F2756" s="79"/>
      <c r="G2756" s="79"/>
      <c r="H2756" s="79"/>
      <c r="I2756" s="79"/>
      <c r="J2756" s="79"/>
      <c r="K2756" s="79"/>
      <c r="L2756" s="79"/>
      <c r="M2756" s="79"/>
      <c r="N2756" s="79"/>
      <c r="O2756" s="79"/>
      <c r="P2756" s="79"/>
      <c r="Q2756" s="79"/>
      <c r="R2756" s="79"/>
      <c r="S2756" s="79"/>
      <c r="T2756" s="79"/>
    </row>
    <row r="2757" spans="2:20">
      <c r="B2757" s="79"/>
      <c r="C2757" s="79"/>
      <c r="D2757" s="79"/>
      <c r="E2757" s="79"/>
      <c r="F2757" s="79"/>
      <c r="G2757" s="79"/>
      <c r="H2757" s="79"/>
      <c r="I2757" s="79"/>
      <c r="J2757" s="79"/>
      <c r="K2757" s="79"/>
      <c r="L2757" s="79"/>
      <c r="M2757" s="79"/>
      <c r="N2757" s="79"/>
      <c r="O2757" s="79"/>
      <c r="P2757" s="79"/>
      <c r="Q2757" s="79"/>
      <c r="R2757" s="79"/>
      <c r="S2757" s="79"/>
      <c r="T2757" s="79"/>
    </row>
    <row r="2758" spans="2:20">
      <c r="B2758" s="79"/>
      <c r="C2758" s="79"/>
      <c r="D2758" s="79"/>
      <c r="E2758" s="79"/>
      <c r="F2758" s="79"/>
      <c r="G2758" s="79"/>
      <c r="H2758" s="79"/>
      <c r="I2758" s="79"/>
      <c r="J2758" s="79"/>
      <c r="K2758" s="79"/>
      <c r="L2758" s="79"/>
      <c r="M2758" s="79"/>
      <c r="N2758" s="79"/>
      <c r="O2758" s="79"/>
      <c r="P2758" s="79"/>
      <c r="Q2758" s="79"/>
      <c r="R2758" s="79"/>
      <c r="S2758" s="79"/>
      <c r="T2758" s="79"/>
    </row>
    <row r="2759" spans="2:20">
      <c r="B2759" s="79"/>
      <c r="C2759" s="79"/>
      <c r="D2759" s="79"/>
      <c r="E2759" s="79"/>
      <c r="F2759" s="79"/>
      <c r="G2759" s="79"/>
      <c r="H2759" s="79"/>
      <c r="I2759" s="79"/>
      <c r="J2759" s="79"/>
      <c r="K2759" s="79"/>
      <c r="L2759" s="79"/>
      <c r="M2759" s="79"/>
      <c r="N2759" s="79"/>
      <c r="O2759" s="79"/>
      <c r="P2759" s="79"/>
      <c r="Q2759" s="79"/>
      <c r="R2759" s="79"/>
      <c r="S2759" s="79"/>
      <c r="T2759" s="79"/>
    </row>
    <row r="2760" spans="2:20">
      <c r="B2760" s="79"/>
      <c r="C2760" s="79"/>
      <c r="D2760" s="79"/>
      <c r="E2760" s="79"/>
      <c r="F2760" s="79"/>
      <c r="G2760" s="79"/>
      <c r="H2760" s="79"/>
      <c r="I2760" s="79"/>
      <c r="J2760" s="79"/>
      <c r="K2760" s="79"/>
      <c r="L2760" s="79"/>
      <c r="M2760" s="79"/>
      <c r="N2760" s="79"/>
      <c r="O2760" s="79"/>
      <c r="P2760" s="79"/>
      <c r="Q2760" s="79"/>
      <c r="R2760" s="79"/>
      <c r="S2760" s="79"/>
      <c r="T2760" s="79"/>
    </row>
    <row r="2761" spans="2:20">
      <c r="B2761" s="79"/>
      <c r="C2761" s="79"/>
      <c r="D2761" s="79"/>
      <c r="E2761" s="79"/>
      <c r="F2761" s="79"/>
      <c r="G2761" s="79"/>
      <c r="H2761" s="79"/>
      <c r="I2761" s="79"/>
      <c r="J2761" s="79"/>
      <c r="K2761" s="79"/>
      <c r="L2761" s="79"/>
      <c r="M2761" s="79"/>
      <c r="N2761" s="79"/>
      <c r="O2761" s="79"/>
      <c r="P2761" s="79"/>
      <c r="Q2761" s="79"/>
      <c r="R2761" s="79"/>
      <c r="S2761" s="79"/>
      <c r="T2761" s="79"/>
    </row>
    <row r="2762" spans="2:20">
      <c r="B2762" s="79"/>
      <c r="C2762" s="79"/>
      <c r="D2762" s="79"/>
      <c r="E2762" s="79"/>
      <c r="F2762" s="79"/>
      <c r="G2762" s="79"/>
      <c r="H2762" s="79"/>
      <c r="I2762" s="79"/>
      <c r="J2762" s="79"/>
      <c r="K2762" s="79"/>
      <c r="L2762" s="79"/>
      <c r="M2762" s="79"/>
      <c r="N2762" s="79"/>
      <c r="O2762" s="79"/>
      <c r="P2762" s="79"/>
      <c r="Q2762" s="79"/>
      <c r="R2762" s="79"/>
      <c r="S2762" s="79"/>
      <c r="T2762" s="79"/>
    </row>
    <row r="2763" spans="2:20">
      <c r="B2763" s="79"/>
      <c r="C2763" s="79"/>
      <c r="D2763" s="79"/>
      <c r="E2763" s="79"/>
      <c r="F2763" s="79"/>
      <c r="G2763" s="79"/>
      <c r="H2763" s="79"/>
      <c r="I2763" s="79"/>
      <c r="J2763" s="79"/>
      <c r="K2763" s="79"/>
      <c r="L2763" s="79"/>
      <c r="M2763" s="79"/>
      <c r="N2763" s="79"/>
      <c r="O2763" s="79"/>
      <c r="P2763" s="79"/>
      <c r="Q2763" s="79"/>
      <c r="R2763" s="79"/>
      <c r="S2763" s="79"/>
      <c r="T2763" s="79"/>
    </row>
    <row r="2764" spans="2:20">
      <c r="B2764" s="79"/>
      <c r="C2764" s="79"/>
      <c r="D2764" s="79"/>
      <c r="E2764" s="79"/>
      <c r="F2764" s="79"/>
      <c r="G2764" s="79"/>
      <c r="H2764" s="79"/>
      <c r="I2764" s="79"/>
      <c r="J2764" s="79"/>
      <c r="K2764" s="79"/>
      <c r="L2764" s="79"/>
      <c r="M2764" s="79"/>
      <c r="N2764" s="79"/>
      <c r="O2764" s="79"/>
      <c r="P2764" s="79"/>
      <c r="Q2764" s="79"/>
      <c r="R2764" s="79"/>
      <c r="S2764" s="79"/>
      <c r="T2764" s="79"/>
    </row>
    <row r="2765" spans="2:20">
      <c r="B2765" s="79"/>
      <c r="C2765" s="79"/>
      <c r="D2765" s="79"/>
      <c r="E2765" s="79"/>
      <c r="F2765" s="79"/>
      <c r="G2765" s="79"/>
      <c r="H2765" s="79"/>
      <c r="I2765" s="79"/>
      <c r="J2765" s="79"/>
      <c r="K2765" s="79"/>
      <c r="L2765" s="79"/>
      <c r="M2765" s="79"/>
      <c r="N2765" s="79"/>
      <c r="O2765" s="79"/>
      <c r="P2765" s="79"/>
      <c r="Q2765" s="79"/>
      <c r="R2765" s="79"/>
      <c r="S2765" s="79"/>
      <c r="T2765" s="79"/>
    </row>
    <row r="2766" spans="2:20">
      <c r="B2766" s="79"/>
      <c r="C2766" s="79"/>
      <c r="D2766" s="79"/>
      <c r="E2766" s="79"/>
      <c r="F2766" s="79"/>
      <c r="G2766" s="79"/>
      <c r="H2766" s="79"/>
      <c r="I2766" s="79"/>
      <c r="J2766" s="79"/>
      <c r="K2766" s="79"/>
      <c r="L2766" s="79"/>
      <c r="M2766" s="79"/>
      <c r="N2766" s="79"/>
      <c r="O2766" s="79"/>
      <c r="P2766" s="79"/>
      <c r="Q2766" s="79"/>
      <c r="R2766" s="79"/>
      <c r="S2766" s="79"/>
      <c r="T2766" s="79"/>
    </row>
    <row r="2767" spans="2:20">
      <c r="B2767" s="79"/>
      <c r="C2767" s="79"/>
      <c r="D2767" s="79"/>
      <c r="E2767" s="79"/>
      <c r="F2767" s="79"/>
      <c r="G2767" s="79"/>
      <c r="H2767" s="79"/>
      <c r="I2767" s="79"/>
      <c r="J2767" s="79"/>
      <c r="K2767" s="79"/>
      <c r="L2767" s="79"/>
      <c r="M2767" s="79"/>
      <c r="N2767" s="79"/>
      <c r="O2767" s="79"/>
      <c r="P2767" s="79"/>
      <c r="Q2767" s="79"/>
      <c r="R2767" s="79"/>
      <c r="S2767" s="79"/>
      <c r="T2767" s="79"/>
    </row>
    <row r="2768" spans="2:20">
      <c r="B2768" s="79"/>
      <c r="C2768" s="79"/>
      <c r="D2768" s="79"/>
      <c r="E2768" s="79"/>
      <c r="F2768" s="79"/>
      <c r="G2768" s="79"/>
      <c r="H2768" s="79"/>
      <c r="I2768" s="79"/>
      <c r="J2768" s="79"/>
      <c r="K2768" s="79"/>
      <c r="L2768" s="79"/>
      <c r="M2768" s="79"/>
      <c r="N2768" s="79"/>
      <c r="O2768" s="79"/>
      <c r="P2768" s="79"/>
      <c r="Q2768" s="79"/>
      <c r="R2768" s="79"/>
      <c r="S2768" s="79"/>
      <c r="T2768" s="79"/>
    </row>
    <row r="2769" spans="2:20">
      <c r="B2769" s="79"/>
      <c r="C2769" s="79"/>
      <c r="D2769" s="79"/>
      <c r="E2769" s="79"/>
      <c r="F2769" s="79"/>
      <c r="G2769" s="79"/>
      <c r="H2769" s="79"/>
      <c r="I2769" s="79"/>
      <c r="J2769" s="79"/>
      <c r="K2769" s="79"/>
      <c r="L2769" s="79"/>
      <c r="M2769" s="79"/>
      <c r="N2769" s="79"/>
      <c r="O2769" s="79"/>
      <c r="P2769" s="79"/>
      <c r="Q2769" s="79"/>
      <c r="R2769" s="79"/>
      <c r="S2769" s="79"/>
      <c r="T2769" s="79"/>
    </row>
    <row r="2770" spans="2:20">
      <c r="B2770" s="79"/>
      <c r="C2770" s="79"/>
      <c r="D2770" s="79"/>
      <c r="E2770" s="79"/>
      <c r="F2770" s="79"/>
      <c r="G2770" s="79"/>
      <c r="H2770" s="79"/>
      <c r="I2770" s="79"/>
      <c r="J2770" s="79"/>
      <c r="K2770" s="79"/>
      <c r="L2770" s="79"/>
      <c r="M2770" s="79"/>
      <c r="N2770" s="79"/>
      <c r="O2770" s="79"/>
      <c r="P2770" s="79"/>
      <c r="Q2770" s="79"/>
      <c r="R2770" s="79"/>
      <c r="S2770" s="79"/>
      <c r="T2770" s="79"/>
    </row>
    <row r="2771" spans="2:20">
      <c r="B2771" s="79"/>
      <c r="C2771" s="79"/>
      <c r="D2771" s="79"/>
      <c r="E2771" s="79"/>
      <c r="F2771" s="79"/>
      <c r="G2771" s="79"/>
      <c r="H2771" s="79"/>
      <c r="I2771" s="79"/>
      <c r="J2771" s="79"/>
      <c r="K2771" s="79"/>
      <c r="L2771" s="79"/>
      <c r="M2771" s="79"/>
      <c r="N2771" s="79"/>
      <c r="O2771" s="79"/>
      <c r="P2771" s="79"/>
      <c r="Q2771" s="79"/>
      <c r="R2771" s="79"/>
      <c r="S2771" s="79"/>
      <c r="T2771" s="79"/>
    </row>
    <row r="2772" spans="2:20">
      <c r="B2772" s="79"/>
      <c r="C2772" s="79"/>
      <c r="D2772" s="79"/>
      <c r="E2772" s="79"/>
      <c r="F2772" s="79"/>
      <c r="G2772" s="79"/>
      <c r="H2772" s="79"/>
      <c r="I2772" s="79"/>
      <c r="J2772" s="79"/>
      <c r="K2772" s="79"/>
      <c r="L2772" s="79"/>
      <c r="M2772" s="79"/>
      <c r="N2772" s="79"/>
      <c r="O2772" s="79"/>
      <c r="P2772" s="79"/>
      <c r="Q2772" s="79"/>
      <c r="R2772" s="79"/>
      <c r="S2772" s="79"/>
      <c r="T2772" s="79"/>
    </row>
    <row r="2773" spans="2:20">
      <c r="B2773" s="79"/>
      <c r="C2773" s="79"/>
      <c r="D2773" s="79"/>
      <c r="E2773" s="79"/>
      <c r="F2773" s="79"/>
      <c r="G2773" s="79"/>
      <c r="H2773" s="79"/>
      <c r="I2773" s="79"/>
      <c r="J2773" s="79"/>
      <c r="K2773" s="79"/>
      <c r="L2773" s="79"/>
      <c r="M2773" s="79"/>
      <c r="N2773" s="79"/>
      <c r="O2773" s="79"/>
      <c r="P2773" s="79"/>
      <c r="Q2773" s="79"/>
      <c r="R2773" s="79"/>
      <c r="S2773" s="79"/>
      <c r="T2773" s="79"/>
    </row>
    <row r="2774" spans="2:20">
      <c r="B2774" s="79"/>
      <c r="C2774" s="79"/>
      <c r="D2774" s="79"/>
      <c r="E2774" s="79"/>
      <c r="F2774" s="79"/>
      <c r="G2774" s="79"/>
      <c r="H2774" s="79"/>
      <c r="I2774" s="79"/>
      <c r="J2774" s="79"/>
      <c r="K2774" s="79"/>
      <c r="L2774" s="79"/>
      <c r="M2774" s="79"/>
      <c r="N2774" s="79"/>
      <c r="O2774" s="79"/>
      <c r="P2774" s="79"/>
      <c r="Q2774" s="79"/>
      <c r="R2774" s="79"/>
      <c r="S2774" s="79"/>
      <c r="T2774" s="79"/>
    </row>
    <row r="2775" spans="2:20">
      <c r="B2775" s="79"/>
      <c r="C2775" s="79"/>
      <c r="D2775" s="79"/>
      <c r="E2775" s="79"/>
      <c r="F2775" s="79"/>
      <c r="G2775" s="79"/>
      <c r="H2775" s="79"/>
      <c r="I2775" s="79"/>
      <c r="J2775" s="79"/>
      <c r="K2775" s="79"/>
      <c r="L2775" s="79"/>
      <c r="M2775" s="79"/>
      <c r="N2775" s="79"/>
      <c r="O2775" s="79"/>
      <c r="P2775" s="79"/>
      <c r="Q2775" s="79"/>
      <c r="R2775" s="79"/>
      <c r="S2775" s="79"/>
      <c r="T2775" s="79"/>
    </row>
    <row r="2776" spans="2:20">
      <c r="B2776" s="79"/>
      <c r="C2776" s="79"/>
      <c r="D2776" s="79"/>
      <c r="E2776" s="79"/>
      <c r="F2776" s="79"/>
      <c r="G2776" s="79"/>
      <c r="H2776" s="79"/>
      <c r="I2776" s="79"/>
      <c r="J2776" s="79"/>
      <c r="K2776" s="79"/>
      <c r="L2776" s="79"/>
      <c r="M2776" s="79"/>
      <c r="N2776" s="79"/>
      <c r="O2776" s="79"/>
      <c r="P2776" s="79"/>
      <c r="Q2776" s="79"/>
      <c r="R2776" s="79"/>
      <c r="S2776" s="79"/>
      <c r="T2776" s="79"/>
    </row>
    <row r="2777" spans="2:20">
      <c r="B2777" s="79"/>
      <c r="C2777" s="79"/>
      <c r="D2777" s="79"/>
      <c r="E2777" s="79"/>
      <c r="F2777" s="79"/>
      <c r="G2777" s="79"/>
      <c r="H2777" s="79"/>
      <c r="I2777" s="79"/>
      <c r="J2777" s="79"/>
      <c r="K2777" s="79"/>
      <c r="L2777" s="79"/>
      <c r="M2777" s="79"/>
      <c r="N2777" s="79"/>
      <c r="O2777" s="79"/>
      <c r="P2777" s="79"/>
      <c r="Q2777" s="79"/>
      <c r="R2777" s="79"/>
      <c r="S2777" s="79"/>
      <c r="T2777" s="79"/>
    </row>
    <row r="2778" spans="2:20">
      <c r="B2778" s="79"/>
      <c r="C2778" s="79"/>
      <c r="D2778" s="79"/>
      <c r="E2778" s="79"/>
      <c r="F2778" s="79"/>
      <c r="G2778" s="79"/>
      <c r="H2778" s="79"/>
      <c r="I2778" s="79"/>
      <c r="J2778" s="79"/>
      <c r="K2778" s="79"/>
      <c r="L2778" s="79"/>
      <c r="M2778" s="79"/>
      <c r="N2778" s="79"/>
      <c r="O2778" s="79"/>
      <c r="P2778" s="79"/>
      <c r="Q2778" s="79"/>
      <c r="R2778" s="79"/>
      <c r="S2778" s="79"/>
      <c r="T2778" s="79"/>
    </row>
    <row r="2779" spans="2:20">
      <c r="B2779" s="79"/>
      <c r="C2779" s="79"/>
      <c r="D2779" s="79"/>
      <c r="E2779" s="79"/>
      <c r="F2779" s="79"/>
      <c r="G2779" s="79"/>
      <c r="H2779" s="79"/>
      <c r="I2779" s="79"/>
      <c r="J2779" s="79"/>
      <c r="K2779" s="79"/>
      <c r="L2779" s="79"/>
      <c r="M2779" s="79"/>
      <c r="N2779" s="79"/>
      <c r="O2779" s="79"/>
      <c r="P2779" s="79"/>
      <c r="Q2779" s="79"/>
      <c r="R2779" s="79"/>
      <c r="S2779" s="79"/>
      <c r="T2779" s="79"/>
    </row>
    <row r="2780" spans="2:20">
      <c r="B2780" s="79"/>
      <c r="C2780" s="79"/>
      <c r="D2780" s="79"/>
      <c r="E2780" s="79"/>
      <c r="F2780" s="79"/>
      <c r="G2780" s="79"/>
      <c r="H2780" s="79"/>
      <c r="I2780" s="79"/>
      <c r="J2780" s="79"/>
      <c r="K2780" s="79"/>
      <c r="L2780" s="79"/>
      <c r="M2780" s="79"/>
      <c r="N2780" s="79"/>
      <c r="O2780" s="79"/>
      <c r="P2780" s="79"/>
      <c r="Q2780" s="79"/>
      <c r="R2780" s="79"/>
      <c r="S2780" s="79"/>
      <c r="T2780" s="79"/>
    </row>
    <row r="2781" spans="2:20">
      <c r="B2781" s="79"/>
      <c r="C2781" s="79"/>
      <c r="D2781" s="79"/>
      <c r="E2781" s="79"/>
      <c r="F2781" s="79"/>
      <c r="G2781" s="79"/>
      <c r="H2781" s="79"/>
      <c r="I2781" s="79"/>
      <c r="J2781" s="79"/>
      <c r="K2781" s="79"/>
      <c r="L2781" s="79"/>
      <c r="M2781" s="79"/>
      <c r="N2781" s="79"/>
      <c r="O2781" s="79"/>
      <c r="P2781" s="79"/>
      <c r="Q2781" s="79"/>
      <c r="R2781" s="79"/>
      <c r="S2781" s="79"/>
      <c r="T2781" s="79"/>
    </row>
    <row r="2782" spans="2:20">
      <c r="B2782" s="79"/>
      <c r="C2782" s="79"/>
      <c r="D2782" s="79"/>
      <c r="E2782" s="79"/>
      <c r="F2782" s="79"/>
      <c r="G2782" s="79"/>
      <c r="H2782" s="79"/>
      <c r="I2782" s="79"/>
      <c r="J2782" s="79"/>
      <c r="K2782" s="79"/>
      <c r="L2782" s="79"/>
      <c r="M2782" s="79"/>
      <c r="N2782" s="79"/>
      <c r="O2782" s="79"/>
      <c r="P2782" s="79"/>
      <c r="Q2782" s="79"/>
      <c r="R2782" s="79"/>
      <c r="S2782" s="79"/>
      <c r="T2782" s="79"/>
    </row>
    <row r="2783" spans="2:20">
      <c r="B2783" s="79"/>
      <c r="C2783" s="79"/>
      <c r="D2783" s="79"/>
      <c r="E2783" s="79"/>
      <c r="F2783" s="79"/>
      <c r="G2783" s="79"/>
      <c r="H2783" s="79"/>
      <c r="I2783" s="79"/>
      <c r="J2783" s="79"/>
      <c r="K2783" s="79"/>
      <c r="L2783" s="79"/>
      <c r="M2783" s="79"/>
      <c r="N2783" s="79"/>
      <c r="O2783" s="79"/>
      <c r="P2783" s="79"/>
      <c r="Q2783" s="79"/>
      <c r="R2783" s="79"/>
      <c r="S2783" s="79"/>
      <c r="T2783" s="79"/>
    </row>
    <row r="2784" spans="2:20">
      <c r="B2784" s="79"/>
      <c r="C2784" s="79"/>
      <c r="D2784" s="79"/>
      <c r="E2784" s="79"/>
      <c r="F2784" s="79"/>
      <c r="G2784" s="79"/>
      <c r="H2784" s="79"/>
      <c r="I2784" s="79"/>
      <c r="J2784" s="79"/>
      <c r="K2784" s="79"/>
      <c r="L2784" s="79"/>
      <c r="M2784" s="79"/>
      <c r="N2784" s="79"/>
      <c r="O2784" s="79"/>
      <c r="P2784" s="79"/>
      <c r="Q2784" s="79"/>
      <c r="R2784" s="79"/>
      <c r="S2784" s="79"/>
      <c r="T2784" s="79"/>
    </row>
    <row r="2785" spans="2:20">
      <c r="B2785" s="79"/>
      <c r="C2785" s="79"/>
      <c r="D2785" s="79"/>
      <c r="E2785" s="79"/>
      <c r="F2785" s="79"/>
      <c r="G2785" s="79"/>
      <c r="H2785" s="79"/>
      <c r="I2785" s="79"/>
      <c r="J2785" s="79"/>
      <c r="K2785" s="79"/>
      <c r="L2785" s="79"/>
      <c r="M2785" s="79"/>
      <c r="N2785" s="79"/>
      <c r="O2785" s="79"/>
      <c r="P2785" s="79"/>
      <c r="Q2785" s="79"/>
      <c r="R2785" s="79"/>
      <c r="S2785" s="79"/>
      <c r="T2785" s="79"/>
    </row>
    <row r="2786" spans="2:20">
      <c r="B2786" s="79"/>
      <c r="C2786" s="79"/>
      <c r="D2786" s="79"/>
      <c r="E2786" s="79"/>
      <c r="F2786" s="79"/>
      <c r="G2786" s="79"/>
      <c r="H2786" s="79"/>
      <c r="I2786" s="79"/>
      <c r="J2786" s="79"/>
      <c r="K2786" s="79"/>
      <c r="L2786" s="79"/>
      <c r="M2786" s="79"/>
      <c r="N2786" s="79"/>
      <c r="O2786" s="79"/>
      <c r="P2786" s="79"/>
      <c r="Q2786" s="79"/>
      <c r="R2786" s="79"/>
      <c r="S2786" s="79"/>
      <c r="T2786" s="79"/>
    </row>
    <row r="2787" spans="2:20">
      <c r="B2787" s="79"/>
      <c r="C2787" s="79"/>
      <c r="D2787" s="79"/>
      <c r="E2787" s="79"/>
      <c r="F2787" s="79"/>
      <c r="G2787" s="79"/>
      <c r="H2787" s="79"/>
      <c r="I2787" s="79"/>
      <c r="J2787" s="79"/>
      <c r="K2787" s="79"/>
      <c r="L2787" s="79"/>
      <c r="M2787" s="79"/>
      <c r="N2787" s="79"/>
      <c r="O2787" s="79"/>
      <c r="P2787" s="79"/>
      <c r="Q2787" s="79"/>
      <c r="R2787" s="79"/>
      <c r="S2787" s="79"/>
      <c r="T2787" s="79"/>
    </row>
    <row r="2788" spans="2:20">
      <c r="B2788" s="79"/>
      <c r="C2788" s="79"/>
      <c r="D2788" s="79"/>
      <c r="E2788" s="79"/>
      <c r="F2788" s="79"/>
      <c r="G2788" s="79"/>
      <c r="H2788" s="79"/>
      <c r="I2788" s="79"/>
      <c r="J2788" s="79"/>
      <c r="K2788" s="79"/>
      <c r="L2788" s="79"/>
      <c r="M2788" s="79"/>
      <c r="N2788" s="79"/>
      <c r="O2788" s="79"/>
      <c r="P2788" s="79"/>
      <c r="Q2788" s="79"/>
      <c r="R2788" s="79"/>
      <c r="S2788" s="79"/>
      <c r="T2788" s="79"/>
    </row>
    <row r="2789" spans="2:20">
      <c r="B2789" s="79"/>
      <c r="C2789" s="79"/>
      <c r="D2789" s="79"/>
      <c r="E2789" s="79"/>
      <c r="F2789" s="79"/>
      <c r="G2789" s="79"/>
      <c r="H2789" s="79"/>
      <c r="I2789" s="79"/>
      <c r="J2789" s="79"/>
      <c r="K2789" s="79"/>
      <c r="L2789" s="79"/>
      <c r="M2789" s="79"/>
      <c r="N2789" s="79"/>
      <c r="O2789" s="79"/>
      <c r="P2789" s="79"/>
      <c r="Q2789" s="79"/>
      <c r="R2789" s="79"/>
      <c r="S2789" s="79"/>
      <c r="T2789" s="79"/>
    </row>
    <row r="2790" spans="2:20">
      <c r="B2790" s="79"/>
      <c r="C2790" s="79"/>
      <c r="D2790" s="79"/>
      <c r="E2790" s="79"/>
      <c r="F2790" s="79"/>
      <c r="G2790" s="79"/>
      <c r="H2790" s="79"/>
      <c r="I2790" s="79"/>
      <c r="J2790" s="79"/>
      <c r="K2790" s="79"/>
      <c r="L2790" s="79"/>
      <c r="M2790" s="79"/>
      <c r="N2790" s="79"/>
      <c r="O2790" s="79"/>
      <c r="P2790" s="79"/>
      <c r="Q2790" s="79"/>
      <c r="R2790" s="79"/>
      <c r="S2790" s="79"/>
      <c r="T2790" s="79"/>
    </row>
    <row r="2791" spans="2:20">
      <c r="B2791" s="79"/>
      <c r="C2791" s="79"/>
      <c r="D2791" s="79"/>
      <c r="E2791" s="79"/>
      <c r="F2791" s="79"/>
      <c r="G2791" s="79"/>
      <c r="H2791" s="79"/>
      <c r="I2791" s="79"/>
      <c r="J2791" s="79"/>
      <c r="K2791" s="79"/>
      <c r="L2791" s="79"/>
      <c r="M2791" s="79"/>
      <c r="N2791" s="79"/>
      <c r="O2791" s="79"/>
      <c r="P2791" s="79"/>
      <c r="Q2791" s="79"/>
      <c r="R2791" s="79"/>
      <c r="S2791" s="79"/>
      <c r="T2791" s="79"/>
    </row>
    <row r="2792" spans="2:20">
      <c r="B2792" s="79"/>
      <c r="C2792" s="79"/>
      <c r="D2792" s="79"/>
      <c r="E2792" s="79"/>
      <c r="F2792" s="79"/>
      <c r="G2792" s="79"/>
      <c r="H2792" s="79"/>
      <c r="I2792" s="79"/>
      <c r="J2792" s="79"/>
      <c r="K2792" s="79"/>
      <c r="L2792" s="79"/>
      <c r="M2792" s="79"/>
      <c r="N2792" s="79"/>
      <c r="O2792" s="79"/>
      <c r="P2792" s="79"/>
      <c r="Q2792" s="79"/>
      <c r="R2792" s="79"/>
      <c r="S2792" s="79"/>
      <c r="T2792" s="79"/>
    </row>
    <row r="2793" spans="2:20">
      <c r="B2793" s="79"/>
      <c r="C2793" s="79"/>
      <c r="D2793" s="79"/>
      <c r="E2793" s="79"/>
      <c r="F2793" s="79"/>
      <c r="G2793" s="79"/>
      <c r="H2793" s="79"/>
      <c r="I2793" s="79"/>
      <c r="J2793" s="79"/>
      <c r="K2793" s="79"/>
      <c r="L2793" s="79"/>
      <c r="M2793" s="79"/>
      <c r="N2793" s="79"/>
      <c r="O2793" s="79"/>
      <c r="P2793" s="79"/>
      <c r="Q2793" s="79"/>
      <c r="R2793" s="79"/>
      <c r="S2793" s="79"/>
      <c r="T2793" s="79"/>
    </row>
    <row r="2794" spans="2:20">
      <c r="B2794" s="79"/>
      <c r="C2794" s="79"/>
      <c r="D2794" s="79"/>
      <c r="E2794" s="79"/>
      <c r="F2794" s="79"/>
      <c r="G2794" s="79"/>
      <c r="H2794" s="79"/>
      <c r="I2794" s="79"/>
      <c r="J2794" s="79"/>
      <c r="K2794" s="79"/>
      <c r="L2794" s="79"/>
      <c r="M2794" s="79"/>
      <c r="N2794" s="79"/>
      <c r="O2794" s="79"/>
      <c r="P2794" s="79"/>
      <c r="Q2794" s="79"/>
      <c r="R2794" s="79"/>
      <c r="S2794" s="79"/>
      <c r="T2794" s="79"/>
    </row>
    <row r="2795" spans="2:20">
      <c r="B2795" s="79"/>
      <c r="C2795" s="79"/>
      <c r="D2795" s="79"/>
      <c r="E2795" s="79"/>
      <c r="F2795" s="79"/>
      <c r="G2795" s="79"/>
      <c r="H2795" s="79"/>
      <c r="I2795" s="79"/>
      <c r="J2795" s="79"/>
      <c r="K2795" s="79"/>
      <c r="L2795" s="79"/>
      <c r="M2795" s="79"/>
      <c r="N2795" s="79"/>
      <c r="O2795" s="79"/>
      <c r="P2795" s="79"/>
      <c r="Q2795" s="79"/>
      <c r="R2795" s="79"/>
      <c r="S2795" s="79"/>
      <c r="T2795" s="79"/>
    </row>
    <row r="2796" spans="2:20">
      <c r="B2796" s="79"/>
      <c r="C2796" s="79"/>
      <c r="D2796" s="79"/>
      <c r="E2796" s="79"/>
      <c r="F2796" s="79"/>
      <c r="G2796" s="79"/>
      <c r="H2796" s="79"/>
      <c r="I2796" s="79"/>
      <c r="J2796" s="79"/>
      <c r="K2796" s="79"/>
      <c r="L2796" s="79"/>
      <c r="M2796" s="79"/>
      <c r="N2796" s="79"/>
      <c r="O2796" s="79"/>
      <c r="P2796" s="79"/>
      <c r="Q2796" s="79"/>
      <c r="R2796" s="79"/>
      <c r="S2796" s="79"/>
      <c r="T2796" s="79"/>
    </row>
    <row r="2797" spans="2:20">
      <c r="B2797" s="79"/>
      <c r="C2797" s="79"/>
      <c r="D2797" s="79"/>
      <c r="E2797" s="79"/>
      <c r="F2797" s="79"/>
      <c r="G2797" s="79"/>
      <c r="H2797" s="79"/>
      <c r="I2797" s="79"/>
      <c r="J2797" s="79"/>
      <c r="K2797" s="79"/>
      <c r="L2797" s="79"/>
      <c r="M2797" s="79"/>
      <c r="N2797" s="79"/>
      <c r="O2797" s="79"/>
      <c r="P2797" s="79"/>
      <c r="Q2797" s="79"/>
      <c r="R2797" s="79"/>
      <c r="S2797" s="79"/>
      <c r="T2797" s="79"/>
    </row>
    <row r="2798" spans="2:20">
      <c r="B2798" s="79"/>
      <c r="C2798" s="79"/>
      <c r="D2798" s="79"/>
      <c r="E2798" s="79"/>
      <c r="F2798" s="79"/>
      <c r="G2798" s="79"/>
      <c r="H2798" s="79"/>
      <c r="I2798" s="79"/>
      <c r="J2798" s="79"/>
      <c r="K2798" s="79"/>
      <c r="L2798" s="79"/>
      <c r="M2798" s="79"/>
      <c r="N2798" s="79"/>
      <c r="O2798" s="79"/>
      <c r="P2798" s="79"/>
      <c r="Q2798" s="79"/>
      <c r="R2798" s="79"/>
      <c r="S2798" s="79"/>
      <c r="T2798" s="79"/>
    </row>
    <row r="2799" spans="2:20">
      <c r="B2799" s="79"/>
      <c r="C2799" s="79"/>
      <c r="D2799" s="79"/>
      <c r="E2799" s="79"/>
      <c r="F2799" s="79"/>
      <c r="G2799" s="79"/>
      <c r="H2799" s="79"/>
      <c r="I2799" s="79"/>
      <c r="J2799" s="79"/>
      <c r="K2799" s="79"/>
      <c r="L2799" s="79"/>
      <c r="M2799" s="79"/>
      <c r="N2799" s="79"/>
      <c r="O2799" s="79"/>
      <c r="P2799" s="79"/>
      <c r="Q2799" s="79"/>
      <c r="R2799" s="79"/>
      <c r="S2799" s="79"/>
      <c r="T2799" s="79"/>
    </row>
    <row r="2800" spans="2:20">
      <c r="B2800" s="79"/>
      <c r="C2800" s="79"/>
      <c r="D2800" s="79"/>
      <c r="E2800" s="79"/>
      <c r="F2800" s="79"/>
      <c r="G2800" s="79"/>
      <c r="H2800" s="79"/>
      <c r="I2800" s="79"/>
      <c r="J2800" s="79"/>
      <c r="K2800" s="79"/>
      <c r="L2800" s="79"/>
      <c r="M2800" s="79"/>
      <c r="N2800" s="79"/>
      <c r="O2800" s="79"/>
      <c r="P2800" s="79"/>
      <c r="Q2800" s="79"/>
      <c r="R2800" s="79"/>
      <c r="S2800" s="79"/>
      <c r="T2800" s="79"/>
    </row>
    <row r="2801" spans="2:20">
      <c r="B2801" s="79"/>
      <c r="C2801" s="79"/>
      <c r="D2801" s="79"/>
      <c r="E2801" s="79"/>
      <c r="F2801" s="79"/>
      <c r="G2801" s="79"/>
      <c r="H2801" s="79"/>
      <c r="I2801" s="79"/>
      <c r="J2801" s="79"/>
      <c r="K2801" s="79"/>
      <c r="L2801" s="79"/>
      <c r="M2801" s="79"/>
      <c r="N2801" s="79"/>
      <c r="O2801" s="79"/>
      <c r="P2801" s="79"/>
      <c r="Q2801" s="79"/>
      <c r="R2801" s="79"/>
      <c r="S2801" s="79"/>
      <c r="T2801" s="79"/>
    </row>
    <row r="2802" spans="2:20">
      <c r="B2802" s="79"/>
      <c r="C2802" s="79"/>
      <c r="D2802" s="79"/>
      <c r="E2802" s="79"/>
      <c r="F2802" s="79"/>
      <c r="G2802" s="79"/>
      <c r="H2802" s="79"/>
      <c r="I2802" s="79"/>
      <c r="J2802" s="79"/>
      <c r="K2802" s="79"/>
      <c r="L2802" s="79"/>
      <c r="M2802" s="79"/>
      <c r="N2802" s="79"/>
      <c r="O2802" s="79"/>
      <c r="P2802" s="79"/>
      <c r="Q2802" s="79"/>
      <c r="R2802" s="79"/>
      <c r="S2802" s="79"/>
      <c r="T2802" s="79"/>
    </row>
    <row r="2803" spans="2:20">
      <c r="B2803" s="79"/>
      <c r="C2803" s="79"/>
      <c r="D2803" s="79"/>
      <c r="E2803" s="79"/>
      <c r="F2803" s="79"/>
      <c r="G2803" s="79"/>
      <c r="H2803" s="79"/>
      <c r="I2803" s="79"/>
      <c r="J2803" s="79"/>
      <c r="K2803" s="79"/>
      <c r="L2803" s="79"/>
      <c r="M2803" s="79"/>
      <c r="N2803" s="79"/>
      <c r="O2803" s="79"/>
      <c r="P2803" s="79"/>
      <c r="Q2803" s="79"/>
      <c r="R2803" s="79"/>
      <c r="S2803" s="79"/>
      <c r="T2803" s="79"/>
    </row>
    <row r="2804" spans="2:20">
      <c r="B2804" s="79"/>
      <c r="C2804" s="79"/>
      <c r="D2804" s="79"/>
      <c r="E2804" s="79"/>
      <c r="F2804" s="79"/>
      <c r="G2804" s="79"/>
      <c r="H2804" s="79"/>
      <c r="I2804" s="79"/>
      <c r="J2804" s="79"/>
      <c r="K2804" s="79"/>
      <c r="L2804" s="79"/>
      <c r="M2804" s="79"/>
      <c r="N2804" s="79"/>
      <c r="O2804" s="79"/>
      <c r="P2804" s="79"/>
      <c r="Q2804" s="79"/>
      <c r="R2804" s="79"/>
      <c r="S2804" s="79"/>
      <c r="T2804" s="79"/>
    </row>
    <row r="2805" spans="2:20">
      <c r="B2805" s="79"/>
      <c r="C2805" s="79"/>
      <c r="D2805" s="79"/>
      <c r="E2805" s="79"/>
      <c r="F2805" s="79"/>
      <c r="G2805" s="79"/>
      <c r="H2805" s="79"/>
      <c r="I2805" s="79"/>
      <c r="J2805" s="79"/>
      <c r="K2805" s="79"/>
      <c r="L2805" s="79"/>
      <c r="M2805" s="79"/>
      <c r="N2805" s="79"/>
      <c r="O2805" s="79"/>
      <c r="P2805" s="79"/>
      <c r="Q2805" s="79"/>
      <c r="R2805" s="79"/>
      <c r="S2805" s="79"/>
      <c r="T2805" s="79"/>
    </row>
    <row r="2806" spans="2:20">
      <c r="B2806" s="79"/>
      <c r="C2806" s="79"/>
      <c r="D2806" s="79"/>
      <c r="E2806" s="79"/>
      <c r="F2806" s="79"/>
      <c r="G2806" s="79"/>
      <c r="H2806" s="79"/>
      <c r="I2806" s="79"/>
      <c r="J2806" s="79"/>
      <c r="K2806" s="79"/>
      <c r="L2806" s="79"/>
      <c r="M2806" s="79"/>
      <c r="N2806" s="79"/>
      <c r="O2806" s="79"/>
      <c r="P2806" s="79"/>
      <c r="Q2806" s="79"/>
      <c r="R2806" s="79"/>
      <c r="S2806" s="79"/>
      <c r="T2806" s="79"/>
    </row>
    <row r="2807" spans="2:20">
      <c r="B2807" s="79"/>
      <c r="C2807" s="79"/>
      <c r="D2807" s="79"/>
      <c r="E2807" s="79"/>
      <c r="F2807" s="79"/>
      <c r="G2807" s="79"/>
      <c r="H2807" s="79"/>
      <c r="I2807" s="79"/>
      <c r="J2807" s="79"/>
      <c r="K2807" s="79"/>
      <c r="L2807" s="79"/>
      <c r="M2807" s="79"/>
      <c r="N2807" s="79"/>
      <c r="O2807" s="79"/>
      <c r="P2807" s="79"/>
      <c r="Q2807" s="79"/>
      <c r="R2807" s="79"/>
      <c r="S2807" s="79"/>
      <c r="T2807" s="79"/>
    </row>
    <row r="2808" spans="2:20">
      <c r="B2808" s="79"/>
      <c r="C2808" s="79"/>
      <c r="D2808" s="79"/>
      <c r="E2808" s="79"/>
      <c r="F2808" s="79"/>
      <c r="G2808" s="79"/>
      <c r="H2808" s="79"/>
      <c r="I2808" s="79"/>
      <c r="J2808" s="79"/>
      <c r="K2808" s="79"/>
      <c r="L2808" s="79"/>
      <c r="M2808" s="79"/>
      <c r="N2808" s="79"/>
      <c r="O2808" s="79"/>
      <c r="P2808" s="79"/>
      <c r="Q2808" s="79"/>
      <c r="R2808" s="79"/>
      <c r="S2808" s="79"/>
      <c r="T2808" s="79"/>
    </row>
    <row r="2809" spans="2:20">
      <c r="B2809" s="79"/>
      <c r="C2809" s="79"/>
      <c r="D2809" s="79"/>
      <c r="E2809" s="79"/>
      <c r="F2809" s="79"/>
      <c r="G2809" s="79"/>
      <c r="H2809" s="79"/>
      <c r="I2809" s="79"/>
      <c r="J2809" s="79"/>
      <c r="K2809" s="79"/>
      <c r="L2809" s="79"/>
      <c r="M2809" s="79"/>
      <c r="N2809" s="79"/>
      <c r="O2809" s="79"/>
      <c r="P2809" s="79"/>
      <c r="Q2809" s="79"/>
      <c r="R2809" s="79"/>
      <c r="S2809" s="79"/>
      <c r="T2809" s="79"/>
    </row>
    <row r="2810" spans="2:20">
      <c r="B2810" s="79"/>
      <c r="C2810" s="79"/>
      <c r="D2810" s="79"/>
      <c r="E2810" s="79"/>
      <c r="F2810" s="79"/>
      <c r="G2810" s="79"/>
      <c r="H2810" s="79"/>
      <c r="I2810" s="79"/>
      <c r="J2810" s="79"/>
      <c r="K2810" s="79"/>
      <c r="L2810" s="79"/>
      <c r="M2810" s="79"/>
      <c r="N2810" s="79"/>
      <c r="O2810" s="79"/>
      <c r="P2810" s="79"/>
      <c r="Q2810" s="79"/>
      <c r="R2810" s="79"/>
      <c r="S2810" s="79"/>
      <c r="T2810" s="79"/>
    </row>
    <row r="2811" spans="2:20">
      <c r="B2811" s="79"/>
      <c r="C2811" s="79"/>
      <c r="D2811" s="79"/>
      <c r="E2811" s="79"/>
      <c r="F2811" s="79"/>
      <c r="G2811" s="79"/>
      <c r="H2811" s="79"/>
      <c r="I2811" s="79"/>
      <c r="J2811" s="79"/>
      <c r="K2811" s="79"/>
      <c r="L2811" s="79"/>
      <c r="M2811" s="79"/>
      <c r="N2811" s="79"/>
      <c r="O2811" s="79"/>
      <c r="P2811" s="79"/>
      <c r="Q2811" s="79"/>
      <c r="R2811" s="79"/>
      <c r="S2811" s="79"/>
      <c r="T2811" s="79"/>
    </row>
    <row r="2812" spans="2:20">
      <c r="B2812" s="79"/>
      <c r="C2812" s="79"/>
      <c r="D2812" s="79"/>
      <c r="E2812" s="79"/>
      <c r="F2812" s="79"/>
      <c r="G2812" s="79"/>
      <c r="H2812" s="79"/>
      <c r="I2812" s="79"/>
      <c r="J2812" s="79"/>
      <c r="K2812" s="79"/>
      <c r="L2812" s="79"/>
      <c r="M2812" s="79"/>
      <c r="N2812" s="79"/>
      <c r="O2812" s="79"/>
      <c r="P2812" s="79"/>
      <c r="Q2812" s="79"/>
      <c r="R2812" s="79"/>
      <c r="S2812" s="79"/>
      <c r="T2812" s="79"/>
    </row>
    <row r="2813" spans="2:20">
      <c r="B2813" s="79"/>
      <c r="C2813" s="79"/>
      <c r="D2813" s="79"/>
      <c r="E2813" s="79"/>
      <c r="F2813" s="79"/>
      <c r="G2813" s="79"/>
      <c r="H2813" s="79"/>
      <c r="I2813" s="79"/>
      <c r="J2813" s="79"/>
      <c r="K2813" s="79"/>
      <c r="L2813" s="79"/>
      <c r="M2813" s="79"/>
      <c r="N2813" s="79"/>
      <c r="O2813" s="79"/>
      <c r="P2813" s="79"/>
      <c r="Q2813" s="79"/>
      <c r="R2813" s="79"/>
      <c r="S2813" s="79"/>
      <c r="T2813" s="79"/>
    </row>
    <row r="2814" spans="2:20">
      <c r="B2814" s="79"/>
      <c r="C2814" s="79"/>
      <c r="D2814" s="79"/>
      <c r="E2814" s="79"/>
      <c r="F2814" s="79"/>
      <c r="G2814" s="79"/>
      <c r="H2814" s="79"/>
      <c r="I2814" s="79"/>
      <c r="J2814" s="79"/>
      <c r="K2814" s="79"/>
      <c r="L2814" s="79"/>
      <c r="M2814" s="79"/>
      <c r="N2814" s="79"/>
      <c r="O2814" s="79"/>
      <c r="P2814" s="79"/>
      <c r="Q2814" s="79"/>
      <c r="R2814" s="79"/>
      <c r="S2814" s="79"/>
      <c r="T2814" s="79"/>
    </row>
    <row r="2815" spans="2:20">
      <c r="B2815" s="79"/>
      <c r="C2815" s="79"/>
      <c r="D2815" s="79"/>
      <c r="E2815" s="79"/>
      <c r="F2815" s="79"/>
      <c r="G2815" s="79"/>
      <c r="H2815" s="79"/>
      <c r="I2815" s="79"/>
      <c r="J2815" s="79"/>
      <c r="K2815" s="79"/>
      <c r="L2815" s="79"/>
      <c r="M2815" s="79"/>
      <c r="N2815" s="79"/>
      <c r="O2815" s="79"/>
      <c r="P2815" s="79"/>
      <c r="Q2815" s="79"/>
      <c r="R2815" s="79"/>
      <c r="S2815" s="79"/>
      <c r="T2815" s="79"/>
    </row>
    <row r="2816" spans="2:20">
      <c r="B2816" s="79"/>
      <c r="C2816" s="79"/>
      <c r="D2816" s="79"/>
      <c r="E2816" s="79"/>
      <c r="F2816" s="79"/>
      <c r="G2816" s="79"/>
      <c r="H2816" s="79"/>
      <c r="I2816" s="79"/>
      <c r="J2816" s="79"/>
      <c r="K2816" s="79"/>
      <c r="L2816" s="79"/>
      <c r="M2816" s="79"/>
      <c r="N2816" s="79"/>
      <c r="O2816" s="79"/>
      <c r="P2816" s="79"/>
      <c r="Q2816" s="79"/>
      <c r="R2816" s="79"/>
      <c r="S2816" s="79"/>
      <c r="T2816" s="79"/>
    </row>
    <row r="2817" spans="2:20">
      <c r="B2817" s="79"/>
      <c r="C2817" s="79"/>
      <c r="D2817" s="79"/>
      <c r="E2817" s="79"/>
      <c r="F2817" s="79"/>
      <c r="G2817" s="79"/>
      <c r="H2817" s="79"/>
      <c r="I2817" s="79"/>
      <c r="J2817" s="79"/>
      <c r="K2817" s="79"/>
      <c r="L2817" s="79"/>
      <c r="M2817" s="79"/>
      <c r="N2817" s="79"/>
      <c r="O2817" s="79"/>
      <c r="P2817" s="79"/>
      <c r="Q2817" s="79"/>
      <c r="R2817" s="79"/>
      <c r="S2817" s="79"/>
      <c r="T2817" s="79"/>
    </row>
    <row r="2818" spans="2:20">
      <c r="B2818" s="79"/>
      <c r="C2818" s="79"/>
      <c r="D2818" s="79"/>
      <c r="E2818" s="79"/>
      <c r="F2818" s="79"/>
      <c r="G2818" s="79"/>
      <c r="H2818" s="79"/>
      <c r="I2818" s="79"/>
      <c r="J2818" s="79"/>
      <c r="K2818" s="79"/>
      <c r="L2818" s="79"/>
      <c r="M2818" s="79"/>
      <c r="N2818" s="79"/>
      <c r="O2818" s="79"/>
      <c r="P2818" s="79"/>
      <c r="Q2818" s="79"/>
      <c r="R2818" s="79"/>
      <c r="S2818" s="79"/>
      <c r="T2818" s="79"/>
    </row>
    <row r="2819" spans="2:20">
      <c r="B2819" s="79"/>
      <c r="C2819" s="79"/>
      <c r="D2819" s="79"/>
      <c r="E2819" s="79"/>
      <c r="F2819" s="79"/>
      <c r="G2819" s="79"/>
      <c r="H2819" s="79"/>
      <c r="I2819" s="79"/>
      <c r="J2819" s="79"/>
      <c r="K2819" s="79"/>
      <c r="L2819" s="79"/>
      <c r="M2819" s="79"/>
      <c r="N2819" s="79"/>
      <c r="O2819" s="79"/>
      <c r="P2819" s="79"/>
      <c r="Q2819" s="79"/>
      <c r="R2819" s="79"/>
      <c r="S2819" s="79"/>
      <c r="T2819" s="79"/>
    </row>
    <row r="2820" spans="2:20">
      <c r="B2820" s="79"/>
      <c r="C2820" s="79"/>
      <c r="D2820" s="79"/>
      <c r="E2820" s="79"/>
      <c r="F2820" s="79"/>
      <c r="G2820" s="79"/>
      <c r="H2820" s="79"/>
      <c r="I2820" s="79"/>
      <c r="J2820" s="79"/>
      <c r="K2820" s="79"/>
      <c r="L2820" s="79"/>
      <c r="M2820" s="79"/>
      <c r="N2820" s="79"/>
      <c r="O2820" s="79"/>
      <c r="P2820" s="79"/>
      <c r="Q2820" s="79"/>
      <c r="R2820" s="79"/>
      <c r="S2820" s="79"/>
      <c r="T2820" s="79"/>
    </row>
    <row r="2821" spans="2:20">
      <c r="B2821" s="79"/>
      <c r="C2821" s="79"/>
      <c r="D2821" s="79"/>
      <c r="E2821" s="79"/>
      <c r="F2821" s="79"/>
      <c r="G2821" s="79"/>
      <c r="H2821" s="79"/>
      <c r="I2821" s="79"/>
      <c r="J2821" s="79"/>
      <c r="K2821" s="79"/>
      <c r="L2821" s="79"/>
      <c r="M2821" s="79"/>
      <c r="N2821" s="79"/>
      <c r="O2821" s="79"/>
      <c r="P2821" s="79"/>
      <c r="Q2821" s="79"/>
      <c r="R2821" s="79"/>
      <c r="S2821" s="79"/>
      <c r="T2821" s="79"/>
    </row>
    <row r="2822" spans="2:20">
      <c r="B2822" s="79"/>
      <c r="C2822" s="79"/>
      <c r="D2822" s="79"/>
      <c r="E2822" s="79"/>
      <c r="F2822" s="79"/>
      <c r="G2822" s="79"/>
      <c r="H2822" s="79"/>
      <c r="I2822" s="79"/>
      <c r="J2822" s="79"/>
      <c r="K2822" s="79"/>
      <c r="L2822" s="79"/>
      <c r="M2822" s="79"/>
      <c r="N2822" s="79"/>
      <c r="O2822" s="79"/>
      <c r="P2822" s="79"/>
      <c r="Q2822" s="79"/>
      <c r="R2822" s="79"/>
      <c r="S2822" s="79"/>
      <c r="T2822" s="79"/>
    </row>
    <row r="2823" spans="2:20">
      <c r="B2823" s="79"/>
      <c r="C2823" s="79"/>
      <c r="D2823" s="79"/>
      <c r="E2823" s="79"/>
      <c r="F2823" s="79"/>
      <c r="G2823" s="79"/>
      <c r="H2823" s="79"/>
      <c r="I2823" s="79"/>
      <c r="J2823" s="79"/>
      <c r="K2823" s="79"/>
      <c r="L2823" s="79"/>
      <c r="M2823" s="79"/>
      <c r="N2823" s="79"/>
      <c r="O2823" s="79"/>
      <c r="P2823" s="79"/>
      <c r="Q2823" s="79"/>
      <c r="R2823" s="79"/>
      <c r="S2823" s="79"/>
      <c r="T2823" s="79"/>
    </row>
    <row r="2824" spans="2:20">
      <c r="B2824" s="79"/>
      <c r="C2824" s="79"/>
      <c r="D2824" s="79"/>
      <c r="E2824" s="79"/>
      <c r="F2824" s="79"/>
      <c r="G2824" s="79"/>
      <c r="H2824" s="79"/>
      <c r="I2824" s="79"/>
      <c r="J2824" s="79"/>
      <c r="K2824" s="79"/>
      <c r="L2824" s="79"/>
      <c r="M2824" s="79"/>
      <c r="N2824" s="79"/>
      <c r="O2824" s="79"/>
      <c r="P2824" s="79"/>
      <c r="Q2824" s="79"/>
      <c r="R2824" s="79"/>
      <c r="S2824" s="79"/>
      <c r="T2824" s="79"/>
    </row>
    <row r="2825" spans="2:20">
      <c r="B2825" s="79"/>
      <c r="C2825" s="79"/>
      <c r="D2825" s="79"/>
      <c r="E2825" s="79"/>
      <c r="F2825" s="79"/>
      <c r="G2825" s="79"/>
      <c r="H2825" s="79"/>
      <c r="I2825" s="79"/>
      <c r="J2825" s="79"/>
      <c r="K2825" s="79"/>
      <c r="L2825" s="79"/>
      <c r="M2825" s="79"/>
      <c r="N2825" s="79"/>
      <c r="O2825" s="79"/>
      <c r="P2825" s="79"/>
      <c r="Q2825" s="79"/>
      <c r="R2825" s="79"/>
      <c r="S2825" s="79"/>
      <c r="T2825" s="79"/>
    </row>
    <row r="2826" spans="2:20">
      <c r="B2826" s="79"/>
      <c r="C2826" s="79"/>
      <c r="D2826" s="79"/>
      <c r="E2826" s="79"/>
      <c r="F2826" s="79"/>
      <c r="G2826" s="79"/>
      <c r="H2826" s="79"/>
      <c r="I2826" s="79"/>
      <c r="J2826" s="79"/>
      <c r="K2826" s="79"/>
      <c r="L2826" s="79"/>
      <c r="M2826" s="79"/>
      <c r="N2826" s="79"/>
      <c r="O2826" s="79"/>
      <c r="P2826" s="79"/>
      <c r="Q2826" s="79"/>
      <c r="R2826" s="79"/>
      <c r="S2826" s="79"/>
      <c r="T2826" s="79"/>
    </row>
    <row r="2827" spans="2:20">
      <c r="B2827" s="79"/>
      <c r="C2827" s="79"/>
      <c r="D2827" s="79"/>
      <c r="E2827" s="79"/>
      <c r="F2827" s="79"/>
      <c r="G2827" s="79"/>
      <c r="H2827" s="79"/>
      <c r="I2827" s="79"/>
      <c r="J2827" s="79"/>
      <c r="K2827" s="79"/>
      <c r="L2827" s="79"/>
      <c r="M2827" s="79"/>
      <c r="N2827" s="79"/>
      <c r="O2827" s="79"/>
      <c r="P2827" s="79"/>
      <c r="Q2827" s="79"/>
      <c r="R2827" s="79"/>
      <c r="S2827" s="79"/>
      <c r="T2827" s="79"/>
    </row>
    <row r="2828" spans="2:20">
      <c r="B2828" s="79"/>
      <c r="C2828" s="79"/>
      <c r="D2828" s="79"/>
      <c r="E2828" s="79"/>
      <c r="F2828" s="79"/>
      <c r="G2828" s="79"/>
      <c r="H2828" s="79"/>
      <c r="I2828" s="79"/>
      <c r="J2828" s="79"/>
      <c r="K2828" s="79"/>
      <c r="L2828" s="79"/>
      <c r="M2828" s="79"/>
      <c r="N2828" s="79"/>
      <c r="O2828" s="79"/>
      <c r="P2828" s="79"/>
      <c r="Q2828" s="79"/>
      <c r="R2828" s="79"/>
      <c r="S2828" s="79"/>
      <c r="T2828" s="79"/>
    </row>
    <row r="2829" spans="2:20">
      <c r="B2829" s="79"/>
      <c r="C2829" s="79"/>
      <c r="D2829" s="79"/>
      <c r="E2829" s="79"/>
      <c r="F2829" s="79"/>
      <c r="G2829" s="79"/>
      <c r="H2829" s="79"/>
      <c r="I2829" s="79"/>
      <c r="J2829" s="79"/>
      <c r="K2829" s="79"/>
      <c r="L2829" s="79"/>
      <c r="M2829" s="79"/>
      <c r="N2829" s="79"/>
      <c r="O2829" s="79"/>
      <c r="P2829" s="79"/>
      <c r="Q2829" s="79"/>
      <c r="R2829" s="79"/>
      <c r="S2829" s="79"/>
      <c r="T2829" s="79"/>
    </row>
    <row r="2830" spans="2:20">
      <c r="B2830" s="79"/>
      <c r="C2830" s="79"/>
      <c r="D2830" s="79"/>
      <c r="E2830" s="79"/>
      <c r="F2830" s="79"/>
      <c r="G2830" s="79"/>
      <c r="H2830" s="79"/>
      <c r="I2830" s="79"/>
      <c r="J2830" s="79"/>
      <c r="K2830" s="79"/>
      <c r="L2830" s="79"/>
      <c r="M2830" s="79"/>
      <c r="N2830" s="79"/>
      <c r="O2830" s="79"/>
      <c r="P2830" s="79"/>
      <c r="Q2830" s="79"/>
      <c r="R2830" s="79"/>
      <c r="S2830" s="79"/>
      <c r="T2830" s="79"/>
    </row>
    <row r="2831" spans="2:20">
      <c r="B2831" s="79"/>
      <c r="C2831" s="79"/>
      <c r="D2831" s="79"/>
      <c r="E2831" s="79"/>
      <c r="F2831" s="79"/>
      <c r="G2831" s="79"/>
      <c r="H2831" s="79"/>
      <c r="I2831" s="79"/>
      <c r="J2831" s="79"/>
      <c r="K2831" s="79"/>
      <c r="L2831" s="79"/>
      <c r="M2831" s="79"/>
      <c r="N2831" s="79"/>
      <c r="O2831" s="79"/>
      <c r="P2831" s="79"/>
      <c r="Q2831" s="79"/>
      <c r="R2831" s="79"/>
      <c r="S2831" s="79"/>
      <c r="T2831" s="79"/>
    </row>
    <row r="2832" spans="2:20">
      <c r="B2832" s="79"/>
      <c r="C2832" s="79"/>
      <c r="D2832" s="79"/>
      <c r="E2832" s="79"/>
      <c r="F2832" s="79"/>
      <c r="G2832" s="79"/>
      <c r="H2832" s="79"/>
      <c r="I2832" s="79"/>
      <c r="J2832" s="79"/>
      <c r="K2832" s="79"/>
      <c r="L2832" s="79"/>
      <c r="M2832" s="79"/>
      <c r="N2832" s="79"/>
      <c r="O2832" s="79"/>
      <c r="P2832" s="79"/>
      <c r="Q2832" s="79"/>
      <c r="R2832" s="79"/>
      <c r="S2832" s="79"/>
      <c r="T2832" s="79"/>
    </row>
    <row r="2833" spans="2:20">
      <c r="B2833" s="79"/>
      <c r="C2833" s="79"/>
      <c r="D2833" s="79"/>
      <c r="E2833" s="79"/>
      <c r="F2833" s="79"/>
      <c r="G2833" s="79"/>
      <c r="H2833" s="79"/>
      <c r="I2833" s="79"/>
      <c r="J2833" s="79"/>
      <c r="K2833" s="79"/>
      <c r="L2833" s="79"/>
      <c r="M2833" s="79"/>
      <c r="N2833" s="79"/>
      <c r="O2833" s="79"/>
      <c r="P2833" s="79"/>
      <c r="Q2833" s="79"/>
      <c r="R2833" s="79"/>
      <c r="S2833" s="79"/>
      <c r="T2833" s="79"/>
    </row>
    <row r="2834" spans="2:20">
      <c r="B2834" s="79"/>
      <c r="C2834" s="79"/>
      <c r="D2834" s="79"/>
      <c r="E2834" s="79"/>
      <c r="F2834" s="79"/>
      <c r="G2834" s="79"/>
      <c r="H2834" s="79"/>
      <c r="I2834" s="79"/>
      <c r="J2834" s="79"/>
      <c r="K2834" s="79"/>
      <c r="L2834" s="79"/>
      <c r="M2834" s="79"/>
      <c r="N2834" s="79"/>
      <c r="O2834" s="79"/>
      <c r="P2834" s="79"/>
      <c r="Q2834" s="79"/>
      <c r="R2834" s="79"/>
      <c r="S2834" s="79"/>
      <c r="T2834" s="79"/>
    </row>
    <row r="2835" spans="2:20">
      <c r="B2835" s="79"/>
      <c r="C2835" s="79"/>
      <c r="D2835" s="79"/>
      <c r="E2835" s="79"/>
      <c r="F2835" s="79"/>
      <c r="G2835" s="79"/>
      <c r="H2835" s="79"/>
      <c r="I2835" s="79"/>
      <c r="J2835" s="79"/>
      <c r="K2835" s="79"/>
      <c r="L2835" s="79"/>
      <c r="M2835" s="79"/>
      <c r="N2835" s="79"/>
      <c r="O2835" s="79"/>
      <c r="P2835" s="79"/>
      <c r="Q2835" s="79"/>
      <c r="R2835" s="79"/>
      <c r="S2835" s="79"/>
      <c r="T2835" s="79"/>
    </row>
    <row r="2836" spans="2:20">
      <c r="B2836" s="79"/>
      <c r="C2836" s="79"/>
      <c r="D2836" s="79"/>
      <c r="E2836" s="79"/>
      <c r="F2836" s="79"/>
      <c r="G2836" s="79"/>
      <c r="H2836" s="79"/>
      <c r="I2836" s="79"/>
      <c r="J2836" s="79"/>
      <c r="K2836" s="79"/>
      <c r="L2836" s="79"/>
      <c r="M2836" s="79"/>
      <c r="N2836" s="79"/>
      <c r="O2836" s="79"/>
      <c r="P2836" s="79"/>
      <c r="Q2836" s="79"/>
      <c r="R2836" s="79"/>
      <c r="S2836" s="79"/>
      <c r="T2836" s="79"/>
    </row>
    <row r="2837" spans="2:20">
      <c r="B2837" s="79"/>
      <c r="C2837" s="79"/>
      <c r="D2837" s="79"/>
      <c r="E2837" s="79"/>
      <c r="F2837" s="79"/>
      <c r="G2837" s="79"/>
      <c r="H2837" s="79"/>
      <c r="I2837" s="79"/>
      <c r="J2837" s="79"/>
      <c r="K2837" s="79"/>
      <c r="L2837" s="79"/>
      <c r="M2837" s="79"/>
      <c r="N2837" s="79"/>
      <c r="O2837" s="79"/>
      <c r="P2837" s="79"/>
      <c r="Q2837" s="79"/>
      <c r="R2837" s="79"/>
      <c r="S2837" s="79"/>
      <c r="T2837" s="79"/>
    </row>
    <row r="2838" spans="2:20">
      <c r="B2838" s="79"/>
      <c r="C2838" s="79"/>
      <c r="D2838" s="79"/>
      <c r="E2838" s="79"/>
      <c r="F2838" s="79"/>
      <c r="G2838" s="79"/>
      <c r="H2838" s="79"/>
      <c r="I2838" s="79"/>
      <c r="J2838" s="79"/>
      <c r="K2838" s="79"/>
      <c r="L2838" s="79"/>
      <c r="M2838" s="79"/>
      <c r="N2838" s="79"/>
      <c r="O2838" s="79"/>
      <c r="P2838" s="79"/>
      <c r="Q2838" s="79"/>
      <c r="R2838" s="79"/>
      <c r="S2838" s="79"/>
      <c r="T2838" s="79"/>
    </row>
    <row r="2839" spans="2:20">
      <c r="B2839" s="79"/>
      <c r="C2839" s="79"/>
      <c r="D2839" s="79"/>
      <c r="E2839" s="79"/>
      <c r="F2839" s="79"/>
      <c r="G2839" s="79"/>
      <c r="H2839" s="79"/>
      <c r="I2839" s="79"/>
      <c r="J2839" s="79"/>
      <c r="K2839" s="79"/>
      <c r="L2839" s="79"/>
      <c r="M2839" s="79"/>
      <c r="N2839" s="79"/>
      <c r="O2839" s="79"/>
      <c r="P2839" s="79"/>
      <c r="Q2839" s="79"/>
      <c r="R2839" s="79"/>
      <c r="S2839" s="79"/>
      <c r="T2839" s="79"/>
    </row>
    <row r="2840" spans="2:20">
      <c r="B2840" s="79"/>
      <c r="C2840" s="79"/>
      <c r="D2840" s="79"/>
      <c r="E2840" s="79"/>
      <c r="F2840" s="79"/>
      <c r="G2840" s="79"/>
      <c r="H2840" s="79"/>
      <c r="I2840" s="79"/>
      <c r="J2840" s="79"/>
      <c r="K2840" s="79"/>
      <c r="L2840" s="79"/>
      <c r="M2840" s="79"/>
      <c r="N2840" s="79"/>
      <c r="O2840" s="79"/>
      <c r="P2840" s="79"/>
      <c r="Q2840" s="79"/>
      <c r="R2840" s="79"/>
      <c r="S2840" s="79"/>
      <c r="T2840" s="79"/>
    </row>
    <row r="2841" spans="2:20">
      <c r="B2841" s="79"/>
      <c r="C2841" s="79"/>
      <c r="D2841" s="79"/>
      <c r="E2841" s="79"/>
      <c r="F2841" s="79"/>
      <c r="G2841" s="79"/>
      <c r="H2841" s="79"/>
      <c r="I2841" s="79"/>
      <c r="J2841" s="79"/>
      <c r="K2841" s="79"/>
      <c r="L2841" s="79"/>
      <c r="M2841" s="79"/>
      <c r="N2841" s="79"/>
      <c r="O2841" s="79"/>
      <c r="P2841" s="79"/>
      <c r="Q2841" s="79"/>
      <c r="R2841" s="79"/>
      <c r="S2841" s="79"/>
      <c r="T2841" s="79"/>
    </row>
    <row r="2842" spans="2:20">
      <c r="B2842" s="79"/>
      <c r="C2842" s="79"/>
      <c r="D2842" s="79"/>
      <c r="E2842" s="79"/>
      <c r="F2842" s="79"/>
      <c r="G2842" s="79"/>
      <c r="H2842" s="79"/>
      <c r="I2842" s="79"/>
      <c r="J2842" s="79"/>
      <c r="K2842" s="79"/>
      <c r="L2842" s="79"/>
      <c r="M2842" s="79"/>
      <c r="N2842" s="79"/>
      <c r="O2842" s="79"/>
      <c r="P2842" s="79"/>
      <c r="Q2842" s="79"/>
      <c r="R2842" s="79"/>
      <c r="S2842" s="79"/>
      <c r="T2842" s="79"/>
    </row>
    <row r="2843" spans="2:20">
      <c r="B2843" s="79"/>
      <c r="C2843" s="79"/>
      <c r="D2843" s="79"/>
      <c r="E2843" s="79"/>
      <c r="F2843" s="79"/>
      <c r="G2843" s="79"/>
      <c r="H2843" s="79"/>
      <c r="I2843" s="79"/>
      <c r="J2843" s="79"/>
      <c r="K2843" s="79"/>
      <c r="L2843" s="79"/>
      <c r="M2843" s="79"/>
      <c r="N2843" s="79"/>
      <c r="O2843" s="79"/>
      <c r="P2843" s="79"/>
      <c r="Q2843" s="79"/>
      <c r="R2843" s="79"/>
      <c r="S2843" s="79"/>
      <c r="T2843" s="79"/>
    </row>
    <row r="2844" spans="2:20">
      <c r="B2844" s="79"/>
      <c r="C2844" s="79"/>
      <c r="D2844" s="79"/>
      <c r="E2844" s="79"/>
      <c r="F2844" s="79"/>
      <c r="G2844" s="79"/>
      <c r="H2844" s="79"/>
      <c r="I2844" s="79"/>
      <c r="J2844" s="79"/>
      <c r="K2844" s="79"/>
      <c r="L2844" s="79"/>
      <c r="M2844" s="79"/>
      <c r="N2844" s="79"/>
      <c r="O2844" s="79"/>
      <c r="P2844" s="79"/>
      <c r="Q2844" s="79"/>
      <c r="R2844" s="79"/>
      <c r="S2844" s="79"/>
      <c r="T2844" s="79"/>
    </row>
    <row r="2845" spans="2:20">
      <c r="B2845" s="79"/>
      <c r="C2845" s="79"/>
      <c r="D2845" s="79"/>
      <c r="E2845" s="79"/>
      <c r="F2845" s="79"/>
      <c r="G2845" s="79"/>
      <c r="H2845" s="79"/>
      <c r="I2845" s="79"/>
      <c r="J2845" s="79"/>
      <c r="K2845" s="79"/>
      <c r="L2845" s="79"/>
      <c r="M2845" s="79"/>
      <c r="N2845" s="79"/>
      <c r="O2845" s="79"/>
      <c r="P2845" s="79"/>
      <c r="Q2845" s="79"/>
      <c r="R2845" s="79"/>
      <c r="S2845" s="79"/>
      <c r="T2845" s="79"/>
    </row>
    <row r="2846" spans="2:20">
      <c r="B2846" s="79"/>
      <c r="C2846" s="79"/>
      <c r="D2846" s="79"/>
      <c r="E2846" s="79"/>
      <c r="F2846" s="79"/>
      <c r="G2846" s="79"/>
      <c r="H2846" s="79"/>
      <c r="I2846" s="79"/>
      <c r="J2846" s="79"/>
      <c r="K2846" s="79"/>
      <c r="L2846" s="79"/>
      <c r="M2846" s="79"/>
      <c r="N2846" s="79"/>
      <c r="O2846" s="79"/>
      <c r="P2846" s="79"/>
      <c r="Q2846" s="79"/>
      <c r="R2846" s="79"/>
      <c r="S2846" s="79"/>
      <c r="T2846" s="79"/>
    </row>
    <row r="2847" spans="2:20">
      <c r="B2847" s="79"/>
      <c r="C2847" s="79"/>
      <c r="D2847" s="79"/>
      <c r="E2847" s="79"/>
      <c r="F2847" s="79"/>
      <c r="G2847" s="79"/>
      <c r="H2847" s="79"/>
      <c r="I2847" s="79"/>
      <c r="J2847" s="79"/>
      <c r="K2847" s="79"/>
      <c r="L2847" s="79"/>
      <c r="M2847" s="79"/>
      <c r="N2847" s="79"/>
      <c r="O2847" s="79"/>
      <c r="P2847" s="79"/>
      <c r="Q2847" s="79"/>
      <c r="R2847" s="79"/>
      <c r="S2847" s="79"/>
      <c r="T2847" s="79"/>
    </row>
    <row r="2848" spans="2:20">
      <c r="B2848" s="79"/>
      <c r="C2848" s="79"/>
      <c r="D2848" s="79"/>
      <c r="E2848" s="79"/>
      <c r="F2848" s="79"/>
      <c r="G2848" s="79"/>
      <c r="H2848" s="79"/>
      <c r="I2848" s="79"/>
      <c r="J2848" s="79"/>
      <c r="K2848" s="79"/>
      <c r="L2848" s="79"/>
      <c r="M2848" s="79"/>
      <c r="N2848" s="79"/>
      <c r="O2848" s="79"/>
      <c r="P2848" s="79"/>
      <c r="Q2848" s="79"/>
      <c r="R2848" s="79"/>
      <c r="S2848" s="79"/>
      <c r="T2848" s="79"/>
    </row>
    <row r="2849" spans="2:20">
      <c r="B2849" s="79"/>
      <c r="C2849" s="79"/>
      <c r="D2849" s="79"/>
      <c r="E2849" s="79"/>
      <c r="F2849" s="79"/>
      <c r="G2849" s="79"/>
      <c r="H2849" s="79"/>
      <c r="I2849" s="79"/>
      <c r="J2849" s="79"/>
      <c r="K2849" s="79"/>
      <c r="L2849" s="79"/>
      <c r="M2849" s="79"/>
      <c r="N2849" s="79"/>
      <c r="O2849" s="79"/>
      <c r="P2849" s="79"/>
      <c r="Q2849" s="79"/>
      <c r="R2849" s="79"/>
      <c r="S2849" s="79"/>
      <c r="T2849" s="79"/>
    </row>
    <row r="2850" spans="2:20">
      <c r="B2850" s="79"/>
      <c r="C2850" s="79"/>
      <c r="D2850" s="79"/>
      <c r="E2850" s="79"/>
      <c r="F2850" s="79"/>
      <c r="G2850" s="79"/>
      <c r="H2850" s="79"/>
      <c r="I2850" s="79"/>
      <c r="J2850" s="79"/>
      <c r="K2850" s="79"/>
      <c r="L2850" s="79"/>
      <c r="M2850" s="79"/>
      <c r="N2850" s="79"/>
      <c r="O2850" s="79"/>
      <c r="P2850" s="79"/>
      <c r="Q2850" s="79"/>
      <c r="R2850" s="79"/>
      <c r="S2850" s="79"/>
      <c r="T2850" s="79"/>
    </row>
    <row r="2851" spans="2:20">
      <c r="B2851" s="79"/>
      <c r="C2851" s="79"/>
      <c r="D2851" s="79"/>
      <c r="E2851" s="79"/>
      <c r="F2851" s="79"/>
      <c r="G2851" s="79"/>
      <c r="H2851" s="79"/>
      <c r="I2851" s="79"/>
      <c r="J2851" s="79"/>
      <c r="K2851" s="79"/>
      <c r="L2851" s="79"/>
      <c r="M2851" s="79"/>
      <c r="N2851" s="79"/>
      <c r="O2851" s="79"/>
      <c r="P2851" s="79"/>
      <c r="Q2851" s="79"/>
      <c r="R2851" s="79"/>
      <c r="S2851" s="79"/>
      <c r="T2851" s="79"/>
    </row>
    <row r="2852" spans="2:20">
      <c r="B2852" s="79"/>
      <c r="C2852" s="79"/>
      <c r="D2852" s="79"/>
      <c r="E2852" s="79"/>
      <c r="F2852" s="79"/>
      <c r="G2852" s="79"/>
      <c r="H2852" s="79"/>
      <c r="I2852" s="79"/>
      <c r="J2852" s="79"/>
      <c r="K2852" s="79"/>
      <c r="L2852" s="79"/>
      <c r="M2852" s="79"/>
      <c r="N2852" s="79"/>
      <c r="O2852" s="79"/>
      <c r="P2852" s="79"/>
      <c r="Q2852" s="79"/>
      <c r="R2852" s="79"/>
      <c r="S2852" s="79"/>
      <c r="T2852" s="79"/>
    </row>
    <row r="2853" spans="2:20">
      <c r="B2853" s="79"/>
      <c r="C2853" s="79"/>
      <c r="D2853" s="79"/>
      <c r="E2853" s="79"/>
      <c r="F2853" s="79"/>
      <c r="G2853" s="79"/>
      <c r="H2853" s="79"/>
      <c r="I2853" s="79"/>
      <c r="J2853" s="79"/>
      <c r="K2853" s="79"/>
      <c r="L2853" s="79"/>
      <c r="M2853" s="79"/>
      <c r="N2853" s="79"/>
      <c r="O2853" s="79"/>
      <c r="P2853" s="79"/>
      <c r="Q2853" s="79"/>
      <c r="R2853" s="79"/>
      <c r="S2853" s="79"/>
      <c r="T2853" s="79"/>
    </row>
    <row r="2854" spans="2:20">
      <c r="B2854" s="79"/>
      <c r="C2854" s="79"/>
      <c r="D2854" s="79"/>
      <c r="E2854" s="79"/>
      <c r="F2854" s="79"/>
      <c r="G2854" s="79"/>
      <c r="H2854" s="79"/>
      <c r="I2854" s="79"/>
      <c r="J2854" s="79"/>
      <c r="K2854" s="79"/>
      <c r="L2854" s="79"/>
      <c r="M2854" s="79"/>
      <c r="N2854" s="79"/>
      <c r="O2854" s="79"/>
      <c r="P2854" s="79"/>
      <c r="Q2854" s="79"/>
      <c r="R2854" s="79"/>
      <c r="S2854" s="79"/>
      <c r="T2854" s="79"/>
    </row>
    <row r="2855" spans="2:20">
      <c r="B2855" s="79"/>
      <c r="C2855" s="79"/>
      <c r="D2855" s="79"/>
      <c r="E2855" s="79"/>
      <c r="F2855" s="79"/>
      <c r="G2855" s="79"/>
      <c r="H2855" s="79"/>
      <c r="I2855" s="79"/>
      <c r="J2855" s="79"/>
      <c r="K2855" s="79"/>
      <c r="L2855" s="79"/>
      <c r="M2855" s="79"/>
      <c r="N2855" s="79"/>
      <c r="O2855" s="79"/>
      <c r="P2855" s="79"/>
      <c r="Q2855" s="79"/>
      <c r="R2855" s="79"/>
      <c r="S2855" s="79"/>
      <c r="T2855" s="79"/>
    </row>
    <row r="2856" spans="2:20">
      <c r="B2856" s="79"/>
      <c r="C2856" s="79"/>
      <c r="D2856" s="79"/>
      <c r="E2856" s="79"/>
      <c r="F2856" s="79"/>
      <c r="G2856" s="79"/>
      <c r="H2856" s="79"/>
      <c r="I2856" s="79"/>
      <c r="J2856" s="79"/>
      <c r="K2856" s="79"/>
      <c r="L2856" s="79"/>
      <c r="M2856" s="79"/>
      <c r="N2856" s="79"/>
      <c r="O2856" s="79"/>
      <c r="P2856" s="79"/>
      <c r="Q2856" s="79"/>
      <c r="R2856" s="79"/>
      <c r="S2856" s="79"/>
      <c r="T2856" s="79"/>
    </row>
    <row r="2857" spans="2:20">
      <c r="B2857" s="79"/>
      <c r="C2857" s="79"/>
      <c r="D2857" s="79"/>
      <c r="E2857" s="79"/>
      <c r="F2857" s="79"/>
      <c r="G2857" s="79"/>
      <c r="H2857" s="79"/>
      <c r="I2857" s="79"/>
      <c r="J2857" s="79"/>
      <c r="K2857" s="79"/>
      <c r="L2857" s="79"/>
      <c r="M2857" s="79"/>
      <c r="N2857" s="79"/>
      <c r="O2857" s="79"/>
      <c r="P2857" s="79"/>
      <c r="Q2857" s="79"/>
      <c r="R2857" s="79"/>
      <c r="S2857" s="79"/>
      <c r="T2857" s="79"/>
    </row>
    <row r="2858" spans="2:20">
      <c r="B2858" s="79"/>
      <c r="C2858" s="79"/>
      <c r="D2858" s="79"/>
      <c r="E2858" s="79"/>
      <c r="F2858" s="79"/>
      <c r="G2858" s="79"/>
      <c r="H2858" s="79"/>
      <c r="I2858" s="79"/>
      <c r="J2858" s="79"/>
      <c r="K2858" s="79"/>
      <c r="L2858" s="79"/>
      <c r="M2858" s="79"/>
      <c r="N2858" s="79"/>
      <c r="O2858" s="79"/>
      <c r="P2858" s="79"/>
      <c r="Q2858" s="79"/>
      <c r="R2858" s="79"/>
      <c r="S2858" s="79"/>
      <c r="T2858" s="79"/>
    </row>
    <row r="2859" spans="2:20">
      <c r="B2859" s="79"/>
      <c r="C2859" s="79"/>
      <c r="D2859" s="79"/>
      <c r="E2859" s="79"/>
      <c r="F2859" s="79"/>
      <c r="G2859" s="79"/>
      <c r="H2859" s="79"/>
      <c r="I2859" s="79"/>
      <c r="J2859" s="79"/>
      <c r="K2859" s="79"/>
      <c r="L2859" s="79"/>
      <c r="M2859" s="79"/>
      <c r="N2859" s="79"/>
      <c r="O2859" s="79"/>
      <c r="P2859" s="79"/>
      <c r="Q2859" s="79"/>
      <c r="R2859" s="79"/>
      <c r="S2859" s="79"/>
      <c r="T2859" s="79"/>
    </row>
    <row r="2860" spans="2:20">
      <c r="B2860" s="79"/>
      <c r="C2860" s="79"/>
      <c r="D2860" s="79"/>
      <c r="E2860" s="79"/>
      <c r="F2860" s="79"/>
      <c r="G2860" s="79"/>
      <c r="H2860" s="79"/>
      <c r="I2860" s="79"/>
      <c r="J2860" s="79"/>
      <c r="K2860" s="79"/>
      <c r="L2860" s="79"/>
      <c r="M2860" s="79"/>
      <c r="N2860" s="79"/>
      <c r="O2860" s="79"/>
      <c r="P2860" s="79"/>
      <c r="Q2860" s="79"/>
      <c r="R2860" s="79"/>
      <c r="S2860" s="79"/>
      <c r="T2860" s="79"/>
    </row>
    <row r="2861" spans="2:20">
      <c r="B2861" s="79"/>
      <c r="C2861" s="79"/>
      <c r="D2861" s="79"/>
      <c r="E2861" s="79"/>
      <c r="F2861" s="79"/>
      <c r="G2861" s="79"/>
      <c r="H2861" s="79"/>
      <c r="I2861" s="79"/>
      <c r="J2861" s="79"/>
      <c r="K2861" s="79"/>
      <c r="L2861" s="79"/>
      <c r="M2861" s="79"/>
      <c r="N2861" s="79"/>
      <c r="O2861" s="79"/>
      <c r="P2861" s="79"/>
      <c r="Q2861" s="79"/>
      <c r="R2861" s="79"/>
      <c r="S2861" s="79"/>
      <c r="T2861" s="79"/>
    </row>
    <row r="2862" spans="2:20">
      <c r="B2862" s="79"/>
      <c r="C2862" s="79"/>
      <c r="D2862" s="79"/>
      <c r="E2862" s="79"/>
      <c r="F2862" s="79"/>
      <c r="G2862" s="79"/>
      <c r="H2862" s="79"/>
      <c r="I2862" s="79"/>
      <c r="J2862" s="79"/>
      <c r="K2862" s="79"/>
      <c r="L2862" s="79"/>
      <c r="M2862" s="79"/>
      <c r="N2862" s="79"/>
      <c r="O2862" s="79"/>
      <c r="P2862" s="79"/>
      <c r="Q2862" s="79"/>
      <c r="R2862" s="79"/>
      <c r="S2862" s="79"/>
      <c r="T2862" s="79"/>
    </row>
    <row r="2863" spans="2:20">
      <c r="B2863" s="79"/>
      <c r="C2863" s="79"/>
      <c r="D2863" s="79"/>
      <c r="E2863" s="79"/>
      <c r="F2863" s="79"/>
      <c r="G2863" s="79"/>
      <c r="H2863" s="79"/>
      <c r="I2863" s="79"/>
      <c r="J2863" s="79"/>
      <c r="K2863" s="79"/>
      <c r="L2863" s="79"/>
      <c r="M2863" s="79"/>
      <c r="N2863" s="79"/>
      <c r="O2863" s="79"/>
      <c r="P2863" s="79"/>
      <c r="Q2863" s="79"/>
      <c r="R2863" s="79"/>
      <c r="S2863" s="79"/>
      <c r="T2863" s="79"/>
    </row>
    <row r="2864" spans="2:20">
      <c r="B2864" s="79"/>
      <c r="C2864" s="79"/>
      <c r="D2864" s="79"/>
      <c r="E2864" s="79"/>
      <c r="F2864" s="79"/>
      <c r="G2864" s="79"/>
      <c r="H2864" s="79"/>
      <c r="I2864" s="79"/>
      <c r="J2864" s="79"/>
      <c r="K2864" s="79"/>
      <c r="L2864" s="79"/>
      <c r="M2864" s="79"/>
      <c r="N2864" s="79"/>
      <c r="O2864" s="79"/>
      <c r="P2864" s="79"/>
      <c r="Q2864" s="79"/>
      <c r="R2864" s="79"/>
      <c r="S2864" s="79"/>
      <c r="T2864" s="79"/>
    </row>
    <row r="2865" spans="2:20">
      <c r="B2865" s="79"/>
      <c r="C2865" s="79"/>
      <c r="D2865" s="79"/>
      <c r="E2865" s="79"/>
      <c r="F2865" s="79"/>
      <c r="G2865" s="79"/>
      <c r="H2865" s="79"/>
      <c r="I2865" s="79"/>
      <c r="J2865" s="79"/>
      <c r="K2865" s="79"/>
      <c r="L2865" s="79"/>
      <c r="M2865" s="79"/>
      <c r="N2865" s="79"/>
      <c r="O2865" s="79"/>
      <c r="P2865" s="79"/>
      <c r="Q2865" s="79"/>
      <c r="R2865" s="79"/>
      <c r="S2865" s="79"/>
      <c r="T2865" s="79"/>
    </row>
    <row r="2866" spans="2:20">
      <c r="B2866" s="79"/>
      <c r="C2866" s="79"/>
      <c r="D2866" s="79"/>
      <c r="E2866" s="79"/>
      <c r="F2866" s="79"/>
      <c r="G2866" s="79"/>
      <c r="H2866" s="79"/>
      <c r="I2866" s="79"/>
      <c r="J2866" s="79"/>
      <c r="K2866" s="79"/>
      <c r="L2866" s="79"/>
      <c r="M2866" s="79"/>
      <c r="N2866" s="79"/>
      <c r="O2866" s="79"/>
      <c r="P2866" s="79"/>
      <c r="Q2866" s="79"/>
      <c r="R2866" s="79"/>
      <c r="S2866" s="79"/>
      <c r="T2866" s="79"/>
    </row>
    <row r="2867" spans="2:20">
      <c r="B2867" s="79"/>
      <c r="C2867" s="79"/>
      <c r="D2867" s="79"/>
      <c r="E2867" s="79"/>
      <c r="F2867" s="79"/>
      <c r="G2867" s="79"/>
      <c r="H2867" s="79"/>
      <c r="I2867" s="79"/>
      <c r="J2867" s="79"/>
      <c r="K2867" s="79"/>
      <c r="L2867" s="79"/>
      <c r="M2867" s="79"/>
      <c r="N2867" s="79"/>
      <c r="O2867" s="79"/>
      <c r="P2867" s="79"/>
      <c r="Q2867" s="79"/>
      <c r="R2867" s="79"/>
      <c r="S2867" s="79"/>
      <c r="T2867" s="79"/>
    </row>
    <row r="2868" spans="2:20">
      <c r="B2868" s="79"/>
      <c r="C2868" s="79"/>
      <c r="D2868" s="79"/>
      <c r="E2868" s="79"/>
      <c r="F2868" s="79"/>
      <c r="G2868" s="79"/>
      <c r="H2868" s="79"/>
      <c r="I2868" s="79"/>
      <c r="J2868" s="79"/>
      <c r="K2868" s="79"/>
      <c r="L2868" s="79"/>
      <c r="M2868" s="79"/>
      <c r="N2868" s="79"/>
      <c r="O2868" s="79"/>
      <c r="P2868" s="79"/>
      <c r="Q2868" s="79"/>
      <c r="R2868" s="79"/>
      <c r="S2868" s="79"/>
      <c r="T2868" s="79"/>
    </row>
    <row r="2869" spans="2:20">
      <c r="B2869" s="79"/>
      <c r="C2869" s="79"/>
      <c r="D2869" s="79"/>
      <c r="E2869" s="79"/>
      <c r="F2869" s="79"/>
      <c r="G2869" s="79"/>
      <c r="H2869" s="79"/>
      <c r="I2869" s="79"/>
      <c r="J2869" s="79"/>
      <c r="K2869" s="79"/>
      <c r="L2869" s="79"/>
      <c r="M2869" s="79"/>
      <c r="N2869" s="79"/>
      <c r="O2869" s="79"/>
      <c r="P2869" s="79"/>
      <c r="Q2869" s="79"/>
      <c r="R2869" s="79"/>
      <c r="S2869" s="79"/>
      <c r="T2869" s="79"/>
    </row>
    <row r="2870" spans="2:20">
      <c r="B2870" s="79"/>
      <c r="C2870" s="79"/>
      <c r="D2870" s="79"/>
      <c r="E2870" s="79"/>
      <c r="F2870" s="79"/>
      <c r="G2870" s="79"/>
      <c r="H2870" s="79"/>
      <c r="I2870" s="79"/>
      <c r="J2870" s="79"/>
      <c r="K2870" s="79"/>
      <c r="L2870" s="79"/>
      <c r="M2870" s="79"/>
      <c r="N2870" s="79"/>
      <c r="O2870" s="79"/>
      <c r="P2870" s="79"/>
      <c r="Q2870" s="79"/>
      <c r="R2870" s="79"/>
      <c r="S2870" s="79"/>
      <c r="T2870" s="79"/>
    </row>
    <row r="2871" spans="2:20">
      <c r="B2871" s="79"/>
      <c r="C2871" s="79"/>
      <c r="D2871" s="79"/>
      <c r="E2871" s="79"/>
      <c r="F2871" s="79"/>
      <c r="G2871" s="79"/>
      <c r="H2871" s="79"/>
      <c r="I2871" s="79"/>
      <c r="J2871" s="79"/>
      <c r="K2871" s="79"/>
      <c r="L2871" s="79"/>
      <c r="M2871" s="79"/>
      <c r="N2871" s="79"/>
      <c r="O2871" s="79"/>
      <c r="P2871" s="79"/>
      <c r="Q2871" s="79"/>
      <c r="R2871" s="79"/>
      <c r="S2871" s="79"/>
      <c r="T2871" s="79"/>
    </row>
    <row r="2872" spans="2:20">
      <c r="B2872" s="79"/>
      <c r="C2872" s="79"/>
      <c r="D2872" s="79"/>
      <c r="E2872" s="79"/>
      <c r="F2872" s="79"/>
      <c r="G2872" s="79"/>
      <c r="H2872" s="79"/>
      <c r="I2872" s="79"/>
      <c r="J2872" s="79"/>
      <c r="K2872" s="79"/>
      <c r="L2872" s="79"/>
      <c r="M2872" s="79"/>
      <c r="N2872" s="79"/>
      <c r="O2872" s="79"/>
      <c r="P2872" s="79"/>
      <c r="Q2872" s="79"/>
      <c r="R2872" s="79"/>
      <c r="S2872" s="79"/>
      <c r="T2872" s="79"/>
    </row>
    <row r="2873" spans="2:20">
      <c r="B2873" s="79"/>
      <c r="C2873" s="79"/>
      <c r="D2873" s="79"/>
      <c r="E2873" s="79"/>
      <c r="F2873" s="79"/>
      <c r="G2873" s="79"/>
      <c r="H2873" s="79"/>
      <c r="I2873" s="79"/>
      <c r="J2873" s="79"/>
      <c r="K2873" s="79"/>
      <c r="L2873" s="79"/>
      <c r="M2873" s="79"/>
      <c r="N2873" s="79"/>
      <c r="O2873" s="79"/>
      <c r="P2873" s="79"/>
      <c r="Q2873" s="79"/>
      <c r="R2873" s="79"/>
      <c r="S2873" s="79"/>
      <c r="T2873" s="79"/>
    </row>
    <row r="2874" spans="2:20">
      <c r="B2874" s="79"/>
      <c r="C2874" s="79"/>
      <c r="D2874" s="79"/>
      <c r="E2874" s="79"/>
      <c r="F2874" s="79"/>
      <c r="G2874" s="79"/>
      <c r="H2874" s="79"/>
      <c r="I2874" s="79"/>
      <c r="J2874" s="79"/>
      <c r="K2874" s="79"/>
      <c r="L2874" s="79"/>
      <c r="M2874" s="79"/>
      <c r="N2874" s="79"/>
      <c r="O2874" s="79"/>
      <c r="P2874" s="79"/>
      <c r="Q2874" s="79"/>
      <c r="R2874" s="79"/>
      <c r="S2874" s="79"/>
      <c r="T2874" s="79"/>
    </row>
    <row r="2875" spans="2:20">
      <c r="B2875" s="79"/>
      <c r="C2875" s="79"/>
      <c r="D2875" s="79"/>
      <c r="E2875" s="79"/>
      <c r="F2875" s="79"/>
      <c r="G2875" s="79"/>
      <c r="H2875" s="79"/>
      <c r="I2875" s="79"/>
      <c r="J2875" s="79"/>
      <c r="K2875" s="79"/>
      <c r="L2875" s="79"/>
      <c r="M2875" s="79"/>
      <c r="N2875" s="79"/>
      <c r="O2875" s="79"/>
      <c r="P2875" s="79"/>
      <c r="Q2875" s="79"/>
      <c r="R2875" s="79"/>
      <c r="S2875" s="79"/>
      <c r="T2875" s="79"/>
    </row>
    <row r="2876" spans="2:20">
      <c r="B2876" s="79"/>
      <c r="C2876" s="79"/>
      <c r="D2876" s="79"/>
      <c r="E2876" s="79"/>
      <c r="F2876" s="79"/>
      <c r="G2876" s="79"/>
      <c r="H2876" s="79"/>
      <c r="I2876" s="79"/>
      <c r="J2876" s="79"/>
      <c r="K2876" s="79"/>
      <c r="L2876" s="79"/>
      <c r="M2876" s="79"/>
      <c r="N2876" s="79"/>
      <c r="O2876" s="79"/>
      <c r="P2876" s="79"/>
      <c r="Q2876" s="79"/>
      <c r="R2876" s="79"/>
      <c r="S2876" s="79"/>
      <c r="T2876" s="79"/>
    </row>
    <row r="2877" spans="2:20">
      <c r="B2877" s="79"/>
      <c r="C2877" s="79"/>
      <c r="D2877" s="79"/>
      <c r="E2877" s="79"/>
      <c r="F2877" s="79"/>
      <c r="G2877" s="79"/>
      <c r="H2877" s="79"/>
      <c r="I2877" s="79"/>
      <c r="J2877" s="79"/>
      <c r="K2877" s="79"/>
      <c r="L2877" s="79"/>
      <c r="M2877" s="79"/>
      <c r="N2877" s="79"/>
      <c r="O2877" s="79"/>
      <c r="P2877" s="79"/>
      <c r="Q2877" s="79"/>
      <c r="R2877" s="79"/>
      <c r="S2877" s="79"/>
      <c r="T2877" s="79"/>
    </row>
    <row r="2878" spans="2:20">
      <c r="B2878" s="79"/>
      <c r="C2878" s="79"/>
      <c r="D2878" s="79"/>
      <c r="E2878" s="79"/>
      <c r="F2878" s="79"/>
      <c r="G2878" s="79"/>
      <c r="H2878" s="79"/>
      <c r="I2878" s="79"/>
      <c r="J2878" s="79"/>
      <c r="K2878" s="79"/>
      <c r="L2878" s="79"/>
      <c r="M2878" s="79"/>
      <c r="N2878" s="79"/>
      <c r="O2878" s="79"/>
      <c r="P2878" s="79"/>
      <c r="Q2878" s="79"/>
      <c r="R2878" s="79"/>
      <c r="S2878" s="79"/>
      <c r="T2878" s="79"/>
    </row>
    <row r="2879" spans="2:20">
      <c r="B2879" s="79"/>
      <c r="C2879" s="79"/>
      <c r="D2879" s="79"/>
      <c r="E2879" s="79"/>
      <c r="F2879" s="79"/>
      <c r="G2879" s="79"/>
      <c r="H2879" s="79"/>
      <c r="I2879" s="79"/>
      <c r="J2879" s="79"/>
      <c r="K2879" s="79"/>
      <c r="L2879" s="79"/>
      <c r="M2879" s="79"/>
      <c r="N2879" s="79"/>
      <c r="O2879" s="79"/>
      <c r="P2879" s="79"/>
      <c r="Q2879" s="79"/>
      <c r="R2879" s="79"/>
      <c r="S2879" s="79"/>
      <c r="T2879" s="79"/>
    </row>
    <row r="2880" spans="2:20">
      <c r="B2880" s="79"/>
      <c r="C2880" s="79"/>
      <c r="D2880" s="79"/>
      <c r="E2880" s="79"/>
      <c r="F2880" s="79"/>
      <c r="G2880" s="79"/>
      <c r="H2880" s="79"/>
      <c r="I2880" s="79"/>
      <c r="J2880" s="79"/>
      <c r="K2880" s="79"/>
      <c r="L2880" s="79"/>
      <c r="M2880" s="79"/>
      <c r="N2880" s="79"/>
      <c r="O2880" s="79"/>
      <c r="P2880" s="79"/>
      <c r="Q2880" s="79"/>
      <c r="R2880" s="79"/>
      <c r="S2880" s="79"/>
      <c r="T2880" s="79"/>
    </row>
    <row r="2881" spans="2:20">
      <c r="B2881" s="79"/>
      <c r="C2881" s="79"/>
      <c r="D2881" s="79"/>
      <c r="E2881" s="79"/>
      <c r="F2881" s="79"/>
      <c r="G2881" s="79"/>
      <c r="H2881" s="79"/>
      <c r="I2881" s="79"/>
      <c r="J2881" s="79"/>
      <c r="K2881" s="79"/>
      <c r="L2881" s="79"/>
      <c r="M2881" s="79"/>
      <c r="N2881" s="79"/>
      <c r="O2881" s="79"/>
      <c r="P2881" s="79"/>
      <c r="Q2881" s="79"/>
      <c r="R2881" s="79"/>
      <c r="S2881" s="79"/>
      <c r="T2881" s="79"/>
    </row>
    <row r="2882" spans="2:20">
      <c r="B2882" s="79"/>
      <c r="C2882" s="79"/>
      <c r="D2882" s="79"/>
      <c r="E2882" s="79"/>
      <c r="F2882" s="79"/>
      <c r="G2882" s="79"/>
      <c r="H2882" s="79"/>
      <c r="I2882" s="79"/>
      <c r="J2882" s="79"/>
      <c r="K2882" s="79"/>
      <c r="L2882" s="79"/>
      <c r="M2882" s="79"/>
      <c r="N2882" s="79"/>
      <c r="O2882" s="79"/>
      <c r="P2882" s="79"/>
      <c r="Q2882" s="79"/>
      <c r="R2882" s="79"/>
      <c r="S2882" s="79"/>
      <c r="T2882" s="79"/>
    </row>
    <row r="2883" spans="2:20">
      <c r="B2883" s="79"/>
      <c r="C2883" s="79"/>
      <c r="D2883" s="79"/>
      <c r="E2883" s="79"/>
      <c r="F2883" s="79"/>
      <c r="G2883" s="79"/>
      <c r="H2883" s="79"/>
      <c r="I2883" s="79"/>
      <c r="J2883" s="79"/>
      <c r="K2883" s="79"/>
      <c r="L2883" s="79"/>
      <c r="M2883" s="79"/>
      <c r="N2883" s="79"/>
      <c r="O2883" s="79"/>
      <c r="P2883" s="79"/>
      <c r="Q2883" s="79"/>
      <c r="R2883" s="79"/>
      <c r="S2883" s="79"/>
      <c r="T2883" s="79"/>
    </row>
    <row r="2884" spans="2:20">
      <c r="B2884" s="79"/>
      <c r="C2884" s="79"/>
      <c r="D2884" s="79"/>
      <c r="E2884" s="79"/>
      <c r="F2884" s="79"/>
      <c r="G2884" s="79"/>
      <c r="H2884" s="79"/>
      <c r="I2884" s="79"/>
      <c r="J2884" s="79"/>
      <c r="K2884" s="79"/>
      <c r="L2884" s="79"/>
      <c r="M2884" s="79"/>
      <c r="N2884" s="79"/>
      <c r="O2884" s="79"/>
      <c r="P2884" s="79"/>
      <c r="Q2884" s="79"/>
      <c r="R2884" s="79"/>
      <c r="S2884" s="79"/>
      <c r="T2884" s="79"/>
    </row>
    <row r="2885" spans="2:20">
      <c r="B2885" s="79"/>
      <c r="C2885" s="79"/>
      <c r="D2885" s="79"/>
      <c r="E2885" s="79"/>
      <c r="F2885" s="79"/>
      <c r="G2885" s="79"/>
      <c r="H2885" s="79"/>
      <c r="I2885" s="79"/>
      <c r="J2885" s="79"/>
      <c r="K2885" s="79"/>
      <c r="L2885" s="79"/>
      <c r="M2885" s="79"/>
      <c r="N2885" s="79"/>
      <c r="O2885" s="79"/>
      <c r="P2885" s="79"/>
      <c r="Q2885" s="79"/>
      <c r="R2885" s="79"/>
      <c r="S2885" s="79"/>
      <c r="T2885" s="79"/>
    </row>
    <row r="2886" spans="2:20">
      <c r="B2886" s="79"/>
      <c r="C2886" s="79"/>
      <c r="D2886" s="79"/>
      <c r="E2886" s="79"/>
      <c r="F2886" s="79"/>
      <c r="G2886" s="79"/>
      <c r="H2886" s="79"/>
      <c r="I2886" s="79"/>
      <c r="J2886" s="79"/>
      <c r="K2886" s="79"/>
      <c r="L2886" s="79"/>
      <c r="M2886" s="79"/>
      <c r="N2886" s="79"/>
      <c r="O2886" s="79"/>
      <c r="P2886" s="79"/>
      <c r="Q2886" s="79"/>
      <c r="R2886" s="79"/>
      <c r="S2886" s="79"/>
      <c r="T2886" s="79"/>
    </row>
    <row r="2887" spans="2:20">
      <c r="B2887" s="79"/>
      <c r="C2887" s="79"/>
      <c r="D2887" s="79"/>
      <c r="E2887" s="79"/>
      <c r="F2887" s="79"/>
      <c r="G2887" s="79"/>
      <c r="H2887" s="79"/>
      <c r="I2887" s="79"/>
      <c r="J2887" s="79"/>
      <c r="K2887" s="79"/>
      <c r="L2887" s="79"/>
      <c r="M2887" s="79"/>
      <c r="N2887" s="79"/>
      <c r="O2887" s="79"/>
      <c r="P2887" s="79"/>
      <c r="Q2887" s="79"/>
      <c r="R2887" s="79"/>
      <c r="S2887" s="79"/>
      <c r="T2887" s="79"/>
    </row>
    <row r="2888" spans="2:20">
      <c r="B2888" s="79"/>
      <c r="C2888" s="79"/>
      <c r="D2888" s="79"/>
      <c r="E2888" s="79"/>
      <c r="F2888" s="79"/>
      <c r="G2888" s="79"/>
      <c r="H2888" s="79"/>
      <c r="I2888" s="79"/>
      <c r="J2888" s="79"/>
      <c r="K2888" s="79"/>
      <c r="L2888" s="79"/>
      <c r="M2888" s="79"/>
      <c r="N2888" s="79"/>
      <c r="O2888" s="79"/>
      <c r="P2888" s="79"/>
      <c r="Q2888" s="79"/>
      <c r="R2888" s="79"/>
      <c r="S2888" s="79"/>
      <c r="T2888" s="79"/>
    </row>
    <row r="2889" spans="2:20">
      <c r="B2889" s="79"/>
      <c r="C2889" s="79"/>
      <c r="D2889" s="79"/>
      <c r="E2889" s="79"/>
      <c r="F2889" s="79"/>
      <c r="G2889" s="79"/>
      <c r="H2889" s="79"/>
      <c r="I2889" s="79"/>
      <c r="J2889" s="79"/>
      <c r="K2889" s="79"/>
      <c r="L2889" s="79"/>
      <c r="M2889" s="79"/>
      <c r="N2889" s="79"/>
      <c r="O2889" s="79"/>
      <c r="P2889" s="79"/>
      <c r="Q2889" s="79"/>
      <c r="R2889" s="79"/>
      <c r="S2889" s="79"/>
      <c r="T2889" s="79"/>
    </row>
    <row r="2890" spans="2:20">
      <c r="B2890" s="79"/>
      <c r="C2890" s="79"/>
      <c r="D2890" s="79"/>
      <c r="E2890" s="79"/>
      <c r="F2890" s="79"/>
      <c r="G2890" s="79"/>
      <c r="H2890" s="79"/>
      <c r="I2890" s="79"/>
      <c r="J2890" s="79"/>
      <c r="K2890" s="79"/>
      <c r="L2890" s="79"/>
      <c r="M2890" s="79"/>
      <c r="N2890" s="79"/>
      <c r="O2890" s="79"/>
      <c r="P2890" s="79"/>
      <c r="Q2890" s="79"/>
      <c r="R2890" s="79"/>
      <c r="S2890" s="79"/>
      <c r="T2890" s="79"/>
    </row>
    <row r="2891" spans="2:20">
      <c r="B2891" s="79"/>
      <c r="C2891" s="79"/>
      <c r="D2891" s="79"/>
      <c r="E2891" s="79"/>
      <c r="F2891" s="79"/>
      <c r="G2891" s="79"/>
      <c r="H2891" s="79"/>
      <c r="I2891" s="79"/>
      <c r="J2891" s="79"/>
      <c r="K2891" s="79"/>
      <c r="L2891" s="79"/>
      <c r="M2891" s="79"/>
      <c r="N2891" s="79"/>
      <c r="O2891" s="79"/>
      <c r="P2891" s="79"/>
      <c r="Q2891" s="79"/>
      <c r="R2891" s="79"/>
      <c r="S2891" s="79"/>
      <c r="T2891" s="79"/>
    </row>
    <row r="2892" spans="2:20">
      <c r="B2892" s="79"/>
      <c r="C2892" s="79"/>
      <c r="D2892" s="79"/>
      <c r="E2892" s="79"/>
      <c r="F2892" s="79"/>
      <c r="G2892" s="79"/>
      <c r="H2892" s="79"/>
      <c r="I2892" s="79"/>
      <c r="J2892" s="79"/>
      <c r="K2892" s="79"/>
      <c r="L2892" s="79"/>
      <c r="M2892" s="79"/>
      <c r="N2892" s="79"/>
      <c r="O2892" s="79"/>
      <c r="P2892" s="79"/>
      <c r="Q2892" s="79"/>
      <c r="R2892" s="79"/>
      <c r="S2892" s="79"/>
      <c r="T2892" s="79"/>
    </row>
    <row r="2893" spans="2:20">
      <c r="B2893" s="79"/>
      <c r="C2893" s="79"/>
      <c r="D2893" s="79"/>
      <c r="E2893" s="79"/>
      <c r="F2893" s="79"/>
      <c r="G2893" s="79"/>
      <c r="H2893" s="79"/>
      <c r="I2893" s="79"/>
      <c r="J2893" s="79"/>
      <c r="K2893" s="79"/>
      <c r="L2893" s="79"/>
      <c r="M2893" s="79"/>
      <c r="N2893" s="79"/>
      <c r="O2893" s="79"/>
      <c r="P2893" s="79"/>
      <c r="Q2893" s="79"/>
      <c r="R2893" s="79"/>
      <c r="S2893" s="79"/>
      <c r="T2893" s="79"/>
    </row>
    <row r="2894" spans="2:20">
      <c r="B2894" s="79"/>
      <c r="C2894" s="79"/>
      <c r="D2894" s="79"/>
      <c r="E2894" s="79"/>
      <c r="F2894" s="79"/>
      <c r="G2894" s="79"/>
      <c r="H2894" s="79"/>
      <c r="I2894" s="79"/>
      <c r="J2894" s="79"/>
      <c r="K2894" s="79"/>
      <c r="L2894" s="79"/>
      <c r="M2894" s="79"/>
      <c r="N2894" s="79"/>
      <c r="O2894" s="79"/>
      <c r="P2894" s="79"/>
      <c r="Q2894" s="79"/>
      <c r="R2894" s="79"/>
      <c r="S2894" s="79"/>
      <c r="T2894" s="79"/>
    </row>
    <row r="2895" spans="2:20">
      <c r="B2895" s="79"/>
      <c r="C2895" s="79"/>
      <c r="D2895" s="79"/>
      <c r="E2895" s="79"/>
      <c r="F2895" s="79"/>
      <c r="G2895" s="79"/>
      <c r="H2895" s="79"/>
      <c r="I2895" s="79"/>
      <c r="J2895" s="79"/>
      <c r="K2895" s="79"/>
      <c r="L2895" s="79"/>
      <c r="M2895" s="79"/>
      <c r="N2895" s="79"/>
      <c r="O2895" s="79"/>
      <c r="P2895" s="79"/>
      <c r="Q2895" s="79"/>
      <c r="R2895" s="79"/>
      <c r="S2895" s="79"/>
      <c r="T2895" s="79"/>
    </row>
    <row r="2896" spans="2:20">
      <c r="B2896" s="79"/>
      <c r="C2896" s="79"/>
      <c r="D2896" s="79"/>
      <c r="E2896" s="79"/>
      <c r="F2896" s="79"/>
      <c r="G2896" s="79"/>
      <c r="H2896" s="79"/>
      <c r="I2896" s="79"/>
      <c r="J2896" s="79"/>
      <c r="K2896" s="79"/>
      <c r="L2896" s="79"/>
      <c r="M2896" s="79"/>
      <c r="N2896" s="79"/>
      <c r="O2896" s="79"/>
      <c r="P2896" s="79"/>
      <c r="Q2896" s="79"/>
      <c r="R2896" s="79"/>
      <c r="S2896" s="79"/>
      <c r="T2896" s="79"/>
    </row>
    <row r="2897" spans="2:20">
      <c r="B2897" s="79"/>
      <c r="C2897" s="79"/>
      <c r="D2897" s="79"/>
      <c r="E2897" s="79"/>
      <c r="F2897" s="79"/>
      <c r="G2897" s="79"/>
      <c r="H2897" s="79"/>
      <c r="I2897" s="79"/>
      <c r="J2897" s="79"/>
      <c r="K2897" s="79"/>
      <c r="L2897" s="79"/>
      <c r="M2897" s="79"/>
      <c r="N2897" s="79"/>
      <c r="O2897" s="79"/>
      <c r="P2897" s="79"/>
      <c r="Q2897" s="79"/>
      <c r="R2897" s="79"/>
      <c r="S2897" s="79"/>
      <c r="T2897" s="79"/>
    </row>
    <row r="2898" spans="2:20">
      <c r="B2898" s="79"/>
      <c r="C2898" s="79"/>
      <c r="D2898" s="79"/>
      <c r="E2898" s="79"/>
      <c r="F2898" s="79"/>
      <c r="G2898" s="79"/>
      <c r="H2898" s="79"/>
      <c r="I2898" s="79"/>
      <c r="J2898" s="79"/>
      <c r="K2898" s="79"/>
      <c r="L2898" s="79"/>
      <c r="M2898" s="79"/>
      <c r="N2898" s="79"/>
      <c r="O2898" s="79"/>
      <c r="P2898" s="79"/>
      <c r="Q2898" s="79"/>
      <c r="R2898" s="79"/>
      <c r="S2898" s="79"/>
      <c r="T2898" s="79"/>
    </row>
    <row r="2899" spans="2:20">
      <c r="B2899" s="79"/>
      <c r="C2899" s="79"/>
      <c r="D2899" s="79"/>
      <c r="E2899" s="79"/>
      <c r="F2899" s="79"/>
      <c r="G2899" s="79"/>
      <c r="H2899" s="79"/>
      <c r="I2899" s="79"/>
      <c r="J2899" s="79"/>
      <c r="K2899" s="79"/>
      <c r="L2899" s="79"/>
      <c r="M2899" s="79"/>
      <c r="N2899" s="79"/>
      <c r="O2899" s="79"/>
      <c r="P2899" s="79"/>
      <c r="Q2899" s="79"/>
      <c r="R2899" s="79"/>
      <c r="S2899" s="79"/>
      <c r="T2899" s="79"/>
    </row>
    <row r="2900" spans="2:20">
      <c r="B2900" s="79"/>
      <c r="C2900" s="79"/>
      <c r="D2900" s="79"/>
      <c r="E2900" s="79"/>
      <c r="F2900" s="79"/>
      <c r="G2900" s="79"/>
      <c r="H2900" s="79"/>
      <c r="I2900" s="79"/>
      <c r="J2900" s="79"/>
      <c r="K2900" s="79"/>
      <c r="L2900" s="79"/>
      <c r="M2900" s="79"/>
      <c r="N2900" s="79"/>
      <c r="O2900" s="79"/>
      <c r="P2900" s="79"/>
      <c r="Q2900" s="79"/>
      <c r="R2900" s="79"/>
      <c r="S2900" s="79"/>
      <c r="T2900" s="79"/>
    </row>
    <row r="2901" spans="2:20">
      <c r="B2901" s="79"/>
      <c r="C2901" s="79"/>
      <c r="D2901" s="79"/>
      <c r="E2901" s="79"/>
      <c r="F2901" s="79"/>
      <c r="G2901" s="79"/>
      <c r="H2901" s="79"/>
      <c r="I2901" s="79"/>
      <c r="J2901" s="79"/>
      <c r="K2901" s="79"/>
      <c r="L2901" s="79"/>
      <c r="M2901" s="79"/>
      <c r="N2901" s="79"/>
      <c r="O2901" s="79"/>
      <c r="P2901" s="79"/>
      <c r="Q2901" s="79"/>
      <c r="R2901" s="79"/>
      <c r="S2901" s="79"/>
      <c r="T2901" s="79"/>
    </row>
    <row r="2902" spans="2:20">
      <c r="B2902" s="79"/>
      <c r="C2902" s="79"/>
      <c r="D2902" s="79"/>
      <c r="E2902" s="79"/>
      <c r="F2902" s="79"/>
      <c r="G2902" s="79"/>
      <c r="H2902" s="79"/>
      <c r="I2902" s="79"/>
      <c r="J2902" s="79"/>
      <c r="K2902" s="79"/>
      <c r="L2902" s="79"/>
      <c r="M2902" s="79"/>
      <c r="N2902" s="79"/>
      <c r="O2902" s="79"/>
      <c r="P2902" s="79"/>
      <c r="Q2902" s="79"/>
      <c r="R2902" s="79"/>
      <c r="S2902" s="79"/>
      <c r="T2902" s="79"/>
    </row>
    <row r="2903" spans="2:20">
      <c r="B2903" s="79"/>
      <c r="C2903" s="79"/>
      <c r="D2903" s="79"/>
      <c r="E2903" s="79"/>
      <c r="F2903" s="79"/>
      <c r="G2903" s="79"/>
      <c r="H2903" s="79"/>
      <c r="I2903" s="79"/>
      <c r="J2903" s="79"/>
      <c r="K2903" s="79"/>
      <c r="L2903" s="79"/>
      <c r="M2903" s="79"/>
      <c r="N2903" s="79"/>
      <c r="O2903" s="79"/>
      <c r="P2903" s="79"/>
      <c r="Q2903" s="79"/>
      <c r="R2903" s="79"/>
      <c r="S2903" s="79"/>
      <c r="T2903" s="79"/>
    </row>
    <row r="2904" spans="2:20">
      <c r="B2904" s="79"/>
      <c r="C2904" s="79"/>
      <c r="D2904" s="79"/>
      <c r="E2904" s="79"/>
      <c r="F2904" s="79"/>
      <c r="G2904" s="79"/>
      <c r="H2904" s="79"/>
      <c r="I2904" s="79"/>
      <c r="J2904" s="79"/>
      <c r="K2904" s="79"/>
      <c r="L2904" s="79"/>
      <c r="M2904" s="79"/>
      <c r="N2904" s="79"/>
      <c r="O2904" s="79"/>
      <c r="P2904" s="79"/>
      <c r="Q2904" s="79"/>
      <c r="R2904" s="79"/>
      <c r="S2904" s="79"/>
      <c r="T2904" s="79"/>
    </row>
    <row r="2905" spans="2:20">
      <c r="B2905" s="79"/>
      <c r="C2905" s="79"/>
      <c r="D2905" s="79"/>
      <c r="E2905" s="79"/>
      <c r="F2905" s="79"/>
      <c r="G2905" s="79"/>
      <c r="H2905" s="79"/>
      <c r="I2905" s="79"/>
      <c r="J2905" s="79"/>
      <c r="K2905" s="79"/>
      <c r="L2905" s="79"/>
      <c r="M2905" s="79"/>
      <c r="N2905" s="79"/>
      <c r="O2905" s="79"/>
      <c r="P2905" s="79"/>
      <c r="Q2905" s="79"/>
      <c r="R2905" s="79"/>
      <c r="S2905" s="79"/>
      <c r="T2905" s="79"/>
    </row>
    <row r="2906" spans="2:20">
      <c r="B2906" s="79"/>
      <c r="C2906" s="79"/>
      <c r="D2906" s="79"/>
      <c r="E2906" s="79"/>
      <c r="F2906" s="79"/>
      <c r="G2906" s="79"/>
      <c r="H2906" s="79"/>
      <c r="I2906" s="79"/>
      <c r="J2906" s="79"/>
      <c r="K2906" s="79"/>
      <c r="L2906" s="79"/>
      <c r="M2906" s="79"/>
      <c r="N2906" s="79"/>
      <c r="O2906" s="79"/>
      <c r="P2906" s="79"/>
      <c r="Q2906" s="79"/>
      <c r="R2906" s="79"/>
      <c r="S2906" s="79"/>
      <c r="T2906" s="79"/>
    </row>
    <row r="2907" spans="2:20">
      <c r="B2907" s="79"/>
      <c r="C2907" s="79"/>
      <c r="D2907" s="79"/>
      <c r="E2907" s="79"/>
      <c r="F2907" s="79"/>
      <c r="G2907" s="79"/>
      <c r="H2907" s="79"/>
      <c r="I2907" s="79"/>
      <c r="J2907" s="79"/>
      <c r="K2907" s="79"/>
      <c r="L2907" s="79"/>
      <c r="M2907" s="79"/>
      <c r="N2907" s="79"/>
      <c r="O2907" s="79"/>
      <c r="P2907" s="79"/>
      <c r="Q2907" s="79"/>
      <c r="R2907" s="79"/>
      <c r="S2907" s="79"/>
      <c r="T2907" s="79"/>
    </row>
    <row r="2908" spans="2:20">
      <c r="B2908" s="79"/>
      <c r="C2908" s="79"/>
      <c r="D2908" s="79"/>
      <c r="E2908" s="79"/>
      <c r="F2908" s="79"/>
      <c r="G2908" s="79"/>
      <c r="H2908" s="79"/>
      <c r="I2908" s="79"/>
      <c r="J2908" s="79"/>
      <c r="K2908" s="79"/>
      <c r="L2908" s="79"/>
      <c r="M2908" s="79"/>
      <c r="N2908" s="79"/>
      <c r="O2908" s="79"/>
      <c r="P2908" s="79"/>
      <c r="Q2908" s="79"/>
      <c r="R2908" s="79"/>
      <c r="S2908" s="79"/>
      <c r="T2908" s="79"/>
    </row>
    <row r="2909" spans="2:20">
      <c r="B2909" s="79"/>
      <c r="C2909" s="79"/>
      <c r="D2909" s="79"/>
      <c r="E2909" s="79"/>
      <c r="F2909" s="79"/>
      <c r="G2909" s="79"/>
      <c r="H2909" s="79"/>
      <c r="I2909" s="79"/>
      <c r="J2909" s="79"/>
      <c r="K2909" s="79"/>
      <c r="L2909" s="79"/>
      <c r="M2909" s="79"/>
      <c r="N2909" s="79"/>
      <c r="O2909" s="79"/>
      <c r="P2909" s="79"/>
      <c r="Q2909" s="79"/>
      <c r="R2909" s="79"/>
      <c r="S2909" s="79"/>
      <c r="T2909" s="79"/>
    </row>
    <row r="2910" spans="2:20">
      <c r="B2910" s="79"/>
      <c r="C2910" s="79"/>
      <c r="D2910" s="79"/>
      <c r="E2910" s="79"/>
      <c r="F2910" s="79"/>
      <c r="G2910" s="79"/>
      <c r="H2910" s="79"/>
      <c r="I2910" s="79"/>
      <c r="J2910" s="79"/>
      <c r="K2910" s="79"/>
      <c r="L2910" s="79"/>
      <c r="M2910" s="79"/>
      <c r="N2910" s="79"/>
      <c r="O2910" s="79"/>
      <c r="P2910" s="79"/>
      <c r="Q2910" s="79"/>
      <c r="R2910" s="79"/>
      <c r="S2910" s="79"/>
      <c r="T2910" s="79"/>
    </row>
    <row r="2911" spans="2:20">
      <c r="B2911" s="79"/>
      <c r="C2911" s="79"/>
      <c r="D2911" s="79"/>
      <c r="E2911" s="79"/>
      <c r="F2911" s="79"/>
      <c r="G2911" s="79"/>
      <c r="H2911" s="79"/>
      <c r="I2911" s="79"/>
      <c r="J2911" s="79"/>
      <c r="K2911" s="79"/>
      <c r="L2911" s="79"/>
      <c r="M2911" s="79"/>
      <c r="N2911" s="79"/>
      <c r="O2911" s="79"/>
      <c r="P2911" s="79"/>
      <c r="Q2911" s="79"/>
      <c r="R2911" s="79"/>
      <c r="S2911" s="79"/>
      <c r="T2911" s="79"/>
    </row>
    <row r="2912" spans="2:20">
      <c r="B2912" s="79"/>
      <c r="C2912" s="79"/>
      <c r="D2912" s="79"/>
      <c r="E2912" s="79"/>
      <c r="F2912" s="79"/>
      <c r="G2912" s="79"/>
      <c r="H2912" s="79"/>
      <c r="I2912" s="79"/>
      <c r="J2912" s="79"/>
      <c r="K2912" s="79"/>
      <c r="L2912" s="79"/>
      <c r="M2912" s="79"/>
      <c r="N2912" s="79"/>
      <c r="O2912" s="79"/>
      <c r="P2912" s="79"/>
      <c r="Q2912" s="79"/>
      <c r="R2912" s="79"/>
      <c r="S2912" s="79"/>
      <c r="T2912" s="79"/>
    </row>
    <row r="2913" spans="2:20">
      <c r="B2913" s="79"/>
      <c r="C2913" s="79"/>
      <c r="D2913" s="79"/>
      <c r="E2913" s="79"/>
      <c r="F2913" s="79"/>
      <c r="G2913" s="79"/>
      <c r="H2913" s="79"/>
      <c r="I2913" s="79"/>
      <c r="J2913" s="79"/>
      <c r="K2913" s="79"/>
      <c r="L2913" s="79"/>
      <c r="M2913" s="79"/>
      <c r="N2913" s="79"/>
      <c r="O2913" s="79"/>
      <c r="P2913" s="79"/>
      <c r="Q2913" s="79"/>
      <c r="R2913" s="79"/>
      <c r="S2913" s="79"/>
      <c r="T2913" s="79"/>
    </row>
    <row r="2914" spans="2:20">
      <c r="B2914" s="79"/>
      <c r="C2914" s="79"/>
      <c r="D2914" s="79"/>
      <c r="E2914" s="79"/>
      <c r="F2914" s="79"/>
      <c r="G2914" s="79"/>
      <c r="H2914" s="79"/>
      <c r="I2914" s="79"/>
      <c r="J2914" s="79"/>
      <c r="K2914" s="79"/>
      <c r="L2914" s="79"/>
      <c r="M2914" s="79"/>
      <c r="N2914" s="79"/>
      <c r="O2914" s="79"/>
      <c r="P2914" s="79"/>
      <c r="Q2914" s="79"/>
      <c r="R2914" s="79"/>
      <c r="S2914" s="79"/>
      <c r="T2914" s="79"/>
    </row>
    <row r="2915" spans="2:20">
      <c r="B2915" s="79"/>
      <c r="C2915" s="79"/>
      <c r="D2915" s="79"/>
      <c r="E2915" s="79"/>
      <c r="F2915" s="79"/>
      <c r="G2915" s="79"/>
      <c r="H2915" s="79"/>
      <c r="I2915" s="79"/>
      <c r="J2915" s="79"/>
      <c r="K2915" s="79"/>
      <c r="L2915" s="79"/>
      <c r="M2915" s="79"/>
      <c r="N2915" s="79"/>
      <c r="O2915" s="79"/>
      <c r="P2915" s="79"/>
      <c r="Q2915" s="79"/>
      <c r="R2915" s="79"/>
      <c r="S2915" s="79"/>
      <c r="T2915" s="79"/>
    </row>
    <row r="2916" spans="2:20">
      <c r="B2916" s="79"/>
      <c r="C2916" s="79"/>
      <c r="D2916" s="79"/>
      <c r="E2916" s="79"/>
      <c r="F2916" s="79"/>
      <c r="G2916" s="79"/>
      <c r="H2916" s="79"/>
      <c r="I2916" s="79"/>
      <c r="J2916" s="79"/>
      <c r="K2916" s="79"/>
      <c r="L2916" s="79"/>
      <c r="M2916" s="79"/>
      <c r="N2916" s="79"/>
      <c r="O2916" s="79"/>
      <c r="P2916" s="79"/>
      <c r="Q2916" s="79"/>
      <c r="R2916" s="79"/>
      <c r="S2916" s="79"/>
      <c r="T2916" s="79"/>
    </row>
    <row r="2917" spans="2:20">
      <c r="B2917" s="79"/>
      <c r="C2917" s="79"/>
      <c r="D2917" s="79"/>
      <c r="E2917" s="79"/>
      <c r="F2917" s="79"/>
      <c r="G2917" s="79"/>
      <c r="H2917" s="79"/>
      <c r="I2917" s="79"/>
      <c r="J2917" s="79"/>
      <c r="K2917" s="79"/>
      <c r="L2917" s="79"/>
      <c r="M2917" s="79"/>
      <c r="N2917" s="79"/>
      <c r="O2917" s="79"/>
      <c r="P2917" s="79"/>
      <c r="Q2917" s="79"/>
      <c r="R2917" s="79"/>
      <c r="S2917" s="79"/>
      <c r="T2917" s="79"/>
    </row>
    <row r="2918" spans="2:20">
      <c r="B2918" s="79"/>
      <c r="C2918" s="79"/>
      <c r="D2918" s="79"/>
      <c r="E2918" s="79"/>
      <c r="F2918" s="79"/>
      <c r="G2918" s="79"/>
      <c r="H2918" s="79"/>
      <c r="I2918" s="79"/>
      <c r="J2918" s="79"/>
      <c r="K2918" s="79"/>
      <c r="L2918" s="79"/>
      <c r="M2918" s="79"/>
      <c r="N2918" s="79"/>
      <c r="O2918" s="79"/>
      <c r="P2918" s="79"/>
      <c r="Q2918" s="79"/>
      <c r="R2918" s="79"/>
      <c r="S2918" s="79"/>
      <c r="T2918" s="79"/>
    </row>
    <row r="2919" spans="2:20">
      <c r="B2919" s="79"/>
      <c r="C2919" s="79"/>
      <c r="D2919" s="79"/>
      <c r="E2919" s="79"/>
      <c r="F2919" s="79"/>
      <c r="G2919" s="79"/>
      <c r="H2919" s="79"/>
      <c r="I2919" s="79"/>
      <c r="J2919" s="79"/>
      <c r="K2919" s="79"/>
      <c r="L2919" s="79"/>
      <c r="M2919" s="79"/>
      <c r="N2919" s="79"/>
      <c r="O2919" s="79"/>
      <c r="P2919" s="79"/>
      <c r="Q2919" s="79"/>
      <c r="R2919" s="79"/>
      <c r="S2919" s="79"/>
      <c r="T2919" s="79"/>
    </row>
    <row r="2920" spans="2:20">
      <c r="B2920" s="79"/>
      <c r="C2920" s="79"/>
      <c r="D2920" s="79"/>
      <c r="E2920" s="79"/>
      <c r="F2920" s="79"/>
      <c r="G2920" s="79"/>
      <c r="H2920" s="79"/>
      <c r="I2920" s="79"/>
      <c r="J2920" s="79"/>
      <c r="K2920" s="79"/>
      <c r="L2920" s="79"/>
      <c r="M2920" s="79"/>
      <c r="N2920" s="79"/>
      <c r="O2920" s="79"/>
      <c r="P2920" s="79"/>
      <c r="Q2920" s="79"/>
      <c r="R2920" s="79"/>
      <c r="S2920" s="79"/>
      <c r="T2920" s="79"/>
    </row>
    <row r="2921" spans="2:20">
      <c r="B2921" s="79"/>
      <c r="C2921" s="79"/>
      <c r="D2921" s="79"/>
      <c r="E2921" s="79"/>
      <c r="F2921" s="79"/>
      <c r="G2921" s="79"/>
      <c r="H2921" s="79"/>
      <c r="I2921" s="79"/>
      <c r="J2921" s="79"/>
      <c r="K2921" s="79"/>
      <c r="L2921" s="79"/>
      <c r="M2921" s="79"/>
      <c r="N2921" s="79"/>
      <c r="O2921" s="79"/>
      <c r="P2921" s="79"/>
      <c r="Q2921" s="79"/>
      <c r="R2921" s="79"/>
      <c r="S2921" s="79"/>
      <c r="T2921" s="79"/>
    </row>
    <row r="2922" spans="2:20">
      <c r="B2922" s="79"/>
      <c r="C2922" s="79"/>
      <c r="D2922" s="79"/>
      <c r="E2922" s="79"/>
      <c r="F2922" s="79"/>
      <c r="G2922" s="79"/>
      <c r="H2922" s="79"/>
      <c r="I2922" s="79"/>
      <c r="J2922" s="79"/>
      <c r="K2922" s="79"/>
      <c r="L2922" s="79"/>
      <c r="M2922" s="79"/>
      <c r="N2922" s="79"/>
      <c r="O2922" s="79"/>
      <c r="P2922" s="79"/>
      <c r="Q2922" s="79"/>
      <c r="R2922" s="79"/>
      <c r="S2922" s="79"/>
      <c r="T2922" s="79"/>
    </row>
    <row r="2923" spans="2:20">
      <c r="B2923" s="79"/>
      <c r="C2923" s="79"/>
      <c r="D2923" s="79"/>
      <c r="E2923" s="79"/>
      <c r="F2923" s="79"/>
      <c r="G2923" s="79"/>
      <c r="H2923" s="79"/>
      <c r="I2923" s="79"/>
      <c r="J2923" s="79"/>
      <c r="K2923" s="79"/>
      <c r="L2923" s="79"/>
      <c r="M2923" s="79"/>
      <c r="N2923" s="79"/>
      <c r="O2923" s="79"/>
      <c r="P2923" s="79"/>
      <c r="Q2923" s="79"/>
      <c r="R2923" s="79"/>
      <c r="S2923" s="79"/>
      <c r="T2923" s="79"/>
    </row>
    <row r="2924" spans="2:20">
      <c r="B2924" s="79"/>
      <c r="C2924" s="79"/>
      <c r="D2924" s="79"/>
      <c r="E2924" s="79"/>
      <c r="F2924" s="79"/>
      <c r="G2924" s="79"/>
      <c r="H2924" s="79"/>
      <c r="I2924" s="79"/>
      <c r="J2924" s="79"/>
      <c r="K2924" s="79"/>
      <c r="L2924" s="79"/>
      <c r="M2924" s="79"/>
      <c r="N2924" s="79"/>
      <c r="O2924" s="79"/>
      <c r="P2924" s="79"/>
      <c r="Q2924" s="79"/>
      <c r="R2924" s="79"/>
      <c r="S2924" s="79"/>
      <c r="T2924" s="79"/>
    </row>
    <row r="2925" spans="2:20">
      <c r="B2925" s="79"/>
      <c r="C2925" s="79"/>
      <c r="D2925" s="79"/>
      <c r="E2925" s="79"/>
      <c r="F2925" s="79"/>
      <c r="G2925" s="79"/>
      <c r="H2925" s="79"/>
      <c r="I2925" s="79"/>
      <c r="J2925" s="79"/>
      <c r="K2925" s="79"/>
      <c r="L2925" s="79"/>
      <c r="M2925" s="79"/>
      <c r="N2925" s="79"/>
      <c r="O2925" s="79"/>
      <c r="P2925" s="79"/>
      <c r="Q2925" s="79"/>
      <c r="R2925" s="79"/>
      <c r="S2925" s="79"/>
      <c r="T2925" s="79"/>
    </row>
    <row r="2926" spans="2:20">
      <c r="B2926" s="79"/>
      <c r="C2926" s="79"/>
      <c r="D2926" s="79"/>
      <c r="E2926" s="79"/>
      <c r="F2926" s="79"/>
      <c r="G2926" s="79"/>
      <c r="H2926" s="79"/>
      <c r="I2926" s="79"/>
      <c r="J2926" s="79"/>
      <c r="K2926" s="79"/>
      <c r="L2926" s="79"/>
      <c r="M2926" s="79"/>
      <c r="N2926" s="79"/>
      <c r="O2926" s="79"/>
      <c r="P2926" s="79"/>
      <c r="Q2926" s="79"/>
      <c r="R2926" s="79"/>
      <c r="S2926" s="79"/>
      <c r="T2926" s="79"/>
    </row>
    <row r="2927" spans="2:20">
      <c r="B2927" s="79"/>
      <c r="C2927" s="79"/>
      <c r="D2927" s="79"/>
      <c r="E2927" s="79"/>
      <c r="F2927" s="79"/>
      <c r="G2927" s="79"/>
      <c r="H2927" s="79"/>
      <c r="I2927" s="79"/>
      <c r="J2927" s="79"/>
      <c r="K2927" s="79"/>
      <c r="L2927" s="79"/>
      <c r="M2927" s="79"/>
      <c r="N2927" s="79"/>
      <c r="O2927" s="79"/>
      <c r="P2927" s="79"/>
      <c r="Q2927" s="79"/>
      <c r="R2927" s="79"/>
      <c r="S2927" s="79"/>
      <c r="T2927" s="79"/>
    </row>
    <row r="2928" spans="2:20">
      <c r="B2928" s="79"/>
      <c r="C2928" s="79"/>
      <c r="D2928" s="79"/>
      <c r="E2928" s="79"/>
      <c r="F2928" s="79"/>
      <c r="G2928" s="79"/>
      <c r="H2928" s="79"/>
      <c r="I2928" s="79"/>
      <c r="J2928" s="79"/>
      <c r="K2928" s="79"/>
      <c r="L2928" s="79"/>
      <c r="M2928" s="79"/>
      <c r="N2928" s="79"/>
      <c r="O2928" s="79"/>
      <c r="P2928" s="79"/>
      <c r="Q2928" s="79"/>
      <c r="R2928" s="79"/>
      <c r="S2928" s="79"/>
      <c r="T2928" s="79"/>
    </row>
    <row r="2929" spans="2:20">
      <c r="B2929" s="79"/>
      <c r="C2929" s="79"/>
      <c r="D2929" s="79"/>
      <c r="E2929" s="79"/>
      <c r="F2929" s="79"/>
      <c r="G2929" s="79"/>
      <c r="H2929" s="79"/>
      <c r="I2929" s="79"/>
      <c r="J2929" s="79"/>
      <c r="K2929" s="79"/>
      <c r="L2929" s="79"/>
      <c r="M2929" s="79"/>
      <c r="N2929" s="79"/>
      <c r="O2929" s="79"/>
      <c r="P2929" s="79"/>
      <c r="Q2929" s="79"/>
      <c r="R2929" s="79"/>
      <c r="S2929" s="79"/>
      <c r="T2929" s="79"/>
    </row>
    <row r="2930" spans="2:20">
      <c r="B2930" s="79"/>
      <c r="C2930" s="79"/>
      <c r="D2930" s="79"/>
      <c r="E2930" s="79"/>
      <c r="F2930" s="79"/>
      <c r="G2930" s="79"/>
      <c r="H2930" s="79"/>
      <c r="I2930" s="79"/>
      <c r="J2930" s="79"/>
      <c r="K2930" s="79"/>
      <c r="L2930" s="79"/>
      <c r="M2930" s="79"/>
      <c r="N2930" s="79"/>
      <c r="O2930" s="79"/>
      <c r="P2930" s="79"/>
      <c r="Q2930" s="79"/>
      <c r="R2930" s="79"/>
      <c r="S2930" s="79"/>
      <c r="T2930" s="79"/>
    </row>
    <row r="2931" spans="2:20">
      <c r="B2931" s="79"/>
      <c r="C2931" s="79"/>
      <c r="D2931" s="79"/>
      <c r="E2931" s="79"/>
      <c r="F2931" s="79"/>
      <c r="G2931" s="79"/>
      <c r="H2931" s="79"/>
      <c r="I2931" s="79"/>
      <c r="J2931" s="79"/>
      <c r="K2931" s="79"/>
      <c r="L2931" s="79"/>
      <c r="M2931" s="79"/>
      <c r="N2931" s="79"/>
      <c r="O2931" s="79"/>
      <c r="P2931" s="79"/>
      <c r="Q2931" s="79"/>
      <c r="R2931" s="79"/>
      <c r="S2931" s="79"/>
      <c r="T2931" s="79"/>
    </row>
    <row r="2932" spans="2:20">
      <c r="B2932" s="79"/>
      <c r="C2932" s="79"/>
      <c r="D2932" s="79"/>
      <c r="E2932" s="79"/>
      <c r="F2932" s="79"/>
      <c r="G2932" s="79"/>
      <c r="H2932" s="79"/>
      <c r="I2932" s="79"/>
      <c r="J2932" s="79"/>
      <c r="K2932" s="79"/>
      <c r="L2932" s="79"/>
      <c r="M2932" s="79"/>
      <c r="N2932" s="79"/>
      <c r="O2932" s="79"/>
      <c r="P2932" s="79"/>
      <c r="Q2932" s="79"/>
      <c r="R2932" s="79"/>
      <c r="S2932" s="79"/>
      <c r="T2932" s="79"/>
    </row>
    <row r="2933" spans="2:20">
      <c r="B2933" s="79"/>
      <c r="C2933" s="79"/>
      <c r="D2933" s="79"/>
      <c r="E2933" s="79"/>
      <c r="F2933" s="79"/>
      <c r="G2933" s="79"/>
      <c r="H2933" s="79"/>
      <c r="I2933" s="79"/>
      <c r="J2933" s="79"/>
      <c r="K2933" s="79"/>
      <c r="L2933" s="79"/>
      <c r="M2933" s="79"/>
      <c r="N2933" s="79"/>
      <c r="O2933" s="79"/>
      <c r="P2933" s="79"/>
      <c r="Q2933" s="79"/>
      <c r="R2933" s="79"/>
      <c r="S2933" s="79"/>
      <c r="T2933" s="79"/>
    </row>
    <row r="2934" spans="2:20">
      <c r="B2934" s="79"/>
      <c r="C2934" s="79"/>
      <c r="D2934" s="79"/>
      <c r="E2934" s="79"/>
      <c r="F2934" s="79"/>
      <c r="G2934" s="79"/>
      <c r="H2934" s="79"/>
      <c r="I2934" s="79"/>
      <c r="J2934" s="79"/>
      <c r="K2934" s="79"/>
      <c r="L2934" s="79"/>
      <c r="M2934" s="79"/>
      <c r="N2934" s="79"/>
      <c r="O2934" s="79"/>
      <c r="P2934" s="79"/>
      <c r="Q2934" s="79"/>
      <c r="R2934" s="79"/>
      <c r="S2934" s="79"/>
      <c r="T2934" s="79"/>
    </row>
    <row r="2935" spans="2:20">
      <c r="B2935" s="79"/>
      <c r="C2935" s="79"/>
      <c r="D2935" s="79"/>
      <c r="E2935" s="79"/>
      <c r="F2935" s="79"/>
      <c r="G2935" s="79"/>
      <c r="H2935" s="79"/>
      <c r="I2935" s="79"/>
      <c r="J2935" s="79"/>
      <c r="K2935" s="79"/>
      <c r="L2935" s="79"/>
      <c r="M2935" s="79"/>
      <c r="N2935" s="79"/>
      <c r="O2935" s="79"/>
      <c r="P2935" s="79"/>
      <c r="Q2935" s="79"/>
      <c r="R2935" s="79"/>
      <c r="S2935" s="79"/>
      <c r="T2935" s="79"/>
    </row>
    <row r="2936" spans="2:20">
      <c r="B2936" s="79"/>
      <c r="C2936" s="79"/>
      <c r="D2936" s="79"/>
      <c r="E2936" s="79"/>
      <c r="F2936" s="79"/>
      <c r="G2936" s="79"/>
      <c r="H2936" s="79"/>
      <c r="I2936" s="79"/>
      <c r="J2936" s="79"/>
      <c r="K2936" s="79"/>
      <c r="L2936" s="79"/>
      <c r="M2936" s="79"/>
      <c r="N2936" s="79"/>
      <c r="O2936" s="79"/>
      <c r="P2936" s="79"/>
      <c r="Q2936" s="79"/>
      <c r="R2936" s="79"/>
      <c r="S2936" s="79"/>
      <c r="T2936" s="79"/>
    </row>
    <row r="2937" spans="2:20">
      <c r="B2937" s="79"/>
      <c r="C2937" s="79"/>
      <c r="D2937" s="79"/>
      <c r="E2937" s="79"/>
      <c r="F2937" s="79"/>
      <c r="G2937" s="79"/>
      <c r="H2937" s="79"/>
      <c r="I2937" s="79"/>
      <c r="J2937" s="79"/>
      <c r="K2937" s="79"/>
      <c r="L2937" s="79"/>
      <c r="M2937" s="79"/>
      <c r="N2937" s="79"/>
      <c r="O2937" s="79"/>
      <c r="P2937" s="79"/>
      <c r="Q2937" s="79"/>
      <c r="R2937" s="79"/>
      <c r="S2937" s="79"/>
      <c r="T2937" s="79"/>
    </row>
    <row r="2938" spans="2:20">
      <c r="B2938" s="79"/>
      <c r="C2938" s="79"/>
      <c r="D2938" s="79"/>
      <c r="E2938" s="79"/>
      <c r="F2938" s="79"/>
      <c r="G2938" s="79"/>
      <c r="H2938" s="79"/>
      <c r="I2938" s="79"/>
      <c r="J2938" s="79"/>
      <c r="K2938" s="79"/>
      <c r="L2938" s="79"/>
      <c r="M2938" s="79"/>
      <c r="N2938" s="79"/>
      <c r="O2938" s="79"/>
      <c r="P2938" s="79"/>
      <c r="Q2938" s="79"/>
      <c r="R2938" s="79"/>
      <c r="S2938" s="79"/>
      <c r="T2938" s="79"/>
    </row>
    <row r="2939" spans="2:20">
      <c r="B2939" s="79"/>
      <c r="C2939" s="79"/>
      <c r="D2939" s="79"/>
      <c r="E2939" s="79"/>
      <c r="F2939" s="79"/>
      <c r="G2939" s="79"/>
      <c r="H2939" s="79"/>
      <c r="I2939" s="79"/>
      <c r="J2939" s="79"/>
      <c r="K2939" s="79"/>
      <c r="L2939" s="79"/>
      <c r="M2939" s="79"/>
      <c r="N2939" s="79"/>
      <c r="O2939" s="79"/>
      <c r="P2939" s="79"/>
      <c r="Q2939" s="79"/>
      <c r="R2939" s="79"/>
      <c r="S2939" s="79"/>
      <c r="T2939" s="79"/>
    </row>
    <row r="2940" spans="2:20">
      <c r="B2940" s="79"/>
      <c r="C2940" s="79"/>
      <c r="D2940" s="79"/>
      <c r="E2940" s="79"/>
      <c r="F2940" s="79"/>
      <c r="G2940" s="79"/>
      <c r="H2940" s="79"/>
      <c r="I2940" s="79"/>
      <c r="J2940" s="79"/>
      <c r="K2940" s="79"/>
      <c r="L2940" s="79"/>
      <c r="M2940" s="79"/>
      <c r="N2940" s="79"/>
      <c r="O2940" s="79"/>
      <c r="P2940" s="79"/>
      <c r="Q2940" s="79"/>
      <c r="R2940" s="79"/>
      <c r="S2940" s="79"/>
      <c r="T2940" s="79"/>
    </row>
    <row r="2941" spans="2:20">
      <c r="B2941" s="79"/>
      <c r="C2941" s="79"/>
      <c r="D2941" s="79"/>
      <c r="E2941" s="79"/>
      <c r="F2941" s="79"/>
      <c r="G2941" s="79"/>
      <c r="H2941" s="79"/>
      <c r="I2941" s="79"/>
      <c r="J2941" s="79"/>
      <c r="K2941" s="79"/>
      <c r="L2941" s="79"/>
      <c r="M2941" s="79"/>
      <c r="N2941" s="79"/>
      <c r="O2941" s="79"/>
      <c r="P2941" s="79"/>
      <c r="Q2941" s="79"/>
      <c r="R2941" s="79"/>
      <c r="S2941" s="79"/>
      <c r="T2941" s="79"/>
    </row>
    <row r="2942" spans="2:20">
      <c r="B2942" s="79"/>
      <c r="C2942" s="79"/>
      <c r="D2942" s="79"/>
      <c r="E2942" s="79"/>
      <c r="F2942" s="79"/>
      <c r="G2942" s="79"/>
      <c r="H2942" s="79"/>
      <c r="I2942" s="79"/>
      <c r="J2942" s="79"/>
      <c r="K2942" s="79"/>
      <c r="L2942" s="79"/>
      <c r="M2942" s="79"/>
      <c r="N2942" s="79"/>
      <c r="O2942" s="79"/>
      <c r="P2942" s="79"/>
      <c r="Q2942" s="79"/>
      <c r="R2942" s="79"/>
      <c r="S2942" s="79"/>
      <c r="T2942" s="79"/>
    </row>
    <row r="2943" spans="2:20">
      <c r="B2943" s="79"/>
      <c r="C2943" s="79"/>
      <c r="D2943" s="79"/>
      <c r="E2943" s="79"/>
      <c r="F2943" s="79"/>
      <c r="G2943" s="79"/>
      <c r="H2943" s="79"/>
      <c r="I2943" s="79"/>
      <c r="J2943" s="79"/>
      <c r="K2943" s="79"/>
      <c r="L2943" s="79"/>
      <c r="M2943" s="79"/>
      <c r="N2943" s="79"/>
      <c r="O2943" s="79"/>
      <c r="P2943" s="79"/>
      <c r="Q2943" s="79"/>
      <c r="R2943" s="79"/>
      <c r="S2943" s="79"/>
      <c r="T2943" s="79"/>
    </row>
    <row r="2944" spans="2:20">
      <c r="B2944" s="79"/>
      <c r="C2944" s="79"/>
      <c r="D2944" s="79"/>
      <c r="E2944" s="79"/>
      <c r="F2944" s="79"/>
      <c r="G2944" s="79"/>
      <c r="H2944" s="79"/>
      <c r="I2944" s="79"/>
      <c r="J2944" s="79"/>
      <c r="K2944" s="79"/>
      <c r="L2944" s="79"/>
      <c r="M2944" s="79"/>
      <c r="N2944" s="79"/>
      <c r="O2944" s="79"/>
      <c r="P2944" s="79"/>
      <c r="Q2944" s="79"/>
      <c r="R2944" s="79"/>
      <c r="S2944" s="79"/>
      <c r="T2944" s="79"/>
    </row>
    <row r="2945" spans="2:20">
      <c r="B2945" s="79"/>
      <c r="C2945" s="79"/>
      <c r="D2945" s="79"/>
      <c r="E2945" s="79"/>
      <c r="F2945" s="79"/>
      <c r="G2945" s="79"/>
      <c r="H2945" s="79"/>
      <c r="I2945" s="79"/>
      <c r="J2945" s="79"/>
      <c r="K2945" s="79"/>
      <c r="L2945" s="79"/>
      <c r="M2945" s="79"/>
      <c r="N2945" s="79"/>
      <c r="O2945" s="79"/>
      <c r="P2945" s="79"/>
      <c r="Q2945" s="79"/>
      <c r="R2945" s="79"/>
      <c r="S2945" s="79"/>
      <c r="T2945" s="79"/>
    </row>
    <row r="2946" spans="2:20">
      <c r="B2946" s="79"/>
      <c r="C2946" s="79"/>
      <c r="D2946" s="79"/>
      <c r="E2946" s="79"/>
      <c r="F2946" s="79"/>
      <c r="G2946" s="79"/>
      <c r="H2946" s="79"/>
      <c r="I2946" s="79"/>
      <c r="J2946" s="79"/>
      <c r="K2946" s="79"/>
      <c r="L2946" s="79"/>
      <c r="M2946" s="79"/>
      <c r="N2946" s="79"/>
      <c r="O2946" s="79"/>
      <c r="P2946" s="79"/>
      <c r="Q2946" s="79"/>
      <c r="R2946" s="79"/>
      <c r="S2946" s="79"/>
      <c r="T2946" s="79"/>
    </row>
    <row r="2947" spans="2:20">
      <c r="B2947" s="79"/>
      <c r="C2947" s="79"/>
      <c r="D2947" s="79"/>
      <c r="E2947" s="79"/>
      <c r="F2947" s="79"/>
      <c r="G2947" s="79"/>
      <c r="H2947" s="79"/>
      <c r="I2947" s="79"/>
      <c r="J2947" s="79"/>
      <c r="K2947" s="79"/>
      <c r="L2947" s="79"/>
      <c r="M2947" s="79"/>
      <c r="N2947" s="79"/>
      <c r="O2947" s="79"/>
      <c r="P2947" s="79"/>
      <c r="Q2947" s="79"/>
      <c r="R2947" s="79"/>
      <c r="S2947" s="79"/>
      <c r="T2947" s="79"/>
    </row>
    <row r="2948" spans="2:20">
      <c r="B2948" s="79"/>
      <c r="C2948" s="79"/>
      <c r="D2948" s="79"/>
      <c r="E2948" s="79"/>
      <c r="F2948" s="79"/>
      <c r="G2948" s="79"/>
      <c r="H2948" s="79"/>
      <c r="I2948" s="79"/>
      <c r="J2948" s="79"/>
      <c r="K2948" s="79"/>
      <c r="L2948" s="79"/>
      <c r="M2948" s="79"/>
      <c r="N2948" s="79"/>
      <c r="O2948" s="79"/>
      <c r="P2948" s="79"/>
      <c r="Q2948" s="79"/>
      <c r="R2948" s="79"/>
      <c r="S2948" s="79"/>
      <c r="T2948" s="79"/>
    </row>
    <row r="2949" spans="2:20">
      <c r="B2949" s="79"/>
      <c r="C2949" s="79"/>
      <c r="D2949" s="79"/>
      <c r="E2949" s="79"/>
      <c r="F2949" s="79"/>
      <c r="G2949" s="79"/>
      <c r="H2949" s="79"/>
      <c r="I2949" s="79"/>
      <c r="J2949" s="79"/>
      <c r="K2949" s="79"/>
      <c r="L2949" s="79"/>
      <c r="M2949" s="79"/>
      <c r="N2949" s="79"/>
      <c r="O2949" s="79"/>
      <c r="P2949" s="79"/>
      <c r="Q2949" s="79"/>
      <c r="R2949" s="79"/>
      <c r="S2949" s="79"/>
      <c r="T2949" s="79"/>
    </row>
    <row r="2950" spans="2:20">
      <c r="B2950" s="79"/>
      <c r="C2950" s="79"/>
      <c r="D2950" s="79"/>
      <c r="E2950" s="79"/>
      <c r="F2950" s="79"/>
      <c r="G2950" s="79"/>
      <c r="H2950" s="79"/>
      <c r="I2950" s="79"/>
      <c r="J2950" s="79"/>
      <c r="K2950" s="79"/>
      <c r="L2950" s="79"/>
      <c r="M2950" s="79"/>
      <c r="N2950" s="79"/>
      <c r="O2950" s="79"/>
      <c r="P2950" s="79"/>
      <c r="Q2950" s="79"/>
      <c r="R2950" s="79"/>
      <c r="S2950" s="79"/>
      <c r="T2950" s="79"/>
    </row>
    <row r="2951" spans="2:20">
      <c r="B2951" s="79"/>
      <c r="C2951" s="79"/>
      <c r="D2951" s="79"/>
      <c r="E2951" s="79"/>
      <c r="F2951" s="79"/>
      <c r="G2951" s="79"/>
      <c r="H2951" s="79"/>
      <c r="I2951" s="79"/>
      <c r="J2951" s="79"/>
      <c r="K2951" s="79"/>
      <c r="L2951" s="79"/>
      <c r="M2951" s="79"/>
      <c r="N2951" s="79"/>
      <c r="O2951" s="79"/>
      <c r="P2951" s="79"/>
      <c r="Q2951" s="79"/>
      <c r="R2951" s="79"/>
      <c r="S2951" s="79"/>
      <c r="T2951" s="79"/>
    </row>
    <row r="2952" spans="2:20">
      <c r="B2952" s="79"/>
      <c r="C2952" s="79"/>
      <c r="D2952" s="79"/>
      <c r="E2952" s="79"/>
      <c r="F2952" s="79"/>
      <c r="G2952" s="79"/>
      <c r="H2952" s="79"/>
      <c r="I2952" s="79"/>
      <c r="J2952" s="79"/>
      <c r="K2952" s="79"/>
      <c r="L2952" s="79"/>
      <c r="M2952" s="79"/>
      <c r="N2952" s="79"/>
      <c r="O2952" s="79"/>
      <c r="P2952" s="79"/>
      <c r="Q2952" s="79"/>
      <c r="R2952" s="79"/>
      <c r="S2952" s="79"/>
      <c r="T2952" s="79"/>
    </row>
    <row r="2953" spans="2:20">
      <c r="B2953" s="79"/>
      <c r="C2953" s="79"/>
      <c r="D2953" s="79"/>
      <c r="E2953" s="79"/>
      <c r="F2953" s="79"/>
      <c r="G2953" s="79"/>
      <c r="H2953" s="79"/>
      <c r="I2953" s="79"/>
      <c r="J2953" s="79"/>
      <c r="K2953" s="79"/>
      <c r="L2953" s="79"/>
      <c r="M2953" s="79"/>
      <c r="N2953" s="79"/>
      <c r="O2953" s="79"/>
      <c r="P2953" s="79"/>
      <c r="Q2953" s="79"/>
      <c r="R2953" s="79"/>
      <c r="S2953" s="79"/>
      <c r="T2953" s="79"/>
    </row>
    <row r="2954" spans="2:20">
      <c r="B2954" s="79"/>
      <c r="C2954" s="79"/>
      <c r="D2954" s="79"/>
      <c r="E2954" s="79"/>
      <c r="F2954" s="79"/>
      <c r="G2954" s="79"/>
      <c r="H2954" s="79"/>
      <c r="I2954" s="79"/>
      <c r="J2954" s="79"/>
      <c r="K2954" s="79"/>
      <c r="L2954" s="79"/>
      <c r="M2954" s="79"/>
      <c r="N2954" s="79"/>
      <c r="O2954" s="79"/>
      <c r="P2954" s="79"/>
      <c r="Q2954" s="79"/>
      <c r="R2954" s="79"/>
      <c r="S2954" s="79"/>
      <c r="T2954" s="79"/>
    </row>
    <row r="2955" spans="2:20">
      <c r="B2955" s="79"/>
      <c r="C2955" s="79"/>
      <c r="D2955" s="79"/>
      <c r="E2955" s="79"/>
      <c r="F2955" s="79"/>
      <c r="G2955" s="79"/>
      <c r="H2955" s="79"/>
      <c r="I2955" s="79"/>
      <c r="J2955" s="79"/>
      <c r="K2955" s="79"/>
      <c r="L2955" s="79"/>
      <c r="M2955" s="79"/>
      <c r="N2955" s="79"/>
      <c r="O2955" s="79"/>
      <c r="P2955" s="79"/>
      <c r="Q2955" s="79"/>
      <c r="R2955" s="79"/>
      <c r="S2955" s="79"/>
      <c r="T2955" s="79"/>
    </row>
    <row r="2956" spans="2:20">
      <c r="B2956" s="79"/>
      <c r="C2956" s="79"/>
      <c r="D2956" s="79"/>
      <c r="E2956" s="79"/>
      <c r="F2956" s="79"/>
      <c r="G2956" s="79"/>
      <c r="H2956" s="79"/>
      <c r="I2956" s="79"/>
      <c r="J2956" s="79"/>
      <c r="K2956" s="79"/>
      <c r="L2956" s="79"/>
      <c r="M2956" s="79"/>
      <c r="N2956" s="79"/>
      <c r="O2956" s="79"/>
      <c r="P2956" s="79"/>
      <c r="Q2956" s="79"/>
      <c r="R2956" s="79"/>
      <c r="S2956" s="79"/>
      <c r="T2956" s="79"/>
    </row>
    <row r="2957" spans="2:20">
      <c r="B2957" s="79"/>
      <c r="C2957" s="79"/>
      <c r="D2957" s="79"/>
      <c r="E2957" s="79"/>
      <c r="F2957" s="79"/>
      <c r="G2957" s="79"/>
      <c r="H2957" s="79"/>
      <c r="I2957" s="79"/>
      <c r="J2957" s="79"/>
      <c r="K2957" s="79"/>
      <c r="L2957" s="79"/>
      <c r="M2957" s="79"/>
      <c r="N2957" s="79"/>
      <c r="O2957" s="79"/>
      <c r="P2957" s="79"/>
      <c r="Q2957" s="79"/>
      <c r="R2957" s="79"/>
      <c r="S2957" s="79"/>
      <c r="T2957" s="79"/>
    </row>
    <row r="2958" spans="2:20">
      <c r="B2958" s="79"/>
      <c r="C2958" s="79"/>
      <c r="D2958" s="79"/>
      <c r="E2958" s="79"/>
      <c r="F2958" s="79"/>
      <c r="G2958" s="79"/>
      <c r="H2958" s="79"/>
      <c r="I2958" s="79"/>
      <c r="J2958" s="79"/>
      <c r="K2958" s="79"/>
      <c r="L2958" s="79"/>
      <c r="M2958" s="79"/>
      <c r="N2958" s="79"/>
      <c r="O2958" s="79"/>
      <c r="P2958" s="79"/>
      <c r="Q2958" s="79"/>
      <c r="R2958" s="79"/>
      <c r="S2958" s="79"/>
      <c r="T2958" s="79"/>
    </row>
    <row r="2959" spans="2:20">
      <c r="B2959" s="79"/>
      <c r="C2959" s="79"/>
      <c r="D2959" s="79"/>
      <c r="E2959" s="79"/>
      <c r="F2959" s="79"/>
      <c r="G2959" s="79"/>
      <c r="H2959" s="79"/>
      <c r="I2959" s="79"/>
      <c r="J2959" s="79"/>
      <c r="K2959" s="79"/>
      <c r="L2959" s="79"/>
      <c r="M2959" s="79"/>
      <c r="N2959" s="79"/>
      <c r="O2959" s="79"/>
      <c r="P2959" s="79"/>
      <c r="Q2959" s="79"/>
      <c r="R2959" s="79"/>
      <c r="S2959" s="79"/>
      <c r="T2959" s="79"/>
    </row>
    <row r="2960" spans="2:20">
      <c r="B2960" s="79"/>
      <c r="C2960" s="79"/>
      <c r="D2960" s="79"/>
      <c r="E2960" s="79"/>
      <c r="F2960" s="79"/>
      <c r="G2960" s="79"/>
      <c r="H2960" s="79"/>
      <c r="I2960" s="79"/>
      <c r="J2960" s="79"/>
      <c r="K2960" s="79"/>
      <c r="L2960" s="79"/>
      <c r="M2960" s="79"/>
      <c r="N2960" s="79"/>
      <c r="O2960" s="79"/>
      <c r="P2960" s="79"/>
      <c r="Q2960" s="79"/>
      <c r="R2960" s="79"/>
      <c r="S2960" s="79"/>
      <c r="T2960" s="79"/>
    </row>
    <row r="2961" spans="2:20">
      <c r="B2961" s="79"/>
      <c r="C2961" s="79"/>
      <c r="D2961" s="79"/>
      <c r="E2961" s="79"/>
      <c r="F2961" s="79"/>
      <c r="G2961" s="79"/>
      <c r="H2961" s="79"/>
      <c r="I2961" s="79"/>
      <c r="J2961" s="79"/>
      <c r="K2961" s="79"/>
      <c r="L2961" s="79"/>
      <c r="M2961" s="79"/>
      <c r="N2961" s="79"/>
      <c r="O2961" s="79"/>
      <c r="P2961" s="79"/>
      <c r="Q2961" s="79"/>
      <c r="R2961" s="79"/>
      <c r="S2961" s="79"/>
      <c r="T2961" s="79"/>
    </row>
    <row r="2962" spans="2:20">
      <c r="B2962" s="79"/>
      <c r="C2962" s="79"/>
      <c r="D2962" s="79"/>
      <c r="E2962" s="79"/>
      <c r="F2962" s="79"/>
      <c r="G2962" s="79"/>
      <c r="H2962" s="79"/>
      <c r="I2962" s="79"/>
      <c r="J2962" s="79"/>
      <c r="K2962" s="79"/>
      <c r="L2962" s="79"/>
      <c r="M2962" s="79"/>
      <c r="N2962" s="79"/>
      <c r="O2962" s="79"/>
      <c r="P2962" s="79"/>
      <c r="Q2962" s="79"/>
      <c r="R2962" s="79"/>
      <c r="S2962" s="79"/>
      <c r="T2962" s="79"/>
    </row>
    <row r="2963" spans="2:20">
      <c r="B2963" s="79"/>
      <c r="C2963" s="79"/>
      <c r="D2963" s="79"/>
      <c r="E2963" s="79"/>
      <c r="F2963" s="79"/>
      <c r="G2963" s="79"/>
      <c r="H2963" s="79"/>
      <c r="I2963" s="79"/>
      <c r="J2963" s="79"/>
      <c r="K2963" s="79"/>
      <c r="L2963" s="79"/>
      <c r="M2963" s="79"/>
      <c r="N2963" s="79"/>
      <c r="O2963" s="79"/>
      <c r="P2963" s="79"/>
      <c r="Q2963" s="79"/>
      <c r="R2963" s="79"/>
      <c r="S2963" s="79"/>
      <c r="T2963" s="79"/>
    </row>
    <row r="2964" spans="2:20">
      <c r="B2964" s="79"/>
      <c r="C2964" s="79"/>
      <c r="D2964" s="79"/>
      <c r="E2964" s="79"/>
      <c r="F2964" s="79"/>
      <c r="G2964" s="79"/>
      <c r="H2964" s="79"/>
      <c r="I2964" s="79"/>
      <c r="J2964" s="79"/>
      <c r="K2964" s="79"/>
      <c r="L2964" s="79"/>
      <c r="M2964" s="79"/>
      <c r="N2964" s="79"/>
      <c r="O2964" s="79"/>
      <c r="P2964" s="79"/>
      <c r="Q2964" s="79"/>
      <c r="R2964" s="79"/>
      <c r="S2964" s="79"/>
      <c r="T2964" s="79"/>
    </row>
    <row r="2965" spans="2:20">
      <c r="B2965" s="79"/>
      <c r="C2965" s="79"/>
      <c r="D2965" s="79"/>
      <c r="E2965" s="79"/>
      <c r="F2965" s="79"/>
      <c r="G2965" s="79"/>
      <c r="H2965" s="79"/>
      <c r="I2965" s="79"/>
      <c r="J2965" s="79"/>
      <c r="K2965" s="79"/>
      <c r="L2965" s="79"/>
      <c r="M2965" s="79"/>
      <c r="N2965" s="79"/>
      <c r="O2965" s="79"/>
      <c r="P2965" s="79"/>
      <c r="Q2965" s="79"/>
      <c r="R2965" s="79"/>
      <c r="S2965" s="79"/>
      <c r="T2965" s="79"/>
    </row>
    <row r="2966" spans="2:20">
      <c r="B2966" s="79"/>
      <c r="C2966" s="79"/>
      <c r="D2966" s="79"/>
      <c r="E2966" s="79"/>
      <c r="F2966" s="79"/>
      <c r="G2966" s="79"/>
      <c r="H2966" s="79"/>
      <c r="I2966" s="79"/>
      <c r="J2966" s="79"/>
      <c r="K2966" s="79"/>
      <c r="L2966" s="79"/>
      <c r="M2966" s="79"/>
      <c r="N2966" s="79"/>
      <c r="O2966" s="79"/>
      <c r="P2966" s="79"/>
      <c r="Q2966" s="79"/>
      <c r="R2966" s="79"/>
      <c r="S2966" s="79"/>
      <c r="T2966" s="79"/>
    </row>
    <row r="2967" spans="2:20">
      <c r="B2967" s="79"/>
      <c r="C2967" s="79"/>
      <c r="D2967" s="79"/>
      <c r="E2967" s="79"/>
      <c r="F2967" s="79"/>
      <c r="G2967" s="79"/>
      <c r="H2967" s="79"/>
      <c r="I2967" s="79"/>
      <c r="J2967" s="79"/>
      <c r="K2967" s="79"/>
      <c r="L2967" s="79"/>
      <c r="M2967" s="79"/>
      <c r="N2967" s="79"/>
      <c r="O2967" s="79"/>
      <c r="P2967" s="79"/>
      <c r="Q2967" s="79"/>
      <c r="R2967" s="79"/>
      <c r="S2967" s="79"/>
      <c r="T2967" s="79"/>
    </row>
    <row r="2968" spans="2:20">
      <c r="B2968" s="79"/>
      <c r="C2968" s="79"/>
      <c r="D2968" s="79"/>
      <c r="E2968" s="79"/>
      <c r="F2968" s="79"/>
      <c r="G2968" s="79"/>
      <c r="H2968" s="79"/>
      <c r="I2968" s="79"/>
      <c r="J2968" s="79"/>
      <c r="K2968" s="79"/>
      <c r="L2968" s="79"/>
      <c r="M2968" s="79"/>
      <c r="N2968" s="79"/>
      <c r="O2968" s="79"/>
      <c r="P2968" s="79"/>
      <c r="Q2968" s="79"/>
      <c r="R2968" s="79"/>
      <c r="S2968" s="79"/>
      <c r="T2968" s="79"/>
    </row>
    <row r="2969" spans="2:20">
      <c r="B2969" s="79"/>
      <c r="C2969" s="79"/>
      <c r="D2969" s="79"/>
      <c r="E2969" s="79"/>
      <c r="F2969" s="79"/>
      <c r="G2969" s="79"/>
      <c r="H2969" s="79"/>
      <c r="I2969" s="79"/>
      <c r="J2969" s="79"/>
      <c r="K2969" s="79"/>
      <c r="L2969" s="79"/>
      <c r="M2969" s="79"/>
      <c r="N2969" s="79"/>
      <c r="O2969" s="79"/>
      <c r="P2969" s="79"/>
      <c r="Q2969" s="79"/>
      <c r="R2969" s="79"/>
      <c r="S2969" s="79"/>
      <c r="T2969" s="79"/>
    </row>
    <row r="2970" spans="2:20">
      <c r="B2970" s="79"/>
      <c r="C2970" s="79"/>
      <c r="D2970" s="79"/>
      <c r="E2970" s="79"/>
      <c r="F2970" s="79"/>
      <c r="G2970" s="79"/>
      <c r="H2970" s="79"/>
      <c r="I2970" s="79"/>
      <c r="J2970" s="79"/>
      <c r="K2970" s="79"/>
      <c r="L2970" s="79"/>
      <c r="M2970" s="79"/>
      <c r="N2970" s="79"/>
      <c r="O2970" s="79"/>
      <c r="P2970" s="79"/>
      <c r="Q2970" s="79"/>
      <c r="R2970" s="79"/>
      <c r="S2970" s="79"/>
      <c r="T2970" s="79"/>
    </row>
    <row r="2971" spans="2:20">
      <c r="B2971" s="79"/>
      <c r="C2971" s="79"/>
      <c r="D2971" s="79"/>
      <c r="E2971" s="79"/>
      <c r="F2971" s="79"/>
      <c r="G2971" s="79"/>
      <c r="H2971" s="79"/>
      <c r="I2971" s="79"/>
      <c r="J2971" s="79"/>
      <c r="K2971" s="79"/>
      <c r="L2971" s="79"/>
      <c r="M2971" s="79"/>
      <c r="N2971" s="79"/>
      <c r="O2971" s="79"/>
      <c r="P2971" s="79"/>
      <c r="Q2971" s="79"/>
      <c r="R2971" s="79"/>
      <c r="S2971" s="79"/>
      <c r="T2971" s="79"/>
    </row>
    <row r="2972" spans="2:20">
      <c r="B2972" s="79"/>
      <c r="C2972" s="79"/>
      <c r="D2972" s="79"/>
      <c r="E2972" s="79"/>
      <c r="F2972" s="79"/>
      <c r="G2972" s="79"/>
      <c r="H2972" s="79"/>
      <c r="I2972" s="79"/>
      <c r="J2972" s="79"/>
      <c r="K2972" s="79"/>
      <c r="L2972" s="79"/>
      <c r="M2972" s="79"/>
      <c r="N2972" s="79"/>
      <c r="O2972" s="79"/>
      <c r="P2972" s="79"/>
      <c r="Q2972" s="79"/>
      <c r="R2972" s="79"/>
      <c r="S2972" s="79"/>
      <c r="T2972" s="79"/>
    </row>
    <row r="2973" spans="2:20">
      <c r="B2973" s="79"/>
      <c r="C2973" s="79"/>
      <c r="D2973" s="79"/>
      <c r="E2973" s="79"/>
      <c r="F2973" s="79"/>
      <c r="G2973" s="79"/>
      <c r="H2973" s="79"/>
      <c r="I2973" s="79"/>
      <c r="J2973" s="79"/>
      <c r="K2973" s="79"/>
      <c r="L2973" s="79"/>
      <c r="M2973" s="79"/>
      <c r="N2973" s="79"/>
      <c r="O2973" s="79"/>
      <c r="P2973" s="79"/>
      <c r="Q2973" s="79"/>
      <c r="R2973" s="79"/>
      <c r="S2973" s="79"/>
      <c r="T2973" s="79"/>
    </row>
    <row r="2974" spans="2:20">
      <c r="B2974" s="79"/>
      <c r="C2974" s="79"/>
      <c r="D2974" s="79"/>
      <c r="E2974" s="79"/>
      <c r="F2974" s="79"/>
      <c r="G2974" s="79"/>
      <c r="H2974" s="79"/>
      <c r="I2974" s="79"/>
      <c r="J2974" s="79"/>
      <c r="K2974" s="79"/>
      <c r="L2974" s="79"/>
      <c r="M2974" s="79"/>
      <c r="N2974" s="79"/>
      <c r="O2974" s="79"/>
      <c r="P2974" s="79"/>
      <c r="Q2974" s="79"/>
      <c r="R2974" s="79"/>
      <c r="S2974" s="79"/>
      <c r="T2974" s="79"/>
    </row>
    <row r="2975" spans="2:20">
      <c r="B2975" s="79"/>
      <c r="C2975" s="79"/>
      <c r="D2975" s="79"/>
      <c r="E2975" s="79"/>
      <c r="F2975" s="79"/>
      <c r="G2975" s="79"/>
      <c r="H2975" s="79"/>
      <c r="I2975" s="79"/>
      <c r="J2975" s="79"/>
      <c r="K2975" s="79"/>
      <c r="L2975" s="79"/>
      <c r="M2975" s="79"/>
      <c r="N2975" s="79"/>
      <c r="O2975" s="79"/>
      <c r="P2975" s="79"/>
      <c r="Q2975" s="79"/>
      <c r="R2975" s="79"/>
      <c r="S2975" s="79"/>
      <c r="T2975" s="79"/>
    </row>
    <row r="2976" spans="2:20">
      <c r="B2976" s="79"/>
      <c r="C2976" s="79"/>
      <c r="D2976" s="79"/>
      <c r="E2976" s="79"/>
      <c r="F2976" s="79"/>
      <c r="G2976" s="79"/>
      <c r="H2976" s="79"/>
      <c r="I2976" s="79"/>
      <c r="J2976" s="79"/>
      <c r="K2976" s="79"/>
      <c r="L2976" s="79"/>
      <c r="M2976" s="79"/>
      <c r="N2976" s="79"/>
      <c r="O2976" s="79"/>
      <c r="P2976" s="79"/>
      <c r="Q2976" s="79"/>
      <c r="R2976" s="79"/>
      <c r="S2976" s="79"/>
      <c r="T2976" s="79"/>
    </row>
    <row r="2977" spans="2:20">
      <c r="B2977" s="79"/>
      <c r="C2977" s="79"/>
      <c r="D2977" s="79"/>
      <c r="E2977" s="79"/>
      <c r="F2977" s="79"/>
      <c r="G2977" s="79"/>
      <c r="H2977" s="79"/>
      <c r="I2977" s="79"/>
      <c r="J2977" s="79"/>
      <c r="K2977" s="79"/>
      <c r="L2977" s="79"/>
      <c r="M2977" s="79"/>
      <c r="N2977" s="79"/>
      <c r="O2977" s="79"/>
      <c r="P2977" s="79"/>
      <c r="Q2977" s="79"/>
      <c r="R2977" s="79"/>
      <c r="S2977" s="79"/>
      <c r="T2977" s="79"/>
    </row>
    <row r="2978" spans="2:20">
      <c r="B2978" s="79"/>
      <c r="C2978" s="79"/>
      <c r="D2978" s="79"/>
      <c r="E2978" s="79"/>
      <c r="F2978" s="79"/>
      <c r="G2978" s="79"/>
      <c r="H2978" s="79"/>
      <c r="I2978" s="79"/>
      <c r="J2978" s="79"/>
      <c r="K2978" s="79"/>
      <c r="L2978" s="79"/>
      <c r="M2978" s="79"/>
      <c r="N2978" s="79"/>
      <c r="O2978" s="79"/>
      <c r="P2978" s="79"/>
      <c r="Q2978" s="79"/>
      <c r="R2978" s="79"/>
      <c r="S2978" s="79"/>
      <c r="T2978" s="79"/>
    </row>
    <row r="2979" spans="2:20">
      <c r="B2979" s="79"/>
      <c r="C2979" s="79"/>
      <c r="D2979" s="79"/>
      <c r="E2979" s="79"/>
      <c r="F2979" s="79"/>
      <c r="G2979" s="79"/>
      <c r="H2979" s="79"/>
      <c r="I2979" s="79"/>
      <c r="J2979" s="79"/>
      <c r="K2979" s="79"/>
      <c r="L2979" s="79"/>
      <c r="M2979" s="79"/>
      <c r="N2979" s="79"/>
      <c r="O2979" s="79"/>
      <c r="P2979" s="79"/>
      <c r="Q2979" s="79"/>
      <c r="R2979" s="79"/>
      <c r="S2979" s="79"/>
      <c r="T2979" s="79"/>
    </row>
    <row r="2980" spans="2:20">
      <c r="B2980" s="79"/>
      <c r="C2980" s="79"/>
      <c r="D2980" s="79"/>
      <c r="E2980" s="79"/>
      <c r="F2980" s="79"/>
      <c r="G2980" s="79"/>
      <c r="H2980" s="79"/>
      <c r="I2980" s="79"/>
      <c r="J2980" s="79"/>
      <c r="K2980" s="79"/>
      <c r="L2980" s="79"/>
      <c r="M2980" s="79"/>
      <c r="N2980" s="79"/>
      <c r="O2980" s="79"/>
      <c r="P2980" s="79"/>
      <c r="Q2980" s="79"/>
      <c r="R2980" s="79"/>
      <c r="S2980" s="79"/>
      <c r="T2980" s="79"/>
    </row>
    <row r="2981" spans="2:20">
      <c r="B2981" s="79"/>
      <c r="C2981" s="79"/>
      <c r="D2981" s="79"/>
      <c r="E2981" s="79"/>
      <c r="F2981" s="79"/>
      <c r="G2981" s="79"/>
      <c r="H2981" s="79"/>
      <c r="I2981" s="79"/>
      <c r="J2981" s="79"/>
      <c r="K2981" s="79"/>
      <c r="L2981" s="79"/>
      <c r="M2981" s="79"/>
      <c r="N2981" s="79"/>
      <c r="O2981" s="79"/>
      <c r="P2981" s="79"/>
      <c r="Q2981" s="79"/>
      <c r="R2981" s="79"/>
      <c r="S2981" s="79"/>
      <c r="T2981" s="79"/>
    </row>
    <row r="2982" spans="2:20">
      <c r="B2982" s="79"/>
      <c r="C2982" s="79"/>
      <c r="D2982" s="79"/>
      <c r="E2982" s="79"/>
      <c r="F2982" s="79"/>
      <c r="G2982" s="79"/>
      <c r="H2982" s="79"/>
      <c r="I2982" s="79"/>
      <c r="J2982" s="79"/>
      <c r="K2982" s="79"/>
      <c r="L2982" s="79"/>
      <c r="M2982" s="79"/>
      <c r="N2982" s="79"/>
      <c r="O2982" s="79"/>
      <c r="P2982" s="79"/>
      <c r="Q2982" s="79"/>
      <c r="R2982" s="79"/>
      <c r="S2982" s="79"/>
      <c r="T2982" s="79"/>
    </row>
    <row r="2983" spans="2:20">
      <c r="B2983" s="79"/>
      <c r="C2983" s="79"/>
      <c r="D2983" s="79"/>
      <c r="E2983" s="79"/>
      <c r="F2983" s="79"/>
      <c r="G2983" s="79"/>
      <c r="H2983" s="79"/>
      <c r="I2983" s="79"/>
      <c r="J2983" s="79"/>
      <c r="K2983" s="79"/>
      <c r="L2983" s="79"/>
      <c r="M2983" s="79"/>
      <c r="N2983" s="79"/>
      <c r="O2983" s="79"/>
      <c r="P2983" s="79"/>
      <c r="Q2983" s="79"/>
      <c r="R2983" s="79"/>
      <c r="S2983" s="79"/>
      <c r="T2983" s="79"/>
    </row>
    <row r="2984" spans="2:20">
      <c r="B2984" s="79"/>
      <c r="C2984" s="79"/>
      <c r="D2984" s="79"/>
      <c r="E2984" s="79"/>
      <c r="F2984" s="79"/>
      <c r="G2984" s="79"/>
      <c r="H2984" s="79"/>
      <c r="I2984" s="79"/>
      <c r="J2984" s="79"/>
      <c r="K2984" s="79"/>
      <c r="L2984" s="79"/>
      <c r="M2984" s="79"/>
      <c r="N2984" s="79"/>
      <c r="O2984" s="79"/>
      <c r="P2984" s="79"/>
      <c r="Q2984" s="79"/>
      <c r="R2984" s="79"/>
      <c r="S2984" s="79"/>
      <c r="T2984" s="79"/>
    </row>
    <row r="2985" spans="2:20">
      <c r="B2985" s="79"/>
      <c r="C2985" s="79"/>
      <c r="D2985" s="79"/>
      <c r="E2985" s="79"/>
      <c r="F2985" s="79"/>
      <c r="G2985" s="79"/>
      <c r="H2985" s="79"/>
      <c r="I2985" s="79"/>
      <c r="J2985" s="79"/>
      <c r="K2985" s="79"/>
      <c r="L2985" s="79"/>
      <c r="M2985" s="79"/>
      <c r="N2985" s="79"/>
      <c r="O2985" s="79"/>
      <c r="P2985" s="79"/>
      <c r="Q2985" s="79"/>
      <c r="R2985" s="79"/>
      <c r="S2985" s="79"/>
      <c r="T2985" s="79"/>
    </row>
    <row r="2986" spans="2:20">
      <c r="B2986" s="79"/>
      <c r="C2986" s="79"/>
      <c r="D2986" s="79"/>
      <c r="E2986" s="79"/>
      <c r="F2986" s="79"/>
      <c r="G2986" s="79"/>
      <c r="H2986" s="79"/>
      <c r="I2986" s="79"/>
      <c r="J2986" s="79"/>
      <c r="K2986" s="79"/>
      <c r="L2986" s="79"/>
      <c r="M2986" s="79"/>
      <c r="N2986" s="79"/>
      <c r="O2986" s="79"/>
      <c r="P2986" s="79"/>
      <c r="Q2986" s="79"/>
      <c r="R2986" s="79"/>
      <c r="S2986" s="79"/>
      <c r="T2986" s="79"/>
    </row>
    <row r="2987" spans="2:20">
      <c r="B2987" s="79"/>
      <c r="C2987" s="79"/>
      <c r="D2987" s="79"/>
      <c r="E2987" s="79"/>
      <c r="F2987" s="79"/>
      <c r="G2987" s="79"/>
      <c r="H2987" s="79"/>
      <c r="I2987" s="79"/>
      <c r="J2987" s="79"/>
      <c r="K2987" s="79"/>
      <c r="L2987" s="79"/>
      <c r="M2987" s="79"/>
      <c r="N2987" s="79"/>
      <c r="O2987" s="79"/>
      <c r="P2987" s="79"/>
      <c r="Q2987" s="79"/>
      <c r="R2987" s="79"/>
      <c r="S2987" s="79"/>
      <c r="T2987" s="79"/>
    </row>
    <row r="2988" spans="2:20">
      <c r="B2988" s="79"/>
      <c r="C2988" s="79"/>
      <c r="D2988" s="79"/>
      <c r="E2988" s="79"/>
      <c r="F2988" s="79"/>
      <c r="G2988" s="79"/>
      <c r="H2988" s="79"/>
      <c r="I2988" s="79"/>
      <c r="J2988" s="79"/>
      <c r="K2988" s="79"/>
      <c r="L2988" s="79"/>
      <c r="M2988" s="79"/>
      <c r="N2988" s="79"/>
      <c r="O2988" s="79"/>
      <c r="P2988" s="79"/>
      <c r="Q2988" s="79"/>
      <c r="R2988" s="79"/>
      <c r="S2988" s="79"/>
      <c r="T2988" s="79"/>
    </row>
    <row r="2989" spans="2:20">
      <c r="B2989" s="79"/>
      <c r="C2989" s="79"/>
      <c r="D2989" s="79"/>
      <c r="E2989" s="79"/>
      <c r="F2989" s="79"/>
      <c r="G2989" s="79"/>
      <c r="H2989" s="79"/>
      <c r="I2989" s="79"/>
      <c r="J2989" s="79"/>
      <c r="K2989" s="79"/>
      <c r="L2989" s="79"/>
      <c r="M2989" s="79"/>
      <c r="N2989" s="79"/>
      <c r="O2989" s="79"/>
      <c r="P2989" s="79"/>
      <c r="Q2989" s="79"/>
      <c r="R2989" s="79"/>
      <c r="S2989" s="79"/>
      <c r="T2989" s="79"/>
    </row>
    <row r="2990" spans="2:20">
      <c r="B2990" s="79"/>
      <c r="C2990" s="79"/>
      <c r="D2990" s="79"/>
      <c r="E2990" s="79"/>
      <c r="F2990" s="79"/>
      <c r="G2990" s="79"/>
      <c r="H2990" s="79"/>
      <c r="I2990" s="79"/>
      <c r="J2990" s="79"/>
      <c r="K2990" s="79"/>
      <c r="L2990" s="79"/>
      <c r="M2990" s="79"/>
      <c r="N2990" s="79"/>
      <c r="O2990" s="79"/>
      <c r="P2990" s="79"/>
      <c r="Q2990" s="79"/>
      <c r="R2990" s="79"/>
      <c r="S2990" s="79"/>
      <c r="T2990" s="79"/>
    </row>
    <row r="2991" spans="2:20">
      <c r="B2991" s="79"/>
      <c r="C2991" s="79"/>
      <c r="D2991" s="79"/>
      <c r="E2991" s="79"/>
      <c r="F2991" s="79"/>
      <c r="G2991" s="79"/>
      <c r="H2991" s="79"/>
      <c r="I2991" s="79"/>
      <c r="J2991" s="79"/>
      <c r="K2991" s="79"/>
      <c r="L2991" s="79"/>
      <c r="M2991" s="79"/>
      <c r="N2991" s="79"/>
      <c r="O2991" s="79"/>
      <c r="P2991" s="79"/>
      <c r="Q2991" s="79"/>
      <c r="R2991" s="79"/>
      <c r="S2991" s="79"/>
      <c r="T2991" s="79"/>
    </row>
    <row r="2992" spans="2:20">
      <c r="B2992" s="79"/>
      <c r="C2992" s="79"/>
      <c r="D2992" s="79"/>
      <c r="E2992" s="79"/>
      <c r="F2992" s="79"/>
      <c r="G2992" s="79"/>
      <c r="H2992" s="79"/>
      <c r="I2992" s="79"/>
      <c r="J2992" s="79"/>
      <c r="K2992" s="79"/>
      <c r="L2992" s="79"/>
      <c r="M2992" s="79"/>
      <c r="N2992" s="79"/>
      <c r="O2992" s="79"/>
      <c r="P2992" s="79"/>
      <c r="Q2992" s="79"/>
      <c r="R2992" s="79"/>
      <c r="S2992" s="79"/>
      <c r="T2992" s="79"/>
    </row>
    <row r="2993" spans="2:20">
      <c r="B2993" s="79"/>
      <c r="C2993" s="79"/>
      <c r="D2993" s="79"/>
      <c r="E2993" s="79"/>
      <c r="F2993" s="79"/>
      <c r="G2993" s="79"/>
      <c r="H2993" s="79"/>
      <c r="I2993" s="79"/>
      <c r="J2993" s="79"/>
      <c r="K2993" s="79"/>
      <c r="L2993" s="79"/>
      <c r="M2993" s="79"/>
      <c r="N2993" s="79"/>
      <c r="O2993" s="79"/>
      <c r="P2993" s="79"/>
      <c r="Q2993" s="79"/>
      <c r="R2993" s="79"/>
      <c r="S2993" s="79"/>
      <c r="T2993" s="79"/>
    </row>
    <row r="2994" spans="2:20">
      <c r="B2994" s="79"/>
      <c r="C2994" s="79"/>
      <c r="D2994" s="79"/>
      <c r="E2994" s="79"/>
      <c r="F2994" s="79"/>
      <c r="G2994" s="79"/>
      <c r="H2994" s="79"/>
      <c r="I2994" s="79"/>
      <c r="J2994" s="79"/>
      <c r="K2994" s="79"/>
      <c r="L2994" s="79"/>
      <c r="M2994" s="79"/>
      <c r="N2994" s="79"/>
      <c r="O2994" s="79"/>
      <c r="P2994" s="79"/>
      <c r="Q2994" s="79"/>
      <c r="R2994" s="79"/>
      <c r="S2994" s="79"/>
      <c r="T2994" s="79"/>
    </row>
    <row r="2995" spans="2:20">
      <c r="B2995" s="79"/>
      <c r="C2995" s="79"/>
      <c r="D2995" s="79"/>
      <c r="E2995" s="79"/>
      <c r="F2995" s="79"/>
      <c r="G2995" s="79"/>
      <c r="H2995" s="79"/>
      <c r="I2995" s="79"/>
      <c r="J2995" s="79"/>
      <c r="K2995" s="79"/>
      <c r="L2995" s="79"/>
      <c r="M2995" s="79"/>
      <c r="N2995" s="79"/>
      <c r="O2995" s="79"/>
      <c r="P2995" s="79"/>
      <c r="Q2995" s="79"/>
      <c r="R2995" s="79"/>
      <c r="S2995" s="79"/>
      <c r="T2995" s="79"/>
    </row>
    <row r="2996" spans="2:20">
      <c r="B2996" s="79"/>
      <c r="C2996" s="79"/>
      <c r="D2996" s="79"/>
      <c r="E2996" s="79"/>
      <c r="F2996" s="79"/>
      <c r="G2996" s="79"/>
      <c r="H2996" s="79"/>
      <c r="I2996" s="79"/>
      <c r="J2996" s="79"/>
      <c r="K2996" s="79"/>
      <c r="L2996" s="79"/>
      <c r="M2996" s="79"/>
      <c r="N2996" s="79"/>
      <c r="O2996" s="79"/>
      <c r="P2996" s="79"/>
      <c r="Q2996" s="79"/>
      <c r="R2996" s="79"/>
      <c r="S2996" s="79"/>
      <c r="T2996" s="79"/>
    </row>
    <row r="2997" spans="2:20">
      <c r="B2997" s="79"/>
      <c r="C2997" s="79"/>
      <c r="D2997" s="79"/>
      <c r="E2997" s="79"/>
      <c r="F2997" s="79"/>
      <c r="G2997" s="79"/>
      <c r="H2997" s="79"/>
      <c r="I2997" s="79"/>
      <c r="J2997" s="79"/>
      <c r="K2997" s="79"/>
      <c r="L2997" s="79"/>
      <c r="M2997" s="79"/>
      <c r="N2997" s="79"/>
      <c r="O2997" s="79"/>
      <c r="P2997" s="79"/>
      <c r="Q2997" s="79"/>
      <c r="R2997" s="79"/>
      <c r="S2997" s="79"/>
      <c r="T2997" s="79"/>
    </row>
    <row r="2998" spans="2:20">
      <c r="B2998" s="79"/>
      <c r="C2998" s="79"/>
      <c r="D2998" s="79"/>
      <c r="E2998" s="79"/>
      <c r="F2998" s="79"/>
      <c r="G2998" s="79"/>
      <c r="H2998" s="79"/>
      <c r="I2998" s="79"/>
      <c r="J2998" s="79"/>
      <c r="K2998" s="79"/>
      <c r="L2998" s="79"/>
      <c r="M2998" s="79"/>
      <c r="N2998" s="79"/>
      <c r="O2998" s="79"/>
      <c r="P2998" s="79"/>
      <c r="Q2998" s="79"/>
      <c r="R2998" s="79"/>
      <c r="S2998" s="79"/>
      <c r="T2998" s="79"/>
    </row>
    <row r="2999" spans="2:20">
      <c r="B2999" s="79"/>
      <c r="C2999" s="79"/>
      <c r="D2999" s="79"/>
      <c r="E2999" s="79"/>
      <c r="F2999" s="79"/>
      <c r="G2999" s="79"/>
      <c r="H2999" s="79"/>
      <c r="I2999" s="79"/>
      <c r="J2999" s="79"/>
      <c r="K2999" s="79"/>
      <c r="L2999" s="79"/>
      <c r="M2999" s="79"/>
      <c r="N2999" s="79"/>
      <c r="O2999" s="79"/>
      <c r="P2999" s="79"/>
      <c r="Q2999" s="79"/>
      <c r="R2999" s="79"/>
      <c r="S2999" s="79"/>
      <c r="T2999" s="79"/>
    </row>
    <row r="3000" spans="2:20">
      <c r="B3000" s="79"/>
      <c r="C3000" s="79"/>
      <c r="D3000" s="79"/>
      <c r="E3000" s="79"/>
      <c r="F3000" s="79"/>
      <c r="G3000" s="79"/>
      <c r="H3000" s="79"/>
      <c r="I3000" s="79"/>
      <c r="J3000" s="79"/>
      <c r="K3000" s="79"/>
      <c r="L3000" s="79"/>
      <c r="M3000" s="79"/>
      <c r="N3000" s="79"/>
      <c r="O3000" s="79"/>
      <c r="P3000" s="79"/>
      <c r="Q3000" s="79"/>
      <c r="R3000" s="79"/>
      <c r="S3000" s="79"/>
      <c r="T3000" s="79"/>
    </row>
    <row r="3001" spans="2:20">
      <c r="B3001" s="79"/>
      <c r="C3001" s="79"/>
      <c r="D3001" s="79"/>
      <c r="E3001" s="79"/>
      <c r="F3001" s="79"/>
      <c r="G3001" s="79"/>
      <c r="H3001" s="79"/>
      <c r="I3001" s="79"/>
      <c r="J3001" s="79"/>
      <c r="K3001" s="79"/>
      <c r="L3001" s="79"/>
      <c r="M3001" s="79"/>
      <c r="N3001" s="79"/>
      <c r="O3001" s="79"/>
      <c r="P3001" s="79"/>
      <c r="Q3001" s="79"/>
      <c r="R3001" s="79"/>
      <c r="S3001" s="79"/>
      <c r="T3001" s="79"/>
    </row>
    <row r="3002" spans="2:20">
      <c r="B3002" s="79"/>
      <c r="C3002" s="79"/>
      <c r="D3002" s="79"/>
      <c r="E3002" s="79"/>
      <c r="F3002" s="79"/>
      <c r="G3002" s="79"/>
      <c r="H3002" s="79"/>
      <c r="I3002" s="79"/>
      <c r="J3002" s="79"/>
      <c r="K3002" s="79"/>
      <c r="L3002" s="79"/>
      <c r="M3002" s="79"/>
      <c r="N3002" s="79"/>
      <c r="O3002" s="79"/>
      <c r="P3002" s="79"/>
      <c r="Q3002" s="79"/>
      <c r="R3002" s="79"/>
      <c r="S3002" s="79"/>
      <c r="T3002" s="79"/>
    </row>
    <row r="3003" spans="2:20">
      <c r="B3003" s="79"/>
      <c r="C3003" s="79"/>
      <c r="D3003" s="79"/>
      <c r="E3003" s="79"/>
      <c r="F3003" s="79"/>
      <c r="G3003" s="79"/>
      <c r="H3003" s="79"/>
      <c r="I3003" s="79"/>
      <c r="J3003" s="79"/>
      <c r="K3003" s="79"/>
      <c r="L3003" s="79"/>
      <c r="M3003" s="79"/>
      <c r="N3003" s="79"/>
      <c r="O3003" s="79"/>
      <c r="P3003" s="79"/>
      <c r="Q3003" s="79"/>
      <c r="R3003" s="79"/>
      <c r="S3003" s="79"/>
      <c r="T3003" s="79"/>
    </row>
    <row r="3004" spans="2:20">
      <c r="B3004" s="79"/>
      <c r="C3004" s="79"/>
      <c r="D3004" s="79"/>
      <c r="E3004" s="79"/>
      <c r="F3004" s="79"/>
      <c r="G3004" s="79"/>
      <c r="H3004" s="79"/>
      <c r="I3004" s="79"/>
      <c r="J3004" s="79"/>
      <c r="K3004" s="79"/>
      <c r="L3004" s="79"/>
      <c r="M3004" s="79"/>
      <c r="N3004" s="79"/>
      <c r="O3004" s="79"/>
      <c r="P3004" s="79"/>
      <c r="Q3004" s="79"/>
      <c r="R3004" s="79"/>
      <c r="S3004" s="79"/>
      <c r="T3004" s="79"/>
    </row>
    <row r="3005" spans="2:20">
      <c r="B3005" s="79"/>
      <c r="C3005" s="79"/>
      <c r="D3005" s="79"/>
      <c r="E3005" s="79"/>
      <c r="F3005" s="79"/>
      <c r="G3005" s="79"/>
      <c r="H3005" s="79"/>
      <c r="I3005" s="79"/>
      <c r="J3005" s="79"/>
      <c r="K3005" s="79"/>
      <c r="L3005" s="79"/>
      <c r="M3005" s="79"/>
      <c r="N3005" s="79"/>
      <c r="O3005" s="79"/>
      <c r="P3005" s="79"/>
      <c r="Q3005" s="79"/>
      <c r="R3005" s="79"/>
      <c r="S3005" s="79"/>
      <c r="T3005" s="79"/>
    </row>
    <row r="3006" spans="2:20">
      <c r="B3006" s="79"/>
      <c r="C3006" s="79"/>
      <c r="D3006" s="79"/>
      <c r="E3006" s="79"/>
      <c r="F3006" s="79"/>
      <c r="G3006" s="79"/>
      <c r="H3006" s="79"/>
      <c r="I3006" s="79"/>
      <c r="J3006" s="79"/>
      <c r="K3006" s="79"/>
      <c r="L3006" s="79"/>
      <c r="M3006" s="79"/>
      <c r="N3006" s="79"/>
      <c r="O3006" s="79"/>
      <c r="P3006" s="79"/>
      <c r="Q3006" s="79"/>
      <c r="R3006" s="79"/>
      <c r="S3006" s="79"/>
      <c r="T3006" s="79"/>
    </row>
    <row r="3007" spans="2:20">
      <c r="B3007" s="79"/>
      <c r="C3007" s="79"/>
      <c r="D3007" s="79"/>
      <c r="E3007" s="79"/>
      <c r="F3007" s="79"/>
      <c r="G3007" s="79"/>
      <c r="H3007" s="79"/>
      <c r="I3007" s="79"/>
      <c r="J3007" s="79"/>
      <c r="K3007" s="79"/>
      <c r="L3007" s="79"/>
      <c r="M3007" s="79"/>
      <c r="N3007" s="79"/>
      <c r="O3007" s="79"/>
      <c r="P3007" s="79"/>
      <c r="Q3007" s="79"/>
      <c r="R3007" s="79"/>
      <c r="S3007" s="79"/>
      <c r="T3007" s="79"/>
    </row>
    <row r="3008" spans="2:20">
      <c r="B3008" s="79"/>
      <c r="C3008" s="79"/>
      <c r="D3008" s="79"/>
      <c r="E3008" s="79"/>
      <c r="F3008" s="79"/>
      <c r="G3008" s="79"/>
      <c r="H3008" s="79"/>
      <c r="I3008" s="79"/>
      <c r="J3008" s="79"/>
      <c r="K3008" s="79"/>
      <c r="L3008" s="79"/>
      <c r="M3008" s="79"/>
      <c r="N3008" s="79"/>
      <c r="O3008" s="79"/>
      <c r="P3008" s="79"/>
      <c r="Q3008" s="79"/>
      <c r="R3008" s="79"/>
      <c r="S3008" s="79"/>
      <c r="T3008" s="79"/>
    </row>
    <row r="3009" spans="2:20">
      <c r="B3009" s="79"/>
      <c r="C3009" s="79"/>
      <c r="D3009" s="79"/>
      <c r="E3009" s="79"/>
      <c r="F3009" s="79"/>
      <c r="G3009" s="79"/>
      <c r="H3009" s="79"/>
      <c r="I3009" s="79"/>
      <c r="J3009" s="79"/>
      <c r="K3009" s="79"/>
      <c r="L3009" s="79"/>
      <c r="M3009" s="79"/>
      <c r="N3009" s="79"/>
      <c r="O3009" s="79"/>
      <c r="P3009" s="79"/>
      <c r="Q3009" s="79"/>
      <c r="R3009" s="79"/>
      <c r="S3009" s="79"/>
      <c r="T3009" s="79"/>
    </row>
    <row r="3010" spans="2:20">
      <c r="B3010" s="79"/>
      <c r="C3010" s="79"/>
      <c r="D3010" s="79"/>
      <c r="E3010" s="79"/>
      <c r="F3010" s="79"/>
      <c r="G3010" s="79"/>
      <c r="H3010" s="79"/>
      <c r="I3010" s="79"/>
      <c r="J3010" s="79"/>
      <c r="K3010" s="79"/>
      <c r="L3010" s="79"/>
      <c r="M3010" s="79"/>
      <c r="N3010" s="79"/>
      <c r="O3010" s="79"/>
      <c r="P3010" s="79"/>
      <c r="Q3010" s="79"/>
      <c r="R3010" s="79"/>
      <c r="S3010" s="79"/>
      <c r="T3010" s="79"/>
    </row>
    <row r="3011" spans="2:20">
      <c r="B3011" s="79"/>
      <c r="C3011" s="79"/>
      <c r="D3011" s="79"/>
      <c r="E3011" s="79"/>
      <c r="F3011" s="79"/>
      <c r="G3011" s="79"/>
      <c r="H3011" s="79"/>
      <c r="I3011" s="79"/>
      <c r="J3011" s="79"/>
      <c r="K3011" s="79"/>
      <c r="L3011" s="79"/>
      <c r="M3011" s="79"/>
      <c r="N3011" s="79"/>
      <c r="O3011" s="79"/>
      <c r="P3011" s="79"/>
      <c r="Q3011" s="79"/>
      <c r="R3011" s="79"/>
      <c r="S3011" s="79"/>
      <c r="T3011" s="79"/>
    </row>
    <row r="3012" spans="2:20">
      <c r="B3012" s="79"/>
      <c r="C3012" s="79"/>
      <c r="D3012" s="79"/>
      <c r="E3012" s="79"/>
      <c r="F3012" s="79"/>
      <c r="G3012" s="79"/>
      <c r="H3012" s="79"/>
      <c r="I3012" s="79"/>
      <c r="J3012" s="79"/>
      <c r="K3012" s="79"/>
      <c r="L3012" s="79"/>
      <c r="M3012" s="79"/>
      <c r="N3012" s="79"/>
      <c r="O3012" s="79"/>
      <c r="P3012" s="79"/>
      <c r="Q3012" s="79"/>
      <c r="R3012" s="79"/>
      <c r="S3012" s="79"/>
      <c r="T3012" s="79"/>
    </row>
    <row r="3013" spans="2:20">
      <c r="B3013" s="79"/>
      <c r="C3013" s="79"/>
      <c r="D3013" s="79"/>
      <c r="E3013" s="79"/>
      <c r="F3013" s="79"/>
      <c r="G3013" s="79"/>
      <c r="H3013" s="79"/>
      <c r="I3013" s="79"/>
      <c r="J3013" s="79"/>
      <c r="K3013" s="79"/>
      <c r="L3013" s="79"/>
      <c r="M3013" s="79"/>
      <c r="N3013" s="79"/>
      <c r="O3013" s="79"/>
      <c r="P3013" s="79"/>
      <c r="Q3013" s="79"/>
      <c r="R3013" s="79"/>
      <c r="S3013" s="79"/>
      <c r="T3013" s="79"/>
    </row>
    <row r="3014" spans="2:20">
      <c r="B3014" s="79"/>
      <c r="C3014" s="79"/>
      <c r="D3014" s="79"/>
      <c r="E3014" s="79"/>
      <c r="F3014" s="79"/>
      <c r="G3014" s="79"/>
      <c r="H3014" s="79"/>
      <c r="I3014" s="79"/>
      <c r="J3014" s="79"/>
      <c r="K3014" s="79"/>
      <c r="L3014" s="79"/>
      <c r="M3014" s="79"/>
      <c r="N3014" s="79"/>
      <c r="O3014" s="79"/>
      <c r="P3014" s="79"/>
      <c r="Q3014" s="79"/>
      <c r="R3014" s="79"/>
      <c r="S3014" s="79"/>
      <c r="T3014" s="79"/>
    </row>
    <row r="3015" spans="2:20">
      <c r="B3015" s="79"/>
      <c r="C3015" s="79"/>
      <c r="D3015" s="79"/>
      <c r="E3015" s="79"/>
      <c r="F3015" s="79"/>
      <c r="G3015" s="79"/>
      <c r="H3015" s="79"/>
      <c r="I3015" s="79"/>
      <c r="J3015" s="79"/>
      <c r="K3015" s="79"/>
      <c r="L3015" s="79"/>
      <c r="M3015" s="79"/>
      <c r="N3015" s="79"/>
      <c r="O3015" s="79"/>
      <c r="P3015" s="79"/>
      <c r="Q3015" s="79"/>
      <c r="R3015" s="79"/>
      <c r="S3015" s="79"/>
      <c r="T3015" s="79"/>
    </row>
    <row r="3016" spans="2:20">
      <c r="B3016" s="79"/>
      <c r="C3016" s="79"/>
      <c r="D3016" s="79"/>
      <c r="E3016" s="79"/>
      <c r="F3016" s="79"/>
      <c r="G3016" s="79"/>
      <c r="H3016" s="79"/>
      <c r="I3016" s="79"/>
      <c r="J3016" s="79"/>
      <c r="K3016" s="79"/>
      <c r="L3016" s="79"/>
      <c r="M3016" s="79"/>
      <c r="N3016" s="79"/>
      <c r="O3016" s="79"/>
      <c r="P3016" s="79"/>
      <c r="Q3016" s="79"/>
      <c r="R3016" s="79"/>
      <c r="S3016" s="79"/>
      <c r="T3016" s="79"/>
    </row>
    <row r="3017" spans="2:20">
      <c r="B3017" s="79"/>
      <c r="C3017" s="79"/>
      <c r="D3017" s="79"/>
      <c r="E3017" s="79"/>
      <c r="F3017" s="79"/>
      <c r="G3017" s="79"/>
      <c r="H3017" s="79"/>
      <c r="I3017" s="79"/>
      <c r="J3017" s="79"/>
      <c r="K3017" s="79"/>
      <c r="L3017" s="79"/>
      <c r="M3017" s="79"/>
      <c r="N3017" s="79"/>
      <c r="O3017" s="79"/>
      <c r="P3017" s="79"/>
      <c r="Q3017" s="79"/>
      <c r="R3017" s="79"/>
      <c r="S3017" s="79"/>
      <c r="T3017" s="79"/>
    </row>
    <row r="3018" spans="2:20">
      <c r="B3018" s="79"/>
      <c r="C3018" s="79"/>
      <c r="D3018" s="79"/>
      <c r="E3018" s="79"/>
      <c r="F3018" s="79"/>
      <c r="G3018" s="79"/>
      <c r="H3018" s="79"/>
      <c r="I3018" s="79"/>
      <c r="J3018" s="79"/>
      <c r="K3018" s="79"/>
      <c r="L3018" s="79"/>
      <c r="M3018" s="79"/>
      <c r="N3018" s="79"/>
      <c r="O3018" s="79"/>
      <c r="P3018" s="79"/>
      <c r="Q3018" s="79"/>
      <c r="R3018" s="79"/>
      <c r="S3018" s="79"/>
      <c r="T3018" s="79"/>
    </row>
    <row r="3019" spans="2:20">
      <c r="B3019" s="79"/>
      <c r="C3019" s="79"/>
      <c r="D3019" s="79"/>
      <c r="E3019" s="79"/>
      <c r="F3019" s="79"/>
      <c r="G3019" s="79"/>
      <c r="H3019" s="79"/>
      <c r="I3019" s="79"/>
      <c r="J3019" s="79"/>
      <c r="K3019" s="79"/>
      <c r="L3019" s="79"/>
      <c r="M3019" s="79"/>
      <c r="N3019" s="79"/>
      <c r="O3019" s="79"/>
      <c r="P3019" s="79"/>
      <c r="Q3019" s="79"/>
      <c r="R3019" s="79"/>
      <c r="S3019" s="79"/>
      <c r="T3019" s="79"/>
    </row>
    <row r="3020" spans="2:20">
      <c r="B3020" s="79"/>
      <c r="C3020" s="79"/>
      <c r="D3020" s="79"/>
      <c r="E3020" s="79"/>
      <c r="F3020" s="79"/>
      <c r="G3020" s="79"/>
      <c r="H3020" s="79"/>
      <c r="I3020" s="79"/>
      <c r="J3020" s="79"/>
      <c r="K3020" s="79"/>
      <c r="L3020" s="79"/>
      <c r="M3020" s="79"/>
      <c r="N3020" s="79"/>
      <c r="O3020" s="79"/>
      <c r="P3020" s="79"/>
      <c r="Q3020" s="79"/>
      <c r="R3020" s="79"/>
      <c r="S3020" s="79"/>
      <c r="T3020" s="79"/>
    </row>
    <row r="3021" spans="2:20">
      <c r="B3021" s="79"/>
      <c r="C3021" s="79"/>
      <c r="D3021" s="79"/>
      <c r="E3021" s="79"/>
      <c r="F3021" s="79"/>
      <c r="G3021" s="79"/>
      <c r="H3021" s="79"/>
      <c r="I3021" s="79"/>
      <c r="J3021" s="79"/>
      <c r="K3021" s="79"/>
      <c r="L3021" s="79"/>
      <c r="M3021" s="79"/>
      <c r="N3021" s="79"/>
      <c r="O3021" s="79"/>
      <c r="P3021" s="79"/>
      <c r="Q3021" s="79"/>
      <c r="R3021" s="79"/>
      <c r="S3021" s="79"/>
      <c r="T3021" s="79"/>
    </row>
    <row r="3022" spans="2:20">
      <c r="B3022" s="79"/>
      <c r="C3022" s="79"/>
      <c r="D3022" s="79"/>
      <c r="E3022" s="79"/>
      <c r="F3022" s="79"/>
      <c r="G3022" s="79"/>
      <c r="H3022" s="79"/>
      <c r="I3022" s="79"/>
      <c r="J3022" s="79"/>
      <c r="K3022" s="79"/>
      <c r="L3022" s="79"/>
      <c r="M3022" s="79"/>
      <c r="N3022" s="79"/>
      <c r="O3022" s="79"/>
      <c r="P3022" s="79"/>
      <c r="Q3022" s="79"/>
      <c r="R3022" s="79"/>
      <c r="S3022" s="79"/>
      <c r="T3022" s="79"/>
    </row>
    <row r="3023" spans="2:20">
      <c r="B3023" s="79"/>
      <c r="C3023" s="79"/>
      <c r="D3023" s="79"/>
      <c r="E3023" s="79"/>
      <c r="F3023" s="79"/>
      <c r="G3023" s="79"/>
      <c r="H3023" s="79"/>
      <c r="I3023" s="79"/>
      <c r="J3023" s="79"/>
      <c r="K3023" s="79"/>
      <c r="L3023" s="79"/>
      <c r="M3023" s="79"/>
      <c r="N3023" s="79"/>
      <c r="O3023" s="79"/>
      <c r="P3023" s="79"/>
      <c r="Q3023" s="79"/>
      <c r="R3023" s="79"/>
      <c r="S3023" s="79"/>
      <c r="T3023" s="79"/>
    </row>
    <row r="3024" spans="2:20">
      <c r="B3024" s="79"/>
      <c r="C3024" s="79"/>
      <c r="D3024" s="79"/>
      <c r="E3024" s="79"/>
      <c r="F3024" s="79"/>
      <c r="G3024" s="79"/>
      <c r="H3024" s="79"/>
      <c r="I3024" s="79"/>
      <c r="J3024" s="79"/>
      <c r="K3024" s="79"/>
      <c r="L3024" s="79"/>
      <c r="M3024" s="79"/>
      <c r="N3024" s="79"/>
      <c r="O3024" s="79"/>
      <c r="P3024" s="79"/>
      <c r="Q3024" s="79"/>
      <c r="R3024" s="79"/>
      <c r="S3024" s="79"/>
      <c r="T3024" s="79"/>
    </row>
    <row r="3025" spans="2:20">
      <c r="B3025" s="79"/>
      <c r="C3025" s="79"/>
      <c r="D3025" s="79"/>
      <c r="E3025" s="79"/>
      <c r="F3025" s="79"/>
      <c r="G3025" s="79"/>
      <c r="H3025" s="79"/>
      <c r="I3025" s="79"/>
      <c r="J3025" s="79"/>
      <c r="K3025" s="79"/>
      <c r="L3025" s="79"/>
      <c r="M3025" s="79"/>
      <c r="N3025" s="79"/>
      <c r="O3025" s="79"/>
      <c r="P3025" s="79"/>
      <c r="Q3025" s="79"/>
      <c r="R3025" s="79"/>
      <c r="S3025" s="79"/>
      <c r="T3025" s="79"/>
    </row>
    <row r="3026" spans="2:20">
      <c r="B3026" s="79"/>
      <c r="C3026" s="79"/>
      <c r="D3026" s="79"/>
      <c r="E3026" s="79"/>
      <c r="F3026" s="79"/>
      <c r="G3026" s="79"/>
      <c r="H3026" s="79"/>
      <c r="I3026" s="79"/>
      <c r="J3026" s="79"/>
      <c r="K3026" s="79"/>
      <c r="L3026" s="79"/>
      <c r="M3026" s="79"/>
      <c r="N3026" s="79"/>
      <c r="O3026" s="79"/>
      <c r="P3026" s="79"/>
      <c r="Q3026" s="79"/>
      <c r="R3026" s="79"/>
      <c r="S3026" s="79"/>
      <c r="T3026" s="79"/>
    </row>
    <row r="3027" spans="2:20">
      <c r="B3027" s="79"/>
      <c r="C3027" s="79"/>
      <c r="D3027" s="79"/>
      <c r="E3027" s="79"/>
      <c r="F3027" s="79"/>
      <c r="G3027" s="79"/>
      <c r="H3027" s="79"/>
      <c r="I3027" s="79"/>
      <c r="J3027" s="79"/>
      <c r="K3027" s="79"/>
      <c r="L3027" s="79"/>
      <c r="M3027" s="79"/>
      <c r="N3027" s="79"/>
      <c r="O3027" s="79"/>
      <c r="P3027" s="79"/>
      <c r="Q3027" s="79"/>
      <c r="R3027" s="79"/>
      <c r="S3027" s="79"/>
      <c r="T3027" s="79"/>
    </row>
    <row r="3028" spans="2:20">
      <c r="B3028" s="79"/>
      <c r="C3028" s="79"/>
      <c r="D3028" s="79"/>
      <c r="E3028" s="79"/>
      <c r="F3028" s="79"/>
      <c r="G3028" s="79"/>
      <c r="H3028" s="79"/>
      <c r="I3028" s="79"/>
      <c r="J3028" s="79"/>
      <c r="K3028" s="79"/>
      <c r="L3028" s="79"/>
      <c r="M3028" s="79"/>
      <c r="N3028" s="79"/>
      <c r="O3028" s="79"/>
      <c r="P3028" s="79"/>
      <c r="Q3028" s="79"/>
      <c r="R3028" s="79"/>
      <c r="S3028" s="79"/>
      <c r="T3028" s="79"/>
    </row>
    <row r="3029" spans="2:20">
      <c r="B3029" s="79"/>
      <c r="C3029" s="79"/>
      <c r="D3029" s="79"/>
      <c r="E3029" s="79"/>
      <c r="F3029" s="79"/>
      <c r="G3029" s="79"/>
      <c r="H3029" s="79"/>
      <c r="I3029" s="79"/>
      <c r="J3029" s="79"/>
      <c r="K3029" s="79"/>
      <c r="L3029" s="79"/>
      <c r="M3029" s="79"/>
      <c r="N3029" s="79"/>
      <c r="O3029" s="79"/>
      <c r="P3029" s="79"/>
      <c r="Q3029" s="79"/>
      <c r="R3029" s="79"/>
      <c r="S3029" s="79"/>
      <c r="T3029" s="79"/>
    </row>
    <row r="3030" spans="2:20">
      <c r="B3030" s="79"/>
      <c r="C3030" s="79"/>
      <c r="D3030" s="79"/>
      <c r="E3030" s="79"/>
      <c r="F3030" s="79"/>
      <c r="G3030" s="79"/>
      <c r="H3030" s="79"/>
      <c r="I3030" s="79"/>
      <c r="J3030" s="79"/>
      <c r="K3030" s="79"/>
      <c r="L3030" s="79"/>
      <c r="M3030" s="79"/>
      <c r="N3030" s="79"/>
      <c r="O3030" s="79"/>
      <c r="P3030" s="79"/>
      <c r="Q3030" s="79"/>
      <c r="R3030" s="79"/>
      <c r="S3030" s="79"/>
      <c r="T3030" s="79"/>
    </row>
    <row r="3031" spans="2:20">
      <c r="B3031" s="79"/>
      <c r="C3031" s="79"/>
      <c r="D3031" s="79"/>
      <c r="E3031" s="79"/>
      <c r="F3031" s="79"/>
      <c r="G3031" s="79"/>
      <c r="H3031" s="79"/>
      <c r="I3031" s="79"/>
      <c r="J3031" s="79"/>
      <c r="K3031" s="79"/>
      <c r="L3031" s="79"/>
      <c r="M3031" s="79"/>
      <c r="N3031" s="79"/>
      <c r="O3031" s="79"/>
      <c r="P3031" s="79"/>
      <c r="Q3031" s="79"/>
      <c r="R3031" s="79"/>
      <c r="S3031" s="79"/>
      <c r="T3031" s="79"/>
    </row>
    <row r="3032" spans="2:20">
      <c r="B3032" s="79"/>
      <c r="C3032" s="79"/>
      <c r="D3032" s="79"/>
      <c r="E3032" s="79"/>
      <c r="F3032" s="79"/>
      <c r="G3032" s="79"/>
      <c r="H3032" s="79"/>
      <c r="I3032" s="79"/>
      <c r="J3032" s="79"/>
      <c r="K3032" s="79"/>
      <c r="L3032" s="79"/>
      <c r="M3032" s="79"/>
      <c r="N3032" s="79"/>
      <c r="O3032" s="79"/>
      <c r="P3032" s="79"/>
      <c r="Q3032" s="79"/>
      <c r="R3032" s="79"/>
      <c r="S3032" s="79"/>
      <c r="T3032" s="79"/>
    </row>
    <row r="3033" spans="2:20">
      <c r="B3033" s="79"/>
      <c r="C3033" s="79"/>
      <c r="D3033" s="79"/>
      <c r="E3033" s="79"/>
      <c r="F3033" s="79"/>
      <c r="G3033" s="79"/>
      <c r="H3033" s="79"/>
      <c r="I3033" s="79"/>
      <c r="J3033" s="79"/>
      <c r="K3033" s="79"/>
      <c r="L3033" s="79"/>
      <c r="M3033" s="79"/>
      <c r="N3033" s="79"/>
      <c r="O3033" s="79"/>
      <c r="P3033" s="79"/>
      <c r="Q3033" s="79"/>
      <c r="R3033" s="79"/>
      <c r="S3033" s="79"/>
      <c r="T3033" s="79"/>
    </row>
    <row r="3034" spans="2:20">
      <c r="B3034" s="79"/>
      <c r="C3034" s="79"/>
      <c r="D3034" s="79"/>
      <c r="E3034" s="79"/>
      <c r="F3034" s="79"/>
      <c r="G3034" s="79"/>
      <c r="H3034" s="79"/>
      <c r="I3034" s="79"/>
      <c r="J3034" s="79"/>
      <c r="K3034" s="79"/>
      <c r="L3034" s="79"/>
      <c r="M3034" s="79"/>
      <c r="N3034" s="79"/>
      <c r="O3034" s="79"/>
      <c r="P3034" s="79"/>
      <c r="Q3034" s="79"/>
      <c r="R3034" s="79"/>
      <c r="S3034" s="79"/>
      <c r="T3034" s="79"/>
    </row>
    <row r="3035" spans="2:20">
      <c r="B3035" s="79"/>
      <c r="C3035" s="79"/>
      <c r="D3035" s="79"/>
      <c r="E3035" s="79"/>
      <c r="F3035" s="79"/>
      <c r="G3035" s="79"/>
      <c r="H3035" s="79"/>
      <c r="I3035" s="79"/>
      <c r="J3035" s="79"/>
      <c r="K3035" s="79"/>
      <c r="L3035" s="79"/>
      <c r="M3035" s="79"/>
      <c r="N3035" s="79"/>
      <c r="O3035" s="79"/>
      <c r="P3035" s="79"/>
      <c r="Q3035" s="79"/>
      <c r="R3035" s="79"/>
      <c r="S3035" s="79"/>
      <c r="T3035" s="79"/>
    </row>
    <row r="3036" spans="2:20">
      <c r="B3036" s="79"/>
      <c r="C3036" s="79"/>
      <c r="D3036" s="79"/>
      <c r="E3036" s="79"/>
      <c r="F3036" s="79"/>
      <c r="G3036" s="79"/>
      <c r="H3036" s="79"/>
      <c r="I3036" s="79"/>
      <c r="J3036" s="79"/>
      <c r="K3036" s="79"/>
      <c r="L3036" s="79"/>
      <c r="M3036" s="79"/>
      <c r="N3036" s="79"/>
      <c r="O3036" s="79"/>
      <c r="P3036" s="79"/>
      <c r="Q3036" s="79"/>
      <c r="R3036" s="79"/>
      <c r="S3036" s="79"/>
      <c r="T3036" s="79"/>
    </row>
    <row r="3037" spans="2:20">
      <c r="B3037" s="79"/>
      <c r="C3037" s="79"/>
      <c r="D3037" s="79"/>
      <c r="E3037" s="79"/>
      <c r="F3037" s="79"/>
      <c r="G3037" s="79"/>
      <c r="H3037" s="79"/>
      <c r="I3037" s="79"/>
      <c r="J3037" s="79"/>
      <c r="K3037" s="79"/>
      <c r="L3037" s="79"/>
      <c r="M3037" s="79"/>
      <c r="N3037" s="79"/>
      <c r="O3037" s="79"/>
      <c r="P3037" s="79"/>
      <c r="Q3037" s="79"/>
      <c r="R3037" s="79"/>
      <c r="S3037" s="79"/>
      <c r="T3037" s="79"/>
    </row>
    <row r="3038" spans="2:20">
      <c r="B3038" s="79"/>
      <c r="C3038" s="79"/>
      <c r="D3038" s="79"/>
      <c r="E3038" s="79"/>
      <c r="F3038" s="79"/>
      <c r="G3038" s="79"/>
      <c r="H3038" s="79"/>
      <c r="I3038" s="79"/>
      <c r="J3038" s="79"/>
      <c r="K3038" s="79"/>
      <c r="L3038" s="79"/>
      <c r="M3038" s="79"/>
      <c r="N3038" s="79"/>
      <c r="O3038" s="79"/>
      <c r="P3038" s="79"/>
      <c r="Q3038" s="79"/>
      <c r="R3038" s="79"/>
      <c r="S3038" s="79"/>
      <c r="T3038" s="79"/>
    </row>
    <row r="3039" spans="2:20">
      <c r="B3039" s="79"/>
      <c r="C3039" s="79"/>
      <c r="D3039" s="79"/>
      <c r="E3039" s="79"/>
      <c r="F3039" s="79"/>
      <c r="G3039" s="79"/>
      <c r="H3039" s="79"/>
      <c r="I3039" s="79"/>
      <c r="J3039" s="79"/>
      <c r="K3039" s="79"/>
      <c r="L3039" s="79"/>
      <c r="M3039" s="79"/>
      <c r="N3039" s="79"/>
      <c r="O3039" s="79"/>
      <c r="P3039" s="79"/>
      <c r="Q3039" s="79"/>
      <c r="R3039" s="79"/>
      <c r="S3039" s="79"/>
      <c r="T3039" s="79"/>
    </row>
    <row r="3040" spans="2:20">
      <c r="B3040" s="79"/>
      <c r="C3040" s="79"/>
      <c r="D3040" s="79"/>
      <c r="E3040" s="79"/>
      <c r="F3040" s="79"/>
      <c r="G3040" s="79"/>
      <c r="H3040" s="79"/>
      <c r="I3040" s="79"/>
      <c r="J3040" s="79"/>
      <c r="K3040" s="79"/>
      <c r="L3040" s="79"/>
      <c r="M3040" s="79"/>
      <c r="N3040" s="79"/>
      <c r="O3040" s="79"/>
      <c r="P3040" s="79"/>
      <c r="Q3040" s="79"/>
      <c r="R3040" s="79"/>
      <c r="S3040" s="79"/>
      <c r="T3040" s="79"/>
    </row>
    <row r="3041" spans="2:20">
      <c r="B3041" s="79"/>
      <c r="C3041" s="79"/>
      <c r="D3041" s="79"/>
      <c r="E3041" s="79"/>
      <c r="F3041" s="79"/>
      <c r="G3041" s="79"/>
      <c r="H3041" s="79"/>
      <c r="I3041" s="79"/>
      <c r="J3041" s="79"/>
      <c r="K3041" s="79"/>
      <c r="L3041" s="79"/>
      <c r="M3041" s="79"/>
      <c r="N3041" s="79"/>
      <c r="O3041" s="79"/>
      <c r="P3041" s="79"/>
      <c r="Q3041" s="79"/>
      <c r="R3041" s="79"/>
      <c r="S3041" s="79"/>
      <c r="T3041" s="79"/>
    </row>
    <row r="3042" spans="2:20">
      <c r="B3042" s="79"/>
      <c r="C3042" s="79"/>
      <c r="D3042" s="79"/>
      <c r="E3042" s="79"/>
      <c r="F3042" s="79"/>
      <c r="G3042" s="79"/>
      <c r="H3042" s="79"/>
      <c r="I3042" s="79"/>
      <c r="J3042" s="79"/>
      <c r="K3042" s="79"/>
      <c r="L3042" s="79"/>
      <c r="M3042" s="79"/>
      <c r="N3042" s="79"/>
      <c r="O3042" s="79"/>
      <c r="P3042" s="79"/>
      <c r="Q3042" s="79"/>
      <c r="R3042" s="79"/>
      <c r="S3042" s="79"/>
      <c r="T3042" s="79"/>
    </row>
    <row r="3043" spans="2:20">
      <c r="B3043" s="79"/>
      <c r="C3043" s="79"/>
      <c r="D3043" s="79"/>
      <c r="E3043" s="79"/>
      <c r="F3043" s="79"/>
      <c r="G3043" s="79"/>
      <c r="H3043" s="79"/>
      <c r="I3043" s="79"/>
      <c r="J3043" s="79"/>
      <c r="K3043" s="79"/>
      <c r="L3043" s="79"/>
      <c r="M3043" s="79"/>
      <c r="N3043" s="79"/>
      <c r="O3043" s="79"/>
      <c r="P3043" s="79"/>
      <c r="Q3043" s="79"/>
      <c r="R3043" s="79"/>
      <c r="S3043" s="79"/>
      <c r="T3043" s="79"/>
    </row>
    <row r="3044" spans="2:20">
      <c r="B3044" s="79"/>
      <c r="C3044" s="79"/>
      <c r="D3044" s="79"/>
      <c r="E3044" s="79"/>
      <c r="F3044" s="79"/>
      <c r="G3044" s="79"/>
      <c r="H3044" s="79"/>
      <c r="I3044" s="79"/>
      <c r="J3044" s="79"/>
      <c r="K3044" s="79"/>
      <c r="L3044" s="79"/>
      <c r="M3044" s="79"/>
      <c r="N3044" s="79"/>
      <c r="O3044" s="79"/>
      <c r="P3044" s="79"/>
      <c r="Q3044" s="79"/>
      <c r="R3044" s="79"/>
      <c r="S3044" s="79"/>
      <c r="T3044" s="79"/>
    </row>
    <row r="3045" spans="2:20">
      <c r="B3045" s="79"/>
      <c r="C3045" s="79"/>
      <c r="D3045" s="79"/>
      <c r="E3045" s="79"/>
      <c r="F3045" s="79"/>
      <c r="G3045" s="79"/>
      <c r="H3045" s="79"/>
      <c r="I3045" s="79"/>
      <c r="J3045" s="79"/>
      <c r="K3045" s="79"/>
      <c r="L3045" s="79"/>
      <c r="M3045" s="79"/>
      <c r="N3045" s="79"/>
      <c r="O3045" s="79"/>
      <c r="P3045" s="79"/>
      <c r="Q3045" s="79"/>
      <c r="R3045" s="79"/>
      <c r="S3045" s="79"/>
      <c r="T3045" s="79"/>
    </row>
    <row r="3046" spans="2:20">
      <c r="B3046" s="79"/>
      <c r="C3046" s="79"/>
      <c r="D3046" s="79"/>
      <c r="E3046" s="79"/>
      <c r="F3046" s="79"/>
      <c r="G3046" s="79"/>
      <c r="H3046" s="79"/>
      <c r="I3046" s="79"/>
      <c r="J3046" s="79"/>
      <c r="K3046" s="79"/>
      <c r="L3046" s="79"/>
      <c r="M3046" s="79"/>
      <c r="N3046" s="79"/>
      <c r="O3046" s="79"/>
      <c r="P3046" s="79"/>
      <c r="Q3046" s="79"/>
      <c r="R3046" s="79"/>
      <c r="S3046" s="79"/>
      <c r="T3046" s="79"/>
    </row>
    <row r="3047" spans="2:20">
      <c r="B3047" s="79"/>
      <c r="C3047" s="79"/>
      <c r="D3047" s="79"/>
      <c r="E3047" s="79"/>
      <c r="F3047" s="79"/>
      <c r="G3047" s="79"/>
      <c r="H3047" s="79"/>
      <c r="I3047" s="79"/>
      <c r="J3047" s="79"/>
      <c r="K3047" s="79"/>
      <c r="L3047" s="79"/>
      <c r="M3047" s="79"/>
      <c r="N3047" s="79"/>
      <c r="O3047" s="79"/>
      <c r="P3047" s="79"/>
      <c r="Q3047" s="79"/>
      <c r="R3047" s="79"/>
      <c r="S3047" s="79"/>
      <c r="T3047" s="79"/>
    </row>
    <row r="3048" spans="2:20">
      <c r="B3048" s="79"/>
      <c r="C3048" s="79"/>
      <c r="D3048" s="79"/>
      <c r="E3048" s="79"/>
      <c r="F3048" s="79"/>
      <c r="G3048" s="79"/>
      <c r="H3048" s="79"/>
      <c r="I3048" s="79"/>
      <c r="J3048" s="79"/>
      <c r="K3048" s="79"/>
      <c r="L3048" s="79"/>
      <c r="M3048" s="79"/>
      <c r="N3048" s="79"/>
      <c r="O3048" s="79"/>
      <c r="P3048" s="79"/>
      <c r="Q3048" s="79"/>
      <c r="R3048" s="79"/>
      <c r="S3048" s="79"/>
      <c r="T3048" s="79"/>
    </row>
    <row r="3049" spans="2:20">
      <c r="B3049" s="79"/>
      <c r="C3049" s="79"/>
      <c r="D3049" s="79"/>
      <c r="E3049" s="79"/>
      <c r="F3049" s="79"/>
      <c r="G3049" s="79"/>
      <c r="H3049" s="79"/>
      <c r="I3049" s="79"/>
      <c r="J3049" s="79"/>
      <c r="K3049" s="79"/>
      <c r="L3049" s="79"/>
      <c r="M3049" s="79"/>
      <c r="N3049" s="79"/>
      <c r="O3049" s="79"/>
      <c r="P3049" s="79"/>
      <c r="Q3049" s="79"/>
      <c r="R3049" s="79"/>
      <c r="S3049" s="79"/>
      <c r="T3049" s="79"/>
    </row>
    <row r="3050" spans="2:20">
      <c r="B3050" s="79"/>
      <c r="C3050" s="79"/>
      <c r="D3050" s="79"/>
      <c r="E3050" s="79"/>
      <c r="F3050" s="79"/>
      <c r="G3050" s="79"/>
      <c r="H3050" s="79"/>
      <c r="I3050" s="79"/>
      <c r="J3050" s="79"/>
      <c r="K3050" s="79"/>
      <c r="L3050" s="79"/>
      <c r="M3050" s="79"/>
      <c r="N3050" s="79"/>
      <c r="O3050" s="79"/>
      <c r="P3050" s="79"/>
      <c r="Q3050" s="79"/>
      <c r="R3050" s="79"/>
      <c r="S3050" s="79"/>
      <c r="T3050" s="79"/>
    </row>
    <row r="3051" spans="2:20">
      <c r="B3051" s="79"/>
      <c r="C3051" s="79"/>
      <c r="D3051" s="79"/>
      <c r="E3051" s="79"/>
      <c r="F3051" s="79"/>
      <c r="G3051" s="79"/>
      <c r="H3051" s="79"/>
      <c r="I3051" s="79"/>
      <c r="J3051" s="79"/>
      <c r="K3051" s="79"/>
      <c r="L3051" s="79"/>
      <c r="M3051" s="79"/>
      <c r="N3051" s="79"/>
      <c r="O3051" s="79"/>
      <c r="P3051" s="79"/>
      <c r="Q3051" s="79"/>
      <c r="R3051" s="79"/>
      <c r="S3051" s="79"/>
      <c r="T3051" s="79"/>
    </row>
    <row r="3052" spans="2:20">
      <c r="B3052" s="79"/>
      <c r="C3052" s="79"/>
      <c r="D3052" s="79"/>
      <c r="E3052" s="79"/>
      <c r="F3052" s="79"/>
      <c r="G3052" s="79"/>
      <c r="H3052" s="79"/>
      <c r="I3052" s="79"/>
      <c r="J3052" s="79"/>
      <c r="K3052" s="79"/>
      <c r="L3052" s="79"/>
      <c r="M3052" s="79"/>
      <c r="N3052" s="79"/>
      <c r="O3052" s="79"/>
      <c r="P3052" s="79"/>
      <c r="Q3052" s="79"/>
      <c r="R3052" s="79"/>
      <c r="S3052" s="79"/>
      <c r="T3052" s="79"/>
    </row>
    <row r="3053" spans="2:20">
      <c r="B3053" s="79"/>
      <c r="C3053" s="79"/>
      <c r="D3053" s="79"/>
      <c r="E3053" s="79"/>
      <c r="F3053" s="79"/>
      <c r="G3053" s="79"/>
      <c r="H3053" s="79"/>
      <c r="I3053" s="79"/>
      <c r="J3053" s="79"/>
      <c r="K3053" s="79"/>
      <c r="L3053" s="79"/>
      <c r="M3053" s="79"/>
      <c r="N3053" s="79"/>
      <c r="O3053" s="79"/>
      <c r="P3053" s="79"/>
      <c r="Q3053" s="79"/>
      <c r="R3053" s="79"/>
      <c r="S3053" s="79"/>
      <c r="T3053" s="79"/>
    </row>
    <row r="3054" spans="2:20">
      <c r="B3054" s="79"/>
      <c r="C3054" s="79"/>
      <c r="D3054" s="79"/>
      <c r="E3054" s="79"/>
      <c r="F3054" s="79"/>
      <c r="G3054" s="79"/>
      <c r="H3054" s="79"/>
      <c r="I3054" s="79"/>
      <c r="J3054" s="79"/>
      <c r="K3054" s="79"/>
      <c r="L3054" s="79"/>
      <c r="M3054" s="79"/>
      <c r="N3054" s="79"/>
      <c r="O3054" s="79"/>
      <c r="P3054" s="79"/>
      <c r="Q3054" s="79"/>
      <c r="R3054" s="79"/>
      <c r="S3054" s="79"/>
      <c r="T3054" s="79"/>
    </row>
    <row r="3055" spans="2:20">
      <c r="B3055" s="79"/>
      <c r="C3055" s="79"/>
      <c r="D3055" s="79"/>
      <c r="E3055" s="79"/>
      <c r="F3055" s="79"/>
      <c r="G3055" s="79"/>
      <c r="H3055" s="79"/>
      <c r="I3055" s="79"/>
      <c r="J3055" s="79"/>
      <c r="K3055" s="79"/>
      <c r="L3055" s="79"/>
      <c r="M3055" s="79"/>
      <c r="N3055" s="79"/>
      <c r="O3055" s="79"/>
      <c r="P3055" s="79"/>
      <c r="Q3055" s="79"/>
      <c r="R3055" s="79"/>
      <c r="S3055" s="79"/>
      <c r="T3055" s="79"/>
    </row>
    <row r="3056" spans="2:20">
      <c r="B3056" s="79"/>
      <c r="C3056" s="79"/>
      <c r="D3056" s="79"/>
      <c r="E3056" s="79"/>
      <c r="F3056" s="79"/>
      <c r="G3056" s="79"/>
      <c r="H3056" s="79"/>
      <c r="I3056" s="79"/>
      <c r="J3056" s="79"/>
      <c r="K3056" s="79"/>
      <c r="L3056" s="79"/>
      <c r="M3056" s="79"/>
      <c r="N3056" s="79"/>
      <c r="O3056" s="79"/>
      <c r="P3056" s="79"/>
      <c r="Q3056" s="79"/>
      <c r="R3056" s="79"/>
      <c r="S3056" s="79"/>
      <c r="T3056" s="79"/>
    </row>
    <row r="3057" spans="2:20">
      <c r="B3057" s="79"/>
      <c r="C3057" s="79"/>
      <c r="D3057" s="79"/>
      <c r="E3057" s="79"/>
      <c r="F3057" s="79"/>
      <c r="G3057" s="79"/>
      <c r="H3057" s="79"/>
      <c r="I3057" s="79"/>
      <c r="J3057" s="79"/>
      <c r="K3057" s="79"/>
      <c r="L3057" s="79"/>
      <c r="M3057" s="79"/>
      <c r="N3057" s="79"/>
      <c r="O3057" s="79"/>
      <c r="P3057" s="79"/>
      <c r="Q3057" s="79"/>
      <c r="R3057" s="79"/>
      <c r="S3057" s="79"/>
      <c r="T3057" s="79"/>
    </row>
    <row r="3058" spans="2:20">
      <c r="B3058" s="79"/>
      <c r="C3058" s="79"/>
      <c r="D3058" s="79"/>
      <c r="E3058" s="79"/>
      <c r="F3058" s="79"/>
      <c r="G3058" s="79"/>
      <c r="H3058" s="79"/>
      <c r="I3058" s="79"/>
      <c r="J3058" s="79"/>
      <c r="K3058" s="79"/>
      <c r="L3058" s="79"/>
      <c r="M3058" s="79"/>
      <c r="N3058" s="79"/>
      <c r="O3058" s="79"/>
      <c r="P3058" s="79"/>
      <c r="Q3058" s="79"/>
      <c r="R3058" s="79"/>
      <c r="S3058" s="79"/>
      <c r="T3058" s="79"/>
    </row>
    <row r="3059" spans="2:20">
      <c r="B3059" s="79"/>
      <c r="C3059" s="79"/>
      <c r="D3059" s="79"/>
      <c r="E3059" s="79"/>
      <c r="F3059" s="79"/>
      <c r="G3059" s="79"/>
      <c r="H3059" s="79"/>
      <c r="I3059" s="79"/>
      <c r="J3059" s="79"/>
      <c r="K3059" s="79"/>
      <c r="L3059" s="79"/>
      <c r="M3059" s="79"/>
      <c r="N3059" s="79"/>
      <c r="O3059" s="79"/>
      <c r="P3059" s="79"/>
      <c r="Q3059" s="79"/>
      <c r="R3059" s="79"/>
      <c r="S3059" s="79"/>
      <c r="T3059" s="79"/>
    </row>
    <row r="3060" spans="2:20">
      <c r="B3060" s="79"/>
      <c r="C3060" s="79"/>
      <c r="D3060" s="79"/>
      <c r="E3060" s="79"/>
      <c r="F3060" s="79"/>
      <c r="G3060" s="79"/>
      <c r="H3060" s="79"/>
      <c r="I3060" s="79"/>
      <c r="J3060" s="79"/>
      <c r="K3060" s="79"/>
      <c r="L3060" s="79"/>
      <c r="M3060" s="79"/>
      <c r="N3060" s="79"/>
      <c r="O3060" s="79"/>
      <c r="P3060" s="79"/>
      <c r="Q3060" s="79"/>
      <c r="R3060" s="79"/>
      <c r="S3060" s="79"/>
      <c r="T3060" s="79"/>
    </row>
    <row r="3061" spans="2:20">
      <c r="B3061" s="79"/>
      <c r="C3061" s="79"/>
      <c r="D3061" s="79"/>
      <c r="E3061" s="79"/>
      <c r="F3061" s="79"/>
      <c r="G3061" s="79"/>
      <c r="H3061" s="79"/>
      <c r="I3061" s="79"/>
      <c r="J3061" s="79"/>
      <c r="K3061" s="79"/>
      <c r="L3061" s="79"/>
      <c r="M3061" s="79"/>
      <c r="N3061" s="79"/>
      <c r="O3061" s="79"/>
      <c r="P3061" s="79"/>
      <c r="Q3061" s="79"/>
      <c r="R3061" s="79"/>
      <c r="S3061" s="79"/>
      <c r="T3061" s="79"/>
    </row>
    <row r="3062" spans="2:20">
      <c r="B3062" s="79"/>
      <c r="C3062" s="79"/>
      <c r="D3062" s="79"/>
      <c r="E3062" s="79"/>
      <c r="F3062" s="79"/>
      <c r="G3062" s="79"/>
      <c r="H3062" s="79"/>
      <c r="I3062" s="79"/>
      <c r="J3062" s="79"/>
      <c r="K3062" s="79"/>
      <c r="L3062" s="79"/>
      <c r="M3062" s="79"/>
      <c r="N3062" s="79"/>
      <c r="O3062" s="79"/>
      <c r="P3062" s="79"/>
      <c r="Q3062" s="79"/>
      <c r="R3062" s="79"/>
      <c r="S3062" s="79"/>
      <c r="T3062" s="79"/>
    </row>
    <row r="3063" spans="2:20">
      <c r="B3063" s="79"/>
      <c r="C3063" s="79"/>
      <c r="D3063" s="79"/>
      <c r="E3063" s="79"/>
      <c r="F3063" s="79"/>
      <c r="G3063" s="79"/>
      <c r="H3063" s="79"/>
      <c r="I3063" s="79"/>
      <c r="J3063" s="79"/>
      <c r="K3063" s="79"/>
      <c r="L3063" s="79"/>
      <c r="M3063" s="79"/>
      <c r="N3063" s="79"/>
      <c r="O3063" s="79"/>
      <c r="P3063" s="79"/>
      <c r="Q3063" s="79"/>
      <c r="R3063" s="79"/>
      <c r="S3063" s="79"/>
      <c r="T3063" s="79"/>
    </row>
    <row r="3064" spans="2:20">
      <c r="B3064" s="79"/>
      <c r="C3064" s="79"/>
      <c r="D3064" s="79"/>
      <c r="E3064" s="79"/>
      <c r="F3064" s="79"/>
      <c r="G3064" s="79"/>
      <c r="H3064" s="79"/>
      <c r="I3064" s="79"/>
      <c r="J3064" s="79"/>
      <c r="K3064" s="79"/>
      <c r="L3064" s="79"/>
      <c r="M3064" s="79"/>
      <c r="N3064" s="79"/>
      <c r="O3064" s="79"/>
      <c r="P3064" s="79"/>
      <c r="Q3064" s="79"/>
      <c r="R3064" s="79"/>
      <c r="S3064" s="79"/>
      <c r="T3064" s="79"/>
    </row>
    <row r="3065" spans="2:20">
      <c r="B3065" s="79"/>
      <c r="C3065" s="79"/>
      <c r="D3065" s="79"/>
      <c r="E3065" s="79"/>
      <c r="F3065" s="79"/>
      <c r="G3065" s="79"/>
      <c r="H3065" s="79"/>
      <c r="I3065" s="79"/>
      <c r="J3065" s="79"/>
      <c r="K3065" s="79"/>
      <c r="L3065" s="79"/>
      <c r="M3065" s="79"/>
      <c r="N3065" s="79"/>
      <c r="O3065" s="79"/>
      <c r="P3065" s="79"/>
      <c r="Q3065" s="79"/>
      <c r="R3065" s="79"/>
      <c r="S3065" s="79"/>
      <c r="T3065" s="79"/>
    </row>
    <row r="3066" spans="2:20">
      <c r="B3066" s="79"/>
      <c r="C3066" s="79"/>
      <c r="D3066" s="79"/>
      <c r="E3066" s="79"/>
      <c r="F3066" s="79"/>
      <c r="G3066" s="79"/>
      <c r="H3066" s="79"/>
      <c r="I3066" s="79"/>
      <c r="J3066" s="79"/>
      <c r="K3066" s="79"/>
      <c r="L3066" s="79"/>
      <c r="M3066" s="79"/>
      <c r="N3066" s="79"/>
      <c r="O3066" s="79"/>
      <c r="P3066" s="79"/>
      <c r="Q3066" s="79"/>
      <c r="R3066" s="79"/>
      <c r="S3066" s="79"/>
      <c r="T3066" s="79"/>
    </row>
    <row r="3067" spans="2:20">
      <c r="B3067" s="79"/>
      <c r="C3067" s="79"/>
      <c r="D3067" s="79"/>
      <c r="E3067" s="79"/>
      <c r="F3067" s="79"/>
      <c r="G3067" s="79"/>
      <c r="H3067" s="79"/>
      <c r="I3067" s="79"/>
      <c r="J3067" s="79"/>
      <c r="K3067" s="79"/>
      <c r="L3067" s="79"/>
      <c r="M3067" s="79"/>
      <c r="N3067" s="79"/>
      <c r="O3067" s="79"/>
      <c r="P3067" s="79"/>
      <c r="Q3067" s="79"/>
      <c r="R3067" s="79"/>
      <c r="S3067" s="79"/>
      <c r="T3067" s="79"/>
    </row>
    <row r="3068" spans="2:20">
      <c r="B3068" s="79"/>
      <c r="C3068" s="79"/>
      <c r="D3068" s="79"/>
      <c r="E3068" s="79"/>
      <c r="F3068" s="79"/>
      <c r="G3068" s="79"/>
      <c r="H3068" s="79"/>
      <c r="I3068" s="79"/>
      <c r="J3068" s="79"/>
      <c r="K3068" s="79"/>
      <c r="L3068" s="79"/>
      <c r="M3068" s="79"/>
      <c r="N3068" s="79"/>
      <c r="O3068" s="79"/>
      <c r="P3068" s="79"/>
      <c r="Q3068" s="79"/>
      <c r="R3068" s="79"/>
      <c r="S3068" s="79"/>
      <c r="T3068" s="79"/>
    </row>
    <row r="3069" spans="2:20">
      <c r="B3069" s="79"/>
      <c r="C3069" s="79"/>
      <c r="D3069" s="79"/>
      <c r="E3069" s="79"/>
      <c r="F3069" s="79"/>
      <c r="G3069" s="79"/>
      <c r="H3069" s="79"/>
      <c r="I3069" s="79"/>
      <c r="J3069" s="79"/>
      <c r="K3069" s="79"/>
      <c r="L3069" s="79"/>
      <c r="M3069" s="79"/>
      <c r="N3069" s="79"/>
      <c r="O3069" s="79"/>
      <c r="P3069" s="79"/>
      <c r="Q3069" s="79"/>
      <c r="R3069" s="79"/>
      <c r="S3069" s="79"/>
      <c r="T3069" s="79"/>
    </row>
    <row r="3070" spans="2:20">
      <c r="B3070" s="79"/>
      <c r="C3070" s="79"/>
      <c r="D3070" s="79"/>
      <c r="E3070" s="79"/>
      <c r="F3070" s="79"/>
      <c r="G3070" s="79"/>
      <c r="H3070" s="79"/>
      <c r="I3070" s="79"/>
      <c r="J3070" s="79"/>
      <c r="K3070" s="79"/>
      <c r="L3070" s="79"/>
      <c r="M3070" s="79"/>
      <c r="N3070" s="79"/>
      <c r="O3070" s="79"/>
      <c r="P3070" s="79"/>
      <c r="Q3070" s="79"/>
      <c r="R3070" s="79"/>
      <c r="S3070" s="79"/>
      <c r="T3070" s="79"/>
    </row>
    <row r="3071" spans="2:20">
      <c r="B3071" s="79"/>
      <c r="C3071" s="79"/>
      <c r="D3071" s="79"/>
      <c r="E3071" s="79"/>
      <c r="F3071" s="79"/>
      <c r="G3071" s="79"/>
      <c r="H3071" s="79"/>
      <c r="I3071" s="79"/>
      <c r="J3071" s="79"/>
      <c r="K3071" s="79"/>
      <c r="L3071" s="79"/>
      <c r="M3071" s="79"/>
      <c r="N3071" s="79"/>
      <c r="O3071" s="79"/>
      <c r="P3071" s="79"/>
      <c r="Q3071" s="79"/>
      <c r="R3071" s="79"/>
      <c r="S3071" s="79"/>
      <c r="T3071" s="79"/>
    </row>
    <row r="3072" spans="2:20">
      <c r="B3072" s="79"/>
      <c r="C3072" s="79"/>
      <c r="D3072" s="79"/>
      <c r="E3072" s="79"/>
      <c r="F3072" s="79"/>
      <c r="G3072" s="79"/>
      <c r="H3072" s="79"/>
      <c r="I3072" s="79"/>
      <c r="J3072" s="79"/>
      <c r="K3072" s="79"/>
      <c r="L3072" s="79"/>
      <c r="M3072" s="79"/>
      <c r="N3072" s="79"/>
      <c r="O3072" s="79"/>
      <c r="P3072" s="79"/>
      <c r="Q3072" s="79"/>
      <c r="R3072" s="79"/>
      <c r="S3072" s="79"/>
      <c r="T3072" s="79"/>
    </row>
    <row r="3073" spans="2:20">
      <c r="B3073" s="79"/>
      <c r="C3073" s="79"/>
      <c r="D3073" s="79"/>
      <c r="E3073" s="79"/>
      <c r="F3073" s="79"/>
      <c r="G3073" s="79"/>
      <c r="H3073" s="79"/>
      <c r="I3073" s="79"/>
      <c r="J3073" s="79"/>
      <c r="K3073" s="79"/>
      <c r="L3073" s="79"/>
      <c r="M3073" s="79"/>
      <c r="N3073" s="79"/>
      <c r="O3073" s="79"/>
      <c r="P3073" s="79"/>
      <c r="Q3073" s="79"/>
      <c r="R3073" s="79"/>
      <c r="S3073" s="79"/>
      <c r="T3073" s="79"/>
    </row>
    <row r="3074" spans="2:20">
      <c r="B3074" s="79"/>
      <c r="C3074" s="79"/>
      <c r="D3074" s="79"/>
      <c r="E3074" s="79"/>
      <c r="F3074" s="79"/>
      <c r="G3074" s="79"/>
      <c r="H3074" s="79"/>
      <c r="I3074" s="79"/>
      <c r="J3074" s="79"/>
      <c r="K3074" s="79"/>
      <c r="L3074" s="79"/>
      <c r="M3074" s="79"/>
      <c r="N3074" s="79"/>
      <c r="O3074" s="79"/>
      <c r="P3074" s="79"/>
      <c r="Q3074" s="79"/>
      <c r="R3074" s="79"/>
      <c r="S3074" s="79"/>
      <c r="T3074" s="79"/>
    </row>
    <row r="3075" spans="2:20">
      <c r="B3075" s="79"/>
      <c r="C3075" s="79"/>
      <c r="D3075" s="79"/>
      <c r="E3075" s="79"/>
      <c r="F3075" s="79"/>
      <c r="G3075" s="79"/>
      <c r="H3075" s="79"/>
      <c r="I3075" s="79"/>
      <c r="J3075" s="79"/>
      <c r="K3075" s="79"/>
      <c r="L3075" s="79"/>
      <c r="M3075" s="79"/>
      <c r="N3075" s="79"/>
      <c r="O3075" s="79"/>
      <c r="P3075" s="79"/>
      <c r="Q3075" s="79"/>
      <c r="R3075" s="79"/>
      <c r="S3075" s="79"/>
      <c r="T3075" s="79"/>
    </row>
    <row r="3076" spans="2:20">
      <c r="B3076" s="79"/>
      <c r="C3076" s="79"/>
      <c r="D3076" s="79"/>
      <c r="E3076" s="79"/>
      <c r="F3076" s="79"/>
      <c r="G3076" s="79"/>
      <c r="H3076" s="79"/>
      <c r="I3076" s="79"/>
      <c r="J3076" s="79"/>
      <c r="K3076" s="79"/>
      <c r="L3076" s="79"/>
      <c r="M3076" s="79"/>
      <c r="N3076" s="79"/>
      <c r="O3076" s="79"/>
      <c r="P3076" s="79"/>
      <c r="Q3076" s="79"/>
      <c r="R3076" s="79"/>
      <c r="S3076" s="79"/>
      <c r="T3076" s="79"/>
    </row>
    <row r="3077" spans="2:20">
      <c r="B3077" s="79"/>
      <c r="C3077" s="79"/>
      <c r="D3077" s="79"/>
      <c r="E3077" s="79"/>
      <c r="F3077" s="79"/>
      <c r="G3077" s="79"/>
      <c r="H3077" s="79"/>
      <c r="I3077" s="79"/>
      <c r="J3077" s="79"/>
      <c r="K3077" s="79"/>
      <c r="L3077" s="79"/>
      <c r="M3077" s="79"/>
      <c r="N3077" s="79"/>
      <c r="O3077" s="79"/>
      <c r="P3077" s="79"/>
      <c r="Q3077" s="79"/>
      <c r="R3077" s="79"/>
      <c r="S3077" s="79"/>
      <c r="T3077" s="79"/>
    </row>
    <row r="3078" spans="2:20">
      <c r="B3078" s="79"/>
      <c r="C3078" s="79"/>
      <c r="D3078" s="79"/>
      <c r="E3078" s="79"/>
      <c r="F3078" s="79"/>
      <c r="G3078" s="79"/>
      <c r="H3078" s="79"/>
      <c r="I3078" s="79"/>
      <c r="J3078" s="79"/>
      <c r="K3078" s="79"/>
      <c r="L3078" s="79"/>
      <c r="M3078" s="79"/>
      <c r="N3078" s="79"/>
      <c r="O3078" s="79"/>
      <c r="P3078" s="79"/>
      <c r="Q3078" s="79"/>
      <c r="R3078" s="79"/>
      <c r="S3078" s="79"/>
      <c r="T3078" s="79"/>
    </row>
    <row r="3079" spans="2:20">
      <c r="B3079" s="79"/>
      <c r="C3079" s="79"/>
      <c r="D3079" s="79"/>
      <c r="E3079" s="79"/>
      <c r="F3079" s="79"/>
      <c r="G3079" s="79"/>
      <c r="H3079" s="79"/>
      <c r="I3079" s="79"/>
      <c r="J3079" s="79"/>
      <c r="K3079" s="79"/>
      <c r="L3079" s="79"/>
      <c r="M3079" s="79"/>
      <c r="N3079" s="79"/>
      <c r="O3079" s="79"/>
      <c r="P3079" s="79"/>
      <c r="Q3079" s="79"/>
      <c r="R3079" s="79"/>
      <c r="S3079" s="79"/>
      <c r="T3079" s="79"/>
    </row>
    <row r="3080" spans="2:20">
      <c r="B3080" s="79"/>
      <c r="C3080" s="79"/>
      <c r="D3080" s="79"/>
      <c r="E3080" s="79"/>
      <c r="F3080" s="79"/>
      <c r="G3080" s="79"/>
      <c r="H3080" s="79"/>
      <c r="I3080" s="79"/>
      <c r="J3080" s="79"/>
      <c r="K3080" s="79"/>
      <c r="L3080" s="79"/>
      <c r="M3080" s="79"/>
      <c r="N3080" s="79"/>
      <c r="O3080" s="79"/>
      <c r="P3080" s="79"/>
      <c r="Q3080" s="79"/>
      <c r="R3080" s="79"/>
      <c r="S3080" s="79"/>
      <c r="T3080" s="79"/>
    </row>
    <row r="3081" spans="2:20">
      <c r="B3081" s="79"/>
      <c r="C3081" s="79"/>
      <c r="D3081" s="79"/>
      <c r="E3081" s="79"/>
      <c r="F3081" s="79"/>
      <c r="G3081" s="79"/>
      <c r="H3081" s="79"/>
      <c r="I3081" s="79"/>
      <c r="J3081" s="79"/>
      <c r="K3081" s="79"/>
      <c r="L3081" s="79"/>
      <c r="M3081" s="79"/>
      <c r="N3081" s="79"/>
      <c r="O3081" s="79"/>
      <c r="P3081" s="79"/>
      <c r="Q3081" s="79"/>
      <c r="R3081" s="79"/>
      <c r="S3081" s="79"/>
      <c r="T3081" s="79"/>
    </row>
    <row r="3082" spans="2:20">
      <c r="B3082" s="79"/>
      <c r="C3082" s="79"/>
      <c r="D3082" s="79"/>
      <c r="E3082" s="79"/>
      <c r="F3082" s="79"/>
      <c r="G3082" s="79"/>
      <c r="H3082" s="79"/>
      <c r="I3082" s="79"/>
      <c r="J3082" s="79"/>
      <c r="K3082" s="79"/>
      <c r="L3082" s="79"/>
      <c r="M3082" s="79"/>
      <c r="N3082" s="79"/>
      <c r="O3082" s="79"/>
      <c r="P3082" s="79"/>
      <c r="Q3082" s="79"/>
      <c r="R3082" s="79"/>
      <c r="S3082" s="79"/>
      <c r="T3082" s="79"/>
    </row>
    <row r="3083" spans="2:20">
      <c r="B3083" s="79"/>
      <c r="C3083" s="79"/>
      <c r="D3083" s="79"/>
      <c r="E3083" s="79"/>
      <c r="F3083" s="79"/>
      <c r="G3083" s="79"/>
      <c r="H3083" s="79"/>
      <c r="I3083" s="79"/>
      <c r="J3083" s="79"/>
      <c r="K3083" s="79"/>
      <c r="L3083" s="79"/>
      <c r="M3083" s="79"/>
      <c r="N3083" s="79"/>
      <c r="O3083" s="79"/>
      <c r="P3083" s="79"/>
      <c r="Q3083" s="79"/>
      <c r="R3083" s="79"/>
      <c r="S3083" s="79"/>
      <c r="T3083" s="79"/>
    </row>
    <row r="3084" spans="2:20">
      <c r="B3084" s="79"/>
      <c r="C3084" s="79"/>
      <c r="D3084" s="79"/>
      <c r="E3084" s="79"/>
      <c r="F3084" s="79"/>
      <c r="G3084" s="79"/>
      <c r="H3084" s="79"/>
      <c r="I3084" s="79"/>
      <c r="J3084" s="79"/>
      <c r="K3084" s="79"/>
      <c r="L3084" s="79"/>
      <c r="M3084" s="79"/>
      <c r="N3084" s="79"/>
      <c r="O3084" s="79"/>
      <c r="P3084" s="79"/>
      <c r="Q3084" s="79"/>
      <c r="R3084" s="79"/>
      <c r="S3084" s="79"/>
      <c r="T3084" s="79"/>
    </row>
    <row r="3085" spans="2:20">
      <c r="B3085" s="79"/>
      <c r="C3085" s="79"/>
      <c r="D3085" s="79"/>
      <c r="E3085" s="79"/>
      <c r="F3085" s="79"/>
      <c r="G3085" s="79"/>
      <c r="H3085" s="79"/>
      <c r="I3085" s="79"/>
      <c r="J3085" s="79"/>
      <c r="K3085" s="79"/>
      <c r="L3085" s="79"/>
      <c r="M3085" s="79"/>
      <c r="N3085" s="79"/>
      <c r="O3085" s="79"/>
      <c r="P3085" s="79"/>
      <c r="Q3085" s="79"/>
      <c r="R3085" s="79"/>
      <c r="S3085" s="79"/>
      <c r="T3085" s="79"/>
    </row>
    <row r="3086" spans="2:20">
      <c r="B3086" s="79"/>
      <c r="C3086" s="79"/>
      <c r="D3086" s="79"/>
      <c r="E3086" s="79"/>
      <c r="F3086" s="79"/>
      <c r="G3086" s="79"/>
      <c r="H3086" s="79"/>
      <c r="I3086" s="79"/>
      <c r="J3086" s="79"/>
      <c r="K3086" s="79"/>
      <c r="L3086" s="79"/>
      <c r="M3086" s="79"/>
      <c r="N3086" s="79"/>
      <c r="O3086" s="79"/>
      <c r="P3086" s="79"/>
      <c r="Q3086" s="79"/>
      <c r="R3086" s="79"/>
      <c r="S3086" s="79"/>
      <c r="T3086" s="79"/>
    </row>
    <row r="3087" spans="2:20">
      <c r="B3087" s="79"/>
      <c r="C3087" s="79"/>
      <c r="D3087" s="79"/>
      <c r="E3087" s="79"/>
      <c r="F3087" s="79"/>
      <c r="G3087" s="79"/>
      <c r="H3087" s="79"/>
      <c r="I3087" s="79"/>
      <c r="J3087" s="79"/>
      <c r="K3087" s="79"/>
      <c r="L3087" s="79"/>
      <c r="M3087" s="79"/>
      <c r="N3087" s="79"/>
      <c r="O3087" s="79"/>
      <c r="P3087" s="79"/>
      <c r="Q3087" s="79"/>
      <c r="R3087" s="79"/>
      <c r="S3087" s="79"/>
      <c r="T3087" s="79"/>
    </row>
    <row r="3088" spans="2:20">
      <c r="B3088" s="79"/>
      <c r="C3088" s="79"/>
      <c r="D3088" s="79"/>
      <c r="E3088" s="79"/>
      <c r="F3088" s="79"/>
      <c r="G3088" s="79"/>
      <c r="H3088" s="79"/>
      <c r="I3088" s="79"/>
      <c r="J3088" s="79"/>
      <c r="K3088" s="79"/>
      <c r="L3088" s="79"/>
      <c r="M3088" s="79"/>
      <c r="N3088" s="79"/>
      <c r="O3088" s="79"/>
      <c r="P3088" s="79"/>
      <c r="Q3088" s="79"/>
      <c r="R3088" s="79"/>
      <c r="S3088" s="79"/>
      <c r="T3088" s="79"/>
    </row>
    <row r="3089" spans="2:20">
      <c r="B3089" s="79"/>
      <c r="C3089" s="79"/>
      <c r="D3089" s="79"/>
      <c r="E3089" s="79"/>
      <c r="F3089" s="79"/>
      <c r="G3089" s="79"/>
      <c r="H3089" s="79"/>
      <c r="I3089" s="79"/>
      <c r="J3089" s="79"/>
      <c r="K3089" s="79"/>
      <c r="L3089" s="79"/>
      <c r="M3089" s="79"/>
      <c r="N3089" s="79"/>
      <c r="O3089" s="79"/>
      <c r="P3089" s="79"/>
      <c r="Q3089" s="79"/>
      <c r="R3089" s="79"/>
      <c r="S3089" s="79"/>
      <c r="T3089" s="79"/>
    </row>
    <row r="3090" spans="2:20">
      <c r="B3090" s="79"/>
      <c r="C3090" s="79"/>
      <c r="D3090" s="79"/>
      <c r="E3090" s="79"/>
      <c r="F3090" s="79"/>
      <c r="G3090" s="79"/>
      <c r="H3090" s="79"/>
      <c r="I3090" s="79"/>
      <c r="J3090" s="79"/>
      <c r="K3090" s="79"/>
      <c r="L3090" s="79"/>
      <c r="M3090" s="79"/>
      <c r="N3090" s="79"/>
      <c r="O3090" s="79"/>
      <c r="P3090" s="79"/>
      <c r="Q3090" s="79"/>
      <c r="R3090" s="79"/>
      <c r="S3090" s="79"/>
      <c r="T3090" s="79"/>
    </row>
    <row r="3091" spans="2:20">
      <c r="B3091" s="79"/>
      <c r="C3091" s="79"/>
      <c r="D3091" s="79"/>
      <c r="E3091" s="79"/>
      <c r="F3091" s="79"/>
      <c r="G3091" s="79"/>
      <c r="H3091" s="79"/>
      <c r="I3091" s="79"/>
      <c r="J3091" s="79"/>
      <c r="K3091" s="79"/>
      <c r="L3091" s="79"/>
      <c r="M3091" s="79"/>
      <c r="N3091" s="79"/>
      <c r="O3091" s="79"/>
      <c r="P3091" s="79"/>
      <c r="Q3091" s="79"/>
      <c r="R3091" s="79"/>
      <c r="S3091" s="79"/>
      <c r="T3091" s="79"/>
    </row>
    <row r="3092" spans="2:20">
      <c r="B3092" s="79"/>
      <c r="C3092" s="79"/>
      <c r="D3092" s="79"/>
      <c r="E3092" s="79"/>
      <c r="F3092" s="79"/>
      <c r="G3092" s="79"/>
      <c r="H3092" s="79"/>
      <c r="I3092" s="79"/>
      <c r="J3092" s="79"/>
      <c r="K3092" s="79"/>
      <c r="L3092" s="79"/>
      <c r="M3092" s="79"/>
      <c r="N3092" s="79"/>
      <c r="O3092" s="79"/>
      <c r="P3092" s="79"/>
      <c r="Q3092" s="79"/>
      <c r="R3092" s="79"/>
      <c r="S3092" s="79"/>
      <c r="T3092" s="79"/>
    </row>
    <row r="3093" spans="2:20">
      <c r="B3093" s="79"/>
      <c r="C3093" s="79"/>
      <c r="D3093" s="79"/>
      <c r="E3093" s="79"/>
      <c r="F3093" s="79"/>
      <c r="G3093" s="79"/>
      <c r="H3093" s="79"/>
      <c r="I3093" s="79"/>
      <c r="J3093" s="79"/>
      <c r="K3093" s="79"/>
      <c r="L3093" s="79"/>
      <c r="M3093" s="79"/>
      <c r="N3093" s="79"/>
      <c r="O3093" s="79"/>
      <c r="P3093" s="79"/>
      <c r="Q3093" s="79"/>
      <c r="R3093" s="79"/>
      <c r="S3093" s="79"/>
      <c r="T3093" s="79"/>
    </row>
    <row r="3094" spans="2:20">
      <c r="B3094" s="79"/>
      <c r="C3094" s="79"/>
      <c r="D3094" s="79"/>
      <c r="E3094" s="79"/>
      <c r="F3094" s="79"/>
      <c r="G3094" s="79"/>
      <c r="H3094" s="79"/>
      <c r="I3094" s="79"/>
      <c r="J3094" s="79"/>
      <c r="K3094" s="79"/>
      <c r="L3094" s="79"/>
      <c r="M3094" s="79"/>
      <c r="N3094" s="79"/>
      <c r="O3094" s="79"/>
      <c r="P3094" s="79"/>
      <c r="Q3094" s="79"/>
      <c r="R3094" s="79"/>
      <c r="S3094" s="79"/>
      <c r="T3094" s="79"/>
    </row>
    <row r="3095" spans="2:20">
      <c r="B3095" s="79"/>
      <c r="C3095" s="79"/>
      <c r="D3095" s="79"/>
      <c r="E3095" s="79"/>
      <c r="F3095" s="79"/>
      <c r="G3095" s="79"/>
      <c r="H3095" s="79"/>
      <c r="I3095" s="79"/>
      <c r="J3095" s="79"/>
      <c r="K3095" s="79"/>
      <c r="L3095" s="79"/>
      <c r="M3095" s="79"/>
      <c r="N3095" s="79"/>
      <c r="O3095" s="79"/>
      <c r="P3095" s="79"/>
      <c r="Q3095" s="79"/>
      <c r="R3095" s="79"/>
      <c r="S3095" s="79"/>
      <c r="T3095" s="79"/>
    </row>
    <row r="3096" spans="2:20">
      <c r="B3096" s="79"/>
      <c r="C3096" s="79"/>
      <c r="D3096" s="79"/>
      <c r="E3096" s="79"/>
      <c r="F3096" s="79"/>
      <c r="G3096" s="79"/>
      <c r="H3096" s="79"/>
      <c r="I3096" s="79"/>
      <c r="J3096" s="79"/>
      <c r="K3096" s="79"/>
      <c r="L3096" s="79"/>
      <c r="M3096" s="79"/>
      <c r="N3096" s="79"/>
      <c r="O3096" s="79"/>
      <c r="P3096" s="79"/>
      <c r="Q3096" s="79"/>
      <c r="R3096" s="79"/>
      <c r="S3096" s="79"/>
      <c r="T3096" s="79"/>
    </row>
    <row r="3097" spans="2:20">
      <c r="B3097" s="79"/>
      <c r="C3097" s="79"/>
      <c r="D3097" s="79"/>
      <c r="E3097" s="79"/>
      <c r="F3097" s="79"/>
      <c r="G3097" s="79"/>
      <c r="H3097" s="79"/>
      <c r="I3097" s="79"/>
      <c r="J3097" s="79"/>
      <c r="K3097" s="79"/>
      <c r="L3097" s="79"/>
      <c r="M3097" s="79"/>
      <c r="N3097" s="79"/>
      <c r="O3097" s="79"/>
      <c r="P3097" s="79"/>
      <c r="Q3097" s="79"/>
      <c r="R3097" s="79"/>
      <c r="S3097" s="79"/>
      <c r="T3097" s="79"/>
    </row>
    <row r="3098" spans="2:20">
      <c r="B3098" s="79"/>
      <c r="C3098" s="79"/>
      <c r="D3098" s="79"/>
      <c r="E3098" s="79"/>
      <c r="F3098" s="79"/>
      <c r="G3098" s="79"/>
      <c r="H3098" s="79"/>
      <c r="I3098" s="79"/>
      <c r="J3098" s="79"/>
      <c r="K3098" s="79"/>
      <c r="L3098" s="79"/>
      <c r="M3098" s="79"/>
      <c r="N3098" s="79"/>
      <c r="O3098" s="79"/>
      <c r="P3098" s="79"/>
      <c r="Q3098" s="79"/>
      <c r="R3098" s="79"/>
      <c r="S3098" s="79"/>
      <c r="T3098" s="79"/>
    </row>
    <row r="3099" spans="2:20">
      <c r="B3099" s="79"/>
      <c r="C3099" s="79"/>
      <c r="D3099" s="79"/>
      <c r="E3099" s="79"/>
      <c r="F3099" s="79"/>
      <c r="G3099" s="79"/>
      <c r="H3099" s="79"/>
      <c r="I3099" s="79"/>
      <c r="J3099" s="79"/>
      <c r="K3099" s="79"/>
      <c r="L3099" s="79"/>
      <c r="M3099" s="79"/>
      <c r="N3099" s="79"/>
      <c r="O3099" s="79"/>
      <c r="P3099" s="79"/>
      <c r="Q3099" s="79"/>
      <c r="R3099" s="79"/>
      <c r="S3099" s="79"/>
      <c r="T3099" s="79"/>
    </row>
    <row r="3100" spans="2:20">
      <c r="B3100" s="79"/>
      <c r="C3100" s="79"/>
      <c r="D3100" s="79"/>
      <c r="E3100" s="79"/>
      <c r="F3100" s="79"/>
      <c r="G3100" s="79"/>
      <c r="H3100" s="79"/>
      <c r="I3100" s="79"/>
      <c r="J3100" s="79"/>
      <c r="K3100" s="79"/>
      <c r="L3100" s="79"/>
      <c r="M3100" s="79"/>
      <c r="N3100" s="79"/>
      <c r="O3100" s="79"/>
      <c r="P3100" s="79"/>
      <c r="Q3100" s="79"/>
      <c r="R3100" s="79"/>
      <c r="S3100" s="79"/>
      <c r="T3100" s="79"/>
    </row>
    <row r="3101" spans="2:20">
      <c r="B3101" s="79"/>
      <c r="C3101" s="79"/>
      <c r="D3101" s="79"/>
      <c r="E3101" s="79"/>
      <c r="F3101" s="79"/>
      <c r="G3101" s="79"/>
      <c r="H3101" s="79"/>
      <c r="I3101" s="79"/>
      <c r="J3101" s="79"/>
      <c r="K3101" s="79"/>
      <c r="L3101" s="79"/>
      <c r="M3101" s="79"/>
      <c r="N3101" s="79"/>
      <c r="O3101" s="79"/>
      <c r="P3101" s="79"/>
      <c r="Q3101" s="79"/>
      <c r="R3101" s="79"/>
      <c r="S3101" s="79"/>
      <c r="T3101" s="79"/>
    </row>
    <row r="3102" spans="2:20">
      <c r="B3102" s="79"/>
      <c r="C3102" s="79"/>
      <c r="D3102" s="79"/>
      <c r="E3102" s="79"/>
      <c r="F3102" s="79"/>
      <c r="G3102" s="79"/>
      <c r="H3102" s="79"/>
      <c r="I3102" s="79"/>
      <c r="J3102" s="79"/>
      <c r="K3102" s="79"/>
      <c r="L3102" s="79"/>
      <c r="M3102" s="79"/>
      <c r="N3102" s="79"/>
      <c r="O3102" s="79"/>
      <c r="P3102" s="79"/>
      <c r="Q3102" s="79"/>
      <c r="R3102" s="79"/>
      <c r="S3102" s="79"/>
      <c r="T3102" s="79"/>
    </row>
    <row r="3103" spans="2:20">
      <c r="B3103" s="79"/>
      <c r="C3103" s="79"/>
      <c r="D3103" s="79"/>
      <c r="E3103" s="79"/>
      <c r="F3103" s="79"/>
      <c r="G3103" s="79"/>
      <c r="H3103" s="79"/>
      <c r="I3103" s="79"/>
      <c r="J3103" s="79"/>
      <c r="K3103" s="79"/>
      <c r="L3103" s="79"/>
      <c r="M3103" s="79"/>
      <c r="N3103" s="79"/>
      <c r="O3103" s="79"/>
      <c r="P3103" s="79"/>
      <c r="Q3103" s="79"/>
      <c r="R3103" s="79"/>
      <c r="S3103" s="79"/>
      <c r="T3103" s="79"/>
    </row>
    <row r="3104" spans="2:20">
      <c r="B3104" s="79"/>
      <c r="C3104" s="79"/>
      <c r="D3104" s="79"/>
      <c r="E3104" s="79"/>
      <c r="F3104" s="79"/>
      <c r="G3104" s="79"/>
      <c r="H3104" s="79"/>
      <c r="I3104" s="79"/>
      <c r="J3104" s="79"/>
      <c r="K3104" s="79"/>
      <c r="L3104" s="79"/>
      <c r="M3104" s="79"/>
      <c r="N3104" s="79"/>
      <c r="O3104" s="79"/>
      <c r="P3104" s="79"/>
      <c r="Q3104" s="79"/>
      <c r="R3104" s="79"/>
      <c r="S3104" s="79"/>
      <c r="T3104" s="79"/>
    </row>
    <row r="3105" spans="2:20">
      <c r="B3105" s="79"/>
      <c r="C3105" s="79"/>
      <c r="D3105" s="79"/>
      <c r="E3105" s="79"/>
      <c r="F3105" s="79"/>
      <c r="G3105" s="79"/>
      <c r="H3105" s="79"/>
      <c r="I3105" s="79"/>
      <c r="J3105" s="79"/>
      <c r="K3105" s="79"/>
      <c r="L3105" s="79"/>
      <c r="M3105" s="79"/>
      <c r="N3105" s="79"/>
      <c r="O3105" s="79"/>
      <c r="P3105" s="79"/>
      <c r="Q3105" s="79"/>
      <c r="R3105" s="79"/>
      <c r="S3105" s="79"/>
      <c r="T3105" s="79"/>
    </row>
    <row r="3106" spans="2:20">
      <c r="B3106" s="79"/>
      <c r="C3106" s="79"/>
      <c r="D3106" s="79"/>
      <c r="E3106" s="79"/>
      <c r="F3106" s="79"/>
      <c r="G3106" s="79"/>
      <c r="H3106" s="79"/>
      <c r="I3106" s="79"/>
      <c r="J3106" s="79"/>
      <c r="K3106" s="79"/>
      <c r="L3106" s="79"/>
      <c r="M3106" s="79"/>
      <c r="N3106" s="79"/>
      <c r="O3106" s="79"/>
      <c r="P3106" s="79"/>
      <c r="Q3106" s="79"/>
      <c r="R3106" s="79"/>
      <c r="S3106" s="79"/>
      <c r="T3106" s="79"/>
    </row>
    <row r="3107" spans="2:20">
      <c r="B3107" s="79"/>
      <c r="C3107" s="79"/>
      <c r="D3107" s="79"/>
      <c r="E3107" s="79"/>
      <c r="F3107" s="79"/>
      <c r="G3107" s="79"/>
      <c r="H3107" s="79"/>
      <c r="I3107" s="79"/>
      <c r="J3107" s="79"/>
      <c r="K3107" s="79"/>
      <c r="L3107" s="79"/>
      <c r="M3107" s="79"/>
      <c r="N3107" s="79"/>
      <c r="O3107" s="79"/>
      <c r="P3107" s="79"/>
      <c r="Q3107" s="79"/>
      <c r="R3107" s="79"/>
      <c r="S3107" s="79"/>
      <c r="T3107" s="79"/>
    </row>
    <row r="3108" spans="2:20">
      <c r="B3108" s="79"/>
      <c r="C3108" s="79"/>
      <c r="D3108" s="79"/>
      <c r="E3108" s="79"/>
      <c r="F3108" s="79"/>
      <c r="G3108" s="79"/>
      <c r="H3108" s="79"/>
      <c r="I3108" s="79"/>
      <c r="J3108" s="79"/>
      <c r="K3108" s="79"/>
      <c r="L3108" s="79"/>
      <c r="M3108" s="79"/>
      <c r="N3108" s="79"/>
      <c r="O3108" s="79"/>
      <c r="P3108" s="79"/>
      <c r="Q3108" s="79"/>
      <c r="R3108" s="79"/>
      <c r="S3108" s="79"/>
      <c r="T3108" s="79"/>
    </row>
    <row r="3109" spans="2:20">
      <c r="B3109" s="79"/>
      <c r="C3109" s="79"/>
      <c r="D3109" s="79"/>
      <c r="E3109" s="79"/>
      <c r="F3109" s="79"/>
      <c r="G3109" s="79"/>
      <c r="H3109" s="79"/>
      <c r="I3109" s="79"/>
      <c r="J3109" s="79"/>
      <c r="K3109" s="79"/>
      <c r="L3109" s="79"/>
      <c r="M3109" s="79"/>
      <c r="N3109" s="79"/>
      <c r="O3109" s="79"/>
      <c r="P3109" s="79"/>
      <c r="Q3109" s="79"/>
      <c r="R3109" s="79"/>
      <c r="S3109" s="79"/>
      <c r="T3109" s="79"/>
    </row>
    <row r="3110" spans="2:20">
      <c r="B3110" s="79"/>
      <c r="C3110" s="79"/>
      <c r="D3110" s="79"/>
      <c r="E3110" s="79"/>
      <c r="F3110" s="79"/>
      <c r="G3110" s="79"/>
      <c r="H3110" s="79"/>
      <c r="I3110" s="79"/>
      <c r="J3110" s="79"/>
      <c r="K3110" s="79"/>
      <c r="L3110" s="79"/>
      <c r="M3110" s="79"/>
      <c r="N3110" s="79"/>
      <c r="O3110" s="79"/>
      <c r="P3110" s="79"/>
      <c r="Q3110" s="79"/>
      <c r="R3110" s="79"/>
      <c r="S3110" s="79"/>
      <c r="T3110" s="79"/>
    </row>
    <row r="3111" spans="2:20">
      <c r="B3111" s="79"/>
      <c r="C3111" s="79"/>
      <c r="D3111" s="79"/>
      <c r="E3111" s="79"/>
      <c r="F3111" s="79"/>
      <c r="G3111" s="79"/>
      <c r="H3111" s="79"/>
      <c r="I3111" s="79"/>
      <c r="J3111" s="79"/>
      <c r="K3111" s="79"/>
      <c r="L3111" s="79"/>
      <c r="M3111" s="79"/>
      <c r="N3111" s="79"/>
      <c r="O3111" s="79"/>
      <c r="P3111" s="79"/>
      <c r="Q3111" s="79"/>
      <c r="R3111" s="79"/>
      <c r="S3111" s="79"/>
      <c r="T3111" s="79"/>
    </row>
    <row r="3112" spans="2:20">
      <c r="B3112" s="79"/>
      <c r="C3112" s="79"/>
      <c r="D3112" s="79"/>
      <c r="E3112" s="79"/>
      <c r="F3112" s="79"/>
      <c r="G3112" s="79"/>
      <c r="H3112" s="79"/>
      <c r="I3112" s="79"/>
      <c r="J3112" s="79"/>
      <c r="K3112" s="79"/>
      <c r="L3112" s="79"/>
      <c r="M3112" s="79"/>
      <c r="N3112" s="79"/>
      <c r="O3112" s="79"/>
      <c r="P3112" s="79"/>
      <c r="Q3112" s="79"/>
      <c r="R3112" s="79"/>
      <c r="S3112" s="79"/>
      <c r="T3112" s="79"/>
    </row>
    <row r="3113" spans="2:20">
      <c r="B3113" s="79"/>
      <c r="C3113" s="79"/>
      <c r="D3113" s="79"/>
      <c r="E3113" s="79"/>
      <c r="F3113" s="79"/>
      <c r="G3113" s="79"/>
      <c r="H3113" s="79"/>
      <c r="I3113" s="79"/>
      <c r="J3113" s="79"/>
      <c r="K3113" s="79"/>
      <c r="L3113" s="79"/>
      <c r="M3113" s="79"/>
      <c r="N3113" s="79"/>
      <c r="O3113" s="79"/>
      <c r="P3113" s="79"/>
      <c r="Q3113" s="79"/>
      <c r="R3113" s="79"/>
      <c r="S3113" s="79"/>
      <c r="T3113" s="79"/>
    </row>
    <row r="3114" spans="2:20">
      <c r="B3114" s="79"/>
      <c r="C3114" s="79"/>
      <c r="D3114" s="79"/>
      <c r="E3114" s="79"/>
      <c r="F3114" s="79"/>
      <c r="G3114" s="79"/>
      <c r="H3114" s="79"/>
      <c r="I3114" s="79"/>
      <c r="J3114" s="79"/>
      <c r="K3114" s="79"/>
      <c r="L3114" s="79"/>
      <c r="M3114" s="79"/>
      <c r="N3114" s="79"/>
      <c r="O3114" s="79"/>
      <c r="P3114" s="79"/>
      <c r="Q3114" s="79"/>
      <c r="R3114" s="79"/>
      <c r="S3114" s="79"/>
      <c r="T3114" s="79"/>
    </row>
    <row r="3115" spans="2:20">
      <c r="B3115" s="79"/>
      <c r="C3115" s="79"/>
      <c r="D3115" s="79"/>
      <c r="E3115" s="79"/>
      <c r="F3115" s="79"/>
      <c r="G3115" s="79"/>
      <c r="H3115" s="79"/>
      <c r="I3115" s="79"/>
      <c r="J3115" s="79"/>
      <c r="K3115" s="79"/>
      <c r="L3115" s="79"/>
      <c r="M3115" s="79"/>
      <c r="N3115" s="79"/>
      <c r="O3115" s="79"/>
      <c r="P3115" s="79"/>
      <c r="Q3115" s="79"/>
      <c r="R3115" s="79"/>
      <c r="S3115" s="79"/>
      <c r="T3115" s="79"/>
    </row>
    <row r="3116" spans="2:20">
      <c r="B3116" s="79"/>
      <c r="C3116" s="79"/>
      <c r="D3116" s="79"/>
      <c r="E3116" s="79"/>
      <c r="F3116" s="79"/>
      <c r="G3116" s="79"/>
      <c r="H3116" s="79"/>
      <c r="I3116" s="79"/>
      <c r="J3116" s="79"/>
      <c r="K3116" s="79"/>
      <c r="L3116" s="79"/>
      <c r="M3116" s="79"/>
      <c r="N3116" s="79"/>
      <c r="O3116" s="79"/>
      <c r="P3116" s="79"/>
      <c r="Q3116" s="79"/>
      <c r="R3116" s="79"/>
      <c r="S3116" s="79"/>
      <c r="T3116" s="79"/>
    </row>
    <row r="3117" spans="2:20">
      <c r="B3117" s="79"/>
      <c r="C3117" s="79"/>
      <c r="D3117" s="79"/>
      <c r="E3117" s="79"/>
      <c r="F3117" s="79"/>
      <c r="G3117" s="79"/>
      <c r="H3117" s="79"/>
      <c r="I3117" s="79"/>
      <c r="J3117" s="79"/>
      <c r="K3117" s="79"/>
      <c r="L3117" s="79"/>
      <c r="M3117" s="79"/>
      <c r="N3117" s="79"/>
      <c r="O3117" s="79"/>
      <c r="P3117" s="79"/>
      <c r="Q3117" s="79"/>
      <c r="R3117" s="79"/>
      <c r="S3117" s="79"/>
      <c r="T3117" s="79"/>
    </row>
    <row r="3118" spans="2:20">
      <c r="B3118" s="79"/>
      <c r="C3118" s="79"/>
      <c r="D3118" s="79"/>
      <c r="E3118" s="79"/>
      <c r="F3118" s="79"/>
      <c r="G3118" s="79"/>
      <c r="H3118" s="79"/>
      <c r="I3118" s="79"/>
      <c r="J3118" s="79"/>
      <c r="K3118" s="79"/>
      <c r="L3118" s="79"/>
      <c r="M3118" s="79"/>
      <c r="N3118" s="79"/>
      <c r="O3118" s="79"/>
      <c r="P3118" s="79"/>
      <c r="Q3118" s="79"/>
      <c r="R3118" s="79"/>
      <c r="S3118" s="79"/>
      <c r="T3118" s="79"/>
    </row>
    <row r="3119" spans="2:20">
      <c r="B3119" s="79"/>
      <c r="C3119" s="79"/>
      <c r="D3119" s="79"/>
      <c r="E3119" s="79"/>
      <c r="F3119" s="79"/>
      <c r="G3119" s="79"/>
      <c r="H3119" s="79"/>
      <c r="I3119" s="79"/>
      <c r="J3119" s="79"/>
      <c r="K3119" s="79"/>
      <c r="L3119" s="79"/>
      <c r="M3119" s="79"/>
      <c r="N3119" s="79"/>
      <c r="O3119" s="79"/>
      <c r="P3119" s="79"/>
      <c r="Q3119" s="79"/>
      <c r="R3119" s="79"/>
      <c r="S3119" s="79"/>
      <c r="T3119" s="79"/>
    </row>
    <row r="3120" spans="2:20">
      <c r="B3120" s="79"/>
      <c r="C3120" s="79"/>
      <c r="D3120" s="79"/>
      <c r="E3120" s="79"/>
      <c r="F3120" s="79"/>
      <c r="G3120" s="79"/>
      <c r="H3120" s="79"/>
      <c r="I3120" s="79"/>
      <c r="J3120" s="79"/>
      <c r="K3120" s="79"/>
      <c r="L3120" s="79"/>
      <c r="M3120" s="79"/>
      <c r="N3120" s="79"/>
      <c r="O3120" s="79"/>
      <c r="P3120" s="79"/>
      <c r="Q3120" s="79"/>
      <c r="R3120" s="79"/>
      <c r="S3120" s="79"/>
      <c r="T3120" s="79"/>
    </row>
    <row r="3121" spans="2:20">
      <c r="B3121" s="79"/>
      <c r="C3121" s="79"/>
      <c r="D3121" s="79"/>
      <c r="E3121" s="79"/>
      <c r="F3121" s="79"/>
      <c r="G3121" s="79"/>
      <c r="H3121" s="79"/>
      <c r="I3121" s="79"/>
      <c r="J3121" s="79"/>
      <c r="K3121" s="79"/>
      <c r="L3121" s="79"/>
      <c r="M3121" s="79"/>
      <c r="N3121" s="79"/>
      <c r="O3121" s="79"/>
      <c r="P3121" s="79"/>
      <c r="Q3121" s="79"/>
      <c r="R3121" s="79"/>
      <c r="S3121" s="79"/>
      <c r="T3121" s="79"/>
    </row>
    <row r="3122" spans="2:20">
      <c r="B3122" s="79"/>
      <c r="C3122" s="79"/>
      <c r="D3122" s="79"/>
      <c r="E3122" s="79"/>
      <c r="F3122" s="79"/>
      <c r="G3122" s="79"/>
      <c r="H3122" s="79"/>
      <c r="I3122" s="79"/>
      <c r="J3122" s="79"/>
      <c r="K3122" s="79"/>
      <c r="L3122" s="79"/>
      <c r="M3122" s="79"/>
      <c r="N3122" s="79"/>
      <c r="O3122" s="79"/>
      <c r="P3122" s="79"/>
      <c r="Q3122" s="79"/>
      <c r="R3122" s="79"/>
      <c r="S3122" s="79"/>
      <c r="T3122" s="79"/>
    </row>
    <row r="3123" spans="2:20">
      <c r="B3123" s="79"/>
      <c r="C3123" s="79"/>
      <c r="D3123" s="79"/>
      <c r="E3123" s="79"/>
      <c r="F3123" s="79"/>
      <c r="G3123" s="79"/>
      <c r="H3123" s="79"/>
      <c r="I3123" s="79"/>
      <c r="J3123" s="79"/>
      <c r="K3123" s="79"/>
      <c r="L3123" s="79"/>
      <c r="M3123" s="79"/>
      <c r="N3123" s="79"/>
      <c r="O3123" s="79"/>
      <c r="P3123" s="79"/>
      <c r="Q3123" s="79"/>
      <c r="R3123" s="79"/>
      <c r="S3123" s="79"/>
      <c r="T3123" s="79"/>
    </row>
    <row r="3124" spans="2:20">
      <c r="B3124" s="79"/>
      <c r="C3124" s="79"/>
      <c r="D3124" s="79"/>
      <c r="E3124" s="79"/>
      <c r="F3124" s="79"/>
      <c r="G3124" s="79"/>
      <c r="H3124" s="79"/>
      <c r="I3124" s="79"/>
      <c r="J3124" s="79"/>
      <c r="K3124" s="79"/>
      <c r="L3124" s="79"/>
      <c r="M3124" s="79"/>
      <c r="N3124" s="79"/>
      <c r="O3124" s="79"/>
      <c r="P3124" s="79"/>
      <c r="Q3124" s="79"/>
      <c r="R3124" s="79"/>
      <c r="S3124" s="79"/>
      <c r="T3124" s="79"/>
    </row>
    <row r="3125" spans="2:20">
      <c r="B3125" s="79"/>
      <c r="C3125" s="79"/>
      <c r="D3125" s="79"/>
      <c r="E3125" s="79"/>
      <c r="F3125" s="79"/>
      <c r="G3125" s="79"/>
      <c r="H3125" s="79"/>
      <c r="I3125" s="79"/>
      <c r="J3125" s="79"/>
      <c r="K3125" s="79"/>
      <c r="L3125" s="79"/>
      <c r="M3125" s="79"/>
      <c r="N3125" s="79"/>
      <c r="O3125" s="79"/>
      <c r="P3125" s="79"/>
      <c r="Q3125" s="79"/>
      <c r="R3125" s="79"/>
      <c r="S3125" s="79"/>
      <c r="T3125" s="79"/>
    </row>
    <row r="3126" spans="2:20">
      <c r="B3126" s="79"/>
      <c r="C3126" s="79"/>
      <c r="D3126" s="79"/>
      <c r="E3126" s="79"/>
      <c r="F3126" s="79"/>
      <c r="G3126" s="79"/>
      <c r="H3126" s="79"/>
      <c r="I3126" s="79"/>
      <c r="J3126" s="79"/>
      <c r="K3126" s="79"/>
      <c r="L3126" s="79"/>
      <c r="M3126" s="79"/>
      <c r="N3126" s="79"/>
      <c r="O3126" s="79"/>
      <c r="P3126" s="79"/>
      <c r="Q3126" s="79"/>
      <c r="R3126" s="79"/>
      <c r="S3126" s="79"/>
      <c r="T3126" s="79"/>
    </row>
    <row r="3127" spans="2:20">
      <c r="B3127" s="79"/>
      <c r="C3127" s="79"/>
      <c r="D3127" s="79"/>
      <c r="E3127" s="79"/>
      <c r="F3127" s="79"/>
      <c r="G3127" s="79"/>
      <c r="H3127" s="79"/>
      <c r="I3127" s="79"/>
      <c r="J3127" s="79"/>
      <c r="K3127" s="79"/>
      <c r="L3127" s="79"/>
      <c r="M3127" s="79"/>
      <c r="N3127" s="79"/>
      <c r="O3127" s="79"/>
      <c r="P3127" s="79"/>
      <c r="Q3127" s="79"/>
      <c r="R3127" s="79"/>
      <c r="S3127" s="79"/>
      <c r="T3127" s="79"/>
    </row>
    <row r="3128" spans="2:20">
      <c r="B3128" s="79"/>
      <c r="C3128" s="79"/>
      <c r="D3128" s="79"/>
      <c r="E3128" s="79"/>
      <c r="F3128" s="79"/>
      <c r="G3128" s="79"/>
      <c r="H3128" s="79"/>
      <c r="I3128" s="79"/>
      <c r="J3128" s="79"/>
      <c r="K3128" s="79"/>
      <c r="L3128" s="79"/>
      <c r="M3128" s="79"/>
      <c r="N3128" s="79"/>
      <c r="O3128" s="79"/>
      <c r="P3128" s="79"/>
      <c r="Q3128" s="79"/>
      <c r="R3128" s="79"/>
      <c r="S3128" s="79"/>
      <c r="T3128" s="79"/>
    </row>
    <row r="3129" spans="2:20">
      <c r="B3129" s="79"/>
      <c r="C3129" s="79"/>
      <c r="D3129" s="79"/>
      <c r="E3129" s="79"/>
      <c r="F3129" s="79"/>
      <c r="G3129" s="79"/>
      <c r="H3129" s="79"/>
      <c r="I3129" s="79"/>
      <c r="J3129" s="79"/>
      <c r="K3129" s="79"/>
      <c r="L3129" s="79"/>
      <c r="M3129" s="79"/>
      <c r="N3129" s="79"/>
      <c r="O3129" s="79"/>
      <c r="P3129" s="79"/>
      <c r="Q3129" s="79"/>
      <c r="R3129" s="79"/>
      <c r="S3129" s="79"/>
      <c r="T3129" s="79"/>
    </row>
    <row r="3130" spans="2:20">
      <c r="B3130" s="79"/>
      <c r="C3130" s="79"/>
      <c r="D3130" s="79"/>
      <c r="E3130" s="79"/>
      <c r="F3130" s="79"/>
      <c r="G3130" s="79"/>
      <c r="H3130" s="79"/>
      <c r="I3130" s="79"/>
      <c r="J3130" s="79"/>
      <c r="K3130" s="79"/>
      <c r="L3130" s="79"/>
      <c r="M3130" s="79"/>
      <c r="N3130" s="79"/>
      <c r="O3130" s="79"/>
      <c r="P3130" s="79"/>
      <c r="Q3130" s="79"/>
      <c r="R3130" s="79"/>
      <c r="S3130" s="79"/>
      <c r="T3130" s="79"/>
    </row>
    <row r="3131" spans="2:20">
      <c r="B3131" s="79"/>
      <c r="C3131" s="79"/>
      <c r="D3131" s="79"/>
      <c r="E3131" s="79"/>
      <c r="F3131" s="79"/>
      <c r="G3131" s="79"/>
      <c r="H3131" s="79"/>
      <c r="I3131" s="79"/>
      <c r="J3131" s="79"/>
      <c r="K3131" s="79"/>
      <c r="L3131" s="79"/>
      <c r="M3131" s="79"/>
      <c r="N3131" s="79"/>
      <c r="O3131" s="79"/>
      <c r="P3131" s="79"/>
      <c r="Q3131" s="79"/>
      <c r="R3131" s="79"/>
      <c r="S3131" s="79"/>
      <c r="T3131" s="79"/>
    </row>
    <row r="3132" spans="2:20">
      <c r="B3132" s="79"/>
      <c r="C3132" s="79"/>
      <c r="D3132" s="79"/>
      <c r="E3132" s="79"/>
      <c r="F3132" s="79"/>
      <c r="G3132" s="79"/>
      <c r="H3132" s="79"/>
      <c r="I3132" s="79"/>
      <c r="J3132" s="79"/>
      <c r="K3132" s="79"/>
      <c r="L3132" s="79"/>
      <c r="M3132" s="79"/>
      <c r="N3132" s="79"/>
      <c r="O3132" s="79"/>
      <c r="P3132" s="79"/>
      <c r="Q3132" s="79"/>
      <c r="R3132" s="79"/>
      <c r="S3132" s="79"/>
      <c r="T3132" s="79"/>
    </row>
    <row r="3133" spans="2:20">
      <c r="B3133" s="79"/>
      <c r="C3133" s="79"/>
      <c r="D3133" s="79"/>
      <c r="E3133" s="79"/>
      <c r="F3133" s="79"/>
      <c r="G3133" s="79"/>
      <c r="H3133" s="79"/>
      <c r="I3133" s="79"/>
      <c r="J3133" s="79"/>
      <c r="K3133" s="79"/>
      <c r="L3133" s="79"/>
      <c r="M3133" s="79"/>
      <c r="N3133" s="79"/>
      <c r="O3133" s="79"/>
      <c r="P3133" s="79"/>
      <c r="Q3133" s="79"/>
      <c r="R3133" s="79"/>
      <c r="S3133" s="79"/>
      <c r="T3133" s="79"/>
    </row>
    <row r="3134" spans="2:20">
      <c r="B3134" s="79"/>
      <c r="C3134" s="79"/>
      <c r="D3134" s="79"/>
      <c r="E3134" s="79"/>
      <c r="F3134" s="79"/>
      <c r="G3134" s="79"/>
      <c r="H3134" s="79"/>
      <c r="I3134" s="79"/>
      <c r="J3134" s="79"/>
      <c r="K3134" s="79"/>
      <c r="L3134" s="79"/>
      <c r="M3134" s="79"/>
      <c r="N3134" s="79"/>
      <c r="O3134" s="79"/>
      <c r="P3134" s="79"/>
      <c r="Q3134" s="79"/>
      <c r="R3134" s="79"/>
      <c r="S3134" s="79"/>
      <c r="T3134" s="79"/>
    </row>
    <row r="3135" spans="2:20">
      <c r="B3135" s="79"/>
      <c r="C3135" s="79"/>
      <c r="D3135" s="79"/>
      <c r="E3135" s="79"/>
      <c r="F3135" s="79"/>
      <c r="G3135" s="79"/>
      <c r="H3135" s="79"/>
      <c r="I3135" s="79"/>
      <c r="J3135" s="79"/>
      <c r="K3135" s="79"/>
      <c r="L3135" s="79"/>
      <c r="M3135" s="79"/>
      <c r="N3135" s="79"/>
      <c r="O3135" s="79"/>
      <c r="P3135" s="79"/>
      <c r="Q3135" s="79"/>
      <c r="R3135" s="79"/>
      <c r="S3135" s="79"/>
      <c r="T3135" s="79"/>
    </row>
    <row r="3136" spans="2:20">
      <c r="B3136" s="79"/>
      <c r="C3136" s="79"/>
      <c r="D3136" s="79"/>
      <c r="E3136" s="79"/>
      <c r="F3136" s="79"/>
      <c r="G3136" s="79"/>
      <c r="H3136" s="79"/>
      <c r="I3136" s="79"/>
      <c r="J3136" s="79"/>
      <c r="K3136" s="79"/>
      <c r="L3136" s="79"/>
      <c r="M3136" s="79"/>
      <c r="N3136" s="79"/>
      <c r="O3136" s="79"/>
      <c r="P3136" s="79"/>
      <c r="Q3136" s="79"/>
      <c r="R3136" s="79"/>
      <c r="S3136" s="79"/>
      <c r="T3136" s="79"/>
    </row>
    <row r="3137" spans="2:20">
      <c r="B3137" s="79"/>
      <c r="C3137" s="79"/>
      <c r="D3137" s="79"/>
      <c r="E3137" s="79"/>
      <c r="F3137" s="79"/>
      <c r="G3137" s="79"/>
      <c r="H3137" s="79"/>
      <c r="I3137" s="79"/>
      <c r="J3137" s="79"/>
      <c r="K3137" s="79"/>
      <c r="L3137" s="79"/>
      <c r="M3137" s="79"/>
      <c r="N3137" s="79"/>
      <c r="O3137" s="79"/>
      <c r="P3137" s="79"/>
      <c r="Q3137" s="79"/>
      <c r="R3137" s="79"/>
      <c r="S3137" s="79"/>
      <c r="T3137" s="79"/>
    </row>
    <row r="3138" spans="2:20">
      <c r="B3138" s="79"/>
      <c r="C3138" s="79"/>
      <c r="D3138" s="79"/>
      <c r="E3138" s="79"/>
      <c r="F3138" s="79"/>
      <c r="G3138" s="79"/>
      <c r="H3138" s="79"/>
      <c r="I3138" s="79"/>
      <c r="J3138" s="79"/>
      <c r="K3138" s="79"/>
      <c r="L3138" s="79"/>
      <c r="M3138" s="79"/>
      <c r="N3138" s="79"/>
      <c r="O3138" s="79"/>
      <c r="P3138" s="79"/>
      <c r="Q3138" s="79"/>
      <c r="R3138" s="79"/>
      <c r="S3138" s="79"/>
      <c r="T3138" s="79"/>
    </row>
    <row r="3139" spans="2:20">
      <c r="B3139" s="79"/>
      <c r="C3139" s="79"/>
      <c r="D3139" s="79"/>
      <c r="E3139" s="79"/>
      <c r="F3139" s="79"/>
      <c r="G3139" s="79"/>
      <c r="H3139" s="79"/>
      <c r="I3139" s="79"/>
      <c r="J3139" s="79"/>
      <c r="K3139" s="79"/>
      <c r="L3139" s="79"/>
      <c r="M3139" s="79"/>
      <c r="N3139" s="79"/>
      <c r="O3139" s="79"/>
      <c r="P3139" s="79"/>
      <c r="Q3139" s="79"/>
      <c r="R3139" s="79"/>
      <c r="S3139" s="79"/>
      <c r="T3139" s="79"/>
    </row>
    <row r="3140" spans="2:20">
      <c r="B3140" s="79"/>
      <c r="C3140" s="79"/>
      <c r="D3140" s="79"/>
      <c r="E3140" s="79"/>
      <c r="F3140" s="79"/>
      <c r="G3140" s="79"/>
      <c r="H3140" s="79"/>
      <c r="I3140" s="79"/>
      <c r="J3140" s="79"/>
      <c r="K3140" s="79"/>
      <c r="L3140" s="79"/>
      <c r="M3140" s="79"/>
      <c r="N3140" s="79"/>
      <c r="O3140" s="79"/>
      <c r="P3140" s="79"/>
      <c r="Q3140" s="79"/>
      <c r="R3140" s="79"/>
      <c r="S3140" s="79"/>
      <c r="T3140" s="79"/>
    </row>
    <row r="3141" spans="2:20">
      <c r="B3141" s="79"/>
      <c r="C3141" s="79"/>
      <c r="D3141" s="79"/>
      <c r="E3141" s="79"/>
      <c r="F3141" s="79"/>
      <c r="G3141" s="79"/>
      <c r="H3141" s="79"/>
      <c r="I3141" s="79"/>
      <c r="J3141" s="79"/>
      <c r="K3141" s="79"/>
      <c r="L3141" s="79"/>
      <c r="M3141" s="79"/>
      <c r="N3141" s="79"/>
      <c r="O3141" s="79"/>
      <c r="P3141" s="79"/>
      <c r="Q3141" s="79"/>
      <c r="R3141" s="79"/>
      <c r="S3141" s="79"/>
      <c r="T3141" s="79"/>
    </row>
    <row r="3142" spans="2:20">
      <c r="B3142" s="79"/>
      <c r="C3142" s="79"/>
      <c r="D3142" s="79"/>
      <c r="E3142" s="79"/>
      <c r="F3142" s="79"/>
      <c r="G3142" s="79"/>
      <c r="H3142" s="79"/>
      <c r="I3142" s="79"/>
      <c r="J3142" s="79"/>
      <c r="K3142" s="79"/>
      <c r="L3142" s="79"/>
      <c r="M3142" s="79"/>
      <c r="N3142" s="79"/>
      <c r="O3142" s="79"/>
      <c r="P3142" s="79"/>
      <c r="Q3142" s="79"/>
      <c r="R3142" s="79"/>
      <c r="S3142" s="79"/>
      <c r="T3142" s="79"/>
    </row>
    <row r="3143" spans="2:20">
      <c r="B3143" s="79"/>
      <c r="C3143" s="79"/>
      <c r="D3143" s="79"/>
      <c r="E3143" s="79"/>
      <c r="F3143" s="79"/>
      <c r="G3143" s="79"/>
      <c r="H3143" s="79"/>
      <c r="I3143" s="79"/>
      <c r="J3143" s="79"/>
      <c r="K3143" s="79"/>
      <c r="L3143" s="79"/>
      <c r="M3143" s="79"/>
      <c r="N3143" s="79"/>
      <c r="O3143" s="79"/>
      <c r="P3143" s="79"/>
      <c r="Q3143" s="79"/>
      <c r="R3143" s="79"/>
      <c r="S3143" s="79"/>
      <c r="T3143" s="79"/>
    </row>
    <row r="3144" spans="2:20">
      <c r="B3144" s="79"/>
      <c r="C3144" s="79"/>
      <c r="D3144" s="79"/>
      <c r="E3144" s="79"/>
      <c r="F3144" s="79"/>
      <c r="G3144" s="79"/>
      <c r="H3144" s="79"/>
      <c r="I3144" s="79"/>
      <c r="J3144" s="79"/>
      <c r="K3144" s="79"/>
      <c r="L3144" s="79"/>
      <c r="M3144" s="79"/>
      <c r="N3144" s="79"/>
      <c r="O3144" s="79"/>
      <c r="P3144" s="79"/>
      <c r="Q3144" s="79"/>
      <c r="R3144" s="79"/>
      <c r="S3144" s="79"/>
      <c r="T3144" s="79"/>
    </row>
    <row r="3145" spans="2:20">
      <c r="B3145" s="79"/>
      <c r="C3145" s="79"/>
      <c r="D3145" s="79"/>
      <c r="E3145" s="79"/>
      <c r="F3145" s="79"/>
      <c r="G3145" s="79"/>
      <c r="H3145" s="79"/>
      <c r="I3145" s="79"/>
      <c r="J3145" s="79"/>
      <c r="K3145" s="79"/>
      <c r="L3145" s="79"/>
      <c r="M3145" s="79"/>
      <c r="N3145" s="79"/>
      <c r="O3145" s="79"/>
      <c r="P3145" s="79"/>
      <c r="Q3145" s="79"/>
      <c r="R3145" s="79"/>
      <c r="S3145" s="79"/>
      <c r="T3145" s="79"/>
    </row>
    <row r="3146" spans="2:20">
      <c r="B3146" s="79"/>
      <c r="C3146" s="79"/>
      <c r="D3146" s="79"/>
      <c r="E3146" s="79"/>
      <c r="F3146" s="79"/>
      <c r="G3146" s="79"/>
      <c r="H3146" s="79"/>
      <c r="I3146" s="79"/>
      <c r="J3146" s="79"/>
      <c r="K3146" s="79"/>
      <c r="L3146" s="79"/>
      <c r="M3146" s="79"/>
      <c r="N3146" s="79"/>
      <c r="O3146" s="79"/>
      <c r="P3146" s="79"/>
      <c r="Q3146" s="79"/>
      <c r="R3146" s="79"/>
      <c r="S3146" s="79"/>
      <c r="T3146" s="79"/>
    </row>
    <row r="3147" spans="2:20">
      <c r="B3147" s="79"/>
      <c r="C3147" s="79"/>
      <c r="D3147" s="79"/>
      <c r="E3147" s="79"/>
      <c r="F3147" s="79"/>
      <c r="G3147" s="79"/>
      <c r="H3147" s="79"/>
      <c r="I3147" s="79"/>
      <c r="J3147" s="79"/>
      <c r="K3147" s="79"/>
      <c r="L3147" s="79"/>
      <c r="M3147" s="79"/>
      <c r="N3147" s="79"/>
      <c r="O3147" s="79"/>
      <c r="P3147" s="79"/>
      <c r="Q3147" s="79"/>
      <c r="R3147" s="79"/>
      <c r="S3147" s="79"/>
      <c r="T3147" s="79"/>
    </row>
    <row r="3148" spans="2:20">
      <c r="B3148" s="79"/>
      <c r="C3148" s="79"/>
      <c r="D3148" s="79"/>
      <c r="E3148" s="79"/>
      <c r="F3148" s="79"/>
      <c r="G3148" s="79"/>
      <c r="H3148" s="79"/>
      <c r="I3148" s="79"/>
      <c r="J3148" s="79"/>
      <c r="K3148" s="79"/>
      <c r="L3148" s="79"/>
      <c r="M3148" s="79"/>
      <c r="N3148" s="79"/>
      <c r="O3148" s="79"/>
      <c r="P3148" s="79"/>
      <c r="Q3148" s="79"/>
      <c r="R3148" s="79"/>
      <c r="S3148" s="79"/>
      <c r="T3148" s="79"/>
    </row>
    <row r="3149" spans="2:20">
      <c r="B3149" s="79"/>
      <c r="C3149" s="79"/>
      <c r="D3149" s="79"/>
      <c r="E3149" s="79"/>
      <c r="F3149" s="79"/>
      <c r="G3149" s="79"/>
      <c r="H3149" s="79"/>
      <c r="I3149" s="79"/>
      <c r="J3149" s="79"/>
      <c r="K3149" s="79"/>
      <c r="L3149" s="79"/>
      <c r="M3149" s="79"/>
      <c r="N3149" s="79"/>
      <c r="O3149" s="79"/>
      <c r="P3149" s="79"/>
      <c r="Q3149" s="79"/>
      <c r="R3149" s="79"/>
      <c r="S3149" s="79"/>
      <c r="T3149" s="79"/>
    </row>
    <row r="3150" spans="2:20">
      <c r="B3150" s="79"/>
      <c r="C3150" s="79"/>
      <c r="D3150" s="79"/>
      <c r="E3150" s="79"/>
      <c r="F3150" s="79"/>
      <c r="G3150" s="79"/>
      <c r="H3150" s="79"/>
      <c r="I3150" s="79"/>
      <c r="J3150" s="79"/>
      <c r="K3150" s="79"/>
      <c r="L3150" s="79"/>
      <c r="M3150" s="79"/>
      <c r="N3150" s="79"/>
      <c r="O3150" s="79"/>
      <c r="P3150" s="79"/>
      <c r="Q3150" s="79"/>
      <c r="R3150" s="79"/>
      <c r="S3150" s="79"/>
      <c r="T3150" s="79"/>
    </row>
    <row r="3151" spans="2:20">
      <c r="B3151" s="79"/>
      <c r="C3151" s="79"/>
      <c r="D3151" s="79"/>
      <c r="E3151" s="79"/>
      <c r="F3151" s="79"/>
      <c r="G3151" s="79"/>
      <c r="H3151" s="79"/>
      <c r="I3151" s="79"/>
      <c r="J3151" s="79"/>
      <c r="K3151" s="79"/>
      <c r="L3151" s="79"/>
      <c r="M3151" s="79"/>
      <c r="N3151" s="79"/>
      <c r="O3151" s="79"/>
      <c r="P3151" s="79"/>
      <c r="Q3151" s="79"/>
      <c r="R3151" s="79"/>
      <c r="S3151" s="79"/>
      <c r="T3151" s="79"/>
    </row>
    <row r="3152" spans="2:20">
      <c r="B3152" s="79"/>
      <c r="C3152" s="79"/>
      <c r="D3152" s="79"/>
      <c r="E3152" s="79"/>
      <c r="F3152" s="79"/>
      <c r="G3152" s="79"/>
      <c r="H3152" s="79"/>
      <c r="I3152" s="79"/>
      <c r="J3152" s="79"/>
      <c r="K3152" s="79"/>
      <c r="L3152" s="79"/>
      <c r="M3152" s="79"/>
      <c r="N3152" s="79"/>
      <c r="O3152" s="79"/>
      <c r="P3152" s="79"/>
      <c r="Q3152" s="79"/>
      <c r="R3152" s="79"/>
      <c r="S3152" s="79"/>
      <c r="T3152" s="79"/>
    </row>
    <row r="3153" spans="2:20">
      <c r="B3153" s="79"/>
      <c r="C3153" s="79"/>
      <c r="D3153" s="79"/>
      <c r="E3153" s="79"/>
      <c r="F3153" s="79"/>
      <c r="G3153" s="79"/>
      <c r="H3153" s="79"/>
      <c r="I3153" s="79"/>
      <c r="J3153" s="79"/>
      <c r="K3153" s="79"/>
      <c r="L3153" s="79"/>
      <c r="M3153" s="79"/>
      <c r="N3153" s="79"/>
      <c r="O3153" s="79"/>
      <c r="P3153" s="79"/>
      <c r="Q3153" s="79"/>
      <c r="R3153" s="79"/>
      <c r="S3153" s="79"/>
      <c r="T3153" s="79"/>
    </row>
    <row r="3154" spans="2:20">
      <c r="B3154" s="79"/>
      <c r="C3154" s="79"/>
      <c r="D3154" s="79"/>
      <c r="E3154" s="79"/>
      <c r="F3154" s="79"/>
      <c r="G3154" s="79"/>
      <c r="H3154" s="79"/>
      <c r="I3154" s="79"/>
      <c r="J3154" s="79"/>
      <c r="K3154" s="79"/>
      <c r="L3154" s="79"/>
      <c r="M3154" s="79"/>
      <c r="N3154" s="79"/>
      <c r="O3154" s="79"/>
      <c r="P3154" s="79"/>
      <c r="Q3154" s="79"/>
      <c r="R3154" s="79"/>
      <c r="S3154" s="79"/>
      <c r="T3154" s="79"/>
    </row>
    <row r="3155" spans="2:20">
      <c r="B3155" s="79"/>
      <c r="C3155" s="79"/>
      <c r="D3155" s="79"/>
      <c r="E3155" s="79"/>
      <c r="F3155" s="79"/>
      <c r="G3155" s="79"/>
      <c r="H3155" s="79"/>
      <c r="I3155" s="79"/>
      <c r="J3155" s="79"/>
      <c r="K3155" s="79"/>
      <c r="L3155" s="79"/>
      <c r="M3155" s="79"/>
      <c r="N3155" s="79"/>
      <c r="O3155" s="79"/>
      <c r="P3155" s="79"/>
      <c r="Q3155" s="79"/>
      <c r="R3155" s="79"/>
      <c r="S3155" s="79"/>
      <c r="T3155" s="79"/>
    </row>
    <row r="3156" spans="2:20">
      <c r="B3156" s="79"/>
      <c r="C3156" s="79"/>
      <c r="D3156" s="79"/>
      <c r="E3156" s="79"/>
      <c r="F3156" s="79"/>
      <c r="G3156" s="79"/>
      <c r="H3156" s="79"/>
      <c r="I3156" s="79"/>
      <c r="J3156" s="79"/>
      <c r="K3156" s="79"/>
      <c r="L3156" s="79"/>
      <c r="M3156" s="79"/>
      <c r="N3156" s="79"/>
      <c r="O3156" s="79"/>
      <c r="P3156" s="79"/>
      <c r="Q3156" s="79"/>
      <c r="R3156" s="79"/>
      <c r="S3156" s="79"/>
      <c r="T3156" s="79"/>
    </row>
    <row r="3157" spans="2:20">
      <c r="B3157" s="79"/>
      <c r="C3157" s="79"/>
      <c r="D3157" s="79"/>
      <c r="E3157" s="79"/>
      <c r="F3157" s="79"/>
      <c r="G3157" s="79"/>
      <c r="H3157" s="79"/>
      <c r="I3157" s="79"/>
      <c r="J3157" s="79"/>
      <c r="K3157" s="79"/>
      <c r="L3157" s="79"/>
      <c r="M3157" s="79"/>
      <c r="N3157" s="79"/>
      <c r="O3157" s="79"/>
      <c r="P3157" s="79"/>
      <c r="Q3157" s="79"/>
      <c r="R3157" s="79"/>
      <c r="S3157" s="79"/>
      <c r="T3157" s="79"/>
    </row>
    <row r="3158" spans="2:20">
      <c r="B3158" s="79"/>
      <c r="C3158" s="79"/>
      <c r="D3158" s="79"/>
      <c r="E3158" s="79"/>
      <c r="F3158" s="79"/>
      <c r="G3158" s="79"/>
      <c r="H3158" s="79"/>
      <c r="I3158" s="79"/>
      <c r="J3158" s="79"/>
      <c r="K3158" s="79"/>
      <c r="L3158" s="79"/>
      <c r="M3158" s="79"/>
      <c r="N3158" s="79"/>
      <c r="O3158" s="79"/>
      <c r="P3158" s="79"/>
      <c r="Q3158" s="79"/>
      <c r="R3158" s="79"/>
      <c r="S3158" s="79"/>
      <c r="T3158" s="79"/>
    </row>
    <row r="3159" spans="2:20">
      <c r="B3159" s="79"/>
      <c r="C3159" s="79"/>
      <c r="D3159" s="79"/>
      <c r="E3159" s="79"/>
      <c r="F3159" s="79"/>
      <c r="G3159" s="79"/>
      <c r="H3159" s="79"/>
      <c r="I3159" s="79"/>
      <c r="J3159" s="79"/>
      <c r="K3159" s="79"/>
      <c r="L3159" s="79"/>
      <c r="M3159" s="79"/>
      <c r="N3159" s="79"/>
      <c r="O3159" s="79"/>
      <c r="P3159" s="79"/>
      <c r="Q3159" s="79"/>
      <c r="R3159" s="79"/>
      <c r="S3159" s="79"/>
      <c r="T3159" s="79"/>
    </row>
    <row r="3160" spans="2:20">
      <c r="B3160" s="79"/>
      <c r="C3160" s="79"/>
      <c r="D3160" s="79"/>
      <c r="E3160" s="79"/>
      <c r="F3160" s="79"/>
      <c r="G3160" s="79"/>
      <c r="H3160" s="79"/>
      <c r="I3160" s="79"/>
      <c r="J3160" s="79"/>
      <c r="K3160" s="79"/>
      <c r="L3160" s="79"/>
      <c r="M3160" s="79"/>
      <c r="N3160" s="79"/>
      <c r="O3160" s="79"/>
      <c r="P3160" s="79"/>
      <c r="Q3160" s="79"/>
      <c r="R3160" s="79"/>
      <c r="S3160" s="79"/>
      <c r="T3160" s="79"/>
    </row>
    <row r="3161" spans="2:20">
      <c r="B3161" s="79"/>
      <c r="C3161" s="79"/>
      <c r="D3161" s="79"/>
      <c r="E3161" s="79"/>
      <c r="F3161" s="79"/>
      <c r="G3161" s="79"/>
      <c r="H3161" s="79"/>
      <c r="I3161" s="79"/>
      <c r="J3161" s="79"/>
      <c r="K3161" s="79"/>
      <c r="L3161" s="79"/>
      <c r="M3161" s="79"/>
      <c r="N3161" s="79"/>
      <c r="O3161" s="79"/>
      <c r="P3161" s="79"/>
      <c r="Q3161" s="79"/>
      <c r="R3161" s="79"/>
      <c r="S3161" s="79"/>
      <c r="T3161" s="79"/>
    </row>
    <row r="3162" spans="2:20">
      <c r="B3162" s="79"/>
      <c r="C3162" s="79"/>
      <c r="D3162" s="79"/>
      <c r="E3162" s="79"/>
      <c r="F3162" s="79"/>
      <c r="G3162" s="79"/>
      <c r="H3162" s="79"/>
      <c r="I3162" s="79"/>
      <c r="J3162" s="79"/>
      <c r="K3162" s="79"/>
      <c r="L3162" s="79"/>
      <c r="M3162" s="79"/>
      <c r="N3162" s="79"/>
      <c r="O3162" s="79"/>
      <c r="P3162" s="79"/>
      <c r="Q3162" s="79"/>
      <c r="R3162" s="79"/>
      <c r="S3162" s="79"/>
      <c r="T3162" s="79"/>
    </row>
    <row r="3163" spans="2:20">
      <c r="B3163" s="79"/>
      <c r="C3163" s="79"/>
      <c r="D3163" s="79"/>
      <c r="E3163" s="79"/>
      <c r="F3163" s="79"/>
      <c r="G3163" s="79"/>
      <c r="H3163" s="79"/>
      <c r="I3163" s="79"/>
      <c r="J3163" s="79"/>
      <c r="K3163" s="79"/>
      <c r="L3163" s="79"/>
      <c r="M3163" s="79"/>
      <c r="N3163" s="79"/>
      <c r="O3163" s="79"/>
      <c r="P3163" s="79"/>
      <c r="Q3163" s="79"/>
      <c r="R3163" s="79"/>
      <c r="S3163" s="79"/>
      <c r="T3163" s="79"/>
    </row>
    <row r="3164" spans="2:20">
      <c r="B3164" s="79"/>
      <c r="C3164" s="79"/>
      <c r="D3164" s="79"/>
      <c r="E3164" s="79"/>
      <c r="F3164" s="79"/>
      <c r="G3164" s="79"/>
      <c r="H3164" s="79"/>
      <c r="I3164" s="79"/>
      <c r="J3164" s="79"/>
      <c r="K3164" s="79"/>
      <c r="L3164" s="79"/>
      <c r="M3164" s="79"/>
      <c r="N3164" s="79"/>
      <c r="O3164" s="79"/>
      <c r="P3164" s="79"/>
      <c r="Q3164" s="79"/>
      <c r="R3164" s="79"/>
      <c r="S3164" s="79"/>
      <c r="T3164" s="79"/>
    </row>
    <row r="3165" spans="2:20">
      <c r="B3165" s="79"/>
      <c r="C3165" s="79"/>
      <c r="D3165" s="79"/>
      <c r="E3165" s="79"/>
      <c r="F3165" s="79"/>
      <c r="G3165" s="79"/>
      <c r="H3165" s="79"/>
      <c r="I3165" s="79"/>
      <c r="J3165" s="79"/>
      <c r="K3165" s="79"/>
      <c r="L3165" s="79"/>
      <c r="M3165" s="79"/>
      <c r="N3165" s="79"/>
      <c r="O3165" s="79"/>
      <c r="P3165" s="79"/>
      <c r="Q3165" s="79"/>
      <c r="R3165" s="79"/>
      <c r="S3165" s="79"/>
      <c r="T3165" s="79"/>
    </row>
    <row r="3166" spans="2:20">
      <c r="B3166" s="79"/>
      <c r="C3166" s="79"/>
      <c r="D3166" s="79"/>
      <c r="E3166" s="79"/>
      <c r="F3166" s="79"/>
      <c r="G3166" s="79"/>
      <c r="H3166" s="79"/>
      <c r="I3166" s="79"/>
      <c r="J3166" s="79"/>
      <c r="K3166" s="79"/>
      <c r="L3166" s="79"/>
      <c r="M3166" s="79"/>
      <c r="N3166" s="79"/>
      <c r="O3166" s="79"/>
      <c r="P3166" s="79"/>
      <c r="Q3166" s="79"/>
      <c r="R3166" s="79"/>
      <c r="S3166" s="79"/>
      <c r="T3166" s="79"/>
    </row>
    <row r="3167" spans="2:20">
      <c r="B3167" s="79"/>
      <c r="C3167" s="79"/>
      <c r="D3167" s="79"/>
      <c r="E3167" s="79"/>
      <c r="F3167" s="79"/>
      <c r="G3167" s="79"/>
      <c r="H3167" s="79"/>
      <c r="I3167" s="79"/>
      <c r="J3167" s="79"/>
      <c r="K3167" s="79"/>
      <c r="L3167" s="79"/>
      <c r="M3167" s="79"/>
      <c r="N3167" s="79"/>
      <c r="O3167" s="79"/>
      <c r="P3167" s="79"/>
      <c r="Q3167" s="79"/>
      <c r="R3167" s="79"/>
      <c r="S3167" s="79"/>
      <c r="T3167" s="79"/>
    </row>
    <row r="3168" spans="2:20">
      <c r="B3168" s="79"/>
      <c r="C3168" s="79"/>
      <c r="D3168" s="79"/>
      <c r="E3168" s="79"/>
      <c r="F3168" s="79"/>
      <c r="G3168" s="79"/>
      <c r="H3168" s="79"/>
      <c r="I3168" s="79"/>
      <c r="J3168" s="79"/>
      <c r="K3168" s="79"/>
      <c r="L3168" s="79"/>
      <c r="M3168" s="79"/>
      <c r="N3168" s="79"/>
      <c r="O3168" s="79"/>
      <c r="P3168" s="79"/>
      <c r="Q3168" s="79"/>
      <c r="R3168" s="79"/>
      <c r="S3168" s="79"/>
      <c r="T3168" s="79"/>
    </row>
    <row r="3169" spans="2:20">
      <c r="B3169" s="79"/>
      <c r="C3169" s="79"/>
      <c r="D3169" s="79"/>
      <c r="E3169" s="79"/>
      <c r="F3169" s="79"/>
      <c r="G3169" s="79"/>
      <c r="H3169" s="79"/>
      <c r="I3169" s="79"/>
      <c r="J3169" s="79"/>
      <c r="K3169" s="79"/>
      <c r="L3169" s="79"/>
      <c r="M3169" s="79"/>
      <c r="N3169" s="79"/>
      <c r="O3169" s="79"/>
      <c r="P3169" s="79"/>
      <c r="Q3169" s="79"/>
      <c r="R3169" s="79"/>
      <c r="S3169" s="79"/>
      <c r="T3169" s="79"/>
    </row>
    <row r="3170" spans="2:20">
      <c r="B3170" s="79"/>
      <c r="C3170" s="79"/>
      <c r="D3170" s="79"/>
      <c r="E3170" s="79"/>
      <c r="F3170" s="79"/>
      <c r="G3170" s="79"/>
      <c r="H3170" s="79"/>
      <c r="I3170" s="79"/>
      <c r="J3170" s="79"/>
      <c r="K3170" s="79"/>
      <c r="L3170" s="79"/>
      <c r="M3170" s="79"/>
      <c r="N3170" s="79"/>
      <c r="O3170" s="79"/>
      <c r="P3170" s="79"/>
      <c r="Q3170" s="79"/>
      <c r="R3170" s="79"/>
      <c r="S3170" s="79"/>
      <c r="T3170" s="79"/>
    </row>
    <row r="3171" spans="2:20">
      <c r="B3171" s="79"/>
      <c r="C3171" s="79"/>
      <c r="D3171" s="79"/>
      <c r="E3171" s="79"/>
      <c r="F3171" s="79"/>
      <c r="G3171" s="79"/>
      <c r="H3171" s="79"/>
      <c r="I3171" s="79"/>
      <c r="J3171" s="79"/>
      <c r="K3171" s="79"/>
      <c r="L3171" s="79"/>
      <c r="M3171" s="79"/>
      <c r="N3171" s="79"/>
      <c r="O3171" s="79"/>
      <c r="P3171" s="79"/>
      <c r="Q3171" s="79"/>
      <c r="R3171" s="79"/>
      <c r="S3171" s="79"/>
      <c r="T3171" s="79"/>
    </row>
    <row r="3172" spans="2:20">
      <c r="B3172" s="79"/>
      <c r="C3172" s="79"/>
      <c r="D3172" s="79"/>
      <c r="E3172" s="79"/>
      <c r="F3172" s="79"/>
      <c r="G3172" s="79"/>
      <c r="H3172" s="79"/>
      <c r="I3172" s="79"/>
      <c r="J3172" s="79"/>
      <c r="K3172" s="79"/>
      <c r="L3172" s="79"/>
      <c r="M3172" s="79"/>
      <c r="N3172" s="79"/>
      <c r="O3172" s="79"/>
      <c r="P3172" s="79"/>
      <c r="Q3172" s="79"/>
      <c r="R3172" s="79"/>
      <c r="S3172" s="79"/>
      <c r="T3172" s="79"/>
    </row>
    <row r="3173" spans="2:20">
      <c r="B3173" s="79"/>
      <c r="C3173" s="79"/>
      <c r="D3173" s="79"/>
      <c r="E3173" s="79"/>
      <c r="F3173" s="79"/>
      <c r="G3173" s="79"/>
      <c r="H3173" s="79"/>
      <c r="I3173" s="79"/>
      <c r="J3173" s="79"/>
      <c r="K3173" s="79"/>
      <c r="L3173" s="79"/>
      <c r="M3173" s="79"/>
      <c r="N3173" s="79"/>
      <c r="O3173" s="79"/>
      <c r="P3173" s="79"/>
      <c r="Q3173" s="79"/>
      <c r="R3173" s="79"/>
      <c r="S3173" s="79"/>
      <c r="T3173" s="79"/>
    </row>
    <row r="3174" spans="2:20">
      <c r="B3174" s="79"/>
      <c r="C3174" s="79"/>
      <c r="D3174" s="79"/>
      <c r="E3174" s="79"/>
      <c r="F3174" s="79"/>
      <c r="G3174" s="79"/>
      <c r="H3174" s="79"/>
      <c r="I3174" s="79"/>
      <c r="J3174" s="79"/>
      <c r="K3174" s="79"/>
      <c r="L3174" s="79"/>
      <c r="M3174" s="79"/>
      <c r="N3174" s="79"/>
      <c r="O3174" s="79"/>
      <c r="P3174" s="79"/>
      <c r="Q3174" s="79"/>
      <c r="R3174" s="79"/>
      <c r="S3174" s="79"/>
      <c r="T3174" s="79"/>
    </row>
    <row r="3175" spans="2:20">
      <c r="B3175" s="79"/>
      <c r="C3175" s="79"/>
      <c r="D3175" s="79"/>
      <c r="E3175" s="79"/>
      <c r="F3175" s="79"/>
      <c r="G3175" s="79"/>
      <c r="H3175" s="79"/>
      <c r="I3175" s="79"/>
      <c r="J3175" s="79"/>
      <c r="K3175" s="79"/>
      <c r="L3175" s="79"/>
      <c r="M3175" s="79"/>
      <c r="N3175" s="79"/>
      <c r="O3175" s="79"/>
      <c r="P3175" s="79"/>
      <c r="Q3175" s="79"/>
      <c r="R3175" s="79"/>
      <c r="S3175" s="79"/>
      <c r="T3175" s="79"/>
    </row>
    <row r="3176" spans="2:20">
      <c r="B3176" s="79"/>
      <c r="C3176" s="79"/>
      <c r="D3176" s="79"/>
      <c r="E3176" s="79"/>
      <c r="F3176" s="79"/>
      <c r="G3176" s="79"/>
      <c r="H3176" s="79"/>
      <c r="I3176" s="79"/>
      <c r="J3176" s="79"/>
      <c r="K3176" s="79"/>
      <c r="L3176" s="79"/>
      <c r="M3176" s="79"/>
      <c r="N3176" s="79"/>
      <c r="O3176" s="79"/>
      <c r="P3176" s="79"/>
      <c r="Q3176" s="79"/>
      <c r="R3176" s="79"/>
      <c r="S3176" s="79"/>
      <c r="T3176" s="79"/>
    </row>
    <row r="3177" spans="2:20">
      <c r="B3177" s="79"/>
      <c r="C3177" s="79"/>
      <c r="D3177" s="79"/>
      <c r="E3177" s="79"/>
      <c r="F3177" s="79"/>
      <c r="G3177" s="79"/>
      <c r="H3177" s="79"/>
      <c r="I3177" s="79"/>
      <c r="J3177" s="79"/>
      <c r="K3177" s="79"/>
      <c r="L3177" s="79"/>
      <c r="M3177" s="79"/>
      <c r="N3177" s="79"/>
      <c r="O3177" s="79"/>
      <c r="P3177" s="79"/>
      <c r="Q3177" s="79"/>
      <c r="R3177" s="79"/>
      <c r="S3177" s="79"/>
      <c r="T3177" s="79"/>
    </row>
    <row r="3178" spans="2:20">
      <c r="B3178" s="79"/>
      <c r="C3178" s="79"/>
      <c r="D3178" s="79"/>
      <c r="E3178" s="79"/>
      <c r="F3178" s="79"/>
      <c r="G3178" s="79"/>
      <c r="H3178" s="79"/>
      <c r="I3178" s="79"/>
      <c r="J3178" s="79"/>
      <c r="K3178" s="79"/>
      <c r="L3178" s="79"/>
      <c r="M3178" s="79"/>
      <c r="N3178" s="79"/>
      <c r="O3178" s="79"/>
      <c r="P3178" s="79"/>
      <c r="Q3178" s="79"/>
      <c r="R3178" s="79"/>
      <c r="S3178" s="79"/>
      <c r="T3178" s="79"/>
    </row>
    <row r="3179" spans="2:20">
      <c r="B3179" s="79"/>
      <c r="C3179" s="79"/>
      <c r="D3179" s="79"/>
      <c r="E3179" s="79"/>
      <c r="F3179" s="79"/>
      <c r="G3179" s="79"/>
      <c r="H3179" s="79"/>
      <c r="I3179" s="79"/>
      <c r="J3179" s="79"/>
      <c r="K3179" s="79"/>
      <c r="L3179" s="79"/>
      <c r="M3179" s="79"/>
      <c r="N3179" s="79"/>
      <c r="O3179" s="79"/>
      <c r="P3179" s="79"/>
      <c r="Q3179" s="79"/>
      <c r="R3179" s="79"/>
      <c r="S3179" s="79"/>
      <c r="T3179" s="79"/>
    </row>
    <row r="3180" spans="2:20">
      <c r="B3180" s="79"/>
      <c r="C3180" s="79"/>
      <c r="D3180" s="79"/>
      <c r="E3180" s="79"/>
      <c r="F3180" s="79"/>
      <c r="G3180" s="79"/>
      <c r="H3180" s="79"/>
      <c r="I3180" s="79"/>
      <c r="J3180" s="79"/>
      <c r="K3180" s="79"/>
      <c r="L3180" s="79"/>
      <c r="M3180" s="79"/>
      <c r="N3180" s="79"/>
      <c r="O3180" s="79"/>
      <c r="P3180" s="79"/>
      <c r="Q3180" s="79"/>
      <c r="R3180" s="79"/>
      <c r="S3180" s="79"/>
      <c r="T3180" s="79"/>
    </row>
    <row r="3181" spans="2:20">
      <c r="B3181" s="79"/>
      <c r="C3181" s="79"/>
      <c r="D3181" s="79"/>
      <c r="E3181" s="79"/>
      <c r="F3181" s="79"/>
      <c r="G3181" s="79"/>
      <c r="H3181" s="79"/>
      <c r="I3181" s="79"/>
      <c r="J3181" s="79"/>
      <c r="K3181" s="79"/>
      <c r="L3181" s="79"/>
      <c r="M3181" s="79"/>
      <c r="N3181" s="79"/>
      <c r="O3181" s="79"/>
      <c r="P3181" s="79"/>
      <c r="Q3181" s="79"/>
      <c r="R3181" s="79"/>
      <c r="S3181" s="79"/>
      <c r="T3181" s="79"/>
    </row>
    <row r="3182" spans="2:20">
      <c r="B3182" s="79"/>
      <c r="C3182" s="79"/>
      <c r="D3182" s="79"/>
      <c r="E3182" s="79"/>
      <c r="F3182" s="79"/>
      <c r="G3182" s="79"/>
      <c r="H3182" s="79"/>
      <c r="I3182" s="79"/>
      <c r="J3182" s="79"/>
      <c r="K3182" s="79"/>
      <c r="L3182" s="79"/>
      <c r="M3182" s="79"/>
      <c r="N3182" s="79"/>
      <c r="O3182" s="79"/>
      <c r="P3182" s="79"/>
      <c r="Q3182" s="79"/>
      <c r="R3182" s="79"/>
      <c r="S3182" s="79"/>
      <c r="T3182" s="79"/>
    </row>
    <row r="3183" spans="2:20">
      <c r="B3183" s="79"/>
      <c r="C3183" s="79"/>
      <c r="D3183" s="79"/>
      <c r="E3183" s="79"/>
      <c r="F3183" s="79"/>
      <c r="G3183" s="79"/>
      <c r="H3183" s="79"/>
      <c r="I3183" s="79"/>
      <c r="J3183" s="79"/>
      <c r="K3183" s="79"/>
      <c r="L3183" s="79"/>
      <c r="M3183" s="79"/>
      <c r="N3183" s="79"/>
      <c r="O3183" s="79"/>
      <c r="P3183" s="79"/>
      <c r="Q3183" s="79"/>
      <c r="R3183" s="79"/>
      <c r="S3183" s="79"/>
      <c r="T3183" s="79"/>
    </row>
    <row r="3184" spans="2:20">
      <c r="B3184" s="79"/>
      <c r="C3184" s="79"/>
      <c r="D3184" s="79"/>
      <c r="E3184" s="79"/>
      <c r="F3184" s="79"/>
      <c r="G3184" s="79"/>
      <c r="H3184" s="79"/>
      <c r="I3184" s="79"/>
      <c r="J3184" s="79"/>
      <c r="K3184" s="79"/>
      <c r="L3184" s="79"/>
      <c r="M3184" s="79"/>
      <c r="N3184" s="79"/>
      <c r="O3184" s="79"/>
      <c r="P3184" s="79"/>
      <c r="Q3184" s="79"/>
      <c r="R3184" s="79"/>
      <c r="S3184" s="79"/>
      <c r="T3184" s="79"/>
    </row>
    <row r="3185" spans="2:20">
      <c r="B3185" s="79"/>
      <c r="C3185" s="79"/>
      <c r="D3185" s="79"/>
      <c r="E3185" s="79"/>
      <c r="F3185" s="79"/>
      <c r="G3185" s="79"/>
      <c r="H3185" s="79"/>
      <c r="I3185" s="79"/>
      <c r="J3185" s="79"/>
      <c r="K3185" s="79"/>
      <c r="L3185" s="79"/>
      <c r="M3185" s="79"/>
      <c r="N3185" s="79"/>
      <c r="O3185" s="79"/>
      <c r="P3185" s="79"/>
      <c r="Q3185" s="79"/>
      <c r="R3185" s="79"/>
      <c r="S3185" s="79"/>
      <c r="T3185" s="79"/>
    </row>
    <row r="3186" spans="2:20">
      <c r="B3186" s="79"/>
      <c r="C3186" s="79"/>
      <c r="D3186" s="79"/>
      <c r="E3186" s="79"/>
      <c r="F3186" s="79"/>
      <c r="G3186" s="79"/>
      <c r="H3186" s="79"/>
      <c r="I3186" s="79"/>
      <c r="J3186" s="79"/>
      <c r="K3186" s="79"/>
      <c r="L3186" s="79"/>
      <c r="M3186" s="79"/>
      <c r="N3186" s="79"/>
      <c r="O3186" s="79"/>
      <c r="P3186" s="79"/>
      <c r="Q3186" s="79"/>
      <c r="R3186" s="79"/>
      <c r="S3186" s="79"/>
      <c r="T3186" s="79"/>
    </row>
    <row r="3187" spans="2:20">
      <c r="B3187" s="79"/>
      <c r="C3187" s="79"/>
      <c r="D3187" s="79"/>
      <c r="E3187" s="79"/>
      <c r="F3187" s="79"/>
      <c r="G3187" s="79"/>
      <c r="H3187" s="79"/>
      <c r="I3187" s="79"/>
      <c r="J3187" s="79"/>
      <c r="K3187" s="79"/>
      <c r="L3187" s="79"/>
      <c r="M3187" s="79"/>
      <c r="N3187" s="79"/>
      <c r="O3187" s="79"/>
      <c r="P3187" s="79"/>
      <c r="Q3187" s="79"/>
      <c r="R3187" s="79"/>
      <c r="S3187" s="79"/>
      <c r="T3187" s="79"/>
    </row>
    <row r="3188" spans="2:20">
      <c r="B3188" s="79"/>
      <c r="C3188" s="79"/>
      <c r="D3188" s="79"/>
      <c r="E3188" s="79"/>
      <c r="F3188" s="79"/>
      <c r="G3188" s="79"/>
      <c r="H3188" s="79"/>
      <c r="I3188" s="79"/>
      <c r="J3188" s="79"/>
      <c r="K3188" s="79"/>
      <c r="L3188" s="79"/>
      <c r="M3188" s="79"/>
      <c r="N3188" s="79"/>
      <c r="O3188" s="79"/>
      <c r="P3188" s="79"/>
      <c r="Q3188" s="79"/>
      <c r="R3188" s="79"/>
      <c r="S3188" s="79"/>
      <c r="T3188" s="79"/>
    </row>
    <row r="3189" spans="2:20">
      <c r="B3189" s="79"/>
      <c r="C3189" s="79"/>
      <c r="D3189" s="79"/>
      <c r="E3189" s="79"/>
      <c r="F3189" s="79"/>
      <c r="G3189" s="79"/>
      <c r="H3189" s="79"/>
      <c r="I3189" s="79"/>
      <c r="J3189" s="79"/>
      <c r="K3189" s="79"/>
      <c r="L3189" s="79"/>
      <c r="M3189" s="79"/>
      <c r="N3189" s="79"/>
      <c r="O3189" s="79"/>
      <c r="P3189" s="79"/>
      <c r="Q3189" s="79"/>
      <c r="R3189" s="79"/>
      <c r="S3189" s="79"/>
      <c r="T3189" s="79"/>
    </row>
    <row r="3190" spans="2:20">
      <c r="B3190" s="79"/>
      <c r="C3190" s="79"/>
      <c r="D3190" s="79"/>
      <c r="E3190" s="79"/>
      <c r="F3190" s="79"/>
      <c r="G3190" s="79"/>
      <c r="H3190" s="79"/>
      <c r="I3190" s="79"/>
      <c r="J3190" s="79"/>
      <c r="K3190" s="79"/>
      <c r="L3190" s="79"/>
      <c r="M3190" s="79"/>
      <c r="N3190" s="79"/>
      <c r="O3190" s="79"/>
      <c r="P3190" s="79"/>
      <c r="Q3190" s="79"/>
      <c r="R3190" s="79"/>
      <c r="S3190" s="79"/>
      <c r="T3190" s="79"/>
    </row>
    <row r="3191" spans="2:20">
      <c r="B3191" s="79"/>
      <c r="C3191" s="79"/>
      <c r="D3191" s="79"/>
      <c r="E3191" s="79"/>
      <c r="F3191" s="79"/>
      <c r="G3191" s="79"/>
      <c r="H3191" s="79"/>
      <c r="I3191" s="79"/>
      <c r="J3191" s="79"/>
      <c r="K3191" s="79"/>
      <c r="L3191" s="79"/>
      <c r="M3191" s="79"/>
      <c r="N3191" s="79"/>
      <c r="O3191" s="79"/>
      <c r="P3191" s="79"/>
      <c r="Q3191" s="79"/>
      <c r="R3191" s="79"/>
      <c r="S3191" s="79"/>
      <c r="T3191" s="79"/>
    </row>
    <row r="3192" spans="2:20">
      <c r="B3192" s="79"/>
      <c r="C3192" s="79"/>
      <c r="D3192" s="79"/>
      <c r="E3192" s="79"/>
      <c r="F3192" s="79"/>
      <c r="G3192" s="79"/>
      <c r="H3192" s="79"/>
      <c r="I3192" s="79"/>
      <c r="J3192" s="79"/>
      <c r="K3192" s="79"/>
      <c r="L3192" s="79"/>
      <c r="M3192" s="79"/>
      <c r="N3192" s="79"/>
      <c r="O3192" s="79"/>
      <c r="P3192" s="79"/>
      <c r="Q3192" s="79"/>
      <c r="R3192" s="79"/>
      <c r="S3192" s="79"/>
      <c r="T3192" s="79"/>
    </row>
    <row r="3193" spans="2:20">
      <c r="B3193" s="79"/>
      <c r="C3193" s="79"/>
      <c r="D3193" s="79"/>
      <c r="E3193" s="79"/>
      <c r="F3193" s="79"/>
      <c r="G3193" s="79"/>
      <c r="H3193" s="79"/>
      <c r="I3193" s="79"/>
      <c r="J3193" s="79"/>
      <c r="K3193" s="79"/>
      <c r="L3193" s="79"/>
      <c r="M3193" s="79"/>
      <c r="N3193" s="79"/>
      <c r="O3193" s="79"/>
      <c r="P3193" s="79"/>
      <c r="Q3193" s="79"/>
      <c r="R3193" s="79"/>
      <c r="S3193" s="79"/>
      <c r="T3193" s="79"/>
    </row>
    <row r="3194" spans="2:20">
      <c r="B3194" s="79"/>
      <c r="C3194" s="79"/>
      <c r="D3194" s="79"/>
      <c r="E3194" s="79"/>
      <c r="F3194" s="79"/>
      <c r="G3194" s="79"/>
      <c r="H3194" s="79"/>
      <c r="I3194" s="79"/>
      <c r="J3194" s="79"/>
      <c r="K3194" s="79"/>
      <c r="L3194" s="79"/>
      <c r="M3194" s="79"/>
      <c r="N3194" s="79"/>
      <c r="O3194" s="79"/>
      <c r="P3194" s="79"/>
      <c r="Q3194" s="79"/>
      <c r="R3194" s="79"/>
      <c r="S3194" s="79"/>
      <c r="T3194" s="79"/>
    </row>
    <row r="3195" spans="2:20">
      <c r="B3195" s="79"/>
      <c r="C3195" s="79"/>
      <c r="D3195" s="79"/>
      <c r="E3195" s="79"/>
      <c r="F3195" s="79"/>
      <c r="G3195" s="79"/>
      <c r="H3195" s="79"/>
      <c r="I3195" s="79"/>
      <c r="J3195" s="79"/>
      <c r="K3195" s="79"/>
      <c r="L3195" s="79"/>
      <c r="M3195" s="79"/>
      <c r="N3195" s="79"/>
      <c r="O3195" s="79"/>
      <c r="P3195" s="79"/>
      <c r="Q3195" s="79"/>
      <c r="R3195" s="79"/>
      <c r="S3195" s="79"/>
      <c r="T3195" s="79"/>
    </row>
    <row r="3196" spans="2:20">
      <c r="B3196" s="79"/>
      <c r="C3196" s="79"/>
      <c r="D3196" s="79"/>
      <c r="E3196" s="79"/>
      <c r="F3196" s="79"/>
      <c r="G3196" s="79"/>
      <c r="H3196" s="79"/>
      <c r="I3196" s="79"/>
      <c r="J3196" s="79"/>
      <c r="K3196" s="79"/>
      <c r="L3196" s="79"/>
      <c r="M3196" s="79"/>
      <c r="N3196" s="79"/>
      <c r="O3196" s="79"/>
      <c r="P3196" s="79"/>
      <c r="Q3196" s="79"/>
      <c r="R3196" s="79"/>
      <c r="S3196" s="79"/>
      <c r="T3196" s="79"/>
    </row>
    <row r="3197" spans="2:20">
      <c r="B3197" s="79"/>
      <c r="C3197" s="79"/>
      <c r="D3197" s="79"/>
      <c r="E3197" s="79"/>
      <c r="F3197" s="79"/>
      <c r="G3197" s="79"/>
      <c r="H3197" s="79"/>
      <c r="I3197" s="79"/>
      <c r="J3197" s="79"/>
      <c r="K3197" s="79"/>
      <c r="L3197" s="79"/>
      <c r="M3197" s="79"/>
      <c r="N3197" s="79"/>
      <c r="O3197" s="79"/>
      <c r="P3197" s="79"/>
      <c r="Q3197" s="79"/>
      <c r="R3197" s="79"/>
      <c r="S3197" s="79"/>
      <c r="T3197" s="79"/>
    </row>
    <row r="3198" spans="2:20">
      <c r="B3198" s="79"/>
      <c r="C3198" s="79"/>
      <c r="D3198" s="79"/>
      <c r="E3198" s="79"/>
      <c r="F3198" s="79"/>
      <c r="G3198" s="79"/>
      <c r="H3198" s="79"/>
      <c r="I3198" s="79"/>
      <c r="J3198" s="79"/>
      <c r="K3198" s="79"/>
      <c r="L3198" s="79"/>
      <c r="M3198" s="79"/>
      <c r="N3198" s="79"/>
      <c r="O3198" s="79"/>
      <c r="P3198" s="79"/>
      <c r="Q3198" s="79"/>
      <c r="R3198" s="79"/>
      <c r="S3198" s="79"/>
      <c r="T3198" s="79"/>
    </row>
    <row r="3199" spans="2:20">
      <c r="B3199" s="79"/>
      <c r="C3199" s="79"/>
      <c r="D3199" s="79"/>
      <c r="E3199" s="79"/>
      <c r="F3199" s="79"/>
      <c r="G3199" s="79"/>
      <c r="H3199" s="79"/>
      <c r="I3199" s="79"/>
      <c r="J3199" s="79"/>
      <c r="K3199" s="79"/>
      <c r="L3199" s="79"/>
      <c r="M3199" s="79"/>
      <c r="N3199" s="79"/>
      <c r="O3199" s="79"/>
      <c r="P3199" s="79"/>
      <c r="Q3199" s="79"/>
      <c r="R3199" s="79"/>
      <c r="S3199" s="79"/>
      <c r="T3199" s="79"/>
    </row>
    <row r="3200" spans="2:20">
      <c r="B3200" s="79"/>
      <c r="C3200" s="79"/>
      <c r="D3200" s="79"/>
      <c r="E3200" s="79"/>
      <c r="F3200" s="79"/>
      <c r="G3200" s="79"/>
      <c r="H3200" s="79"/>
      <c r="I3200" s="79"/>
      <c r="J3200" s="79"/>
      <c r="K3200" s="79"/>
      <c r="L3200" s="79"/>
      <c r="M3200" s="79"/>
      <c r="N3200" s="79"/>
      <c r="O3200" s="79"/>
      <c r="P3200" s="79"/>
      <c r="Q3200" s="79"/>
      <c r="R3200" s="79"/>
      <c r="S3200" s="79"/>
      <c r="T3200" s="79"/>
    </row>
    <row r="3201" spans="2:20">
      <c r="B3201" s="79"/>
      <c r="C3201" s="79"/>
      <c r="D3201" s="79"/>
      <c r="E3201" s="79"/>
      <c r="F3201" s="79"/>
      <c r="G3201" s="79"/>
      <c r="H3201" s="79"/>
      <c r="I3201" s="79"/>
      <c r="J3201" s="79"/>
      <c r="K3201" s="79"/>
      <c r="L3201" s="79"/>
      <c r="M3201" s="79"/>
      <c r="N3201" s="79"/>
      <c r="O3201" s="79"/>
      <c r="P3201" s="79"/>
      <c r="Q3201" s="79"/>
      <c r="R3201" s="79"/>
      <c r="S3201" s="79"/>
      <c r="T3201" s="79"/>
    </row>
    <row r="3202" spans="2:20">
      <c r="B3202" s="79"/>
      <c r="C3202" s="79"/>
      <c r="D3202" s="79"/>
      <c r="E3202" s="79"/>
      <c r="F3202" s="79"/>
      <c r="G3202" s="79"/>
      <c r="H3202" s="79"/>
      <c r="I3202" s="79"/>
      <c r="J3202" s="79"/>
      <c r="K3202" s="79"/>
      <c r="L3202" s="79"/>
      <c r="M3202" s="79"/>
      <c r="N3202" s="79"/>
      <c r="O3202" s="79"/>
      <c r="P3202" s="79"/>
      <c r="Q3202" s="79"/>
      <c r="R3202" s="79"/>
      <c r="S3202" s="79"/>
      <c r="T3202" s="79"/>
    </row>
    <row r="3203" spans="2:20">
      <c r="B3203" s="79"/>
      <c r="C3203" s="79"/>
      <c r="D3203" s="79"/>
      <c r="E3203" s="79"/>
      <c r="F3203" s="79"/>
      <c r="G3203" s="79"/>
      <c r="H3203" s="79"/>
      <c r="I3203" s="79"/>
      <c r="J3203" s="79"/>
      <c r="K3203" s="79"/>
      <c r="L3203" s="79"/>
      <c r="M3203" s="79"/>
      <c r="N3203" s="79"/>
      <c r="O3203" s="79"/>
      <c r="P3203" s="79"/>
      <c r="Q3203" s="79"/>
      <c r="R3203" s="79"/>
      <c r="S3203" s="79"/>
      <c r="T3203" s="79"/>
    </row>
    <row r="3204" spans="2:20">
      <c r="B3204" s="79"/>
      <c r="C3204" s="79"/>
      <c r="D3204" s="79"/>
      <c r="E3204" s="79"/>
      <c r="F3204" s="79"/>
      <c r="G3204" s="79"/>
      <c r="H3204" s="79"/>
      <c r="I3204" s="79"/>
      <c r="J3204" s="79"/>
      <c r="K3204" s="79"/>
      <c r="L3204" s="79"/>
      <c r="M3204" s="79"/>
      <c r="N3204" s="79"/>
      <c r="O3204" s="79"/>
      <c r="P3204" s="79"/>
      <c r="Q3204" s="79"/>
      <c r="R3204" s="79"/>
      <c r="S3204" s="79"/>
      <c r="T3204" s="79"/>
    </row>
    <row r="3205" spans="2:20">
      <c r="B3205" s="79"/>
      <c r="C3205" s="79"/>
      <c r="D3205" s="79"/>
      <c r="E3205" s="79"/>
      <c r="F3205" s="79"/>
      <c r="G3205" s="79"/>
      <c r="H3205" s="79"/>
      <c r="I3205" s="79"/>
      <c r="J3205" s="79"/>
      <c r="K3205" s="79"/>
      <c r="L3205" s="79"/>
      <c r="M3205" s="79"/>
      <c r="N3205" s="79"/>
      <c r="O3205" s="79"/>
      <c r="P3205" s="79"/>
      <c r="Q3205" s="79"/>
      <c r="R3205" s="79"/>
      <c r="S3205" s="79"/>
      <c r="T3205" s="79"/>
    </row>
    <row r="3206" spans="2:20">
      <c r="B3206" s="79"/>
      <c r="C3206" s="79"/>
      <c r="D3206" s="79"/>
      <c r="E3206" s="79"/>
      <c r="F3206" s="79"/>
      <c r="G3206" s="79"/>
      <c r="H3206" s="79"/>
      <c r="I3206" s="79"/>
      <c r="J3206" s="79"/>
      <c r="K3206" s="79"/>
      <c r="L3206" s="79"/>
      <c r="M3206" s="79"/>
      <c r="N3206" s="79"/>
      <c r="O3206" s="79"/>
      <c r="P3206" s="79"/>
      <c r="Q3206" s="79"/>
      <c r="R3206" s="79"/>
      <c r="S3206" s="79"/>
      <c r="T3206" s="79"/>
    </row>
    <row r="3207" spans="2:20">
      <c r="B3207" s="79"/>
      <c r="C3207" s="79"/>
      <c r="D3207" s="79"/>
      <c r="E3207" s="79"/>
      <c r="F3207" s="79"/>
      <c r="G3207" s="79"/>
      <c r="H3207" s="79"/>
      <c r="I3207" s="79"/>
      <c r="J3207" s="79"/>
      <c r="K3207" s="79"/>
      <c r="L3207" s="79"/>
      <c r="M3207" s="79"/>
      <c r="N3207" s="79"/>
      <c r="O3207" s="79"/>
      <c r="P3207" s="79"/>
      <c r="Q3207" s="79"/>
      <c r="R3207" s="79"/>
      <c r="S3207" s="79"/>
      <c r="T3207" s="79"/>
    </row>
    <row r="3208" spans="2:20">
      <c r="B3208" s="79"/>
      <c r="C3208" s="79"/>
      <c r="D3208" s="79"/>
      <c r="E3208" s="79"/>
      <c r="F3208" s="79"/>
      <c r="G3208" s="79"/>
      <c r="H3208" s="79"/>
      <c r="I3208" s="79"/>
      <c r="J3208" s="79"/>
      <c r="K3208" s="79"/>
      <c r="L3208" s="79"/>
      <c r="M3208" s="79"/>
      <c r="N3208" s="79"/>
      <c r="O3208" s="79"/>
      <c r="P3208" s="79"/>
      <c r="Q3208" s="79"/>
      <c r="R3208" s="79"/>
      <c r="S3208" s="79"/>
      <c r="T3208" s="79"/>
    </row>
    <row r="3209" spans="2:20">
      <c r="B3209" s="79"/>
      <c r="C3209" s="79"/>
      <c r="D3209" s="79"/>
      <c r="E3209" s="79"/>
      <c r="F3209" s="79"/>
      <c r="G3209" s="79"/>
      <c r="H3209" s="79"/>
      <c r="I3209" s="79"/>
      <c r="J3209" s="79"/>
      <c r="K3209" s="79"/>
      <c r="L3209" s="79"/>
      <c r="M3209" s="79"/>
      <c r="N3209" s="79"/>
      <c r="O3209" s="79"/>
      <c r="P3209" s="79"/>
      <c r="Q3209" s="79"/>
      <c r="R3209" s="79"/>
      <c r="S3209" s="79"/>
      <c r="T3209" s="79"/>
    </row>
    <row r="3210" spans="2:20">
      <c r="B3210" s="79"/>
      <c r="C3210" s="79"/>
      <c r="D3210" s="79"/>
      <c r="E3210" s="79"/>
      <c r="F3210" s="79"/>
      <c r="G3210" s="79"/>
      <c r="H3210" s="79"/>
      <c r="I3210" s="79"/>
      <c r="J3210" s="79"/>
      <c r="K3210" s="79"/>
      <c r="L3210" s="79"/>
      <c r="M3210" s="79"/>
      <c r="N3210" s="79"/>
      <c r="O3210" s="79"/>
      <c r="P3210" s="79"/>
      <c r="Q3210" s="79"/>
      <c r="R3210" s="79"/>
      <c r="S3210" s="79"/>
      <c r="T3210" s="79"/>
    </row>
    <row r="3211" spans="2:20">
      <c r="B3211" s="79"/>
      <c r="C3211" s="79"/>
      <c r="D3211" s="79"/>
      <c r="E3211" s="79"/>
      <c r="F3211" s="79"/>
      <c r="G3211" s="79"/>
      <c r="H3211" s="79"/>
      <c r="I3211" s="79"/>
      <c r="J3211" s="79"/>
      <c r="K3211" s="79"/>
      <c r="L3211" s="79"/>
      <c r="M3211" s="79"/>
      <c r="N3211" s="79"/>
      <c r="O3211" s="79"/>
      <c r="P3211" s="79"/>
      <c r="Q3211" s="79"/>
      <c r="R3211" s="79"/>
      <c r="S3211" s="79"/>
      <c r="T3211" s="79"/>
    </row>
    <row r="3212" spans="2:20">
      <c r="B3212" s="79"/>
      <c r="C3212" s="79"/>
      <c r="D3212" s="79"/>
      <c r="E3212" s="79"/>
      <c r="F3212" s="79"/>
      <c r="G3212" s="79"/>
      <c r="H3212" s="79"/>
      <c r="I3212" s="79"/>
      <c r="J3212" s="79"/>
      <c r="K3212" s="79"/>
      <c r="L3212" s="79"/>
      <c r="M3212" s="79"/>
      <c r="N3212" s="79"/>
      <c r="O3212" s="79"/>
      <c r="P3212" s="79"/>
      <c r="Q3212" s="79"/>
      <c r="R3212" s="79"/>
      <c r="S3212" s="79"/>
      <c r="T3212" s="79"/>
    </row>
    <row r="3213" spans="2:20">
      <c r="B3213" s="79"/>
      <c r="C3213" s="79"/>
      <c r="D3213" s="79"/>
      <c r="E3213" s="79"/>
      <c r="F3213" s="79"/>
      <c r="G3213" s="79"/>
      <c r="H3213" s="79"/>
      <c r="I3213" s="79"/>
      <c r="J3213" s="79"/>
      <c r="K3213" s="79"/>
      <c r="L3213" s="79"/>
      <c r="M3213" s="79"/>
      <c r="N3213" s="79"/>
      <c r="O3213" s="79"/>
      <c r="P3213" s="79"/>
      <c r="Q3213" s="79"/>
      <c r="R3213" s="79"/>
      <c r="S3213" s="79"/>
      <c r="T3213" s="79"/>
    </row>
    <row r="3214" spans="2:20">
      <c r="B3214" s="79"/>
      <c r="C3214" s="79"/>
      <c r="D3214" s="79"/>
      <c r="E3214" s="79"/>
      <c r="F3214" s="79"/>
      <c r="G3214" s="79"/>
      <c r="H3214" s="79"/>
      <c r="I3214" s="79"/>
      <c r="J3214" s="79"/>
      <c r="K3214" s="79"/>
      <c r="L3214" s="79"/>
      <c r="M3214" s="79"/>
      <c r="N3214" s="79"/>
      <c r="O3214" s="79"/>
      <c r="P3214" s="79"/>
      <c r="Q3214" s="79"/>
      <c r="R3214" s="79"/>
      <c r="S3214" s="79"/>
      <c r="T3214" s="79"/>
    </row>
    <row r="3215" spans="2:20">
      <c r="B3215" s="79"/>
      <c r="C3215" s="79"/>
      <c r="D3215" s="79"/>
      <c r="E3215" s="79"/>
      <c r="F3215" s="79"/>
      <c r="G3215" s="79"/>
      <c r="H3215" s="79"/>
      <c r="I3215" s="79"/>
      <c r="J3215" s="79"/>
      <c r="K3215" s="79"/>
      <c r="L3215" s="79"/>
      <c r="M3215" s="79"/>
      <c r="N3215" s="79"/>
      <c r="O3215" s="79"/>
      <c r="P3215" s="79"/>
      <c r="Q3215" s="79"/>
      <c r="R3215" s="79"/>
      <c r="S3215" s="79"/>
      <c r="T3215" s="79"/>
    </row>
    <row r="3216" spans="2:20">
      <c r="B3216" s="79"/>
      <c r="C3216" s="79"/>
      <c r="D3216" s="79"/>
      <c r="E3216" s="79"/>
      <c r="F3216" s="79"/>
      <c r="G3216" s="79"/>
      <c r="H3216" s="79"/>
      <c r="I3216" s="79"/>
      <c r="J3216" s="79"/>
      <c r="K3216" s="79"/>
      <c r="L3216" s="79"/>
      <c r="M3216" s="79"/>
      <c r="N3216" s="79"/>
      <c r="O3216" s="79"/>
      <c r="P3216" s="79"/>
      <c r="Q3216" s="79"/>
      <c r="R3216" s="79"/>
      <c r="S3216" s="79"/>
      <c r="T3216" s="79"/>
    </row>
    <row r="3217" spans="2:20">
      <c r="B3217" s="79"/>
      <c r="C3217" s="79"/>
      <c r="D3217" s="79"/>
      <c r="E3217" s="79"/>
      <c r="F3217" s="79"/>
      <c r="G3217" s="79"/>
      <c r="H3217" s="79"/>
      <c r="I3217" s="79"/>
      <c r="J3217" s="79"/>
      <c r="K3217" s="79"/>
      <c r="L3217" s="79"/>
      <c r="M3217" s="79"/>
      <c r="N3217" s="79"/>
      <c r="O3217" s="79"/>
      <c r="P3217" s="79"/>
      <c r="Q3217" s="79"/>
      <c r="R3217" s="79"/>
      <c r="S3217" s="79"/>
      <c r="T3217" s="79"/>
    </row>
    <row r="3218" spans="2:20">
      <c r="B3218" s="79"/>
      <c r="C3218" s="79"/>
      <c r="D3218" s="79"/>
      <c r="E3218" s="79"/>
      <c r="F3218" s="79"/>
      <c r="G3218" s="79"/>
      <c r="H3218" s="79"/>
      <c r="I3218" s="79"/>
      <c r="J3218" s="79"/>
      <c r="K3218" s="79"/>
      <c r="L3218" s="79"/>
      <c r="M3218" s="79"/>
      <c r="N3218" s="79"/>
      <c r="O3218" s="79"/>
      <c r="P3218" s="79"/>
      <c r="Q3218" s="79"/>
      <c r="R3218" s="79"/>
      <c r="S3218" s="79"/>
      <c r="T3218" s="79"/>
    </row>
    <row r="3219" spans="2:20">
      <c r="B3219" s="79"/>
      <c r="C3219" s="79"/>
      <c r="D3219" s="79"/>
      <c r="E3219" s="79"/>
      <c r="F3219" s="79"/>
      <c r="G3219" s="79"/>
      <c r="H3219" s="79"/>
      <c r="I3219" s="79"/>
      <c r="J3219" s="79"/>
      <c r="K3219" s="79"/>
      <c r="L3219" s="79"/>
      <c r="M3219" s="79"/>
      <c r="N3219" s="79"/>
      <c r="O3219" s="79"/>
      <c r="P3219" s="79"/>
      <c r="Q3219" s="79"/>
      <c r="R3219" s="79"/>
      <c r="S3219" s="79"/>
      <c r="T3219" s="79"/>
    </row>
    <row r="3220" spans="2:20">
      <c r="B3220" s="79"/>
      <c r="C3220" s="79"/>
      <c r="D3220" s="79"/>
      <c r="E3220" s="79"/>
      <c r="F3220" s="79"/>
      <c r="G3220" s="79"/>
      <c r="H3220" s="79"/>
      <c r="I3220" s="79"/>
      <c r="J3220" s="79"/>
      <c r="K3220" s="79"/>
      <c r="L3220" s="79"/>
      <c r="M3220" s="79"/>
      <c r="N3220" s="79"/>
      <c r="O3220" s="79"/>
      <c r="P3220" s="79"/>
      <c r="Q3220" s="79"/>
      <c r="R3220" s="79"/>
      <c r="S3220" s="79"/>
      <c r="T3220" s="79"/>
    </row>
    <row r="3221" spans="2:20">
      <c r="B3221" s="79"/>
      <c r="C3221" s="79"/>
      <c r="D3221" s="79"/>
      <c r="E3221" s="79"/>
      <c r="F3221" s="79"/>
      <c r="G3221" s="79"/>
      <c r="H3221" s="79"/>
      <c r="I3221" s="79"/>
      <c r="J3221" s="79"/>
      <c r="K3221" s="79"/>
      <c r="L3221" s="79"/>
      <c r="M3221" s="79"/>
      <c r="N3221" s="79"/>
      <c r="O3221" s="79"/>
      <c r="P3221" s="79"/>
      <c r="Q3221" s="79"/>
      <c r="R3221" s="79"/>
      <c r="S3221" s="79"/>
      <c r="T3221" s="79"/>
    </row>
    <row r="3222" spans="2:20">
      <c r="B3222" s="79"/>
      <c r="C3222" s="79"/>
      <c r="D3222" s="79"/>
      <c r="E3222" s="79"/>
      <c r="F3222" s="79"/>
      <c r="G3222" s="79"/>
      <c r="H3222" s="79"/>
      <c r="I3222" s="79"/>
      <c r="J3222" s="79"/>
      <c r="K3222" s="79"/>
      <c r="L3222" s="79"/>
      <c r="M3222" s="79"/>
      <c r="N3222" s="79"/>
      <c r="O3222" s="79"/>
      <c r="P3222" s="79"/>
      <c r="Q3222" s="79"/>
      <c r="R3222" s="79"/>
      <c r="S3222" s="79"/>
      <c r="T3222" s="79"/>
    </row>
    <row r="3223" spans="2:20">
      <c r="B3223" s="79"/>
      <c r="C3223" s="79"/>
      <c r="D3223" s="79"/>
      <c r="E3223" s="79"/>
      <c r="F3223" s="79"/>
      <c r="G3223" s="79"/>
      <c r="H3223" s="79"/>
      <c r="I3223" s="79"/>
      <c r="J3223" s="79"/>
      <c r="K3223" s="79"/>
      <c r="L3223" s="79"/>
      <c r="M3223" s="79"/>
      <c r="N3223" s="79"/>
      <c r="O3223" s="79"/>
      <c r="P3223" s="79"/>
      <c r="Q3223" s="79"/>
      <c r="R3223" s="79"/>
      <c r="S3223" s="79"/>
      <c r="T3223" s="79"/>
    </row>
    <row r="3224" spans="2:20">
      <c r="B3224" s="79"/>
      <c r="C3224" s="79"/>
      <c r="D3224" s="79"/>
      <c r="E3224" s="79"/>
      <c r="F3224" s="79"/>
      <c r="G3224" s="79"/>
      <c r="H3224" s="79"/>
      <c r="I3224" s="79"/>
      <c r="J3224" s="79"/>
      <c r="K3224" s="79"/>
      <c r="L3224" s="79"/>
      <c r="M3224" s="79"/>
      <c r="N3224" s="79"/>
      <c r="O3224" s="79"/>
      <c r="P3224" s="79"/>
      <c r="Q3224" s="79"/>
      <c r="R3224" s="79"/>
      <c r="S3224" s="79"/>
      <c r="T3224" s="79"/>
    </row>
    <row r="3225" spans="2:20">
      <c r="B3225" s="79"/>
      <c r="C3225" s="79"/>
      <c r="D3225" s="79"/>
      <c r="E3225" s="79"/>
      <c r="F3225" s="79"/>
      <c r="G3225" s="79"/>
      <c r="H3225" s="79"/>
      <c r="I3225" s="79"/>
      <c r="J3225" s="79"/>
      <c r="K3225" s="79"/>
      <c r="L3225" s="79"/>
      <c r="M3225" s="79"/>
      <c r="N3225" s="79"/>
      <c r="O3225" s="79"/>
      <c r="P3225" s="79"/>
      <c r="Q3225" s="79"/>
      <c r="R3225" s="79"/>
      <c r="S3225" s="79"/>
      <c r="T3225" s="79"/>
    </row>
    <row r="3226" spans="2:20">
      <c r="B3226" s="79"/>
      <c r="C3226" s="79"/>
      <c r="D3226" s="79"/>
      <c r="E3226" s="79"/>
      <c r="F3226" s="79"/>
      <c r="G3226" s="79"/>
      <c r="H3226" s="79"/>
      <c r="I3226" s="79"/>
      <c r="J3226" s="79"/>
      <c r="K3226" s="79"/>
      <c r="L3226" s="79"/>
      <c r="M3226" s="79"/>
      <c r="N3226" s="79"/>
      <c r="O3226" s="79"/>
      <c r="P3226" s="79"/>
      <c r="Q3226" s="79"/>
      <c r="R3226" s="79"/>
      <c r="S3226" s="79"/>
      <c r="T3226" s="79"/>
    </row>
    <row r="3227" spans="2:20">
      <c r="B3227" s="79"/>
      <c r="C3227" s="79"/>
      <c r="D3227" s="79"/>
      <c r="E3227" s="79"/>
      <c r="F3227" s="79"/>
      <c r="G3227" s="79"/>
      <c r="H3227" s="79"/>
      <c r="I3227" s="79"/>
      <c r="J3227" s="79"/>
      <c r="K3227" s="79"/>
      <c r="L3227" s="79"/>
      <c r="M3227" s="79"/>
      <c r="N3227" s="79"/>
      <c r="O3227" s="79"/>
      <c r="P3227" s="79"/>
      <c r="Q3227" s="79"/>
      <c r="R3227" s="79"/>
      <c r="S3227" s="79"/>
      <c r="T3227" s="79"/>
    </row>
    <row r="3228" spans="2:20">
      <c r="B3228" s="79"/>
      <c r="C3228" s="79"/>
      <c r="D3228" s="79"/>
      <c r="E3228" s="79"/>
      <c r="F3228" s="79"/>
      <c r="G3228" s="79"/>
      <c r="H3228" s="79"/>
      <c r="I3228" s="79"/>
      <c r="J3228" s="79"/>
      <c r="K3228" s="79"/>
      <c r="L3228" s="79"/>
      <c r="M3228" s="79"/>
      <c r="N3228" s="79"/>
      <c r="O3228" s="79"/>
      <c r="P3228" s="79"/>
      <c r="Q3228" s="79"/>
      <c r="R3228" s="79"/>
      <c r="S3228" s="79"/>
      <c r="T3228" s="79"/>
    </row>
    <row r="3229" spans="2:20">
      <c r="B3229" s="79"/>
      <c r="C3229" s="79"/>
      <c r="D3229" s="79"/>
      <c r="E3229" s="79"/>
      <c r="F3229" s="79"/>
      <c r="G3229" s="79"/>
      <c r="H3229" s="79"/>
      <c r="I3229" s="79"/>
      <c r="J3229" s="79"/>
      <c r="K3229" s="79"/>
      <c r="L3229" s="79"/>
      <c r="M3229" s="79"/>
      <c r="N3229" s="79"/>
      <c r="O3229" s="79"/>
      <c r="P3229" s="79"/>
      <c r="Q3229" s="79"/>
      <c r="R3229" s="79"/>
      <c r="S3229" s="79"/>
      <c r="T3229" s="79"/>
    </row>
    <row r="3230" spans="2:20">
      <c r="B3230" s="79"/>
      <c r="C3230" s="79"/>
      <c r="D3230" s="79"/>
      <c r="E3230" s="79"/>
      <c r="F3230" s="79"/>
      <c r="G3230" s="79"/>
      <c r="H3230" s="79"/>
      <c r="I3230" s="79"/>
      <c r="J3230" s="79"/>
      <c r="K3230" s="79"/>
      <c r="L3230" s="79"/>
      <c r="M3230" s="79"/>
      <c r="N3230" s="79"/>
      <c r="O3230" s="79"/>
      <c r="P3230" s="79"/>
      <c r="Q3230" s="79"/>
      <c r="R3230" s="79"/>
      <c r="S3230" s="79"/>
      <c r="T3230" s="79"/>
    </row>
    <row r="3231" spans="2:20">
      <c r="B3231" s="79"/>
      <c r="C3231" s="79"/>
      <c r="D3231" s="79"/>
      <c r="E3231" s="79"/>
      <c r="F3231" s="79"/>
      <c r="G3231" s="79"/>
      <c r="H3231" s="79"/>
      <c r="I3231" s="79"/>
      <c r="J3231" s="79"/>
      <c r="K3231" s="79"/>
      <c r="L3231" s="79"/>
      <c r="M3231" s="79"/>
      <c r="N3231" s="79"/>
      <c r="O3231" s="79"/>
      <c r="P3231" s="79"/>
      <c r="Q3231" s="79"/>
      <c r="R3231" s="79"/>
      <c r="S3231" s="79"/>
      <c r="T3231" s="79"/>
    </row>
    <row r="3232" spans="2:20">
      <c r="B3232" s="79"/>
      <c r="C3232" s="79"/>
      <c r="D3232" s="79"/>
      <c r="E3232" s="79"/>
      <c r="F3232" s="79"/>
      <c r="G3232" s="79"/>
      <c r="H3232" s="79"/>
      <c r="I3232" s="79"/>
      <c r="J3232" s="79"/>
      <c r="K3232" s="79"/>
      <c r="L3232" s="79"/>
      <c r="M3232" s="79"/>
      <c r="N3232" s="79"/>
      <c r="O3232" s="79"/>
      <c r="P3232" s="79"/>
      <c r="Q3232" s="79"/>
      <c r="R3232" s="79"/>
      <c r="S3232" s="79"/>
      <c r="T3232" s="79"/>
    </row>
    <row r="3233" spans="2:20">
      <c r="B3233" s="79"/>
      <c r="C3233" s="79"/>
      <c r="D3233" s="79"/>
      <c r="E3233" s="79"/>
      <c r="F3233" s="79"/>
      <c r="G3233" s="79"/>
      <c r="H3233" s="79"/>
      <c r="I3233" s="79"/>
      <c r="J3233" s="79"/>
      <c r="K3233" s="79"/>
      <c r="L3233" s="79"/>
      <c r="M3233" s="79"/>
      <c r="N3233" s="79"/>
      <c r="O3233" s="79"/>
      <c r="P3233" s="79"/>
      <c r="Q3233" s="79"/>
      <c r="R3233" s="79"/>
      <c r="S3233" s="79"/>
      <c r="T3233" s="79"/>
    </row>
    <row r="3234" spans="2:20">
      <c r="B3234" s="79"/>
      <c r="C3234" s="79"/>
      <c r="D3234" s="79"/>
      <c r="E3234" s="79"/>
      <c r="F3234" s="79"/>
      <c r="G3234" s="79"/>
      <c r="H3234" s="79"/>
      <c r="I3234" s="79"/>
      <c r="J3234" s="79"/>
      <c r="K3234" s="79"/>
      <c r="L3234" s="79"/>
      <c r="M3234" s="79"/>
      <c r="N3234" s="79"/>
      <c r="O3234" s="79"/>
      <c r="P3234" s="79"/>
      <c r="Q3234" s="79"/>
      <c r="R3234" s="79"/>
      <c r="S3234" s="79"/>
      <c r="T3234" s="79"/>
    </row>
    <row r="3235" spans="2:20">
      <c r="B3235" s="79"/>
      <c r="C3235" s="79"/>
      <c r="D3235" s="79"/>
      <c r="E3235" s="79"/>
      <c r="F3235" s="79"/>
      <c r="G3235" s="79"/>
      <c r="H3235" s="79"/>
      <c r="I3235" s="79"/>
      <c r="J3235" s="79"/>
      <c r="K3235" s="79"/>
      <c r="L3235" s="79"/>
      <c r="M3235" s="79"/>
      <c r="N3235" s="79"/>
      <c r="O3235" s="79"/>
      <c r="P3235" s="79"/>
      <c r="Q3235" s="79"/>
      <c r="R3235" s="79"/>
      <c r="S3235" s="79"/>
      <c r="T3235" s="79"/>
    </row>
    <row r="3236" spans="2:20">
      <c r="B3236" s="79"/>
      <c r="C3236" s="79"/>
      <c r="D3236" s="79"/>
      <c r="E3236" s="79"/>
      <c r="F3236" s="79"/>
      <c r="G3236" s="79"/>
      <c r="H3236" s="79"/>
      <c r="I3236" s="79"/>
      <c r="J3236" s="79"/>
      <c r="K3236" s="79"/>
      <c r="L3236" s="79"/>
      <c r="M3236" s="79"/>
      <c r="N3236" s="79"/>
      <c r="O3236" s="79"/>
      <c r="P3236" s="79"/>
      <c r="Q3236" s="79"/>
      <c r="R3236" s="79"/>
      <c r="S3236" s="79"/>
      <c r="T3236" s="79"/>
    </row>
    <row r="3237" spans="2:20">
      <c r="B3237" s="79"/>
      <c r="C3237" s="79"/>
      <c r="D3237" s="79"/>
      <c r="E3237" s="79"/>
      <c r="F3237" s="79"/>
      <c r="G3237" s="79"/>
      <c r="H3237" s="79"/>
      <c r="I3237" s="79"/>
      <c r="J3237" s="79"/>
      <c r="K3237" s="79"/>
      <c r="L3237" s="79"/>
      <c r="M3237" s="79"/>
      <c r="N3237" s="79"/>
      <c r="O3237" s="79"/>
      <c r="P3237" s="79"/>
      <c r="Q3237" s="79"/>
      <c r="R3237" s="79"/>
      <c r="S3237" s="79"/>
      <c r="T3237" s="79"/>
    </row>
    <row r="3238" spans="2:20">
      <c r="B3238" s="79"/>
      <c r="C3238" s="79"/>
      <c r="D3238" s="79"/>
      <c r="E3238" s="79"/>
      <c r="F3238" s="79"/>
      <c r="G3238" s="79"/>
      <c r="H3238" s="79"/>
      <c r="I3238" s="79"/>
      <c r="J3238" s="79"/>
      <c r="K3238" s="79"/>
      <c r="L3238" s="79"/>
      <c r="M3238" s="79"/>
      <c r="N3238" s="79"/>
      <c r="O3238" s="79"/>
      <c r="P3238" s="79"/>
      <c r="Q3238" s="79"/>
      <c r="R3238" s="79"/>
      <c r="S3238" s="79"/>
      <c r="T3238" s="79"/>
    </row>
    <row r="3239" spans="2:20">
      <c r="B3239" s="79"/>
      <c r="C3239" s="79"/>
      <c r="D3239" s="79"/>
      <c r="E3239" s="79"/>
      <c r="F3239" s="79"/>
      <c r="G3239" s="79"/>
      <c r="H3239" s="79"/>
      <c r="I3239" s="79"/>
      <c r="J3239" s="79"/>
      <c r="K3239" s="79"/>
      <c r="L3239" s="79"/>
      <c r="M3239" s="79"/>
      <c r="N3239" s="79"/>
      <c r="O3239" s="79"/>
      <c r="P3239" s="79"/>
      <c r="Q3239" s="79"/>
      <c r="R3239" s="79"/>
      <c r="S3239" s="79"/>
      <c r="T3239" s="79"/>
    </row>
    <row r="3240" spans="2:20">
      <c r="B3240" s="79"/>
      <c r="C3240" s="79"/>
      <c r="D3240" s="79"/>
      <c r="E3240" s="79"/>
      <c r="F3240" s="79"/>
      <c r="G3240" s="79"/>
      <c r="H3240" s="79"/>
      <c r="I3240" s="79"/>
      <c r="J3240" s="79"/>
      <c r="K3240" s="79"/>
      <c r="L3240" s="79"/>
      <c r="M3240" s="79"/>
      <c r="N3240" s="79"/>
      <c r="O3240" s="79"/>
      <c r="P3240" s="79"/>
      <c r="Q3240" s="79"/>
      <c r="R3240" s="79"/>
      <c r="S3240" s="79"/>
      <c r="T3240" s="79"/>
    </row>
    <row r="3241" spans="2:20">
      <c r="B3241" s="79"/>
      <c r="C3241" s="79"/>
      <c r="D3241" s="79"/>
      <c r="E3241" s="79"/>
      <c r="F3241" s="79"/>
      <c r="G3241" s="79"/>
      <c r="H3241" s="79"/>
      <c r="I3241" s="79"/>
      <c r="J3241" s="79"/>
      <c r="K3241" s="79"/>
      <c r="L3241" s="79"/>
      <c r="M3241" s="79"/>
      <c r="N3241" s="79"/>
      <c r="O3241" s="79"/>
      <c r="P3241" s="79"/>
      <c r="Q3241" s="79"/>
      <c r="R3241" s="79"/>
      <c r="S3241" s="79"/>
      <c r="T3241" s="79"/>
    </row>
    <row r="3242" spans="2:20">
      <c r="B3242" s="79"/>
      <c r="C3242" s="79"/>
      <c r="D3242" s="79"/>
      <c r="E3242" s="79"/>
      <c r="F3242" s="79"/>
      <c r="G3242" s="79"/>
      <c r="H3242" s="79"/>
      <c r="I3242" s="79"/>
      <c r="J3242" s="79"/>
      <c r="K3242" s="79"/>
      <c r="L3242" s="79"/>
      <c r="M3242" s="79"/>
      <c r="N3242" s="79"/>
      <c r="O3242" s="79"/>
      <c r="P3242" s="79"/>
      <c r="Q3242" s="79"/>
      <c r="R3242" s="79"/>
      <c r="S3242" s="79"/>
      <c r="T3242" s="79"/>
    </row>
    <row r="3243" spans="2:20">
      <c r="B3243" s="79"/>
      <c r="C3243" s="79"/>
      <c r="D3243" s="79"/>
      <c r="E3243" s="79"/>
      <c r="F3243" s="79"/>
      <c r="G3243" s="79"/>
      <c r="H3243" s="79"/>
      <c r="I3243" s="79"/>
      <c r="J3243" s="79"/>
      <c r="K3243" s="79"/>
      <c r="L3243" s="79"/>
      <c r="M3243" s="79"/>
      <c r="N3243" s="79"/>
      <c r="O3243" s="79"/>
      <c r="P3243" s="79"/>
      <c r="Q3243" s="79"/>
      <c r="R3243" s="79"/>
      <c r="S3243" s="79"/>
      <c r="T3243" s="79"/>
    </row>
    <row r="3244" spans="2:20">
      <c r="B3244" s="79"/>
      <c r="C3244" s="79"/>
      <c r="D3244" s="79"/>
      <c r="E3244" s="79"/>
      <c r="F3244" s="79"/>
      <c r="G3244" s="79"/>
      <c r="H3244" s="79"/>
      <c r="I3244" s="79"/>
      <c r="J3244" s="79"/>
      <c r="K3244" s="79"/>
      <c r="L3244" s="79"/>
      <c r="M3244" s="79"/>
      <c r="N3244" s="79"/>
      <c r="O3244" s="79"/>
      <c r="P3244" s="79"/>
      <c r="Q3244" s="79"/>
      <c r="R3244" s="79"/>
      <c r="S3244" s="79"/>
      <c r="T3244" s="79"/>
    </row>
    <row r="3245" spans="2:20">
      <c r="B3245" s="79"/>
      <c r="C3245" s="79"/>
      <c r="D3245" s="79"/>
      <c r="E3245" s="79"/>
      <c r="F3245" s="79"/>
      <c r="G3245" s="79"/>
      <c r="H3245" s="79"/>
      <c r="I3245" s="79"/>
      <c r="J3245" s="79"/>
      <c r="K3245" s="79"/>
      <c r="L3245" s="79"/>
      <c r="M3245" s="79"/>
      <c r="N3245" s="79"/>
      <c r="O3245" s="79"/>
      <c r="P3245" s="79"/>
      <c r="Q3245" s="79"/>
      <c r="R3245" s="79"/>
      <c r="S3245" s="79"/>
      <c r="T3245" s="79"/>
    </row>
    <row r="3246" spans="2:20">
      <c r="B3246" s="79"/>
      <c r="C3246" s="79"/>
      <c r="D3246" s="79"/>
      <c r="E3246" s="79"/>
      <c r="F3246" s="79"/>
      <c r="G3246" s="79"/>
      <c r="H3246" s="79"/>
      <c r="I3246" s="79"/>
      <c r="J3246" s="79"/>
      <c r="K3246" s="79"/>
      <c r="L3246" s="79"/>
      <c r="M3246" s="79"/>
      <c r="N3246" s="79"/>
      <c r="O3246" s="79"/>
      <c r="P3246" s="79"/>
      <c r="Q3246" s="79"/>
      <c r="R3246" s="79"/>
      <c r="S3246" s="79"/>
      <c r="T3246" s="79"/>
    </row>
    <row r="3247" spans="2:20">
      <c r="B3247" s="79"/>
      <c r="C3247" s="79"/>
      <c r="D3247" s="79"/>
      <c r="E3247" s="79"/>
      <c r="F3247" s="79"/>
      <c r="G3247" s="79"/>
      <c r="H3247" s="79"/>
      <c r="I3247" s="79"/>
      <c r="J3247" s="79"/>
      <c r="K3247" s="79"/>
      <c r="L3247" s="79"/>
      <c r="M3247" s="79"/>
      <c r="N3247" s="79"/>
      <c r="O3247" s="79"/>
      <c r="P3247" s="79"/>
      <c r="Q3247" s="79"/>
      <c r="R3247" s="79"/>
      <c r="S3247" s="79"/>
      <c r="T3247" s="79"/>
    </row>
    <row r="3248" spans="2:20">
      <c r="B3248" s="79"/>
      <c r="C3248" s="79"/>
      <c r="D3248" s="79"/>
      <c r="E3248" s="79"/>
      <c r="F3248" s="79"/>
      <c r="G3248" s="79"/>
      <c r="H3248" s="79"/>
      <c r="I3248" s="79"/>
      <c r="J3248" s="79"/>
      <c r="K3248" s="79"/>
      <c r="L3248" s="79"/>
      <c r="M3248" s="79"/>
      <c r="N3248" s="79"/>
      <c r="O3248" s="79"/>
      <c r="P3248" s="79"/>
      <c r="Q3248" s="79"/>
      <c r="R3248" s="79"/>
      <c r="S3248" s="79"/>
      <c r="T3248" s="79"/>
    </row>
    <row r="3249" spans="2:20">
      <c r="B3249" s="79"/>
      <c r="C3249" s="79"/>
      <c r="D3249" s="79"/>
      <c r="E3249" s="79"/>
      <c r="F3249" s="79"/>
      <c r="G3249" s="79"/>
      <c r="H3249" s="79"/>
      <c r="I3249" s="79"/>
      <c r="J3249" s="79"/>
      <c r="K3249" s="79"/>
      <c r="L3249" s="79"/>
      <c r="M3249" s="79"/>
      <c r="N3249" s="79"/>
      <c r="O3249" s="79"/>
      <c r="P3249" s="79"/>
      <c r="Q3249" s="79"/>
      <c r="R3249" s="79"/>
      <c r="S3249" s="79"/>
      <c r="T3249" s="79"/>
    </row>
    <row r="3250" spans="2:20">
      <c r="B3250" s="79"/>
      <c r="C3250" s="79"/>
      <c r="D3250" s="79"/>
      <c r="E3250" s="79"/>
      <c r="F3250" s="79"/>
      <c r="G3250" s="79"/>
      <c r="H3250" s="79"/>
      <c r="I3250" s="79"/>
      <c r="J3250" s="79"/>
      <c r="K3250" s="79"/>
      <c r="L3250" s="79"/>
      <c r="M3250" s="79"/>
      <c r="N3250" s="79"/>
      <c r="O3250" s="79"/>
      <c r="P3250" s="79"/>
      <c r="Q3250" s="79"/>
      <c r="R3250" s="79"/>
      <c r="S3250" s="79"/>
      <c r="T3250" s="79"/>
    </row>
    <row r="3251" spans="2:20">
      <c r="B3251" s="79"/>
      <c r="C3251" s="79"/>
      <c r="D3251" s="79"/>
      <c r="E3251" s="79"/>
      <c r="F3251" s="79"/>
      <c r="G3251" s="79"/>
      <c r="H3251" s="79"/>
      <c r="I3251" s="79"/>
      <c r="J3251" s="79"/>
      <c r="K3251" s="79"/>
      <c r="L3251" s="79"/>
      <c r="M3251" s="79"/>
      <c r="N3251" s="79"/>
      <c r="O3251" s="79"/>
      <c r="P3251" s="79"/>
      <c r="Q3251" s="79"/>
      <c r="R3251" s="79"/>
      <c r="S3251" s="79"/>
      <c r="T3251" s="79"/>
    </row>
    <row r="3252" spans="2:20">
      <c r="B3252" s="79"/>
      <c r="C3252" s="79"/>
      <c r="D3252" s="79"/>
      <c r="E3252" s="79"/>
      <c r="F3252" s="79"/>
      <c r="G3252" s="79"/>
      <c r="H3252" s="79"/>
      <c r="I3252" s="79"/>
      <c r="J3252" s="79"/>
      <c r="K3252" s="79"/>
      <c r="L3252" s="79"/>
      <c r="M3252" s="79"/>
      <c r="N3252" s="79"/>
      <c r="O3252" s="79"/>
      <c r="P3252" s="79"/>
      <c r="Q3252" s="79"/>
      <c r="R3252" s="79"/>
      <c r="S3252" s="79"/>
      <c r="T3252" s="79"/>
    </row>
    <row r="3253" spans="2:20">
      <c r="B3253" s="79"/>
      <c r="C3253" s="79"/>
      <c r="D3253" s="79"/>
      <c r="E3253" s="79"/>
      <c r="F3253" s="79"/>
      <c r="G3253" s="79"/>
      <c r="H3253" s="79"/>
      <c r="I3253" s="79"/>
      <c r="J3253" s="79"/>
      <c r="K3253" s="79"/>
      <c r="L3253" s="79"/>
      <c r="M3253" s="79"/>
      <c r="N3253" s="79"/>
      <c r="O3253" s="79"/>
      <c r="P3253" s="79"/>
      <c r="Q3253" s="79"/>
      <c r="R3253" s="79"/>
      <c r="S3253" s="79"/>
      <c r="T3253" s="79"/>
    </row>
    <row r="3254" spans="2:20">
      <c r="B3254" s="79"/>
      <c r="C3254" s="79"/>
      <c r="D3254" s="79"/>
      <c r="E3254" s="79"/>
      <c r="F3254" s="79"/>
      <c r="G3254" s="79"/>
      <c r="H3254" s="79"/>
      <c r="I3254" s="79"/>
      <c r="J3254" s="79"/>
      <c r="K3254" s="79"/>
      <c r="L3254" s="79"/>
      <c r="M3254" s="79"/>
      <c r="N3254" s="79"/>
      <c r="O3254" s="79"/>
      <c r="P3254" s="79"/>
      <c r="Q3254" s="79"/>
      <c r="R3254" s="79"/>
      <c r="S3254" s="79"/>
      <c r="T3254" s="79"/>
    </row>
    <row r="3255" spans="2:20">
      <c r="B3255" s="79"/>
      <c r="C3255" s="79"/>
      <c r="D3255" s="79"/>
      <c r="E3255" s="79"/>
      <c r="F3255" s="79"/>
      <c r="G3255" s="79"/>
      <c r="H3255" s="79"/>
      <c r="I3255" s="79"/>
      <c r="J3255" s="79"/>
      <c r="K3255" s="79"/>
      <c r="L3255" s="79"/>
      <c r="M3255" s="79"/>
      <c r="N3255" s="79"/>
      <c r="O3255" s="79"/>
      <c r="P3255" s="79"/>
      <c r="Q3255" s="79"/>
      <c r="R3255" s="79"/>
      <c r="S3255" s="79"/>
      <c r="T3255" s="79"/>
    </row>
    <row r="3256" spans="2:20">
      <c r="B3256" s="79"/>
      <c r="C3256" s="79"/>
      <c r="D3256" s="79"/>
      <c r="E3256" s="79"/>
      <c r="F3256" s="79"/>
      <c r="G3256" s="79"/>
      <c r="H3256" s="79"/>
      <c r="I3256" s="79"/>
      <c r="J3256" s="79"/>
      <c r="K3256" s="79"/>
      <c r="L3256" s="79"/>
      <c r="M3256" s="79"/>
      <c r="N3256" s="79"/>
      <c r="O3256" s="79"/>
      <c r="P3256" s="79"/>
      <c r="Q3256" s="79"/>
      <c r="R3256" s="79"/>
      <c r="S3256" s="79"/>
      <c r="T3256" s="79"/>
    </row>
    <row r="3257" spans="2:20">
      <c r="B3257" s="79"/>
      <c r="C3257" s="79"/>
      <c r="D3257" s="79"/>
      <c r="E3257" s="79"/>
      <c r="F3257" s="79"/>
      <c r="G3257" s="79"/>
      <c r="H3257" s="79"/>
      <c r="I3257" s="79"/>
      <c r="J3257" s="79"/>
      <c r="K3257" s="79"/>
      <c r="L3257" s="79"/>
      <c r="M3257" s="79"/>
      <c r="N3257" s="79"/>
      <c r="O3257" s="79"/>
      <c r="P3257" s="79"/>
      <c r="Q3257" s="79"/>
      <c r="R3257" s="79"/>
      <c r="S3257" s="79"/>
      <c r="T3257" s="79"/>
    </row>
    <row r="3258" spans="2:20">
      <c r="B3258" s="79"/>
      <c r="C3258" s="79"/>
      <c r="D3258" s="79"/>
      <c r="E3258" s="79"/>
      <c r="F3258" s="79"/>
      <c r="G3258" s="79"/>
      <c r="H3258" s="79"/>
      <c r="I3258" s="79"/>
      <c r="J3258" s="79"/>
      <c r="K3258" s="79"/>
      <c r="L3258" s="79"/>
      <c r="M3258" s="79"/>
      <c r="N3258" s="79"/>
      <c r="O3258" s="79"/>
      <c r="P3258" s="79"/>
      <c r="Q3258" s="79"/>
      <c r="R3258" s="79"/>
      <c r="S3258" s="79"/>
      <c r="T3258" s="79"/>
    </row>
    <row r="3259" spans="2:20">
      <c r="B3259" s="79"/>
      <c r="C3259" s="79"/>
      <c r="D3259" s="79"/>
      <c r="E3259" s="79"/>
      <c r="F3259" s="79"/>
      <c r="G3259" s="79"/>
      <c r="H3259" s="79"/>
      <c r="I3259" s="79"/>
      <c r="J3259" s="79"/>
      <c r="K3259" s="79"/>
      <c r="L3259" s="79"/>
      <c r="M3259" s="79"/>
      <c r="N3259" s="79"/>
      <c r="O3259" s="79"/>
      <c r="P3259" s="79"/>
      <c r="Q3259" s="79"/>
      <c r="R3259" s="79"/>
      <c r="S3259" s="79"/>
      <c r="T3259" s="79"/>
    </row>
    <row r="3260" spans="2:20">
      <c r="B3260" s="79"/>
      <c r="C3260" s="79"/>
      <c r="D3260" s="79"/>
      <c r="E3260" s="79"/>
      <c r="F3260" s="79"/>
      <c r="G3260" s="79"/>
      <c r="H3260" s="79"/>
      <c r="I3260" s="79"/>
      <c r="J3260" s="79"/>
      <c r="K3260" s="79"/>
      <c r="L3260" s="79"/>
      <c r="M3260" s="79"/>
      <c r="N3260" s="79"/>
      <c r="O3260" s="79"/>
      <c r="P3260" s="79"/>
      <c r="Q3260" s="79"/>
      <c r="R3260" s="79"/>
      <c r="S3260" s="79"/>
      <c r="T3260" s="79"/>
    </row>
    <row r="3261" spans="2:20">
      <c r="B3261" s="79"/>
      <c r="C3261" s="79"/>
      <c r="D3261" s="79"/>
      <c r="E3261" s="79"/>
      <c r="F3261" s="79"/>
      <c r="G3261" s="79"/>
      <c r="H3261" s="79"/>
      <c r="I3261" s="79"/>
      <c r="J3261" s="79"/>
      <c r="K3261" s="79"/>
      <c r="L3261" s="79"/>
      <c r="M3261" s="79"/>
      <c r="N3261" s="79"/>
      <c r="O3261" s="79"/>
      <c r="P3261" s="79"/>
      <c r="Q3261" s="79"/>
      <c r="R3261" s="79"/>
      <c r="S3261" s="79"/>
      <c r="T3261" s="79"/>
    </row>
    <row r="3262" spans="2:20">
      <c r="B3262" s="79"/>
      <c r="C3262" s="79"/>
      <c r="D3262" s="79"/>
      <c r="E3262" s="79"/>
      <c r="F3262" s="79"/>
      <c r="G3262" s="79"/>
      <c r="H3262" s="79"/>
      <c r="I3262" s="79"/>
      <c r="J3262" s="79"/>
      <c r="K3262" s="79"/>
      <c r="L3262" s="79"/>
      <c r="M3262" s="79"/>
      <c r="N3262" s="79"/>
      <c r="O3262" s="79"/>
      <c r="P3262" s="79"/>
      <c r="Q3262" s="79"/>
      <c r="R3262" s="79"/>
      <c r="S3262" s="79"/>
      <c r="T3262" s="79"/>
    </row>
    <row r="3263" spans="2:20">
      <c r="B3263" s="79"/>
      <c r="C3263" s="79"/>
      <c r="D3263" s="79"/>
      <c r="E3263" s="79"/>
      <c r="F3263" s="79"/>
      <c r="G3263" s="79"/>
      <c r="H3263" s="79"/>
      <c r="I3263" s="79"/>
      <c r="J3263" s="79"/>
      <c r="K3263" s="79"/>
      <c r="L3263" s="79"/>
      <c r="M3263" s="79"/>
      <c r="N3263" s="79"/>
      <c r="O3263" s="79"/>
      <c r="P3263" s="79"/>
      <c r="Q3263" s="79"/>
      <c r="R3263" s="79"/>
      <c r="S3263" s="79"/>
      <c r="T3263" s="79"/>
    </row>
    <row r="3264" spans="2:20">
      <c r="B3264" s="79"/>
      <c r="C3264" s="79"/>
      <c r="D3264" s="79"/>
      <c r="E3264" s="79"/>
      <c r="F3264" s="79"/>
      <c r="G3264" s="79"/>
      <c r="H3264" s="79"/>
      <c r="I3264" s="79"/>
      <c r="J3264" s="79"/>
      <c r="K3264" s="79"/>
      <c r="L3264" s="79"/>
      <c r="M3264" s="79"/>
      <c r="N3264" s="79"/>
      <c r="O3264" s="79"/>
      <c r="P3264" s="79"/>
      <c r="Q3264" s="79"/>
      <c r="R3264" s="79"/>
      <c r="S3264" s="79"/>
      <c r="T3264" s="79"/>
    </row>
    <row r="3265" spans="2:20">
      <c r="B3265" s="79"/>
      <c r="C3265" s="79"/>
      <c r="D3265" s="79"/>
      <c r="E3265" s="79"/>
      <c r="F3265" s="79"/>
      <c r="G3265" s="79"/>
      <c r="H3265" s="79"/>
      <c r="I3265" s="79"/>
      <c r="J3265" s="79"/>
      <c r="K3265" s="79"/>
      <c r="L3265" s="79"/>
      <c r="M3265" s="79"/>
      <c r="N3265" s="79"/>
      <c r="O3265" s="79"/>
      <c r="P3265" s="79"/>
      <c r="Q3265" s="79"/>
      <c r="R3265" s="79"/>
      <c r="S3265" s="79"/>
      <c r="T3265" s="79"/>
    </row>
    <row r="3266" spans="2:20">
      <c r="B3266" s="79"/>
      <c r="C3266" s="79"/>
      <c r="D3266" s="79"/>
      <c r="E3266" s="79"/>
      <c r="F3266" s="79"/>
      <c r="G3266" s="79"/>
      <c r="H3266" s="79"/>
      <c r="I3266" s="79"/>
      <c r="J3266" s="79"/>
      <c r="K3266" s="79"/>
      <c r="L3266" s="79"/>
      <c r="M3266" s="79"/>
      <c r="N3266" s="79"/>
      <c r="O3266" s="79"/>
      <c r="P3266" s="79"/>
      <c r="Q3266" s="79"/>
      <c r="R3266" s="79"/>
      <c r="S3266" s="79"/>
      <c r="T3266" s="79"/>
    </row>
    <row r="3267" spans="2:20">
      <c r="B3267" s="79"/>
      <c r="C3267" s="79"/>
      <c r="D3267" s="79"/>
      <c r="E3267" s="79"/>
      <c r="F3267" s="79"/>
      <c r="G3267" s="79"/>
      <c r="H3267" s="79"/>
      <c r="I3267" s="79"/>
      <c r="J3267" s="79"/>
      <c r="K3267" s="79"/>
      <c r="L3267" s="79"/>
      <c r="M3267" s="79"/>
      <c r="N3267" s="79"/>
      <c r="O3267" s="79"/>
      <c r="P3267" s="79"/>
      <c r="Q3267" s="79"/>
      <c r="R3267" s="79"/>
      <c r="S3267" s="79"/>
      <c r="T3267" s="79"/>
    </row>
    <row r="3268" spans="2:20">
      <c r="B3268" s="79"/>
      <c r="C3268" s="79"/>
      <c r="D3268" s="79"/>
      <c r="E3268" s="79"/>
      <c r="F3268" s="79"/>
      <c r="G3268" s="79"/>
      <c r="H3268" s="79"/>
      <c r="I3268" s="79"/>
      <c r="J3268" s="79"/>
      <c r="K3268" s="79"/>
      <c r="L3268" s="79"/>
      <c r="M3268" s="79"/>
      <c r="N3268" s="79"/>
      <c r="O3268" s="79"/>
      <c r="P3268" s="79"/>
      <c r="Q3268" s="79"/>
      <c r="R3268" s="79"/>
      <c r="S3268" s="79"/>
      <c r="T3268" s="79"/>
    </row>
    <row r="3269" spans="2:20">
      <c r="B3269" s="79"/>
      <c r="C3269" s="79"/>
      <c r="D3269" s="79"/>
      <c r="E3269" s="79"/>
      <c r="F3269" s="79"/>
      <c r="G3269" s="79"/>
      <c r="H3269" s="79"/>
      <c r="I3269" s="79"/>
      <c r="J3269" s="79"/>
      <c r="K3269" s="79"/>
      <c r="L3269" s="79"/>
      <c r="M3269" s="79"/>
      <c r="N3269" s="79"/>
      <c r="O3269" s="79"/>
      <c r="P3269" s="79"/>
      <c r="Q3269" s="79"/>
      <c r="R3269" s="79"/>
      <c r="S3269" s="79"/>
      <c r="T3269" s="79"/>
    </row>
    <row r="3270" spans="2:20">
      <c r="B3270" s="79"/>
      <c r="C3270" s="79"/>
      <c r="D3270" s="79"/>
      <c r="E3270" s="79"/>
      <c r="F3270" s="79"/>
      <c r="G3270" s="79"/>
      <c r="H3270" s="79"/>
      <c r="I3270" s="79"/>
      <c r="J3270" s="79"/>
      <c r="K3270" s="79"/>
      <c r="L3270" s="79"/>
      <c r="M3270" s="79"/>
      <c r="N3270" s="79"/>
      <c r="O3270" s="79"/>
      <c r="P3270" s="79"/>
      <c r="Q3270" s="79"/>
      <c r="R3270" s="79"/>
      <c r="S3270" s="79"/>
      <c r="T3270" s="79"/>
    </row>
    <row r="3271" spans="2:20">
      <c r="B3271" s="79"/>
      <c r="C3271" s="79"/>
      <c r="D3271" s="79"/>
      <c r="E3271" s="79"/>
      <c r="F3271" s="79"/>
      <c r="G3271" s="79"/>
      <c r="H3271" s="79"/>
      <c r="I3271" s="79"/>
      <c r="J3271" s="79"/>
      <c r="K3271" s="79"/>
      <c r="L3271" s="79"/>
      <c r="M3271" s="79"/>
      <c r="N3271" s="79"/>
      <c r="O3271" s="79"/>
      <c r="P3271" s="79"/>
      <c r="Q3271" s="79"/>
      <c r="R3271" s="79"/>
      <c r="S3271" s="79"/>
      <c r="T3271" s="79"/>
    </row>
    <row r="3272" spans="2:20">
      <c r="B3272" s="79"/>
      <c r="C3272" s="79"/>
      <c r="D3272" s="79"/>
      <c r="E3272" s="79"/>
      <c r="F3272" s="79"/>
      <c r="G3272" s="79"/>
      <c r="H3272" s="79"/>
      <c r="I3272" s="79"/>
      <c r="J3272" s="79"/>
      <c r="K3272" s="79"/>
      <c r="L3272" s="79"/>
      <c r="M3272" s="79"/>
      <c r="N3272" s="79"/>
      <c r="O3272" s="79"/>
      <c r="P3272" s="79"/>
      <c r="Q3272" s="79"/>
      <c r="R3272" s="79"/>
      <c r="S3272" s="79"/>
      <c r="T3272" s="79"/>
    </row>
    <row r="3273" spans="2:20">
      <c r="B3273" s="79"/>
      <c r="C3273" s="79"/>
      <c r="D3273" s="79"/>
      <c r="E3273" s="79"/>
      <c r="F3273" s="79"/>
      <c r="G3273" s="79"/>
      <c r="H3273" s="79"/>
      <c r="I3273" s="79"/>
      <c r="J3273" s="79"/>
      <c r="K3273" s="79"/>
      <c r="L3273" s="79"/>
      <c r="M3273" s="79"/>
      <c r="N3273" s="79"/>
      <c r="O3273" s="79"/>
      <c r="P3273" s="79"/>
      <c r="Q3273" s="79"/>
      <c r="R3273" s="79"/>
      <c r="S3273" s="79"/>
      <c r="T3273" s="79"/>
    </row>
    <row r="3274" spans="2:20">
      <c r="B3274" s="79"/>
      <c r="C3274" s="79"/>
      <c r="D3274" s="79"/>
      <c r="E3274" s="79"/>
      <c r="F3274" s="79"/>
      <c r="G3274" s="79"/>
      <c r="H3274" s="79"/>
      <c r="I3274" s="79"/>
      <c r="J3274" s="79"/>
      <c r="K3274" s="79"/>
      <c r="L3274" s="79"/>
      <c r="M3274" s="79"/>
      <c r="N3274" s="79"/>
      <c r="O3274" s="79"/>
      <c r="P3274" s="79"/>
      <c r="Q3274" s="79"/>
      <c r="R3274" s="79"/>
      <c r="S3274" s="79"/>
      <c r="T3274" s="79"/>
    </row>
    <row r="3275" spans="2:20">
      <c r="B3275" s="79"/>
      <c r="C3275" s="79"/>
      <c r="D3275" s="79"/>
      <c r="E3275" s="79"/>
      <c r="F3275" s="79"/>
      <c r="G3275" s="79"/>
      <c r="H3275" s="79"/>
      <c r="I3275" s="79"/>
      <c r="J3275" s="79"/>
      <c r="K3275" s="79"/>
      <c r="L3275" s="79"/>
      <c r="M3275" s="79"/>
      <c r="N3275" s="79"/>
      <c r="O3275" s="79"/>
      <c r="P3275" s="79"/>
      <c r="Q3275" s="79"/>
      <c r="R3275" s="79"/>
      <c r="S3275" s="79"/>
      <c r="T3275" s="79"/>
    </row>
    <row r="3276" spans="2:20">
      <c r="B3276" s="79"/>
      <c r="C3276" s="79"/>
      <c r="D3276" s="79"/>
      <c r="E3276" s="79"/>
      <c r="F3276" s="79"/>
      <c r="G3276" s="79"/>
      <c r="H3276" s="79"/>
      <c r="I3276" s="79"/>
      <c r="J3276" s="79"/>
      <c r="K3276" s="79"/>
      <c r="L3276" s="79"/>
      <c r="M3276" s="79"/>
      <c r="N3276" s="79"/>
      <c r="O3276" s="79"/>
      <c r="P3276" s="79"/>
      <c r="Q3276" s="79"/>
      <c r="R3276" s="79"/>
      <c r="S3276" s="79"/>
      <c r="T3276" s="79"/>
    </row>
    <row r="3277" spans="2:20">
      <c r="B3277" s="79"/>
      <c r="C3277" s="79"/>
      <c r="D3277" s="79"/>
      <c r="E3277" s="79"/>
      <c r="F3277" s="79"/>
      <c r="G3277" s="79"/>
      <c r="H3277" s="79"/>
      <c r="I3277" s="79"/>
      <c r="J3277" s="79"/>
      <c r="K3277" s="79"/>
      <c r="L3277" s="79"/>
      <c r="M3277" s="79"/>
      <c r="N3277" s="79"/>
      <c r="O3277" s="79"/>
      <c r="P3277" s="79"/>
      <c r="Q3277" s="79"/>
      <c r="R3277" s="79"/>
      <c r="S3277" s="79"/>
      <c r="T3277" s="79"/>
    </row>
    <row r="3278" spans="2:20">
      <c r="B3278" s="79"/>
      <c r="C3278" s="79"/>
      <c r="D3278" s="79"/>
      <c r="E3278" s="79"/>
      <c r="F3278" s="79"/>
      <c r="G3278" s="79"/>
      <c r="H3278" s="79"/>
      <c r="I3278" s="79"/>
      <c r="J3278" s="79"/>
      <c r="K3278" s="79"/>
      <c r="L3278" s="79"/>
      <c r="M3278" s="79"/>
      <c r="N3278" s="79"/>
      <c r="O3278" s="79"/>
      <c r="P3278" s="79"/>
      <c r="Q3278" s="79"/>
      <c r="R3278" s="79"/>
      <c r="S3278" s="79"/>
      <c r="T3278" s="79"/>
    </row>
    <row r="3279" spans="2:20">
      <c r="B3279" s="79"/>
      <c r="C3279" s="79"/>
      <c r="D3279" s="79"/>
      <c r="E3279" s="79"/>
      <c r="F3279" s="79"/>
      <c r="G3279" s="79"/>
      <c r="H3279" s="79"/>
      <c r="I3279" s="79"/>
      <c r="J3279" s="79"/>
      <c r="K3279" s="79"/>
      <c r="L3279" s="79"/>
      <c r="M3279" s="79"/>
      <c r="N3279" s="79"/>
      <c r="O3279" s="79"/>
      <c r="P3279" s="79"/>
      <c r="Q3279" s="79"/>
      <c r="R3279" s="79"/>
      <c r="S3279" s="79"/>
      <c r="T3279" s="79"/>
    </row>
    <row r="3280" spans="2:20">
      <c r="B3280" s="79"/>
      <c r="C3280" s="79"/>
      <c r="D3280" s="79"/>
      <c r="E3280" s="79"/>
      <c r="F3280" s="79"/>
      <c r="G3280" s="79"/>
      <c r="H3280" s="79"/>
      <c r="I3280" s="79"/>
      <c r="J3280" s="79"/>
      <c r="K3280" s="79"/>
      <c r="L3280" s="79"/>
      <c r="M3280" s="79"/>
      <c r="N3280" s="79"/>
      <c r="O3280" s="79"/>
      <c r="P3280" s="79"/>
      <c r="Q3280" s="79"/>
      <c r="R3280" s="79"/>
      <c r="S3280" s="79"/>
      <c r="T3280" s="79"/>
    </row>
    <row r="3281" spans="2:20">
      <c r="B3281" s="79"/>
      <c r="C3281" s="79"/>
      <c r="D3281" s="79"/>
      <c r="E3281" s="79"/>
      <c r="F3281" s="79"/>
      <c r="G3281" s="79"/>
      <c r="H3281" s="79"/>
      <c r="I3281" s="79"/>
      <c r="J3281" s="79"/>
      <c r="K3281" s="79"/>
      <c r="L3281" s="79"/>
      <c r="M3281" s="79"/>
      <c r="N3281" s="79"/>
      <c r="O3281" s="79"/>
      <c r="P3281" s="79"/>
      <c r="Q3281" s="79"/>
      <c r="R3281" s="79"/>
      <c r="S3281" s="79"/>
      <c r="T3281" s="79"/>
    </row>
    <row r="3282" spans="2:20">
      <c r="B3282" s="79"/>
      <c r="C3282" s="79"/>
      <c r="D3282" s="79"/>
      <c r="E3282" s="79"/>
      <c r="F3282" s="79"/>
      <c r="G3282" s="79"/>
      <c r="H3282" s="79"/>
      <c r="I3282" s="79"/>
      <c r="J3282" s="79"/>
      <c r="K3282" s="79"/>
      <c r="L3282" s="79"/>
      <c r="M3282" s="79"/>
      <c r="N3282" s="79"/>
      <c r="O3282" s="79"/>
      <c r="P3282" s="79"/>
      <c r="Q3282" s="79"/>
      <c r="R3282" s="79"/>
      <c r="S3282" s="79"/>
      <c r="T3282" s="79"/>
    </row>
    <row r="3283" spans="2:20">
      <c r="B3283" s="79"/>
      <c r="C3283" s="79"/>
      <c r="D3283" s="79"/>
      <c r="E3283" s="79"/>
      <c r="F3283" s="79"/>
      <c r="G3283" s="79"/>
      <c r="H3283" s="79"/>
      <c r="I3283" s="79"/>
      <c r="J3283" s="79"/>
      <c r="K3283" s="79"/>
      <c r="L3283" s="79"/>
      <c r="M3283" s="79"/>
      <c r="N3283" s="79"/>
      <c r="O3283" s="79"/>
      <c r="P3283" s="79"/>
      <c r="Q3283" s="79"/>
      <c r="R3283" s="79"/>
      <c r="S3283" s="79"/>
      <c r="T3283" s="79"/>
    </row>
    <row r="3284" spans="2:20">
      <c r="B3284" s="79"/>
      <c r="C3284" s="79"/>
      <c r="D3284" s="79"/>
      <c r="E3284" s="79"/>
      <c r="F3284" s="79"/>
      <c r="G3284" s="79"/>
      <c r="H3284" s="79"/>
      <c r="I3284" s="79"/>
      <c r="J3284" s="79"/>
      <c r="K3284" s="79"/>
      <c r="L3284" s="79"/>
      <c r="M3284" s="79"/>
      <c r="N3284" s="79"/>
      <c r="O3284" s="79"/>
      <c r="P3284" s="79"/>
      <c r="Q3284" s="79"/>
      <c r="R3284" s="79"/>
      <c r="S3284" s="79"/>
      <c r="T3284" s="79"/>
    </row>
    <row r="3285" spans="2:20">
      <c r="B3285" s="79"/>
      <c r="C3285" s="79"/>
      <c r="D3285" s="79"/>
      <c r="E3285" s="79"/>
      <c r="F3285" s="79"/>
      <c r="G3285" s="79"/>
      <c r="H3285" s="79"/>
      <c r="I3285" s="79"/>
      <c r="J3285" s="79"/>
      <c r="K3285" s="79"/>
      <c r="L3285" s="79"/>
      <c r="M3285" s="79"/>
      <c r="N3285" s="79"/>
      <c r="O3285" s="79"/>
      <c r="P3285" s="79"/>
      <c r="Q3285" s="79"/>
      <c r="R3285" s="79"/>
      <c r="S3285" s="79"/>
      <c r="T3285" s="79"/>
    </row>
    <row r="3286" spans="2:20">
      <c r="B3286" s="79"/>
      <c r="C3286" s="79"/>
      <c r="D3286" s="79"/>
      <c r="E3286" s="79"/>
      <c r="F3286" s="79"/>
      <c r="G3286" s="79"/>
      <c r="H3286" s="79"/>
      <c r="I3286" s="79"/>
      <c r="J3286" s="79"/>
      <c r="K3286" s="79"/>
      <c r="L3286" s="79"/>
      <c r="M3286" s="79"/>
      <c r="N3286" s="79"/>
      <c r="O3286" s="79"/>
      <c r="P3286" s="79"/>
      <c r="Q3286" s="79"/>
      <c r="R3286" s="79"/>
      <c r="S3286" s="79"/>
      <c r="T3286" s="79"/>
    </row>
    <row r="3287" spans="2:20">
      <c r="B3287" s="79"/>
      <c r="C3287" s="79"/>
      <c r="D3287" s="79"/>
      <c r="E3287" s="79"/>
      <c r="F3287" s="79"/>
      <c r="G3287" s="79"/>
      <c r="H3287" s="79"/>
      <c r="I3287" s="79"/>
      <c r="J3287" s="79"/>
      <c r="K3287" s="79"/>
      <c r="L3287" s="79"/>
      <c r="M3287" s="79"/>
      <c r="N3287" s="79"/>
      <c r="O3287" s="79"/>
      <c r="P3287" s="79"/>
      <c r="Q3287" s="79"/>
      <c r="R3287" s="79"/>
      <c r="S3287" s="79"/>
      <c r="T3287" s="79"/>
    </row>
    <row r="3288" spans="2:20">
      <c r="B3288" s="79"/>
      <c r="C3288" s="79"/>
      <c r="D3288" s="79"/>
      <c r="E3288" s="79"/>
      <c r="F3288" s="79"/>
      <c r="G3288" s="79"/>
      <c r="H3288" s="79"/>
      <c r="I3288" s="79"/>
      <c r="J3288" s="79"/>
      <c r="K3288" s="79"/>
      <c r="L3288" s="79"/>
      <c r="M3288" s="79"/>
      <c r="N3288" s="79"/>
      <c r="O3288" s="79"/>
      <c r="P3288" s="79"/>
      <c r="Q3288" s="79"/>
      <c r="R3288" s="79"/>
      <c r="S3288" s="79"/>
      <c r="T3288" s="79"/>
    </row>
    <row r="3289" spans="2:20">
      <c r="B3289" s="79"/>
      <c r="C3289" s="79"/>
      <c r="D3289" s="79"/>
      <c r="E3289" s="79"/>
      <c r="F3289" s="79"/>
      <c r="G3289" s="79"/>
      <c r="H3289" s="79"/>
      <c r="I3289" s="79"/>
      <c r="J3289" s="79"/>
      <c r="K3289" s="79"/>
      <c r="L3289" s="79"/>
      <c r="M3289" s="79"/>
      <c r="N3289" s="79"/>
      <c r="O3289" s="79"/>
      <c r="P3289" s="79"/>
      <c r="Q3289" s="79"/>
      <c r="R3289" s="79"/>
      <c r="S3289" s="79"/>
      <c r="T3289" s="79"/>
    </row>
    <row r="3290" spans="2:20">
      <c r="B3290" s="79"/>
      <c r="C3290" s="79"/>
      <c r="D3290" s="79"/>
      <c r="E3290" s="79"/>
      <c r="F3290" s="79"/>
      <c r="G3290" s="79"/>
      <c r="H3290" s="79"/>
      <c r="I3290" s="79"/>
      <c r="J3290" s="79"/>
      <c r="K3290" s="79"/>
      <c r="L3290" s="79"/>
      <c r="M3290" s="79"/>
      <c r="N3290" s="79"/>
      <c r="O3290" s="79"/>
      <c r="P3290" s="79"/>
      <c r="Q3290" s="79"/>
      <c r="R3290" s="79"/>
      <c r="S3290" s="79"/>
      <c r="T3290" s="79"/>
    </row>
    <row r="3291" spans="2:20">
      <c r="B3291" s="79"/>
      <c r="C3291" s="79"/>
      <c r="D3291" s="79"/>
      <c r="E3291" s="79"/>
      <c r="F3291" s="79"/>
      <c r="G3291" s="79"/>
      <c r="H3291" s="79"/>
      <c r="I3291" s="79"/>
      <c r="J3291" s="79"/>
      <c r="K3291" s="79"/>
      <c r="L3291" s="79"/>
      <c r="M3291" s="79"/>
      <c r="N3291" s="79"/>
      <c r="O3291" s="79"/>
      <c r="P3291" s="79"/>
      <c r="Q3291" s="79"/>
      <c r="R3291" s="79"/>
      <c r="S3291" s="79"/>
      <c r="T3291" s="79"/>
    </row>
    <row r="3292" spans="2:20">
      <c r="B3292" s="79"/>
      <c r="C3292" s="79"/>
      <c r="D3292" s="79"/>
      <c r="E3292" s="79"/>
      <c r="F3292" s="79"/>
      <c r="G3292" s="79"/>
      <c r="H3292" s="79"/>
      <c r="I3292" s="79"/>
      <c r="J3292" s="79"/>
      <c r="K3292" s="79"/>
      <c r="L3292" s="79"/>
      <c r="M3292" s="79"/>
      <c r="N3292" s="79"/>
      <c r="O3292" s="79"/>
      <c r="P3292" s="79"/>
      <c r="Q3292" s="79"/>
      <c r="R3292" s="79"/>
      <c r="S3292" s="79"/>
      <c r="T3292" s="79"/>
    </row>
    <row r="3293" spans="2:20">
      <c r="B3293" s="79"/>
      <c r="C3293" s="79"/>
      <c r="D3293" s="79"/>
      <c r="E3293" s="79"/>
      <c r="F3293" s="79"/>
      <c r="G3293" s="79"/>
      <c r="H3293" s="79"/>
      <c r="I3293" s="79"/>
      <c r="J3293" s="79"/>
      <c r="K3293" s="79"/>
      <c r="L3293" s="79"/>
      <c r="M3293" s="79"/>
      <c r="N3293" s="79"/>
      <c r="O3293" s="79"/>
      <c r="P3293" s="79"/>
      <c r="Q3293" s="79"/>
      <c r="R3293" s="79"/>
      <c r="S3293" s="79"/>
      <c r="T3293" s="79"/>
    </row>
    <row r="3294" spans="2:20">
      <c r="B3294" s="79"/>
      <c r="C3294" s="79"/>
      <c r="D3294" s="79"/>
      <c r="E3294" s="79"/>
      <c r="F3294" s="79"/>
      <c r="G3294" s="79"/>
      <c r="H3294" s="79"/>
      <c r="I3294" s="79"/>
      <c r="J3294" s="79"/>
      <c r="K3294" s="79"/>
      <c r="L3294" s="79"/>
      <c r="M3294" s="79"/>
      <c r="N3294" s="79"/>
      <c r="O3294" s="79"/>
      <c r="P3294" s="79"/>
      <c r="Q3294" s="79"/>
      <c r="R3294" s="79"/>
      <c r="S3294" s="79"/>
      <c r="T3294" s="79"/>
    </row>
    <row r="3295" spans="2:20">
      <c r="B3295" s="79"/>
      <c r="C3295" s="79"/>
      <c r="D3295" s="79"/>
      <c r="E3295" s="79"/>
      <c r="F3295" s="79"/>
      <c r="G3295" s="79"/>
      <c r="H3295" s="79"/>
      <c r="I3295" s="79"/>
      <c r="J3295" s="79"/>
      <c r="K3295" s="79"/>
      <c r="L3295" s="79"/>
      <c r="M3295" s="79"/>
      <c r="N3295" s="79"/>
      <c r="O3295" s="79"/>
      <c r="P3295" s="79"/>
      <c r="Q3295" s="79"/>
      <c r="R3295" s="79"/>
      <c r="S3295" s="79"/>
      <c r="T3295" s="79"/>
    </row>
    <row r="3296" spans="2:20">
      <c r="B3296" s="79"/>
      <c r="C3296" s="79"/>
      <c r="D3296" s="79"/>
      <c r="E3296" s="79"/>
      <c r="F3296" s="79"/>
      <c r="G3296" s="79"/>
      <c r="H3296" s="79"/>
      <c r="I3296" s="79"/>
      <c r="J3296" s="79"/>
      <c r="K3296" s="79"/>
      <c r="L3296" s="79"/>
      <c r="M3296" s="79"/>
      <c r="N3296" s="79"/>
      <c r="O3296" s="79"/>
      <c r="P3296" s="79"/>
      <c r="Q3296" s="79"/>
      <c r="R3296" s="79"/>
      <c r="S3296" s="79"/>
      <c r="T3296" s="79"/>
    </row>
    <row r="3297" spans="2:20">
      <c r="B3297" s="79"/>
      <c r="C3297" s="79"/>
      <c r="D3297" s="79"/>
      <c r="E3297" s="79"/>
      <c r="F3297" s="79"/>
      <c r="G3297" s="79"/>
      <c r="H3297" s="79"/>
      <c r="I3297" s="79"/>
      <c r="J3297" s="79"/>
      <c r="K3297" s="79"/>
      <c r="L3297" s="79"/>
      <c r="M3297" s="79"/>
      <c r="N3297" s="79"/>
      <c r="O3297" s="79"/>
      <c r="P3297" s="79"/>
      <c r="Q3297" s="79"/>
      <c r="R3297" s="79"/>
      <c r="S3297" s="79"/>
      <c r="T3297" s="79"/>
    </row>
    <row r="3298" spans="2:20">
      <c r="B3298" s="79"/>
      <c r="C3298" s="79"/>
      <c r="D3298" s="79"/>
      <c r="E3298" s="79"/>
      <c r="F3298" s="79"/>
      <c r="G3298" s="79"/>
      <c r="H3298" s="79"/>
      <c r="I3298" s="79"/>
      <c r="J3298" s="79"/>
      <c r="K3298" s="79"/>
      <c r="L3298" s="79"/>
      <c r="M3298" s="79"/>
      <c r="N3298" s="79"/>
      <c r="O3298" s="79"/>
      <c r="P3298" s="79"/>
      <c r="Q3298" s="79"/>
      <c r="R3298" s="79"/>
      <c r="S3298" s="79"/>
      <c r="T3298" s="79"/>
    </row>
    <row r="3299" spans="2:20">
      <c r="B3299" s="79"/>
      <c r="C3299" s="79"/>
      <c r="D3299" s="79"/>
      <c r="E3299" s="79"/>
      <c r="F3299" s="79"/>
      <c r="G3299" s="79"/>
      <c r="H3299" s="79"/>
      <c r="I3299" s="79"/>
      <c r="J3299" s="79"/>
      <c r="K3299" s="79"/>
      <c r="L3299" s="79"/>
      <c r="M3299" s="79"/>
      <c r="N3299" s="79"/>
      <c r="O3299" s="79"/>
      <c r="P3299" s="79"/>
      <c r="Q3299" s="79"/>
      <c r="R3299" s="79"/>
      <c r="S3299" s="79"/>
      <c r="T3299" s="79"/>
    </row>
    <row r="3300" spans="2:20">
      <c r="B3300" s="79"/>
      <c r="C3300" s="79"/>
      <c r="D3300" s="79"/>
      <c r="E3300" s="79"/>
      <c r="F3300" s="79"/>
      <c r="G3300" s="79"/>
      <c r="H3300" s="79"/>
      <c r="I3300" s="79"/>
      <c r="J3300" s="79"/>
      <c r="K3300" s="79"/>
      <c r="L3300" s="79"/>
      <c r="M3300" s="79"/>
      <c r="N3300" s="79"/>
      <c r="O3300" s="79"/>
      <c r="P3300" s="79"/>
      <c r="Q3300" s="79"/>
      <c r="R3300" s="79"/>
      <c r="S3300" s="79"/>
      <c r="T3300" s="79"/>
    </row>
    <row r="3301" spans="2:20">
      <c r="B3301" s="79"/>
      <c r="C3301" s="79"/>
      <c r="D3301" s="79"/>
      <c r="E3301" s="79"/>
      <c r="F3301" s="79"/>
      <c r="G3301" s="79"/>
      <c r="H3301" s="79"/>
      <c r="I3301" s="79"/>
      <c r="J3301" s="79"/>
      <c r="K3301" s="79"/>
      <c r="L3301" s="79"/>
      <c r="M3301" s="79"/>
      <c r="N3301" s="79"/>
      <c r="O3301" s="79"/>
      <c r="P3301" s="79"/>
      <c r="Q3301" s="79"/>
      <c r="R3301" s="79"/>
      <c r="S3301" s="79"/>
      <c r="T3301" s="79"/>
    </row>
    <row r="3302" spans="2:20">
      <c r="B3302" s="79"/>
      <c r="C3302" s="79"/>
      <c r="D3302" s="79"/>
      <c r="E3302" s="79"/>
      <c r="F3302" s="79"/>
      <c r="G3302" s="79"/>
      <c r="H3302" s="79"/>
      <c r="I3302" s="79"/>
      <c r="J3302" s="79"/>
      <c r="K3302" s="79"/>
      <c r="L3302" s="79"/>
      <c r="M3302" s="79"/>
      <c r="N3302" s="79"/>
      <c r="O3302" s="79"/>
      <c r="P3302" s="79"/>
      <c r="Q3302" s="79"/>
      <c r="R3302" s="79"/>
      <c r="S3302" s="79"/>
      <c r="T3302" s="79"/>
    </row>
    <row r="3303" spans="2:20">
      <c r="B3303" s="79"/>
      <c r="C3303" s="79"/>
      <c r="D3303" s="79"/>
      <c r="E3303" s="79"/>
      <c r="F3303" s="79"/>
      <c r="G3303" s="79"/>
      <c r="H3303" s="79"/>
      <c r="I3303" s="79"/>
      <c r="J3303" s="79"/>
      <c r="K3303" s="79"/>
      <c r="L3303" s="79"/>
      <c r="M3303" s="79"/>
      <c r="N3303" s="79"/>
      <c r="O3303" s="79"/>
      <c r="P3303" s="79"/>
      <c r="Q3303" s="79"/>
      <c r="R3303" s="79"/>
      <c r="S3303" s="79"/>
      <c r="T3303" s="79"/>
    </row>
    <row r="3304" spans="2:20">
      <c r="B3304" s="79"/>
      <c r="C3304" s="79"/>
      <c r="D3304" s="79"/>
      <c r="E3304" s="79"/>
      <c r="F3304" s="79"/>
      <c r="G3304" s="79"/>
      <c r="H3304" s="79"/>
      <c r="I3304" s="79"/>
      <c r="J3304" s="79"/>
      <c r="K3304" s="79"/>
      <c r="L3304" s="79"/>
      <c r="M3304" s="79"/>
      <c r="N3304" s="79"/>
      <c r="O3304" s="79"/>
      <c r="P3304" s="79"/>
      <c r="Q3304" s="79"/>
      <c r="R3304" s="79"/>
      <c r="S3304" s="79"/>
      <c r="T3304" s="79"/>
    </row>
    <row r="3305" spans="2:20">
      <c r="B3305" s="79"/>
      <c r="C3305" s="79"/>
      <c r="D3305" s="79"/>
      <c r="E3305" s="79"/>
      <c r="F3305" s="79"/>
      <c r="G3305" s="79"/>
      <c r="H3305" s="79"/>
      <c r="I3305" s="79"/>
      <c r="J3305" s="79"/>
      <c r="K3305" s="79"/>
      <c r="L3305" s="79"/>
      <c r="M3305" s="79"/>
      <c r="N3305" s="79"/>
      <c r="O3305" s="79"/>
      <c r="P3305" s="79"/>
      <c r="Q3305" s="79"/>
      <c r="R3305" s="79"/>
      <c r="S3305" s="79"/>
      <c r="T3305" s="79"/>
    </row>
    <row r="3306" spans="2:20">
      <c r="B3306" s="79"/>
      <c r="C3306" s="79"/>
      <c r="D3306" s="79"/>
      <c r="E3306" s="79"/>
      <c r="F3306" s="79"/>
      <c r="G3306" s="79"/>
      <c r="H3306" s="79"/>
      <c r="I3306" s="79"/>
      <c r="J3306" s="79"/>
      <c r="K3306" s="79"/>
      <c r="L3306" s="79"/>
      <c r="M3306" s="79"/>
      <c r="N3306" s="79"/>
      <c r="O3306" s="79"/>
      <c r="P3306" s="79"/>
      <c r="Q3306" s="79"/>
      <c r="R3306" s="79"/>
      <c r="S3306" s="79"/>
      <c r="T3306" s="79"/>
    </row>
    <row r="3307" spans="2:20">
      <c r="B3307" s="79"/>
      <c r="C3307" s="79"/>
      <c r="D3307" s="79"/>
      <c r="E3307" s="79"/>
      <c r="F3307" s="79"/>
      <c r="G3307" s="79"/>
      <c r="H3307" s="79"/>
      <c r="I3307" s="79"/>
      <c r="J3307" s="79"/>
      <c r="K3307" s="79"/>
      <c r="L3307" s="79"/>
      <c r="M3307" s="79"/>
      <c r="N3307" s="79"/>
      <c r="O3307" s="79"/>
      <c r="P3307" s="79"/>
      <c r="Q3307" s="79"/>
      <c r="R3307" s="79"/>
      <c r="S3307" s="79"/>
      <c r="T3307" s="79"/>
    </row>
    <row r="3308" spans="2:20">
      <c r="B3308" s="79"/>
      <c r="C3308" s="79"/>
      <c r="D3308" s="79"/>
      <c r="E3308" s="79"/>
      <c r="F3308" s="79"/>
      <c r="G3308" s="79"/>
      <c r="H3308" s="79"/>
      <c r="I3308" s="79"/>
      <c r="J3308" s="79"/>
      <c r="K3308" s="79"/>
      <c r="L3308" s="79"/>
      <c r="M3308" s="79"/>
      <c r="N3308" s="79"/>
      <c r="O3308" s="79"/>
      <c r="P3308" s="79"/>
      <c r="Q3308" s="79"/>
      <c r="R3308" s="79"/>
      <c r="S3308" s="79"/>
      <c r="T3308" s="79"/>
    </row>
    <row r="3309" spans="2:20">
      <c r="B3309" s="79"/>
      <c r="C3309" s="79"/>
      <c r="D3309" s="79"/>
      <c r="E3309" s="79"/>
      <c r="F3309" s="79"/>
      <c r="G3309" s="79"/>
      <c r="H3309" s="79"/>
      <c r="I3309" s="79"/>
      <c r="J3309" s="79"/>
      <c r="K3309" s="79"/>
      <c r="L3309" s="79"/>
      <c r="M3309" s="79"/>
      <c r="N3309" s="79"/>
      <c r="O3309" s="79"/>
      <c r="P3309" s="79"/>
      <c r="Q3309" s="79"/>
      <c r="R3309" s="79"/>
      <c r="S3309" s="79"/>
      <c r="T3309" s="79"/>
    </row>
    <row r="3310" spans="2:20">
      <c r="B3310" s="79"/>
      <c r="C3310" s="79"/>
      <c r="D3310" s="79"/>
      <c r="E3310" s="79"/>
      <c r="F3310" s="79"/>
      <c r="G3310" s="79"/>
      <c r="H3310" s="79"/>
      <c r="I3310" s="79"/>
      <c r="J3310" s="79"/>
      <c r="K3310" s="79"/>
      <c r="L3310" s="79"/>
      <c r="M3310" s="79"/>
      <c r="N3310" s="79"/>
      <c r="O3310" s="79"/>
      <c r="P3310" s="79"/>
      <c r="Q3310" s="79"/>
      <c r="R3310" s="79"/>
      <c r="S3310" s="79"/>
      <c r="T3310" s="79"/>
    </row>
    <row r="3311" spans="2:20">
      <c r="B3311" s="79"/>
      <c r="C3311" s="79"/>
      <c r="D3311" s="79"/>
      <c r="E3311" s="79"/>
      <c r="F3311" s="79"/>
      <c r="G3311" s="79"/>
      <c r="H3311" s="79"/>
      <c r="I3311" s="79"/>
      <c r="J3311" s="79"/>
      <c r="K3311" s="79"/>
      <c r="L3311" s="79"/>
      <c r="M3311" s="79"/>
      <c r="N3311" s="79"/>
      <c r="O3311" s="79"/>
      <c r="P3311" s="79"/>
      <c r="Q3311" s="79"/>
      <c r="R3311" s="79"/>
      <c r="S3311" s="79"/>
      <c r="T3311" s="79"/>
    </row>
    <row r="3312" spans="2:20">
      <c r="B3312" s="79"/>
      <c r="C3312" s="79"/>
      <c r="D3312" s="79"/>
      <c r="E3312" s="79"/>
      <c r="F3312" s="79"/>
      <c r="G3312" s="79"/>
      <c r="H3312" s="79"/>
      <c r="I3312" s="79"/>
      <c r="J3312" s="79"/>
      <c r="K3312" s="79"/>
      <c r="L3312" s="79"/>
      <c r="M3312" s="79"/>
      <c r="N3312" s="79"/>
      <c r="O3312" s="79"/>
      <c r="P3312" s="79"/>
      <c r="Q3312" s="79"/>
      <c r="R3312" s="79"/>
      <c r="S3312" s="79"/>
      <c r="T3312" s="79"/>
    </row>
    <row r="3313" spans="2:20">
      <c r="B3313" s="79"/>
      <c r="C3313" s="79"/>
      <c r="D3313" s="79"/>
      <c r="E3313" s="79"/>
      <c r="F3313" s="79"/>
      <c r="G3313" s="79"/>
      <c r="H3313" s="79"/>
      <c r="I3313" s="79"/>
      <c r="J3313" s="79"/>
      <c r="K3313" s="79"/>
      <c r="L3313" s="79"/>
      <c r="M3313" s="79"/>
      <c r="N3313" s="79"/>
      <c r="O3313" s="79"/>
      <c r="P3313" s="79"/>
      <c r="Q3313" s="79"/>
      <c r="R3313" s="79"/>
      <c r="S3313" s="79"/>
      <c r="T3313" s="79"/>
    </row>
    <row r="3314" spans="2:20">
      <c r="B3314" s="79"/>
      <c r="C3314" s="79"/>
      <c r="D3314" s="79"/>
      <c r="E3314" s="79"/>
      <c r="F3314" s="79"/>
      <c r="G3314" s="79"/>
      <c r="H3314" s="79"/>
      <c r="I3314" s="79"/>
      <c r="J3314" s="79"/>
      <c r="K3314" s="79"/>
      <c r="L3314" s="79"/>
      <c r="M3314" s="79"/>
      <c r="N3314" s="79"/>
      <c r="O3314" s="79"/>
      <c r="P3314" s="79"/>
      <c r="Q3314" s="79"/>
      <c r="R3314" s="79"/>
      <c r="S3314" s="79"/>
      <c r="T3314" s="79"/>
    </row>
    <row r="3315" spans="2:20">
      <c r="B3315" s="79"/>
      <c r="C3315" s="79"/>
      <c r="D3315" s="79"/>
      <c r="E3315" s="79"/>
      <c r="F3315" s="79"/>
      <c r="G3315" s="79"/>
      <c r="H3315" s="79"/>
      <c r="I3315" s="79"/>
      <c r="J3315" s="79"/>
      <c r="K3315" s="79"/>
      <c r="L3315" s="79"/>
      <c r="M3315" s="79"/>
      <c r="N3315" s="79"/>
      <c r="O3315" s="79"/>
      <c r="P3315" s="79"/>
      <c r="Q3315" s="79"/>
      <c r="R3315" s="79"/>
      <c r="S3315" s="79"/>
      <c r="T3315" s="79"/>
    </row>
    <row r="3316" spans="2:20">
      <c r="B3316" s="79"/>
      <c r="C3316" s="79"/>
      <c r="D3316" s="79"/>
      <c r="E3316" s="79"/>
      <c r="F3316" s="79"/>
      <c r="G3316" s="79"/>
      <c r="H3316" s="79"/>
      <c r="I3316" s="79"/>
      <c r="J3316" s="79"/>
      <c r="K3316" s="79"/>
      <c r="L3316" s="79"/>
      <c r="M3316" s="79"/>
      <c r="N3316" s="79"/>
      <c r="O3316" s="79"/>
      <c r="P3316" s="79"/>
      <c r="Q3316" s="79"/>
      <c r="R3316" s="79"/>
      <c r="S3316" s="79"/>
      <c r="T3316" s="79"/>
    </row>
    <row r="3317" spans="2:20">
      <c r="B3317" s="79"/>
      <c r="C3317" s="79"/>
      <c r="D3317" s="79"/>
      <c r="E3317" s="79"/>
      <c r="F3317" s="79"/>
      <c r="G3317" s="79"/>
      <c r="H3317" s="79"/>
      <c r="I3317" s="79"/>
      <c r="J3317" s="79"/>
      <c r="K3317" s="79"/>
      <c r="L3317" s="79"/>
      <c r="M3317" s="79"/>
      <c r="N3317" s="79"/>
      <c r="O3317" s="79"/>
      <c r="P3317" s="79"/>
      <c r="Q3317" s="79"/>
      <c r="R3317" s="79"/>
      <c r="S3317" s="79"/>
      <c r="T3317" s="79"/>
    </row>
    <row r="3318" spans="2:20">
      <c r="B3318" s="79"/>
      <c r="C3318" s="79"/>
      <c r="D3318" s="79"/>
      <c r="E3318" s="79"/>
      <c r="F3318" s="79"/>
      <c r="G3318" s="79"/>
      <c r="H3318" s="79"/>
      <c r="I3318" s="79"/>
      <c r="J3318" s="79"/>
      <c r="K3318" s="79"/>
      <c r="L3318" s="79"/>
      <c r="M3318" s="79"/>
      <c r="N3318" s="79"/>
      <c r="O3318" s="79"/>
      <c r="P3318" s="79"/>
      <c r="Q3318" s="79"/>
      <c r="R3318" s="79"/>
      <c r="S3318" s="79"/>
      <c r="T3318" s="79"/>
    </row>
    <row r="3319" spans="2:20">
      <c r="B3319" s="79"/>
      <c r="C3319" s="79"/>
      <c r="D3319" s="79"/>
      <c r="E3319" s="79"/>
      <c r="F3319" s="79"/>
      <c r="G3319" s="79"/>
      <c r="H3319" s="79"/>
      <c r="I3319" s="79"/>
      <c r="J3319" s="79"/>
      <c r="K3319" s="79"/>
      <c r="L3319" s="79"/>
      <c r="M3319" s="79"/>
      <c r="N3319" s="79"/>
      <c r="O3319" s="79"/>
      <c r="P3319" s="79"/>
      <c r="Q3319" s="79"/>
      <c r="R3319" s="79"/>
      <c r="S3319" s="79"/>
      <c r="T3319" s="79"/>
    </row>
    <row r="3320" spans="2:20">
      <c r="B3320" s="79"/>
      <c r="C3320" s="79"/>
      <c r="D3320" s="79"/>
      <c r="E3320" s="79"/>
      <c r="F3320" s="79"/>
      <c r="G3320" s="79"/>
      <c r="H3320" s="79"/>
      <c r="I3320" s="79"/>
      <c r="J3320" s="79"/>
      <c r="K3320" s="79"/>
      <c r="L3320" s="79"/>
      <c r="M3320" s="79"/>
      <c r="N3320" s="79"/>
      <c r="O3320" s="79"/>
      <c r="P3320" s="79"/>
      <c r="Q3320" s="79"/>
      <c r="R3320" s="79"/>
      <c r="S3320" s="79"/>
      <c r="T3320" s="79"/>
    </row>
    <row r="3321" spans="2:20">
      <c r="B3321" s="79"/>
      <c r="C3321" s="79"/>
      <c r="D3321" s="79"/>
      <c r="E3321" s="79"/>
      <c r="F3321" s="79"/>
      <c r="G3321" s="79"/>
      <c r="H3321" s="79"/>
      <c r="I3321" s="79"/>
      <c r="J3321" s="79"/>
      <c r="K3321" s="79"/>
      <c r="L3321" s="79"/>
      <c r="M3321" s="79"/>
      <c r="N3321" s="79"/>
      <c r="O3321" s="79"/>
      <c r="P3321" s="79"/>
      <c r="Q3321" s="79"/>
      <c r="R3321" s="79"/>
      <c r="S3321" s="79"/>
      <c r="T3321" s="79"/>
    </row>
    <row r="3322" spans="2:20">
      <c r="B3322" s="79"/>
      <c r="C3322" s="79"/>
      <c r="D3322" s="79"/>
      <c r="E3322" s="79"/>
      <c r="F3322" s="79"/>
      <c r="G3322" s="79"/>
      <c r="H3322" s="79"/>
      <c r="I3322" s="79"/>
      <c r="J3322" s="79"/>
      <c r="K3322" s="79"/>
      <c r="L3322" s="79"/>
      <c r="M3322" s="79"/>
      <c r="N3322" s="79"/>
      <c r="O3322" s="79"/>
      <c r="P3322" s="79"/>
      <c r="Q3322" s="79"/>
      <c r="R3322" s="79"/>
      <c r="S3322" s="79"/>
      <c r="T3322" s="79"/>
    </row>
    <row r="3323" spans="2:20">
      <c r="B3323" s="79"/>
      <c r="C3323" s="79"/>
      <c r="D3323" s="79"/>
      <c r="E3323" s="79"/>
      <c r="F3323" s="79"/>
      <c r="G3323" s="79"/>
      <c r="H3323" s="79"/>
      <c r="I3323" s="79"/>
      <c r="J3323" s="79"/>
      <c r="K3323" s="79"/>
      <c r="L3323" s="79"/>
      <c r="M3323" s="79"/>
      <c r="N3323" s="79"/>
      <c r="O3323" s="79"/>
      <c r="P3323" s="79"/>
      <c r="Q3323" s="79"/>
      <c r="R3323" s="79"/>
      <c r="S3323" s="79"/>
      <c r="T3323" s="79"/>
    </row>
    <row r="3324" spans="2:20">
      <c r="B3324" s="79"/>
      <c r="C3324" s="79"/>
      <c r="D3324" s="79"/>
      <c r="E3324" s="79"/>
      <c r="F3324" s="79"/>
      <c r="G3324" s="79"/>
      <c r="H3324" s="79"/>
      <c r="I3324" s="79"/>
      <c r="J3324" s="79"/>
      <c r="K3324" s="79"/>
      <c r="L3324" s="79"/>
      <c r="M3324" s="79"/>
      <c r="N3324" s="79"/>
      <c r="O3324" s="79"/>
      <c r="P3324" s="79"/>
      <c r="Q3324" s="79"/>
      <c r="R3324" s="79"/>
      <c r="S3324" s="79"/>
      <c r="T3324" s="79"/>
    </row>
    <row r="3325" spans="2:20">
      <c r="B3325" s="79"/>
      <c r="C3325" s="79"/>
      <c r="D3325" s="79"/>
      <c r="E3325" s="79"/>
      <c r="F3325" s="79"/>
      <c r="G3325" s="79"/>
      <c r="H3325" s="79"/>
      <c r="I3325" s="79"/>
      <c r="J3325" s="79"/>
      <c r="K3325" s="79"/>
      <c r="L3325" s="79"/>
      <c r="M3325" s="79"/>
      <c r="N3325" s="79"/>
      <c r="O3325" s="79"/>
      <c r="P3325" s="79"/>
      <c r="Q3325" s="79"/>
      <c r="R3325" s="79"/>
      <c r="S3325" s="79"/>
      <c r="T3325" s="79"/>
    </row>
    <row r="3326" spans="2:20">
      <c r="B3326" s="79"/>
      <c r="C3326" s="79"/>
      <c r="D3326" s="79"/>
      <c r="E3326" s="79"/>
      <c r="F3326" s="79"/>
      <c r="G3326" s="79"/>
      <c r="H3326" s="79"/>
      <c r="I3326" s="79"/>
      <c r="J3326" s="79"/>
      <c r="K3326" s="79"/>
      <c r="L3326" s="79"/>
      <c r="M3326" s="79"/>
      <c r="N3326" s="79"/>
      <c r="O3326" s="79"/>
      <c r="P3326" s="79"/>
      <c r="Q3326" s="79"/>
      <c r="R3326" s="79"/>
      <c r="S3326" s="79"/>
      <c r="T3326" s="79"/>
    </row>
    <row r="3327" spans="2:20">
      <c r="B3327" s="79"/>
      <c r="C3327" s="79"/>
      <c r="D3327" s="79"/>
      <c r="E3327" s="79"/>
      <c r="F3327" s="79"/>
      <c r="G3327" s="79"/>
      <c r="H3327" s="79"/>
      <c r="I3327" s="79"/>
      <c r="J3327" s="79"/>
      <c r="K3327" s="79"/>
      <c r="L3327" s="79"/>
      <c r="M3327" s="79"/>
      <c r="N3327" s="79"/>
      <c r="O3327" s="79"/>
      <c r="P3327" s="79"/>
      <c r="Q3327" s="79"/>
      <c r="R3327" s="79"/>
      <c r="S3327" s="79"/>
      <c r="T3327" s="79"/>
    </row>
    <row r="3328" spans="2:20">
      <c r="B3328" s="79"/>
      <c r="C3328" s="79"/>
      <c r="D3328" s="79"/>
      <c r="E3328" s="79"/>
      <c r="F3328" s="79"/>
      <c r="G3328" s="79"/>
      <c r="H3328" s="79"/>
      <c r="I3328" s="79"/>
      <c r="J3328" s="79"/>
      <c r="K3328" s="79"/>
      <c r="L3328" s="79"/>
      <c r="M3328" s="79"/>
      <c r="N3328" s="79"/>
      <c r="O3328" s="79"/>
      <c r="P3328" s="79"/>
      <c r="Q3328" s="79"/>
      <c r="R3328" s="79"/>
      <c r="S3328" s="79"/>
      <c r="T3328" s="79"/>
    </row>
    <row r="3329" spans="2:20">
      <c r="B3329" s="79"/>
      <c r="C3329" s="79"/>
      <c r="D3329" s="79"/>
      <c r="E3329" s="79"/>
      <c r="F3329" s="79"/>
      <c r="G3329" s="79"/>
      <c r="H3329" s="79"/>
      <c r="I3329" s="79"/>
      <c r="J3329" s="79"/>
      <c r="K3329" s="79"/>
      <c r="L3329" s="79"/>
      <c r="M3329" s="79"/>
      <c r="N3329" s="79"/>
      <c r="O3329" s="79"/>
      <c r="P3329" s="79"/>
      <c r="Q3329" s="79"/>
      <c r="R3329" s="79"/>
      <c r="S3329" s="79"/>
      <c r="T3329" s="79"/>
    </row>
    <row r="3330" spans="2:20">
      <c r="B3330" s="79"/>
      <c r="C3330" s="79"/>
      <c r="D3330" s="79"/>
      <c r="E3330" s="79"/>
      <c r="F3330" s="79"/>
      <c r="G3330" s="79"/>
      <c r="H3330" s="79"/>
      <c r="I3330" s="79"/>
      <c r="J3330" s="79"/>
      <c r="K3330" s="79"/>
      <c r="L3330" s="79"/>
      <c r="M3330" s="79"/>
      <c r="N3330" s="79"/>
      <c r="O3330" s="79"/>
      <c r="P3330" s="79"/>
      <c r="Q3330" s="79"/>
      <c r="R3330" s="79"/>
      <c r="S3330" s="79"/>
      <c r="T3330" s="79"/>
    </row>
    <row r="3331" spans="2:20">
      <c r="B3331" s="79"/>
      <c r="C3331" s="79"/>
      <c r="D3331" s="79"/>
      <c r="E3331" s="79"/>
      <c r="F3331" s="79"/>
      <c r="G3331" s="79"/>
      <c r="H3331" s="79"/>
      <c r="I3331" s="79"/>
      <c r="J3331" s="79"/>
      <c r="K3331" s="79"/>
      <c r="L3331" s="79"/>
      <c r="M3331" s="79"/>
      <c r="N3331" s="79"/>
      <c r="O3331" s="79"/>
      <c r="P3331" s="79"/>
      <c r="Q3331" s="79"/>
      <c r="R3331" s="79"/>
      <c r="S3331" s="79"/>
      <c r="T3331" s="79"/>
    </row>
    <row r="3332" spans="2:20">
      <c r="B3332" s="79"/>
      <c r="C3332" s="79"/>
      <c r="D3332" s="79"/>
      <c r="E3332" s="79"/>
      <c r="F3332" s="79"/>
      <c r="G3332" s="79"/>
      <c r="H3332" s="79"/>
      <c r="I3332" s="79"/>
      <c r="J3332" s="79"/>
      <c r="K3332" s="79"/>
      <c r="L3332" s="79"/>
      <c r="M3332" s="79"/>
      <c r="N3332" s="79"/>
      <c r="O3332" s="79"/>
      <c r="P3332" s="79"/>
      <c r="Q3332" s="79"/>
      <c r="R3332" s="79"/>
      <c r="S3332" s="79"/>
      <c r="T3332" s="79"/>
    </row>
    <row r="3333" spans="2:20">
      <c r="B3333" s="79"/>
      <c r="C3333" s="79"/>
      <c r="D3333" s="79"/>
      <c r="E3333" s="79"/>
      <c r="F3333" s="79"/>
      <c r="G3333" s="79"/>
      <c r="H3333" s="79"/>
      <c r="I3333" s="79"/>
      <c r="J3333" s="79"/>
      <c r="K3333" s="79"/>
      <c r="L3333" s="79"/>
      <c r="M3333" s="79"/>
      <c r="N3333" s="79"/>
      <c r="O3333" s="79"/>
      <c r="P3333" s="79"/>
      <c r="Q3333" s="79"/>
      <c r="R3333" s="79"/>
      <c r="S3333" s="79"/>
      <c r="T3333" s="79"/>
    </row>
    <row r="3334" spans="2:20">
      <c r="B3334" s="79"/>
      <c r="C3334" s="79"/>
      <c r="D3334" s="79"/>
      <c r="E3334" s="79"/>
      <c r="F3334" s="79"/>
      <c r="G3334" s="79"/>
      <c r="H3334" s="79"/>
      <c r="I3334" s="79"/>
      <c r="J3334" s="79"/>
      <c r="K3334" s="79"/>
      <c r="L3334" s="79"/>
      <c r="M3334" s="79"/>
      <c r="N3334" s="79"/>
      <c r="O3334" s="79"/>
      <c r="P3334" s="79"/>
      <c r="Q3334" s="79"/>
      <c r="R3334" s="79"/>
      <c r="S3334" s="79"/>
      <c r="T3334" s="79"/>
    </row>
    <row r="3335" spans="2:20">
      <c r="B3335" s="79"/>
      <c r="C3335" s="79"/>
      <c r="D3335" s="79"/>
      <c r="E3335" s="79"/>
      <c r="F3335" s="79"/>
      <c r="G3335" s="79"/>
      <c r="H3335" s="79"/>
      <c r="I3335" s="79"/>
      <c r="J3335" s="79"/>
      <c r="K3335" s="79"/>
      <c r="L3335" s="79"/>
      <c r="M3335" s="79"/>
      <c r="N3335" s="79"/>
      <c r="O3335" s="79"/>
      <c r="P3335" s="79"/>
      <c r="Q3335" s="79"/>
      <c r="R3335" s="79"/>
      <c r="S3335" s="79"/>
      <c r="T3335" s="79"/>
    </row>
    <row r="3336" spans="2:20">
      <c r="B3336" s="79"/>
      <c r="C3336" s="79"/>
      <c r="D3336" s="79"/>
      <c r="E3336" s="79"/>
      <c r="F3336" s="79"/>
      <c r="G3336" s="79"/>
      <c r="H3336" s="79"/>
      <c r="I3336" s="79"/>
      <c r="J3336" s="79"/>
      <c r="K3336" s="79"/>
      <c r="L3336" s="79"/>
      <c r="M3336" s="79"/>
      <c r="N3336" s="79"/>
      <c r="O3336" s="79"/>
      <c r="P3336" s="79"/>
      <c r="Q3336" s="79"/>
      <c r="R3336" s="79"/>
      <c r="S3336" s="79"/>
      <c r="T3336" s="79"/>
    </row>
    <row r="3337" spans="2:20">
      <c r="B3337" s="79"/>
      <c r="C3337" s="79"/>
      <c r="D3337" s="79"/>
      <c r="E3337" s="79"/>
      <c r="F3337" s="79"/>
      <c r="G3337" s="79"/>
      <c r="H3337" s="79"/>
      <c r="I3337" s="79"/>
      <c r="J3337" s="79"/>
      <c r="K3337" s="79"/>
      <c r="L3337" s="79"/>
      <c r="M3337" s="79"/>
      <c r="N3337" s="79"/>
      <c r="O3337" s="79"/>
      <c r="P3337" s="79"/>
      <c r="Q3337" s="79"/>
      <c r="R3337" s="79"/>
      <c r="S3337" s="79"/>
      <c r="T3337" s="79"/>
    </row>
    <row r="3338" spans="2:20">
      <c r="B3338" s="79"/>
      <c r="C3338" s="79"/>
      <c r="D3338" s="79"/>
      <c r="E3338" s="79"/>
      <c r="F3338" s="79"/>
      <c r="G3338" s="79"/>
      <c r="H3338" s="79"/>
      <c r="I3338" s="79"/>
      <c r="J3338" s="79"/>
      <c r="K3338" s="79"/>
      <c r="L3338" s="79"/>
      <c r="M3338" s="79"/>
      <c r="N3338" s="79"/>
      <c r="O3338" s="79"/>
      <c r="P3338" s="79"/>
      <c r="Q3338" s="79"/>
      <c r="R3338" s="79"/>
      <c r="S3338" s="79"/>
      <c r="T3338" s="79"/>
    </row>
    <row r="3339" spans="2:20">
      <c r="B3339" s="79"/>
      <c r="C3339" s="79"/>
      <c r="D3339" s="79"/>
      <c r="E3339" s="79"/>
      <c r="F3339" s="79"/>
      <c r="G3339" s="79"/>
      <c r="H3339" s="79"/>
      <c r="I3339" s="79"/>
      <c r="J3339" s="79"/>
      <c r="K3339" s="79"/>
      <c r="L3339" s="79"/>
      <c r="M3339" s="79"/>
      <c r="N3339" s="79"/>
      <c r="O3339" s="79"/>
      <c r="P3339" s="79"/>
      <c r="Q3339" s="79"/>
      <c r="R3339" s="79"/>
      <c r="S3339" s="79"/>
      <c r="T3339" s="79"/>
    </row>
    <row r="3340" spans="2:20">
      <c r="B3340" s="79"/>
      <c r="C3340" s="79"/>
      <c r="D3340" s="79"/>
      <c r="E3340" s="79"/>
      <c r="F3340" s="79"/>
      <c r="G3340" s="79"/>
      <c r="H3340" s="79"/>
      <c r="I3340" s="79"/>
      <c r="J3340" s="79"/>
      <c r="K3340" s="79"/>
      <c r="L3340" s="79"/>
      <c r="M3340" s="79"/>
      <c r="N3340" s="79"/>
      <c r="O3340" s="79"/>
      <c r="P3340" s="79"/>
      <c r="Q3340" s="79"/>
      <c r="R3340" s="79"/>
      <c r="S3340" s="79"/>
      <c r="T3340" s="79"/>
    </row>
    <row r="3341" spans="2:20">
      <c r="B3341" s="79"/>
      <c r="C3341" s="79"/>
      <c r="D3341" s="79"/>
      <c r="E3341" s="79"/>
      <c r="F3341" s="79"/>
      <c r="G3341" s="79"/>
      <c r="H3341" s="79"/>
      <c r="I3341" s="79"/>
      <c r="J3341" s="79"/>
      <c r="K3341" s="79"/>
      <c r="L3341" s="79"/>
      <c r="M3341" s="79"/>
      <c r="N3341" s="79"/>
      <c r="O3341" s="79"/>
      <c r="P3341" s="79"/>
      <c r="Q3341" s="79"/>
      <c r="R3341" s="79"/>
      <c r="S3341" s="79"/>
      <c r="T3341" s="79"/>
    </row>
    <row r="3342" spans="2:20">
      <c r="B3342" s="79"/>
      <c r="C3342" s="79"/>
      <c r="D3342" s="79"/>
      <c r="E3342" s="79"/>
      <c r="F3342" s="79"/>
      <c r="G3342" s="79"/>
      <c r="H3342" s="79"/>
      <c r="I3342" s="79"/>
      <c r="J3342" s="79"/>
      <c r="K3342" s="79"/>
      <c r="L3342" s="79"/>
      <c r="M3342" s="79"/>
      <c r="N3342" s="79"/>
      <c r="O3342" s="79"/>
      <c r="P3342" s="79"/>
      <c r="Q3342" s="79"/>
      <c r="R3342" s="79"/>
      <c r="S3342" s="79"/>
      <c r="T3342" s="79"/>
    </row>
    <row r="3343" spans="2:20">
      <c r="B3343" s="79"/>
      <c r="C3343" s="79"/>
      <c r="D3343" s="79"/>
      <c r="E3343" s="79"/>
      <c r="F3343" s="79"/>
      <c r="G3343" s="79"/>
      <c r="H3343" s="79"/>
      <c r="I3343" s="79"/>
      <c r="J3343" s="79"/>
      <c r="K3343" s="79"/>
      <c r="L3343" s="79"/>
      <c r="M3343" s="79"/>
      <c r="N3343" s="79"/>
      <c r="O3343" s="79"/>
      <c r="P3343" s="79"/>
      <c r="Q3343" s="79"/>
      <c r="R3343" s="79"/>
      <c r="S3343" s="79"/>
      <c r="T3343" s="79"/>
    </row>
    <row r="3344" spans="2:20">
      <c r="B3344" s="79"/>
      <c r="C3344" s="79"/>
      <c r="D3344" s="79"/>
      <c r="E3344" s="79"/>
      <c r="F3344" s="79"/>
      <c r="G3344" s="79"/>
      <c r="H3344" s="79"/>
      <c r="I3344" s="79"/>
      <c r="J3344" s="79"/>
      <c r="K3344" s="79"/>
      <c r="L3344" s="79"/>
      <c r="M3344" s="79"/>
      <c r="N3344" s="79"/>
      <c r="O3344" s="79"/>
      <c r="P3344" s="79"/>
      <c r="Q3344" s="79"/>
      <c r="R3344" s="79"/>
      <c r="S3344" s="79"/>
      <c r="T3344" s="79"/>
    </row>
    <row r="3345" spans="2:20">
      <c r="B3345" s="79"/>
      <c r="C3345" s="79"/>
      <c r="D3345" s="79"/>
      <c r="E3345" s="79"/>
      <c r="F3345" s="79"/>
      <c r="G3345" s="79"/>
      <c r="H3345" s="79"/>
      <c r="I3345" s="79"/>
      <c r="J3345" s="79"/>
      <c r="K3345" s="79"/>
      <c r="L3345" s="79"/>
      <c r="M3345" s="79"/>
      <c r="N3345" s="79"/>
      <c r="O3345" s="79"/>
      <c r="P3345" s="79"/>
      <c r="Q3345" s="79"/>
      <c r="R3345" s="79"/>
      <c r="S3345" s="79"/>
      <c r="T3345" s="79"/>
    </row>
    <row r="3346" spans="2:20">
      <c r="B3346" s="79"/>
      <c r="C3346" s="79"/>
      <c r="D3346" s="79"/>
      <c r="E3346" s="79"/>
      <c r="F3346" s="79"/>
      <c r="G3346" s="79"/>
      <c r="H3346" s="79"/>
      <c r="I3346" s="79"/>
      <c r="J3346" s="79"/>
      <c r="K3346" s="79"/>
      <c r="L3346" s="79"/>
      <c r="M3346" s="79"/>
      <c r="N3346" s="79"/>
      <c r="O3346" s="79"/>
      <c r="P3346" s="79"/>
      <c r="Q3346" s="79"/>
      <c r="R3346" s="79"/>
      <c r="S3346" s="79"/>
      <c r="T3346" s="79"/>
    </row>
    <row r="3347" spans="2:20">
      <c r="B3347" s="79"/>
      <c r="C3347" s="79"/>
      <c r="D3347" s="79"/>
      <c r="E3347" s="79"/>
      <c r="F3347" s="79"/>
      <c r="G3347" s="79"/>
      <c r="H3347" s="79"/>
      <c r="I3347" s="79"/>
      <c r="J3347" s="79"/>
      <c r="K3347" s="79"/>
      <c r="L3347" s="79"/>
      <c r="M3347" s="79"/>
      <c r="N3347" s="79"/>
      <c r="O3347" s="79"/>
      <c r="P3347" s="79"/>
      <c r="Q3347" s="79"/>
      <c r="R3347" s="79"/>
      <c r="S3347" s="79"/>
      <c r="T3347" s="79"/>
    </row>
    <row r="3348" spans="2:20">
      <c r="B3348" s="79"/>
      <c r="C3348" s="79"/>
      <c r="D3348" s="79"/>
      <c r="E3348" s="79"/>
      <c r="F3348" s="79"/>
      <c r="G3348" s="79"/>
      <c r="H3348" s="79"/>
      <c r="I3348" s="79"/>
      <c r="J3348" s="79"/>
      <c r="K3348" s="79"/>
      <c r="L3348" s="79"/>
      <c r="M3348" s="79"/>
      <c r="N3348" s="79"/>
      <c r="O3348" s="79"/>
      <c r="P3348" s="79"/>
      <c r="Q3348" s="79"/>
      <c r="R3348" s="79"/>
      <c r="S3348" s="79"/>
      <c r="T3348" s="79"/>
    </row>
    <row r="3349" spans="2:20">
      <c r="B3349" s="79"/>
      <c r="C3349" s="79"/>
      <c r="D3349" s="79"/>
      <c r="E3349" s="79"/>
      <c r="F3349" s="79"/>
      <c r="G3349" s="79"/>
      <c r="H3349" s="79"/>
      <c r="I3349" s="79"/>
      <c r="J3349" s="79"/>
      <c r="K3349" s="79"/>
      <c r="L3349" s="79"/>
      <c r="M3349" s="79"/>
      <c r="N3349" s="79"/>
      <c r="O3349" s="79"/>
      <c r="P3349" s="79"/>
      <c r="Q3349" s="79"/>
      <c r="R3349" s="79"/>
      <c r="S3349" s="79"/>
      <c r="T3349" s="79"/>
    </row>
    <row r="3350" spans="2:20">
      <c r="B3350" s="79"/>
      <c r="C3350" s="79"/>
      <c r="D3350" s="79"/>
      <c r="E3350" s="79"/>
      <c r="F3350" s="79"/>
      <c r="G3350" s="79"/>
      <c r="H3350" s="79"/>
      <c r="I3350" s="79"/>
      <c r="J3350" s="79"/>
      <c r="K3350" s="79"/>
      <c r="L3350" s="79"/>
      <c r="M3350" s="79"/>
      <c r="N3350" s="79"/>
      <c r="O3350" s="79"/>
      <c r="P3350" s="79"/>
      <c r="Q3350" s="79"/>
      <c r="R3350" s="79"/>
      <c r="S3350" s="79"/>
      <c r="T3350" s="79"/>
    </row>
    <row r="3351" spans="2:20">
      <c r="B3351" s="79"/>
      <c r="C3351" s="79"/>
      <c r="D3351" s="79"/>
      <c r="E3351" s="79"/>
      <c r="F3351" s="79"/>
      <c r="G3351" s="79"/>
      <c r="H3351" s="79"/>
      <c r="I3351" s="79"/>
      <c r="J3351" s="79"/>
      <c r="K3351" s="79"/>
      <c r="L3351" s="79"/>
      <c r="M3351" s="79"/>
      <c r="N3351" s="79"/>
      <c r="O3351" s="79"/>
      <c r="P3351" s="79"/>
      <c r="Q3351" s="79"/>
      <c r="R3351" s="79"/>
      <c r="S3351" s="79"/>
      <c r="T3351" s="79"/>
    </row>
    <row r="3352" spans="2:20">
      <c r="B3352" s="79"/>
      <c r="C3352" s="79"/>
      <c r="D3352" s="79"/>
      <c r="E3352" s="79"/>
      <c r="F3352" s="79"/>
      <c r="G3352" s="79"/>
      <c r="H3352" s="79"/>
      <c r="I3352" s="79"/>
      <c r="J3352" s="79"/>
      <c r="K3352" s="79"/>
      <c r="L3352" s="79"/>
      <c r="M3352" s="79"/>
      <c r="N3352" s="79"/>
      <c r="O3352" s="79"/>
      <c r="P3352" s="79"/>
      <c r="Q3352" s="79"/>
      <c r="R3352" s="79"/>
      <c r="S3352" s="79"/>
      <c r="T3352" s="79"/>
    </row>
    <row r="3353" spans="2:20">
      <c r="B3353" s="79"/>
      <c r="C3353" s="79"/>
      <c r="D3353" s="79"/>
      <c r="E3353" s="79"/>
      <c r="F3353" s="79"/>
      <c r="G3353" s="79"/>
      <c r="H3353" s="79"/>
      <c r="I3353" s="79"/>
      <c r="J3353" s="79"/>
      <c r="K3353" s="79"/>
      <c r="L3353" s="79"/>
      <c r="M3353" s="79"/>
      <c r="N3353" s="79"/>
      <c r="O3353" s="79"/>
      <c r="P3353" s="79"/>
      <c r="Q3353" s="79"/>
      <c r="R3353" s="79"/>
      <c r="S3353" s="79"/>
      <c r="T3353" s="79"/>
    </row>
    <row r="3354" spans="2:20">
      <c r="B3354" s="79"/>
      <c r="C3354" s="79"/>
      <c r="D3354" s="79"/>
      <c r="E3354" s="79"/>
      <c r="F3354" s="79"/>
      <c r="G3354" s="79"/>
      <c r="H3354" s="79"/>
      <c r="I3354" s="79"/>
      <c r="J3354" s="79"/>
      <c r="K3354" s="79"/>
      <c r="L3354" s="79"/>
      <c r="M3354" s="79"/>
      <c r="N3354" s="79"/>
      <c r="O3354" s="79"/>
      <c r="P3354" s="79"/>
      <c r="Q3354" s="79"/>
      <c r="R3354" s="79"/>
      <c r="S3354" s="79"/>
      <c r="T3354" s="79"/>
    </row>
    <row r="3355" spans="2:20">
      <c r="B3355" s="79"/>
      <c r="C3355" s="79"/>
      <c r="D3355" s="79"/>
      <c r="E3355" s="79"/>
      <c r="F3355" s="79"/>
      <c r="G3355" s="79"/>
      <c r="H3355" s="79"/>
      <c r="I3355" s="79"/>
      <c r="J3355" s="79"/>
      <c r="K3355" s="79"/>
      <c r="L3355" s="79"/>
      <c r="M3355" s="79"/>
      <c r="N3355" s="79"/>
      <c r="O3355" s="79"/>
      <c r="P3355" s="79"/>
      <c r="Q3355" s="79"/>
      <c r="R3355" s="79"/>
      <c r="S3355" s="79"/>
      <c r="T3355" s="79"/>
    </row>
    <row r="3356" spans="2:20">
      <c r="B3356" s="79"/>
      <c r="C3356" s="79"/>
      <c r="D3356" s="79"/>
      <c r="E3356" s="79"/>
      <c r="F3356" s="79"/>
      <c r="G3356" s="79"/>
      <c r="H3356" s="79"/>
      <c r="I3356" s="79"/>
      <c r="J3356" s="79"/>
      <c r="K3356" s="79"/>
      <c r="L3356" s="79"/>
      <c r="M3356" s="79"/>
      <c r="N3356" s="79"/>
      <c r="O3356" s="79"/>
      <c r="P3356" s="79"/>
      <c r="Q3356" s="79"/>
      <c r="R3356" s="79"/>
      <c r="S3356" s="79"/>
      <c r="T3356" s="79"/>
    </row>
    <row r="3357" spans="2:20">
      <c r="B3357" s="79"/>
      <c r="C3357" s="79"/>
      <c r="D3357" s="79"/>
      <c r="E3357" s="79"/>
      <c r="F3357" s="79"/>
      <c r="G3357" s="79"/>
      <c r="H3357" s="79"/>
      <c r="I3357" s="79"/>
      <c r="J3357" s="79"/>
      <c r="K3357" s="79"/>
      <c r="L3357" s="79"/>
      <c r="M3357" s="79"/>
      <c r="N3357" s="79"/>
      <c r="O3357" s="79"/>
      <c r="P3357" s="79"/>
      <c r="Q3357" s="79"/>
      <c r="R3357" s="79"/>
      <c r="S3357" s="79"/>
      <c r="T3357" s="79"/>
    </row>
    <row r="3358" spans="2:20">
      <c r="B3358" s="79"/>
      <c r="C3358" s="79"/>
      <c r="D3358" s="79"/>
      <c r="E3358" s="79"/>
      <c r="F3358" s="79"/>
      <c r="G3358" s="79"/>
      <c r="H3358" s="79"/>
      <c r="I3358" s="79"/>
      <c r="J3358" s="79"/>
      <c r="K3358" s="79"/>
      <c r="L3358" s="79"/>
      <c r="M3358" s="79"/>
      <c r="N3358" s="79"/>
      <c r="O3358" s="79"/>
      <c r="P3358" s="79"/>
      <c r="Q3358" s="79"/>
      <c r="R3358" s="79"/>
      <c r="S3358" s="79"/>
      <c r="T3358" s="79"/>
    </row>
    <row r="3359" spans="2:20">
      <c r="B3359" s="79"/>
      <c r="C3359" s="79"/>
      <c r="D3359" s="79"/>
      <c r="E3359" s="79"/>
      <c r="F3359" s="79"/>
      <c r="G3359" s="79"/>
      <c r="H3359" s="79"/>
      <c r="I3359" s="79"/>
      <c r="J3359" s="79"/>
      <c r="K3359" s="79"/>
      <c r="L3359" s="79"/>
      <c r="M3359" s="79"/>
      <c r="N3359" s="79"/>
      <c r="O3359" s="79"/>
      <c r="P3359" s="79"/>
      <c r="Q3359" s="79"/>
      <c r="R3359" s="79"/>
      <c r="S3359" s="79"/>
      <c r="T3359" s="79"/>
    </row>
    <row r="3360" spans="2:20">
      <c r="B3360" s="79"/>
      <c r="C3360" s="79"/>
      <c r="D3360" s="79"/>
      <c r="E3360" s="79"/>
      <c r="F3360" s="79"/>
      <c r="G3360" s="79"/>
      <c r="H3360" s="79"/>
      <c r="I3360" s="79"/>
      <c r="J3360" s="79"/>
      <c r="K3360" s="79"/>
      <c r="L3360" s="79"/>
      <c r="M3360" s="79"/>
      <c r="N3360" s="79"/>
      <c r="O3360" s="79"/>
      <c r="P3360" s="79"/>
      <c r="Q3360" s="79"/>
      <c r="R3360" s="79"/>
      <c r="S3360" s="79"/>
      <c r="T3360" s="79"/>
    </row>
    <row r="3361" spans="2:20">
      <c r="B3361" s="79"/>
      <c r="C3361" s="79"/>
      <c r="D3361" s="79"/>
      <c r="E3361" s="79"/>
      <c r="F3361" s="79"/>
      <c r="G3361" s="79"/>
      <c r="H3361" s="79"/>
      <c r="I3361" s="79"/>
      <c r="J3361" s="79"/>
      <c r="K3361" s="79"/>
      <c r="L3361" s="79"/>
      <c r="M3361" s="79"/>
      <c r="N3361" s="79"/>
      <c r="O3361" s="79"/>
      <c r="P3361" s="79"/>
      <c r="Q3361" s="79"/>
      <c r="R3361" s="79"/>
      <c r="S3361" s="79"/>
      <c r="T3361" s="79"/>
    </row>
    <row r="3362" spans="2:20">
      <c r="B3362" s="79"/>
      <c r="C3362" s="79"/>
      <c r="D3362" s="79"/>
      <c r="E3362" s="79"/>
      <c r="F3362" s="79"/>
      <c r="G3362" s="79"/>
      <c r="H3362" s="79"/>
      <c r="I3362" s="79"/>
      <c r="J3362" s="79"/>
      <c r="K3362" s="79"/>
      <c r="L3362" s="79"/>
      <c r="M3362" s="79"/>
      <c r="N3362" s="79"/>
      <c r="O3362" s="79"/>
      <c r="P3362" s="79"/>
      <c r="Q3362" s="79"/>
      <c r="R3362" s="79"/>
      <c r="S3362" s="79"/>
      <c r="T3362" s="79"/>
    </row>
    <row r="3363" spans="2:20">
      <c r="B3363" s="79"/>
      <c r="C3363" s="79"/>
      <c r="D3363" s="79"/>
      <c r="E3363" s="79"/>
      <c r="F3363" s="79"/>
      <c r="G3363" s="79"/>
      <c r="H3363" s="79"/>
      <c r="I3363" s="79"/>
      <c r="J3363" s="79"/>
      <c r="K3363" s="79"/>
      <c r="L3363" s="79"/>
      <c r="M3363" s="79"/>
      <c r="N3363" s="79"/>
      <c r="O3363" s="79"/>
      <c r="P3363" s="79"/>
      <c r="Q3363" s="79"/>
      <c r="R3363" s="79"/>
      <c r="S3363" s="79"/>
      <c r="T3363" s="79"/>
    </row>
    <row r="3364" spans="2:20">
      <c r="B3364" s="79"/>
      <c r="C3364" s="79"/>
      <c r="D3364" s="79"/>
      <c r="E3364" s="79"/>
      <c r="F3364" s="79"/>
      <c r="G3364" s="79"/>
      <c r="H3364" s="79"/>
      <c r="I3364" s="79"/>
      <c r="J3364" s="79"/>
      <c r="K3364" s="79"/>
      <c r="L3364" s="79"/>
      <c r="M3364" s="79"/>
      <c r="N3364" s="79"/>
      <c r="O3364" s="79"/>
      <c r="P3364" s="79"/>
      <c r="Q3364" s="79"/>
      <c r="R3364" s="79"/>
      <c r="S3364" s="79"/>
      <c r="T3364" s="79"/>
    </row>
    <row r="3365" spans="2:20">
      <c r="B3365" s="79"/>
      <c r="C3365" s="79"/>
      <c r="D3365" s="79"/>
      <c r="E3365" s="79"/>
      <c r="F3365" s="79"/>
      <c r="G3365" s="79"/>
      <c r="H3365" s="79"/>
      <c r="I3365" s="79"/>
      <c r="J3365" s="79"/>
      <c r="K3365" s="79"/>
      <c r="L3365" s="79"/>
      <c r="M3365" s="79"/>
      <c r="N3365" s="79"/>
      <c r="O3365" s="79"/>
      <c r="P3365" s="79"/>
      <c r="Q3365" s="79"/>
      <c r="R3365" s="79"/>
      <c r="S3365" s="79"/>
      <c r="T3365" s="79"/>
    </row>
    <row r="3366" spans="2:20">
      <c r="B3366" s="79"/>
      <c r="C3366" s="79"/>
      <c r="D3366" s="79"/>
      <c r="E3366" s="79"/>
      <c r="F3366" s="79"/>
      <c r="G3366" s="79"/>
      <c r="H3366" s="79"/>
      <c r="I3366" s="79"/>
      <c r="J3366" s="79"/>
      <c r="K3366" s="79"/>
      <c r="L3366" s="79"/>
      <c r="M3366" s="79"/>
      <c r="N3366" s="79"/>
      <c r="O3366" s="79"/>
      <c r="P3366" s="79"/>
      <c r="Q3366" s="79"/>
      <c r="R3366" s="79"/>
      <c r="S3366" s="79"/>
      <c r="T3366" s="79"/>
    </row>
    <row r="3367" spans="2:20">
      <c r="B3367" s="79"/>
      <c r="C3367" s="79"/>
      <c r="D3367" s="79"/>
      <c r="E3367" s="79"/>
      <c r="F3367" s="79"/>
      <c r="G3367" s="79"/>
      <c r="H3367" s="79"/>
      <c r="I3367" s="79"/>
      <c r="J3367" s="79"/>
      <c r="K3367" s="79"/>
      <c r="L3367" s="79"/>
      <c r="M3367" s="79"/>
      <c r="N3367" s="79"/>
      <c r="O3367" s="79"/>
      <c r="P3367" s="79"/>
      <c r="Q3367" s="79"/>
      <c r="R3367" s="79"/>
      <c r="S3367" s="79"/>
      <c r="T3367" s="79"/>
    </row>
    <row r="3368" spans="2:20">
      <c r="B3368" s="79"/>
      <c r="C3368" s="79"/>
      <c r="D3368" s="79"/>
      <c r="E3368" s="79"/>
      <c r="F3368" s="79"/>
      <c r="G3368" s="79"/>
      <c r="H3368" s="79"/>
      <c r="I3368" s="79"/>
      <c r="J3368" s="79"/>
      <c r="K3368" s="79"/>
      <c r="L3368" s="79"/>
      <c r="M3368" s="79"/>
      <c r="N3368" s="79"/>
      <c r="O3368" s="79"/>
      <c r="P3368" s="79"/>
      <c r="Q3368" s="79"/>
      <c r="R3368" s="79"/>
      <c r="S3368" s="79"/>
      <c r="T3368" s="79"/>
    </row>
    <row r="3369" spans="2:20">
      <c r="B3369" s="79"/>
      <c r="C3369" s="79"/>
      <c r="D3369" s="79"/>
      <c r="E3369" s="79"/>
      <c r="F3369" s="79"/>
      <c r="G3369" s="79"/>
      <c r="H3369" s="79"/>
      <c r="I3369" s="79"/>
      <c r="J3369" s="79"/>
      <c r="K3369" s="79"/>
      <c r="L3369" s="79"/>
      <c r="M3369" s="79"/>
      <c r="N3369" s="79"/>
      <c r="O3369" s="79"/>
      <c r="P3369" s="79"/>
      <c r="Q3369" s="79"/>
      <c r="R3369" s="79"/>
      <c r="S3369" s="79"/>
      <c r="T3369" s="79"/>
    </row>
    <row r="3370" spans="2:20">
      <c r="B3370" s="79"/>
      <c r="C3370" s="79"/>
      <c r="D3370" s="79"/>
      <c r="E3370" s="79"/>
      <c r="F3370" s="79"/>
      <c r="G3370" s="79"/>
      <c r="H3370" s="79"/>
      <c r="I3370" s="79"/>
      <c r="J3370" s="79"/>
      <c r="K3370" s="79"/>
      <c r="L3370" s="79"/>
      <c r="M3370" s="79"/>
      <c r="N3370" s="79"/>
      <c r="O3370" s="79"/>
      <c r="P3370" s="79"/>
      <c r="Q3370" s="79"/>
      <c r="R3370" s="79"/>
      <c r="S3370" s="79"/>
      <c r="T3370" s="79"/>
    </row>
    <row r="3371" spans="2:20">
      <c r="B3371" s="79"/>
      <c r="C3371" s="79"/>
      <c r="D3371" s="79"/>
      <c r="E3371" s="79"/>
      <c r="F3371" s="79"/>
      <c r="G3371" s="79"/>
      <c r="H3371" s="79"/>
      <c r="I3371" s="79"/>
      <c r="J3371" s="79"/>
      <c r="K3371" s="79"/>
      <c r="L3371" s="79"/>
      <c r="M3371" s="79"/>
      <c r="N3371" s="79"/>
      <c r="O3371" s="79"/>
      <c r="P3371" s="79"/>
      <c r="Q3371" s="79"/>
      <c r="R3371" s="79"/>
      <c r="S3371" s="79"/>
      <c r="T3371" s="79"/>
    </row>
    <row r="3372" spans="2:20">
      <c r="B3372" s="79"/>
      <c r="C3372" s="79"/>
      <c r="D3372" s="79"/>
      <c r="E3372" s="79"/>
      <c r="F3372" s="79"/>
      <c r="G3372" s="79"/>
      <c r="H3372" s="79"/>
      <c r="I3372" s="79"/>
      <c r="J3372" s="79"/>
      <c r="K3372" s="79"/>
      <c r="L3372" s="79"/>
      <c r="M3372" s="79"/>
      <c r="N3372" s="79"/>
      <c r="O3372" s="79"/>
      <c r="P3372" s="79"/>
      <c r="Q3372" s="79"/>
      <c r="R3372" s="79"/>
      <c r="S3372" s="79"/>
      <c r="T3372" s="79"/>
    </row>
    <row r="3373" spans="2:20">
      <c r="B3373" s="79"/>
      <c r="C3373" s="79"/>
      <c r="D3373" s="79"/>
      <c r="E3373" s="79"/>
      <c r="F3373" s="79"/>
      <c r="G3373" s="79"/>
      <c r="H3373" s="79"/>
      <c r="I3373" s="79"/>
      <c r="J3373" s="79"/>
      <c r="K3373" s="79"/>
      <c r="L3373" s="79"/>
      <c r="M3373" s="79"/>
      <c r="N3373" s="79"/>
      <c r="O3373" s="79"/>
      <c r="P3373" s="79"/>
      <c r="Q3373" s="79"/>
      <c r="R3373" s="79"/>
      <c r="S3373" s="79"/>
      <c r="T3373" s="79"/>
    </row>
    <row r="3374" spans="2:20">
      <c r="B3374" s="79"/>
      <c r="C3374" s="79"/>
      <c r="D3374" s="79"/>
      <c r="E3374" s="79"/>
      <c r="F3374" s="79"/>
      <c r="G3374" s="79"/>
      <c r="H3374" s="79"/>
      <c r="I3374" s="79"/>
      <c r="J3374" s="79"/>
      <c r="K3374" s="79"/>
      <c r="L3374" s="79"/>
      <c r="M3374" s="79"/>
      <c r="N3374" s="79"/>
      <c r="O3374" s="79"/>
      <c r="P3374" s="79"/>
      <c r="Q3374" s="79"/>
      <c r="R3374" s="79"/>
      <c r="S3374" s="79"/>
      <c r="T3374" s="79"/>
    </row>
    <row r="3375" spans="2:20">
      <c r="B3375" s="79"/>
      <c r="C3375" s="79"/>
      <c r="D3375" s="79"/>
      <c r="E3375" s="79"/>
      <c r="F3375" s="79"/>
      <c r="G3375" s="79"/>
      <c r="H3375" s="79"/>
      <c r="I3375" s="79"/>
      <c r="J3375" s="79"/>
      <c r="K3375" s="79"/>
      <c r="L3375" s="79"/>
      <c r="M3375" s="79"/>
      <c r="N3375" s="79"/>
      <c r="O3375" s="79"/>
      <c r="P3375" s="79"/>
      <c r="Q3375" s="79"/>
      <c r="R3375" s="79"/>
      <c r="S3375" s="79"/>
      <c r="T3375" s="79"/>
    </row>
    <row r="3376" spans="2:20">
      <c r="B3376" s="79"/>
      <c r="C3376" s="79"/>
      <c r="D3376" s="79"/>
      <c r="E3376" s="79"/>
      <c r="F3376" s="79"/>
      <c r="G3376" s="79"/>
      <c r="H3376" s="79"/>
      <c r="I3376" s="79"/>
      <c r="J3376" s="79"/>
      <c r="K3376" s="79"/>
      <c r="L3376" s="79"/>
      <c r="M3376" s="79"/>
      <c r="N3376" s="79"/>
      <c r="O3376" s="79"/>
      <c r="P3376" s="79"/>
      <c r="Q3376" s="79"/>
      <c r="R3376" s="79"/>
      <c r="S3376" s="79"/>
      <c r="T3376" s="79"/>
    </row>
    <row r="3377" spans="2:20">
      <c r="B3377" s="79"/>
      <c r="C3377" s="79"/>
      <c r="D3377" s="79"/>
      <c r="E3377" s="79"/>
      <c r="F3377" s="79"/>
      <c r="G3377" s="79"/>
      <c r="H3377" s="79"/>
      <c r="I3377" s="79"/>
      <c r="J3377" s="79"/>
      <c r="K3377" s="79"/>
      <c r="L3377" s="79"/>
      <c r="M3377" s="79"/>
      <c r="N3377" s="79"/>
      <c r="O3377" s="79"/>
      <c r="P3377" s="79"/>
      <c r="Q3377" s="79"/>
      <c r="R3377" s="79"/>
      <c r="S3377" s="79"/>
      <c r="T3377" s="79"/>
    </row>
    <row r="3378" spans="2:20">
      <c r="B3378" s="79"/>
      <c r="C3378" s="79"/>
      <c r="D3378" s="79"/>
      <c r="E3378" s="79"/>
      <c r="F3378" s="79"/>
      <c r="G3378" s="79"/>
      <c r="H3378" s="79"/>
      <c r="I3378" s="79"/>
      <c r="J3378" s="79"/>
      <c r="K3378" s="79"/>
      <c r="L3378" s="79"/>
      <c r="M3378" s="79"/>
      <c r="N3378" s="79"/>
      <c r="O3378" s="79"/>
      <c r="P3378" s="79"/>
      <c r="Q3378" s="79"/>
      <c r="R3378" s="79"/>
      <c r="S3378" s="79"/>
      <c r="T3378" s="79"/>
    </row>
    <row r="3379" spans="2:20">
      <c r="B3379" s="79"/>
      <c r="C3379" s="79"/>
      <c r="D3379" s="79"/>
      <c r="E3379" s="79"/>
      <c r="F3379" s="79"/>
      <c r="G3379" s="79"/>
      <c r="H3379" s="79"/>
      <c r="I3379" s="79"/>
      <c r="J3379" s="79"/>
      <c r="K3379" s="79"/>
      <c r="L3379" s="79"/>
      <c r="M3379" s="79"/>
      <c r="N3379" s="79"/>
      <c r="O3379" s="79"/>
      <c r="P3379" s="79"/>
      <c r="Q3379" s="79"/>
      <c r="R3379" s="79"/>
      <c r="S3379" s="79"/>
      <c r="T3379" s="79"/>
    </row>
    <row r="3380" spans="2:20">
      <c r="B3380" s="79"/>
      <c r="C3380" s="79"/>
      <c r="D3380" s="79"/>
      <c r="E3380" s="79"/>
      <c r="F3380" s="79"/>
      <c r="G3380" s="79"/>
      <c r="H3380" s="79"/>
      <c r="I3380" s="79"/>
      <c r="J3380" s="79"/>
      <c r="K3380" s="79"/>
      <c r="L3380" s="79"/>
      <c r="M3380" s="79"/>
      <c r="N3380" s="79"/>
      <c r="O3380" s="79"/>
      <c r="P3380" s="79"/>
      <c r="Q3380" s="79"/>
      <c r="R3380" s="79"/>
      <c r="S3380" s="79"/>
      <c r="T3380" s="79"/>
    </row>
    <row r="3381" spans="2:20">
      <c r="B3381" s="79"/>
      <c r="C3381" s="79"/>
      <c r="D3381" s="79"/>
      <c r="E3381" s="79"/>
      <c r="F3381" s="79"/>
      <c r="G3381" s="79"/>
      <c r="H3381" s="79"/>
      <c r="I3381" s="79"/>
      <c r="J3381" s="79"/>
      <c r="K3381" s="79"/>
      <c r="L3381" s="79"/>
      <c r="M3381" s="79"/>
      <c r="N3381" s="79"/>
      <c r="O3381" s="79"/>
      <c r="P3381" s="79"/>
      <c r="Q3381" s="79"/>
      <c r="R3381" s="79"/>
      <c r="S3381" s="79"/>
      <c r="T3381" s="79"/>
    </row>
    <row r="3382" spans="2:20">
      <c r="B3382" s="79"/>
      <c r="C3382" s="79"/>
      <c r="D3382" s="79"/>
      <c r="E3382" s="79"/>
      <c r="F3382" s="79"/>
      <c r="G3382" s="79"/>
      <c r="H3382" s="79"/>
      <c r="I3382" s="79"/>
      <c r="J3382" s="79"/>
      <c r="K3382" s="79"/>
      <c r="L3382" s="79"/>
      <c r="M3382" s="79"/>
      <c r="N3382" s="79"/>
      <c r="O3382" s="79"/>
      <c r="P3382" s="79"/>
      <c r="Q3382" s="79"/>
      <c r="R3382" s="79"/>
      <c r="S3382" s="79"/>
      <c r="T3382" s="79"/>
    </row>
    <row r="3383" spans="2:20">
      <c r="B3383" s="79"/>
      <c r="C3383" s="79"/>
      <c r="D3383" s="79"/>
      <c r="E3383" s="79"/>
      <c r="F3383" s="79"/>
      <c r="G3383" s="79"/>
      <c r="H3383" s="79"/>
      <c r="I3383" s="79"/>
      <c r="J3383" s="79"/>
      <c r="K3383" s="79"/>
      <c r="L3383" s="79"/>
      <c r="M3383" s="79"/>
      <c r="N3383" s="79"/>
      <c r="O3383" s="79"/>
      <c r="P3383" s="79"/>
      <c r="Q3383" s="79"/>
      <c r="R3383" s="79"/>
      <c r="S3383" s="79"/>
      <c r="T3383" s="79"/>
    </row>
    <row r="3384" spans="2:20">
      <c r="B3384" s="79"/>
      <c r="C3384" s="79"/>
      <c r="D3384" s="79"/>
      <c r="E3384" s="79"/>
      <c r="F3384" s="79"/>
      <c r="G3384" s="79"/>
      <c r="H3384" s="79"/>
      <c r="I3384" s="79"/>
      <c r="J3384" s="79"/>
      <c r="K3384" s="79"/>
      <c r="L3384" s="79"/>
      <c r="M3384" s="79"/>
      <c r="N3384" s="79"/>
      <c r="O3384" s="79"/>
      <c r="P3384" s="79"/>
      <c r="Q3384" s="79"/>
      <c r="R3384" s="79"/>
      <c r="S3384" s="79"/>
      <c r="T3384" s="79"/>
    </row>
    <row r="3385" spans="2:20">
      <c r="B3385" s="79"/>
      <c r="C3385" s="79"/>
      <c r="D3385" s="79"/>
      <c r="E3385" s="79"/>
      <c r="F3385" s="79"/>
      <c r="G3385" s="79"/>
      <c r="H3385" s="79"/>
      <c r="I3385" s="79"/>
      <c r="J3385" s="79"/>
      <c r="K3385" s="79"/>
      <c r="L3385" s="79"/>
      <c r="M3385" s="79"/>
      <c r="N3385" s="79"/>
      <c r="O3385" s="79"/>
      <c r="P3385" s="79"/>
      <c r="Q3385" s="79"/>
      <c r="R3385" s="79"/>
      <c r="S3385" s="79"/>
      <c r="T3385" s="79"/>
    </row>
    <row r="3386" spans="2:20">
      <c r="B3386" s="79"/>
      <c r="C3386" s="79"/>
      <c r="D3386" s="79"/>
      <c r="E3386" s="79"/>
      <c r="F3386" s="79"/>
      <c r="G3386" s="79"/>
      <c r="H3386" s="79"/>
      <c r="I3386" s="79"/>
      <c r="J3386" s="79"/>
      <c r="K3386" s="79"/>
      <c r="L3386" s="79"/>
      <c r="M3386" s="79"/>
      <c r="N3386" s="79"/>
      <c r="O3386" s="79"/>
      <c r="P3386" s="79"/>
      <c r="Q3386" s="79"/>
      <c r="R3386" s="79"/>
      <c r="S3386" s="79"/>
      <c r="T3386" s="79"/>
    </row>
    <row r="3387" spans="2:20">
      <c r="B3387" s="79"/>
      <c r="C3387" s="79"/>
      <c r="D3387" s="79"/>
      <c r="E3387" s="79"/>
      <c r="F3387" s="79"/>
      <c r="G3387" s="79"/>
      <c r="H3387" s="79"/>
      <c r="I3387" s="79"/>
      <c r="J3387" s="79"/>
      <c r="K3387" s="79"/>
      <c r="L3387" s="79"/>
      <c r="M3387" s="79"/>
      <c r="N3387" s="79"/>
      <c r="O3387" s="79"/>
      <c r="P3387" s="79"/>
      <c r="Q3387" s="79"/>
      <c r="R3387" s="79"/>
      <c r="S3387" s="79"/>
      <c r="T3387" s="79"/>
    </row>
    <row r="3388" spans="2:20">
      <c r="B3388" s="79"/>
      <c r="C3388" s="79"/>
      <c r="D3388" s="79"/>
      <c r="E3388" s="79"/>
      <c r="F3388" s="79"/>
      <c r="G3388" s="79"/>
      <c r="H3388" s="79"/>
      <c r="I3388" s="79"/>
      <c r="J3388" s="79"/>
      <c r="K3388" s="79"/>
      <c r="L3388" s="79"/>
      <c r="M3388" s="79"/>
      <c r="N3388" s="79"/>
      <c r="O3388" s="79"/>
      <c r="P3388" s="79"/>
      <c r="Q3388" s="79"/>
      <c r="R3388" s="79"/>
      <c r="S3388" s="79"/>
      <c r="T3388" s="79"/>
    </row>
    <row r="3389" spans="2:20">
      <c r="B3389" s="79"/>
      <c r="C3389" s="79"/>
      <c r="D3389" s="79"/>
      <c r="E3389" s="79"/>
      <c r="F3389" s="79"/>
      <c r="G3389" s="79"/>
      <c r="H3389" s="79"/>
      <c r="I3389" s="79"/>
      <c r="J3389" s="79"/>
      <c r="K3389" s="79"/>
      <c r="L3389" s="79"/>
      <c r="M3389" s="79"/>
      <c r="N3389" s="79"/>
      <c r="O3389" s="79"/>
      <c r="P3389" s="79"/>
      <c r="Q3389" s="79"/>
      <c r="R3389" s="79"/>
      <c r="S3389" s="79"/>
      <c r="T3389" s="79"/>
    </row>
    <row r="3390" spans="2:20">
      <c r="B3390" s="79"/>
      <c r="C3390" s="79"/>
      <c r="D3390" s="79"/>
      <c r="E3390" s="79"/>
      <c r="F3390" s="79"/>
      <c r="G3390" s="79"/>
      <c r="H3390" s="79"/>
      <c r="I3390" s="79"/>
      <c r="J3390" s="79"/>
      <c r="K3390" s="79"/>
      <c r="L3390" s="79"/>
      <c r="M3390" s="79"/>
      <c r="N3390" s="79"/>
      <c r="O3390" s="79"/>
      <c r="P3390" s="79"/>
      <c r="Q3390" s="79"/>
      <c r="R3390" s="79"/>
      <c r="S3390" s="79"/>
      <c r="T3390" s="79"/>
    </row>
    <row r="3391" spans="2:20">
      <c r="B3391" s="79"/>
      <c r="C3391" s="79"/>
      <c r="D3391" s="79"/>
      <c r="E3391" s="79"/>
      <c r="F3391" s="79"/>
      <c r="G3391" s="79"/>
      <c r="H3391" s="79"/>
      <c r="I3391" s="79"/>
      <c r="J3391" s="79"/>
      <c r="K3391" s="79"/>
      <c r="L3391" s="79"/>
      <c r="M3391" s="79"/>
      <c r="N3391" s="79"/>
      <c r="O3391" s="79"/>
      <c r="P3391" s="79"/>
      <c r="Q3391" s="79"/>
      <c r="R3391" s="79"/>
      <c r="S3391" s="79"/>
      <c r="T3391" s="79"/>
    </row>
    <row r="3392" spans="2:20">
      <c r="B3392" s="79"/>
      <c r="C3392" s="79"/>
      <c r="D3392" s="79"/>
      <c r="E3392" s="79"/>
      <c r="F3392" s="79"/>
      <c r="G3392" s="79"/>
      <c r="H3392" s="79"/>
      <c r="I3392" s="79"/>
      <c r="J3392" s="79"/>
      <c r="K3392" s="79"/>
      <c r="L3392" s="79"/>
      <c r="M3392" s="79"/>
      <c r="N3392" s="79"/>
      <c r="O3392" s="79"/>
      <c r="P3392" s="79"/>
      <c r="Q3392" s="79"/>
      <c r="R3392" s="79"/>
      <c r="S3392" s="79"/>
      <c r="T3392" s="79"/>
    </row>
    <row r="3393" spans="2:20">
      <c r="B3393" s="79"/>
      <c r="C3393" s="79"/>
      <c r="D3393" s="79"/>
      <c r="E3393" s="79"/>
      <c r="F3393" s="79"/>
      <c r="G3393" s="79"/>
      <c r="H3393" s="79"/>
      <c r="I3393" s="79"/>
      <c r="J3393" s="79"/>
      <c r="K3393" s="79"/>
      <c r="L3393" s="79"/>
      <c r="M3393" s="79"/>
      <c r="N3393" s="79"/>
      <c r="O3393" s="79"/>
      <c r="P3393" s="79"/>
      <c r="Q3393" s="79"/>
      <c r="R3393" s="79"/>
      <c r="S3393" s="79"/>
      <c r="T3393" s="79"/>
    </row>
    <row r="3394" spans="2:20">
      <c r="B3394" s="79"/>
      <c r="C3394" s="79"/>
      <c r="D3394" s="79"/>
      <c r="E3394" s="79"/>
      <c r="F3394" s="79"/>
      <c r="G3394" s="79"/>
      <c r="H3394" s="79"/>
      <c r="I3394" s="79"/>
      <c r="J3394" s="79"/>
      <c r="K3394" s="79"/>
      <c r="L3394" s="79"/>
      <c r="M3394" s="79"/>
      <c r="N3394" s="79"/>
      <c r="O3394" s="79"/>
      <c r="P3394" s="79"/>
      <c r="Q3394" s="79"/>
      <c r="R3394" s="79"/>
      <c r="S3394" s="79"/>
      <c r="T3394" s="79"/>
    </row>
    <row r="3395" spans="2:20">
      <c r="B3395" s="79"/>
      <c r="C3395" s="79"/>
      <c r="D3395" s="79"/>
      <c r="E3395" s="79"/>
      <c r="F3395" s="79"/>
      <c r="G3395" s="79"/>
      <c r="H3395" s="79"/>
      <c r="I3395" s="79"/>
      <c r="J3395" s="79"/>
      <c r="K3395" s="79"/>
      <c r="L3395" s="79"/>
      <c r="M3395" s="79"/>
      <c r="N3395" s="79"/>
      <c r="O3395" s="79"/>
      <c r="P3395" s="79"/>
      <c r="Q3395" s="79"/>
      <c r="R3395" s="79"/>
      <c r="S3395" s="79"/>
      <c r="T3395" s="79"/>
    </row>
    <row r="3396" spans="2:20">
      <c r="B3396" s="79"/>
      <c r="C3396" s="79"/>
      <c r="D3396" s="79"/>
      <c r="E3396" s="79"/>
      <c r="F3396" s="79"/>
      <c r="G3396" s="79"/>
      <c r="H3396" s="79"/>
      <c r="I3396" s="79"/>
      <c r="J3396" s="79"/>
      <c r="K3396" s="79"/>
      <c r="L3396" s="79"/>
      <c r="M3396" s="79"/>
      <c r="N3396" s="79"/>
      <c r="O3396" s="79"/>
      <c r="P3396" s="79"/>
      <c r="Q3396" s="79"/>
      <c r="R3396" s="79"/>
      <c r="S3396" s="79"/>
      <c r="T3396" s="79"/>
    </row>
    <row r="3397" spans="2:20">
      <c r="B3397" s="79"/>
      <c r="C3397" s="79"/>
      <c r="D3397" s="79"/>
      <c r="E3397" s="79"/>
      <c r="F3397" s="79"/>
      <c r="G3397" s="79"/>
      <c r="H3397" s="79"/>
      <c r="I3397" s="79"/>
      <c r="J3397" s="79"/>
      <c r="K3397" s="79"/>
      <c r="L3397" s="79"/>
      <c r="M3397" s="79"/>
      <c r="N3397" s="79"/>
      <c r="O3397" s="79"/>
      <c r="P3397" s="79"/>
      <c r="Q3397" s="79"/>
      <c r="R3397" s="79"/>
      <c r="S3397" s="79"/>
      <c r="T3397" s="79"/>
    </row>
    <row r="3398" spans="2:20">
      <c r="B3398" s="79"/>
      <c r="C3398" s="79"/>
      <c r="D3398" s="79"/>
      <c r="E3398" s="79"/>
      <c r="F3398" s="79"/>
      <c r="G3398" s="79"/>
      <c r="H3398" s="79"/>
      <c r="I3398" s="79"/>
      <c r="J3398" s="79"/>
      <c r="K3398" s="79"/>
      <c r="L3398" s="79"/>
      <c r="M3398" s="79"/>
      <c r="N3398" s="79"/>
      <c r="O3398" s="79"/>
      <c r="P3398" s="79"/>
      <c r="Q3398" s="79"/>
      <c r="R3398" s="79"/>
      <c r="S3398" s="79"/>
      <c r="T3398" s="79"/>
    </row>
    <row r="3399" spans="2:20">
      <c r="B3399" s="79"/>
      <c r="C3399" s="79"/>
      <c r="D3399" s="79"/>
      <c r="E3399" s="79"/>
      <c r="F3399" s="79"/>
      <c r="G3399" s="79"/>
      <c r="H3399" s="79"/>
      <c r="I3399" s="79"/>
      <c r="J3399" s="79"/>
      <c r="K3399" s="79"/>
      <c r="L3399" s="79"/>
      <c r="M3399" s="79"/>
      <c r="N3399" s="79"/>
      <c r="O3399" s="79"/>
      <c r="P3399" s="79"/>
      <c r="Q3399" s="79"/>
      <c r="R3399" s="79"/>
      <c r="S3399" s="79"/>
      <c r="T3399" s="79"/>
    </row>
    <row r="3400" spans="2:20">
      <c r="B3400" s="79"/>
      <c r="C3400" s="79"/>
      <c r="D3400" s="79"/>
      <c r="E3400" s="79"/>
      <c r="F3400" s="79"/>
      <c r="G3400" s="79"/>
      <c r="H3400" s="79"/>
      <c r="I3400" s="79"/>
      <c r="J3400" s="79"/>
      <c r="K3400" s="79"/>
      <c r="L3400" s="79"/>
      <c r="M3400" s="79"/>
      <c r="N3400" s="79"/>
      <c r="O3400" s="79"/>
      <c r="P3400" s="79"/>
      <c r="Q3400" s="79"/>
      <c r="R3400" s="79"/>
      <c r="S3400" s="79"/>
      <c r="T3400" s="79"/>
    </row>
    <row r="3401" spans="2:20">
      <c r="B3401" s="79"/>
      <c r="C3401" s="79"/>
      <c r="D3401" s="79"/>
      <c r="E3401" s="79"/>
      <c r="F3401" s="79"/>
      <c r="G3401" s="79"/>
      <c r="H3401" s="79"/>
      <c r="I3401" s="79"/>
      <c r="J3401" s="79"/>
      <c r="K3401" s="79"/>
      <c r="L3401" s="79"/>
      <c r="M3401" s="79"/>
      <c r="N3401" s="79"/>
      <c r="O3401" s="79"/>
      <c r="P3401" s="79"/>
      <c r="Q3401" s="79"/>
      <c r="R3401" s="79"/>
      <c r="S3401" s="79"/>
      <c r="T3401" s="79"/>
    </row>
    <row r="3402" spans="2:20">
      <c r="B3402" s="79"/>
      <c r="C3402" s="79"/>
      <c r="D3402" s="79"/>
      <c r="E3402" s="79"/>
      <c r="F3402" s="79"/>
      <c r="G3402" s="79"/>
      <c r="H3402" s="79"/>
      <c r="I3402" s="79"/>
      <c r="J3402" s="79"/>
      <c r="K3402" s="79"/>
      <c r="L3402" s="79"/>
      <c r="M3402" s="79"/>
      <c r="N3402" s="79"/>
      <c r="O3402" s="79"/>
      <c r="P3402" s="79"/>
      <c r="Q3402" s="79"/>
      <c r="R3402" s="79"/>
      <c r="S3402" s="79"/>
      <c r="T3402" s="79"/>
    </row>
    <row r="3403" spans="2:20">
      <c r="B3403" s="79"/>
      <c r="C3403" s="79"/>
      <c r="D3403" s="79"/>
      <c r="E3403" s="79"/>
      <c r="F3403" s="79"/>
      <c r="G3403" s="79"/>
      <c r="H3403" s="79"/>
      <c r="I3403" s="79"/>
      <c r="J3403" s="79"/>
      <c r="K3403" s="79"/>
      <c r="L3403" s="79"/>
      <c r="M3403" s="79"/>
      <c r="N3403" s="79"/>
      <c r="O3403" s="79"/>
      <c r="P3403" s="79"/>
      <c r="Q3403" s="79"/>
      <c r="R3403" s="79"/>
      <c r="S3403" s="79"/>
      <c r="T3403" s="79"/>
    </row>
    <row r="3404" spans="2:20">
      <c r="B3404" s="79"/>
      <c r="C3404" s="79"/>
      <c r="D3404" s="79"/>
      <c r="E3404" s="79"/>
      <c r="F3404" s="79"/>
      <c r="G3404" s="79"/>
      <c r="H3404" s="79"/>
      <c r="I3404" s="79"/>
      <c r="J3404" s="79"/>
      <c r="K3404" s="79"/>
      <c r="L3404" s="79"/>
      <c r="M3404" s="79"/>
      <c r="N3404" s="79"/>
      <c r="O3404" s="79"/>
      <c r="P3404" s="79"/>
      <c r="Q3404" s="79"/>
      <c r="R3404" s="79"/>
      <c r="S3404" s="79"/>
      <c r="T3404" s="79"/>
    </row>
    <row r="3405" spans="2:20">
      <c r="B3405" s="79"/>
      <c r="C3405" s="79"/>
      <c r="D3405" s="79"/>
      <c r="E3405" s="79"/>
      <c r="F3405" s="79"/>
      <c r="G3405" s="79"/>
      <c r="H3405" s="79"/>
      <c r="I3405" s="79"/>
      <c r="J3405" s="79"/>
      <c r="K3405" s="79"/>
      <c r="L3405" s="79"/>
      <c r="M3405" s="79"/>
      <c r="N3405" s="79"/>
      <c r="O3405" s="79"/>
      <c r="P3405" s="79"/>
      <c r="Q3405" s="79"/>
      <c r="R3405" s="79"/>
      <c r="S3405" s="79"/>
      <c r="T3405" s="79"/>
    </row>
    <row r="3406" spans="2:20">
      <c r="B3406" s="79"/>
      <c r="C3406" s="79"/>
      <c r="D3406" s="79"/>
      <c r="E3406" s="79"/>
      <c r="F3406" s="79"/>
      <c r="G3406" s="79"/>
      <c r="H3406" s="79"/>
      <c r="I3406" s="79"/>
      <c r="J3406" s="79"/>
      <c r="K3406" s="79"/>
      <c r="L3406" s="79"/>
      <c r="M3406" s="79"/>
      <c r="N3406" s="79"/>
      <c r="O3406" s="79"/>
      <c r="P3406" s="79"/>
      <c r="Q3406" s="79"/>
      <c r="R3406" s="79"/>
      <c r="S3406" s="79"/>
      <c r="T3406" s="79"/>
    </row>
    <row r="3407" spans="2:20">
      <c r="B3407" s="79"/>
      <c r="C3407" s="79"/>
      <c r="D3407" s="79"/>
      <c r="E3407" s="79"/>
      <c r="F3407" s="79"/>
      <c r="G3407" s="79"/>
      <c r="H3407" s="79"/>
      <c r="I3407" s="79"/>
      <c r="J3407" s="79"/>
      <c r="K3407" s="79"/>
      <c r="L3407" s="79"/>
      <c r="M3407" s="79"/>
      <c r="N3407" s="79"/>
      <c r="O3407" s="79"/>
      <c r="P3407" s="79"/>
      <c r="Q3407" s="79"/>
      <c r="R3407" s="79"/>
      <c r="S3407" s="79"/>
      <c r="T3407" s="79"/>
    </row>
    <row r="3408" spans="2:20">
      <c r="B3408" s="79"/>
      <c r="C3408" s="79"/>
      <c r="D3408" s="79"/>
      <c r="E3408" s="79"/>
      <c r="F3408" s="79"/>
      <c r="G3408" s="79"/>
      <c r="H3408" s="79"/>
      <c r="I3408" s="79"/>
      <c r="J3408" s="79"/>
      <c r="K3408" s="79"/>
      <c r="L3408" s="79"/>
      <c r="M3408" s="79"/>
      <c r="N3408" s="79"/>
      <c r="O3408" s="79"/>
      <c r="P3408" s="79"/>
      <c r="Q3408" s="79"/>
      <c r="R3408" s="79"/>
      <c r="S3408" s="79"/>
      <c r="T3408" s="79"/>
    </row>
    <row r="3409" spans="2:20">
      <c r="B3409" s="79"/>
      <c r="C3409" s="79"/>
      <c r="D3409" s="79"/>
      <c r="E3409" s="79"/>
      <c r="F3409" s="79"/>
      <c r="G3409" s="79"/>
      <c r="H3409" s="79"/>
      <c r="I3409" s="79"/>
      <c r="J3409" s="79"/>
      <c r="K3409" s="79"/>
      <c r="L3409" s="79"/>
      <c r="M3409" s="79"/>
      <c r="N3409" s="79"/>
      <c r="O3409" s="79"/>
      <c r="P3409" s="79"/>
      <c r="Q3409" s="79"/>
      <c r="R3409" s="79"/>
      <c r="S3409" s="79"/>
      <c r="T3409" s="79"/>
    </row>
    <row r="3410" spans="2:20">
      <c r="B3410" s="79"/>
      <c r="C3410" s="79"/>
      <c r="D3410" s="79"/>
      <c r="E3410" s="79"/>
      <c r="F3410" s="79"/>
      <c r="G3410" s="79"/>
      <c r="H3410" s="79"/>
      <c r="I3410" s="79"/>
      <c r="J3410" s="79"/>
      <c r="K3410" s="79"/>
      <c r="L3410" s="79"/>
      <c r="M3410" s="79"/>
      <c r="N3410" s="79"/>
      <c r="O3410" s="79"/>
      <c r="P3410" s="79"/>
      <c r="Q3410" s="79"/>
      <c r="R3410" s="79"/>
      <c r="S3410" s="79"/>
      <c r="T3410" s="79"/>
    </row>
    <row r="3411" spans="2:20">
      <c r="B3411" s="79"/>
      <c r="C3411" s="79"/>
      <c r="D3411" s="79"/>
      <c r="E3411" s="79"/>
      <c r="F3411" s="79"/>
      <c r="G3411" s="79"/>
      <c r="H3411" s="79"/>
      <c r="I3411" s="79"/>
      <c r="J3411" s="79"/>
      <c r="K3411" s="79"/>
      <c r="L3411" s="79"/>
      <c r="M3411" s="79"/>
      <c r="N3411" s="79"/>
      <c r="O3411" s="79"/>
      <c r="P3411" s="79"/>
      <c r="Q3411" s="79"/>
      <c r="R3411" s="79"/>
      <c r="S3411" s="79"/>
      <c r="T3411" s="79"/>
    </row>
    <row r="3412" spans="2:20">
      <c r="B3412" s="79"/>
      <c r="C3412" s="79"/>
      <c r="D3412" s="79"/>
      <c r="E3412" s="79"/>
      <c r="F3412" s="79"/>
      <c r="G3412" s="79"/>
      <c r="H3412" s="79"/>
      <c r="I3412" s="79"/>
      <c r="J3412" s="79"/>
      <c r="K3412" s="79"/>
      <c r="L3412" s="79"/>
      <c r="M3412" s="79"/>
      <c r="N3412" s="79"/>
      <c r="O3412" s="79"/>
      <c r="P3412" s="79"/>
      <c r="Q3412" s="79"/>
      <c r="R3412" s="79"/>
      <c r="S3412" s="79"/>
      <c r="T3412" s="79"/>
    </row>
    <row r="3413" spans="2:20">
      <c r="B3413" s="79"/>
      <c r="C3413" s="79"/>
      <c r="D3413" s="79"/>
      <c r="E3413" s="79"/>
      <c r="F3413" s="79"/>
      <c r="G3413" s="79"/>
      <c r="H3413" s="79"/>
      <c r="I3413" s="79"/>
      <c r="J3413" s="79"/>
      <c r="K3413" s="79"/>
      <c r="L3413" s="79"/>
      <c r="M3413" s="79"/>
      <c r="N3413" s="79"/>
      <c r="O3413" s="79"/>
      <c r="P3413" s="79"/>
      <c r="Q3413" s="79"/>
      <c r="R3413" s="79"/>
      <c r="S3413" s="79"/>
      <c r="T3413" s="79"/>
    </row>
    <row r="3414" spans="2:20">
      <c r="B3414" s="79"/>
      <c r="C3414" s="79"/>
      <c r="D3414" s="79"/>
      <c r="E3414" s="79"/>
      <c r="F3414" s="79"/>
      <c r="G3414" s="79"/>
      <c r="H3414" s="79"/>
      <c r="I3414" s="79"/>
      <c r="J3414" s="79"/>
      <c r="K3414" s="79"/>
      <c r="L3414" s="79"/>
      <c r="M3414" s="79"/>
      <c r="N3414" s="79"/>
      <c r="O3414" s="79"/>
      <c r="P3414" s="79"/>
      <c r="Q3414" s="79"/>
      <c r="R3414" s="79"/>
      <c r="S3414" s="79"/>
      <c r="T3414" s="79"/>
    </row>
    <row r="3415" spans="2:20">
      <c r="B3415" s="79"/>
      <c r="C3415" s="79"/>
      <c r="D3415" s="79"/>
      <c r="E3415" s="79"/>
      <c r="F3415" s="79"/>
      <c r="G3415" s="79"/>
      <c r="H3415" s="79"/>
      <c r="I3415" s="79"/>
      <c r="J3415" s="79"/>
      <c r="K3415" s="79"/>
      <c r="L3415" s="79"/>
      <c r="M3415" s="79"/>
      <c r="N3415" s="79"/>
      <c r="O3415" s="79"/>
      <c r="P3415" s="79"/>
      <c r="Q3415" s="79"/>
      <c r="R3415" s="79"/>
      <c r="S3415" s="79"/>
      <c r="T3415" s="79"/>
    </row>
    <row r="3416" spans="2:20">
      <c r="B3416" s="79"/>
      <c r="C3416" s="79"/>
      <c r="D3416" s="79"/>
      <c r="E3416" s="79"/>
      <c r="F3416" s="79"/>
      <c r="G3416" s="79"/>
      <c r="H3416" s="79"/>
      <c r="I3416" s="79"/>
      <c r="J3416" s="79"/>
      <c r="K3416" s="79"/>
      <c r="L3416" s="79"/>
      <c r="M3416" s="79"/>
      <c r="N3416" s="79"/>
      <c r="O3416" s="79"/>
      <c r="P3416" s="79"/>
      <c r="Q3416" s="79"/>
      <c r="R3416" s="79"/>
      <c r="S3416" s="79"/>
      <c r="T3416" s="79"/>
    </row>
    <row r="3417" spans="2:20">
      <c r="B3417" s="79"/>
      <c r="C3417" s="79"/>
      <c r="D3417" s="79"/>
      <c r="E3417" s="79"/>
      <c r="F3417" s="79"/>
      <c r="G3417" s="79"/>
      <c r="H3417" s="79"/>
      <c r="I3417" s="79"/>
      <c r="J3417" s="79"/>
      <c r="K3417" s="79"/>
      <c r="L3417" s="79"/>
      <c r="M3417" s="79"/>
      <c r="N3417" s="79"/>
      <c r="O3417" s="79"/>
      <c r="P3417" s="79"/>
      <c r="Q3417" s="79"/>
      <c r="R3417" s="79"/>
      <c r="S3417" s="79"/>
      <c r="T3417" s="79"/>
    </row>
    <row r="3418" spans="2:20">
      <c r="B3418" s="79"/>
      <c r="C3418" s="79"/>
      <c r="D3418" s="79"/>
      <c r="E3418" s="79"/>
      <c r="F3418" s="79"/>
      <c r="G3418" s="79"/>
      <c r="H3418" s="79"/>
      <c r="I3418" s="79"/>
      <c r="J3418" s="79"/>
      <c r="K3418" s="79"/>
      <c r="L3418" s="79"/>
      <c r="M3418" s="79"/>
      <c r="N3418" s="79"/>
      <c r="O3418" s="79"/>
      <c r="P3418" s="79"/>
      <c r="Q3418" s="79"/>
      <c r="R3418" s="79"/>
      <c r="S3418" s="79"/>
      <c r="T3418" s="79"/>
    </row>
    <row r="3419" spans="2:20">
      <c r="B3419" s="79"/>
      <c r="C3419" s="79"/>
      <c r="D3419" s="79"/>
      <c r="E3419" s="79"/>
      <c r="F3419" s="79"/>
      <c r="G3419" s="79"/>
      <c r="H3419" s="79"/>
      <c r="I3419" s="79"/>
      <c r="J3419" s="79"/>
      <c r="K3419" s="79"/>
      <c r="L3419" s="79"/>
      <c r="M3419" s="79"/>
      <c r="N3419" s="79"/>
      <c r="O3419" s="79"/>
      <c r="P3419" s="79"/>
      <c r="Q3419" s="79"/>
      <c r="R3419" s="79"/>
      <c r="S3419" s="79"/>
      <c r="T3419" s="79"/>
    </row>
    <row r="3420" spans="2:20">
      <c r="B3420" s="79"/>
      <c r="C3420" s="79"/>
      <c r="D3420" s="79"/>
      <c r="E3420" s="79"/>
      <c r="F3420" s="79"/>
      <c r="G3420" s="79"/>
      <c r="H3420" s="79"/>
      <c r="I3420" s="79"/>
      <c r="J3420" s="79"/>
      <c r="K3420" s="79"/>
      <c r="L3420" s="79"/>
      <c r="M3420" s="79"/>
      <c r="N3420" s="79"/>
      <c r="O3420" s="79"/>
      <c r="P3420" s="79"/>
      <c r="Q3420" s="79"/>
      <c r="R3420" s="79"/>
      <c r="S3420" s="79"/>
      <c r="T3420" s="79"/>
    </row>
    <row r="3421" spans="2:20">
      <c r="B3421" s="79"/>
      <c r="C3421" s="79"/>
      <c r="D3421" s="79"/>
      <c r="E3421" s="79"/>
      <c r="F3421" s="79"/>
      <c r="G3421" s="79"/>
      <c r="H3421" s="79"/>
      <c r="I3421" s="79"/>
      <c r="J3421" s="79"/>
      <c r="K3421" s="79"/>
      <c r="L3421" s="79"/>
      <c r="M3421" s="79"/>
      <c r="N3421" s="79"/>
      <c r="O3421" s="79"/>
      <c r="P3421" s="79"/>
      <c r="Q3421" s="79"/>
      <c r="R3421" s="79"/>
      <c r="S3421" s="79"/>
      <c r="T3421" s="79"/>
    </row>
    <row r="3422" spans="2:20">
      <c r="B3422" s="79"/>
      <c r="C3422" s="79"/>
      <c r="D3422" s="79"/>
      <c r="E3422" s="79"/>
      <c r="F3422" s="79"/>
      <c r="G3422" s="79"/>
      <c r="H3422" s="79"/>
      <c r="I3422" s="79"/>
      <c r="J3422" s="79"/>
      <c r="K3422" s="79"/>
      <c r="L3422" s="79"/>
      <c r="M3422" s="79"/>
      <c r="N3422" s="79"/>
      <c r="O3422" s="79"/>
      <c r="P3422" s="79"/>
      <c r="Q3422" s="79"/>
      <c r="R3422" s="79"/>
      <c r="S3422" s="79"/>
      <c r="T3422" s="79"/>
    </row>
    <row r="3423" spans="2:20">
      <c r="B3423" s="79"/>
      <c r="C3423" s="79"/>
      <c r="D3423" s="79"/>
      <c r="E3423" s="79"/>
      <c r="F3423" s="79"/>
      <c r="G3423" s="79"/>
      <c r="H3423" s="79"/>
      <c r="I3423" s="79"/>
      <c r="J3423" s="79"/>
      <c r="K3423" s="79"/>
      <c r="L3423" s="79"/>
      <c r="M3423" s="79"/>
      <c r="N3423" s="79"/>
      <c r="O3423" s="79"/>
      <c r="P3423" s="79"/>
      <c r="Q3423" s="79"/>
      <c r="R3423" s="79"/>
      <c r="S3423" s="79"/>
      <c r="T3423" s="79"/>
    </row>
    <row r="3424" spans="2:20">
      <c r="B3424" s="79"/>
      <c r="C3424" s="79"/>
      <c r="D3424" s="79"/>
      <c r="E3424" s="79"/>
      <c r="F3424" s="79"/>
      <c r="G3424" s="79"/>
      <c r="H3424" s="79"/>
      <c r="I3424" s="79"/>
      <c r="J3424" s="79"/>
      <c r="K3424" s="79"/>
      <c r="L3424" s="79"/>
      <c r="M3424" s="79"/>
      <c r="N3424" s="79"/>
      <c r="O3424" s="79"/>
      <c r="P3424" s="79"/>
      <c r="Q3424" s="79"/>
      <c r="R3424" s="79"/>
      <c r="S3424" s="79"/>
      <c r="T3424" s="79"/>
    </row>
    <row r="3425" spans="2:20">
      <c r="B3425" s="79"/>
      <c r="C3425" s="79"/>
      <c r="D3425" s="79"/>
      <c r="E3425" s="79"/>
      <c r="F3425" s="79"/>
      <c r="G3425" s="79"/>
      <c r="H3425" s="79"/>
      <c r="I3425" s="79"/>
      <c r="J3425" s="79"/>
      <c r="K3425" s="79"/>
      <c r="L3425" s="79"/>
      <c r="M3425" s="79"/>
      <c r="N3425" s="79"/>
      <c r="O3425" s="79"/>
      <c r="P3425" s="79"/>
      <c r="Q3425" s="79"/>
      <c r="R3425" s="79"/>
      <c r="S3425" s="79"/>
      <c r="T3425" s="79"/>
    </row>
    <row r="3426" spans="2:20">
      <c r="B3426" s="79"/>
      <c r="C3426" s="79"/>
      <c r="D3426" s="79"/>
      <c r="E3426" s="79"/>
      <c r="F3426" s="79"/>
      <c r="G3426" s="79"/>
      <c r="H3426" s="79"/>
      <c r="I3426" s="79"/>
      <c r="J3426" s="79"/>
      <c r="K3426" s="79"/>
      <c r="L3426" s="79"/>
      <c r="M3426" s="79"/>
      <c r="N3426" s="79"/>
      <c r="O3426" s="79"/>
      <c r="P3426" s="79"/>
      <c r="Q3426" s="79"/>
      <c r="R3426" s="79"/>
      <c r="S3426" s="79"/>
      <c r="T3426" s="79"/>
    </row>
    <row r="3427" spans="2:20">
      <c r="B3427" s="79"/>
      <c r="C3427" s="79"/>
      <c r="D3427" s="79"/>
      <c r="E3427" s="79"/>
      <c r="F3427" s="79"/>
      <c r="G3427" s="79"/>
      <c r="H3427" s="79"/>
      <c r="I3427" s="79"/>
      <c r="J3427" s="79"/>
      <c r="K3427" s="79"/>
      <c r="L3427" s="79"/>
      <c r="M3427" s="79"/>
      <c r="N3427" s="79"/>
      <c r="O3427" s="79"/>
      <c r="P3427" s="79"/>
      <c r="Q3427" s="79"/>
      <c r="R3427" s="79"/>
      <c r="S3427" s="79"/>
      <c r="T3427" s="79"/>
    </row>
    <row r="3428" spans="2:20">
      <c r="B3428" s="79"/>
      <c r="C3428" s="79"/>
      <c r="D3428" s="79"/>
      <c r="E3428" s="79"/>
      <c r="F3428" s="79"/>
      <c r="G3428" s="79"/>
      <c r="H3428" s="79"/>
      <c r="I3428" s="79"/>
      <c r="J3428" s="79"/>
      <c r="K3428" s="79"/>
      <c r="L3428" s="79"/>
      <c r="M3428" s="79"/>
      <c r="N3428" s="79"/>
      <c r="O3428" s="79"/>
      <c r="P3428" s="79"/>
      <c r="Q3428" s="79"/>
      <c r="R3428" s="79"/>
      <c r="S3428" s="79"/>
      <c r="T3428" s="79"/>
    </row>
    <row r="3429" spans="2:20">
      <c r="B3429" s="79"/>
      <c r="C3429" s="79"/>
      <c r="D3429" s="79"/>
      <c r="E3429" s="79"/>
      <c r="F3429" s="79"/>
      <c r="G3429" s="79"/>
      <c r="H3429" s="79"/>
      <c r="I3429" s="79"/>
      <c r="J3429" s="79"/>
      <c r="K3429" s="79"/>
      <c r="L3429" s="79"/>
      <c r="M3429" s="79"/>
      <c r="N3429" s="79"/>
      <c r="O3429" s="79"/>
      <c r="P3429" s="79"/>
      <c r="Q3429" s="79"/>
      <c r="R3429" s="79"/>
      <c r="S3429" s="79"/>
      <c r="T3429" s="79"/>
    </row>
    <row r="3430" spans="2:20">
      <c r="B3430" s="79"/>
      <c r="C3430" s="79"/>
      <c r="D3430" s="79"/>
      <c r="E3430" s="79"/>
      <c r="F3430" s="79"/>
      <c r="G3430" s="79"/>
      <c r="H3430" s="79"/>
      <c r="I3430" s="79"/>
      <c r="J3430" s="79"/>
      <c r="K3430" s="79"/>
      <c r="L3430" s="79"/>
      <c r="M3430" s="79"/>
      <c r="N3430" s="79"/>
      <c r="O3430" s="79"/>
      <c r="P3430" s="79"/>
      <c r="Q3430" s="79"/>
      <c r="R3430" s="79"/>
      <c r="S3430" s="79"/>
      <c r="T3430" s="79"/>
    </row>
    <row r="3431" spans="2:20">
      <c r="B3431" s="79"/>
      <c r="C3431" s="79"/>
      <c r="D3431" s="79"/>
      <c r="E3431" s="79"/>
      <c r="F3431" s="79"/>
      <c r="G3431" s="79"/>
      <c r="H3431" s="79"/>
      <c r="I3431" s="79"/>
      <c r="J3431" s="79"/>
      <c r="K3431" s="79"/>
      <c r="L3431" s="79"/>
      <c r="M3431" s="79"/>
      <c r="N3431" s="79"/>
      <c r="O3431" s="79"/>
      <c r="P3431" s="79"/>
      <c r="Q3431" s="79"/>
      <c r="R3431" s="79"/>
      <c r="S3431" s="79"/>
      <c r="T3431" s="79"/>
    </row>
    <row r="3432" spans="2:20">
      <c r="B3432" s="79"/>
      <c r="C3432" s="79"/>
      <c r="D3432" s="79"/>
      <c r="E3432" s="79"/>
      <c r="F3432" s="79"/>
      <c r="G3432" s="79"/>
      <c r="H3432" s="79"/>
      <c r="I3432" s="79"/>
      <c r="J3432" s="79"/>
      <c r="K3432" s="79"/>
      <c r="L3432" s="79"/>
      <c r="M3432" s="79"/>
      <c r="N3432" s="79"/>
      <c r="O3432" s="79"/>
      <c r="P3432" s="79"/>
      <c r="Q3432" s="79"/>
      <c r="R3432" s="79"/>
      <c r="S3432" s="79"/>
      <c r="T3432" s="79"/>
    </row>
    <row r="3433" spans="2:20">
      <c r="B3433" s="79"/>
      <c r="C3433" s="79"/>
      <c r="D3433" s="79"/>
      <c r="E3433" s="79"/>
      <c r="F3433" s="79"/>
      <c r="G3433" s="79"/>
      <c r="H3433" s="79"/>
      <c r="I3433" s="79"/>
      <c r="J3433" s="79"/>
      <c r="K3433" s="79"/>
      <c r="L3433" s="79"/>
      <c r="M3433" s="79"/>
      <c r="N3433" s="79"/>
      <c r="O3433" s="79"/>
      <c r="P3433" s="79"/>
      <c r="Q3433" s="79"/>
      <c r="R3433" s="79"/>
      <c r="S3433" s="79"/>
      <c r="T3433" s="79"/>
    </row>
    <row r="3434" spans="2:20">
      <c r="B3434" s="79"/>
      <c r="C3434" s="79"/>
      <c r="D3434" s="79"/>
      <c r="E3434" s="79"/>
      <c r="F3434" s="79"/>
      <c r="G3434" s="79"/>
      <c r="H3434" s="79"/>
      <c r="I3434" s="79"/>
      <c r="J3434" s="79"/>
      <c r="K3434" s="79"/>
      <c r="L3434" s="79"/>
      <c r="M3434" s="79"/>
      <c r="N3434" s="79"/>
      <c r="O3434" s="79"/>
      <c r="P3434" s="79"/>
      <c r="Q3434" s="79"/>
      <c r="R3434" s="79"/>
      <c r="S3434" s="79"/>
      <c r="T3434" s="79"/>
    </row>
    <row r="3435" spans="2:20">
      <c r="B3435" s="79"/>
      <c r="C3435" s="79"/>
      <c r="D3435" s="79"/>
      <c r="E3435" s="79"/>
      <c r="F3435" s="79"/>
      <c r="G3435" s="79"/>
      <c r="H3435" s="79"/>
      <c r="I3435" s="79"/>
      <c r="J3435" s="79"/>
      <c r="K3435" s="79"/>
      <c r="L3435" s="79"/>
      <c r="M3435" s="79"/>
      <c r="N3435" s="79"/>
      <c r="O3435" s="79"/>
      <c r="P3435" s="79"/>
      <c r="Q3435" s="79"/>
      <c r="R3435" s="79"/>
      <c r="S3435" s="79"/>
      <c r="T3435" s="79"/>
    </row>
    <row r="3436" spans="2:20">
      <c r="B3436" s="79"/>
      <c r="C3436" s="79"/>
      <c r="D3436" s="79"/>
      <c r="E3436" s="79"/>
      <c r="F3436" s="79"/>
      <c r="G3436" s="79"/>
      <c r="H3436" s="79"/>
      <c r="I3436" s="79"/>
      <c r="J3436" s="79"/>
      <c r="K3436" s="79"/>
      <c r="L3436" s="79"/>
      <c r="M3436" s="79"/>
      <c r="N3436" s="79"/>
      <c r="O3436" s="79"/>
      <c r="P3436" s="79"/>
      <c r="Q3436" s="79"/>
      <c r="R3436" s="79"/>
      <c r="S3436" s="79"/>
      <c r="T3436" s="79"/>
    </row>
    <row r="3437" spans="2:20">
      <c r="B3437" s="79"/>
      <c r="C3437" s="79"/>
      <c r="D3437" s="79"/>
      <c r="E3437" s="79"/>
      <c r="F3437" s="79"/>
      <c r="G3437" s="79"/>
      <c r="H3437" s="79"/>
      <c r="I3437" s="79"/>
      <c r="J3437" s="79"/>
      <c r="K3437" s="79"/>
      <c r="L3437" s="79"/>
      <c r="M3437" s="79"/>
      <c r="N3437" s="79"/>
      <c r="O3437" s="79"/>
      <c r="P3437" s="79"/>
      <c r="Q3437" s="79"/>
      <c r="R3437" s="79"/>
      <c r="S3437" s="79"/>
      <c r="T3437" s="79"/>
    </row>
    <row r="3438" spans="2:20">
      <c r="B3438" s="79"/>
      <c r="C3438" s="79"/>
      <c r="D3438" s="79"/>
      <c r="E3438" s="79"/>
      <c r="F3438" s="79"/>
      <c r="G3438" s="79"/>
      <c r="H3438" s="79"/>
      <c r="I3438" s="79"/>
      <c r="J3438" s="79"/>
      <c r="K3438" s="79"/>
      <c r="L3438" s="79"/>
      <c r="M3438" s="79"/>
      <c r="N3438" s="79"/>
      <c r="O3438" s="79"/>
      <c r="P3438" s="79"/>
      <c r="Q3438" s="79"/>
      <c r="R3438" s="79"/>
      <c r="S3438" s="79"/>
      <c r="T3438" s="79"/>
    </row>
    <row r="3439" spans="2:20">
      <c r="B3439" s="79"/>
      <c r="C3439" s="79"/>
      <c r="D3439" s="79"/>
      <c r="E3439" s="79"/>
      <c r="F3439" s="79"/>
      <c r="G3439" s="79"/>
      <c r="H3439" s="79"/>
      <c r="I3439" s="79"/>
      <c r="J3439" s="79"/>
      <c r="K3439" s="79"/>
      <c r="L3439" s="79"/>
      <c r="M3439" s="79"/>
      <c r="N3439" s="79"/>
      <c r="O3439" s="79"/>
      <c r="P3439" s="79"/>
      <c r="Q3439" s="79"/>
      <c r="R3439" s="79"/>
      <c r="S3439" s="79"/>
      <c r="T3439" s="79"/>
    </row>
    <row r="3440" spans="2:20">
      <c r="B3440" s="79"/>
      <c r="C3440" s="79"/>
      <c r="D3440" s="79"/>
      <c r="E3440" s="79"/>
      <c r="F3440" s="79"/>
      <c r="G3440" s="79"/>
      <c r="H3440" s="79"/>
      <c r="I3440" s="79"/>
      <c r="J3440" s="79"/>
      <c r="K3440" s="79"/>
      <c r="L3440" s="79"/>
      <c r="M3440" s="79"/>
      <c r="N3440" s="79"/>
      <c r="O3440" s="79"/>
      <c r="P3440" s="79"/>
      <c r="Q3440" s="79"/>
      <c r="R3440" s="79"/>
      <c r="S3440" s="79"/>
      <c r="T3440" s="79"/>
    </row>
    <row r="3441" spans="2:20">
      <c r="B3441" s="79"/>
      <c r="C3441" s="79"/>
      <c r="D3441" s="79"/>
      <c r="E3441" s="79"/>
      <c r="F3441" s="79"/>
      <c r="G3441" s="79"/>
      <c r="H3441" s="79"/>
      <c r="I3441" s="79"/>
      <c r="J3441" s="79"/>
      <c r="K3441" s="79"/>
      <c r="L3441" s="79"/>
      <c r="M3441" s="79"/>
      <c r="N3441" s="79"/>
      <c r="O3441" s="79"/>
      <c r="P3441" s="79"/>
      <c r="Q3441" s="79"/>
      <c r="R3441" s="79"/>
      <c r="S3441" s="79"/>
      <c r="T3441" s="79"/>
    </row>
    <row r="3442" spans="2:20">
      <c r="B3442" s="79"/>
      <c r="C3442" s="79"/>
      <c r="D3442" s="79"/>
      <c r="E3442" s="79"/>
      <c r="F3442" s="79"/>
      <c r="G3442" s="79"/>
      <c r="H3442" s="79"/>
      <c r="I3442" s="79"/>
      <c r="J3442" s="79"/>
      <c r="K3442" s="79"/>
      <c r="L3442" s="79"/>
      <c r="M3442" s="79"/>
      <c r="N3442" s="79"/>
      <c r="O3442" s="79"/>
      <c r="P3442" s="79"/>
      <c r="Q3442" s="79"/>
      <c r="R3442" s="79"/>
      <c r="S3442" s="79"/>
      <c r="T3442" s="79"/>
    </row>
    <row r="3443" spans="2:20">
      <c r="B3443" s="79"/>
      <c r="C3443" s="79"/>
      <c r="D3443" s="79"/>
      <c r="E3443" s="79"/>
      <c r="F3443" s="79"/>
      <c r="G3443" s="79"/>
      <c r="H3443" s="79"/>
      <c r="I3443" s="79"/>
      <c r="J3443" s="79"/>
      <c r="K3443" s="79"/>
      <c r="L3443" s="79"/>
      <c r="M3443" s="79"/>
      <c r="N3443" s="79"/>
      <c r="O3443" s="79"/>
      <c r="P3443" s="79"/>
      <c r="Q3443" s="79"/>
      <c r="R3443" s="79"/>
      <c r="S3443" s="79"/>
      <c r="T3443" s="79"/>
    </row>
    <row r="3444" spans="2:20">
      <c r="B3444" s="79"/>
      <c r="C3444" s="79"/>
      <c r="D3444" s="79"/>
      <c r="E3444" s="79"/>
      <c r="F3444" s="79"/>
      <c r="G3444" s="79"/>
      <c r="H3444" s="79"/>
      <c r="I3444" s="79"/>
      <c r="J3444" s="79"/>
      <c r="K3444" s="79"/>
      <c r="L3444" s="79"/>
      <c r="M3444" s="79"/>
      <c r="N3444" s="79"/>
      <c r="O3444" s="79"/>
      <c r="P3444" s="79"/>
      <c r="Q3444" s="79"/>
      <c r="R3444" s="79"/>
      <c r="S3444" s="79"/>
      <c r="T3444" s="79"/>
    </row>
    <row r="3445" spans="2:20">
      <c r="B3445" s="79"/>
      <c r="C3445" s="79"/>
      <c r="D3445" s="79"/>
      <c r="E3445" s="79"/>
      <c r="F3445" s="79"/>
      <c r="G3445" s="79"/>
      <c r="H3445" s="79"/>
      <c r="I3445" s="79"/>
      <c r="J3445" s="79"/>
      <c r="K3445" s="79"/>
      <c r="L3445" s="79"/>
      <c r="M3445" s="79"/>
      <c r="N3445" s="79"/>
      <c r="O3445" s="79"/>
      <c r="P3445" s="79"/>
      <c r="Q3445" s="79"/>
      <c r="R3445" s="79"/>
      <c r="S3445" s="79"/>
      <c r="T3445" s="79"/>
    </row>
    <row r="3446" spans="2:20">
      <c r="B3446" s="79"/>
      <c r="C3446" s="79"/>
      <c r="D3446" s="79"/>
      <c r="E3446" s="79"/>
      <c r="F3446" s="79"/>
      <c r="G3446" s="79"/>
      <c r="H3446" s="79"/>
      <c r="I3446" s="79"/>
      <c r="J3446" s="79"/>
      <c r="K3446" s="79"/>
      <c r="L3446" s="79"/>
      <c r="M3446" s="79"/>
      <c r="N3446" s="79"/>
      <c r="O3446" s="79"/>
      <c r="P3446" s="79"/>
      <c r="Q3446" s="79"/>
      <c r="R3446" s="79"/>
      <c r="S3446" s="79"/>
      <c r="T3446" s="79"/>
    </row>
    <row r="3447" spans="2:20">
      <c r="B3447" s="79"/>
      <c r="C3447" s="79"/>
      <c r="D3447" s="79"/>
      <c r="E3447" s="79"/>
      <c r="F3447" s="79"/>
      <c r="G3447" s="79"/>
      <c r="H3447" s="79"/>
      <c r="I3447" s="79"/>
      <c r="J3447" s="79"/>
      <c r="K3447" s="79"/>
      <c r="L3447" s="79"/>
      <c r="M3447" s="79"/>
      <c r="N3447" s="79"/>
      <c r="O3447" s="79"/>
      <c r="P3447" s="79"/>
      <c r="Q3447" s="79"/>
      <c r="R3447" s="79"/>
      <c r="S3447" s="79"/>
      <c r="T3447" s="79"/>
    </row>
    <row r="3448" spans="2:20">
      <c r="B3448" s="79"/>
      <c r="C3448" s="79"/>
      <c r="D3448" s="79"/>
      <c r="E3448" s="79"/>
      <c r="F3448" s="79"/>
      <c r="G3448" s="79"/>
      <c r="H3448" s="79"/>
      <c r="I3448" s="79"/>
      <c r="J3448" s="79"/>
      <c r="K3448" s="79"/>
      <c r="L3448" s="79"/>
      <c r="M3448" s="79"/>
      <c r="N3448" s="79"/>
      <c r="O3448" s="79"/>
      <c r="P3448" s="79"/>
      <c r="Q3448" s="79"/>
      <c r="R3448" s="79"/>
      <c r="S3448" s="79"/>
      <c r="T3448" s="79"/>
    </row>
    <row r="3449" spans="2:20">
      <c r="B3449" s="79"/>
      <c r="C3449" s="79"/>
      <c r="D3449" s="79"/>
      <c r="E3449" s="79"/>
      <c r="F3449" s="79"/>
      <c r="G3449" s="79"/>
      <c r="H3449" s="79"/>
      <c r="I3449" s="79"/>
      <c r="J3449" s="79"/>
      <c r="K3449" s="79"/>
      <c r="L3449" s="79"/>
      <c r="M3449" s="79"/>
      <c r="N3449" s="79"/>
      <c r="O3449" s="79"/>
      <c r="P3449" s="79"/>
      <c r="Q3449" s="79"/>
      <c r="R3449" s="79"/>
      <c r="S3449" s="79"/>
      <c r="T3449" s="79"/>
    </row>
    <row r="3450" spans="2:20">
      <c r="B3450" s="79"/>
      <c r="C3450" s="79"/>
      <c r="D3450" s="79"/>
      <c r="E3450" s="79"/>
      <c r="F3450" s="79"/>
      <c r="G3450" s="79"/>
      <c r="H3450" s="79"/>
      <c r="I3450" s="79"/>
      <c r="J3450" s="79"/>
      <c r="K3450" s="79"/>
      <c r="L3450" s="79"/>
      <c r="M3450" s="79"/>
      <c r="N3450" s="79"/>
      <c r="O3450" s="79"/>
      <c r="P3450" s="79"/>
      <c r="Q3450" s="79"/>
      <c r="R3450" s="79"/>
      <c r="S3450" s="79"/>
      <c r="T3450" s="79"/>
    </row>
    <row r="3451" spans="2:20">
      <c r="B3451" s="79"/>
      <c r="C3451" s="79"/>
      <c r="D3451" s="79"/>
      <c r="E3451" s="79"/>
      <c r="F3451" s="79"/>
      <c r="G3451" s="79"/>
      <c r="H3451" s="79"/>
      <c r="I3451" s="79"/>
      <c r="J3451" s="79"/>
      <c r="K3451" s="79"/>
      <c r="L3451" s="79"/>
      <c r="M3451" s="79"/>
      <c r="N3451" s="79"/>
      <c r="O3451" s="79"/>
      <c r="P3451" s="79"/>
      <c r="Q3451" s="79"/>
      <c r="R3451" s="79"/>
      <c r="S3451" s="79"/>
      <c r="T3451" s="79"/>
    </row>
    <row r="3452" spans="2:20">
      <c r="B3452" s="79"/>
      <c r="C3452" s="79"/>
      <c r="D3452" s="79"/>
      <c r="E3452" s="79"/>
      <c r="F3452" s="79"/>
      <c r="G3452" s="79"/>
      <c r="H3452" s="79"/>
      <c r="I3452" s="79"/>
      <c r="J3452" s="79"/>
      <c r="K3452" s="79"/>
      <c r="L3452" s="79"/>
      <c r="M3452" s="79"/>
      <c r="N3452" s="79"/>
      <c r="O3452" s="79"/>
      <c r="P3452" s="79"/>
      <c r="Q3452" s="79"/>
      <c r="R3452" s="79"/>
      <c r="S3452" s="79"/>
      <c r="T3452" s="79"/>
    </row>
    <row r="3453" spans="2:20">
      <c r="B3453" s="79"/>
      <c r="C3453" s="79"/>
      <c r="D3453" s="79"/>
      <c r="E3453" s="79"/>
      <c r="F3453" s="79"/>
      <c r="G3453" s="79"/>
      <c r="H3453" s="79"/>
      <c r="I3453" s="79"/>
      <c r="J3453" s="79"/>
      <c r="K3453" s="79"/>
      <c r="L3453" s="79"/>
      <c r="M3453" s="79"/>
      <c r="N3453" s="79"/>
      <c r="O3453" s="79"/>
      <c r="P3453" s="79"/>
      <c r="Q3453" s="79"/>
      <c r="R3453" s="79"/>
      <c r="S3453" s="79"/>
      <c r="T3453" s="79"/>
    </row>
    <row r="3454" spans="2:20">
      <c r="B3454" s="79"/>
      <c r="C3454" s="79"/>
      <c r="D3454" s="79"/>
      <c r="E3454" s="79"/>
      <c r="F3454" s="79"/>
      <c r="G3454" s="79"/>
      <c r="H3454" s="79"/>
      <c r="I3454" s="79"/>
      <c r="J3454" s="79"/>
      <c r="K3454" s="79"/>
      <c r="L3454" s="79"/>
      <c r="M3454" s="79"/>
      <c r="N3454" s="79"/>
      <c r="O3454" s="79"/>
      <c r="P3454" s="79"/>
      <c r="Q3454" s="79"/>
      <c r="R3454" s="79"/>
      <c r="S3454" s="79"/>
      <c r="T3454" s="79"/>
    </row>
    <row r="3455" spans="2:20">
      <c r="B3455" s="79"/>
      <c r="C3455" s="79"/>
      <c r="D3455" s="79"/>
      <c r="E3455" s="79"/>
      <c r="F3455" s="79"/>
      <c r="G3455" s="79"/>
      <c r="H3455" s="79"/>
      <c r="I3455" s="79"/>
      <c r="J3455" s="79"/>
      <c r="K3455" s="79"/>
      <c r="L3455" s="79"/>
      <c r="M3455" s="79"/>
      <c r="N3455" s="79"/>
      <c r="O3455" s="79"/>
      <c r="P3455" s="79"/>
      <c r="Q3455" s="79"/>
      <c r="R3455" s="79"/>
      <c r="S3455" s="79"/>
      <c r="T3455" s="79"/>
    </row>
    <row r="3456" spans="2:20">
      <c r="B3456" s="79"/>
      <c r="C3456" s="79"/>
      <c r="D3456" s="79"/>
      <c r="E3456" s="79"/>
      <c r="F3456" s="79"/>
      <c r="G3456" s="79"/>
      <c r="H3456" s="79"/>
      <c r="I3456" s="79"/>
      <c r="J3456" s="79"/>
      <c r="K3456" s="79"/>
      <c r="L3456" s="79"/>
      <c r="M3456" s="79"/>
      <c r="N3456" s="79"/>
      <c r="O3456" s="79"/>
      <c r="P3456" s="79"/>
      <c r="Q3456" s="79"/>
      <c r="R3456" s="79"/>
      <c r="S3456" s="79"/>
      <c r="T3456" s="79"/>
    </row>
    <row r="3457" spans="2:20">
      <c r="B3457" s="79"/>
      <c r="C3457" s="79"/>
      <c r="D3457" s="79"/>
      <c r="E3457" s="79"/>
      <c r="F3457" s="79"/>
      <c r="G3457" s="79"/>
      <c r="H3457" s="79"/>
      <c r="I3457" s="79"/>
      <c r="J3457" s="79"/>
      <c r="K3457" s="79"/>
      <c r="L3457" s="79"/>
      <c r="M3457" s="79"/>
      <c r="N3457" s="79"/>
      <c r="O3457" s="79"/>
      <c r="P3457" s="79"/>
      <c r="Q3457" s="79"/>
      <c r="R3457" s="79"/>
      <c r="S3457" s="79"/>
      <c r="T3457" s="79"/>
    </row>
    <row r="3458" spans="2:20">
      <c r="B3458" s="79"/>
      <c r="C3458" s="79"/>
      <c r="D3458" s="79"/>
      <c r="E3458" s="79"/>
      <c r="F3458" s="79"/>
      <c r="G3458" s="79"/>
      <c r="H3458" s="79"/>
      <c r="I3458" s="79"/>
      <c r="J3458" s="79"/>
      <c r="K3458" s="79"/>
      <c r="L3458" s="79"/>
      <c r="M3458" s="79"/>
      <c r="N3458" s="79"/>
      <c r="O3458" s="79"/>
      <c r="P3458" s="79"/>
      <c r="Q3458" s="79"/>
      <c r="R3458" s="79"/>
      <c r="S3458" s="79"/>
      <c r="T3458" s="79"/>
    </row>
    <row r="3459" spans="2:20">
      <c r="B3459" s="79"/>
      <c r="C3459" s="79"/>
      <c r="D3459" s="79"/>
      <c r="E3459" s="79"/>
      <c r="F3459" s="79"/>
      <c r="G3459" s="79"/>
      <c r="H3459" s="79"/>
      <c r="I3459" s="79"/>
      <c r="J3459" s="79"/>
      <c r="K3459" s="79"/>
      <c r="L3459" s="79"/>
      <c r="M3459" s="79"/>
      <c r="N3459" s="79"/>
      <c r="O3459" s="79"/>
      <c r="P3459" s="79"/>
      <c r="Q3459" s="79"/>
      <c r="R3459" s="79"/>
      <c r="S3459" s="79"/>
      <c r="T3459" s="79"/>
    </row>
    <row r="3460" spans="2:20">
      <c r="B3460" s="79"/>
      <c r="C3460" s="79"/>
      <c r="D3460" s="79"/>
      <c r="E3460" s="79"/>
      <c r="F3460" s="79"/>
      <c r="G3460" s="79"/>
      <c r="H3460" s="79"/>
      <c r="I3460" s="79"/>
      <c r="J3460" s="79"/>
      <c r="K3460" s="79"/>
      <c r="L3460" s="79"/>
      <c r="M3460" s="79"/>
      <c r="N3460" s="79"/>
      <c r="O3460" s="79"/>
      <c r="P3460" s="79"/>
      <c r="Q3460" s="79"/>
      <c r="R3460" s="79"/>
      <c r="S3460" s="79"/>
      <c r="T3460" s="79"/>
    </row>
    <row r="3461" spans="2:20">
      <c r="B3461" s="79"/>
      <c r="C3461" s="79"/>
      <c r="D3461" s="79"/>
      <c r="E3461" s="79"/>
      <c r="F3461" s="79"/>
      <c r="G3461" s="79"/>
      <c r="H3461" s="79"/>
      <c r="I3461" s="79"/>
      <c r="J3461" s="79"/>
      <c r="K3461" s="79"/>
      <c r="L3461" s="79"/>
      <c r="M3461" s="79"/>
      <c r="N3461" s="79"/>
      <c r="O3461" s="79"/>
      <c r="P3461" s="79"/>
      <c r="Q3461" s="79"/>
      <c r="R3461" s="79"/>
      <c r="S3461" s="79"/>
      <c r="T3461" s="79"/>
    </row>
    <row r="3462" spans="2:20">
      <c r="B3462" s="79"/>
      <c r="C3462" s="79"/>
      <c r="D3462" s="79"/>
      <c r="E3462" s="79"/>
      <c r="F3462" s="79"/>
      <c r="G3462" s="79"/>
      <c r="H3462" s="79"/>
      <c r="I3462" s="79"/>
      <c r="J3462" s="79"/>
      <c r="K3462" s="79"/>
      <c r="L3462" s="79"/>
      <c r="M3462" s="79"/>
      <c r="N3462" s="79"/>
      <c r="O3462" s="79"/>
      <c r="P3462" s="79"/>
      <c r="Q3462" s="79"/>
      <c r="R3462" s="79"/>
      <c r="S3462" s="79"/>
      <c r="T3462" s="79"/>
    </row>
    <row r="3463" spans="2:20">
      <c r="B3463" s="79"/>
      <c r="C3463" s="79"/>
      <c r="D3463" s="79"/>
      <c r="E3463" s="79"/>
      <c r="F3463" s="79"/>
      <c r="G3463" s="79"/>
      <c r="H3463" s="79"/>
      <c r="I3463" s="79"/>
      <c r="J3463" s="79"/>
      <c r="K3463" s="79"/>
      <c r="L3463" s="79"/>
      <c r="M3463" s="79"/>
      <c r="N3463" s="79"/>
      <c r="O3463" s="79"/>
      <c r="P3463" s="79"/>
      <c r="Q3463" s="79"/>
      <c r="R3463" s="79"/>
      <c r="S3463" s="79"/>
      <c r="T3463" s="79"/>
    </row>
    <row r="3464" spans="2:20">
      <c r="B3464" s="79"/>
      <c r="C3464" s="79"/>
      <c r="D3464" s="79"/>
      <c r="E3464" s="79"/>
      <c r="F3464" s="79"/>
      <c r="G3464" s="79"/>
      <c r="H3464" s="79"/>
      <c r="I3464" s="79"/>
      <c r="J3464" s="79"/>
      <c r="K3464" s="79"/>
      <c r="L3464" s="79"/>
      <c r="M3464" s="79"/>
      <c r="N3464" s="79"/>
      <c r="O3464" s="79"/>
      <c r="P3464" s="79"/>
      <c r="Q3464" s="79"/>
      <c r="R3464" s="79"/>
      <c r="S3464" s="79"/>
      <c r="T3464" s="79"/>
    </row>
    <row r="3465" spans="2:20">
      <c r="B3465" s="79"/>
      <c r="C3465" s="79"/>
      <c r="D3465" s="79"/>
      <c r="E3465" s="79"/>
      <c r="F3465" s="79"/>
      <c r="G3465" s="79"/>
      <c r="H3465" s="79"/>
      <c r="I3465" s="79"/>
      <c r="J3465" s="79"/>
      <c r="K3465" s="79"/>
      <c r="L3465" s="79"/>
      <c r="M3465" s="79"/>
      <c r="N3465" s="79"/>
      <c r="O3465" s="79"/>
      <c r="P3465" s="79"/>
      <c r="Q3465" s="79"/>
      <c r="R3465" s="79"/>
      <c r="S3465" s="79"/>
      <c r="T3465" s="79"/>
    </row>
    <row r="3466" spans="2:20">
      <c r="B3466" s="79"/>
      <c r="C3466" s="79"/>
      <c r="D3466" s="79"/>
      <c r="E3466" s="79"/>
      <c r="F3466" s="79"/>
      <c r="G3466" s="79"/>
      <c r="H3466" s="79"/>
      <c r="I3466" s="79"/>
      <c r="J3466" s="79"/>
      <c r="K3466" s="79"/>
      <c r="L3466" s="79"/>
      <c r="M3466" s="79"/>
      <c r="N3466" s="79"/>
      <c r="O3466" s="79"/>
      <c r="P3466" s="79"/>
      <c r="Q3466" s="79"/>
      <c r="R3466" s="79"/>
      <c r="S3466" s="79"/>
      <c r="T3466" s="79"/>
    </row>
    <row r="3467" spans="2:20">
      <c r="B3467" s="79"/>
      <c r="C3467" s="79"/>
      <c r="D3467" s="79"/>
      <c r="E3467" s="79"/>
      <c r="F3467" s="79"/>
      <c r="G3467" s="79"/>
      <c r="H3467" s="79"/>
      <c r="I3467" s="79"/>
      <c r="J3467" s="79"/>
      <c r="K3467" s="79"/>
      <c r="L3467" s="79"/>
      <c r="M3467" s="79"/>
      <c r="N3467" s="79"/>
      <c r="O3467" s="79"/>
      <c r="P3467" s="79"/>
      <c r="Q3467" s="79"/>
      <c r="R3467" s="79"/>
      <c r="S3467" s="79"/>
      <c r="T3467" s="79"/>
    </row>
    <row r="3468" spans="2:20">
      <c r="B3468" s="79"/>
      <c r="C3468" s="79"/>
      <c r="D3468" s="79"/>
      <c r="E3468" s="79"/>
      <c r="F3468" s="79"/>
      <c r="G3468" s="79"/>
      <c r="H3468" s="79"/>
      <c r="I3468" s="79"/>
      <c r="J3468" s="79"/>
      <c r="K3468" s="79"/>
      <c r="L3468" s="79"/>
      <c r="M3468" s="79"/>
      <c r="N3468" s="79"/>
      <c r="O3468" s="79"/>
      <c r="P3468" s="79"/>
      <c r="Q3468" s="79"/>
      <c r="R3468" s="79"/>
      <c r="S3468" s="79"/>
      <c r="T3468" s="79"/>
    </row>
    <row r="3469" spans="2:20">
      <c r="B3469" s="79"/>
      <c r="C3469" s="79"/>
      <c r="D3469" s="79"/>
      <c r="E3469" s="79"/>
      <c r="F3469" s="79"/>
      <c r="G3469" s="79"/>
      <c r="H3469" s="79"/>
      <c r="I3469" s="79"/>
      <c r="J3469" s="79"/>
      <c r="K3469" s="79"/>
      <c r="L3469" s="79"/>
      <c r="M3469" s="79"/>
      <c r="N3469" s="79"/>
      <c r="O3469" s="79"/>
      <c r="P3469" s="79"/>
      <c r="Q3469" s="79"/>
      <c r="R3469" s="79"/>
      <c r="S3469" s="79"/>
      <c r="T3469" s="79"/>
    </row>
    <row r="3470" spans="2:20">
      <c r="B3470" s="79"/>
      <c r="C3470" s="79"/>
      <c r="D3470" s="79"/>
      <c r="E3470" s="79"/>
      <c r="F3470" s="79"/>
      <c r="G3470" s="79"/>
      <c r="H3470" s="79"/>
      <c r="I3470" s="79"/>
      <c r="J3470" s="79"/>
      <c r="K3470" s="79"/>
      <c r="L3470" s="79"/>
      <c r="M3470" s="79"/>
      <c r="N3470" s="79"/>
      <c r="O3470" s="79"/>
      <c r="P3470" s="79"/>
      <c r="Q3470" s="79"/>
      <c r="R3470" s="79"/>
      <c r="S3470" s="79"/>
      <c r="T3470" s="79"/>
    </row>
    <row r="3471" spans="2:20">
      <c r="B3471" s="79"/>
      <c r="C3471" s="79"/>
      <c r="D3471" s="79"/>
      <c r="E3471" s="79"/>
      <c r="F3471" s="79"/>
      <c r="G3471" s="79"/>
      <c r="H3471" s="79"/>
      <c r="I3471" s="79"/>
      <c r="J3471" s="79"/>
      <c r="K3471" s="79"/>
      <c r="L3471" s="79"/>
      <c r="M3471" s="79"/>
      <c r="N3471" s="79"/>
      <c r="O3471" s="79"/>
      <c r="P3471" s="79"/>
      <c r="Q3471" s="79"/>
      <c r="R3471" s="79"/>
      <c r="S3471" s="79"/>
      <c r="T3471" s="79"/>
    </row>
    <row r="3472" spans="2:20">
      <c r="B3472" s="79"/>
      <c r="C3472" s="79"/>
      <c r="D3472" s="79"/>
      <c r="E3472" s="79"/>
      <c r="F3472" s="79"/>
      <c r="G3472" s="79"/>
      <c r="H3472" s="79"/>
      <c r="I3472" s="79"/>
      <c r="J3472" s="79"/>
      <c r="K3472" s="79"/>
      <c r="L3472" s="79"/>
      <c r="M3472" s="79"/>
      <c r="N3472" s="79"/>
      <c r="O3472" s="79"/>
      <c r="P3472" s="79"/>
      <c r="Q3472" s="79"/>
      <c r="R3472" s="79"/>
      <c r="S3472" s="79"/>
      <c r="T3472" s="79"/>
    </row>
    <row r="3473" spans="2:20">
      <c r="B3473" s="79"/>
      <c r="C3473" s="79"/>
      <c r="D3473" s="79"/>
      <c r="E3473" s="79"/>
      <c r="F3473" s="79"/>
      <c r="G3473" s="79"/>
      <c r="H3473" s="79"/>
      <c r="I3473" s="79"/>
      <c r="J3473" s="79"/>
      <c r="K3473" s="79"/>
      <c r="L3473" s="79"/>
      <c r="M3473" s="79"/>
      <c r="N3473" s="79"/>
      <c r="O3473" s="79"/>
      <c r="P3473" s="79"/>
      <c r="Q3473" s="79"/>
      <c r="R3473" s="79"/>
      <c r="S3473" s="79"/>
      <c r="T3473" s="79"/>
    </row>
    <row r="3474" spans="2:20">
      <c r="B3474" s="79"/>
      <c r="C3474" s="79"/>
      <c r="D3474" s="79"/>
      <c r="E3474" s="79"/>
      <c r="F3474" s="79"/>
      <c r="G3474" s="79"/>
      <c r="H3474" s="79"/>
      <c r="I3474" s="79"/>
      <c r="J3474" s="79"/>
      <c r="K3474" s="79"/>
      <c r="L3474" s="79"/>
      <c r="M3474" s="79"/>
      <c r="N3474" s="79"/>
      <c r="O3474" s="79"/>
      <c r="P3474" s="79"/>
      <c r="Q3474" s="79"/>
      <c r="R3474" s="79"/>
      <c r="S3474" s="79"/>
      <c r="T3474" s="79"/>
    </row>
    <row r="3475" spans="2:20">
      <c r="B3475" s="79"/>
      <c r="C3475" s="79"/>
      <c r="D3475" s="79"/>
      <c r="E3475" s="79"/>
      <c r="F3475" s="79"/>
      <c r="G3475" s="79"/>
      <c r="H3475" s="79"/>
      <c r="I3475" s="79"/>
      <c r="J3475" s="79"/>
      <c r="K3475" s="79"/>
      <c r="L3475" s="79"/>
      <c r="M3475" s="79"/>
      <c r="N3475" s="79"/>
      <c r="O3475" s="79"/>
      <c r="P3475" s="79"/>
      <c r="Q3475" s="79"/>
      <c r="R3475" s="79"/>
      <c r="S3475" s="79"/>
      <c r="T3475" s="79"/>
    </row>
    <row r="3476" spans="2:20">
      <c r="B3476" s="79"/>
      <c r="C3476" s="79"/>
      <c r="D3476" s="79"/>
      <c r="E3476" s="79"/>
      <c r="F3476" s="79"/>
      <c r="G3476" s="79"/>
      <c r="H3476" s="79"/>
      <c r="I3476" s="79"/>
      <c r="J3476" s="79"/>
      <c r="K3476" s="79"/>
      <c r="L3476" s="79"/>
      <c r="M3476" s="79"/>
      <c r="N3476" s="79"/>
      <c r="O3476" s="79"/>
      <c r="P3476" s="79"/>
      <c r="Q3476" s="79"/>
      <c r="R3476" s="79"/>
      <c r="S3476" s="79"/>
      <c r="T3476" s="79"/>
    </row>
    <row r="3477" spans="2:20">
      <c r="B3477" s="79"/>
      <c r="C3477" s="79"/>
      <c r="D3477" s="79"/>
      <c r="E3477" s="79"/>
      <c r="F3477" s="79"/>
      <c r="G3477" s="79"/>
      <c r="H3477" s="79"/>
      <c r="I3477" s="79"/>
      <c r="J3477" s="79"/>
      <c r="K3477" s="79"/>
      <c r="L3477" s="79"/>
      <c r="M3477" s="79"/>
      <c r="N3477" s="79"/>
      <c r="O3477" s="79"/>
      <c r="P3477" s="79"/>
      <c r="Q3477" s="79"/>
      <c r="R3477" s="79"/>
      <c r="S3477" s="79"/>
      <c r="T3477" s="79"/>
    </row>
    <row r="3478" spans="2:20">
      <c r="B3478" s="79"/>
      <c r="C3478" s="79"/>
      <c r="D3478" s="79"/>
      <c r="E3478" s="79"/>
      <c r="F3478" s="79"/>
      <c r="G3478" s="79"/>
      <c r="H3478" s="79"/>
      <c r="I3478" s="79"/>
      <c r="J3478" s="79"/>
      <c r="K3478" s="79"/>
      <c r="L3478" s="79"/>
      <c r="M3478" s="79"/>
      <c r="N3478" s="79"/>
      <c r="O3478" s="79"/>
      <c r="P3478" s="79"/>
      <c r="Q3478" s="79"/>
      <c r="R3478" s="79"/>
      <c r="S3478" s="79"/>
      <c r="T3478" s="79"/>
    </row>
    <row r="3479" spans="2:20">
      <c r="B3479" s="79"/>
      <c r="C3479" s="79"/>
      <c r="D3479" s="79"/>
      <c r="E3479" s="79"/>
      <c r="F3479" s="79"/>
      <c r="G3479" s="79"/>
      <c r="H3479" s="79"/>
      <c r="I3479" s="79"/>
      <c r="J3479" s="79"/>
      <c r="K3479" s="79"/>
      <c r="L3479" s="79"/>
      <c r="M3479" s="79"/>
      <c r="N3479" s="79"/>
      <c r="O3479" s="79"/>
      <c r="P3479" s="79"/>
      <c r="Q3479" s="79"/>
      <c r="R3479" s="79"/>
      <c r="S3479" s="79"/>
      <c r="T3479" s="79"/>
    </row>
    <row r="3480" spans="2:20">
      <c r="B3480" s="79"/>
      <c r="C3480" s="79"/>
      <c r="D3480" s="79"/>
      <c r="E3480" s="79"/>
      <c r="F3480" s="79"/>
      <c r="G3480" s="79"/>
      <c r="H3480" s="79"/>
      <c r="I3480" s="79"/>
      <c r="J3480" s="79"/>
      <c r="K3480" s="79"/>
      <c r="L3480" s="79"/>
      <c r="M3480" s="79"/>
      <c r="N3480" s="79"/>
      <c r="O3480" s="79"/>
      <c r="P3480" s="79"/>
      <c r="Q3480" s="79"/>
      <c r="R3480" s="79"/>
      <c r="S3480" s="79"/>
      <c r="T3480" s="79"/>
    </row>
    <row r="3481" spans="2:20">
      <c r="B3481" s="79"/>
      <c r="C3481" s="79"/>
      <c r="D3481" s="79"/>
      <c r="E3481" s="79"/>
      <c r="F3481" s="79"/>
      <c r="G3481" s="79"/>
      <c r="H3481" s="79"/>
      <c r="I3481" s="79"/>
      <c r="J3481" s="79"/>
      <c r="K3481" s="79"/>
      <c r="L3481" s="79"/>
      <c r="M3481" s="79"/>
      <c r="N3481" s="79"/>
      <c r="O3481" s="79"/>
      <c r="P3481" s="79"/>
      <c r="Q3481" s="79"/>
      <c r="R3481" s="79"/>
      <c r="S3481" s="79"/>
      <c r="T3481" s="79"/>
    </row>
    <row r="3482" spans="2:20">
      <c r="B3482" s="79"/>
      <c r="C3482" s="79"/>
      <c r="D3482" s="79"/>
      <c r="E3482" s="79"/>
      <c r="F3482" s="79"/>
      <c r="G3482" s="79"/>
      <c r="H3482" s="79"/>
      <c r="I3482" s="79"/>
      <c r="J3482" s="79"/>
      <c r="K3482" s="79"/>
      <c r="L3482" s="79"/>
      <c r="M3482" s="79"/>
      <c r="N3482" s="79"/>
      <c r="O3482" s="79"/>
      <c r="P3482" s="79"/>
      <c r="Q3482" s="79"/>
      <c r="R3482" s="79"/>
      <c r="S3482" s="79"/>
      <c r="T3482" s="79"/>
    </row>
    <row r="3483" spans="2:20">
      <c r="B3483" s="79"/>
      <c r="C3483" s="79"/>
      <c r="D3483" s="79"/>
      <c r="E3483" s="79"/>
      <c r="F3483" s="79"/>
      <c r="G3483" s="79"/>
      <c r="H3483" s="79"/>
      <c r="I3483" s="79"/>
      <c r="J3483" s="79"/>
      <c r="K3483" s="79"/>
      <c r="L3483" s="79"/>
      <c r="M3483" s="79"/>
      <c r="N3483" s="79"/>
      <c r="O3483" s="79"/>
      <c r="P3483" s="79"/>
      <c r="Q3483" s="79"/>
      <c r="R3483" s="79"/>
      <c r="S3483" s="79"/>
      <c r="T3483" s="79"/>
    </row>
    <row r="3484" spans="2:20">
      <c r="B3484" s="79"/>
      <c r="C3484" s="79"/>
      <c r="D3484" s="79"/>
      <c r="E3484" s="79"/>
      <c r="F3484" s="79"/>
      <c r="G3484" s="79"/>
      <c r="H3484" s="79"/>
      <c r="I3484" s="79"/>
      <c r="J3484" s="79"/>
      <c r="K3484" s="79"/>
      <c r="L3484" s="79"/>
      <c r="M3484" s="79"/>
      <c r="N3484" s="79"/>
      <c r="O3484" s="79"/>
      <c r="P3484" s="79"/>
      <c r="Q3484" s="79"/>
      <c r="R3484" s="79"/>
      <c r="S3484" s="79"/>
      <c r="T3484" s="79"/>
    </row>
    <row r="3485" spans="2:20">
      <c r="B3485" s="79"/>
      <c r="C3485" s="79"/>
      <c r="D3485" s="79"/>
      <c r="E3485" s="79"/>
      <c r="F3485" s="79"/>
      <c r="G3485" s="79"/>
      <c r="H3485" s="79"/>
      <c r="I3485" s="79"/>
      <c r="J3485" s="79"/>
      <c r="K3485" s="79"/>
      <c r="L3485" s="79"/>
      <c r="M3485" s="79"/>
      <c r="N3485" s="79"/>
      <c r="O3485" s="79"/>
      <c r="P3485" s="79"/>
      <c r="Q3485" s="79"/>
      <c r="R3485" s="79"/>
      <c r="S3485" s="79"/>
      <c r="T3485" s="79"/>
    </row>
    <row r="3486" spans="2:20">
      <c r="B3486" s="79"/>
      <c r="C3486" s="79"/>
      <c r="D3486" s="79"/>
      <c r="E3486" s="79"/>
      <c r="F3486" s="79"/>
      <c r="G3486" s="79"/>
      <c r="H3486" s="79"/>
      <c r="I3486" s="79"/>
      <c r="J3486" s="79"/>
      <c r="K3486" s="79"/>
      <c r="L3486" s="79"/>
      <c r="M3486" s="79"/>
      <c r="N3486" s="79"/>
      <c r="O3486" s="79"/>
      <c r="P3486" s="79"/>
      <c r="Q3486" s="79"/>
      <c r="R3486" s="79"/>
      <c r="S3486" s="79"/>
      <c r="T3486" s="79"/>
    </row>
    <row r="3487" spans="2:20">
      <c r="B3487" s="79"/>
      <c r="C3487" s="79"/>
      <c r="D3487" s="79"/>
      <c r="E3487" s="79"/>
      <c r="F3487" s="79"/>
      <c r="G3487" s="79"/>
      <c r="H3487" s="79"/>
      <c r="I3487" s="79"/>
      <c r="J3487" s="79"/>
      <c r="K3487" s="79"/>
      <c r="L3487" s="79"/>
      <c r="M3487" s="79"/>
      <c r="N3487" s="79"/>
      <c r="O3487" s="79"/>
      <c r="P3487" s="79"/>
      <c r="Q3487" s="79"/>
      <c r="R3487" s="79"/>
      <c r="S3487" s="79"/>
      <c r="T3487" s="79"/>
    </row>
    <row r="3488" spans="2:20">
      <c r="B3488" s="79"/>
      <c r="C3488" s="79"/>
      <c r="D3488" s="79"/>
      <c r="E3488" s="79"/>
      <c r="F3488" s="79"/>
      <c r="G3488" s="79"/>
      <c r="H3488" s="79"/>
      <c r="I3488" s="79"/>
      <c r="J3488" s="79"/>
      <c r="K3488" s="79"/>
      <c r="L3488" s="79"/>
      <c r="M3488" s="79"/>
      <c r="N3488" s="79"/>
      <c r="O3488" s="79"/>
      <c r="P3488" s="79"/>
      <c r="Q3488" s="79"/>
      <c r="R3488" s="79"/>
      <c r="S3488" s="79"/>
      <c r="T3488" s="79"/>
    </row>
    <row r="3489" spans="2:20">
      <c r="B3489" s="79"/>
      <c r="C3489" s="79"/>
      <c r="D3489" s="79"/>
      <c r="E3489" s="79"/>
      <c r="F3489" s="79"/>
      <c r="G3489" s="79"/>
      <c r="H3489" s="79"/>
      <c r="I3489" s="79"/>
      <c r="J3489" s="79"/>
      <c r="K3489" s="79"/>
      <c r="L3489" s="79"/>
      <c r="M3489" s="79"/>
      <c r="N3489" s="79"/>
      <c r="O3489" s="79"/>
      <c r="P3489" s="79"/>
      <c r="Q3489" s="79"/>
      <c r="R3489" s="79"/>
      <c r="S3489" s="79"/>
      <c r="T3489" s="79"/>
    </row>
    <row r="3490" spans="2:20">
      <c r="B3490" s="79"/>
      <c r="C3490" s="79"/>
      <c r="D3490" s="79"/>
      <c r="E3490" s="79"/>
      <c r="F3490" s="79"/>
      <c r="G3490" s="79"/>
      <c r="H3490" s="79"/>
      <c r="I3490" s="79"/>
      <c r="J3490" s="79"/>
      <c r="K3490" s="79"/>
      <c r="L3490" s="79"/>
      <c r="M3490" s="79"/>
      <c r="N3490" s="79"/>
      <c r="O3490" s="79"/>
      <c r="P3490" s="79"/>
      <c r="Q3490" s="79"/>
      <c r="R3490" s="79"/>
      <c r="S3490" s="79"/>
      <c r="T3490" s="79"/>
    </row>
    <row r="3491" spans="2:20">
      <c r="B3491" s="79"/>
      <c r="C3491" s="79"/>
      <c r="D3491" s="79"/>
      <c r="E3491" s="79"/>
      <c r="F3491" s="79"/>
      <c r="G3491" s="79"/>
      <c r="H3491" s="79"/>
      <c r="I3491" s="79"/>
      <c r="J3491" s="79"/>
      <c r="K3491" s="79"/>
      <c r="L3491" s="79"/>
      <c r="M3491" s="79"/>
      <c r="N3491" s="79"/>
      <c r="O3491" s="79"/>
      <c r="P3491" s="79"/>
      <c r="Q3491" s="79"/>
      <c r="R3491" s="79"/>
      <c r="S3491" s="79"/>
      <c r="T3491" s="79"/>
    </row>
    <row r="3492" spans="2:20">
      <c r="B3492" s="79"/>
      <c r="C3492" s="79"/>
      <c r="D3492" s="79"/>
      <c r="E3492" s="79"/>
      <c r="F3492" s="79"/>
      <c r="G3492" s="79"/>
      <c r="H3492" s="79"/>
      <c r="I3492" s="79"/>
      <c r="J3492" s="79"/>
      <c r="K3492" s="79"/>
      <c r="L3492" s="79"/>
      <c r="M3492" s="79"/>
      <c r="N3492" s="79"/>
      <c r="O3492" s="79"/>
      <c r="P3492" s="79"/>
      <c r="Q3492" s="79"/>
      <c r="R3492" s="79"/>
      <c r="S3492" s="79"/>
      <c r="T3492" s="79"/>
    </row>
    <row r="3493" spans="2:20">
      <c r="B3493" s="79"/>
      <c r="C3493" s="79"/>
      <c r="D3493" s="79"/>
      <c r="E3493" s="79"/>
      <c r="F3493" s="79"/>
      <c r="G3493" s="79"/>
      <c r="H3493" s="79"/>
      <c r="I3493" s="79"/>
      <c r="J3493" s="79"/>
      <c r="K3493" s="79"/>
      <c r="L3493" s="79"/>
      <c r="M3493" s="79"/>
      <c r="N3493" s="79"/>
      <c r="O3493" s="79"/>
      <c r="P3493" s="79"/>
      <c r="Q3493" s="79"/>
      <c r="R3493" s="79"/>
      <c r="S3493" s="79"/>
      <c r="T3493" s="79"/>
    </row>
    <row r="3494" spans="2:20">
      <c r="B3494" s="79"/>
      <c r="C3494" s="79"/>
      <c r="D3494" s="79"/>
      <c r="E3494" s="79"/>
      <c r="F3494" s="79"/>
      <c r="G3494" s="79"/>
      <c r="H3494" s="79"/>
      <c r="I3494" s="79"/>
      <c r="J3494" s="79"/>
      <c r="K3494" s="79"/>
      <c r="L3494" s="79"/>
      <c r="M3494" s="79"/>
      <c r="N3494" s="79"/>
      <c r="O3494" s="79"/>
      <c r="P3494" s="79"/>
      <c r="Q3494" s="79"/>
      <c r="R3494" s="79"/>
      <c r="S3494" s="79"/>
      <c r="T3494" s="79"/>
    </row>
    <row r="3495" spans="2:20">
      <c r="B3495" s="79"/>
      <c r="C3495" s="79"/>
      <c r="D3495" s="79"/>
      <c r="E3495" s="79"/>
      <c r="F3495" s="79"/>
      <c r="G3495" s="79"/>
      <c r="H3495" s="79"/>
      <c r="I3495" s="79"/>
      <c r="J3495" s="79"/>
      <c r="K3495" s="79"/>
      <c r="L3495" s="79"/>
      <c r="M3495" s="79"/>
      <c r="N3495" s="79"/>
      <c r="O3495" s="79"/>
      <c r="P3495" s="79"/>
      <c r="Q3495" s="79"/>
      <c r="R3495" s="79"/>
      <c r="S3495" s="79"/>
      <c r="T3495" s="79"/>
    </row>
    <row r="3496" spans="2:20">
      <c r="B3496" s="79"/>
      <c r="C3496" s="79"/>
      <c r="D3496" s="79"/>
      <c r="E3496" s="79"/>
      <c r="F3496" s="79"/>
      <c r="G3496" s="79"/>
      <c r="H3496" s="79"/>
      <c r="I3496" s="79"/>
      <c r="J3496" s="79"/>
      <c r="K3496" s="79"/>
      <c r="L3496" s="79"/>
      <c r="M3496" s="79"/>
      <c r="N3496" s="79"/>
      <c r="O3496" s="79"/>
      <c r="P3496" s="79"/>
      <c r="Q3496" s="79"/>
      <c r="R3496" s="79"/>
      <c r="S3496" s="79"/>
      <c r="T3496" s="79"/>
    </row>
    <row r="3497" spans="2:20">
      <c r="B3497" s="79"/>
      <c r="C3497" s="79"/>
      <c r="D3497" s="79"/>
      <c r="E3497" s="79"/>
      <c r="F3497" s="79"/>
      <c r="G3497" s="79"/>
      <c r="H3497" s="79"/>
      <c r="I3497" s="79"/>
      <c r="J3497" s="79"/>
      <c r="K3497" s="79"/>
      <c r="L3497" s="79"/>
      <c r="M3497" s="79"/>
      <c r="N3497" s="79"/>
      <c r="O3497" s="79"/>
      <c r="P3497" s="79"/>
      <c r="Q3497" s="79"/>
      <c r="R3497" s="79"/>
      <c r="S3497" s="79"/>
      <c r="T3497" s="79"/>
    </row>
    <row r="3498" spans="2:20">
      <c r="B3498" s="79"/>
      <c r="C3498" s="79"/>
      <c r="D3498" s="79"/>
      <c r="E3498" s="79"/>
      <c r="F3498" s="79"/>
      <c r="G3498" s="79"/>
      <c r="H3498" s="79"/>
      <c r="I3498" s="79"/>
      <c r="J3498" s="79"/>
      <c r="K3498" s="79"/>
      <c r="L3498" s="79"/>
      <c r="M3498" s="79"/>
      <c r="N3498" s="79"/>
      <c r="O3498" s="79"/>
      <c r="P3498" s="79"/>
      <c r="Q3498" s="79"/>
      <c r="R3498" s="79"/>
      <c r="S3498" s="79"/>
      <c r="T3498" s="79"/>
    </row>
    <row r="3499" spans="2:20">
      <c r="B3499" s="79"/>
      <c r="C3499" s="79"/>
      <c r="D3499" s="79"/>
      <c r="E3499" s="79"/>
      <c r="F3499" s="79"/>
      <c r="G3499" s="79"/>
      <c r="H3499" s="79"/>
      <c r="I3499" s="79"/>
      <c r="J3499" s="79"/>
      <c r="K3499" s="79"/>
      <c r="L3499" s="79"/>
      <c r="M3499" s="79"/>
      <c r="N3499" s="79"/>
      <c r="O3499" s="79"/>
      <c r="P3499" s="79"/>
      <c r="Q3499" s="79"/>
      <c r="R3499" s="79"/>
      <c r="S3499" s="79"/>
      <c r="T3499" s="79"/>
    </row>
    <row r="3500" spans="2:20">
      <c r="B3500" s="79"/>
      <c r="C3500" s="79"/>
      <c r="D3500" s="79"/>
      <c r="E3500" s="79"/>
      <c r="F3500" s="79"/>
      <c r="G3500" s="79"/>
      <c r="H3500" s="79"/>
      <c r="I3500" s="79"/>
      <c r="J3500" s="79"/>
      <c r="K3500" s="79"/>
      <c r="L3500" s="79"/>
      <c r="M3500" s="79"/>
      <c r="N3500" s="79"/>
      <c r="O3500" s="79"/>
      <c r="P3500" s="79"/>
      <c r="Q3500" s="79"/>
      <c r="R3500" s="79"/>
      <c r="S3500" s="79"/>
      <c r="T3500" s="79"/>
    </row>
    <row r="3501" spans="2:20">
      <c r="B3501" s="79"/>
      <c r="C3501" s="79"/>
      <c r="D3501" s="79"/>
      <c r="E3501" s="79"/>
      <c r="F3501" s="79"/>
      <c r="G3501" s="79"/>
      <c r="H3501" s="79"/>
      <c r="I3501" s="79"/>
      <c r="J3501" s="79"/>
      <c r="K3501" s="79"/>
      <c r="L3501" s="79"/>
      <c r="M3501" s="79"/>
      <c r="N3501" s="79"/>
      <c r="O3501" s="79"/>
      <c r="P3501" s="79"/>
      <c r="Q3501" s="79"/>
      <c r="R3501" s="79"/>
      <c r="S3501" s="79"/>
      <c r="T3501" s="79"/>
    </row>
    <row r="3502" spans="2:20">
      <c r="B3502" s="79"/>
      <c r="C3502" s="79"/>
      <c r="D3502" s="79"/>
      <c r="E3502" s="79"/>
      <c r="F3502" s="79"/>
      <c r="G3502" s="79"/>
      <c r="H3502" s="79"/>
      <c r="I3502" s="79"/>
      <c r="J3502" s="79"/>
      <c r="K3502" s="79"/>
      <c r="L3502" s="79"/>
      <c r="M3502" s="79"/>
      <c r="N3502" s="79"/>
      <c r="O3502" s="79"/>
      <c r="P3502" s="79"/>
      <c r="Q3502" s="79"/>
      <c r="R3502" s="79"/>
      <c r="S3502" s="79"/>
      <c r="T3502" s="79"/>
    </row>
    <row r="3503" spans="2:20">
      <c r="B3503" s="79"/>
      <c r="C3503" s="79"/>
      <c r="D3503" s="79"/>
      <c r="E3503" s="79"/>
      <c r="F3503" s="79"/>
      <c r="G3503" s="79"/>
      <c r="H3503" s="79"/>
      <c r="I3503" s="79"/>
      <c r="J3503" s="79"/>
      <c r="K3503" s="79"/>
      <c r="L3503" s="79"/>
      <c r="M3503" s="79"/>
      <c r="N3503" s="79"/>
      <c r="O3503" s="79"/>
      <c r="P3503" s="79"/>
      <c r="Q3503" s="79"/>
      <c r="R3503" s="79"/>
      <c r="S3503" s="79"/>
      <c r="T3503" s="79"/>
    </row>
    <row r="3504" spans="2:20">
      <c r="B3504" s="79"/>
      <c r="C3504" s="79"/>
      <c r="D3504" s="79"/>
      <c r="E3504" s="79"/>
      <c r="F3504" s="79"/>
      <c r="G3504" s="79"/>
      <c r="H3504" s="79"/>
      <c r="I3504" s="79"/>
      <c r="J3504" s="79"/>
      <c r="K3504" s="79"/>
      <c r="L3504" s="79"/>
      <c r="M3504" s="79"/>
      <c r="N3504" s="79"/>
      <c r="O3504" s="79"/>
      <c r="P3504" s="79"/>
      <c r="Q3504" s="79"/>
      <c r="R3504" s="79"/>
      <c r="S3504" s="79"/>
      <c r="T3504" s="79"/>
    </row>
    <row r="3505" spans="2:20">
      <c r="B3505" s="79"/>
      <c r="C3505" s="79"/>
      <c r="D3505" s="79"/>
      <c r="E3505" s="79"/>
      <c r="F3505" s="79"/>
      <c r="G3505" s="79"/>
      <c r="H3505" s="79"/>
      <c r="I3505" s="79"/>
      <c r="J3505" s="79"/>
      <c r="K3505" s="79"/>
      <c r="L3505" s="79"/>
      <c r="M3505" s="79"/>
      <c r="N3505" s="79"/>
      <c r="O3505" s="79"/>
      <c r="P3505" s="79"/>
      <c r="Q3505" s="79"/>
      <c r="R3505" s="79"/>
      <c r="S3505" s="79"/>
      <c r="T3505" s="79"/>
    </row>
    <row r="3506" spans="2:20">
      <c r="B3506" s="79"/>
      <c r="C3506" s="79"/>
      <c r="D3506" s="79"/>
      <c r="E3506" s="79"/>
      <c r="F3506" s="79"/>
      <c r="G3506" s="79"/>
      <c r="H3506" s="79"/>
      <c r="I3506" s="79"/>
      <c r="J3506" s="79"/>
      <c r="K3506" s="79"/>
      <c r="L3506" s="79"/>
      <c r="M3506" s="79"/>
      <c r="N3506" s="79"/>
      <c r="O3506" s="79"/>
      <c r="P3506" s="79"/>
      <c r="Q3506" s="79"/>
      <c r="R3506" s="79"/>
      <c r="S3506" s="79"/>
      <c r="T3506" s="79"/>
    </row>
    <row r="3507" spans="2:20">
      <c r="B3507" s="79"/>
      <c r="C3507" s="79"/>
      <c r="D3507" s="79"/>
      <c r="E3507" s="79"/>
      <c r="F3507" s="79"/>
      <c r="G3507" s="79"/>
      <c r="H3507" s="79"/>
      <c r="I3507" s="79"/>
      <c r="J3507" s="79"/>
      <c r="K3507" s="79"/>
      <c r="L3507" s="79"/>
      <c r="M3507" s="79"/>
      <c r="N3507" s="79"/>
      <c r="O3507" s="79"/>
      <c r="P3507" s="79"/>
      <c r="Q3507" s="79"/>
      <c r="R3507" s="79"/>
      <c r="S3507" s="79"/>
      <c r="T3507" s="79"/>
    </row>
    <row r="3508" spans="2:20">
      <c r="B3508" s="79"/>
      <c r="C3508" s="79"/>
      <c r="D3508" s="79"/>
      <c r="E3508" s="79"/>
      <c r="F3508" s="79"/>
      <c r="G3508" s="79"/>
      <c r="H3508" s="79"/>
      <c r="I3508" s="79"/>
      <c r="J3508" s="79"/>
      <c r="K3508" s="79"/>
      <c r="L3508" s="79"/>
      <c r="M3508" s="79"/>
      <c r="N3508" s="79"/>
      <c r="O3508" s="79"/>
      <c r="P3508" s="79"/>
      <c r="Q3508" s="79"/>
      <c r="R3508" s="79"/>
      <c r="S3508" s="79"/>
      <c r="T3508" s="79"/>
    </row>
    <row r="3509" spans="2:20">
      <c r="B3509" s="79"/>
      <c r="C3509" s="79"/>
      <c r="D3509" s="79"/>
      <c r="E3509" s="79"/>
      <c r="F3509" s="79"/>
      <c r="G3509" s="79"/>
      <c r="H3509" s="79"/>
      <c r="I3509" s="79"/>
      <c r="J3509" s="79"/>
      <c r="K3509" s="79"/>
      <c r="L3509" s="79"/>
      <c r="M3509" s="79"/>
      <c r="N3509" s="79"/>
      <c r="O3509" s="79"/>
      <c r="P3509" s="79"/>
      <c r="Q3509" s="79"/>
      <c r="R3509" s="79"/>
      <c r="S3509" s="79"/>
      <c r="T3509" s="79"/>
    </row>
    <row r="3510" spans="2:20">
      <c r="B3510" s="79"/>
      <c r="C3510" s="79"/>
      <c r="D3510" s="79"/>
      <c r="E3510" s="79"/>
      <c r="F3510" s="79"/>
      <c r="G3510" s="79"/>
      <c r="H3510" s="79"/>
      <c r="I3510" s="79"/>
      <c r="J3510" s="79"/>
      <c r="K3510" s="79"/>
      <c r="L3510" s="79"/>
      <c r="M3510" s="79"/>
      <c r="N3510" s="79"/>
      <c r="O3510" s="79"/>
      <c r="P3510" s="79"/>
      <c r="Q3510" s="79"/>
      <c r="R3510" s="79"/>
      <c r="S3510" s="79"/>
      <c r="T3510" s="79"/>
    </row>
    <row r="3511" spans="2:20">
      <c r="B3511" s="79"/>
      <c r="C3511" s="79"/>
      <c r="D3511" s="79"/>
      <c r="E3511" s="79"/>
      <c r="F3511" s="79"/>
      <c r="G3511" s="79"/>
      <c r="H3511" s="79"/>
      <c r="I3511" s="79"/>
      <c r="J3511" s="79"/>
      <c r="K3511" s="79"/>
      <c r="L3511" s="79"/>
      <c r="M3511" s="79"/>
      <c r="N3511" s="79"/>
      <c r="O3511" s="79"/>
      <c r="P3511" s="79"/>
      <c r="Q3511" s="79"/>
      <c r="R3511" s="79"/>
      <c r="S3511" s="79"/>
      <c r="T3511" s="79"/>
    </row>
    <row r="3512" spans="2:20">
      <c r="B3512" s="79"/>
      <c r="C3512" s="79"/>
      <c r="D3512" s="79"/>
      <c r="E3512" s="79"/>
      <c r="F3512" s="79"/>
      <c r="G3512" s="79"/>
      <c r="H3512" s="79"/>
      <c r="I3512" s="79"/>
      <c r="J3512" s="79"/>
      <c r="K3512" s="79"/>
      <c r="L3512" s="79"/>
      <c r="M3512" s="79"/>
      <c r="N3512" s="79"/>
      <c r="O3512" s="79"/>
      <c r="P3512" s="79"/>
      <c r="Q3512" s="79"/>
      <c r="R3512" s="79"/>
      <c r="S3512" s="79"/>
      <c r="T3512" s="79"/>
    </row>
    <row r="3513" spans="2:20">
      <c r="B3513" s="79"/>
      <c r="C3513" s="79"/>
      <c r="D3513" s="79"/>
      <c r="E3513" s="79"/>
      <c r="F3513" s="79"/>
      <c r="G3513" s="79"/>
      <c r="H3513" s="79"/>
      <c r="I3513" s="79"/>
      <c r="J3513" s="79"/>
      <c r="K3513" s="79"/>
      <c r="L3513" s="79"/>
      <c r="M3513" s="79"/>
      <c r="N3513" s="79"/>
      <c r="O3513" s="79"/>
      <c r="P3513" s="79"/>
      <c r="Q3513" s="79"/>
      <c r="R3513" s="79"/>
      <c r="S3513" s="79"/>
      <c r="T3513" s="79"/>
    </row>
    <row r="3514" spans="2:20">
      <c r="B3514" s="79"/>
      <c r="C3514" s="79"/>
      <c r="D3514" s="79"/>
      <c r="E3514" s="79"/>
      <c r="F3514" s="79"/>
      <c r="G3514" s="79"/>
      <c r="H3514" s="79"/>
      <c r="I3514" s="79"/>
      <c r="J3514" s="79"/>
      <c r="K3514" s="79"/>
      <c r="L3514" s="79"/>
      <c r="M3514" s="79"/>
      <c r="N3514" s="79"/>
      <c r="O3514" s="79"/>
      <c r="P3514" s="79"/>
      <c r="Q3514" s="79"/>
      <c r="R3514" s="79"/>
      <c r="S3514" s="79"/>
      <c r="T3514" s="79"/>
    </row>
    <row r="3515" spans="2:20">
      <c r="B3515" s="79"/>
      <c r="C3515" s="79"/>
      <c r="D3515" s="79"/>
      <c r="E3515" s="79"/>
      <c r="F3515" s="79"/>
      <c r="G3515" s="79"/>
      <c r="H3515" s="79"/>
      <c r="I3515" s="79"/>
      <c r="J3515" s="79"/>
      <c r="K3515" s="79"/>
      <c r="L3515" s="79"/>
      <c r="M3515" s="79"/>
      <c r="N3515" s="79"/>
      <c r="O3515" s="79"/>
      <c r="P3515" s="79"/>
      <c r="Q3515" s="79"/>
      <c r="R3515" s="79"/>
      <c r="S3515" s="79"/>
      <c r="T3515" s="79"/>
    </row>
    <row r="3516" spans="2:20">
      <c r="B3516" s="79"/>
      <c r="C3516" s="79"/>
      <c r="D3516" s="79"/>
      <c r="E3516" s="79"/>
      <c r="F3516" s="79"/>
      <c r="G3516" s="79"/>
      <c r="H3516" s="79"/>
      <c r="I3516" s="79"/>
      <c r="J3516" s="79"/>
      <c r="K3516" s="79"/>
      <c r="L3516" s="79"/>
      <c r="M3516" s="79"/>
      <c r="N3516" s="79"/>
      <c r="O3516" s="79"/>
      <c r="P3516" s="79"/>
      <c r="Q3516" s="79"/>
      <c r="R3516" s="79"/>
      <c r="S3516" s="79"/>
      <c r="T3516" s="79"/>
    </row>
    <row r="3517" spans="2:20">
      <c r="B3517" s="79"/>
      <c r="C3517" s="79"/>
      <c r="D3517" s="79"/>
      <c r="E3517" s="79"/>
      <c r="F3517" s="79"/>
      <c r="G3517" s="79"/>
      <c r="H3517" s="79"/>
      <c r="I3517" s="79"/>
      <c r="J3517" s="79"/>
      <c r="K3517" s="79"/>
      <c r="L3517" s="79"/>
      <c r="M3517" s="79"/>
      <c r="N3517" s="79"/>
      <c r="O3517" s="79"/>
      <c r="P3517" s="79"/>
      <c r="Q3517" s="79"/>
      <c r="R3517" s="79"/>
      <c r="S3517" s="79"/>
      <c r="T3517" s="79"/>
    </row>
    <row r="3518" spans="2:20">
      <c r="B3518" s="79"/>
      <c r="C3518" s="79"/>
      <c r="D3518" s="79"/>
      <c r="E3518" s="79"/>
      <c r="F3518" s="79"/>
      <c r="G3518" s="79"/>
      <c r="H3518" s="79"/>
      <c r="I3518" s="79"/>
      <c r="J3518" s="79"/>
      <c r="K3518" s="79"/>
      <c r="L3518" s="79"/>
      <c r="M3518" s="79"/>
      <c r="N3518" s="79"/>
      <c r="O3518" s="79"/>
      <c r="P3518" s="79"/>
      <c r="Q3518" s="79"/>
      <c r="R3518" s="79"/>
      <c r="S3518" s="79"/>
      <c r="T3518" s="79"/>
    </row>
    <row r="3519" spans="2:20">
      <c r="B3519" s="79"/>
      <c r="C3519" s="79"/>
      <c r="D3519" s="79"/>
      <c r="E3519" s="79"/>
      <c r="F3519" s="79"/>
      <c r="G3519" s="79"/>
      <c r="H3519" s="79"/>
      <c r="I3519" s="79"/>
      <c r="J3519" s="79"/>
      <c r="K3519" s="79"/>
      <c r="L3519" s="79"/>
      <c r="M3519" s="79"/>
      <c r="N3519" s="79"/>
      <c r="O3519" s="79"/>
      <c r="P3519" s="79"/>
      <c r="Q3519" s="79"/>
      <c r="R3519" s="79"/>
      <c r="S3519" s="79"/>
      <c r="T3519" s="79"/>
    </row>
    <row r="3520" spans="2:20">
      <c r="B3520" s="79"/>
      <c r="C3520" s="79"/>
      <c r="D3520" s="79"/>
      <c r="E3520" s="79"/>
      <c r="F3520" s="79"/>
      <c r="G3520" s="79"/>
      <c r="H3520" s="79"/>
      <c r="I3520" s="79"/>
      <c r="J3520" s="79"/>
      <c r="K3520" s="79"/>
      <c r="L3520" s="79"/>
      <c r="M3520" s="79"/>
      <c r="N3520" s="79"/>
      <c r="O3520" s="79"/>
      <c r="P3520" s="79"/>
      <c r="Q3520" s="79"/>
      <c r="R3520" s="79"/>
      <c r="S3520" s="79"/>
      <c r="T3520" s="79"/>
    </row>
    <row r="3521" spans="2:20">
      <c r="B3521" s="79"/>
      <c r="C3521" s="79"/>
      <c r="D3521" s="79"/>
      <c r="E3521" s="79"/>
      <c r="F3521" s="79"/>
      <c r="G3521" s="79"/>
      <c r="H3521" s="79"/>
      <c r="I3521" s="79"/>
      <c r="J3521" s="79"/>
      <c r="K3521" s="79"/>
      <c r="L3521" s="79"/>
      <c r="M3521" s="79"/>
      <c r="N3521" s="79"/>
      <c r="O3521" s="79"/>
      <c r="P3521" s="79"/>
      <c r="Q3521" s="79"/>
      <c r="R3521" s="79"/>
      <c r="S3521" s="79"/>
      <c r="T3521" s="79"/>
    </row>
    <row r="3522" spans="2:20">
      <c r="B3522" s="79"/>
      <c r="C3522" s="79"/>
      <c r="D3522" s="79"/>
      <c r="E3522" s="79"/>
      <c r="F3522" s="79"/>
      <c r="G3522" s="79"/>
      <c r="H3522" s="79"/>
      <c r="I3522" s="79"/>
      <c r="J3522" s="79"/>
      <c r="K3522" s="79"/>
      <c r="L3522" s="79"/>
      <c r="M3522" s="79"/>
      <c r="N3522" s="79"/>
      <c r="O3522" s="79"/>
      <c r="P3522" s="79"/>
      <c r="Q3522" s="79"/>
      <c r="R3522" s="79"/>
      <c r="S3522" s="79"/>
      <c r="T3522" s="79"/>
    </row>
    <row r="3523" spans="2:20">
      <c r="B3523" s="79"/>
      <c r="C3523" s="79"/>
      <c r="D3523" s="79"/>
      <c r="E3523" s="79"/>
      <c r="F3523" s="79"/>
      <c r="G3523" s="79"/>
      <c r="H3523" s="79"/>
      <c r="I3523" s="79"/>
      <c r="J3523" s="79"/>
      <c r="K3523" s="79"/>
      <c r="L3523" s="79"/>
      <c r="M3523" s="79"/>
      <c r="N3523" s="79"/>
      <c r="O3523" s="79"/>
      <c r="P3523" s="79"/>
      <c r="Q3523" s="79"/>
      <c r="R3523" s="79"/>
      <c r="S3523" s="79"/>
      <c r="T3523" s="79"/>
    </row>
    <row r="3524" spans="2:20">
      <c r="B3524" s="79"/>
      <c r="C3524" s="79"/>
      <c r="D3524" s="79"/>
      <c r="E3524" s="79"/>
      <c r="F3524" s="79"/>
      <c r="G3524" s="79"/>
      <c r="H3524" s="79"/>
      <c r="I3524" s="79"/>
      <c r="J3524" s="79"/>
      <c r="K3524" s="79"/>
      <c r="L3524" s="79"/>
      <c r="M3524" s="79"/>
      <c r="N3524" s="79"/>
      <c r="O3524" s="79"/>
      <c r="P3524" s="79"/>
      <c r="Q3524" s="79"/>
      <c r="R3524" s="79"/>
      <c r="S3524" s="79"/>
      <c r="T3524" s="79"/>
    </row>
    <row r="3525" spans="2:20">
      <c r="B3525" s="79"/>
      <c r="C3525" s="79"/>
      <c r="D3525" s="79"/>
      <c r="E3525" s="79"/>
      <c r="F3525" s="79"/>
      <c r="G3525" s="79"/>
      <c r="H3525" s="79"/>
      <c r="I3525" s="79"/>
      <c r="J3525" s="79"/>
      <c r="K3525" s="79"/>
      <c r="L3525" s="79"/>
      <c r="M3525" s="79"/>
      <c r="N3525" s="79"/>
      <c r="O3525" s="79"/>
      <c r="P3525" s="79"/>
      <c r="Q3525" s="79"/>
      <c r="R3525" s="79"/>
      <c r="S3525" s="79"/>
      <c r="T3525" s="79"/>
    </row>
    <row r="3526" spans="2:20">
      <c r="B3526" s="79"/>
      <c r="C3526" s="79"/>
      <c r="D3526" s="79"/>
      <c r="E3526" s="79"/>
      <c r="F3526" s="79"/>
      <c r="G3526" s="79"/>
      <c r="H3526" s="79"/>
      <c r="I3526" s="79"/>
      <c r="J3526" s="79"/>
      <c r="K3526" s="79"/>
      <c r="L3526" s="79"/>
      <c r="M3526" s="79"/>
      <c r="N3526" s="79"/>
      <c r="O3526" s="79"/>
      <c r="P3526" s="79"/>
      <c r="Q3526" s="79"/>
      <c r="R3526" s="79"/>
      <c r="S3526" s="79"/>
      <c r="T3526" s="79"/>
    </row>
    <row r="3527" spans="2:20">
      <c r="B3527" s="79"/>
      <c r="C3527" s="79"/>
      <c r="D3527" s="79"/>
      <c r="E3527" s="79"/>
      <c r="F3527" s="79"/>
      <c r="G3527" s="79"/>
      <c r="H3527" s="79"/>
      <c r="I3527" s="79"/>
      <c r="J3527" s="79"/>
      <c r="K3527" s="79"/>
      <c r="L3527" s="79"/>
      <c r="M3527" s="79"/>
      <c r="N3527" s="79"/>
      <c r="O3527" s="79"/>
      <c r="P3527" s="79"/>
      <c r="Q3527" s="79"/>
      <c r="R3527" s="79"/>
      <c r="S3527" s="79"/>
      <c r="T3527" s="79"/>
    </row>
    <row r="3528" spans="2:20">
      <c r="B3528" s="79"/>
      <c r="C3528" s="79"/>
      <c r="D3528" s="79"/>
      <c r="E3528" s="79"/>
      <c r="F3528" s="79"/>
      <c r="G3528" s="79"/>
      <c r="H3528" s="79"/>
      <c r="I3528" s="79"/>
      <c r="J3528" s="79"/>
      <c r="K3528" s="79"/>
      <c r="L3528" s="79"/>
      <c r="M3528" s="79"/>
      <c r="N3528" s="79"/>
      <c r="O3528" s="79"/>
      <c r="P3528" s="79"/>
      <c r="Q3528" s="79"/>
      <c r="R3528" s="79"/>
      <c r="S3528" s="79"/>
      <c r="T3528" s="79"/>
    </row>
    <row r="3529" spans="2:20">
      <c r="B3529" s="79"/>
      <c r="C3529" s="79"/>
      <c r="D3529" s="79"/>
      <c r="E3529" s="79"/>
      <c r="F3529" s="79"/>
      <c r="G3529" s="79"/>
      <c r="H3529" s="79"/>
      <c r="I3529" s="79"/>
      <c r="J3529" s="79"/>
      <c r="K3529" s="79"/>
      <c r="L3529" s="79"/>
      <c r="M3529" s="79"/>
      <c r="N3529" s="79"/>
      <c r="O3529" s="79"/>
      <c r="P3529" s="79"/>
      <c r="Q3529" s="79"/>
      <c r="R3529" s="79"/>
      <c r="S3529" s="79"/>
      <c r="T3529" s="79"/>
    </row>
    <row r="3530" spans="2:20">
      <c r="B3530" s="79"/>
      <c r="C3530" s="79"/>
      <c r="D3530" s="79"/>
      <c r="E3530" s="79"/>
      <c r="F3530" s="79"/>
      <c r="G3530" s="79"/>
      <c r="H3530" s="79"/>
      <c r="I3530" s="79"/>
      <c r="J3530" s="79"/>
      <c r="K3530" s="79"/>
      <c r="L3530" s="79"/>
      <c r="M3530" s="79"/>
      <c r="N3530" s="79"/>
      <c r="O3530" s="79"/>
      <c r="P3530" s="79"/>
      <c r="Q3530" s="79"/>
      <c r="R3530" s="79"/>
      <c r="S3530" s="79"/>
      <c r="T3530" s="79"/>
    </row>
    <row r="3531" spans="2:20">
      <c r="B3531" s="79"/>
      <c r="C3531" s="79"/>
      <c r="D3531" s="79"/>
      <c r="E3531" s="79"/>
      <c r="F3531" s="79"/>
      <c r="G3531" s="79"/>
      <c r="H3531" s="79"/>
      <c r="I3531" s="79"/>
      <c r="J3531" s="79"/>
      <c r="K3531" s="79"/>
      <c r="L3531" s="79"/>
      <c r="M3531" s="79"/>
      <c r="N3531" s="79"/>
      <c r="O3531" s="79"/>
      <c r="P3531" s="79"/>
      <c r="Q3531" s="79"/>
      <c r="R3531" s="79"/>
      <c r="S3531" s="79"/>
      <c r="T3531" s="79"/>
    </row>
    <row r="3532" spans="2:20">
      <c r="B3532" s="79"/>
      <c r="C3532" s="79"/>
      <c r="D3532" s="79"/>
      <c r="E3532" s="79"/>
      <c r="F3532" s="79"/>
      <c r="G3532" s="79"/>
      <c r="H3532" s="79"/>
      <c r="I3532" s="79"/>
      <c r="J3532" s="79"/>
      <c r="K3532" s="79"/>
      <c r="L3532" s="79"/>
      <c r="M3532" s="79"/>
      <c r="N3532" s="79"/>
      <c r="O3532" s="79"/>
      <c r="P3532" s="79"/>
      <c r="Q3532" s="79"/>
      <c r="R3532" s="79"/>
      <c r="S3532" s="79"/>
      <c r="T3532" s="79"/>
    </row>
    <row r="3533" spans="2:20">
      <c r="B3533" s="79"/>
      <c r="C3533" s="79"/>
      <c r="D3533" s="79"/>
      <c r="E3533" s="79"/>
      <c r="F3533" s="79"/>
      <c r="G3533" s="79"/>
      <c r="H3533" s="79"/>
      <c r="I3533" s="79"/>
      <c r="J3533" s="79"/>
      <c r="K3533" s="79"/>
      <c r="L3533" s="79"/>
      <c r="M3533" s="79"/>
      <c r="N3533" s="79"/>
      <c r="O3533" s="79"/>
      <c r="P3533" s="79"/>
      <c r="Q3533" s="79"/>
      <c r="R3533" s="79"/>
      <c r="S3533" s="79"/>
      <c r="T3533" s="79"/>
    </row>
    <row r="3534" spans="2:20">
      <c r="B3534" s="79"/>
      <c r="C3534" s="79"/>
      <c r="D3534" s="79"/>
      <c r="E3534" s="79"/>
      <c r="F3534" s="79"/>
      <c r="G3534" s="79"/>
      <c r="H3534" s="79"/>
      <c r="I3534" s="79"/>
      <c r="J3534" s="79"/>
      <c r="K3534" s="79"/>
      <c r="L3534" s="79"/>
      <c r="M3534" s="79"/>
      <c r="N3534" s="79"/>
      <c r="O3534" s="79"/>
      <c r="P3534" s="79"/>
      <c r="Q3534" s="79"/>
      <c r="R3534" s="79"/>
      <c r="S3534" s="79"/>
      <c r="T3534" s="79"/>
    </row>
    <row r="3535" spans="2:20">
      <c r="B3535" s="79"/>
      <c r="C3535" s="79"/>
      <c r="D3535" s="79"/>
      <c r="E3535" s="79"/>
      <c r="F3535" s="79"/>
      <c r="G3535" s="79"/>
      <c r="H3535" s="79"/>
      <c r="I3535" s="79"/>
      <c r="J3535" s="79"/>
      <c r="K3535" s="79"/>
      <c r="L3535" s="79"/>
      <c r="M3535" s="79"/>
      <c r="N3535" s="79"/>
      <c r="O3535" s="79"/>
      <c r="P3535" s="79"/>
      <c r="Q3535" s="79"/>
      <c r="R3535" s="79"/>
      <c r="S3535" s="79"/>
      <c r="T3535" s="79"/>
    </row>
    <row r="3536" spans="2:20">
      <c r="B3536" s="79"/>
      <c r="C3536" s="79"/>
      <c r="D3536" s="79"/>
      <c r="E3536" s="79"/>
      <c r="F3536" s="79"/>
      <c r="G3536" s="79"/>
      <c r="H3536" s="79"/>
      <c r="I3536" s="79"/>
      <c r="J3536" s="79"/>
      <c r="K3536" s="79"/>
      <c r="L3536" s="79"/>
      <c r="M3536" s="79"/>
      <c r="N3536" s="79"/>
      <c r="O3536" s="79"/>
      <c r="P3536" s="79"/>
      <c r="Q3536" s="79"/>
      <c r="R3536" s="79"/>
      <c r="S3536" s="79"/>
      <c r="T3536" s="79"/>
    </row>
    <row r="3537" spans="2:20">
      <c r="B3537" s="79"/>
      <c r="C3537" s="79"/>
      <c r="D3537" s="79"/>
      <c r="E3537" s="79"/>
      <c r="F3537" s="79"/>
      <c r="G3537" s="79"/>
      <c r="H3537" s="79"/>
      <c r="I3537" s="79"/>
      <c r="J3537" s="79"/>
      <c r="K3537" s="79"/>
      <c r="L3537" s="79"/>
      <c r="M3537" s="79"/>
      <c r="N3537" s="79"/>
      <c r="O3537" s="79"/>
      <c r="P3537" s="79"/>
      <c r="Q3537" s="79"/>
      <c r="R3537" s="79"/>
      <c r="S3537" s="79"/>
      <c r="T3537" s="79"/>
    </row>
    <row r="3538" spans="2:20">
      <c r="B3538" s="79"/>
      <c r="C3538" s="79"/>
      <c r="D3538" s="79"/>
      <c r="E3538" s="79"/>
      <c r="F3538" s="79"/>
      <c r="G3538" s="79"/>
      <c r="H3538" s="79"/>
      <c r="I3538" s="79"/>
      <c r="J3538" s="79"/>
      <c r="K3538" s="79"/>
      <c r="L3538" s="79"/>
      <c r="M3538" s="79"/>
      <c r="N3538" s="79"/>
      <c r="O3538" s="79"/>
      <c r="P3538" s="79"/>
      <c r="Q3538" s="79"/>
      <c r="R3538" s="79"/>
      <c r="S3538" s="79"/>
      <c r="T3538" s="79"/>
    </row>
    <row r="3539" spans="2:20">
      <c r="B3539" s="79"/>
      <c r="C3539" s="79"/>
      <c r="D3539" s="79"/>
      <c r="E3539" s="79"/>
      <c r="F3539" s="79"/>
      <c r="G3539" s="79"/>
      <c r="H3539" s="79"/>
      <c r="I3539" s="79"/>
      <c r="J3539" s="79"/>
      <c r="K3539" s="79"/>
      <c r="L3539" s="79"/>
      <c r="M3539" s="79"/>
      <c r="N3539" s="79"/>
      <c r="O3539" s="79"/>
      <c r="P3539" s="79"/>
      <c r="Q3539" s="79"/>
      <c r="R3539" s="79"/>
      <c r="S3539" s="79"/>
      <c r="T3539" s="79"/>
    </row>
    <row r="3540" spans="2:20">
      <c r="B3540" s="79"/>
      <c r="C3540" s="79"/>
      <c r="D3540" s="79"/>
      <c r="E3540" s="79"/>
      <c r="F3540" s="79"/>
      <c r="G3540" s="79"/>
      <c r="H3540" s="79"/>
      <c r="I3540" s="79"/>
      <c r="J3540" s="79"/>
      <c r="K3540" s="79"/>
      <c r="L3540" s="79"/>
      <c r="M3540" s="79"/>
      <c r="N3540" s="79"/>
      <c r="O3540" s="79"/>
      <c r="P3540" s="79"/>
      <c r="Q3540" s="79"/>
      <c r="R3540" s="79"/>
      <c r="S3540" s="79"/>
      <c r="T3540" s="79"/>
    </row>
    <row r="3541" spans="2:20">
      <c r="B3541" s="79"/>
      <c r="C3541" s="79"/>
      <c r="D3541" s="79"/>
      <c r="E3541" s="79"/>
      <c r="F3541" s="79"/>
      <c r="G3541" s="79"/>
      <c r="H3541" s="79"/>
      <c r="I3541" s="79"/>
      <c r="J3541" s="79"/>
      <c r="K3541" s="79"/>
      <c r="L3541" s="79"/>
      <c r="M3541" s="79"/>
      <c r="N3541" s="79"/>
      <c r="O3541" s="79"/>
      <c r="P3541" s="79"/>
      <c r="Q3541" s="79"/>
      <c r="R3541" s="79"/>
      <c r="S3541" s="79"/>
      <c r="T3541" s="79"/>
    </row>
    <row r="3542" spans="2:20">
      <c r="B3542" s="79"/>
      <c r="C3542" s="79"/>
      <c r="D3542" s="79"/>
      <c r="E3542" s="79"/>
      <c r="F3542" s="79"/>
      <c r="G3542" s="79"/>
      <c r="H3542" s="79"/>
      <c r="I3542" s="79"/>
      <c r="J3542" s="79"/>
      <c r="K3542" s="79"/>
      <c r="L3542" s="79"/>
      <c r="M3542" s="79"/>
      <c r="N3542" s="79"/>
      <c r="O3542" s="79"/>
      <c r="P3542" s="79"/>
      <c r="Q3542" s="79"/>
      <c r="R3542" s="79"/>
      <c r="S3542" s="79"/>
      <c r="T3542" s="79"/>
    </row>
    <row r="3543" spans="2:20">
      <c r="B3543" s="79"/>
      <c r="C3543" s="79"/>
      <c r="D3543" s="79"/>
      <c r="E3543" s="79"/>
      <c r="F3543" s="79"/>
      <c r="G3543" s="79"/>
      <c r="H3543" s="79"/>
      <c r="I3543" s="79"/>
      <c r="J3543" s="79"/>
      <c r="K3543" s="79"/>
      <c r="L3543" s="79"/>
      <c r="M3543" s="79"/>
      <c r="N3543" s="79"/>
      <c r="O3543" s="79"/>
      <c r="P3543" s="79"/>
      <c r="Q3543" s="79"/>
      <c r="R3543" s="79"/>
      <c r="S3543" s="79"/>
      <c r="T3543" s="79"/>
    </row>
    <row r="3544" spans="2:20">
      <c r="B3544" s="79"/>
      <c r="C3544" s="79"/>
      <c r="D3544" s="79"/>
      <c r="E3544" s="79"/>
      <c r="F3544" s="79"/>
      <c r="G3544" s="79"/>
      <c r="H3544" s="79"/>
      <c r="I3544" s="79"/>
      <c r="J3544" s="79"/>
      <c r="K3544" s="79"/>
      <c r="L3544" s="79"/>
      <c r="M3544" s="79"/>
      <c r="N3544" s="79"/>
      <c r="O3544" s="79"/>
      <c r="P3544" s="79"/>
      <c r="Q3544" s="79"/>
      <c r="R3544" s="79"/>
      <c r="S3544" s="79"/>
      <c r="T3544" s="79"/>
    </row>
    <row r="3545" spans="2:20">
      <c r="B3545" s="79"/>
      <c r="C3545" s="79"/>
      <c r="D3545" s="79"/>
      <c r="E3545" s="79"/>
      <c r="F3545" s="79"/>
      <c r="G3545" s="79"/>
      <c r="H3545" s="79"/>
      <c r="I3545" s="79"/>
      <c r="J3545" s="79"/>
      <c r="K3545" s="79"/>
      <c r="L3545" s="79"/>
      <c r="M3545" s="79"/>
      <c r="N3545" s="79"/>
      <c r="O3545" s="79"/>
      <c r="P3545" s="79"/>
      <c r="Q3545" s="79"/>
      <c r="R3545" s="79"/>
      <c r="S3545" s="79"/>
      <c r="T3545" s="79"/>
    </row>
    <row r="3546" spans="2:20">
      <c r="B3546" s="79"/>
      <c r="C3546" s="79"/>
      <c r="D3546" s="79"/>
      <c r="E3546" s="79"/>
      <c r="F3546" s="79"/>
      <c r="G3546" s="79"/>
      <c r="H3546" s="79"/>
      <c r="I3546" s="79"/>
      <c r="J3546" s="79"/>
      <c r="K3546" s="79"/>
      <c r="L3546" s="79"/>
      <c r="M3546" s="79"/>
      <c r="N3546" s="79"/>
      <c r="O3546" s="79"/>
      <c r="P3546" s="79"/>
      <c r="Q3546" s="79"/>
      <c r="R3546" s="79"/>
      <c r="S3546" s="79"/>
      <c r="T3546" s="79"/>
    </row>
    <row r="3547" spans="2:20">
      <c r="B3547" s="79"/>
      <c r="C3547" s="79"/>
      <c r="D3547" s="79"/>
      <c r="E3547" s="79"/>
      <c r="F3547" s="79"/>
      <c r="G3547" s="79"/>
      <c r="H3547" s="79"/>
      <c r="I3547" s="79"/>
      <c r="J3547" s="79"/>
      <c r="K3547" s="79"/>
      <c r="L3547" s="79"/>
      <c r="M3547" s="79"/>
      <c r="N3547" s="79"/>
      <c r="O3547" s="79"/>
      <c r="P3547" s="79"/>
      <c r="Q3547" s="79"/>
      <c r="R3547" s="79"/>
      <c r="S3547" s="79"/>
      <c r="T3547" s="79"/>
    </row>
    <row r="3548" spans="2:20">
      <c r="B3548" s="79"/>
      <c r="C3548" s="79"/>
      <c r="D3548" s="79"/>
      <c r="E3548" s="79"/>
      <c r="F3548" s="79"/>
      <c r="G3548" s="79"/>
      <c r="H3548" s="79"/>
      <c r="I3548" s="79"/>
      <c r="J3548" s="79"/>
      <c r="K3548" s="79"/>
      <c r="L3548" s="79"/>
      <c r="M3548" s="79"/>
      <c r="N3548" s="79"/>
      <c r="O3548" s="79"/>
      <c r="P3548" s="79"/>
      <c r="Q3548" s="79"/>
      <c r="R3548" s="79"/>
      <c r="S3548" s="79"/>
      <c r="T3548" s="79"/>
    </row>
    <row r="3549" spans="2:20">
      <c r="B3549" s="79"/>
      <c r="C3549" s="79"/>
      <c r="D3549" s="79"/>
      <c r="E3549" s="79"/>
      <c r="F3549" s="79"/>
      <c r="G3549" s="79"/>
      <c r="H3549" s="79"/>
      <c r="I3549" s="79"/>
      <c r="J3549" s="79"/>
      <c r="K3549" s="79"/>
      <c r="L3549" s="79"/>
      <c r="M3549" s="79"/>
      <c r="N3549" s="79"/>
      <c r="O3549" s="79"/>
      <c r="P3549" s="79"/>
      <c r="Q3549" s="79"/>
      <c r="R3549" s="79"/>
      <c r="S3549" s="79"/>
      <c r="T3549" s="79"/>
    </row>
    <row r="3550" spans="2:20">
      <c r="B3550" s="79"/>
      <c r="C3550" s="79"/>
      <c r="D3550" s="79"/>
      <c r="E3550" s="79"/>
      <c r="F3550" s="79"/>
      <c r="G3550" s="79"/>
      <c r="H3550" s="79"/>
      <c r="I3550" s="79"/>
      <c r="J3550" s="79"/>
      <c r="K3550" s="79"/>
      <c r="L3550" s="79"/>
      <c r="M3550" s="79"/>
      <c r="N3550" s="79"/>
      <c r="O3550" s="79"/>
      <c r="P3550" s="79"/>
      <c r="Q3550" s="79"/>
      <c r="R3550" s="79"/>
      <c r="S3550" s="79"/>
      <c r="T3550" s="79"/>
    </row>
    <row r="3551" spans="2:20">
      <c r="B3551" s="79"/>
      <c r="C3551" s="79"/>
      <c r="D3551" s="79"/>
      <c r="E3551" s="79"/>
      <c r="F3551" s="79"/>
      <c r="G3551" s="79"/>
      <c r="H3551" s="79"/>
      <c r="I3551" s="79"/>
      <c r="J3551" s="79"/>
      <c r="K3551" s="79"/>
      <c r="L3551" s="79"/>
      <c r="M3551" s="79"/>
      <c r="N3551" s="79"/>
      <c r="O3551" s="79"/>
      <c r="P3551" s="79"/>
      <c r="Q3551" s="79"/>
      <c r="R3551" s="79"/>
      <c r="S3551" s="79"/>
      <c r="T3551" s="79"/>
    </row>
    <row r="3552" spans="2:20">
      <c r="B3552" s="79"/>
      <c r="C3552" s="79"/>
      <c r="D3552" s="79"/>
      <c r="E3552" s="79"/>
      <c r="F3552" s="79"/>
      <c r="G3552" s="79"/>
      <c r="H3552" s="79"/>
      <c r="I3552" s="79"/>
      <c r="J3552" s="79"/>
      <c r="K3552" s="79"/>
      <c r="L3552" s="79"/>
      <c r="M3552" s="79"/>
      <c r="N3552" s="79"/>
      <c r="O3552" s="79"/>
      <c r="P3552" s="79"/>
      <c r="Q3552" s="79"/>
      <c r="R3552" s="79"/>
      <c r="S3552" s="79"/>
      <c r="T3552" s="79"/>
    </row>
    <row r="3553" spans="2:20">
      <c r="B3553" s="79"/>
      <c r="C3553" s="79"/>
      <c r="D3553" s="79"/>
      <c r="E3553" s="79"/>
      <c r="F3553" s="79"/>
      <c r="G3553" s="79"/>
      <c r="H3553" s="79"/>
      <c r="I3553" s="79"/>
      <c r="J3553" s="79"/>
      <c r="K3553" s="79"/>
      <c r="L3553" s="79"/>
      <c r="M3553" s="79"/>
      <c r="N3553" s="79"/>
      <c r="O3553" s="79"/>
      <c r="P3553" s="79"/>
      <c r="Q3553" s="79"/>
      <c r="R3553" s="79"/>
      <c r="S3553" s="79"/>
      <c r="T3553" s="79"/>
    </row>
    <row r="3554" spans="2:20">
      <c r="B3554" s="79"/>
      <c r="C3554" s="79"/>
      <c r="D3554" s="79"/>
      <c r="E3554" s="79"/>
      <c r="F3554" s="79"/>
      <c r="G3554" s="79"/>
      <c r="H3554" s="79"/>
      <c r="I3554" s="79"/>
      <c r="J3554" s="79"/>
      <c r="K3554" s="79"/>
      <c r="L3554" s="79"/>
      <c r="M3554" s="79"/>
      <c r="N3554" s="79"/>
      <c r="O3554" s="79"/>
      <c r="P3554" s="79"/>
      <c r="Q3554" s="79"/>
      <c r="R3554" s="79"/>
      <c r="S3554" s="79"/>
      <c r="T3554" s="79"/>
    </row>
    <row r="3555" spans="2:20">
      <c r="B3555" s="79"/>
      <c r="C3555" s="79"/>
      <c r="D3555" s="79"/>
      <c r="E3555" s="79"/>
      <c r="F3555" s="79"/>
      <c r="G3555" s="79"/>
      <c r="H3555" s="79"/>
      <c r="I3555" s="79"/>
      <c r="J3555" s="79"/>
      <c r="K3555" s="79"/>
      <c r="L3555" s="79"/>
      <c r="M3555" s="79"/>
      <c r="N3555" s="79"/>
      <c r="O3555" s="79"/>
      <c r="P3555" s="79"/>
      <c r="Q3555" s="79"/>
      <c r="R3555" s="79"/>
      <c r="S3555" s="79"/>
      <c r="T3555" s="79"/>
    </row>
    <row r="3556" spans="2:20">
      <c r="B3556" s="79"/>
      <c r="C3556" s="79"/>
      <c r="D3556" s="79"/>
      <c r="E3556" s="79"/>
      <c r="F3556" s="79"/>
      <c r="G3556" s="79"/>
      <c r="H3556" s="79"/>
      <c r="I3556" s="79"/>
      <c r="J3556" s="79"/>
      <c r="K3556" s="79"/>
      <c r="L3556" s="79"/>
      <c r="M3556" s="79"/>
      <c r="N3556" s="79"/>
      <c r="O3556" s="79"/>
      <c r="P3556" s="79"/>
      <c r="Q3556" s="79"/>
      <c r="R3556" s="79"/>
      <c r="S3556" s="79"/>
      <c r="T3556" s="79"/>
    </row>
    <row r="3557" spans="2:20">
      <c r="B3557" s="79"/>
      <c r="C3557" s="79"/>
      <c r="D3557" s="79"/>
      <c r="E3557" s="79"/>
      <c r="F3557" s="79"/>
      <c r="G3557" s="79"/>
      <c r="H3557" s="79"/>
      <c r="I3557" s="79"/>
      <c r="J3557" s="79"/>
      <c r="K3557" s="79"/>
      <c r="L3557" s="79"/>
      <c r="M3557" s="79"/>
      <c r="N3557" s="79"/>
      <c r="O3557" s="79"/>
      <c r="P3557" s="79"/>
      <c r="Q3557" s="79"/>
      <c r="R3557" s="79"/>
      <c r="S3557" s="79"/>
      <c r="T3557" s="79"/>
    </row>
    <row r="3558" spans="2:20">
      <c r="B3558" s="79"/>
      <c r="C3558" s="79"/>
      <c r="D3558" s="79"/>
      <c r="E3558" s="79"/>
      <c r="F3558" s="79"/>
      <c r="G3558" s="79"/>
      <c r="H3558" s="79"/>
      <c r="I3558" s="79"/>
      <c r="J3558" s="79"/>
      <c r="K3558" s="79"/>
      <c r="L3558" s="79"/>
      <c r="M3558" s="79"/>
      <c r="N3558" s="79"/>
      <c r="O3558" s="79"/>
      <c r="P3558" s="79"/>
      <c r="Q3558" s="79"/>
      <c r="R3558" s="79"/>
      <c r="S3558" s="79"/>
      <c r="T3558" s="79"/>
    </row>
    <row r="3559" spans="2:20">
      <c r="B3559" s="79"/>
      <c r="C3559" s="79"/>
      <c r="D3559" s="79"/>
      <c r="E3559" s="79"/>
      <c r="F3559" s="79"/>
      <c r="G3559" s="79"/>
      <c r="H3559" s="79"/>
      <c r="I3559" s="79"/>
      <c r="J3559" s="79"/>
      <c r="K3559" s="79"/>
      <c r="L3559" s="79"/>
      <c r="M3559" s="79"/>
      <c r="N3559" s="79"/>
      <c r="O3559" s="79"/>
      <c r="P3559" s="79"/>
      <c r="Q3559" s="79"/>
      <c r="R3559" s="79"/>
      <c r="S3559" s="79"/>
      <c r="T3559" s="79"/>
    </row>
    <row r="3560" spans="2:20">
      <c r="B3560" s="79"/>
      <c r="C3560" s="79"/>
      <c r="D3560" s="79"/>
      <c r="E3560" s="79"/>
      <c r="F3560" s="79"/>
      <c r="G3560" s="79"/>
      <c r="H3560" s="79"/>
      <c r="I3560" s="79"/>
      <c r="J3560" s="79"/>
      <c r="K3560" s="79"/>
      <c r="L3560" s="79"/>
      <c r="M3560" s="79"/>
      <c r="N3560" s="79"/>
      <c r="O3560" s="79"/>
      <c r="P3560" s="79"/>
      <c r="Q3560" s="79"/>
      <c r="R3560" s="79"/>
      <c r="S3560" s="79"/>
      <c r="T3560" s="79"/>
    </row>
    <row r="3561" spans="2:20">
      <c r="B3561" s="79"/>
      <c r="C3561" s="79"/>
      <c r="D3561" s="79"/>
      <c r="E3561" s="79"/>
      <c r="F3561" s="79"/>
      <c r="G3561" s="79"/>
      <c r="H3561" s="79"/>
      <c r="I3561" s="79"/>
      <c r="J3561" s="79"/>
      <c r="K3561" s="79"/>
      <c r="L3561" s="79"/>
      <c r="M3561" s="79"/>
      <c r="N3561" s="79"/>
      <c r="O3561" s="79"/>
      <c r="P3561" s="79"/>
      <c r="Q3561" s="79"/>
      <c r="R3561" s="79"/>
      <c r="S3561" s="79"/>
      <c r="T3561" s="79"/>
    </row>
    <row r="3562" spans="2:20">
      <c r="B3562" s="79"/>
      <c r="C3562" s="79"/>
      <c r="D3562" s="79"/>
      <c r="E3562" s="79"/>
      <c r="F3562" s="79"/>
      <c r="G3562" s="79"/>
      <c r="H3562" s="79"/>
      <c r="I3562" s="79"/>
      <c r="J3562" s="79"/>
      <c r="K3562" s="79"/>
      <c r="L3562" s="79"/>
      <c r="M3562" s="79"/>
      <c r="N3562" s="79"/>
      <c r="O3562" s="79"/>
      <c r="P3562" s="79"/>
      <c r="Q3562" s="79"/>
      <c r="R3562" s="79"/>
      <c r="S3562" s="79"/>
      <c r="T3562" s="79"/>
    </row>
    <row r="3563" spans="2:20">
      <c r="B3563" s="79"/>
      <c r="C3563" s="79"/>
      <c r="D3563" s="79"/>
      <c r="E3563" s="79"/>
      <c r="F3563" s="79"/>
      <c r="G3563" s="79"/>
      <c r="H3563" s="79"/>
      <c r="I3563" s="79"/>
      <c r="J3563" s="79"/>
      <c r="K3563" s="79"/>
      <c r="L3563" s="79"/>
      <c r="M3563" s="79"/>
      <c r="N3563" s="79"/>
      <c r="O3563" s="79"/>
      <c r="P3563" s="79"/>
      <c r="Q3563" s="79"/>
      <c r="R3563" s="79"/>
      <c r="S3563" s="79"/>
      <c r="T3563" s="79"/>
    </row>
    <row r="3564" spans="2:20">
      <c r="B3564" s="79"/>
      <c r="C3564" s="79"/>
      <c r="D3564" s="79"/>
      <c r="E3564" s="79"/>
      <c r="F3564" s="79"/>
      <c r="G3564" s="79"/>
      <c r="H3564" s="79"/>
      <c r="I3564" s="79"/>
      <c r="J3564" s="79"/>
      <c r="K3564" s="79"/>
      <c r="L3564" s="79"/>
      <c r="M3564" s="79"/>
      <c r="N3564" s="79"/>
      <c r="O3564" s="79"/>
      <c r="P3564" s="79"/>
      <c r="Q3564" s="79"/>
      <c r="R3564" s="79"/>
      <c r="S3564" s="79"/>
      <c r="T3564" s="79"/>
    </row>
    <row r="3565" spans="2:20">
      <c r="B3565" s="79"/>
      <c r="C3565" s="79"/>
      <c r="D3565" s="79"/>
      <c r="E3565" s="79"/>
      <c r="F3565" s="79"/>
      <c r="G3565" s="79"/>
      <c r="H3565" s="79"/>
      <c r="I3565" s="79"/>
      <c r="J3565" s="79"/>
      <c r="K3565" s="79"/>
      <c r="L3565" s="79"/>
      <c r="M3565" s="79"/>
      <c r="N3565" s="79"/>
      <c r="O3565" s="79"/>
      <c r="P3565" s="79"/>
      <c r="Q3565" s="79"/>
      <c r="R3565" s="79"/>
      <c r="S3565" s="79"/>
      <c r="T3565" s="79"/>
    </row>
    <row r="3566" spans="2:20">
      <c r="B3566" s="79"/>
      <c r="C3566" s="79"/>
      <c r="D3566" s="79"/>
      <c r="E3566" s="79"/>
      <c r="F3566" s="79"/>
      <c r="G3566" s="79"/>
      <c r="H3566" s="79"/>
      <c r="I3566" s="79"/>
      <c r="J3566" s="79"/>
      <c r="K3566" s="79"/>
      <c r="L3566" s="79"/>
      <c r="M3566" s="79"/>
      <c r="N3566" s="79"/>
      <c r="O3566" s="79"/>
      <c r="P3566" s="79"/>
      <c r="Q3566" s="79"/>
      <c r="R3566" s="79"/>
      <c r="S3566" s="79"/>
      <c r="T3566" s="79"/>
    </row>
    <row r="3567" spans="2:20">
      <c r="B3567" s="79"/>
      <c r="C3567" s="79"/>
      <c r="D3567" s="79"/>
      <c r="E3567" s="79"/>
      <c r="F3567" s="79"/>
      <c r="G3567" s="79"/>
      <c r="H3567" s="79"/>
      <c r="I3567" s="79"/>
      <c r="J3567" s="79"/>
      <c r="K3567" s="79"/>
      <c r="L3567" s="79"/>
      <c r="M3567" s="79"/>
      <c r="N3567" s="79"/>
      <c r="O3567" s="79"/>
      <c r="P3567" s="79"/>
      <c r="Q3567" s="79"/>
      <c r="R3567" s="79"/>
      <c r="S3567" s="79"/>
      <c r="T3567" s="79"/>
    </row>
    <row r="3568" spans="2:20">
      <c r="B3568" s="79"/>
      <c r="C3568" s="79"/>
      <c r="D3568" s="79"/>
      <c r="E3568" s="79"/>
      <c r="F3568" s="79"/>
      <c r="G3568" s="79"/>
      <c r="H3568" s="79"/>
      <c r="I3568" s="79"/>
      <c r="J3568" s="79"/>
      <c r="K3568" s="79"/>
      <c r="L3568" s="79"/>
      <c r="M3568" s="79"/>
      <c r="N3568" s="79"/>
      <c r="O3568" s="79"/>
      <c r="P3568" s="79"/>
      <c r="Q3568" s="79"/>
      <c r="R3568" s="79"/>
      <c r="S3568" s="79"/>
      <c r="T3568" s="79"/>
    </row>
    <row r="3569" spans="2:20">
      <c r="B3569" s="79"/>
      <c r="C3569" s="79"/>
      <c r="D3569" s="79"/>
      <c r="E3569" s="79"/>
      <c r="F3569" s="79"/>
      <c r="G3569" s="79"/>
      <c r="H3569" s="79"/>
      <c r="I3569" s="79"/>
      <c r="J3569" s="79"/>
      <c r="K3569" s="79"/>
      <c r="L3569" s="79"/>
      <c r="M3569" s="79"/>
      <c r="N3569" s="79"/>
      <c r="O3569" s="79"/>
      <c r="P3569" s="79"/>
      <c r="Q3569" s="79"/>
      <c r="R3569" s="79"/>
      <c r="S3569" s="79"/>
      <c r="T3569" s="79"/>
    </row>
    <row r="3570" spans="2:20">
      <c r="B3570" s="79"/>
      <c r="C3570" s="79"/>
      <c r="D3570" s="79"/>
      <c r="E3570" s="79"/>
      <c r="F3570" s="79"/>
      <c r="G3570" s="79"/>
      <c r="H3570" s="79"/>
      <c r="I3570" s="79"/>
      <c r="J3570" s="79"/>
      <c r="K3570" s="79"/>
      <c r="L3570" s="79"/>
      <c r="M3570" s="79"/>
      <c r="N3570" s="79"/>
      <c r="O3570" s="79"/>
      <c r="P3570" s="79"/>
      <c r="Q3570" s="79"/>
      <c r="R3570" s="79"/>
      <c r="S3570" s="79"/>
      <c r="T3570" s="79"/>
    </row>
    <row r="3571" spans="2:20">
      <c r="B3571" s="79"/>
      <c r="C3571" s="79"/>
      <c r="D3571" s="79"/>
      <c r="E3571" s="79"/>
      <c r="F3571" s="79"/>
      <c r="G3571" s="79"/>
      <c r="H3571" s="79"/>
      <c r="I3571" s="79"/>
      <c r="J3571" s="79"/>
      <c r="K3571" s="79"/>
      <c r="L3571" s="79"/>
      <c r="M3571" s="79"/>
      <c r="N3571" s="79"/>
      <c r="O3571" s="79"/>
      <c r="P3571" s="79"/>
      <c r="Q3571" s="79"/>
      <c r="R3571" s="79"/>
      <c r="S3571" s="79"/>
      <c r="T3571" s="79"/>
    </row>
    <row r="3572" spans="2:20">
      <c r="B3572" s="79"/>
      <c r="C3572" s="79"/>
      <c r="D3572" s="79"/>
      <c r="E3572" s="79"/>
      <c r="F3572" s="79"/>
      <c r="G3572" s="79"/>
      <c r="H3572" s="79"/>
      <c r="I3572" s="79"/>
      <c r="J3572" s="79"/>
      <c r="K3572" s="79"/>
      <c r="L3572" s="79"/>
      <c r="M3572" s="79"/>
      <c r="N3572" s="79"/>
      <c r="O3572" s="79"/>
      <c r="P3572" s="79"/>
      <c r="Q3572" s="79"/>
      <c r="R3572" s="79"/>
      <c r="S3572" s="79"/>
      <c r="T3572" s="79"/>
    </row>
    <row r="3573" spans="2:20">
      <c r="B3573" s="79"/>
      <c r="C3573" s="79"/>
      <c r="D3573" s="79"/>
      <c r="E3573" s="79"/>
      <c r="F3573" s="79"/>
      <c r="G3573" s="79"/>
      <c r="H3573" s="79"/>
      <c r="I3573" s="79"/>
      <c r="J3573" s="79"/>
      <c r="K3573" s="79"/>
      <c r="L3573" s="79"/>
      <c r="M3573" s="79"/>
      <c r="N3573" s="79"/>
      <c r="O3573" s="79"/>
      <c r="P3573" s="79"/>
      <c r="Q3573" s="79"/>
      <c r="R3573" s="79"/>
      <c r="S3573" s="79"/>
      <c r="T3573" s="79"/>
    </row>
    <row r="3574" spans="2:20">
      <c r="B3574" s="79"/>
      <c r="C3574" s="79"/>
      <c r="D3574" s="79"/>
      <c r="E3574" s="79"/>
      <c r="F3574" s="79"/>
      <c r="G3574" s="79"/>
      <c r="H3574" s="79"/>
      <c r="I3574" s="79"/>
      <c r="J3574" s="79"/>
      <c r="K3574" s="79"/>
      <c r="L3574" s="79"/>
      <c r="M3574" s="79"/>
      <c r="N3574" s="79"/>
      <c r="O3574" s="79"/>
      <c r="P3574" s="79"/>
      <c r="Q3574" s="79"/>
      <c r="R3574" s="79"/>
      <c r="S3574" s="79"/>
      <c r="T3574" s="79"/>
    </row>
    <row r="3575" spans="2:20">
      <c r="B3575" s="79"/>
      <c r="C3575" s="79"/>
      <c r="D3575" s="79"/>
      <c r="E3575" s="79"/>
      <c r="F3575" s="79"/>
      <c r="G3575" s="79"/>
      <c r="H3575" s="79"/>
      <c r="I3575" s="79"/>
      <c r="J3575" s="79"/>
      <c r="K3575" s="79"/>
      <c r="L3575" s="79"/>
      <c r="M3575" s="79"/>
      <c r="N3575" s="79"/>
      <c r="O3575" s="79"/>
      <c r="P3575" s="79"/>
      <c r="Q3575" s="79"/>
      <c r="R3575" s="79"/>
      <c r="S3575" s="79"/>
      <c r="T3575" s="79"/>
    </row>
    <row r="3576" spans="2:20">
      <c r="B3576" s="79"/>
      <c r="C3576" s="79"/>
      <c r="D3576" s="79"/>
      <c r="E3576" s="79"/>
      <c r="F3576" s="79"/>
      <c r="G3576" s="79"/>
      <c r="H3576" s="79"/>
      <c r="I3576" s="79"/>
      <c r="J3576" s="79"/>
      <c r="K3576" s="79"/>
      <c r="L3576" s="79"/>
      <c r="M3576" s="79"/>
      <c r="N3576" s="79"/>
      <c r="O3576" s="79"/>
      <c r="P3576" s="79"/>
      <c r="Q3576" s="79"/>
      <c r="R3576" s="79"/>
      <c r="S3576" s="79"/>
      <c r="T3576" s="79"/>
    </row>
    <row r="3577" spans="2:20">
      <c r="B3577" s="79"/>
      <c r="C3577" s="79"/>
      <c r="D3577" s="79"/>
      <c r="E3577" s="79"/>
      <c r="F3577" s="79"/>
      <c r="G3577" s="79"/>
      <c r="H3577" s="79"/>
      <c r="I3577" s="79"/>
      <c r="J3577" s="79"/>
      <c r="K3577" s="79"/>
      <c r="L3577" s="79"/>
      <c r="M3577" s="79"/>
      <c r="N3577" s="79"/>
      <c r="O3577" s="79"/>
      <c r="P3577" s="79"/>
      <c r="Q3577" s="79"/>
      <c r="R3577" s="79"/>
      <c r="S3577" s="79"/>
      <c r="T3577" s="79"/>
    </row>
    <row r="3578" spans="2:20">
      <c r="B3578" s="79"/>
      <c r="C3578" s="79"/>
      <c r="D3578" s="79"/>
      <c r="E3578" s="79"/>
      <c r="F3578" s="79"/>
      <c r="G3578" s="79"/>
      <c r="H3578" s="79"/>
      <c r="I3578" s="79"/>
      <c r="J3578" s="79"/>
      <c r="K3578" s="79"/>
      <c r="L3578" s="79"/>
      <c r="M3578" s="79"/>
      <c r="N3578" s="79"/>
      <c r="O3578" s="79"/>
      <c r="P3578" s="79"/>
      <c r="Q3578" s="79"/>
      <c r="R3578" s="79"/>
      <c r="S3578" s="79"/>
      <c r="T3578" s="79"/>
    </row>
    <row r="3579" spans="2:20">
      <c r="B3579" s="79"/>
      <c r="C3579" s="79"/>
      <c r="D3579" s="79"/>
      <c r="E3579" s="79"/>
      <c r="F3579" s="79"/>
      <c r="G3579" s="79"/>
      <c r="H3579" s="79"/>
      <c r="I3579" s="79"/>
      <c r="J3579" s="79"/>
      <c r="K3579" s="79"/>
      <c r="L3579" s="79"/>
      <c r="M3579" s="79"/>
      <c r="N3579" s="79"/>
      <c r="O3579" s="79"/>
      <c r="P3579" s="79"/>
      <c r="Q3579" s="79"/>
      <c r="R3579" s="79"/>
      <c r="S3579" s="79"/>
      <c r="T3579" s="79"/>
    </row>
    <row r="3580" spans="2:20">
      <c r="B3580" s="79"/>
      <c r="C3580" s="79"/>
      <c r="D3580" s="79"/>
      <c r="E3580" s="79"/>
      <c r="F3580" s="79"/>
      <c r="G3580" s="79"/>
      <c r="H3580" s="79"/>
      <c r="I3580" s="79"/>
      <c r="J3580" s="79"/>
      <c r="K3580" s="79"/>
      <c r="L3580" s="79"/>
      <c r="M3580" s="79"/>
      <c r="N3580" s="79"/>
      <c r="O3580" s="79"/>
      <c r="P3580" s="79"/>
      <c r="Q3580" s="79"/>
      <c r="R3580" s="79"/>
      <c r="S3580" s="79"/>
      <c r="T3580" s="79"/>
    </row>
    <row r="3581" spans="2:20">
      <c r="B3581" s="79"/>
      <c r="C3581" s="79"/>
      <c r="D3581" s="79"/>
      <c r="E3581" s="79"/>
      <c r="F3581" s="79"/>
      <c r="G3581" s="79"/>
      <c r="H3581" s="79"/>
      <c r="I3581" s="79"/>
      <c r="J3581" s="79"/>
      <c r="K3581" s="79"/>
      <c r="L3581" s="79"/>
      <c r="M3581" s="79"/>
      <c r="N3581" s="79"/>
      <c r="O3581" s="79"/>
      <c r="P3581" s="79"/>
      <c r="Q3581" s="79"/>
      <c r="R3581" s="79"/>
      <c r="S3581" s="79"/>
      <c r="T3581" s="79"/>
    </row>
    <row r="3582" spans="2:20">
      <c r="B3582" s="79"/>
      <c r="C3582" s="79"/>
      <c r="D3582" s="79"/>
      <c r="E3582" s="79"/>
      <c r="F3582" s="79"/>
      <c r="G3582" s="79"/>
      <c r="H3582" s="79"/>
      <c r="I3582" s="79"/>
      <c r="J3582" s="79"/>
      <c r="K3582" s="79"/>
      <c r="L3582" s="79"/>
      <c r="M3582" s="79"/>
      <c r="N3582" s="79"/>
      <c r="O3582" s="79"/>
      <c r="P3582" s="79"/>
      <c r="Q3582" s="79"/>
      <c r="R3582" s="79"/>
      <c r="S3582" s="79"/>
      <c r="T3582" s="79"/>
    </row>
    <row r="3583" spans="2:20">
      <c r="B3583" s="79"/>
      <c r="C3583" s="79"/>
      <c r="D3583" s="79"/>
      <c r="E3583" s="79"/>
      <c r="F3583" s="79"/>
      <c r="G3583" s="79"/>
      <c r="H3583" s="79"/>
      <c r="I3583" s="79"/>
      <c r="J3583" s="79"/>
      <c r="K3583" s="79"/>
      <c r="L3583" s="79"/>
      <c r="M3583" s="79"/>
      <c r="N3583" s="79"/>
      <c r="O3583" s="79"/>
      <c r="P3583" s="79"/>
      <c r="Q3583" s="79"/>
      <c r="R3583" s="79"/>
      <c r="S3583" s="79"/>
      <c r="T3583" s="79"/>
    </row>
    <row r="3584" spans="2:20">
      <c r="B3584" s="79"/>
      <c r="C3584" s="79"/>
      <c r="D3584" s="79"/>
      <c r="E3584" s="79"/>
      <c r="F3584" s="79"/>
      <c r="G3584" s="79"/>
      <c r="H3584" s="79"/>
      <c r="I3584" s="79"/>
      <c r="J3584" s="79"/>
      <c r="K3584" s="79"/>
      <c r="L3584" s="79"/>
      <c r="M3584" s="79"/>
      <c r="N3584" s="79"/>
      <c r="O3584" s="79"/>
      <c r="P3584" s="79"/>
      <c r="Q3584" s="79"/>
      <c r="R3584" s="79"/>
      <c r="S3584" s="79"/>
      <c r="T3584" s="79"/>
    </row>
    <row r="3585" spans="2:20">
      <c r="B3585" s="79"/>
      <c r="C3585" s="79"/>
      <c r="D3585" s="79"/>
      <c r="E3585" s="79"/>
      <c r="F3585" s="79"/>
      <c r="G3585" s="79"/>
      <c r="H3585" s="79"/>
      <c r="I3585" s="79"/>
      <c r="J3585" s="79"/>
      <c r="K3585" s="79"/>
      <c r="L3585" s="79"/>
      <c r="M3585" s="79"/>
      <c r="N3585" s="79"/>
      <c r="O3585" s="79"/>
      <c r="P3585" s="79"/>
      <c r="Q3585" s="79"/>
      <c r="R3585" s="79"/>
      <c r="S3585" s="79"/>
      <c r="T3585" s="79"/>
    </row>
    <row r="3586" spans="2:20">
      <c r="B3586" s="79"/>
      <c r="C3586" s="79"/>
      <c r="D3586" s="79"/>
      <c r="E3586" s="79"/>
      <c r="F3586" s="79"/>
      <c r="G3586" s="79"/>
      <c r="H3586" s="79"/>
      <c r="I3586" s="79"/>
      <c r="J3586" s="79"/>
      <c r="K3586" s="79"/>
      <c r="L3586" s="79"/>
      <c r="M3586" s="79"/>
      <c r="N3586" s="79"/>
      <c r="O3586" s="79"/>
      <c r="P3586" s="79"/>
      <c r="Q3586" s="79"/>
      <c r="R3586" s="79"/>
      <c r="S3586" s="79"/>
      <c r="T3586" s="79"/>
    </row>
    <row r="3587" spans="2:20">
      <c r="B3587" s="79"/>
      <c r="C3587" s="79"/>
      <c r="D3587" s="79"/>
      <c r="E3587" s="79"/>
      <c r="F3587" s="79"/>
      <c r="G3587" s="79"/>
      <c r="H3587" s="79"/>
      <c r="I3587" s="79"/>
      <c r="J3587" s="79"/>
      <c r="K3587" s="79"/>
      <c r="L3587" s="79"/>
      <c r="M3587" s="79"/>
      <c r="N3587" s="79"/>
      <c r="O3587" s="79"/>
      <c r="P3587" s="79"/>
      <c r="Q3587" s="79"/>
      <c r="R3587" s="79"/>
      <c r="S3587" s="79"/>
      <c r="T3587" s="79"/>
    </row>
    <row r="3588" spans="2:20">
      <c r="B3588" s="79"/>
      <c r="C3588" s="79"/>
      <c r="D3588" s="79"/>
      <c r="E3588" s="79"/>
      <c r="F3588" s="79"/>
      <c r="G3588" s="79"/>
      <c r="H3588" s="79"/>
      <c r="I3588" s="79"/>
      <c r="J3588" s="79"/>
      <c r="K3588" s="79"/>
      <c r="L3588" s="79"/>
      <c r="M3588" s="79"/>
      <c r="N3588" s="79"/>
      <c r="O3588" s="79"/>
      <c r="P3588" s="79"/>
      <c r="Q3588" s="79"/>
      <c r="R3588" s="79"/>
      <c r="S3588" s="79"/>
      <c r="T3588" s="79"/>
    </row>
    <row r="3589" spans="2:20">
      <c r="B3589" s="79"/>
      <c r="C3589" s="79"/>
      <c r="D3589" s="79"/>
      <c r="E3589" s="79"/>
      <c r="F3589" s="79"/>
      <c r="G3589" s="79"/>
      <c r="H3589" s="79"/>
      <c r="I3589" s="79"/>
      <c r="J3589" s="79"/>
      <c r="K3589" s="79"/>
      <c r="L3589" s="79"/>
      <c r="M3589" s="79"/>
      <c r="N3589" s="79"/>
      <c r="O3589" s="79"/>
      <c r="P3589" s="79"/>
      <c r="Q3589" s="79"/>
      <c r="R3589" s="79"/>
      <c r="S3589" s="79"/>
      <c r="T3589" s="79"/>
    </row>
    <row r="3590" spans="2:20">
      <c r="B3590" s="79"/>
      <c r="C3590" s="79"/>
      <c r="D3590" s="79"/>
      <c r="E3590" s="79"/>
      <c r="F3590" s="79"/>
      <c r="G3590" s="79"/>
      <c r="H3590" s="79"/>
      <c r="I3590" s="79"/>
      <c r="J3590" s="79"/>
      <c r="K3590" s="79"/>
      <c r="L3590" s="79"/>
      <c r="M3590" s="79"/>
      <c r="N3590" s="79"/>
      <c r="O3590" s="79"/>
      <c r="P3590" s="79"/>
      <c r="Q3590" s="79"/>
      <c r="R3590" s="79"/>
      <c r="S3590" s="79"/>
      <c r="T3590" s="79"/>
    </row>
    <row r="3591" spans="2:20">
      <c r="B3591" s="79"/>
      <c r="C3591" s="79"/>
      <c r="D3591" s="79"/>
      <c r="E3591" s="79"/>
      <c r="F3591" s="79"/>
      <c r="G3591" s="79"/>
      <c r="H3591" s="79"/>
      <c r="I3591" s="79"/>
      <c r="J3591" s="79"/>
      <c r="K3591" s="79"/>
      <c r="L3591" s="79"/>
      <c r="M3591" s="79"/>
      <c r="N3591" s="79"/>
      <c r="O3591" s="79"/>
      <c r="P3591" s="79"/>
      <c r="Q3591" s="79"/>
      <c r="R3591" s="79"/>
      <c r="S3591" s="79"/>
      <c r="T3591" s="79"/>
    </row>
    <row r="3592" spans="2:20">
      <c r="B3592" s="79"/>
      <c r="C3592" s="79"/>
      <c r="D3592" s="79"/>
      <c r="E3592" s="79"/>
      <c r="F3592" s="79"/>
      <c r="G3592" s="79"/>
      <c r="H3592" s="79"/>
      <c r="I3592" s="79"/>
      <c r="J3592" s="79"/>
      <c r="K3592" s="79"/>
      <c r="L3592" s="79"/>
      <c r="M3592" s="79"/>
      <c r="N3592" s="79"/>
      <c r="O3592" s="79"/>
      <c r="P3592" s="79"/>
      <c r="Q3592" s="79"/>
      <c r="R3592" s="79"/>
      <c r="S3592" s="79"/>
      <c r="T3592" s="79"/>
    </row>
    <row r="3593" spans="2:20">
      <c r="B3593" s="79"/>
      <c r="C3593" s="79"/>
      <c r="D3593" s="79"/>
      <c r="E3593" s="79"/>
      <c r="F3593" s="79"/>
      <c r="G3593" s="79"/>
      <c r="H3593" s="79"/>
      <c r="I3593" s="79"/>
      <c r="J3593" s="79"/>
      <c r="K3593" s="79"/>
      <c r="L3593" s="79"/>
      <c r="M3593" s="79"/>
      <c r="N3593" s="79"/>
      <c r="O3593" s="79"/>
      <c r="P3593" s="79"/>
      <c r="Q3593" s="79"/>
      <c r="R3593" s="79"/>
      <c r="S3593" s="79"/>
      <c r="T3593" s="79"/>
    </row>
    <row r="3594" spans="2:20">
      <c r="B3594" s="79"/>
      <c r="C3594" s="79"/>
      <c r="D3594" s="79"/>
      <c r="E3594" s="79"/>
      <c r="F3594" s="79"/>
      <c r="G3594" s="79"/>
      <c r="H3594" s="79"/>
      <c r="I3594" s="79"/>
      <c r="J3594" s="79"/>
      <c r="K3594" s="79"/>
      <c r="L3594" s="79"/>
      <c r="M3594" s="79"/>
      <c r="N3594" s="79"/>
      <c r="O3594" s="79"/>
      <c r="P3594" s="79"/>
      <c r="Q3594" s="79"/>
      <c r="R3594" s="79"/>
      <c r="S3594" s="79"/>
      <c r="T3594" s="79"/>
    </row>
    <row r="3595" spans="2:20">
      <c r="B3595" s="79"/>
      <c r="C3595" s="79"/>
      <c r="D3595" s="79"/>
      <c r="E3595" s="79"/>
      <c r="F3595" s="79"/>
      <c r="G3595" s="79"/>
      <c r="H3595" s="79"/>
      <c r="I3595" s="79"/>
      <c r="J3595" s="79"/>
      <c r="K3595" s="79"/>
      <c r="L3595" s="79"/>
      <c r="M3595" s="79"/>
      <c r="N3595" s="79"/>
      <c r="O3595" s="79"/>
      <c r="P3595" s="79"/>
      <c r="Q3595" s="79"/>
      <c r="R3595" s="79"/>
      <c r="S3595" s="79"/>
      <c r="T3595" s="79"/>
    </row>
    <row r="3596" spans="2:20">
      <c r="B3596" s="79"/>
      <c r="C3596" s="79"/>
      <c r="D3596" s="79"/>
      <c r="E3596" s="79"/>
      <c r="F3596" s="79"/>
      <c r="G3596" s="79"/>
      <c r="H3596" s="79"/>
      <c r="I3596" s="79"/>
      <c r="J3596" s="79"/>
      <c r="K3596" s="79"/>
      <c r="L3596" s="79"/>
      <c r="M3596" s="79"/>
      <c r="N3596" s="79"/>
      <c r="O3596" s="79"/>
      <c r="P3596" s="79"/>
      <c r="Q3596" s="79"/>
      <c r="R3596" s="79"/>
      <c r="S3596" s="79"/>
      <c r="T3596" s="79"/>
    </row>
    <row r="3597" spans="2:20">
      <c r="B3597" s="79"/>
      <c r="C3597" s="79"/>
      <c r="D3597" s="79"/>
      <c r="E3597" s="79"/>
      <c r="F3597" s="79"/>
      <c r="G3597" s="79"/>
      <c r="H3597" s="79"/>
      <c r="I3597" s="79"/>
      <c r="J3597" s="79"/>
      <c r="K3597" s="79"/>
      <c r="L3597" s="79"/>
      <c r="M3597" s="79"/>
      <c r="N3597" s="79"/>
      <c r="O3597" s="79"/>
      <c r="P3597" s="79"/>
      <c r="Q3597" s="79"/>
      <c r="R3597" s="79"/>
      <c r="S3597" s="79"/>
      <c r="T3597" s="79"/>
    </row>
    <row r="3598" spans="2:20">
      <c r="B3598" s="79"/>
      <c r="C3598" s="79"/>
      <c r="D3598" s="79"/>
      <c r="E3598" s="79"/>
      <c r="F3598" s="79"/>
      <c r="G3598" s="79"/>
      <c r="H3598" s="79"/>
      <c r="I3598" s="79"/>
      <c r="J3598" s="79"/>
      <c r="K3598" s="79"/>
      <c r="L3598" s="79"/>
      <c r="M3598" s="79"/>
      <c r="N3598" s="79"/>
      <c r="O3598" s="79"/>
      <c r="P3598" s="79"/>
      <c r="Q3598" s="79"/>
      <c r="R3598" s="79"/>
      <c r="S3598" s="79"/>
      <c r="T3598" s="79"/>
    </row>
    <row r="3599" spans="2:20">
      <c r="B3599" s="79"/>
      <c r="C3599" s="79"/>
      <c r="D3599" s="79"/>
      <c r="E3599" s="79"/>
      <c r="F3599" s="79"/>
      <c r="G3599" s="79"/>
      <c r="H3599" s="79"/>
      <c r="I3599" s="79"/>
      <c r="J3599" s="79"/>
      <c r="K3599" s="79"/>
      <c r="L3599" s="79"/>
      <c r="M3599" s="79"/>
      <c r="N3599" s="79"/>
      <c r="O3599" s="79"/>
      <c r="P3599" s="79"/>
      <c r="Q3599" s="79"/>
      <c r="R3599" s="79"/>
      <c r="S3599" s="79"/>
      <c r="T3599" s="79"/>
    </row>
    <row r="3600" spans="2:20">
      <c r="B3600" s="79"/>
      <c r="C3600" s="79"/>
      <c r="D3600" s="79"/>
      <c r="E3600" s="79"/>
      <c r="F3600" s="79"/>
      <c r="G3600" s="79"/>
      <c r="H3600" s="79"/>
      <c r="I3600" s="79"/>
      <c r="J3600" s="79"/>
      <c r="K3600" s="79"/>
      <c r="L3600" s="79"/>
      <c r="M3600" s="79"/>
      <c r="N3600" s="79"/>
      <c r="O3600" s="79"/>
      <c r="P3600" s="79"/>
      <c r="Q3600" s="79"/>
      <c r="R3600" s="79"/>
      <c r="S3600" s="79"/>
      <c r="T3600" s="79"/>
    </row>
    <row r="3601" spans="2:20">
      <c r="B3601" s="79"/>
      <c r="C3601" s="79"/>
      <c r="D3601" s="79"/>
      <c r="E3601" s="79"/>
      <c r="F3601" s="79"/>
      <c r="G3601" s="79"/>
      <c r="H3601" s="79"/>
      <c r="I3601" s="79"/>
      <c r="J3601" s="79"/>
      <c r="K3601" s="79"/>
      <c r="L3601" s="79"/>
      <c r="M3601" s="79"/>
      <c r="N3601" s="79"/>
      <c r="O3601" s="79"/>
      <c r="P3601" s="79"/>
      <c r="Q3601" s="79"/>
      <c r="R3601" s="79"/>
      <c r="S3601" s="79"/>
      <c r="T3601" s="79"/>
    </row>
    <row r="3602" spans="2:20">
      <c r="B3602" s="79"/>
      <c r="C3602" s="79"/>
      <c r="D3602" s="79"/>
      <c r="E3602" s="79"/>
      <c r="F3602" s="79"/>
      <c r="G3602" s="79"/>
      <c r="H3602" s="79"/>
      <c r="I3602" s="79"/>
      <c r="J3602" s="79"/>
      <c r="K3602" s="79"/>
      <c r="L3602" s="79"/>
      <c r="M3602" s="79"/>
      <c r="N3602" s="79"/>
      <c r="O3602" s="79"/>
      <c r="P3602" s="79"/>
      <c r="Q3602" s="79"/>
      <c r="R3602" s="79"/>
      <c r="S3602" s="79"/>
      <c r="T3602" s="79"/>
    </row>
    <row r="3603" spans="2:20">
      <c r="B3603" s="79"/>
      <c r="C3603" s="79"/>
      <c r="D3603" s="79"/>
      <c r="E3603" s="79"/>
      <c r="F3603" s="79"/>
      <c r="G3603" s="79"/>
      <c r="H3603" s="79"/>
      <c r="I3603" s="79"/>
      <c r="J3603" s="79"/>
      <c r="K3603" s="79"/>
      <c r="L3603" s="79"/>
      <c r="M3603" s="79"/>
      <c r="N3603" s="79"/>
      <c r="O3603" s="79"/>
      <c r="P3603" s="79"/>
      <c r="Q3603" s="79"/>
      <c r="R3603" s="79"/>
      <c r="S3603" s="79"/>
      <c r="T3603" s="79"/>
    </row>
    <row r="3604" spans="2:20">
      <c r="B3604" s="79"/>
      <c r="C3604" s="79"/>
      <c r="D3604" s="79"/>
      <c r="E3604" s="79"/>
      <c r="F3604" s="79"/>
      <c r="G3604" s="79"/>
      <c r="H3604" s="79"/>
      <c r="I3604" s="79"/>
      <c r="J3604" s="79"/>
      <c r="K3604" s="79"/>
      <c r="L3604" s="79"/>
      <c r="M3604" s="79"/>
      <c r="N3604" s="79"/>
      <c r="O3604" s="79"/>
      <c r="P3604" s="79"/>
      <c r="Q3604" s="79"/>
      <c r="R3604" s="79"/>
      <c r="S3604" s="79"/>
      <c r="T3604" s="79"/>
    </row>
    <row r="3605" spans="2:20">
      <c r="B3605" s="79"/>
      <c r="C3605" s="79"/>
      <c r="D3605" s="79"/>
      <c r="E3605" s="79"/>
      <c r="F3605" s="79"/>
      <c r="G3605" s="79"/>
      <c r="H3605" s="79"/>
      <c r="I3605" s="79"/>
      <c r="J3605" s="79"/>
      <c r="K3605" s="79"/>
      <c r="L3605" s="79"/>
      <c r="M3605" s="79"/>
      <c r="N3605" s="79"/>
      <c r="O3605" s="79"/>
      <c r="P3605" s="79"/>
      <c r="Q3605" s="79"/>
      <c r="R3605" s="79"/>
      <c r="S3605" s="79"/>
      <c r="T3605" s="79"/>
    </row>
    <row r="3606" spans="2:20">
      <c r="B3606" s="79"/>
      <c r="C3606" s="79"/>
      <c r="D3606" s="79"/>
      <c r="E3606" s="79"/>
      <c r="F3606" s="79"/>
      <c r="G3606" s="79"/>
      <c r="H3606" s="79"/>
      <c r="I3606" s="79"/>
      <c r="J3606" s="79"/>
      <c r="K3606" s="79"/>
      <c r="L3606" s="79"/>
      <c r="M3606" s="79"/>
      <c r="N3606" s="79"/>
      <c r="O3606" s="79"/>
      <c r="P3606" s="79"/>
      <c r="Q3606" s="79"/>
      <c r="R3606" s="79"/>
      <c r="S3606" s="79"/>
      <c r="T3606" s="79"/>
    </row>
    <row r="3607" spans="2:20">
      <c r="B3607" s="79"/>
      <c r="C3607" s="79"/>
      <c r="D3607" s="79"/>
      <c r="E3607" s="79"/>
      <c r="F3607" s="79"/>
      <c r="G3607" s="79"/>
      <c r="H3607" s="79"/>
      <c r="I3607" s="79"/>
      <c r="J3607" s="79"/>
      <c r="K3607" s="79"/>
      <c r="L3607" s="79"/>
      <c r="M3607" s="79"/>
      <c r="N3607" s="79"/>
      <c r="O3607" s="79"/>
      <c r="P3607" s="79"/>
      <c r="Q3607" s="79"/>
      <c r="R3607" s="79"/>
      <c r="S3607" s="79"/>
      <c r="T3607" s="79"/>
    </row>
    <row r="3608" spans="2:20">
      <c r="B3608" s="79"/>
      <c r="C3608" s="79"/>
      <c r="D3608" s="79"/>
      <c r="E3608" s="79"/>
      <c r="F3608" s="79"/>
      <c r="G3608" s="79"/>
      <c r="H3608" s="79"/>
      <c r="I3608" s="79"/>
      <c r="J3608" s="79"/>
      <c r="K3608" s="79"/>
      <c r="L3608" s="79"/>
      <c r="M3608" s="79"/>
      <c r="N3608" s="79"/>
      <c r="O3608" s="79"/>
      <c r="P3608" s="79"/>
      <c r="Q3608" s="79"/>
      <c r="R3608" s="79"/>
      <c r="S3608" s="79"/>
      <c r="T3608" s="79"/>
    </row>
    <row r="3609" spans="2:20">
      <c r="B3609" s="79"/>
      <c r="C3609" s="79"/>
      <c r="D3609" s="79"/>
      <c r="E3609" s="79"/>
      <c r="F3609" s="79"/>
      <c r="G3609" s="79"/>
      <c r="H3609" s="79"/>
      <c r="I3609" s="79"/>
      <c r="J3609" s="79"/>
      <c r="K3609" s="79"/>
      <c r="L3609" s="79"/>
      <c r="M3609" s="79"/>
      <c r="N3609" s="79"/>
      <c r="O3609" s="79"/>
      <c r="P3609" s="79"/>
      <c r="Q3609" s="79"/>
      <c r="R3609" s="79"/>
      <c r="S3609" s="79"/>
      <c r="T3609" s="79"/>
    </row>
    <row r="3610" spans="2:20">
      <c r="B3610" s="79"/>
      <c r="C3610" s="79"/>
      <c r="D3610" s="79"/>
      <c r="E3610" s="79"/>
      <c r="F3610" s="79"/>
      <c r="G3610" s="79"/>
      <c r="H3610" s="79"/>
      <c r="I3610" s="79"/>
      <c r="J3610" s="79"/>
      <c r="K3610" s="79"/>
      <c r="L3610" s="79"/>
      <c r="M3610" s="79"/>
      <c r="N3610" s="79"/>
      <c r="O3610" s="79"/>
      <c r="P3610" s="79"/>
      <c r="Q3610" s="79"/>
      <c r="R3610" s="79"/>
      <c r="S3610" s="79"/>
      <c r="T3610" s="79"/>
    </row>
    <row r="3611" spans="2:20">
      <c r="B3611" s="79"/>
      <c r="C3611" s="79"/>
      <c r="D3611" s="79"/>
      <c r="E3611" s="79"/>
      <c r="F3611" s="79"/>
      <c r="G3611" s="79"/>
      <c r="H3611" s="79"/>
      <c r="I3611" s="79"/>
      <c r="J3611" s="79"/>
      <c r="K3611" s="79"/>
      <c r="L3611" s="79"/>
      <c r="M3611" s="79"/>
      <c r="N3611" s="79"/>
      <c r="O3611" s="79"/>
      <c r="P3611" s="79"/>
      <c r="Q3611" s="79"/>
      <c r="R3611" s="79"/>
      <c r="S3611" s="79"/>
      <c r="T3611" s="79"/>
    </row>
    <row r="3612" spans="2:20">
      <c r="B3612" s="79"/>
      <c r="C3612" s="79"/>
      <c r="D3612" s="79"/>
      <c r="E3612" s="79"/>
      <c r="F3612" s="79"/>
      <c r="G3612" s="79"/>
      <c r="H3612" s="79"/>
      <c r="I3612" s="79"/>
      <c r="J3612" s="79"/>
      <c r="K3612" s="79"/>
      <c r="L3612" s="79"/>
      <c r="M3612" s="79"/>
      <c r="N3612" s="79"/>
      <c r="O3612" s="79"/>
      <c r="P3612" s="79"/>
      <c r="Q3612" s="79"/>
      <c r="R3612" s="79"/>
      <c r="S3612" s="79"/>
      <c r="T3612" s="79"/>
    </row>
    <row r="3613" spans="2:20">
      <c r="B3613" s="79"/>
      <c r="C3613" s="79"/>
      <c r="D3613" s="79"/>
      <c r="E3613" s="79"/>
      <c r="F3613" s="79"/>
      <c r="G3613" s="79"/>
      <c r="H3613" s="79"/>
      <c r="I3613" s="79"/>
      <c r="J3613" s="79"/>
      <c r="K3613" s="79"/>
      <c r="L3613" s="79"/>
      <c r="M3613" s="79"/>
      <c r="N3613" s="79"/>
      <c r="O3613" s="79"/>
      <c r="P3613" s="79"/>
      <c r="Q3613" s="79"/>
      <c r="R3613" s="79"/>
      <c r="S3613" s="79"/>
      <c r="T3613" s="79"/>
    </row>
    <row r="3614" spans="2:20">
      <c r="B3614" s="79"/>
      <c r="C3614" s="79"/>
      <c r="D3614" s="79"/>
      <c r="E3614" s="79"/>
      <c r="F3614" s="79"/>
      <c r="G3614" s="79"/>
      <c r="H3614" s="79"/>
      <c r="I3614" s="79"/>
      <c r="J3614" s="79"/>
      <c r="K3614" s="79"/>
      <c r="L3614" s="79"/>
      <c r="M3614" s="79"/>
      <c r="N3614" s="79"/>
      <c r="O3614" s="79"/>
      <c r="P3614" s="79"/>
      <c r="Q3614" s="79"/>
      <c r="R3614" s="79"/>
      <c r="S3614" s="79"/>
      <c r="T3614" s="79"/>
    </row>
    <row r="3615" spans="2:20">
      <c r="B3615" s="79"/>
      <c r="C3615" s="79"/>
      <c r="D3615" s="79"/>
      <c r="E3615" s="79"/>
      <c r="F3615" s="79"/>
      <c r="G3615" s="79"/>
      <c r="H3615" s="79"/>
      <c r="I3615" s="79"/>
      <c r="J3615" s="79"/>
      <c r="K3615" s="79"/>
      <c r="L3615" s="79"/>
      <c r="M3615" s="79"/>
      <c r="N3615" s="79"/>
      <c r="O3615" s="79"/>
      <c r="P3615" s="79"/>
      <c r="Q3615" s="79"/>
      <c r="R3615" s="79"/>
      <c r="S3615" s="79"/>
      <c r="T3615" s="79"/>
    </row>
    <row r="3616" spans="2:20">
      <c r="B3616" s="79"/>
      <c r="C3616" s="79"/>
      <c r="D3616" s="79"/>
      <c r="E3616" s="79"/>
      <c r="F3616" s="79"/>
      <c r="G3616" s="79"/>
      <c r="H3616" s="79"/>
      <c r="I3616" s="79"/>
      <c r="J3616" s="79"/>
      <c r="K3616" s="79"/>
      <c r="L3616" s="79"/>
      <c r="M3616" s="79"/>
      <c r="N3616" s="79"/>
      <c r="O3616" s="79"/>
      <c r="P3616" s="79"/>
      <c r="Q3616" s="79"/>
      <c r="R3616" s="79"/>
      <c r="S3616" s="79"/>
      <c r="T3616" s="79"/>
    </row>
    <row r="3617" spans="2:20">
      <c r="B3617" s="79"/>
      <c r="C3617" s="79"/>
      <c r="D3617" s="79"/>
      <c r="E3617" s="79"/>
      <c r="F3617" s="79"/>
      <c r="G3617" s="79"/>
      <c r="H3617" s="79"/>
      <c r="I3617" s="79"/>
      <c r="J3617" s="79"/>
      <c r="K3617" s="79"/>
      <c r="L3617" s="79"/>
      <c r="M3617" s="79"/>
      <c r="N3617" s="79"/>
      <c r="O3617" s="79"/>
      <c r="P3617" s="79"/>
      <c r="Q3617" s="79"/>
      <c r="R3617" s="79"/>
      <c r="S3617" s="79"/>
      <c r="T3617" s="79"/>
    </row>
    <row r="3618" spans="2:20">
      <c r="B3618" s="79"/>
      <c r="C3618" s="79"/>
      <c r="D3618" s="79"/>
      <c r="E3618" s="79"/>
      <c r="F3618" s="79"/>
      <c r="G3618" s="79"/>
      <c r="H3618" s="79"/>
      <c r="I3618" s="79"/>
      <c r="J3618" s="79"/>
      <c r="K3618" s="79"/>
      <c r="L3618" s="79"/>
      <c r="M3618" s="79"/>
      <c r="N3618" s="79"/>
      <c r="O3618" s="79"/>
      <c r="P3618" s="79"/>
      <c r="Q3618" s="79"/>
      <c r="R3618" s="79"/>
      <c r="S3618" s="79"/>
      <c r="T3618" s="79"/>
    </row>
    <row r="3619" spans="2:20">
      <c r="B3619" s="79"/>
      <c r="C3619" s="79"/>
      <c r="D3619" s="79"/>
      <c r="E3619" s="79"/>
      <c r="F3619" s="79"/>
      <c r="G3619" s="79"/>
      <c r="H3619" s="79"/>
      <c r="I3619" s="79"/>
      <c r="J3619" s="79"/>
      <c r="K3619" s="79"/>
      <c r="L3619" s="79"/>
      <c r="M3619" s="79"/>
      <c r="N3619" s="79"/>
      <c r="O3619" s="79"/>
      <c r="P3619" s="79"/>
      <c r="Q3619" s="79"/>
      <c r="R3619" s="79"/>
      <c r="S3619" s="79"/>
      <c r="T3619" s="79"/>
    </row>
    <row r="3620" spans="2:20">
      <c r="B3620" s="79"/>
      <c r="C3620" s="79"/>
      <c r="D3620" s="79"/>
      <c r="E3620" s="79"/>
      <c r="F3620" s="79"/>
      <c r="G3620" s="79"/>
      <c r="H3620" s="79"/>
      <c r="I3620" s="79"/>
      <c r="J3620" s="79"/>
      <c r="K3620" s="79"/>
      <c r="L3620" s="79"/>
      <c r="M3620" s="79"/>
      <c r="N3620" s="79"/>
      <c r="O3620" s="79"/>
      <c r="P3620" s="79"/>
      <c r="Q3620" s="79"/>
      <c r="R3620" s="79"/>
      <c r="S3620" s="79"/>
      <c r="T3620" s="79"/>
    </row>
    <row r="3621" spans="2:20">
      <c r="B3621" s="79"/>
      <c r="C3621" s="79"/>
      <c r="D3621" s="79"/>
      <c r="E3621" s="79"/>
      <c r="F3621" s="79"/>
      <c r="G3621" s="79"/>
      <c r="H3621" s="79"/>
      <c r="I3621" s="79"/>
      <c r="J3621" s="79"/>
      <c r="K3621" s="79"/>
      <c r="L3621" s="79"/>
      <c r="M3621" s="79"/>
      <c r="N3621" s="79"/>
      <c r="O3621" s="79"/>
      <c r="P3621" s="79"/>
      <c r="Q3621" s="79"/>
      <c r="R3621" s="79"/>
      <c r="S3621" s="79"/>
      <c r="T3621" s="79"/>
    </row>
    <row r="3622" spans="2:20">
      <c r="B3622" s="79"/>
      <c r="C3622" s="79"/>
      <c r="D3622" s="79"/>
      <c r="E3622" s="79"/>
      <c r="F3622" s="79"/>
      <c r="G3622" s="79"/>
      <c r="H3622" s="79"/>
      <c r="I3622" s="79"/>
      <c r="J3622" s="79"/>
      <c r="K3622" s="79"/>
      <c r="L3622" s="79"/>
      <c r="M3622" s="79"/>
      <c r="N3622" s="79"/>
      <c r="O3622" s="79"/>
      <c r="P3622" s="79"/>
      <c r="Q3622" s="79"/>
      <c r="R3622" s="79"/>
      <c r="S3622" s="79"/>
      <c r="T3622" s="79"/>
    </row>
    <row r="3623" spans="2:20">
      <c r="B3623" s="79"/>
      <c r="C3623" s="79"/>
      <c r="D3623" s="79"/>
      <c r="E3623" s="79"/>
      <c r="F3623" s="79"/>
      <c r="G3623" s="79"/>
      <c r="H3623" s="79"/>
      <c r="I3623" s="79"/>
      <c r="J3623" s="79"/>
      <c r="K3623" s="79"/>
      <c r="L3623" s="79"/>
      <c r="M3623" s="79"/>
      <c r="N3623" s="79"/>
      <c r="O3623" s="79"/>
      <c r="P3623" s="79"/>
      <c r="Q3623" s="79"/>
      <c r="R3623" s="79"/>
      <c r="S3623" s="79"/>
      <c r="T3623" s="79"/>
    </row>
    <row r="3624" spans="2:20">
      <c r="B3624" s="79"/>
      <c r="C3624" s="79"/>
      <c r="D3624" s="79"/>
      <c r="E3624" s="79"/>
      <c r="F3624" s="79"/>
      <c r="G3624" s="79"/>
      <c r="H3624" s="79"/>
      <c r="I3624" s="79"/>
      <c r="J3624" s="79"/>
      <c r="K3624" s="79"/>
      <c r="L3624" s="79"/>
      <c r="M3624" s="79"/>
      <c r="N3624" s="79"/>
      <c r="O3624" s="79"/>
      <c r="P3624" s="79"/>
      <c r="Q3624" s="79"/>
      <c r="R3624" s="79"/>
      <c r="S3624" s="79"/>
      <c r="T3624" s="79"/>
    </row>
    <row r="3625" spans="2:20">
      <c r="B3625" s="79"/>
      <c r="C3625" s="79"/>
      <c r="D3625" s="79"/>
      <c r="E3625" s="79"/>
      <c r="F3625" s="79"/>
      <c r="G3625" s="79"/>
      <c r="H3625" s="79"/>
      <c r="I3625" s="79"/>
      <c r="J3625" s="79"/>
      <c r="K3625" s="79"/>
      <c r="L3625" s="79"/>
      <c r="M3625" s="79"/>
      <c r="N3625" s="79"/>
      <c r="O3625" s="79"/>
      <c r="P3625" s="79"/>
      <c r="Q3625" s="79"/>
      <c r="R3625" s="79"/>
      <c r="S3625" s="79"/>
      <c r="T3625" s="79"/>
    </row>
    <row r="3626" spans="2:20">
      <c r="B3626" s="79"/>
      <c r="C3626" s="79"/>
      <c r="D3626" s="79"/>
      <c r="E3626" s="79"/>
      <c r="F3626" s="79"/>
      <c r="G3626" s="79"/>
      <c r="H3626" s="79"/>
      <c r="I3626" s="79"/>
      <c r="J3626" s="79"/>
      <c r="K3626" s="79"/>
      <c r="L3626" s="79"/>
      <c r="M3626" s="79"/>
      <c r="N3626" s="79"/>
      <c r="O3626" s="79"/>
      <c r="P3626" s="79"/>
      <c r="Q3626" s="79"/>
      <c r="R3626" s="79"/>
      <c r="S3626" s="79"/>
      <c r="T3626" s="79"/>
    </row>
    <row r="3627" spans="2:20">
      <c r="B3627" s="79"/>
      <c r="C3627" s="79"/>
      <c r="D3627" s="79"/>
      <c r="E3627" s="79"/>
      <c r="F3627" s="79"/>
      <c r="G3627" s="79"/>
      <c r="H3627" s="79"/>
      <c r="I3627" s="79"/>
      <c r="J3627" s="79"/>
      <c r="K3627" s="79"/>
      <c r="L3627" s="79"/>
      <c r="M3627" s="79"/>
      <c r="N3627" s="79"/>
      <c r="O3627" s="79"/>
      <c r="P3627" s="79"/>
      <c r="Q3627" s="79"/>
      <c r="R3627" s="79"/>
      <c r="S3627" s="79"/>
      <c r="T3627" s="79"/>
    </row>
    <row r="3628" spans="2:20">
      <c r="B3628" s="79"/>
      <c r="C3628" s="79"/>
      <c r="D3628" s="79"/>
      <c r="E3628" s="79"/>
      <c r="F3628" s="79"/>
      <c r="G3628" s="79"/>
      <c r="H3628" s="79"/>
      <c r="I3628" s="79"/>
      <c r="J3628" s="79"/>
      <c r="K3628" s="79"/>
      <c r="L3628" s="79"/>
      <c r="M3628" s="79"/>
      <c r="N3628" s="79"/>
      <c r="O3628" s="79"/>
      <c r="P3628" s="79"/>
      <c r="Q3628" s="79"/>
      <c r="R3628" s="79"/>
      <c r="S3628" s="79"/>
      <c r="T3628" s="79"/>
    </row>
    <row r="3629" spans="2:20">
      <c r="B3629" s="79"/>
      <c r="C3629" s="79"/>
      <c r="D3629" s="79"/>
      <c r="E3629" s="79"/>
      <c r="F3629" s="79"/>
      <c r="G3629" s="79"/>
      <c r="H3629" s="79"/>
      <c r="I3629" s="79"/>
      <c r="J3629" s="79"/>
      <c r="K3629" s="79"/>
      <c r="L3629" s="79"/>
      <c r="M3629" s="79"/>
      <c r="N3629" s="79"/>
      <c r="O3629" s="79"/>
      <c r="P3629" s="79"/>
      <c r="Q3629" s="79"/>
      <c r="R3629" s="79"/>
      <c r="S3629" s="79"/>
      <c r="T3629" s="79"/>
    </row>
    <row r="3630" spans="2:20">
      <c r="B3630" s="79"/>
      <c r="C3630" s="79"/>
      <c r="D3630" s="79"/>
      <c r="E3630" s="79"/>
      <c r="F3630" s="79"/>
      <c r="G3630" s="79"/>
      <c r="H3630" s="79"/>
      <c r="I3630" s="79"/>
      <c r="J3630" s="79"/>
      <c r="K3630" s="79"/>
      <c r="L3630" s="79"/>
      <c r="M3630" s="79"/>
      <c r="N3630" s="79"/>
      <c r="O3630" s="79"/>
      <c r="P3630" s="79"/>
      <c r="Q3630" s="79"/>
      <c r="R3630" s="79"/>
      <c r="S3630" s="79"/>
      <c r="T3630" s="79"/>
    </row>
    <row r="3631" spans="2:20">
      <c r="B3631" s="79"/>
      <c r="C3631" s="79"/>
      <c r="D3631" s="79"/>
      <c r="E3631" s="79"/>
      <c r="F3631" s="79"/>
      <c r="G3631" s="79"/>
      <c r="H3631" s="79"/>
      <c r="I3631" s="79"/>
      <c r="J3631" s="79"/>
      <c r="K3631" s="79"/>
      <c r="L3631" s="79"/>
      <c r="M3631" s="79"/>
      <c r="N3631" s="79"/>
      <c r="O3631" s="79"/>
      <c r="P3631" s="79"/>
      <c r="Q3631" s="79"/>
      <c r="R3631" s="79"/>
      <c r="S3631" s="79"/>
      <c r="T3631" s="79"/>
    </row>
    <row r="3632" spans="2:20">
      <c r="B3632" s="79"/>
      <c r="C3632" s="79"/>
      <c r="D3632" s="79"/>
      <c r="E3632" s="79"/>
      <c r="F3632" s="79"/>
      <c r="G3632" s="79"/>
      <c r="H3632" s="79"/>
      <c r="I3632" s="79"/>
      <c r="J3632" s="79"/>
      <c r="K3632" s="79"/>
      <c r="L3632" s="79"/>
      <c r="M3632" s="79"/>
      <c r="N3632" s="79"/>
      <c r="O3632" s="79"/>
      <c r="P3632" s="79"/>
      <c r="Q3632" s="79"/>
      <c r="R3632" s="79"/>
      <c r="S3632" s="79"/>
      <c r="T3632" s="79"/>
    </row>
    <row r="3633" spans="2:20">
      <c r="B3633" s="79"/>
      <c r="C3633" s="79"/>
      <c r="D3633" s="79"/>
      <c r="E3633" s="79"/>
      <c r="F3633" s="79"/>
      <c r="G3633" s="79"/>
      <c r="H3633" s="79"/>
      <c r="I3633" s="79"/>
      <c r="J3633" s="79"/>
      <c r="K3633" s="79"/>
      <c r="L3633" s="79"/>
      <c r="M3633" s="79"/>
      <c r="N3633" s="79"/>
      <c r="O3633" s="79"/>
      <c r="P3633" s="79"/>
      <c r="Q3633" s="79"/>
      <c r="R3633" s="79"/>
      <c r="S3633" s="79"/>
      <c r="T3633" s="79"/>
    </row>
    <row r="3634" spans="2:20">
      <c r="B3634" s="79"/>
      <c r="C3634" s="79"/>
      <c r="D3634" s="79"/>
      <c r="E3634" s="79"/>
      <c r="F3634" s="79"/>
      <c r="G3634" s="79"/>
      <c r="H3634" s="79"/>
      <c r="I3634" s="79"/>
      <c r="J3634" s="79"/>
      <c r="K3634" s="79"/>
      <c r="L3634" s="79"/>
      <c r="M3634" s="79"/>
      <c r="N3634" s="79"/>
      <c r="O3634" s="79"/>
      <c r="P3634" s="79"/>
      <c r="Q3634" s="79"/>
      <c r="R3634" s="79"/>
      <c r="S3634" s="79"/>
      <c r="T3634" s="79"/>
    </row>
    <row r="3635" spans="2:20">
      <c r="B3635" s="79"/>
      <c r="C3635" s="79"/>
      <c r="D3635" s="79"/>
      <c r="E3635" s="79"/>
      <c r="F3635" s="79"/>
      <c r="G3635" s="79"/>
      <c r="H3635" s="79"/>
      <c r="I3635" s="79"/>
      <c r="J3635" s="79"/>
      <c r="K3635" s="79"/>
      <c r="L3635" s="79"/>
      <c r="M3635" s="79"/>
      <c r="N3635" s="79"/>
      <c r="O3635" s="79"/>
      <c r="P3635" s="79"/>
      <c r="Q3635" s="79"/>
      <c r="R3635" s="79"/>
      <c r="S3635" s="79"/>
      <c r="T3635" s="79"/>
    </row>
    <row r="3636" spans="2:20">
      <c r="B3636" s="79"/>
      <c r="C3636" s="79"/>
      <c r="D3636" s="79"/>
      <c r="E3636" s="79"/>
      <c r="F3636" s="79"/>
      <c r="G3636" s="79"/>
      <c r="H3636" s="79"/>
      <c r="I3636" s="79"/>
      <c r="J3636" s="79"/>
      <c r="K3636" s="79"/>
      <c r="L3636" s="79"/>
      <c r="M3636" s="79"/>
      <c r="N3636" s="79"/>
      <c r="O3636" s="79"/>
      <c r="P3636" s="79"/>
      <c r="Q3636" s="79"/>
      <c r="R3636" s="79"/>
      <c r="S3636" s="79"/>
      <c r="T3636" s="79"/>
    </row>
    <row r="3637" spans="2:20">
      <c r="B3637" s="79"/>
      <c r="C3637" s="79"/>
      <c r="D3637" s="79"/>
      <c r="E3637" s="79"/>
      <c r="F3637" s="79"/>
      <c r="G3637" s="79"/>
      <c r="H3637" s="79"/>
      <c r="I3637" s="79"/>
      <c r="J3637" s="79"/>
      <c r="K3637" s="79"/>
      <c r="L3637" s="79"/>
      <c r="M3637" s="79"/>
      <c r="N3637" s="79"/>
      <c r="O3637" s="79"/>
      <c r="P3637" s="79"/>
      <c r="Q3637" s="79"/>
      <c r="R3637" s="79"/>
      <c r="S3637" s="79"/>
      <c r="T3637" s="79"/>
    </row>
    <row r="3638" spans="2:20">
      <c r="B3638" s="79"/>
      <c r="C3638" s="79"/>
      <c r="D3638" s="79"/>
      <c r="E3638" s="79"/>
      <c r="F3638" s="79"/>
      <c r="G3638" s="79"/>
      <c r="H3638" s="79"/>
      <c r="I3638" s="79"/>
      <c r="J3638" s="79"/>
      <c r="K3638" s="79"/>
      <c r="L3638" s="79"/>
      <c r="M3638" s="79"/>
      <c r="N3638" s="79"/>
      <c r="O3638" s="79"/>
      <c r="P3638" s="79"/>
      <c r="Q3638" s="79"/>
      <c r="R3638" s="79"/>
      <c r="S3638" s="79"/>
      <c r="T3638" s="79"/>
    </row>
    <row r="3639" spans="2:20">
      <c r="B3639" s="79"/>
      <c r="C3639" s="79"/>
      <c r="D3639" s="79"/>
      <c r="E3639" s="79"/>
      <c r="F3639" s="79"/>
      <c r="G3639" s="79"/>
      <c r="H3639" s="79"/>
      <c r="I3639" s="79"/>
      <c r="J3639" s="79"/>
      <c r="K3639" s="79"/>
      <c r="L3639" s="79"/>
      <c r="M3639" s="79"/>
      <c r="N3639" s="79"/>
      <c r="O3639" s="79"/>
      <c r="P3639" s="79"/>
      <c r="Q3639" s="79"/>
      <c r="R3639" s="79"/>
      <c r="S3639" s="79"/>
      <c r="T3639" s="79"/>
    </row>
    <row r="3640" spans="2:20">
      <c r="B3640" s="79"/>
      <c r="C3640" s="79"/>
      <c r="D3640" s="79"/>
      <c r="E3640" s="79"/>
      <c r="F3640" s="79"/>
      <c r="G3640" s="79"/>
      <c r="H3640" s="79"/>
      <c r="I3640" s="79"/>
      <c r="J3640" s="79"/>
      <c r="K3640" s="79"/>
      <c r="L3640" s="79"/>
      <c r="M3640" s="79"/>
      <c r="N3640" s="79"/>
      <c r="O3640" s="79"/>
      <c r="P3640" s="79"/>
      <c r="Q3640" s="79"/>
      <c r="R3640" s="79"/>
      <c r="S3640" s="79"/>
      <c r="T3640" s="79"/>
    </row>
    <row r="3641" spans="2:20">
      <c r="B3641" s="79"/>
      <c r="C3641" s="79"/>
      <c r="D3641" s="79"/>
      <c r="E3641" s="79"/>
      <c r="F3641" s="79"/>
      <c r="G3641" s="79"/>
      <c r="H3641" s="79"/>
      <c r="I3641" s="79"/>
      <c r="J3641" s="79"/>
      <c r="K3641" s="79"/>
      <c r="L3641" s="79"/>
      <c r="M3641" s="79"/>
      <c r="N3641" s="79"/>
      <c r="O3641" s="79"/>
      <c r="P3641" s="79"/>
      <c r="Q3641" s="79"/>
      <c r="R3641" s="79"/>
      <c r="S3641" s="79"/>
      <c r="T3641" s="79"/>
    </row>
    <row r="3642" spans="2:20">
      <c r="B3642" s="79"/>
      <c r="C3642" s="79"/>
      <c r="D3642" s="79"/>
      <c r="E3642" s="79"/>
      <c r="F3642" s="79"/>
      <c r="G3642" s="79"/>
      <c r="H3642" s="79"/>
      <c r="I3642" s="79"/>
      <c r="J3642" s="79"/>
      <c r="K3642" s="79"/>
      <c r="L3642" s="79"/>
      <c r="M3642" s="79"/>
      <c r="N3642" s="79"/>
      <c r="O3642" s="79"/>
      <c r="P3642" s="79"/>
      <c r="Q3642" s="79"/>
      <c r="R3642" s="79"/>
      <c r="S3642" s="79"/>
      <c r="T3642" s="79"/>
    </row>
    <row r="3643" spans="2:20">
      <c r="B3643" s="79"/>
      <c r="C3643" s="79"/>
      <c r="D3643" s="79"/>
      <c r="E3643" s="79"/>
      <c r="F3643" s="79"/>
      <c r="G3643" s="79"/>
      <c r="H3643" s="79"/>
      <c r="I3643" s="79"/>
      <c r="J3643" s="79"/>
      <c r="K3643" s="79"/>
      <c r="L3643" s="79"/>
      <c r="M3643" s="79"/>
      <c r="N3643" s="79"/>
      <c r="O3643" s="79"/>
      <c r="P3643" s="79"/>
      <c r="Q3643" s="79"/>
      <c r="R3643" s="79"/>
      <c r="S3643" s="79"/>
      <c r="T3643" s="79"/>
    </row>
    <row r="3644" spans="2:20">
      <c r="B3644" s="79"/>
      <c r="C3644" s="79"/>
      <c r="D3644" s="79"/>
      <c r="E3644" s="79"/>
      <c r="F3644" s="79"/>
      <c r="G3644" s="79"/>
      <c r="H3644" s="79"/>
      <c r="I3644" s="79"/>
      <c r="J3644" s="79"/>
      <c r="K3644" s="79"/>
      <c r="L3644" s="79"/>
      <c r="M3644" s="79"/>
      <c r="N3644" s="79"/>
      <c r="O3644" s="79"/>
      <c r="P3644" s="79"/>
      <c r="Q3644" s="79"/>
      <c r="R3644" s="79"/>
      <c r="S3644" s="79"/>
      <c r="T3644" s="79"/>
    </row>
    <row r="3645" spans="2:20">
      <c r="B3645" s="79"/>
      <c r="C3645" s="79"/>
      <c r="D3645" s="79"/>
      <c r="E3645" s="79"/>
      <c r="F3645" s="79"/>
      <c r="G3645" s="79"/>
      <c r="H3645" s="79"/>
      <c r="I3645" s="79"/>
      <c r="J3645" s="79"/>
      <c r="K3645" s="79"/>
      <c r="L3645" s="79"/>
      <c r="M3645" s="79"/>
      <c r="N3645" s="79"/>
      <c r="O3645" s="79"/>
      <c r="P3645" s="79"/>
      <c r="Q3645" s="79"/>
      <c r="R3645" s="79"/>
      <c r="S3645" s="79"/>
      <c r="T3645" s="79"/>
    </row>
    <row r="3646" spans="2:20">
      <c r="B3646" s="79"/>
      <c r="C3646" s="79"/>
      <c r="D3646" s="79"/>
      <c r="E3646" s="79"/>
      <c r="F3646" s="79"/>
      <c r="G3646" s="79"/>
      <c r="H3646" s="79"/>
      <c r="I3646" s="79"/>
      <c r="J3646" s="79"/>
      <c r="K3646" s="79"/>
      <c r="L3646" s="79"/>
      <c r="M3646" s="79"/>
      <c r="N3646" s="79"/>
      <c r="O3646" s="79"/>
      <c r="P3646" s="79"/>
      <c r="Q3646" s="79"/>
      <c r="R3646" s="79"/>
      <c r="S3646" s="79"/>
      <c r="T3646" s="79"/>
    </row>
    <row r="3647" spans="2:20">
      <c r="B3647" s="79"/>
      <c r="C3647" s="79"/>
      <c r="D3647" s="79"/>
      <c r="E3647" s="79"/>
      <c r="F3647" s="79"/>
      <c r="G3647" s="79"/>
      <c r="H3647" s="79"/>
      <c r="I3647" s="79"/>
      <c r="J3647" s="79"/>
      <c r="K3647" s="79"/>
      <c r="L3647" s="79"/>
      <c r="M3647" s="79"/>
      <c r="N3647" s="79"/>
      <c r="O3647" s="79"/>
      <c r="P3647" s="79"/>
      <c r="Q3647" s="79"/>
      <c r="R3647" s="79"/>
      <c r="S3647" s="79"/>
      <c r="T3647" s="79"/>
    </row>
    <row r="3648" spans="2:20">
      <c r="B3648" s="79"/>
      <c r="C3648" s="79"/>
      <c r="D3648" s="79"/>
      <c r="E3648" s="79"/>
      <c r="F3648" s="79"/>
      <c r="G3648" s="79"/>
      <c r="H3648" s="79"/>
      <c r="I3648" s="79"/>
      <c r="J3648" s="79"/>
      <c r="K3648" s="79"/>
      <c r="L3648" s="79"/>
      <c r="M3648" s="79"/>
      <c r="N3648" s="79"/>
      <c r="O3648" s="79"/>
      <c r="P3648" s="79"/>
      <c r="Q3648" s="79"/>
      <c r="R3648" s="79"/>
      <c r="S3648" s="79"/>
      <c r="T3648" s="79"/>
    </row>
    <row r="3649" spans="2:20">
      <c r="B3649" s="79"/>
      <c r="C3649" s="79"/>
      <c r="D3649" s="79"/>
      <c r="E3649" s="79"/>
      <c r="F3649" s="79"/>
      <c r="G3649" s="79"/>
      <c r="H3649" s="79"/>
      <c r="I3649" s="79"/>
      <c r="J3649" s="79"/>
      <c r="K3649" s="79"/>
      <c r="L3649" s="79"/>
      <c r="M3649" s="79"/>
      <c r="N3649" s="79"/>
      <c r="O3649" s="79"/>
      <c r="P3649" s="79"/>
      <c r="Q3649" s="79"/>
      <c r="R3649" s="79"/>
      <c r="S3649" s="79"/>
      <c r="T3649" s="79"/>
    </row>
    <row r="3650" spans="2:20">
      <c r="B3650" s="79"/>
      <c r="C3650" s="79"/>
      <c r="D3650" s="79"/>
      <c r="E3650" s="79"/>
      <c r="F3650" s="79"/>
      <c r="G3650" s="79"/>
      <c r="H3650" s="79"/>
      <c r="I3650" s="79"/>
      <c r="J3650" s="79"/>
      <c r="K3650" s="79"/>
      <c r="L3650" s="79"/>
      <c r="M3650" s="79"/>
      <c r="N3650" s="79"/>
      <c r="O3650" s="79"/>
      <c r="P3650" s="79"/>
      <c r="Q3650" s="79"/>
      <c r="R3650" s="79"/>
      <c r="S3650" s="79"/>
      <c r="T3650" s="79"/>
    </row>
    <row r="3651" spans="2:20">
      <c r="B3651" s="79"/>
      <c r="C3651" s="79"/>
      <c r="D3651" s="79"/>
      <c r="E3651" s="79"/>
      <c r="F3651" s="79"/>
      <c r="G3651" s="79"/>
      <c r="H3651" s="79"/>
      <c r="I3651" s="79"/>
      <c r="J3651" s="79"/>
      <c r="K3651" s="79"/>
      <c r="L3651" s="79"/>
      <c r="M3651" s="79"/>
      <c r="N3651" s="79"/>
      <c r="O3651" s="79"/>
      <c r="P3651" s="79"/>
      <c r="Q3651" s="79"/>
      <c r="R3651" s="79"/>
      <c r="S3651" s="79"/>
      <c r="T3651" s="79"/>
    </row>
    <row r="3652" spans="2:20">
      <c r="B3652" s="79"/>
      <c r="C3652" s="79"/>
      <c r="D3652" s="79"/>
      <c r="E3652" s="79"/>
      <c r="F3652" s="79"/>
      <c r="G3652" s="79"/>
      <c r="H3652" s="79"/>
      <c r="I3652" s="79"/>
      <c r="J3652" s="79"/>
      <c r="K3652" s="79"/>
      <c r="L3652" s="79"/>
      <c r="M3652" s="79"/>
      <c r="N3652" s="79"/>
      <c r="O3652" s="79"/>
      <c r="P3652" s="79"/>
      <c r="Q3652" s="79"/>
      <c r="R3652" s="79"/>
      <c r="S3652" s="79"/>
      <c r="T3652" s="79"/>
    </row>
    <row r="3653" spans="2:20">
      <c r="B3653" s="79"/>
      <c r="C3653" s="79"/>
      <c r="D3653" s="79"/>
      <c r="E3653" s="79"/>
      <c r="F3653" s="79"/>
      <c r="G3653" s="79"/>
      <c r="H3653" s="79"/>
      <c r="I3653" s="79"/>
      <c r="J3653" s="79"/>
      <c r="K3653" s="79"/>
      <c r="L3653" s="79"/>
      <c r="M3653" s="79"/>
      <c r="N3653" s="79"/>
      <c r="O3653" s="79"/>
      <c r="P3653" s="79"/>
      <c r="Q3653" s="79"/>
      <c r="R3653" s="79"/>
      <c r="S3653" s="79"/>
      <c r="T3653" s="79"/>
    </row>
    <row r="3654" spans="2:20">
      <c r="B3654" s="79"/>
      <c r="C3654" s="79"/>
      <c r="D3654" s="79"/>
      <c r="E3654" s="79"/>
      <c r="F3654" s="79"/>
      <c r="G3654" s="79"/>
      <c r="H3654" s="79"/>
      <c r="I3654" s="79"/>
      <c r="J3654" s="79"/>
      <c r="K3654" s="79"/>
      <c r="L3654" s="79"/>
      <c r="M3654" s="79"/>
      <c r="N3654" s="79"/>
      <c r="O3654" s="79"/>
      <c r="P3654" s="79"/>
      <c r="Q3654" s="79"/>
      <c r="R3654" s="79"/>
      <c r="S3654" s="79"/>
      <c r="T3654" s="79"/>
    </row>
    <row r="3655" spans="2:20">
      <c r="B3655" s="79"/>
      <c r="C3655" s="79"/>
      <c r="D3655" s="79"/>
      <c r="E3655" s="79"/>
      <c r="F3655" s="79"/>
      <c r="G3655" s="79"/>
      <c r="H3655" s="79"/>
      <c r="I3655" s="79"/>
      <c r="J3655" s="79"/>
      <c r="K3655" s="79"/>
      <c r="L3655" s="79"/>
      <c r="M3655" s="79"/>
      <c r="N3655" s="79"/>
      <c r="O3655" s="79"/>
      <c r="P3655" s="79"/>
      <c r="Q3655" s="79"/>
      <c r="R3655" s="79"/>
      <c r="S3655" s="79"/>
      <c r="T3655" s="79"/>
    </row>
    <row r="3656" spans="2:20">
      <c r="B3656" s="79"/>
      <c r="C3656" s="79"/>
      <c r="D3656" s="79"/>
      <c r="E3656" s="79"/>
      <c r="F3656" s="79"/>
      <c r="G3656" s="79"/>
      <c r="H3656" s="79"/>
      <c r="I3656" s="79"/>
      <c r="J3656" s="79"/>
      <c r="K3656" s="79"/>
      <c r="L3656" s="79"/>
      <c r="M3656" s="79"/>
      <c r="N3656" s="79"/>
      <c r="O3656" s="79"/>
      <c r="P3656" s="79"/>
      <c r="Q3656" s="79"/>
      <c r="R3656" s="79"/>
      <c r="S3656" s="79"/>
      <c r="T3656" s="79"/>
    </row>
    <row r="3657" spans="2:20">
      <c r="B3657" s="79"/>
      <c r="C3657" s="79"/>
      <c r="D3657" s="79"/>
      <c r="E3657" s="79"/>
      <c r="F3657" s="79"/>
      <c r="G3657" s="79"/>
      <c r="H3657" s="79"/>
      <c r="I3657" s="79"/>
      <c r="J3657" s="79"/>
      <c r="K3657" s="79"/>
      <c r="L3657" s="79"/>
      <c r="M3657" s="79"/>
      <c r="N3657" s="79"/>
      <c r="O3657" s="79"/>
      <c r="P3657" s="79"/>
      <c r="Q3657" s="79"/>
      <c r="R3657" s="79"/>
      <c r="S3657" s="79"/>
      <c r="T3657" s="79"/>
    </row>
    <row r="3658" spans="2:20">
      <c r="B3658" s="79"/>
      <c r="C3658" s="79"/>
      <c r="D3658" s="79"/>
      <c r="E3658" s="79"/>
      <c r="F3658" s="79"/>
      <c r="G3658" s="79"/>
      <c r="H3658" s="79"/>
      <c r="I3658" s="79"/>
      <c r="J3658" s="79"/>
      <c r="K3658" s="79"/>
      <c r="L3658" s="79"/>
      <c r="M3658" s="79"/>
      <c r="N3658" s="79"/>
      <c r="O3658" s="79"/>
      <c r="P3658" s="79"/>
      <c r="Q3658" s="79"/>
      <c r="R3658" s="79"/>
      <c r="S3658" s="79"/>
      <c r="T3658" s="79"/>
    </row>
    <row r="3659" spans="2:20">
      <c r="B3659" s="79"/>
      <c r="C3659" s="79"/>
      <c r="D3659" s="79"/>
      <c r="E3659" s="79"/>
      <c r="F3659" s="79"/>
      <c r="G3659" s="79"/>
      <c r="H3659" s="79"/>
      <c r="I3659" s="79"/>
      <c r="J3659" s="79"/>
      <c r="K3659" s="79"/>
      <c r="L3659" s="79"/>
      <c r="M3659" s="79"/>
      <c r="N3659" s="79"/>
      <c r="O3659" s="79"/>
      <c r="P3659" s="79"/>
      <c r="Q3659" s="79"/>
      <c r="R3659" s="79"/>
      <c r="S3659" s="79"/>
      <c r="T3659" s="79"/>
    </row>
    <row r="3660" spans="2:20">
      <c r="B3660" s="79"/>
      <c r="C3660" s="79"/>
      <c r="D3660" s="79"/>
      <c r="E3660" s="79"/>
      <c r="F3660" s="79"/>
      <c r="G3660" s="79"/>
      <c r="H3660" s="79"/>
      <c r="I3660" s="79"/>
      <c r="J3660" s="79"/>
      <c r="K3660" s="79"/>
      <c r="L3660" s="79"/>
      <c r="M3660" s="79"/>
      <c r="N3660" s="79"/>
      <c r="O3660" s="79"/>
      <c r="P3660" s="79"/>
      <c r="Q3660" s="79"/>
      <c r="R3660" s="79"/>
      <c r="S3660" s="79"/>
      <c r="T3660" s="79"/>
    </row>
    <row r="3661" spans="2:20">
      <c r="B3661" s="79"/>
      <c r="C3661" s="79"/>
      <c r="D3661" s="79"/>
      <c r="E3661" s="79"/>
      <c r="F3661" s="79"/>
      <c r="G3661" s="79"/>
      <c r="H3661" s="79"/>
      <c r="I3661" s="79"/>
      <c r="J3661" s="79"/>
      <c r="K3661" s="79"/>
      <c r="L3661" s="79"/>
      <c r="M3661" s="79"/>
      <c r="N3661" s="79"/>
      <c r="O3661" s="79"/>
      <c r="P3661" s="79"/>
      <c r="Q3661" s="79"/>
      <c r="R3661" s="79"/>
      <c r="S3661" s="79"/>
      <c r="T3661" s="79"/>
    </row>
    <row r="3662" spans="2:20">
      <c r="B3662" s="79"/>
      <c r="C3662" s="79"/>
      <c r="D3662" s="79"/>
      <c r="E3662" s="79"/>
      <c r="F3662" s="79"/>
      <c r="G3662" s="79"/>
      <c r="H3662" s="79"/>
      <c r="I3662" s="79"/>
      <c r="J3662" s="79"/>
      <c r="K3662" s="79"/>
      <c r="L3662" s="79"/>
      <c r="M3662" s="79"/>
      <c r="N3662" s="79"/>
      <c r="O3662" s="79"/>
      <c r="P3662" s="79"/>
      <c r="Q3662" s="79"/>
      <c r="R3662" s="79"/>
      <c r="S3662" s="79"/>
      <c r="T3662" s="79"/>
    </row>
    <row r="3663" spans="2:20">
      <c r="B3663" s="79"/>
      <c r="C3663" s="79"/>
      <c r="D3663" s="79"/>
      <c r="E3663" s="79"/>
      <c r="F3663" s="79"/>
      <c r="G3663" s="79"/>
      <c r="H3663" s="79"/>
      <c r="I3663" s="79"/>
      <c r="J3663" s="79"/>
      <c r="K3663" s="79"/>
      <c r="L3663" s="79"/>
      <c r="M3663" s="79"/>
      <c r="N3663" s="79"/>
      <c r="O3663" s="79"/>
      <c r="P3663" s="79"/>
      <c r="Q3663" s="79"/>
      <c r="R3663" s="79"/>
      <c r="S3663" s="79"/>
      <c r="T3663" s="79"/>
    </row>
    <row r="3664" spans="2:20">
      <c r="B3664" s="79"/>
      <c r="C3664" s="79"/>
      <c r="D3664" s="79"/>
      <c r="E3664" s="79"/>
      <c r="F3664" s="79"/>
      <c r="G3664" s="79"/>
      <c r="H3664" s="79"/>
      <c r="I3664" s="79"/>
      <c r="J3664" s="79"/>
      <c r="K3664" s="79"/>
      <c r="L3664" s="79"/>
      <c r="M3664" s="79"/>
      <c r="N3664" s="79"/>
      <c r="O3664" s="79"/>
      <c r="P3664" s="79"/>
      <c r="Q3664" s="79"/>
      <c r="R3664" s="79"/>
      <c r="S3664" s="79"/>
      <c r="T3664" s="79"/>
    </row>
    <row r="3665" spans="2:20">
      <c r="B3665" s="79"/>
      <c r="C3665" s="79"/>
      <c r="D3665" s="79"/>
      <c r="E3665" s="79"/>
      <c r="F3665" s="79"/>
      <c r="G3665" s="79"/>
      <c r="H3665" s="79"/>
      <c r="I3665" s="79"/>
      <c r="J3665" s="79"/>
      <c r="K3665" s="79"/>
      <c r="L3665" s="79"/>
      <c r="M3665" s="79"/>
      <c r="N3665" s="79"/>
      <c r="O3665" s="79"/>
      <c r="P3665" s="79"/>
      <c r="Q3665" s="79"/>
      <c r="R3665" s="79"/>
      <c r="S3665" s="79"/>
      <c r="T3665" s="79"/>
    </row>
    <row r="3666" spans="2:20">
      <c r="B3666" s="79"/>
      <c r="C3666" s="79"/>
      <c r="D3666" s="79"/>
      <c r="E3666" s="79"/>
      <c r="F3666" s="79"/>
      <c r="G3666" s="79"/>
      <c r="H3666" s="79"/>
      <c r="I3666" s="79"/>
      <c r="J3666" s="79"/>
      <c r="K3666" s="79"/>
      <c r="L3666" s="79"/>
      <c r="M3666" s="79"/>
      <c r="N3666" s="79"/>
      <c r="O3666" s="79"/>
      <c r="P3666" s="79"/>
      <c r="Q3666" s="79"/>
      <c r="R3666" s="79"/>
      <c r="S3666" s="79"/>
      <c r="T3666" s="79"/>
    </row>
    <row r="3667" spans="2:20">
      <c r="B3667" s="79"/>
      <c r="C3667" s="79"/>
      <c r="D3667" s="79"/>
      <c r="E3667" s="79"/>
      <c r="F3667" s="79"/>
      <c r="G3667" s="79"/>
      <c r="H3667" s="79"/>
      <c r="I3667" s="79"/>
      <c r="J3667" s="79"/>
      <c r="K3667" s="79"/>
      <c r="L3667" s="79"/>
      <c r="M3667" s="79"/>
      <c r="N3667" s="79"/>
      <c r="O3667" s="79"/>
      <c r="P3667" s="79"/>
      <c r="Q3667" s="79"/>
      <c r="R3667" s="79"/>
      <c r="S3667" s="79"/>
      <c r="T3667" s="79"/>
    </row>
    <row r="3668" spans="2:20">
      <c r="B3668" s="79"/>
      <c r="C3668" s="79"/>
      <c r="D3668" s="79"/>
      <c r="E3668" s="79"/>
      <c r="F3668" s="79"/>
      <c r="G3668" s="79"/>
      <c r="H3668" s="79"/>
      <c r="I3668" s="79"/>
      <c r="J3668" s="79"/>
      <c r="K3668" s="79"/>
      <c r="L3668" s="79"/>
      <c r="M3668" s="79"/>
      <c r="N3668" s="79"/>
      <c r="O3668" s="79"/>
      <c r="P3668" s="79"/>
      <c r="Q3668" s="79"/>
      <c r="R3668" s="79"/>
      <c r="S3668" s="79"/>
      <c r="T3668" s="79"/>
    </row>
    <row r="3669" spans="2:20">
      <c r="B3669" s="79"/>
      <c r="C3669" s="79"/>
      <c r="D3669" s="79"/>
      <c r="E3669" s="79"/>
      <c r="F3669" s="79"/>
      <c r="G3669" s="79"/>
      <c r="H3669" s="79"/>
      <c r="I3669" s="79"/>
      <c r="J3669" s="79"/>
      <c r="K3669" s="79"/>
      <c r="L3669" s="79"/>
      <c r="M3669" s="79"/>
      <c r="N3669" s="79"/>
      <c r="O3669" s="79"/>
      <c r="P3669" s="79"/>
      <c r="Q3669" s="79"/>
      <c r="R3669" s="79"/>
      <c r="S3669" s="79"/>
      <c r="T3669" s="79"/>
    </row>
    <row r="3670" spans="2:20">
      <c r="B3670" s="79"/>
      <c r="C3670" s="79"/>
      <c r="D3670" s="79"/>
      <c r="E3670" s="79"/>
      <c r="F3670" s="79"/>
      <c r="G3670" s="79"/>
      <c r="H3670" s="79"/>
      <c r="I3670" s="79"/>
      <c r="J3670" s="79"/>
      <c r="K3670" s="79"/>
      <c r="L3670" s="79"/>
      <c r="M3670" s="79"/>
      <c r="N3670" s="79"/>
      <c r="O3670" s="79"/>
      <c r="P3670" s="79"/>
      <c r="Q3670" s="79"/>
      <c r="R3670" s="79"/>
      <c r="S3670" s="79"/>
      <c r="T3670" s="79"/>
    </row>
    <row r="3671" spans="2:20">
      <c r="B3671" s="79"/>
      <c r="C3671" s="79"/>
      <c r="D3671" s="79"/>
      <c r="E3671" s="79"/>
      <c r="F3671" s="79"/>
      <c r="G3671" s="79"/>
      <c r="H3671" s="79"/>
      <c r="I3671" s="79"/>
      <c r="J3671" s="79"/>
      <c r="K3671" s="79"/>
      <c r="L3671" s="79"/>
      <c r="M3671" s="79"/>
      <c r="N3671" s="79"/>
      <c r="O3671" s="79"/>
      <c r="P3671" s="79"/>
      <c r="Q3671" s="79"/>
      <c r="R3671" s="79"/>
      <c r="S3671" s="79"/>
      <c r="T3671" s="79"/>
    </row>
    <row r="3672" spans="2:20">
      <c r="B3672" s="79"/>
      <c r="C3672" s="79"/>
      <c r="D3672" s="79"/>
      <c r="E3672" s="79"/>
      <c r="F3672" s="79"/>
      <c r="G3672" s="79"/>
      <c r="H3672" s="79"/>
      <c r="I3672" s="79"/>
      <c r="J3672" s="79"/>
      <c r="K3672" s="79"/>
      <c r="L3672" s="79"/>
      <c r="M3672" s="79"/>
      <c r="N3672" s="79"/>
      <c r="O3672" s="79"/>
      <c r="P3672" s="79"/>
      <c r="Q3672" s="79"/>
      <c r="R3672" s="79"/>
      <c r="S3672" s="79"/>
      <c r="T3672" s="79"/>
    </row>
    <row r="3673" spans="2:20">
      <c r="B3673" s="79"/>
      <c r="C3673" s="79"/>
      <c r="D3673" s="79"/>
      <c r="E3673" s="79"/>
      <c r="F3673" s="79"/>
      <c r="G3673" s="79"/>
      <c r="H3673" s="79"/>
      <c r="I3673" s="79"/>
      <c r="J3673" s="79"/>
      <c r="K3673" s="79"/>
      <c r="L3673" s="79"/>
      <c r="M3673" s="79"/>
      <c r="N3673" s="79"/>
      <c r="O3673" s="79"/>
      <c r="P3673" s="79"/>
      <c r="Q3673" s="79"/>
      <c r="R3673" s="79"/>
      <c r="S3673" s="79"/>
      <c r="T3673" s="79"/>
    </row>
    <row r="3674" spans="2:20">
      <c r="B3674" s="79"/>
      <c r="C3674" s="79"/>
      <c r="D3674" s="79"/>
      <c r="E3674" s="79"/>
      <c r="F3674" s="79"/>
      <c r="G3674" s="79"/>
      <c r="H3674" s="79"/>
      <c r="I3674" s="79"/>
      <c r="J3674" s="79"/>
      <c r="K3674" s="79"/>
      <c r="L3674" s="79"/>
      <c r="M3674" s="79"/>
      <c r="N3674" s="79"/>
      <c r="O3674" s="79"/>
      <c r="P3674" s="79"/>
      <c r="Q3674" s="79"/>
      <c r="R3674" s="79"/>
      <c r="S3674" s="79"/>
      <c r="T3674" s="79"/>
    </row>
    <row r="3675" spans="2:20">
      <c r="B3675" s="79"/>
      <c r="C3675" s="79"/>
      <c r="D3675" s="79"/>
      <c r="E3675" s="79"/>
      <c r="F3675" s="79"/>
      <c r="G3675" s="79"/>
      <c r="H3675" s="79"/>
      <c r="I3675" s="79"/>
      <c r="J3675" s="79"/>
      <c r="K3675" s="79"/>
      <c r="L3675" s="79"/>
      <c r="M3675" s="79"/>
      <c r="N3675" s="79"/>
      <c r="O3675" s="79"/>
      <c r="P3675" s="79"/>
      <c r="Q3675" s="79"/>
      <c r="R3675" s="79"/>
      <c r="S3675" s="79"/>
      <c r="T3675" s="79"/>
    </row>
    <row r="3676" spans="2:20">
      <c r="B3676" s="79"/>
      <c r="C3676" s="79"/>
      <c r="D3676" s="79"/>
      <c r="E3676" s="79"/>
      <c r="F3676" s="79"/>
      <c r="G3676" s="79"/>
      <c r="H3676" s="79"/>
      <c r="I3676" s="79"/>
      <c r="J3676" s="79"/>
      <c r="K3676" s="79"/>
      <c r="L3676" s="79"/>
      <c r="M3676" s="79"/>
      <c r="N3676" s="79"/>
      <c r="O3676" s="79"/>
      <c r="P3676" s="79"/>
      <c r="Q3676" s="79"/>
      <c r="R3676" s="79"/>
      <c r="S3676" s="79"/>
      <c r="T3676" s="79"/>
    </row>
    <row r="3677" spans="2:20">
      <c r="B3677" s="79"/>
      <c r="C3677" s="79"/>
      <c r="D3677" s="79"/>
      <c r="E3677" s="79"/>
      <c r="F3677" s="79"/>
      <c r="G3677" s="79"/>
      <c r="H3677" s="79"/>
      <c r="I3677" s="79"/>
      <c r="J3677" s="79"/>
      <c r="K3677" s="79"/>
      <c r="L3677" s="79"/>
      <c r="M3677" s="79"/>
      <c r="N3677" s="79"/>
      <c r="O3677" s="79"/>
      <c r="P3677" s="79"/>
      <c r="Q3677" s="79"/>
      <c r="R3677" s="79"/>
      <c r="S3677" s="79"/>
      <c r="T3677" s="79"/>
    </row>
    <row r="3678" spans="2:20">
      <c r="B3678" s="79"/>
      <c r="C3678" s="79"/>
      <c r="D3678" s="79"/>
      <c r="E3678" s="79"/>
      <c r="F3678" s="79"/>
      <c r="G3678" s="79"/>
      <c r="H3678" s="79"/>
      <c r="I3678" s="79"/>
      <c r="J3678" s="79"/>
      <c r="K3678" s="79"/>
      <c r="L3678" s="79"/>
      <c r="M3678" s="79"/>
      <c r="N3678" s="79"/>
      <c r="O3678" s="79"/>
      <c r="P3678" s="79"/>
      <c r="Q3678" s="79"/>
      <c r="R3678" s="79"/>
      <c r="S3678" s="79"/>
      <c r="T3678" s="79"/>
    </row>
    <row r="3679" spans="2:20">
      <c r="B3679" s="79"/>
      <c r="C3679" s="79"/>
      <c r="D3679" s="79"/>
      <c r="E3679" s="79"/>
      <c r="F3679" s="79"/>
      <c r="G3679" s="79"/>
      <c r="H3679" s="79"/>
      <c r="I3679" s="79"/>
      <c r="J3679" s="79"/>
      <c r="K3679" s="79"/>
      <c r="L3679" s="79"/>
      <c r="M3679" s="79"/>
      <c r="N3679" s="79"/>
      <c r="O3679" s="79"/>
      <c r="P3679" s="79"/>
      <c r="Q3679" s="79"/>
      <c r="R3679" s="79"/>
      <c r="S3679" s="79"/>
      <c r="T3679" s="79"/>
    </row>
    <row r="3680" spans="2:20">
      <c r="B3680" s="79"/>
      <c r="C3680" s="79"/>
      <c r="D3680" s="79"/>
      <c r="E3680" s="79"/>
      <c r="F3680" s="79"/>
      <c r="G3680" s="79"/>
      <c r="H3680" s="79"/>
      <c r="I3680" s="79"/>
      <c r="J3680" s="79"/>
      <c r="K3680" s="79"/>
      <c r="L3680" s="79"/>
      <c r="M3680" s="79"/>
      <c r="N3680" s="79"/>
      <c r="O3680" s="79"/>
      <c r="P3680" s="79"/>
      <c r="Q3680" s="79"/>
      <c r="R3680" s="79"/>
      <c r="S3680" s="79"/>
      <c r="T3680" s="79"/>
    </row>
    <row r="3681" spans="2:20">
      <c r="B3681" s="79"/>
      <c r="C3681" s="79"/>
      <c r="D3681" s="79"/>
      <c r="E3681" s="79"/>
      <c r="F3681" s="79"/>
      <c r="G3681" s="79"/>
      <c r="H3681" s="79"/>
      <c r="I3681" s="79"/>
      <c r="J3681" s="79"/>
      <c r="K3681" s="79"/>
      <c r="L3681" s="79"/>
      <c r="M3681" s="79"/>
      <c r="N3681" s="79"/>
      <c r="O3681" s="79"/>
      <c r="P3681" s="79"/>
      <c r="Q3681" s="79"/>
      <c r="R3681" s="79"/>
      <c r="S3681" s="79"/>
      <c r="T3681" s="79"/>
    </row>
    <row r="3682" spans="2:20">
      <c r="B3682" s="79"/>
      <c r="C3682" s="79"/>
      <c r="D3682" s="79"/>
      <c r="E3682" s="79"/>
      <c r="F3682" s="79"/>
      <c r="G3682" s="79"/>
      <c r="H3682" s="79"/>
      <c r="I3682" s="79"/>
      <c r="J3682" s="79"/>
      <c r="K3682" s="79"/>
      <c r="L3682" s="79"/>
      <c r="M3682" s="79"/>
      <c r="N3682" s="79"/>
      <c r="O3682" s="79"/>
      <c r="P3682" s="79"/>
      <c r="Q3682" s="79"/>
      <c r="R3682" s="79"/>
      <c r="S3682" s="79"/>
      <c r="T3682" s="79"/>
    </row>
    <row r="3683" spans="2:20">
      <c r="B3683" s="79"/>
      <c r="C3683" s="79"/>
      <c r="D3683" s="79"/>
      <c r="E3683" s="79"/>
      <c r="F3683" s="79"/>
      <c r="G3683" s="79"/>
      <c r="H3683" s="79"/>
      <c r="I3683" s="79"/>
      <c r="J3683" s="79"/>
      <c r="K3683" s="79"/>
      <c r="L3683" s="79"/>
      <c r="M3683" s="79"/>
      <c r="N3683" s="79"/>
      <c r="O3683" s="79"/>
      <c r="P3683" s="79"/>
      <c r="Q3683" s="79"/>
      <c r="R3683" s="79"/>
      <c r="S3683" s="79"/>
      <c r="T3683" s="79"/>
    </row>
    <row r="3684" spans="2:20">
      <c r="B3684" s="79"/>
      <c r="C3684" s="79"/>
      <c r="D3684" s="79"/>
      <c r="E3684" s="79"/>
      <c r="F3684" s="79"/>
      <c r="G3684" s="79"/>
      <c r="H3684" s="79"/>
      <c r="I3684" s="79"/>
      <c r="J3684" s="79"/>
      <c r="K3684" s="79"/>
      <c r="L3684" s="79"/>
      <c r="M3684" s="79"/>
      <c r="N3684" s="79"/>
      <c r="O3684" s="79"/>
      <c r="P3684" s="79"/>
      <c r="Q3684" s="79"/>
      <c r="R3684" s="79"/>
      <c r="S3684" s="79"/>
      <c r="T3684" s="79"/>
    </row>
    <row r="3685" spans="2:20">
      <c r="B3685" s="79"/>
      <c r="C3685" s="79"/>
      <c r="D3685" s="79"/>
      <c r="E3685" s="79"/>
      <c r="F3685" s="79"/>
      <c r="G3685" s="79"/>
      <c r="H3685" s="79"/>
      <c r="I3685" s="79"/>
      <c r="J3685" s="79"/>
      <c r="K3685" s="79"/>
      <c r="L3685" s="79"/>
      <c r="M3685" s="79"/>
      <c r="N3685" s="79"/>
      <c r="O3685" s="79"/>
      <c r="P3685" s="79"/>
      <c r="Q3685" s="79"/>
      <c r="R3685" s="79"/>
      <c r="S3685" s="79"/>
      <c r="T3685" s="79"/>
    </row>
    <row r="3686" spans="2:20">
      <c r="B3686" s="79"/>
      <c r="C3686" s="79"/>
      <c r="D3686" s="79"/>
      <c r="E3686" s="79"/>
      <c r="F3686" s="79"/>
      <c r="G3686" s="79"/>
      <c r="H3686" s="79"/>
      <c r="I3686" s="79"/>
      <c r="J3686" s="79"/>
      <c r="K3686" s="79"/>
      <c r="L3686" s="79"/>
      <c r="M3686" s="79"/>
      <c r="N3686" s="79"/>
      <c r="O3686" s="79"/>
      <c r="P3686" s="79"/>
      <c r="Q3686" s="79"/>
      <c r="R3686" s="79"/>
      <c r="S3686" s="79"/>
      <c r="T3686" s="79"/>
    </row>
    <row r="3687" spans="2:20">
      <c r="B3687" s="79"/>
      <c r="C3687" s="79"/>
      <c r="D3687" s="79"/>
      <c r="E3687" s="79"/>
      <c r="F3687" s="79"/>
      <c r="G3687" s="79"/>
      <c r="H3687" s="79"/>
      <c r="I3687" s="79"/>
      <c r="J3687" s="79"/>
      <c r="K3687" s="79"/>
      <c r="L3687" s="79"/>
      <c r="M3687" s="79"/>
      <c r="N3687" s="79"/>
      <c r="O3687" s="79"/>
      <c r="P3687" s="79"/>
      <c r="Q3687" s="79"/>
      <c r="R3687" s="79"/>
      <c r="S3687" s="79"/>
      <c r="T3687" s="79"/>
    </row>
    <row r="3688" spans="2:20">
      <c r="B3688" s="79"/>
      <c r="C3688" s="79"/>
      <c r="D3688" s="79"/>
      <c r="E3688" s="79"/>
      <c r="F3688" s="79"/>
      <c r="G3688" s="79"/>
      <c r="H3688" s="79"/>
      <c r="I3688" s="79"/>
      <c r="J3688" s="79"/>
      <c r="K3688" s="79"/>
      <c r="L3688" s="79"/>
      <c r="M3688" s="79"/>
      <c r="N3688" s="79"/>
      <c r="O3688" s="79"/>
      <c r="P3688" s="79"/>
      <c r="Q3688" s="79"/>
      <c r="R3688" s="79"/>
      <c r="S3688" s="79"/>
      <c r="T3688" s="79"/>
    </row>
    <row r="3689" spans="2:20">
      <c r="B3689" s="79"/>
      <c r="C3689" s="79"/>
      <c r="D3689" s="79"/>
      <c r="E3689" s="79"/>
      <c r="F3689" s="79"/>
      <c r="G3689" s="79"/>
      <c r="H3689" s="79"/>
      <c r="I3689" s="79"/>
      <c r="J3689" s="79"/>
      <c r="K3689" s="79"/>
      <c r="L3689" s="79"/>
      <c r="M3689" s="79"/>
      <c r="N3689" s="79"/>
      <c r="O3689" s="79"/>
      <c r="P3689" s="79"/>
      <c r="Q3689" s="79"/>
      <c r="R3689" s="79"/>
      <c r="S3689" s="79"/>
      <c r="T3689" s="79"/>
    </row>
    <row r="3690" spans="2:20">
      <c r="B3690" s="79"/>
      <c r="C3690" s="79"/>
      <c r="D3690" s="79"/>
      <c r="E3690" s="79"/>
      <c r="F3690" s="79"/>
      <c r="G3690" s="79"/>
      <c r="H3690" s="79"/>
      <c r="I3690" s="79"/>
      <c r="J3690" s="79"/>
      <c r="K3690" s="79"/>
      <c r="L3690" s="79"/>
      <c r="M3690" s="79"/>
      <c r="N3690" s="79"/>
      <c r="O3690" s="79"/>
      <c r="P3690" s="79"/>
      <c r="Q3690" s="79"/>
      <c r="R3690" s="79"/>
      <c r="S3690" s="79"/>
      <c r="T3690" s="79"/>
    </row>
    <row r="3691" spans="2:20">
      <c r="B3691" s="79"/>
      <c r="C3691" s="79"/>
      <c r="D3691" s="79"/>
      <c r="E3691" s="79"/>
      <c r="F3691" s="79"/>
      <c r="G3691" s="79"/>
      <c r="H3691" s="79"/>
      <c r="I3691" s="79"/>
      <c r="J3691" s="79"/>
      <c r="K3691" s="79"/>
      <c r="L3691" s="79"/>
      <c r="M3691" s="79"/>
      <c r="N3691" s="79"/>
      <c r="O3691" s="79"/>
      <c r="P3691" s="79"/>
      <c r="Q3691" s="79"/>
      <c r="R3691" s="79"/>
      <c r="S3691" s="79"/>
      <c r="T3691" s="79"/>
    </row>
    <row r="3692" spans="2:20">
      <c r="B3692" s="79"/>
      <c r="C3692" s="79"/>
      <c r="D3692" s="79"/>
      <c r="E3692" s="79"/>
      <c r="F3692" s="79"/>
      <c r="G3692" s="79"/>
      <c r="H3692" s="79"/>
      <c r="I3692" s="79"/>
      <c r="J3692" s="79"/>
      <c r="K3692" s="79"/>
      <c r="L3692" s="79"/>
      <c r="M3692" s="79"/>
      <c r="N3692" s="79"/>
      <c r="O3692" s="79"/>
      <c r="P3692" s="79"/>
      <c r="Q3692" s="79"/>
      <c r="R3692" s="79"/>
      <c r="S3692" s="79"/>
      <c r="T3692" s="79"/>
    </row>
    <row r="3693" spans="2:20">
      <c r="B3693" s="79"/>
      <c r="C3693" s="79"/>
      <c r="D3693" s="79"/>
      <c r="E3693" s="79"/>
      <c r="F3693" s="79"/>
      <c r="G3693" s="79"/>
      <c r="H3693" s="79"/>
      <c r="I3693" s="79"/>
      <c r="J3693" s="79"/>
      <c r="K3693" s="79"/>
      <c r="L3693" s="79"/>
      <c r="M3693" s="79"/>
      <c r="N3693" s="79"/>
      <c r="O3693" s="79"/>
      <c r="P3693" s="79"/>
      <c r="Q3693" s="79"/>
      <c r="R3693" s="79"/>
      <c r="S3693" s="79"/>
      <c r="T3693" s="79"/>
    </row>
    <row r="3694" spans="2:20">
      <c r="B3694" s="79"/>
      <c r="C3694" s="79"/>
      <c r="D3694" s="79"/>
      <c r="E3694" s="79"/>
      <c r="F3694" s="79"/>
      <c r="G3694" s="79"/>
      <c r="H3694" s="79"/>
      <c r="I3694" s="79"/>
      <c r="J3694" s="79"/>
      <c r="K3694" s="79"/>
      <c r="L3694" s="79"/>
      <c r="M3694" s="79"/>
      <c r="N3694" s="79"/>
      <c r="O3694" s="79"/>
      <c r="P3694" s="79"/>
      <c r="Q3694" s="79"/>
      <c r="R3694" s="79"/>
      <c r="S3694" s="79"/>
      <c r="T3694" s="79"/>
    </row>
    <row r="3695" spans="2:20">
      <c r="B3695" s="79"/>
      <c r="C3695" s="79"/>
      <c r="D3695" s="79"/>
      <c r="E3695" s="79"/>
      <c r="F3695" s="79"/>
      <c r="G3695" s="79"/>
      <c r="H3695" s="79"/>
      <c r="I3695" s="79"/>
      <c r="J3695" s="79"/>
      <c r="K3695" s="79"/>
      <c r="L3695" s="79"/>
      <c r="M3695" s="79"/>
      <c r="N3695" s="79"/>
      <c r="O3695" s="79"/>
      <c r="P3695" s="79"/>
      <c r="Q3695" s="79"/>
      <c r="R3695" s="79"/>
      <c r="S3695" s="79"/>
      <c r="T3695" s="79"/>
    </row>
    <row r="3696" spans="2:20">
      <c r="B3696" s="79"/>
      <c r="C3696" s="79"/>
      <c r="D3696" s="79"/>
      <c r="E3696" s="79"/>
      <c r="F3696" s="79"/>
      <c r="G3696" s="79"/>
      <c r="H3696" s="79"/>
      <c r="I3696" s="79"/>
      <c r="J3696" s="79"/>
      <c r="K3696" s="79"/>
      <c r="L3696" s="79"/>
      <c r="M3696" s="79"/>
      <c r="N3696" s="79"/>
      <c r="O3696" s="79"/>
      <c r="P3696" s="79"/>
      <c r="Q3696" s="79"/>
      <c r="R3696" s="79"/>
      <c r="S3696" s="79"/>
      <c r="T3696" s="79"/>
    </row>
    <row r="3697" spans="2:20">
      <c r="B3697" s="79"/>
      <c r="C3697" s="79"/>
      <c r="D3697" s="79"/>
      <c r="E3697" s="79"/>
      <c r="F3697" s="79"/>
      <c r="G3697" s="79"/>
      <c r="H3697" s="79"/>
      <c r="I3697" s="79"/>
      <c r="J3697" s="79"/>
      <c r="K3697" s="79"/>
      <c r="L3697" s="79"/>
      <c r="M3697" s="79"/>
      <c r="N3697" s="79"/>
      <c r="O3697" s="79"/>
      <c r="P3697" s="79"/>
      <c r="Q3697" s="79"/>
      <c r="R3697" s="79"/>
      <c r="S3697" s="79"/>
      <c r="T3697" s="79"/>
    </row>
    <row r="3698" spans="2:20">
      <c r="B3698" s="79"/>
      <c r="C3698" s="79"/>
      <c r="D3698" s="79"/>
      <c r="E3698" s="79"/>
      <c r="F3698" s="79"/>
      <c r="G3698" s="79"/>
      <c r="H3698" s="79"/>
      <c r="I3698" s="79"/>
      <c r="J3698" s="79"/>
      <c r="K3698" s="79"/>
      <c r="L3698" s="79"/>
      <c r="M3698" s="79"/>
      <c r="N3698" s="79"/>
      <c r="O3698" s="79"/>
      <c r="P3698" s="79"/>
      <c r="Q3698" s="79"/>
      <c r="R3698" s="79"/>
      <c r="S3698" s="79"/>
      <c r="T3698" s="79"/>
    </row>
    <row r="3699" spans="2:20">
      <c r="B3699" s="79"/>
      <c r="C3699" s="79"/>
      <c r="D3699" s="79"/>
      <c r="E3699" s="79"/>
      <c r="F3699" s="79"/>
      <c r="G3699" s="79"/>
      <c r="H3699" s="79"/>
      <c r="I3699" s="79"/>
      <c r="J3699" s="79"/>
      <c r="K3699" s="79"/>
      <c r="L3699" s="79"/>
      <c r="M3699" s="79"/>
      <c r="N3699" s="79"/>
      <c r="O3699" s="79"/>
      <c r="P3699" s="79"/>
      <c r="Q3699" s="79"/>
      <c r="R3699" s="79"/>
      <c r="S3699" s="79"/>
      <c r="T3699" s="79"/>
    </row>
    <row r="3700" spans="2:20">
      <c r="B3700" s="79"/>
      <c r="C3700" s="79"/>
      <c r="D3700" s="79"/>
      <c r="E3700" s="79"/>
      <c r="F3700" s="79"/>
      <c r="G3700" s="79"/>
      <c r="H3700" s="79"/>
      <c r="I3700" s="79"/>
      <c r="J3700" s="79"/>
      <c r="K3700" s="79"/>
      <c r="L3700" s="79"/>
      <c r="M3700" s="79"/>
      <c r="N3700" s="79"/>
      <c r="O3700" s="79"/>
      <c r="P3700" s="79"/>
      <c r="Q3700" s="79"/>
      <c r="R3700" s="79"/>
      <c r="S3700" s="79"/>
      <c r="T3700" s="79"/>
    </row>
    <row r="3701" spans="2:20">
      <c r="B3701" s="79"/>
      <c r="C3701" s="79"/>
      <c r="D3701" s="79"/>
      <c r="E3701" s="79"/>
      <c r="F3701" s="79"/>
      <c r="G3701" s="79"/>
      <c r="H3701" s="79"/>
      <c r="I3701" s="79"/>
      <c r="J3701" s="79"/>
      <c r="K3701" s="79"/>
      <c r="L3701" s="79"/>
      <c r="M3701" s="79"/>
      <c r="N3701" s="79"/>
      <c r="O3701" s="79"/>
      <c r="P3701" s="79"/>
      <c r="Q3701" s="79"/>
      <c r="R3701" s="79"/>
      <c r="S3701" s="79"/>
      <c r="T3701" s="79"/>
    </row>
    <row r="3702" spans="2:20">
      <c r="B3702" s="79"/>
      <c r="C3702" s="79"/>
      <c r="D3702" s="79"/>
      <c r="E3702" s="79"/>
      <c r="F3702" s="79"/>
      <c r="G3702" s="79"/>
      <c r="H3702" s="79"/>
      <c r="I3702" s="79"/>
      <c r="J3702" s="79"/>
      <c r="K3702" s="79"/>
      <c r="L3702" s="79"/>
      <c r="M3702" s="79"/>
      <c r="N3702" s="79"/>
      <c r="O3702" s="79"/>
      <c r="P3702" s="79"/>
      <c r="Q3702" s="79"/>
      <c r="R3702" s="79"/>
      <c r="S3702" s="79"/>
      <c r="T3702" s="79"/>
    </row>
    <row r="3703" spans="2:20">
      <c r="B3703" s="79"/>
      <c r="C3703" s="79"/>
      <c r="D3703" s="79"/>
      <c r="E3703" s="79"/>
      <c r="F3703" s="79"/>
      <c r="G3703" s="79"/>
      <c r="H3703" s="79"/>
      <c r="I3703" s="79"/>
      <c r="J3703" s="79"/>
      <c r="K3703" s="79"/>
      <c r="L3703" s="79"/>
      <c r="M3703" s="79"/>
      <c r="N3703" s="79"/>
      <c r="O3703" s="79"/>
      <c r="P3703" s="79"/>
      <c r="Q3703" s="79"/>
      <c r="R3703" s="79"/>
      <c r="S3703" s="79"/>
      <c r="T3703" s="79"/>
    </row>
    <row r="3704" spans="2:20">
      <c r="B3704" s="79"/>
      <c r="C3704" s="79"/>
      <c r="D3704" s="79"/>
      <c r="E3704" s="79"/>
      <c r="F3704" s="79"/>
      <c r="G3704" s="79"/>
      <c r="H3704" s="79"/>
      <c r="I3704" s="79"/>
      <c r="J3704" s="79"/>
      <c r="K3704" s="79"/>
      <c r="L3704" s="79"/>
      <c r="M3704" s="79"/>
      <c r="N3704" s="79"/>
      <c r="O3704" s="79"/>
      <c r="P3704" s="79"/>
      <c r="Q3704" s="79"/>
      <c r="R3704" s="79"/>
      <c r="S3704" s="79"/>
      <c r="T3704" s="79"/>
    </row>
    <row r="3705" spans="2:20">
      <c r="B3705" s="79"/>
      <c r="C3705" s="79"/>
      <c r="D3705" s="79"/>
      <c r="E3705" s="79"/>
      <c r="F3705" s="79"/>
      <c r="G3705" s="79"/>
      <c r="H3705" s="79"/>
      <c r="I3705" s="79"/>
      <c r="J3705" s="79"/>
      <c r="K3705" s="79"/>
      <c r="L3705" s="79"/>
      <c r="M3705" s="79"/>
      <c r="N3705" s="79"/>
      <c r="O3705" s="79"/>
      <c r="P3705" s="79"/>
      <c r="Q3705" s="79"/>
      <c r="R3705" s="79"/>
      <c r="S3705" s="79"/>
      <c r="T3705" s="79"/>
    </row>
    <row r="3706" spans="2:20">
      <c r="B3706" s="79"/>
      <c r="C3706" s="79"/>
      <c r="D3706" s="79"/>
      <c r="E3706" s="79"/>
      <c r="F3706" s="79"/>
      <c r="G3706" s="79"/>
      <c r="H3706" s="79"/>
      <c r="I3706" s="79"/>
      <c r="J3706" s="79"/>
      <c r="K3706" s="79"/>
      <c r="L3706" s="79"/>
      <c r="M3706" s="79"/>
      <c r="N3706" s="79"/>
      <c r="O3706" s="79"/>
      <c r="P3706" s="79"/>
      <c r="Q3706" s="79"/>
      <c r="R3706" s="79"/>
      <c r="S3706" s="79"/>
      <c r="T3706" s="79"/>
    </row>
    <row r="3707" spans="2:20">
      <c r="B3707" s="79"/>
      <c r="C3707" s="79"/>
      <c r="D3707" s="79"/>
      <c r="E3707" s="79"/>
      <c r="F3707" s="79"/>
      <c r="G3707" s="79"/>
      <c r="H3707" s="79"/>
      <c r="I3707" s="79"/>
      <c r="J3707" s="79"/>
      <c r="K3707" s="79"/>
      <c r="L3707" s="79"/>
      <c r="M3707" s="79"/>
      <c r="N3707" s="79"/>
      <c r="O3707" s="79"/>
      <c r="P3707" s="79"/>
      <c r="Q3707" s="79"/>
      <c r="R3707" s="79"/>
      <c r="S3707" s="79"/>
      <c r="T3707" s="79"/>
    </row>
    <row r="3708" spans="2:20">
      <c r="B3708" s="79"/>
      <c r="C3708" s="79"/>
      <c r="D3708" s="79"/>
      <c r="E3708" s="79"/>
      <c r="F3708" s="79"/>
      <c r="G3708" s="79"/>
      <c r="H3708" s="79"/>
      <c r="I3708" s="79"/>
      <c r="J3708" s="79"/>
      <c r="K3708" s="79"/>
      <c r="L3708" s="79"/>
      <c r="M3708" s="79"/>
      <c r="N3708" s="79"/>
      <c r="O3708" s="79"/>
      <c r="P3708" s="79"/>
      <c r="Q3708" s="79"/>
      <c r="R3708" s="79"/>
      <c r="S3708" s="79"/>
      <c r="T3708" s="79"/>
    </row>
    <row r="3709" spans="2:20">
      <c r="B3709" s="79"/>
      <c r="C3709" s="79"/>
      <c r="D3709" s="79"/>
      <c r="E3709" s="79"/>
      <c r="F3709" s="79"/>
      <c r="G3709" s="79"/>
      <c r="H3709" s="79"/>
      <c r="I3709" s="79"/>
      <c r="J3709" s="79"/>
      <c r="K3709" s="79"/>
      <c r="L3709" s="79"/>
      <c r="M3709" s="79"/>
      <c r="N3709" s="79"/>
      <c r="O3709" s="79"/>
      <c r="P3709" s="79"/>
      <c r="Q3709" s="79"/>
      <c r="R3709" s="79"/>
      <c r="S3709" s="79"/>
      <c r="T3709" s="79"/>
    </row>
    <row r="3710" spans="2:20">
      <c r="B3710" s="79"/>
      <c r="C3710" s="79"/>
      <c r="D3710" s="79"/>
      <c r="E3710" s="79"/>
      <c r="F3710" s="79"/>
      <c r="G3710" s="79"/>
      <c r="H3710" s="79"/>
      <c r="I3710" s="79"/>
      <c r="J3710" s="79"/>
      <c r="K3710" s="79"/>
      <c r="L3710" s="79"/>
      <c r="M3710" s="79"/>
      <c r="N3710" s="79"/>
      <c r="O3710" s="79"/>
      <c r="P3710" s="79"/>
      <c r="Q3710" s="79"/>
      <c r="R3710" s="79"/>
      <c r="S3710" s="79"/>
      <c r="T3710" s="79"/>
    </row>
    <row r="3711" spans="2:20">
      <c r="B3711" s="79"/>
      <c r="C3711" s="79"/>
      <c r="D3711" s="79"/>
      <c r="E3711" s="79"/>
      <c r="F3711" s="79"/>
      <c r="G3711" s="79"/>
      <c r="H3711" s="79"/>
      <c r="I3711" s="79"/>
      <c r="J3711" s="79"/>
      <c r="K3711" s="79"/>
      <c r="L3711" s="79"/>
      <c r="M3711" s="79"/>
      <c r="N3711" s="79"/>
      <c r="O3711" s="79"/>
      <c r="P3711" s="79"/>
      <c r="Q3711" s="79"/>
      <c r="R3711" s="79"/>
      <c r="S3711" s="79"/>
      <c r="T3711" s="79"/>
    </row>
    <row r="3712" spans="2:20">
      <c r="B3712" s="79"/>
      <c r="C3712" s="79"/>
      <c r="D3712" s="79"/>
      <c r="E3712" s="79"/>
      <c r="F3712" s="79"/>
      <c r="G3712" s="79"/>
      <c r="H3712" s="79"/>
      <c r="I3712" s="79"/>
      <c r="J3712" s="79"/>
      <c r="K3712" s="79"/>
      <c r="L3712" s="79"/>
      <c r="M3712" s="79"/>
      <c r="N3712" s="79"/>
      <c r="O3712" s="79"/>
      <c r="P3712" s="79"/>
      <c r="Q3712" s="79"/>
      <c r="R3712" s="79"/>
      <c r="S3712" s="79"/>
      <c r="T3712" s="79"/>
    </row>
    <row r="3713" spans="2:20">
      <c r="B3713" s="79"/>
      <c r="C3713" s="79"/>
      <c r="D3713" s="79"/>
      <c r="E3713" s="79"/>
      <c r="F3713" s="79"/>
      <c r="G3713" s="79"/>
      <c r="H3713" s="79"/>
      <c r="I3713" s="79"/>
      <c r="J3713" s="79"/>
      <c r="K3713" s="79"/>
      <c r="L3713" s="79"/>
      <c r="M3713" s="79"/>
      <c r="N3713" s="79"/>
      <c r="O3713" s="79"/>
      <c r="P3713" s="79"/>
      <c r="Q3713" s="79"/>
      <c r="R3713" s="79"/>
      <c r="S3713" s="79"/>
      <c r="T3713" s="79"/>
    </row>
    <row r="3714" spans="2:20">
      <c r="B3714" s="79"/>
      <c r="C3714" s="79"/>
      <c r="D3714" s="79"/>
      <c r="E3714" s="79"/>
      <c r="F3714" s="79"/>
      <c r="G3714" s="79"/>
      <c r="H3714" s="79"/>
      <c r="I3714" s="79"/>
      <c r="J3714" s="79"/>
      <c r="K3714" s="79"/>
      <c r="L3714" s="79"/>
      <c r="M3714" s="79"/>
      <c r="N3714" s="79"/>
      <c r="O3714" s="79"/>
      <c r="P3714" s="79"/>
      <c r="Q3714" s="79"/>
      <c r="R3714" s="79"/>
      <c r="S3714" s="79"/>
      <c r="T3714" s="79"/>
    </row>
    <row r="3715" spans="2:20">
      <c r="B3715" s="79"/>
      <c r="C3715" s="79"/>
      <c r="D3715" s="79"/>
      <c r="E3715" s="79"/>
      <c r="F3715" s="79"/>
      <c r="G3715" s="79"/>
      <c r="H3715" s="79"/>
      <c r="I3715" s="79"/>
      <c r="J3715" s="79"/>
      <c r="K3715" s="79"/>
      <c r="L3715" s="79"/>
      <c r="M3715" s="79"/>
      <c r="N3715" s="79"/>
      <c r="O3715" s="79"/>
      <c r="P3715" s="79"/>
      <c r="Q3715" s="79"/>
      <c r="R3715" s="79"/>
      <c r="S3715" s="79"/>
      <c r="T3715" s="79"/>
    </row>
    <row r="3716" spans="2:20">
      <c r="B3716" s="79"/>
      <c r="C3716" s="79"/>
      <c r="D3716" s="79"/>
      <c r="E3716" s="79"/>
      <c r="F3716" s="79"/>
      <c r="G3716" s="79"/>
      <c r="H3716" s="79"/>
      <c r="I3716" s="79"/>
      <c r="J3716" s="79"/>
      <c r="K3716" s="79"/>
      <c r="L3716" s="79"/>
      <c r="M3716" s="79"/>
      <c r="N3716" s="79"/>
      <c r="O3716" s="79"/>
      <c r="P3716" s="79"/>
      <c r="Q3716" s="79"/>
      <c r="R3716" s="79"/>
      <c r="S3716" s="79"/>
      <c r="T3716" s="79"/>
    </row>
    <row r="3717" spans="2:20">
      <c r="B3717" s="79"/>
      <c r="C3717" s="79"/>
      <c r="D3717" s="79"/>
      <c r="E3717" s="79"/>
      <c r="F3717" s="79"/>
      <c r="G3717" s="79"/>
      <c r="H3717" s="79"/>
      <c r="I3717" s="79"/>
      <c r="J3717" s="79"/>
      <c r="K3717" s="79"/>
      <c r="L3717" s="79"/>
      <c r="M3717" s="79"/>
      <c r="N3717" s="79"/>
      <c r="O3717" s="79"/>
      <c r="P3717" s="79"/>
      <c r="Q3717" s="79"/>
      <c r="R3717" s="79"/>
      <c r="S3717" s="79"/>
      <c r="T3717" s="79"/>
    </row>
    <row r="3718" spans="2:20">
      <c r="B3718" s="79"/>
      <c r="C3718" s="79"/>
      <c r="D3718" s="79"/>
      <c r="E3718" s="79"/>
      <c r="F3718" s="79"/>
      <c r="G3718" s="79"/>
      <c r="H3718" s="79"/>
      <c r="I3718" s="79"/>
      <c r="J3718" s="79"/>
      <c r="K3718" s="79"/>
      <c r="L3718" s="79"/>
      <c r="M3718" s="79"/>
      <c r="N3718" s="79"/>
      <c r="O3718" s="79"/>
      <c r="P3718" s="79"/>
      <c r="Q3718" s="79"/>
      <c r="R3718" s="79"/>
      <c r="S3718" s="79"/>
      <c r="T3718" s="79"/>
    </row>
    <row r="3719" spans="2:20">
      <c r="B3719" s="79"/>
      <c r="C3719" s="79"/>
      <c r="D3719" s="79"/>
      <c r="E3719" s="79"/>
      <c r="F3719" s="79"/>
      <c r="G3719" s="79"/>
      <c r="H3719" s="79"/>
      <c r="I3719" s="79"/>
      <c r="J3719" s="79"/>
      <c r="K3719" s="79"/>
      <c r="L3719" s="79"/>
      <c r="M3719" s="79"/>
      <c r="N3719" s="79"/>
      <c r="O3719" s="79"/>
      <c r="P3719" s="79"/>
      <c r="Q3719" s="79"/>
      <c r="R3719" s="79"/>
      <c r="S3719" s="79"/>
      <c r="T3719" s="79"/>
    </row>
    <row r="3720" spans="2:20">
      <c r="B3720" s="79"/>
      <c r="C3720" s="79"/>
      <c r="D3720" s="79"/>
      <c r="E3720" s="79"/>
      <c r="F3720" s="79"/>
      <c r="G3720" s="79"/>
      <c r="H3720" s="79"/>
      <c r="I3720" s="79"/>
      <c r="J3720" s="79"/>
      <c r="K3720" s="79"/>
      <c r="L3720" s="79"/>
      <c r="M3720" s="79"/>
      <c r="N3720" s="79"/>
      <c r="O3720" s="79"/>
      <c r="P3720" s="79"/>
      <c r="Q3720" s="79"/>
      <c r="R3720" s="79"/>
      <c r="S3720" s="79"/>
      <c r="T3720" s="79"/>
    </row>
    <row r="3721" spans="2:20">
      <c r="B3721" s="79"/>
      <c r="C3721" s="79"/>
      <c r="D3721" s="79"/>
      <c r="E3721" s="79"/>
      <c r="F3721" s="79"/>
      <c r="G3721" s="79"/>
      <c r="H3721" s="79"/>
      <c r="I3721" s="79"/>
      <c r="J3721" s="79"/>
      <c r="K3721" s="79"/>
      <c r="L3721" s="79"/>
      <c r="M3721" s="79"/>
      <c r="N3721" s="79"/>
      <c r="O3721" s="79"/>
      <c r="P3721" s="79"/>
      <c r="Q3721" s="79"/>
      <c r="R3721" s="79"/>
      <c r="S3721" s="79"/>
      <c r="T3721" s="79"/>
    </row>
    <row r="3722" spans="2:20">
      <c r="B3722" s="79"/>
      <c r="C3722" s="79"/>
      <c r="D3722" s="79"/>
      <c r="E3722" s="79"/>
      <c r="F3722" s="79"/>
      <c r="G3722" s="79"/>
      <c r="H3722" s="79"/>
      <c r="I3722" s="79"/>
      <c r="J3722" s="79"/>
      <c r="K3722" s="79"/>
      <c r="L3722" s="79"/>
      <c r="M3722" s="79"/>
      <c r="N3722" s="79"/>
      <c r="O3722" s="79"/>
      <c r="P3722" s="79"/>
      <c r="Q3722" s="79"/>
      <c r="R3722" s="79"/>
      <c r="S3722" s="79"/>
      <c r="T3722" s="79"/>
    </row>
    <row r="3723" spans="2:20">
      <c r="B3723" s="79"/>
      <c r="C3723" s="79"/>
      <c r="D3723" s="79"/>
      <c r="E3723" s="79"/>
      <c r="F3723" s="79"/>
      <c r="G3723" s="79"/>
      <c r="H3723" s="79"/>
      <c r="I3723" s="79"/>
      <c r="J3723" s="79"/>
      <c r="K3723" s="79"/>
      <c r="L3723" s="79"/>
      <c r="M3723" s="79"/>
      <c r="N3723" s="79"/>
      <c r="O3723" s="79"/>
      <c r="P3723" s="79"/>
      <c r="Q3723" s="79"/>
      <c r="R3723" s="79"/>
      <c r="S3723" s="79"/>
      <c r="T3723" s="79"/>
    </row>
    <row r="3724" spans="2:20">
      <c r="B3724" s="79"/>
      <c r="C3724" s="79"/>
      <c r="D3724" s="79"/>
      <c r="E3724" s="79"/>
      <c r="F3724" s="79"/>
      <c r="G3724" s="79"/>
      <c r="H3724" s="79"/>
      <c r="I3724" s="79"/>
      <c r="J3724" s="79"/>
      <c r="K3724" s="79"/>
      <c r="L3724" s="79"/>
      <c r="M3724" s="79"/>
      <c r="N3724" s="79"/>
      <c r="O3724" s="79"/>
      <c r="P3724" s="79"/>
      <c r="Q3724" s="79"/>
      <c r="R3724" s="79"/>
      <c r="S3724" s="79"/>
      <c r="T3724" s="79"/>
    </row>
    <row r="3725" spans="2:20">
      <c r="B3725" s="79"/>
      <c r="C3725" s="79"/>
      <c r="D3725" s="79"/>
      <c r="E3725" s="79"/>
      <c r="F3725" s="79"/>
      <c r="G3725" s="79"/>
      <c r="H3725" s="79"/>
      <c r="I3725" s="79"/>
      <c r="J3725" s="79"/>
      <c r="K3725" s="79"/>
      <c r="L3725" s="79"/>
      <c r="M3725" s="79"/>
      <c r="N3725" s="79"/>
      <c r="O3725" s="79"/>
      <c r="P3725" s="79"/>
      <c r="Q3725" s="79"/>
      <c r="R3725" s="79"/>
      <c r="S3725" s="79"/>
      <c r="T3725" s="79"/>
    </row>
    <row r="3726" spans="2:20">
      <c r="B3726" s="79"/>
      <c r="C3726" s="79"/>
      <c r="D3726" s="79"/>
      <c r="E3726" s="79"/>
      <c r="F3726" s="79"/>
      <c r="G3726" s="79"/>
      <c r="H3726" s="79"/>
      <c r="I3726" s="79"/>
      <c r="J3726" s="79"/>
      <c r="K3726" s="79"/>
      <c r="L3726" s="79"/>
      <c r="M3726" s="79"/>
      <c r="N3726" s="79"/>
      <c r="O3726" s="79"/>
      <c r="P3726" s="79"/>
      <c r="Q3726" s="79"/>
      <c r="R3726" s="79"/>
      <c r="S3726" s="79"/>
      <c r="T3726" s="79"/>
    </row>
    <row r="3727" spans="2:20">
      <c r="B3727" s="79"/>
      <c r="C3727" s="79"/>
      <c r="D3727" s="79"/>
      <c r="E3727" s="79"/>
      <c r="F3727" s="79"/>
      <c r="G3727" s="79"/>
      <c r="H3727" s="79"/>
      <c r="I3727" s="79"/>
      <c r="J3727" s="79"/>
      <c r="K3727" s="79"/>
      <c r="L3727" s="79"/>
      <c r="M3727" s="79"/>
      <c r="N3727" s="79"/>
      <c r="O3727" s="79"/>
      <c r="P3727" s="79"/>
      <c r="Q3727" s="79"/>
      <c r="R3727" s="79"/>
      <c r="S3727" s="79"/>
      <c r="T3727" s="79"/>
    </row>
    <row r="3728" spans="2:20">
      <c r="B3728" s="79"/>
      <c r="C3728" s="79"/>
      <c r="D3728" s="79"/>
      <c r="E3728" s="79"/>
      <c r="F3728" s="79"/>
      <c r="G3728" s="79"/>
      <c r="H3728" s="79"/>
      <c r="I3728" s="79"/>
      <c r="J3728" s="79"/>
      <c r="K3728" s="79"/>
      <c r="L3728" s="79"/>
      <c r="M3728" s="79"/>
      <c r="N3728" s="79"/>
      <c r="O3728" s="79"/>
      <c r="P3728" s="79"/>
      <c r="Q3728" s="79"/>
      <c r="R3728" s="79"/>
      <c r="S3728" s="79"/>
      <c r="T3728" s="79"/>
    </row>
    <row r="3729" spans="2:20">
      <c r="B3729" s="79"/>
      <c r="C3729" s="79"/>
      <c r="D3729" s="79"/>
      <c r="E3729" s="79"/>
      <c r="F3729" s="79"/>
      <c r="G3729" s="79"/>
      <c r="H3729" s="79"/>
      <c r="I3729" s="79"/>
      <c r="J3729" s="79"/>
      <c r="K3729" s="79"/>
      <c r="L3729" s="79"/>
      <c r="M3729" s="79"/>
      <c r="N3729" s="79"/>
      <c r="O3729" s="79"/>
      <c r="P3729" s="79"/>
      <c r="Q3729" s="79"/>
      <c r="R3729" s="79"/>
      <c r="S3729" s="79"/>
      <c r="T3729" s="79"/>
    </row>
    <row r="3730" spans="2:20">
      <c r="B3730" s="79"/>
      <c r="C3730" s="79"/>
      <c r="D3730" s="79"/>
      <c r="E3730" s="79"/>
      <c r="F3730" s="79"/>
      <c r="G3730" s="79"/>
      <c r="H3730" s="79"/>
      <c r="I3730" s="79"/>
      <c r="J3730" s="79"/>
      <c r="K3730" s="79"/>
      <c r="L3730" s="79"/>
      <c r="M3730" s="79"/>
      <c r="N3730" s="79"/>
      <c r="O3730" s="79"/>
      <c r="P3730" s="79"/>
      <c r="Q3730" s="79"/>
      <c r="R3730" s="79"/>
      <c r="S3730" s="79"/>
      <c r="T3730" s="79"/>
    </row>
    <row r="3731" spans="2:20">
      <c r="B3731" s="79"/>
      <c r="C3731" s="79"/>
      <c r="D3731" s="79"/>
      <c r="E3731" s="79"/>
      <c r="F3731" s="79"/>
      <c r="G3731" s="79"/>
      <c r="H3731" s="79"/>
      <c r="I3731" s="79"/>
      <c r="J3731" s="79"/>
      <c r="K3731" s="79"/>
      <c r="L3731" s="79"/>
      <c r="M3731" s="79"/>
      <c r="N3731" s="79"/>
      <c r="O3731" s="79"/>
      <c r="P3731" s="79"/>
      <c r="Q3731" s="79"/>
      <c r="R3731" s="79"/>
      <c r="S3731" s="79"/>
      <c r="T3731" s="79"/>
    </row>
    <row r="3732" spans="2:20">
      <c r="B3732" s="79"/>
      <c r="C3732" s="79"/>
      <c r="D3732" s="79"/>
      <c r="E3732" s="79"/>
      <c r="F3732" s="79"/>
      <c r="G3732" s="79"/>
      <c r="H3732" s="79"/>
      <c r="I3732" s="79"/>
      <c r="J3732" s="79"/>
      <c r="K3732" s="79"/>
      <c r="L3732" s="79"/>
      <c r="M3732" s="79"/>
      <c r="N3732" s="79"/>
      <c r="O3732" s="79"/>
      <c r="P3732" s="79"/>
      <c r="Q3732" s="79"/>
      <c r="R3732" s="79"/>
      <c r="S3732" s="79"/>
      <c r="T3732" s="79"/>
    </row>
    <row r="3733" spans="2:20">
      <c r="B3733" s="79"/>
      <c r="C3733" s="79"/>
      <c r="D3733" s="79"/>
      <c r="E3733" s="79"/>
      <c r="F3733" s="79"/>
      <c r="G3733" s="79"/>
      <c r="H3733" s="79"/>
      <c r="I3733" s="79"/>
      <c r="J3733" s="79"/>
      <c r="K3733" s="79"/>
      <c r="L3733" s="79"/>
      <c r="M3733" s="79"/>
      <c r="N3733" s="79"/>
      <c r="O3733" s="79"/>
      <c r="P3733" s="79"/>
      <c r="Q3733" s="79"/>
      <c r="R3733" s="79"/>
      <c r="S3733" s="79"/>
      <c r="T3733" s="79"/>
    </row>
    <row r="3734" spans="2:20">
      <c r="B3734" s="79"/>
      <c r="C3734" s="79"/>
      <c r="D3734" s="79"/>
      <c r="E3734" s="79"/>
      <c r="F3734" s="79"/>
      <c r="G3734" s="79"/>
      <c r="H3734" s="79"/>
      <c r="I3734" s="79"/>
      <c r="J3734" s="79"/>
      <c r="K3734" s="79"/>
      <c r="L3734" s="79"/>
      <c r="M3734" s="79"/>
      <c r="N3734" s="79"/>
      <c r="O3734" s="79"/>
      <c r="P3734" s="79"/>
      <c r="Q3734" s="79"/>
      <c r="R3734" s="79"/>
      <c r="S3734" s="79"/>
      <c r="T3734" s="79"/>
    </row>
    <row r="3735" spans="2:20">
      <c r="B3735" s="79"/>
      <c r="C3735" s="79"/>
      <c r="D3735" s="79"/>
      <c r="E3735" s="79"/>
      <c r="F3735" s="79"/>
      <c r="G3735" s="79"/>
      <c r="H3735" s="79"/>
      <c r="I3735" s="79"/>
      <c r="J3735" s="79"/>
      <c r="K3735" s="79"/>
      <c r="L3735" s="79"/>
      <c r="M3735" s="79"/>
      <c r="N3735" s="79"/>
      <c r="O3735" s="79"/>
      <c r="P3735" s="79"/>
      <c r="Q3735" s="79"/>
      <c r="R3735" s="79"/>
      <c r="S3735" s="79"/>
      <c r="T3735" s="79"/>
    </row>
    <row r="3736" spans="2:20">
      <c r="B3736" s="79"/>
      <c r="C3736" s="79"/>
      <c r="D3736" s="79"/>
      <c r="E3736" s="79"/>
      <c r="F3736" s="79"/>
      <c r="G3736" s="79"/>
      <c r="H3736" s="79"/>
      <c r="I3736" s="79"/>
      <c r="J3736" s="79"/>
      <c r="K3736" s="79"/>
      <c r="L3736" s="79"/>
      <c r="M3736" s="79"/>
      <c r="N3736" s="79"/>
      <c r="O3736" s="79"/>
      <c r="P3736" s="79"/>
      <c r="Q3736" s="79"/>
      <c r="R3736" s="79"/>
      <c r="S3736" s="79"/>
      <c r="T3736" s="79"/>
    </row>
    <row r="3737" spans="2:20">
      <c r="B3737" s="79"/>
      <c r="C3737" s="79"/>
      <c r="D3737" s="79"/>
      <c r="E3737" s="79"/>
      <c r="F3737" s="79"/>
      <c r="G3737" s="79"/>
      <c r="H3737" s="79"/>
      <c r="I3737" s="79"/>
      <c r="J3737" s="79"/>
      <c r="K3737" s="79"/>
      <c r="L3737" s="79"/>
      <c r="M3737" s="79"/>
      <c r="N3737" s="79"/>
      <c r="O3737" s="79"/>
      <c r="P3737" s="79"/>
      <c r="Q3737" s="79"/>
      <c r="R3737" s="79"/>
      <c r="S3737" s="79"/>
      <c r="T3737" s="79"/>
    </row>
    <row r="3738" spans="2:20">
      <c r="B3738" s="79"/>
      <c r="C3738" s="79"/>
      <c r="D3738" s="79"/>
      <c r="E3738" s="79"/>
      <c r="F3738" s="79"/>
      <c r="G3738" s="79"/>
      <c r="H3738" s="79"/>
      <c r="I3738" s="79"/>
      <c r="J3738" s="79"/>
      <c r="K3738" s="79"/>
      <c r="L3738" s="79"/>
      <c r="M3738" s="79"/>
      <c r="N3738" s="79"/>
      <c r="O3738" s="79"/>
      <c r="P3738" s="79"/>
      <c r="Q3738" s="79"/>
      <c r="R3738" s="79"/>
      <c r="S3738" s="79"/>
      <c r="T3738" s="79"/>
    </row>
    <row r="3739" spans="2:20">
      <c r="B3739" s="79"/>
      <c r="C3739" s="79"/>
      <c r="D3739" s="79"/>
      <c r="E3739" s="79"/>
      <c r="F3739" s="79"/>
      <c r="G3739" s="79"/>
      <c r="H3739" s="79"/>
      <c r="I3739" s="79"/>
      <c r="J3739" s="79"/>
      <c r="K3739" s="79"/>
      <c r="L3739" s="79"/>
      <c r="M3739" s="79"/>
      <c r="N3739" s="79"/>
      <c r="O3739" s="79"/>
      <c r="P3739" s="79"/>
      <c r="Q3739" s="79"/>
      <c r="R3739" s="79"/>
      <c r="S3739" s="79"/>
      <c r="T3739" s="79"/>
    </row>
    <row r="3740" spans="2:20">
      <c r="B3740" s="79"/>
      <c r="C3740" s="79"/>
      <c r="D3740" s="79"/>
      <c r="E3740" s="79"/>
      <c r="F3740" s="79"/>
      <c r="G3740" s="79"/>
      <c r="H3740" s="79"/>
      <c r="I3740" s="79"/>
      <c r="J3740" s="79"/>
      <c r="K3740" s="79"/>
      <c r="L3740" s="79"/>
      <c r="M3740" s="79"/>
      <c r="N3740" s="79"/>
      <c r="O3740" s="79"/>
      <c r="P3740" s="79"/>
      <c r="Q3740" s="79"/>
      <c r="R3740" s="79"/>
      <c r="S3740" s="79"/>
      <c r="T3740" s="79"/>
    </row>
    <row r="3741" spans="2:20">
      <c r="B3741" s="79"/>
      <c r="C3741" s="79"/>
      <c r="D3741" s="79"/>
      <c r="E3741" s="79"/>
      <c r="F3741" s="79"/>
      <c r="G3741" s="79"/>
      <c r="H3741" s="79"/>
      <c r="I3741" s="79"/>
      <c r="J3741" s="79"/>
      <c r="K3741" s="79"/>
      <c r="L3741" s="79"/>
      <c r="M3741" s="79"/>
      <c r="N3741" s="79"/>
      <c r="O3741" s="79"/>
      <c r="P3741" s="79"/>
      <c r="Q3741" s="79"/>
      <c r="R3741" s="79"/>
      <c r="S3741" s="79"/>
      <c r="T3741" s="79"/>
    </row>
    <row r="3742" spans="2:20">
      <c r="B3742" s="79"/>
      <c r="C3742" s="79"/>
      <c r="D3742" s="79"/>
      <c r="E3742" s="79"/>
      <c r="F3742" s="79"/>
      <c r="G3742" s="79"/>
      <c r="H3742" s="79"/>
      <c r="I3742" s="79"/>
      <c r="J3742" s="79"/>
      <c r="K3742" s="79"/>
      <c r="L3742" s="79"/>
      <c r="M3742" s="79"/>
      <c r="N3742" s="79"/>
      <c r="O3742" s="79"/>
      <c r="P3742" s="79"/>
      <c r="Q3742" s="79"/>
      <c r="R3742" s="79"/>
      <c r="S3742" s="79"/>
      <c r="T3742" s="79"/>
    </row>
    <row r="3743" spans="2:20">
      <c r="B3743" s="79"/>
      <c r="C3743" s="79"/>
      <c r="D3743" s="79"/>
      <c r="E3743" s="79"/>
      <c r="F3743" s="79"/>
      <c r="G3743" s="79"/>
      <c r="H3743" s="79"/>
      <c r="I3743" s="79"/>
      <c r="J3743" s="79"/>
      <c r="K3743" s="79"/>
      <c r="L3743" s="79"/>
      <c r="M3743" s="79"/>
      <c r="N3743" s="79"/>
      <c r="O3743" s="79"/>
      <c r="P3743" s="79"/>
      <c r="Q3743" s="79"/>
      <c r="R3743" s="79"/>
      <c r="S3743" s="79"/>
      <c r="T3743" s="79"/>
    </row>
    <row r="3744" spans="2:20">
      <c r="B3744" s="79"/>
      <c r="C3744" s="79"/>
      <c r="D3744" s="79"/>
      <c r="E3744" s="79"/>
      <c r="F3744" s="79"/>
      <c r="G3744" s="79"/>
      <c r="H3744" s="79"/>
      <c r="I3744" s="79"/>
      <c r="J3744" s="79"/>
      <c r="K3744" s="79"/>
      <c r="L3744" s="79"/>
      <c r="M3744" s="79"/>
      <c r="N3744" s="79"/>
      <c r="O3744" s="79"/>
      <c r="P3744" s="79"/>
      <c r="Q3744" s="79"/>
      <c r="R3744" s="79"/>
      <c r="S3744" s="79"/>
      <c r="T3744" s="79"/>
    </row>
    <row r="3745" spans="2:20">
      <c r="B3745" s="79"/>
      <c r="C3745" s="79"/>
      <c r="D3745" s="79"/>
      <c r="E3745" s="79"/>
      <c r="F3745" s="79"/>
      <c r="G3745" s="79"/>
      <c r="H3745" s="79"/>
      <c r="I3745" s="79"/>
      <c r="J3745" s="79"/>
      <c r="K3745" s="79"/>
      <c r="L3745" s="79"/>
      <c r="M3745" s="79"/>
      <c r="N3745" s="79"/>
      <c r="O3745" s="79"/>
      <c r="P3745" s="79"/>
      <c r="Q3745" s="79"/>
      <c r="R3745" s="79"/>
      <c r="S3745" s="79"/>
      <c r="T3745" s="79"/>
    </row>
    <row r="3746" spans="2:20">
      <c r="B3746" s="79"/>
      <c r="C3746" s="79"/>
      <c r="D3746" s="79"/>
      <c r="E3746" s="79"/>
      <c r="F3746" s="79"/>
      <c r="G3746" s="79"/>
      <c r="H3746" s="79"/>
      <c r="I3746" s="79"/>
      <c r="J3746" s="79"/>
      <c r="K3746" s="79"/>
      <c r="L3746" s="79"/>
      <c r="M3746" s="79"/>
      <c r="N3746" s="79"/>
      <c r="O3746" s="79"/>
      <c r="P3746" s="79"/>
      <c r="Q3746" s="79"/>
      <c r="R3746" s="79"/>
      <c r="S3746" s="79"/>
      <c r="T3746" s="79"/>
    </row>
    <row r="3747" spans="2:20">
      <c r="B3747" s="79"/>
      <c r="C3747" s="79"/>
      <c r="D3747" s="79"/>
      <c r="E3747" s="79"/>
      <c r="F3747" s="79"/>
      <c r="G3747" s="79"/>
      <c r="H3747" s="79"/>
      <c r="I3747" s="79"/>
      <c r="J3747" s="79"/>
      <c r="K3747" s="79"/>
      <c r="L3747" s="79"/>
      <c r="M3747" s="79"/>
      <c r="N3747" s="79"/>
      <c r="O3747" s="79"/>
      <c r="P3747" s="79"/>
      <c r="Q3747" s="79"/>
      <c r="R3747" s="79"/>
      <c r="S3747" s="79"/>
      <c r="T3747" s="79"/>
    </row>
    <row r="3748" spans="2:20">
      <c r="B3748" s="79"/>
      <c r="C3748" s="79"/>
      <c r="D3748" s="79"/>
      <c r="E3748" s="79"/>
      <c r="F3748" s="79"/>
      <c r="G3748" s="79"/>
      <c r="H3748" s="79"/>
      <c r="I3748" s="79"/>
      <c r="J3748" s="79"/>
      <c r="K3748" s="79"/>
      <c r="L3748" s="79"/>
      <c r="M3748" s="79"/>
      <c r="N3748" s="79"/>
      <c r="O3748" s="79"/>
      <c r="P3748" s="79"/>
      <c r="Q3748" s="79"/>
      <c r="R3748" s="79"/>
      <c r="S3748" s="79"/>
      <c r="T3748" s="79"/>
    </row>
    <row r="3749" spans="2:20">
      <c r="B3749" s="79"/>
      <c r="C3749" s="79"/>
      <c r="D3749" s="79"/>
      <c r="E3749" s="79"/>
      <c r="F3749" s="79"/>
      <c r="G3749" s="79"/>
      <c r="H3749" s="79"/>
      <c r="I3749" s="79"/>
      <c r="J3749" s="79"/>
      <c r="K3749" s="79"/>
      <c r="L3749" s="79"/>
      <c r="M3749" s="79"/>
      <c r="N3749" s="79"/>
      <c r="O3749" s="79"/>
      <c r="P3749" s="79"/>
      <c r="Q3749" s="79"/>
      <c r="R3749" s="79"/>
      <c r="S3749" s="79"/>
      <c r="T3749" s="79"/>
    </row>
    <row r="3750" spans="2:20">
      <c r="B3750" s="79"/>
      <c r="C3750" s="79"/>
      <c r="D3750" s="79"/>
      <c r="E3750" s="79"/>
      <c r="F3750" s="79"/>
      <c r="G3750" s="79"/>
      <c r="H3750" s="79"/>
      <c r="I3750" s="79"/>
      <c r="J3750" s="79"/>
      <c r="K3750" s="79"/>
      <c r="L3750" s="79"/>
      <c r="M3750" s="79"/>
      <c r="N3750" s="79"/>
      <c r="O3750" s="79"/>
      <c r="P3750" s="79"/>
      <c r="Q3750" s="79"/>
      <c r="R3750" s="79"/>
      <c r="S3750" s="79"/>
      <c r="T3750" s="79"/>
    </row>
    <row r="3751" spans="2:20">
      <c r="B3751" s="79"/>
      <c r="C3751" s="79"/>
      <c r="D3751" s="79"/>
      <c r="E3751" s="79"/>
      <c r="F3751" s="79"/>
      <c r="G3751" s="79"/>
      <c r="H3751" s="79"/>
      <c r="I3751" s="79"/>
      <c r="J3751" s="79"/>
      <c r="K3751" s="79"/>
      <c r="L3751" s="79"/>
      <c r="M3751" s="79"/>
      <c r="N3751" s="79"/>
      <c r="O3751" s="79"/>
      <c r="P3751" s="79"/>
      <c r="Q3751" s="79"/>
      <c r="R3751" s="79"/>
      <c r="S3751" s="79"/>
      <c r="T3751" s="79"/>
    </row>
    <row r="3752" spans="2:20">
      <c r="B3752" s="79"/>
      <c r="C3752" s="79"/>
      <c r="D3752" s="79"/>
      <c r="E3752" s="79"/>
      <c r="F3752" s="79"/>
      <c r="G3752" s="79"/>
      <c r="H3752" s="79"/>
      <c r="I3752" s="79"/>
      <c r="J3752" s="79"/>
      <c r="K3752" s="79"/>
      <c r="L3752" s="79"/>
      <c r="M3752" s="79"/>
      <c r="N3752" s="79"/>
      <c r="O3752" s="79"/>
      <c r="P3752" s="79"/>
      <c r="Q3752" s="79"/>
      <c r="R3752" s="79"/>
      <c r="S3752" s="79"/>
      <c r="T3752" s="79"/>
    </row>
    <row r="3753" spans="2:20">
      <c r="B3753" s="79"/>
      <c r="C3753" s="79"/>
      <c r="D3753" s="79"/>
      <c r="E3753" s="79"/>
      <c r="F3753" s="79"/>
      <c r="G3753" s="79"/>
      <c r="H3753" s="79"/>
      <c r="I3753" s="79"/>
      <c r="J3753" s="79"/>
      <c r="K3753" s="79"/>
      <c r="L3753" s="79"/>
      <c r="M3753" s="79"/>
      <c r="N3753" s="79"/>
      <c r="O3753" s="79"/>
      <c r="P3753" s="79"/>
      <c r="Q3753" s="79"/>
      <c r="R3753" s="79"/>
      <c r="S3753" s="79"/>
      <c r="T3753" s="79"/>
    </row>
    <row r="3754" spans="2:20">
      <c r="B3754" s="79"/>
      <c r="C3754" s="79"/>
      <c r="D3754" s="79"/>
      <c r="E3754" s="79"/>
      <c r="F3754" s="79"/>
      <c r="G3754" s="79"/>
      <c r="H3754" s="79"/>
      <c r="I3754" s="79"/>
      <c r="J3754" s="79"/>
      <c r="K3754" s="79"/>
      <c r="L3754" s="79"/>
      <c r="M3754" s="79"/>
      <c r="N3754" s="79"/>
      <c r="O3754" s="79"/>
      <c r="P3754" s="79"/>
      <c r="Q3754" s="79"/>
      <c r="R3754" s="79"/>
      <c r="S3754" s="79"/>
      <c r="T3754" s="79"/>
    </row>
    <row r="3755" spans="2:20">
      <c r="B3755" s="79"/>
      <c r="C3755" s="79"/>
      <c r="D3755" s="79"/>
      <c r="E3755" s="79"/>
      <c r="F3755" s="79"/>
      <c r="G3755" s="79"/>
      <c r="H3755" s="79"/>
      <c r="I3755" s="79"/>
      <c r="J3755" s="79"/>
      <c r="K3755" s="79"/>
      <c r="L3755" s="79"/>
      <c r="M3755" s="79"/>
      <c r="N3755" s="79"/>
      <c r="O3755" s="79"/>
      <c r="P3755" s="79"/>
      <c r="Q3755" s="79"/>
      <c r="R3755" s="79"/>
      <c r="S3755" s="79"/>
      <c r="T3755" s="79"/>
    </row>
    <row r="3756" spans="2:20">
      <c r="B3756" s="79"/>
      <c r="C3756" s="79"/>
      <c r="D3756" s="79"/>
      <c r="E3756" s="79"/>
      <c r="F3756" s="79"/>
      <c r="G3756" s="79"/>
      <c r="H3756" s="79"/>
      <c r="I3756" s="79"/>
      <c r="J3756" s="79"/>
      <c r="K3756" s="79"/>
      <c r="L3756" s="79"/>
      <c r="M3756" s="79"/>
      <c r="N3756" s="79"/>
      <c r="O3756" s="79"/>
      <c r="P3756" s="79"/>
      <c r="Q3756" s="79"/>
      <c r="R3756" s="79"/>
      <c r="S3756" s="79"/>
      <c r="T3756" s="79"/>
    </row>
    <row r="3757" spans="2:20">
      <c r="B3757" s="79"/>
      <c r="C3757" s="79"/>
      <c r="D3757" s="79"/>
      <c r="E3757" s="79"/>
      <c r="F3757" s="79"/>
      <c r="G3757" s="79"/>
      <c r="H3757" s="79"/>
      <c r="I3757" s="79"/>
      <c r="J3757" s="79"/>
      <c r="K3757" s="79"/>
      <c r="L3757" s="79"/>
      <c r="M3757" s="79"/>
      <c r="N3757" s="79"/>
      <c r="O3757" s="79"/>
      <c r="P3757" s="79"/>
      <c r="Q3757" s="79"/>
      <c r="R3757" s="79"/>
      <c r="S3757" s="79"/>
      <c r="T3757" s="79"/>
    </row>
    <row r="3758" spans="2:20">
      <c r="B3758" s="79"/>
      <c r="C3758" s="79"/>
      <c r="D3758" s="79"/>
      <c r="E3758" s="79"/>
      <c r="F3758" s="79"/>
      <c r="G3758" s="79"/>
      <c r="H3758" s="79"/>
      <c r="I3758" s="79"/>
      <c r="J3758" s="79"/>
      <c r="K3758" s="79"/>
      <c r="L3758" s="79"/>
      <c r="M3758" s="79"/>
      <c r="N3758" s="79"/>
      <c r="O3758" s="79"/>
      <c r="P3758" s="79"/>
      <c r="Q3758" s="79"/>
      <c r="R3758" s="79"/>
      <c r="S3758" s="79"/>
      <c r="T3758" s="79"/>
    </row>
    <row r="3759" spans="2:20">
      <c r="B3759" s="79"/>
      <c r="C3759" s="79"/>
      <c r="D3759" s="79"/>
      <c r="E3759" s="79"/>
      <c r="F3759" s="79"/>
      <c r="G3759" s="79"/>
      <c r="H3759" s="79"/>
      <c r="I3759" s="79"/>
      <c r="J3759" s="79"/>
      <c r="K3759" s="79"/>
      <c r="L3759" s="79"/>
      <c r="M3759" s="79"/>
      <c r="N3759" s="79"/>
      <c r="O3759" s="79"/>
      <c r="P3759" s="79"/>
      <c r="Q3759" s="79"/>
      <c r="R3759" s="79"/>
      <c r="S3759" s="79"/>
      <c r="T3759" s="79"/>
    </row>
    <row r="3760" spans="2:20">
      <c r="B3760" s="79"/>
      <c r="C3760" s="79"/>
      <c r="D3760" s="79"/>
      <c r="E3760" s="79"/>
      <c r="F3760" s="79"/>
      <c r="G3760" s="79"/>
      <c r="H3760" s="79"/>
      <c r="I3760" s="79"/>
      <c r="J3760" s="79"/>
      <c r="K3760" s="79"/>
      <c r="L3760" s="79"/>
      <c r="M3760" s="79"/>
      <c r="N3760" s="79"/>
      <c r="O3760" s="79"/>
      <c r="P3760" s="79"/>
      <c r="Q3760" s="79"/>
      <c r="R3760" s="79"/>
      <c r="S3760" s="79"/>
      <c r="T3760" s="79"/>
    </row>
    <row r="3761" spans="2:20">
      <c r="B3761" s="79"/>
      <c r="C3761" s="79"/>
      <c r="D3761" s="79"/>
      <c r="E3761" s="79"/>
      <c r="F3761" s="79"/>
      <c r="G3761" s="79"/>
      <c r="H3761" s="79"/>
      <c r="I3761" s="79"/>
      <c r="J3761" s="79"/>
      <c r="K3761" s="79"/>
      <c r="L3761" s="79"/>
      <c r="M3761" s="79"/>
      <c r="N3761" s="79"/>
      <c r="O3761" s="79"/>
      <c r="P3761" s="79"/>
      <c r="Q3761" s="79"/>
      <c r="R3761" s="79"/>
      <c r="S3761" s="79"/>
      <c r="T3761" s="79"/>
    </row>
    <row r="3762" spans="2:20">
      <c r="B3762" s="79"/>
      <c r="C3762" s="79"/>
      <c r="D3762" s="79"/>
      <c r="E3762" s="79"/>
      <c r="F3762" s="79"/>
      <c r="G3762" s="79"/>
      <c r="H3762" s="79"/>
      <c r="I3762" s="79"/>
      <c r="J3762" s="79"/>
      <c r="K3762" s="79"/>
      <c r="L3762" s="79"/>
      <c r="M3762" s="79"/>
      <c r="N3762" s="79"/>
      <c r="O3762" s="79"/>
      <c r="P3762" s="79"/>
      <c r="Q3762" s="79"/>
      <c r="R3762" s="79"/>
      <c r="S3762" s="79"/>
      <c r="T3762" s="79"/>
    </row>
    <row r="3763" spans="2:20">
      <c r="B3763" s="79"/>
      <c r="C3763" s="79"/>
      <c r="D3763" s="79"/>
      <c r="E3763" s="79"/>
      <c r="F3763" s="79"/>
      <c r="G3763" s="79"/>
      <c r="H3763" s="79"/>
      <c r="I3763" s="79"/>
      <c r="J3763" s="79"/>
      <c r="K3763" s="79"/>
      <c r="L3763" s="79"/>
      <c r="M3763" s="79"/>
      <c r="N3763" s="79"/>
      <c r="O3763" s="79"/>
      <c r="P3763" s="79"/>
      <c r="Q3763" s="79"/>
      <c r="R3763" s="79"/>
      <c r="S3763" s="79"/>
      <c r="T3763" s="79"/>
    </row>
    <row r="3764" spans="2:20">
      <c r="B3764" s="79"/>
      <c r="C3764" s="79"/>
      <c r="D3764" s="79"/>
      <c r="E3764" s="79"/>
      <c r="F3764" s="79"/>
      <c r="G3764" s="79"/>
      <c r="H3764" s="79"/>
      <c r="I3764" s="79"/>
      <c r="J3764" s="79"/>
      <c r="K3764" s="79"/>
      <c r="L3764" s="79"/>
      <c r="M3764" s="79"/>
      <c r="N3764" s="79"/>
      <c r="O3764" s="79"/>
      <c r="P3764" s="79"/>
      <c r="Q3764" s="79"/>
      <c r="R3764" s="79"/>
      <c r="S3764" s="79"/>
      <c r="T3764" s="79"/>
    </row>
    <row r="3765" spans="2:20">
      <c r="B3765" s="79"/>
      <c r="C3765" s="79"/>
      <c r="D3765" s="79"/>
      <c r="E3765" s="79"/>
      <c r="F3765" s="79"/>
      <c r="G3765" s="79"/>
      <c r="H3765" s="79"/>
      <c r="I3765" s="79"/>
      <c r="J3765" s="79"/>
      <c r="K3765" s="79"/>
      <c r="L3765" s="79"/>
      <c r="M3765" s="79"/>
      <c r="N3765" s="79"/>
      <c r="O3765" s="79"/>
      <c r="P3765" s="79"/>
      <c r="Q3765" s="79"/>
      <c r="R3765" s="79"/>
      <c r="S3765" s="79"/>
      <c r="T3765" s="79"/>
    </row>
    <row r="3766" spans="2:20">
      <c r="B3766" s="79"/>
      <c r="C3766" s="79"/>
      <c r="D3766" s="79"/>
      <c r="E3766" s="79"/>
      <c r="F3766" s="79"/>
      <c r="G3766" s="79"/>
      <c r="H3766" s="79"/>
      <c r="I3766" s="79"/>
      <c r="J3766" s="79"/>
      <c r="K3766" s="79"/>
      <c r="L3766" s="79"/>
      <c r="M3766" s="79"/>
      <c r="N3766" s="79"/>
      <c r="O3766" s="79"/>
      <c r="P3766" s="79"/>
      <c r="Q3766" s="79"/>
      <c r="R3766" s="79"/>
      <c r="S3766" s="79"/>
      <c r="T3766" s="79"/>
    </row>
    <row r="3767" spans="2:20">
      <c r="B3767" s="79"/>
      <c r="C3767" s="79"/>
      <c r="D3767" s="79"/>
      <c r="E3767" s="79"/>
      <c r="F3767" s="79"/>
      <c r="G3767" s="79"/>
      <c r="H3767" s="79"/>
      <c r="I3767" s="79"/>
      <c r="J3767" s="79"/>
      <c r="K3767" s="79"/>
      <c r="L3767" s="79"/>
      <c r="M3767" s="79"/>
      <c r="N3767" s="79"/>
      <c r="O3767" s="79"/>
      <c r="P3767" s="79"/>
      <c r="Q3767" s="79"/>
      <c r="R3767" s="79"/>
      <c r="S3767" s="79"/>
      <c r="T3767" s="79"/>
    </row>
    <row r="3768" spans="2:20">
      <c r="B3768" s="79"/>
      <c r="C3768" s="79"/>
      <c r="D3768" s="79"/>
      <c r="E3768" s="79"/>
      <c r="F3768" s="79"/>
      <c r="G3768" s="79"/>
      <c r="H3768" s="79"/>
      <c r="I3768" s="79"/>
      <c r="J3768" s="79"/>
      <c r="K3768" s="79"/>
      <c r="L3768" s="79"/>
      <c r="M3768" s="79"/>
      <c r="N3768" s="79"/>
      <c r="O3768" s="79"/>
      <c r="P3768" s="79"/>
      <c r="Q3768" s="79"/>
      <c r="R3768" s="79"/>
      <c r="S3768" s="79"/>
      <c r="T3768" s="79"/>
    </row>
    <row r="3769" spans="2:20">
      <c r="B3769" s="79"/>
      <c r="C3769" s="79"/>
      <c r="D3769" s="79"/>
      <c r="E3769" s="79"/>
      <c r="F3769" s="79"/>
      <c r="G3769" s="79"/>
      <c r="H3769" s="79"/>
      <c r="I3769" s="79"/>
      <c r="J3769" s="79"/>
      <c r="K3769" s="79"/>
      <c r="L3769" s="79"/>
      <c r="M3769" s="79"/>
      <c r="N3769" s="79"/>
      <c r="O3769" s="79"/>
      <c r="P3769" s="79"/>
      <c r="Q3769" s="79"/>
      <c r="R3769" s="79"/>
      <c r="S3769" s="79"/>
      <c r="T3769" s="79"/>
    </row>
    <row r="3770" spans="2:20">
      <c r="B3770" s="79"/>
      <c r="C3770" s="79"/>
      <c r="D3770" s="79"/>
      <c r="E3770" s="79"/>
      <c r="F3770" s="79"/>
      <c r="G3770" s="79"/>
      <c r="H3770" s="79"/>
      <c r="I3770" s="79"/>
      <c r="J3770" s="79"/>
      <c r="K3770" s="79"/>
      <c r="L3770" s="79"/>
      <c r="M3770" s="79"/>
      <c r="N3770" s="79"/>
      <c r="O3770" s="79"/>
      <c r="P3770" s="79"/>
      <c r="Q3770" s="79"/>
      <c r="R3770" s="79"/>
      <c r="S3770" s="79"/>
      <c r="T3770" s="79"/>
    </row>
    <row r="3771" spans="2:20">
      <c r="B3771" s="79"/>
      <c r="C3771" s="79"/>
      <c r="D3771" s="79"/>
      <c r="E3771" s="79"/>
      <c r="F3771" s="79"/>
      <c r="G3771" s="79"/>
      <c r="H3771" s="79"/>
      <c r="I3771" s="79"/>
      <c r="J3771" s="79"/>
      <c r="K3771" s="79"/>
      <c r="L3771" s="79"/>
      <c r="M3771" s="79"/>
      <c r="N3771" s="79"/>
      <c r="O3771" s="79"/>
      <c r="P3771" s="79"/>
      <c r="Q3771" s="79"/>
      <c r="R3771" s="79"/>
      <c r="S3771" s="79"/>
      <c r="T3771" s="79"/>
    </row>
    <row r="3772" spans="2:20">
      <c r="B3772" s="79"/>
      <c r="C3772" s="79"/>
      <c r="D3772" s="79"/>
      <c r="E3772" s="79"/>
      <c r="F3772" s="79"/>
      <c r="G3772" s="79"/>
      <c r="H3772" s="79"/>
      <c r="I3772" s="79"/>
      <c r="J3772" s="79"/>
      <c r="K3772" s="79"/>
      <c r="L3772" s="79"/>
      <c r="M3772" s="79"/>
      <c r="N3772" s="79"/>
      <c r="O3772" s="79"/>
      <c r="P3772" s="79"/>
      <c r="Q3772" s="79"/>
      <c r="R3772" s="79"/>
      <c r="S3772" s="79"/>
      <c r="T3772" s="79"/>
    </row>
    <row r="3773" spans="2:20">
      <c r="B3773" s="79"/>
      <c r="C3773" s="79"/>
      <c r="D3773" s="79"/>
      <c r="E3773" s="79"/>
      <c r="F3773" s="79"/>
      <c r="G3773" s="79"/>
      <c r="H3773" s="79"/>
      <c r="I3773" s="79"/>
      <c r="J3773" s="79"/>
      <c r="K3773" s="79"/>
      <c r="L3773" s="79"/>
      <c r="M3773" s="79"/>
      <c r="N3773" s="79"/>
      <c r="O3773" s="79"/>
      <c r="P3773" s="79"/>
      <c r="Q3773" s="79"/>
      <c r="R3773" s="79"/>
      <c r="S3773" s="79"/>
      <c r="T3773" s="79"/>
    </row>
    <row r="3774" spans="2:20">
      <c r="B3774" s="79"/>
      <c r="C3774" s="79"/>
      <c r="D3774" s="79"/>
      <c r="E3774" s="79"/>
      <c r="F3774" s="79"/>
      <c r="G3774" s="79"/>
      <c r="H3774" s="79"/>
      <c r="I3774" s="79"/>
      <c r="J3774" s="79"/>
      <c r="K3774" s="79"/>
      <c r="L3774" s="79"/>
      <c r="M3774" s="79"/>
      <c r="N3774" s="79"/>
      <c r="O3774" s="79"/>
      <c r="P3774" s="79"/>
      <c r="Q3774" s="79"/>
      <c r="R3774" s="79"/>
      <c r="S3774" s="79"/>
      <c r="T3774" s="79"/>
    </row>
    <row r="3775" spans="2:20">
      <c r="B3775" s="79"/>
      <c r="C3775" s="79"/>
      <c r="D3775" s="79"/>
      <c r="E3775" s="79"/>
      <c r="F3775" s="79"/>
      <c r="G3775" s="79"/>
      <c r="H3775" s="79"/>
      <c r="I3775" s="79"/>
      <c r="J3775" s="79"/>
      <c r="K3775" s="79"/>
      <c r="L3775" s="79"/>
      <c r="M3775" s="79"/>
      <c r="N3775" s="79"/>
      <c r="O3775" s="79"/>
      <c r="P3775" s="79"/>
      <c r="Q3775" s="79"/>
      <c r="R3775" s="79"/>
      <c r="S3775" s="79"/>
      <c r="T3775" s="79"/>
    </row>
    <row r="3776" spans="2:20">
      <c r="B3776" s="79"/>
      <c r="C3776" s="79"/>
      <c r="D3776" s="79"/>
      <c r="E3776" s="79"/>
      <c r="F3776" s="79"/>
      <c r="G3776" s="79"/>
      <c r="H3776" s="79"/>
      <c r="I3776" s="79"/>
      <c r="J3776" s="79"/>
      <c r="K3776" s="79"/>
      <c r="L3776" s="79"/>
      <c r="M3776" s="79"/>
      <c r="N3776" s="79"/>
      <c r="O3776" s="79"/>
      <c r="P3776" s="79"/>
      <c r="Q3776" s="79"/>
      <c r="R3776" s="79"/>
      <c r="S3776" s="79"/>
      <c r="T3776" s="79"/>
    </row>
    <row r="3777" spans="2:20">
      <c r="B3777" s="79"/>
      <c r="C3777" s="79"/>
      <c r="D3777" s="79"/>
      <c r="E3777" s="79"/>
      <c r="F3777" s="79"/>
      <c r="G3777" s="79"/>
      <c r="H3777" s="79"/>
      <c r="I3777" s="79"/>
      <c r="J3777" s="79"/>
      <c r="K3777" s="79"/>
      <c r="L3777" s="79"/>
      <c r="M3777" s="79"/>
      <c r="N3777" s="79"/>
      <c r="O3777" s="79"/>
      <c r="P3777" s="79"/>
      <c r="Q3777" s="79"/>
      <c r="R3777" s="79"/>
      <c r="S3777" s="79"/>
      <c r="T3777" s="79"/>
    </row>
    <row r="3778" spans="2:20">
      <c r="B3778" s="79"/>
      <c r="C3778" s="79"/>
      <c r="D3778" s="79"/>
      <c r="E3778" s="79"/>
      <c r="F3778" s="79"/>
      <c r="G3778" s="79"/>
      <c r="H3778" s="79"/>
      <c r="I3778" s="79"/>
      <c r="J3778" s="79"/>
      <c r="K3778" s="79"/>
      <c r="L3778" s="79"/>
      <c r="M3778" s="79"/>
      <c r="N3778" s="79"/>
      <c r="O3778" s="79"/>
      <c r="P3778" s="79"/>
      <c r="Q3778" s="79"/>
      <c r="R3778" s="79"/>
      <c r="S3778" s="79"/>
      <c r="T3778" s="79"/>
    </row>
    <row r="3779" spans="2:20">
      <c r="B3779" s="79"/>
      <c r="C3779" s="79"/>
      <c r="D3779" s="79"/>
      <c r="E3779" s="79"/>
      <c r="F3779" s="79"/>
      <c r="G3779" s="79"/>
      <c r="H3779" s="79"/>
      <c r="I3779" s="79"/>
      <c r="J3779" s="79"/>
      <c r="K3779" s="79"/>
      <c r="L3779" s="79"/>
      <c r="M3779" s="79"/>
      <c r="N3779" s="79"/>
      <c r="O3779" s="79"/>
      <c r="P3779" s="79"/>
      <c r="Q3779" s="79"/>
      <c r="R3779" s="79"/>
      <c r="S3779" s="79"/>
      <c r="T3779" s="79"/>
    </row>
    <row r="3780" spans="2:20">
      <c r="B3780" s="79"/>
      <c r="C3780" s="79"/>
      <c r="D3780" s="79"/>
      <c r="E3780" s="79"/>
      <c r="F3780" s="79"/>
      <c r="G3780" s="79"/>
      <c r="H3780" s="79"/>
      <c r="I3780" s="79"/>
      <c r="J3780" s="79"/>
      <c r="K3780" s="79"/>
      <c r="L3780" s="79"/>
      <c r="M3780" s="79"/>
      <c r="N3780" s="79"/>
      <c r="O3780" s="79"/>
      <c r="P3780" s="79"/>
      <c r="Q3780" s="79"/>
      <c r="R3780" s="79"/>
      <c r="S3780" s="79"/>
      <c r="T3780" s="79"/>
    </row>
    <row r="3781" spans="2:20">
      <c r="B3781" s="79"/>
      <c r="C3781" s="79"/>
      <c r="D3781" s="79"/>
      <c r="E3781" s="79"/>
      <c r="F3781" s="79"/>
      <c r="G3781" s="79"/>
      <c r="H3781" s="79"/>
      <c r="I3781" s="79"/>
      <c r="J3781" s="79"/>
      <c r="K3781" s="79"/>
      <c r="L3781" s="79"/>
      <c r="M3781" s="79"/>
      <c r="N3781" s="79"/>
      <c r="O3781" s="79"/>
      <c r="P3781" s="79"/>
      <c r="Q3781" s="79"/>
      <c r="R3781" s="79"/>
      <c r="S3781" s="79"/>
      <c r="T3781" s="79"/>
    </row>
    <row r="3782" spans="2:20">
      <c r="B3782" s="79"/>
      <c r="C3782" s="79"/>
      <c r="D3782" s="79"/>
      <c r="E3782" s="79"/>
      <c r="F3782" s="79"/>
      <c r="G3782" s="79"/>
      <c r="H3782" s="79"/>
      <c r="I3782" s="79"/>
      <c r="J3782" s="79"/>
      <c r="K3782" s="79"/>
      <c r="L3782" s="79"/>
      <c r="M3782" s="79"/>
      <c r="N3782" s="79"/>
      <c r="O3782" s="79"/>
      <c r="P3782" s="79"/>
      <c r="Q3782" s="79"/>
      <c r="R3782" s="79"/>
      <c r="S3782" s="79"/>
      <c r="T3782" s="79"/>
    </row>
    <row r="3783" spans="2:20">
      <c r="B3783" s="79"/>
      <c r="C3783" s="79"/>
      <c r="D3783" s="79"/>
      <c r="E3783" s="79"/>
      <c r="F3783" s="79"/>
      <c r="G3783" s="79"/>
      <c r="H3783" s="79"/>
      <c r="I3783" s="79"/>
      <c r="J3783" s="79"/>
      <c r="K3783" s="79"/>
      <c r="L3783" s="79"/>
      <c r="M3783" s="79"/>
      <c r="N3783" s="79"/>
      <c r="O3783" s="79"/>
      <c r="P3783" s="79"/>
      <c r="Q3783" s="79"/>
      <c r="R3783" s="79"/>
      <c r="S3783" s="79"/>
      <c r="T3783" s="79"/>
    </row>
    <row r="3784" spans="2:20">
      <c r="B3784" s="79"/>
      <c r="C3784" s="79"/>
      <c r="D3784" s="79"/>
      <c r="E3784" s="79"/>
      <c r="F3784" s="79"/>
      <c r="G3784" s="79"/>
      <c r="H3784" s="79"/>
      <c r="I3784" s="79"/>
      <c r="J3784" s="79"/>
      <c r="K3784" s="79"/>
      <c r="L3784" s="79"/>
      <c r="M3784" s="79"/>
      <c r="N3784" s="79"/>
      <c r="O3784" s="79"/>
      <c r="P3784" s="79"/>
      <c r="Q3784" s="79"/>
      <c r="R3784" s="79"/>
      <c r="S3784" s="79"/>
      <c r="T3784" s="79"/>
    </row>
    <row r="3785" spans="2:20">
      <c r="B3785" s="79"/>
      <c r="C3785" s="79"/>
      <c r="D3785" s="79"/>
      <c r="E3785" s="79"/>
      <c r="F3785" s="79"/>
      <c r="G3785" s="79"/>
      <c r="H3785" s="79"/>
      <c r="I3785" s="79"/>
      <c r="J3785" s="79"/>
      <c r="K3785" s="79"/>
      <c r="L3785" s="79"/>
      <c r="M3785" s="79"/>
      <c r="N3785" s="79"/>
      <c r="O3785" s="79"/>
      <c r="P3785" s="79"/>
      <c r="Q3785" s="79"/>
      <c r="R3785" s="79"/>
      <c r="S3785" s="79"/>
      <c r="T3785" s="79"/>
    </row>
    <row r="3786" spans="2:20">
      <c r="B3786" s="79"/>
      <c r="C3786" s="79"/>
      <c r="D3786" s="79"/>
      <c r="E3786" s="79"/>
      <c r="F3786" s="79"/>
      <c r="G3786" s="79"/>
      <c r="H3786" s="79"/>
      <c r="I3786" s="79"/>
      <c r="J3786" s="79"/>
      <c r="K3786" s="79"/>
      <c r="L3786" s="79"/>
      <c r="M3786" s="79"/>
      <c r="N3786" s="79"/>
      <c r="O3786" s="79"/>
      <c r="P3786" s="79"/>
      <c r="Q3786" s="79"/>
      <c r="R3786" s="79"/>
      <c r="S3786" s="79"/>
      <c r="T3786" s="79"/>
    </row>
    <row r="3787" spans="2:20">
      <c r="B3787" s="79"/>
      <c r="C3787" s="79"/>
      <c r="D3787" s="79"/>
      <c r="E3787" s="79"/>
      <c r="F3787" s="79"/>
      <c r="G3787" s="79"/>
      <c r="H3787" s="79"/>
      <c r="I3787" s="79"/>
      <c r="J3787" s="79"/>
      <c r="K3787" s="79"/>
      <c r="L3787" s="79"/>
      <c r="M3787" s="79"/>
      <c r="N3787" s="79"/>
      <c r="O3787" s="79"/>
      <c r="P3787" s="79"/>
      <c r="Q3787" s="79"/>
      <c r="R3787" s="79"/>
      <c r="S3787" s="79"/>
      <c r="T3787" s="79"/>
    </row>
    <row r="3788" spans="2:20">
      <c r="B3788" s="79"/>
      <c r="C3788" s="79"/>
      <c r="D3788" s="79"/>
      <c r="E3788" s="79"/>
      <c r="F3788" s="79"/>
      <c r="G3788" s="79"/>
      <c r="H3788" s="79"/>
      <c r="I3788" s="79"/>
      <c r="J3788" s="79"/>
      <c r="K3788" s="79"/>
      <c r="L3788" s="79"/>
      <c r="M3788" s="79"/>
      <c r="N3788" s="79"/>
      <c r="O3788" s="79"/>
      <c r="P3788" s="79"/>
      <c r="Q3788" s="79"/>
      <c r="R3788" s="79"/>
      <c r="S3788" s="79"/>
      <c r="T3788" s="79"/>
    </row>
    <row r="3789" spans="2:20">
      <c r="B3789" s="79"/>
      <c r="C3789" s="79"/>
      <c r="D3789" s="79"/>
      <c r="E3789" s="79"/>
      <c r="F3789" s="79"/>
      <c r="G3789" s="79"/>
      <c r="H3789" s="79"/>
      <c r="I3789" s="79"/>
      <c r="J3789" s="79"/>
      <c r="K3789" s="79"/>
      <c r="L3789" s="79"/>
      <c r="M3789" s="79"/>
      <c r="N3789" s="79"/>
      <c r="O3789" s="79"/>
      <c r="P3789" s="79"/>
      <c r="Q3789" s="79"/>
      <c r="R3789" s="79"/>
      <c r="S3789" s="79"/>
      <c r="T3789" s="79"/>
    </row>
    <row r="3790" spans="2:20">
      <c r="B3790" s="79"/>
      <c r="C3790" s="79"/>
      <c r="D3790" s="79"/>
      <c r="E3790" s="79"/>
      <c r="F3790" s="79"/>
      <c r="G3790" s="79"/>
      <c r="H3790" s="79"/>
      <c r="I3790" s="79"/>
      <c r="J3790" s="79"/>
      <c r="K3790" s="79"/>
      <c r="L3790" s="79"/>
      <c r="M3790" s="79"/>
      <c r="N3790" s="79"/>
      <c r="O3790" s="79"/>
      <c r="P3790" s="79"/>
      <c r="Q3790" s="79"/>
      <c r="R3790" s="79"/>
      <c r="S3790" s="79"/>
      <c r="T3790" s="79"/>
    </row>
    <row r="3791" spans="2:20">
      <c r="B3791" s="79"/>
      <c r="C3791" s="79"/>
      <c r="D3791" s="79"/>
      <c r="E3791" s="79"/>
      <c r="F3791" s="79"/>
      <c r="G3791" s="79"/>
      <c r="H3791" s="79"/>
      <c r="I3791" s="79"/>
      <c r="J3791" s="79"/>
      <c r="K3791" s="79"/>
      <c r="L3791" s="79"/>
      <c r="M3791" s="79"/>
      <c r="N3791" s="79"/>
      <c r="O3791" s="79"/>
      <c r="P3791" s="79"/>
      <c r="Q3791" s="79"/>
      <c r="R3791" s="79"/>
      <c r="S3791" s="79"/>
      <c r="T3791" s="79"/>
    </row>
    <row r="3792" spans="2:20">
      <c r="B3792" s="79"/>
      <c r="C3792" s="79"/>
      <c r="D3792" s="79"/>
      <c r="E3792" s="79"/>
      <c r="F3792" s="79"/>
      <c r="G3792" s="79"/>
      <c r="H3792" s="79"/>
      <c r="I3792" s="79"/>
      <c r="J3792" s="79"/>
      <c r="K3792" s="79"/>
      <c r="L3792" s="79"/>
      <c r="M3792" s="79"/>
      <c r="N3792" s="79"/>
      <c r="O3792" s="79"/>
      <c r="P3792" s="79"/>
      <c r="Q3792" s="79"/>
      <c r="R3792" s="79"/>
      <c r="S3792" s="79"/>
      <c r="T3792" s="79"/>
    </row>
    <row r="3793" spans="2:20">
      <c r="B3793" s="79"/>
      <c r="C3793" s="79"/>
      <c r="D3793" s="79"/>
      <c r="E3793" s="79"/>
      <c r="F3793" s="79"/>
      <c r="G3793" s="79"/>
      <c r="H3793" s="79"/>
      <c r="I3793" s="79"/>
      <c r="J3793" s="79"/>
      <c r="K3793" s="79"/>
      <c r="L3793" s="79"/>
      <c r="M3793" s="79"/>
      <c r="N3793" s="79"/>
      <c r="O3793" s="79"/>
      <c r="P3793" s="79"/>
      <c r="Q3793" s="79"/>
      <c r="R3793" s="79"/>
      <c r="S3793" s="79"/>
      <c r="T3793" s="79"/>
    </row>
    <row r="3794" spans="2:20">
      <c r="B3794" s="79"/>
      <c r="C3794" s="79"/>
      <c r="D3794" s="79"/>
      <c r="E3794" s="79"/>
      <c r="F3794" s="79"/>
      <c r="G3794" s="79"/>
      <c r="H3794" s="79"/>
      <c r="I3794" s="79"/>
      <c r="J3794" s="79"/>
      <c r="K3794" s="79"/>
      <c r="L3794" s="79"/>
      <c r="M3794" s="79"/>
      <c r="N3794" s="79"/>
      <c r="O3794" s="79"/>
      <c r="P3794" s="79"/>
      <c r="Q3794" s="79"/>
      <c r="R3794" s="79"/>
      <c r="S3794" s="79"/>
      <c r="T3794" s="79"/>
    </row>
    <row r="3795" spans="2:20">
      <c r="B3795" s="79"/>
      <c r="C3795" s="79"/>
      <c r="D3795" s="79"/>
      <c r="E3795" s="79"/>
      <c r="F3795" s="79"/>
      <c r="G3795" s="79"/>
      <c r="H3795" s="79"/>
      <c r="I3795" s="79"/>
      <c r="J3795" s="79"/>
      <c r="K3795" s="79"/>
      <c r="L3795" s="79"/>
      <c r="M3795" s="79"/>
      <c r="N3795" s="79"/>
      <c r="O3795" s="79"/>
      <c r="P3795" s="79"/>
      <c r="Q3795" s="79"/>
      <c r="R3795" s="79"/>
      <c r="S3795" s="79"/>
      <c r="T3795" s="79"/>
    </row>
    <row r="3796" spans="2:20">
      <c r="B3796" s="79"/>
      <c r="C3796" s="79"/>
      <c r="D3796" s="79"/>
      <c r="E3796" s="79"/>
      <c r="F3796" s="79"/>
      <c r="G3796" s="79"/>
      <c r="H3796" s="79"/>
      <c r="I3796" s="79"/>
      <c r="J3796" s="79"/>
      <c r="K3796" s="79"/>
      <c r="L3796" s="79"/>
      <c r="M3796" s="79"/>
      <c r="N3796" s="79"/>
      <c r="O3796" s="79"/>
      <c r="P3796" s="79"/>
      <c r="Q3796" s="79"/>
      <c r="R3796" s="79"/>
      <c r="S3796" s="79"/>
      <c r="T3796" s="79"/>
    </row>
    <row r="3797" spans="2:20">
      <c r="B3797" s="79"/>
      <c r="C3797" s="79"/>
      <c r="D3797" s="79"/>
      <c r="E3797" s="79"/>
      <c r="F3797" s="79"/>
      <c r="G3797" s="79"/>
      <c r="H3797" s="79"/>
      <c r="I3797" s="79"/>
      <c r="J3797" s="79"/>
      <c r="K3797" s="79"/>
      <c r="L3797" s="79"/>
      <c r="M3797" s="79"/>
      <c r="N3797" s="79"/>
      <c r="O3797" s="79"/>
      <c r="P3797" s="79"/>
      <c r="Q3797" s="79"/>
      <c r="R3797" s="79"/>
      <c r="S3797" s="79"/>
      <c r="T3797" s="79"/>
    </row>
    <row r="3798" spans="2:20">
      <c r="B3798" s="79"/>
      <c r="C3798" s="79"/>
      <c r="D3798" s="79"/>
      <c r="E3798" s="79"/>
      <c r="F3798" s="79"/>
      <c r="G3798" s="79"/>
      <c r="H3798" s="79"/>
      <c r="I3798" s="79"/>
      <c r="J3798" s="79"/>
      <c r="K3798" s="79"/>
      <c r="L3798" s="79"/>
      <c r="M3798" s="79"/>
      <c r="N3798" s="79"/>
      <c r="O3798" s="79"/>
      <c r="P3798" s="79"/>
      <c r="Q3798" s="79"/>
      <c r="R3798" s="79"/>
      <c r="S3798" s="79"/>
      <c r="T3798" s="79"/>
    </row>
    <row r="3799" spans="2:20">
      <c r="B3799" s="79"/>
      <c r="C3799" s="79"/>
      <c r="D3799" s="79"/>
      <c r="E3799" s="79"/>
      <c r="F3799" s="79"/>
      <c r="G3799" s="79"/>
      <c r="H3799" s="79"/>
      <c r="I3799" s="79"/>
      <c r="J3799" s="79"/>
      <c r="K3799" s="79"/>
      <c r="L3799" s="79"/>
      <c r="M3799" s="79"/>
      <c r="N3799" s="79"/>
      <c r="O3799" s="79"/>
      <c r="P3799" s="79"/>
      <c r="Q3799" s="79"/>
      <c r="R3799" s="79"/>
      <c r="S3799" s="79"/>
      <c r="T3799" s="79"/>
    </row>
    <row r="3800" spans="2:20">
      <c r="B3800" s="79"/>
      <c r="C3800" s="79"/>
      <c r="D3800" s="79"/>
      <c r="E3800" s="79"/>
      <c r="F3800" s="79"/>
      <c r="G3800" s="79"/>
      <c r="H3800" s="79"/>
      <c r="I3800" s="79"/>
      <c r="J3800" s="79"/>
      <c r="K3800" s="79"/>
      <c r="L3800" s="79"/>
      <c r="M3800" s="79"/>
      <c r="N3800" s="79"/>
      <c r="O3800" s="79"/>
      <c r="P3800" s="79"/>
      <c r="Q3800" s="79"/>
      <c r="R3800" s="79"/>
      <c r="S3800" s="79"/>
      <c r="T3800" s="79"/>
    </row>
    <row r="3801" spans="2:20">
      <c r="B3801" s="79"/>
      <c r="C3801" s="79"/>
      <c r="D3801" s="79"/>
      <c r="E3801" s="79"/>
      <c r="F3801" s="79"/>
      <c r="G3801" s="79"/>
      <c r="H3801" s="79"/>
      <c r="I3801" s="79"/>
      <c r="J3801" s="79"/>
      <c r="K3801" s="79"/>
      <c r="L3801" s="79"/>
      <c r="M3801" s="79"/>
      <c r="N3801" s="79"/>
      <c r="O3801" s="79"/>
      <c r="P3801" s="79"/>
      <c r="Q3801" s="79"/>
      <c r="R3801" s="79"/>
      <c r="S3801" s="79"/>
      <c r="T3801" s="79"/>
    </row>
    <row r="3802" spans="2:20">
      <c r="B3802" s="79"/>
      <c r="C3802" s="79"/>
      <c r="D3802" s="79"/>
      <c r="E3802" s="79"/>
      <c r="F3802" s="79"/>
      <c r="G3802" s="79"/>
      <c r="H3802" s="79"/>
      <c r="I3802" s="79"/>
      <c r="J3802" s="79"/>
      <c r="K3802" s="79"/>
      <c r="L3802" s="79"/>
      <c r="M3802" s="79"/>
      <c r="N3802" s="79"/>
      <c r="O3802" s="79"/>
      <c r="P3802" s="79"/>
      <c r="Q3802" s="79"/>
      <c r="R3802" s="79"/>
      <c r="S3802" s="79"/>
      <c r="T3802" s="79"/>
    </row>
    <row r="3803" spans="2:20">
      <c r="B3803" s="79"/>
      <c r="C3803" s="79"/>
      <c r="D3803" s="79"/>
      <c r="E3803" s="79"/>
      <c r="F3803" s="79"/>
      <c r="G3803" s="79"/>
      <c r="H3803" s="79"/>
      <c r="I3803" s="79"/>
      <c r="J3803" s="79"/>
      <c r="K3803" s="79"/>
      <c r="L3803" s="79"/>
      <c r="M3803" s="79"/>
      <c r="N3803" s="79"/>
      <c r="O3803" s="79"/>
      <c r="P3803" s="79"/>
      <c r="Q3803" s="79"/>
      <c r="R3803" s="79"/>
      <c r="S3803" s="79"/>
      <c r="T3803" s="79"/>
    </row>
    <row r="3804" spans="2:20">
      <c r="B3804" s="79"/>
      <c r="C3804" s="79"/>
      <c r="D3804" s="79"/>
      <c r="E3804" s="79"/>
      <c r="F3804" s="79"/>
      <c r="G3804" s="79"/>
      <c r="H3804" s="79"/>
      <c r="I3804" s="79"/>
      <c r="J3804" s="79"/>
      <c r="K3804" s="79"/>
      <c r="L3804" s="79"/>
      <c r="M3804" s="79"/>
      <c r="N3804" s="79"/>
      <c r="O3804" s="79"/>
      <c r="P3804" s="79"/>
      <c r="Q3804" s="79"/>
      <c r="R3804" s="79"/>
      <c r="S3804" s="79"/>
      <c r="T3804" s="79"/>
    </row>
    <row r="3805" spans="2:20">
      <c r="B3805" s="79"/>
      <c r="C3805" s="79"/>
      <c r="D3805" s="79"/>
      <c r="E3805" s="79"/>
      <c r="F3805" s="79"/>
      <c r="G3805" s="79"/>
      <c r="H3805" s="79"/>
      <c r="I3805" s="79"/>
      <c r="J3805" s="79"/>
      <c r="K3805" s="79"/>
      <c r="L3805" s="79"/>
      <c r="M3805" s="79"/>
      <c r="N3805" s="79"/>
      <c r="O3805" s="79"/>
      <c r="P3805" s="79"/>
      <c r="Q3805" s="79"/>
      <c r="R3805" s="79"/>
      <c r="S3805" s="79"/>
      <c r="T3805" s="79"/>
    </row>
    <row r="3806" spans="2:20">
      <c r="B3806" s="79"/>
      <c r="C3806" s="79"/>
      <c r="D3806" s="79"/>
      <c r="E3806" s="79"/>
      <c r="F3806" s="79"/>
      <c r="G3806" s="79"/>
      <c r="H3806" s="79"/>
      <c r="I3806" s="79"/>
      <c r="J3806" s="79"/>
      <c r="K3806" s="79"/>
      <c r="L3806" s="79"/>
      <c r="M3806" s="79"/>
      <c r="N3806" s="79"/>
      <c r="O3806" s="79"/>
      <c r="P3806" s="79"/>
      <c r="Q3806" s="79"/>
      <c r="R3806" s="79"/>
      <c r="S3806" s="79"/>
      <c r="T3806" s="79"/>
    </row>
    <row r="3807" spans="2:20">
      <c r="B3807" s="79"/>
      <c r="C3807" s="79"/>
      <c r="D3807" s="79"/>
      <c r="E3807" s="79"/>
      <c r="F3807" s="79"/>
      <c r="G3807" s="79"/>
      <c r="H3807" s="79"/>
      <c r="I3807" s="79"/>
      <c r="J3807" s="79"/>
      <c r="K3807" s="79"/>
      <c r="L3807" s="79"/>
      <c r="M3807" s="79"/>
      <c r="N3807" s="79"/>
      <c r="O3807" s="79"/>
      <c r="P3807" s="79"/>
      <c r="Q3807" s="79"/>
      <c r="R3807" s="79"/>
      <c r="S3807" s="79"/>
      <c r="T3807" s="79"/>
    </row>
    <row r="3808" spans="2:20">
      <c r="B3808" s="79"/>
      <c r="C3808" s="79"/>
      <c r="D3808" s="79"/>
      <c r="E3808" s="79"/>
      <c r="F3808" s="79"/>
      <c r="G3808" s="79"/>
      <c r="H3808" s="79"/>
      <c r="I3808" s="79"/>
      <c r="J3808" s="79"/>
      <c r="K3808" s="79"/>
      <c r="L3808" s="79"/>
      <c r="M3808" s="79"/>
      <c r="N3808" s="79"/>
      <c r="O3808" s="79"/>
      <c r="P3808" s="79"/>
      <c r="Q3808" s="79"/>
      <c r="R3808" s="79"/>
      <c r="S3808" s="79"/>
      <c r="T3808" s="79"/>
    </row>
    <row r="3809" spans="2:20">
      <c r="B3809" s="79"/>
      <c r="C3809" s="79"/>
      <c r="D3809" s="79"/>
      <c r="E3809" s="79"/>
      <c r="F3809" s="79"/>
      <c r="G3809" s="79"/>
      <c r="H3809" s="79"/>
      <c r="I3809" s="79"/>
      <c r="J3809" s="79"/>
      <c r="K3809" s="79"/>
      <c r="L3809" s="79"/>
      <c r="M3809" s="79"/>
      <c r="N3809" s="79"/>
      <c r="O3809" s="79"/>
      <c r="P3809" s="79"/>
      <c r="Q3809" s="79"/>
      <c r="R3809" s="79"/>
      <c r="S3809" s="79"/>
      <c r="T3809" s="79"/>
    </row>
    <row r="3810" spans="2:20">
      <c r="B3810" s="79"/>
      <c r="C3810" s="79"/>
      <c r="D3810" s="79"/>
      <c r="E3810" s="79"/>
      <c r="F3810" s="79"/>
      <c r="G3810" s="79"/>
      <c r="H3810" s="79"/>
      <c r="I3810" s="79"/>
      <c r="J3810" s="79"/>
      <c r="K3810" s="79"/>
      <c r="L3810" s="79"/>
      <c r="M3810" s="79"/>
      <c r="N3810" s="79"/>
      <c r="O3810" s="79"/>
      <c r="P3810" s="79"/>
      <c r="Q3810" s="79"/>
      <c r="R3810" s="79"/>
      <c r="S3810" s="79"/>
      <c r="T3810" s="79"/>
    </row>
    <row r="3811" spans="2:20">
      <c r="B3811" s="79"/>
      <c r="C3811" s="79"/>
      <c r="D3811" s="79"/>
      <c r="E3811" s="79"/>
      <c r="F3811" s="79"/>
      <c r="G3811" s="79"/>
      <c r="H3811" s="79"/>
      <c r="I3811" s="79"/>
      <c r="J3811" s="79"/>
      <c r="K3811" s="79"/>
      <c r="L3811" s="79"/>
      <c r="M3811" s="79"/>
      <c r="N3811" s="79"/>
      <c r="O3811" s="79"/>
      <c r="P3811" s="79"/>
      <c r="Q3811" s="79"/>
      <c r="R3811" s="79"/>
      <c r="S3811" s="79"/>
      <c r="T3811" s="79"/>
    </row>
    <row r="3812" spans="2:20">
      <c r="B3812" s="79"/>
      <c r="C3812" s="79"/>
      <c r="D3812" s="79"/>
      <c r="E3812" s="79"/>
      <c r="F3812" s="79"/>
      <c r="G3812" s="79"/>
      <c r="H3812" s="79"/>
      <c r="I3812" s="79"/>
      <c r="J3812" s="79"/>
      <c r="K3812" s="79"/>
      <c r="L3812" s="79"/>
      <c r="M3812" s="79"/>
      <c r="N3812" s="79"/>
      <c r="O3812" s="79"/>
      <c r="P3812" s="79"/>
      <c r="Q3812" s="79"/>
      <c r="R3812" s="79"/>
      <c r="S3812" s="79"/>
      <c r="T3812" s="79"/>
    </row>
    <row r="3813" spans="2:20">
      <c r="B3813" s="79"/>
      <c r="C3813" s="79"/>
      <c r="D3813" s="79"/>
      <c r="E3813" s="79"/>
      <c r="F3813" s="79"/>
      <c r="G3813" s="79"/>
      <c r="H3813" s="79"/>
      <c r="I3813" s="79"/>
      <c r="J3813" s="79"/>
      <c r="K3813" s="79"/>
      <c r="L3813" s="79"/>
      <c r="M3813" s="79"/>
      <c r="N3813" s="79"/>
      <c r="O3813" s="79"/>
      <c r="P3813" s="79"/>
      <c r="Q3813" s="79"/>
      <c r="R3813" s="79"/>
      <c r="S3813" s="79"/>
      <c r="T3813" s="79"/>
    </row>
    <row r="3814" spans="2:20">
      <c r="B3814" s="79"/>
      <c r="C3814" s="79"/>
      <c r="D3814" s="79"/>
      <c r="E3814" s="79"/>
      <c r="F3814" s="79"/>
      <c r="G3814" s="79"/>
      <c r="H3814" s="79"/>
      <c r="I3814" s="79"/>
      <c r="J3814" s="79"/>
      <c r="K3814" s="79"/>
      <c r="L3814" s="79"/>
      <c r="M3814" s="79"/>
      <c r="N3814" s="79"/>
      <c r="O3814" s="79"/>
      <c r="P3814" s="79"/>
      <c r="Q3814" s="79"/>
      <c r="R3814" s="79"/>
      <c r="S3814" s="79"/>
      <c r="T3814" s="79"/>
    </row>
    <row r="3815" spans="2:20">
      <c r="B3815" s="79"/>
      <c r="C3815" s="79"/>
      <c r="D3815" s="79"/>
      <c r="E3815" s="79"/>
      <c r="F3815" s="79"/>
      <c r="G3815" s="79"/>
      <c r="H3815" s="79"/>
      <c r="I3815" s="79"/>
      <c r="J3815" s="79"/>
      <c r="K3815" s="79"/>
      <c r="L3815" s="79"/>
      <c r="M3815" s="79"/>
      <c r="N3815" s="79"/>
      <c r="O3815" s="79"/>
      <c r="P3815" s="79"/>
      <c r="Q3815" s="79"/>
      <c r="R3815" s="79"/>
      <c r="S3815" s="79"/>
      <c r="T3815" s="79"/>
    </row>
    <row r="3816" spans="2:20">
      <c r="B3816" s="79"/>
      <c r="C3816" s="79"/>
      <c r="D3816" s="79"/>
      <c r="E3816" s="79"/>
      <c r="F3816" s="79"/>
      <c r="G3816" s="79"/>
      <c r="H3816" s="79"/>
      <c r="I3816" s="79"/>
      <c r="J3816" s="79"/>
      <c r="K3816" s="79"/>
      <c r="L3816" s="79"/>
      <c r="M3816" s="79"/>
      <c r="N3816" s="79"/>
      <c r="O3816" s="79"/>
      <c r="P3816" s="79"/>
      <c r="Q3816" s="79"/>
      <c r="R3816" s="79"/>
      <c r="S3816" s="79"/>
      <c r="T3816" s="79"/>
    </row>
    <row r="3817" spans="2:20">
      <c r="B3817" s="79"/>
      <c r="C3817" s="79"/>
      <c r="D3817" s="79"/>
      <c r="E3817" s="79"/>
      <c r="F3817" s="79"/>
      <c r="G3817" s="79"/>
      <c r="H3817" s="79"/>
      <c r="I3817" s="79"/>
      <c r="J3817" s="79"/>
      <c r="K3817" s="79"/>
      <c r="L3817" s="79"/>
      <c r="M3817" s="79"/>
      <c r="N3817" s="79"/>
      <c r="O3817" s="79"/>
      <c r="P3817" s="79"/>
      <c r="Q3817" s="79"/>
      <c r="R3817" s="79"/>
      <c r="S3817" s="79"/>
      <c r="T3817" s="79"/>
    </row>
    <row r="3818" spans="2:20">
      <c r="B3818" s="79"/>
      <c r="C3818" s="79"/>
      <c r="D3818" s="79"/>
      <c r="E3818" s="79"/>
      <c r="F3818" s="79"/>
      <c r="G3818" s="79"/>
      <c r="H3818" s="79"/>
      <c r="I3818" s="79"/>
      <c r="J3818" s="79"/>
      <c r="K3818" s="79"/>
      <c r="L3818" s="79"/>
      <c r="M3818" s="79"/>
      <c r="N3818" s="79"/>
      <c r="O3818" s="79"/>
      <c r="P3818" s="79"/>
      <c r="Q3818" s="79"/>
      <c r="R3818" s="79"/>
      <c r="S3818" s="79"/>
      <c r="T3818" s="79"/>
    </row>
    <row r="3819" spans="2:20">
      <c r="B3819" s="79"/>
      <c r="C3819" s="79"/>
      <c r="D3819" s="79"/>
      <c r="E3819" s="79"/>
      <c r="F3819" s="79"/>
      <c r="G3819" s="79"/>
      <c r="H3819" s="79"/>
      <c r="I3819" s="79"/>
      <c r="J3819" s="79"/>
      <c r="K3819" s="79"/>
      <c r="L3819" s="79"/>
      <c r="M3819" s="79"/>
      <c r="N3819" s="79"/>
      <c r="O3819" s="79"/>
      <c r="P3819" s="79"/>
      <c r="Q3819" s="79"/>
      <c r="R3819" s="79"/>
      <c r="S3819" s="79"/>
      <c r="T3819" s="79"/>
    </row>
    <row r="3820" spans="2:20">
      <c r="B3820" s="79"/>
      <c r="C3820" s="79"/>
      <c r="D3820" s="79"/>
      <c r="E3820" s="79"/>
      <c r="F3820" s="79"/>
      <c r="G3820" s="79"/>
      <c r="H3820" s="79"/>
      <c r="I3820" s="79"/>
      <c r="J3820" s="79"/>
      <c r="K3820" s="79"/>
      <c r="L3820" s="79"/>
      <c r="M3820" s="79"/>
      <c r="N3820" s="79"/>
      <c r="O3820" s="79"/>
      <c r="P3820" s="79"/>
      <c r="Q3820" s="79"/>
      <c r="R3820" s="79"/>
      <c r="S3820" s="79"/>
      <c r="T3820" s="79"/>
    </row>
    <row r="3821" spans="2:20">
      <c r="B3821" s="79"/>
      <c r="C3821" s="79"/>
      <c r="D3821" s="79"/>
      <c r="E3821" s="79"/>
      <c r="F3821" s="79"/>
      <c r="G3821" s="79"/>
      <c r="H3821" s="79"/>
      <c r="I3821" s="79"/>
      <c r="J3821" s="79"/>
      <c r="K3821" s="79"/>
      <c r="L3821" s="79"/>
      <c r="M3821" s="79"/>
      <c r="N3821" s="79"/>
      <c r="O3821" s="79"/>
      <c r="P3821" s="79"/>
      <c r="Q3821" s="79"/>
      <c r="R3821" s="79"/>
      <c r="S3821" s="79"/>
      <c r="T3821" s="79"/>
    </row>
    <row r="3822" spans="2:20">
      <c r="B3822" s="79"/>
      <c r="C3822" s="79"/>
      <c r="D3822" s="79"/>
      <c r="E3822" s="79"/>
      <c r="F3822" s="79"/>
      <c r="G3822" s="79"/>
      <c r="H3822" s="79"/>
      <c r="I3822" s="79"/>
      <c r="J3822" s="79"/>
      <c r="K3822" s="79"/>
      <c r="L3822" s="79"/>
      <c r="M3822" s="79"/>
      <c r="N3822" s="79"/>
      <c r="O3822" s="79"/>
      <c r="P3822" s="79"/>
      <c r="Q3822" s="79"/>
      <c r="R3822" s="79"/>
      <c r="S3822" s="79"/>
      <c r="T3822" s="79"/>
    </row>
    <row r="3823" spans="2:20">
      <c r="B3823" s="79"/>
      <c r="C3823" s="79"/>
      <c r="D3823" s="79"/>
      <c r="E3823" s="79"/>
      <c r="F3823" s="79"/>
      <c r="G3823" s="79"/>
      <c r="H3823" s="79"/>
      <c r="I3823" s="79"/>
      <c r="J3823" s="79"/>
      <c r="K3823" s="79"/>
      <c r="L3823" s="79"/>
      <c r="M3823" s="79"/>
      <c r="N3823" s="79"/>
      <c r="O3823" s="79"/>
      <c r="P3823" s="79"/>
      <c r="Q3823" s="79"/>
      <c r="R3823" s="79"/>
      <c r="S3823" s="79"/>
      <c r="T3823" s="79"/>
    </row>
    <row r="3824" spans="2:20">
      <c r="B3824" s="79"/>
      <c r="C3824" s="79"/>
      <c r="D3824" s="79"/>
      <c r="E3824" s="79"/>
      <c r="F3824" s="79"/>
      <c r="G3824" s="79"/>
      <c r="H3824" s="79"/>
      <c r="I3824" s="79"/>
      <c r="J3824" s="79"/>
      <c r="K3824" s="79"/>
      <c r="L3824" s="79"/>
      <c r="M3824" s="79"/>
      <c r="N3824" s="79"/>
      <c r="O3824" s="79"/>
      <c r="P3824" s="79"/>
      <c r="Q3824" s="79"/>
      <c r="R3824" s="79"/>
      <c r="S3824" s="79"/>
      <c r="T3824" s="79"/>
    </row>
    <row r="3825" spans="2:20">
      <c r="B3825" s="79"/>
      <c r="C3825" s="79"/>
      <c r="D3825" s="79"/>
      <c r="E3825" s="79"/>
      <c r="F3825" s="79"/>
      <c r="G3825" s="79"/>
      <c r="H3825" s="79"/>
      <c r="I3825" s="79"/>
      <c r="J3825" s="79"/>
      <c r="K3825" s="79"/>
      <c r="L3825" s="79"/>
      <c r="M3825" s="79"/>
      <c r="N3825" s="79"/>
      <c r="O3825" s="79"/>
      <c r="P3825" s="79"/>
      <c r="Q3825" s="79"/>
      <c r="R3825" s="79"/>
      <c r="S3825" s="79"/>
      <c r="T3825" s="79"/>
    </row>
    <row r="3826" spans="2:20">
      <c r="B3826" s="79"/>
      <c r="C3826" s="79"/>
      <c r="D3826" s="79"/>
      <c r="E3826" s="79"/>
      <c r="F3826" s="79"/>
      <c r="G3826" s="79"/>
      <c r="H3826" s="79"/>
      <c r="I3826" s="79"/>
      <c r="J3826" s="79"/>
      <c r="K3826" s="79"/>
      <c r="L3826" s="79"/>
      <c r="M3826" s="79"/>
      <c r="N3826" s="79"/>
      <c r="O3826" s="79"/>
      <c r="P3826" s="79"/>
      <c r="Q3826" s="79"/>
      <c r="R3826" s="79"/>
      <c r="S3826" s="79"/>
      <c r="T3826" s="79"/>
    </row>
    <row r="3827" spans="2:20">
      <c r="B3827" s="79"/>
      <c r="C3827" s="79"/>
      <c r="D3827" s="79"/>
      <c r="E3827" s="79"/>
      <c r="F3827" s="79"/>
      <c r="G3827" s="79"/>
      <c r="H3827" s="79"/>
      <c r="I3827" s="79"/>
      <c r="J3827" s="79"/>
      <c r="K3827" s="79"/>
      <c r="L3827" s="79"/>
      <c r="M3827" s="79"/>
      <c r="N3827" s="79"/>
      <c r="O3827" s="79"/>
      <c r="P3827" s="79"/>
      <c r="Q3827" s="79"/>
      <c r="R3827" s="79"/>
      <c r="S3827" s="79"/>
      <c r="T3827" s="79"/>
    </row>
    <row r="3828" spans="2:20">
      <c r="B3828" s="79"/>
      <c r="C3828" s="79"/>
      <c r="D3828" s="79"/>
      <c r="E3828" s="79"/>
      <c r="F3828" s="79"/>
      <c r="G3828" s="79"/>
      <c r="H3828" s="79"/>
      <c r="I3828" s="79"/>
      <c r="J3828" s="79"/>
      <c r="K3828" s="79"/>
      <c r="L3828" s="79"/>
      <c r="M3828" s="79"/>
      <c r="N3828" s="79"/>
      <c r="O3828" s="79"/>
      <c r="P3828" s="79"/>
      <c r="Q3828" s="79"/>
      <c r="R3828" s="79"/>
      <c r="S3828" s="79"/>
      <c r="T3828" s="79"/>
    </row>
    <row r="3829" spans="2:20">
      <c r="B3829" s="79"/>
      <c r="C3829" s="79"/>
      <c r="D3829" s="79"/>
      <c r="E3829" s="79"/>
      <c r="F3829" s="79"/>
      <c r="G3829" s="79"/>
      <c r="H3829" s="79"/>
      <c r="I3829" s="79"/>
      <c r="J3829" s="79"/>
      <c r="K3829" s="79"/>
      <c r="L3829" s="79"/>
      <c r="M3829" s="79"/>
      <c r="N3829" s="79"/>
      <c r="O3829" s="79"/>
      <c r="P3829" s="79"/>
      <c r="Q3829" s="79"/>
      <c r="R3829" s="79"/>
      <c r="S3829" s="79"/>
      <c r="T3829" s="79"/>
    </row>
    <row r="3830" spans="2:20">
      <c r="B3830" s="79"/>
      <c r="C3830" s="79"/>
      <c r="D3830" s="79"/>
      <c r="E3830" s="79"/>
      <c r="F3830" s="79"/>
      <c r="G3830" s="79"/>
      <c r="H3830" s="79"/>
      <c r="I3830" s="79"/>
      <c r="J3830" s="79"/>
      <c r="K3830" s="79"/>
      <c r="L3830" s="79"/>
      <c r="M3830" s="79"/>
      <c r="N3830" s="79"/>
      <c r="O3830" s="79"/>
      <c r="P3830" s="79"/>
      <c r="Q3830" s="79"/>
      <c r="R3830" s="79"/>
      <c r="S3830" s="79"/>
      <c r="T3830" s="79"/>
    </row>
    <row r="3831" spans="2:20">
      <c r="B3831" s="79"/>
      <c r="C3831" s="79"/>
      <c r="D3831" s="79"/>
      <c r="E3831" s="79"/>
      <c r="F3831" s="79"/>
      <c r="G3831" s="79"/>
      <c r="H3831" s="79"/>
      <c r="I3831" s="79"/>
      <c r="J3831" s="79"/>
      <c r="K3831" s="79"/>
      <c r="L3831" s="79"/>
      <c r="M3831" s="79"/>
      <c r="N3831" s="79"/>
      <c r="O3831" s="79"/>
      <c r="P3831" s="79"/>
      <c r="Q3831" s="79"/>
      <c r="R3831" s="79"/>
      <c r="S3831" s="79"/>
      <c r="T3831" s="79"/>
    </row>
    <row r="3832" spans="2:20">
      <c r="B3832" s="79"/>
      <c r="C3832" s="79"/>
      <c r="D3832" s="79"/>
      <c r="E3832" s="79"/>
      <c r="F3832" s="79"/>
      <c r="G3832" s="79"/>
      <c r="H3832" s="79"/>
      <c r="I3832" s="79"/>
      <c r="J3832" s="79"/>
      <c r="K3832" s="79"/>
      <c r="L3832" s="79"/>
      <c r="M3832" s="79"/>
      <c r="N3832" s="79"/>
      <c r="O3832" s="79"/>
      <c r="P3832" s="79"/>
      <c r="Q3832" s="79"/>
      <c r="R3832" s="79"/>
      <c r="S3832" s="79"/>
      <c r="T3832" s="79"/>
    </row>
    <row r="3833" spans="2:20">
      <c r="B3833" s="79"/>
      <c r="C3833" s="79"/>
      <c r="D3833" s="79"/>
      <c r="E3833" s="79"/>
      <c r="F3833" s="79"/>
      <c r="G3833" s="79"/>
      <c r="H3833" s="79"/>
      <c r="I3833" s="79"/>
      <c r="J3833" s="79"/>
      <c r="K3833" s="79"/>
      <c r="L3833" s="79"/>
      <c r="M3833" s="79"/>
      <c r="N3833" s="79"/>
      <c r="O3833" s="79"/>
      <c r="P3833" s="79"/>
      <c r="Q3833" s="79"/>
      <c r="R3833" s="79"/>
      <c r="S3833" s="79"/>
      <c r="T3833" s="79"/>
    </row>
    <row r="3834" spans="2:20">
      <c r="B3834" s="79"/>
      <c r="C3834" s="79"/>
      <c r="D3834" s="79"/>
      <c r="E3834" s="79"/>
      <c r="F3834" s="79"/>
      <c r="G3834" s="79"/>
      <c r="H3834" s="79"/>
      <c r="I3834" s="79"/>
      <c r="J3834" s="79"/>
      <c r="K3834" s="79"/>
      <c r="L3834" s="79"/>
      <c r="M3834" s="79"/>
      <c r="N3834" s="79"/>
      <c r="O3834" s="79"/>
      <c r="P3834" s="79"/>
      <c r="Q3834" s="79"/>
      <c r="R3834" s="79"/>
      <c r="S3834" s="79"/>
      <c r="T3834" s="79"/>
    </row>
    <row r="3835" spans="2:20">
      <c r="B3835" s="79"/>
      <c r="C3835" s="79"/>
      <c r="D3835" s="79"/>
      <c r="E3835" s="79"/>
      <c r="F3835" s="79"/>
      <c r="G3835" s="79"/>
      <c r="H3835" s="79"/>
      <c r="I3835" s="79"/>
      <c r="J3835" s="79"/>
      <c r="K3835" s="79"/>
      <c r="L3835" s="79"/>
      <c r="M3835" s="79"/>
      <c r="N3835" s="79"/>
      <c r="O3835" s="79"/>
      <c r="P3835" s="79"/>
      <c r="Q3835" s="79"/>
      <c r="R3835" s="79"/>
      <c r="S3835" s="79"/>
      <c r="T3835" s="79"/>
    </row>
    <row r="3836" spans="2:20">
      <c r="B3836" s="79"/>
      <c r="C3836" s="79"/>
      <c r="D3836" s="79"/>
      <c r="E3836" s="79"/>
      <c r="F3836" s="79"/>
      <c r="G3836" s="79"/>
      <c r="H3836" s="79"/>
      <c r="I3836" s="79"/>
      <c r="J3836" s="79"/>
      <c r="K3836" s="79"/>
      <c r="L3836" s="79"/>
      <c r="M3836" s="79"/>
      <c r="N3836" s="79"/>
      <c r="O3836" s="79"/>
      <c r="P3836" s="79"/>
      <c r="Q3836" s="79"/>
      <c r="R3836" s="79"/>
      <c r="S3836" s="79"/>
      <c r="T3836" s="79"/>
    </row>
    <row r="3837" spans="2:20">
      <c r="B3837" s="79"/>
      <c r="C3837" s="79"/>
      <c r="D3837" s="79"/>
      <c r="E3837" s="79"/>
      <c r="F3837" s="79"/>
      <c r="G3837" s="79"/>
      <c r="H3837" s="79"/>
      <c r="I3837" s="79"/>
      <c r="J3837" s="79"/>
      <c r="K3837" s="79"/>
      <c r="L3837" s="79"/>
      <c r="M3837" s="79"/>
      <c r="N3837" s="79"/>
      <c r="O3837" s="79"/>
      <c r="P3837" s="79"/>
      <c r="Q3837" s="79"/>
      <c r="R3837" s="79"/>
      <c r="S3837" s="79"/>
      <c r="T3837" s="79"/>
    </row>
    <row r="3838" spans="2:20">
      <c r="B3838" s="79"/>
      <c r="C3838" s="79"/>
      <c r="D3838" s="79"/>
      <c r="E3838" s="79"/>
      <c r="F3838" s="79"/>
      <c r="G3838" s="79"/>
      <c r="H3838" s="79"/>
      <c r="I3838" s="79"/>
      <c r="J3838" s="79"/>
      <c r="K3838" s="79"/>
      <c r="L3838" s="79"/>
      <c r="M3838" s="79"/>
      <c r="N3838" s="79"/>
      <c r="O3838" s="79"/>
      <c r="P3838" s="79"/>
      <c r="Q3838" s="79"/>
      <c r="R3838" s="79"/>
      <c r="S3838" s="79"/>
      <c r="T3838" s="79"/>
    </row>
    <row r="3839" spans="2:20">
      <c r="B3839" s="79"/>
      <c r="C3839" s="79"/>
      <c r="D3839" s="79"/>
      <c r="E3839" s="79"/>
      <c r="F3839" s="79"/>
      <c r="G3839" s="79"/>
      <c r="H3839" s="79"/>
      <c r="I3839" s="79"/>
      <c r="J3839" s="79"/>
      <c r="K3839" s="79"/>
      <c r="L3839" s="79"/>
      <c r="M3839" s="79"/>
      <c r="N3839" s="79"/>
      <c r="O3839" s="79"/>
      <c r="P3839" s="79"/>
      <c r="Q3839" s="79"/>
      <c r="R3839" s="79"/>
      <c r="S3839" s="79"/>
      <c r="T3839" s="79"/>
    </row>
    <row r="3840" spans="2:20">
      <c r="B3840" s="79"/>
      <c r="C3840" s="79"/>
      <c r="D3840" s="79"/>
      <c r="E3840" s="79"/>
      <c r="F3840" s="79"/>
      <c r="G3840" s="79"/>
      <c r="H3840" s="79"/>
      <c r="I3840" s="79"/>
      <c r="J3840" s="79"/>
      <c r="K3840" s="79"/>
      <c r="L3840" s="79"/>
      <c r="M3840" s="79"/>
      <c r="N3840" s="79"/>
      <c r="O3840" s="79"/>
      <c r="P3840" s="79"/>
      <c r="Q3840" s="79"/>
      <c r="R3840" s="79"/>
      <c r="S3840" s="79"/>
      <c r="T3840" s="79"/>
    </row>
    <row r="3841" spans="2:20">
      <c r="B3841" s="79"/>
      <c r="C3841" s="79"/>
      <c r="D3841" s="79"/>
      <c r="E3841" s="79"/>
      <c r="F3841" s="79"/>
      <c r="G3841" s="79"/>
      <c r="H3841" s="79"/>
      <c r="I3841" s="79"/>
      <c r="J3841" s="79"/>
      <c r="K3841" s="79"/>
      <c r="L3841" s="79"/>
      <c r="M3841" s="79"/>
      <c r="N3841" s="79"/>
      <c r="O3841" s="79"/>
      <c r="P3841" s="79"/>
      <c r="Q3841" s="79"/>
      <c r="R3841" s="79"/>
      <c r="S3841" s="79"/>
      <c r="T3841" s="79"/>
    </row>
    <row r="3842" spans="2:20">
      <c r="B3842" s="79"/>
      <c r="C3842" s="79"/>
      <c r="D3842" s="79"/>
      <c r="E3842" s="79"/>
      <c r="F3842" s="79"/>
      <c r="G3842" s="79"/>
      <c r="H3842" s="79"/>
      <c r="I3842" s="79"/>
      <c r="J3842" s="79"/>
      <c r="K3842" s="79"/>
      <c r="L3842" s="79"/>
      <c r="M3842" s="79"/>
      <c r="N3842" s="79"/>
      <c r="O3842" s="79"/>
      <c r="P3842" s="79"/>
      <c r="Q3842" s="79"/>
      <c r="R3842" s="79"/>
      <c r="S3842" s="79"/>
      <c r="T3842" s="79"/>
    </row>
    <row r="3843" spans="2:20">
      <c r="B3843" s="79"/>
      <c r="C3843" s="79"/>
      <c r="D3843" s="79"/>
      <c r="E3843" s="79"/>
      <c r="F3843" s="79"/>
      <c r="G3843" s="79"/>
      <c r="H3843" s="79"/>
      <c r="I3843" s="79"/>
      <c r="J3843" s="79"/>
      <c r="K3843" s="79"/>
      <c r="L3843" s="79"/>
      <c r="M3843" s="79"/>
      <c r="N3843" s="79"/>
      <c r="O3843" s="79"/>
      <c r="P3843" s="79"/>
      <c r="Q3843" s="79"/>
      <c r="R3843" s="79"/>
      <c r="S3843" s="79"/>
      <c r="T3843" s="79"/>
    </row>
    <row r="3844" spans="2:20">
      <c r="B3844" s="79"/>
      <c r="C3844" s="79"/>
      <c r="D3844" s="79"/>
      <c r="E3844" s="79"/>
      <c r="F3844" s="79"/>
      <c r="G3844" s="79"/>
      <c r="H3844" s="79"/>
      <c r="I3844" s="79"/>
      <c r="J3844" s="79"/>
      <c r="K3844" s="79"/>
      <c r="L3844" s="79"/>
      <c r="M3844" s="79"/>
      <c r="N3844" s="79"/>
      <c r="O3844" s="79"/>
      <c r="P3844" s="79"/>
      <c r="Q3844" s="79"/>
      <c r="R3844" s="79"/>
      <c r="S3844" s="79"/>
      <c r="T3844" s="79"/>
    </row>
    <row r="3845" spans="2:20">
      <c r="B3845" s="79"/>
      <c r="C3845" s="79"/>
      <c r="D3845" s="79"/>
      <c r="E3845" s="79"/>
      <c r="F3845" s="79"/>
      <c r="G3845" s="79"/>
      <c r="H3845" s="79"/>
      <c r="I3845" s="79"/>
      <c r="J3845" s="79"/>
      <c r="K3845" s="79"/>
      <c r="L3845" s="79"/>
      <c r="M3845" s="79"/>
      <c r="N3845" s="79"/>
      <c r="O3845" s="79"/>
      <c r="P3845" s="79"/>
      <c r="Q3845" s="79"/>
      <c r="R3845" s="79"/>
      <c r="S3845" s="79"/>
      <c r="T3845" s="79"/>
    </row>
    <row r="3846" spans="2:20">
      <c r="B3846" s="79"/>
      <c r="C3846" s="79"/>
      <c r="D3846" s="79"/>
      <c r="E3846" s="79"/>
      <c r="F3846" s="79"/>
      <c r="G3846" s="79"/>
      <c r="H3846" s="79"/>
      <c r="I3846" s="79"/>
      <c r="J3846" s="79"/>
      <c r="K3846" s="79"/>
      <c r="L3846" s="79"/>
      <c r="M3846" s="79"/>
      <c r="N3846" s="79"/>
      <c r="O3846" s="79"/>
      <c r="P3846" s="79"/>
      <c r="Q3846" s="79"/>
      <c r="R3846" s="79"/>
      <c r="S3846" s="79"/>
      <c r="T3846" s="79"/>
    </row>
    <row r="3847" spans="2:20">
      <c r="B3847" s="79"/>
      <c r="C3847" s="79"/>
      <c r="D3847" s="79"/>
      <c r="E3847" s="79"/>
      <c r="F3847" s="79"/>
      <c r="G3847" s="79"/>
      <c r="H3847" s="79"/>
      <c r="I3847" s="79"/>
      <c r="J3847" s="79"/>
      <c r="K3847" s="79"/>
      <c r="L3847" s="79"/>
      <c r="M3847" s="79"/>
      <c r="N3847" s="79"/>
      <c r="O3847" s="79"/>
      <c r="P3847" s="79"/>
      <c r="Q3847" s="79"/>
      <c r="R3847" s="79"/>
      <c r="S3847" s="79"/>
      <c r="T3847" s="79"/>
    </row>
    <row r="3848" spans="2:20">
      <c r="B3848" s="79"/>
      <c r="C3848" s="79"/>
      <c r="D3848" s="79"/>
      <c r="E3848" s="79"/>
      <c r="F3848" s="79"/>
      <c r="G3848" s="79"/>
      <c r="H3848" s="79"/>
      <c r="I3848" s="79"/>
      <c r="J3848" s="79"/>
      <c r="K3848" s="79"/>
      <c r="L3848" s="79"/>
      <c r="M3848" s="79"/>
      <c r="N3848" s="79"/>
      <c r="O3848" s="79"/>
      <c r="P3848" s="79"/>
      <c r="Q3848" s="79"/>
      <c r="R3848" s="79"/>
      <c r="S3848" s="79"/>
      <c r="T3848" s="79"/>
    </row>
    <row r="3849" spans="2:20">
      <c r="B3849" s="79"/>
      <c r="C3849" s="79"/>
      <c r="D3849" s="79"/>
      <c r="E3849" s="79"/>
      <c r="F3849" s="79"/>
      <c r="G3849" s="79"/>
      <c r="H3849" s="79"/>
      <c r="I3849" s="79"/>
      <c r="J3849" s="79"/>
      <c r="K3849" s="79"/>
      <c r="L3849" s="79"/>
      <c r="M3849" s="79"/>
      <c r="N3849" s="79"/>
      <c r="O3849" s="79"/>
      <c r="P3849" s="79"/>
      <c r="Q3849" s="79"/>
      <c r="R3849" s="79"/>
      <c r="S3849" s="79"/>
      <c r="T3849" s="79"/>
    </row>
    <row r="3850" spans="2:20">
      <c r="B3850" s="79"/>
      <c r="C3850" s="79"/>
      <c r="D3850" s="79"/>
      <c r="E3850" s="79"/>
      <c r="F3850" s="79"/>
      <c r="G3850" s="79"/>
      <c r="H3850" s="79"/>
      <c r="I3850" s="79"/>
      <c r="J3850" s="79"/>
      <c r="K3850" s="79"/>
      <c r="L3850" s="79"/>
      <c r="M3850" s="79"/>
      <c r="N3850" s="79"/>
      <c r="O3850" s="79"/>
      <c r="P3850" s="79"/>
      <c r="Q3850" s="79"/>
      <c r="R3850" s="79"/>
      <c r="S3850" s="79"/>
      <c r="T3850" s="79"/>
    </row>
    <row r="3851" spans="2:20">
      <c r="B3851" s="79"/>
      <c r="C3851" s="79"/>
      <c r="D3851" s="79"/>
      <c r="E3851" s="79"/>
      <c r="F3851" s="79"/>
      <c r="G3851" s="79"/>
      <c r="H3851" s="79"/>
      <c r="I3851" s="79"/>
      <c r="J3851" s="79"/>
      <c r="K3851" s="79"/>
      <c r="L3851" s="79"/>
      <c r="M3851" s="79"/>
      <c r="N3851" s="79"/>
      <c r="O3851" s="79"/>
      <c r="P3851" s="79"/>
      <c r="Q3851" s="79"/>
      <c r="R3851" s="79"/>
      <c r="S3851" s="79"/>
      <c r="T3851" s="79"/>
    </row>
    <row r="3852" spans="2:20">
      <c r="B3852" s="79"/>
      <c r="C3852" s="79"/>
      <c r="D3852" s="79"/>
      <c r="E3852" s="79"/>
      <c r="F3852" s="79"/>
      <c r="G3852" s="79"/>
      <c r="H3852" s="79"/>
      <c r="I3852" s="79"/>
      <c r="J3852" s="79"/>
      <c r="K3852" s="79"/>
      <c r="L3852" s="79"/>
      <c r="M3852" s="79"/>
      <c r="N3852" s="79"/>
      <c r="O3852" s="79"/>
      <c r="P3852" s="79"/>
      <c r="Q3852" s="79"/>
      <c r="R3852" s="79"/>
      <c r="S3852" s="79"/>
      <c r="T3852" s="79"/>
    </row>
    <row r="3853" spans="2:20">
      <c r="B3853" s="79"/>
      <c r="C3853" s="79"/>
      <c r="D3853" s="79"/>
      <c r="E3853" s="79"/>
      <c r="F3853" s="79"/>
      <c r="G3853" s="79"/>
      <c r="H3853" s="79"/>
      <c r="I3853" s="79"/>
      <c r="J3853" s="79"/>
      <c r="K3853" s="79"/>
      <c r="L3853" s="79"/>
      <c r="M3853" s="79"/>
      <c r="N3853" s="79"/>
      <c r="O3853" s="79"/>
      <c r="P3853" s="79"/>
      <c r="Q3853" s="79"/>
      <c r="R3853" s="79"/>
      <c r="S3853" s="79"/>
      <c r="T3853" s="79"/>
    </row>
    <row r="3854" spans="2:20">
      <c r="B3854" s="79"/>
      <c r="C3854" s="79"/>
      <c r="D3854" s="79"/>
      <c r="E3854" s="79"/>
      <c r="F3854" s="79"/>
      <c r="G3854" s="79"/>
      <c r="H3854" s="79"/>
      <c r="I3854" s="79"/>
      <c r="J3854" s="79"/>
      <c r="K3854" s="79"/>
      <c r="L3854" s="79"/>
      <c r="M3854" s="79"/>
      <c r="N3854" s="79"/>
      <c r="O3854" s="79"/>
      <c r="P3854" s="79"/>
      <c r="Q3854" s="79"/>
      <c r="R3854" s="79"/>
      <c r="S3854" s="79"/>
      <c r="T3854" s="79"/>
    </row>
    <row r="3855" spans="2:20">
      <c r="B3855" s="79"/>
      <c r="C3855" s="79"/>
      <c r="D3855" s="79"/>
      <c r="E3855" s="79"/>
      <c r="F3855" s="79"/>
      <c r="G3855" s="79"/>
      <c r="H3855" s="79"/>
      <c r="I3855" s="79"/>
      <c r="J3855" s="79"/>
      <c r="K3855" s="79"/>
      <c r="L3855" s="79"/>
      <c r="M3855" s="79"/>
      <c r="N3855" s="79"/>
      <c r="O3855" s="79"/>
      <c r="P3855" s="79"/>
      <c r="Q3855" s="79"/>
      <c r="R3855" s="79"/>
      <c r="S3855" s="79"/>
      <c r="T3855" s="79"/>
    </row>
    <row r="3856" spans="2:20">
      <c r="B3856" s="79"/>
      <c r="C3856" s="79"/>
      <c r="D3856" s="79"/>
      <c r="E3856" s="79"/>
      <c r="F3856" s="79"/>
      <c r="G3856" s="79"/>
      <c r="H3856" s="79"/>
      <c r="I3856" s="79"/>
      <c r="J3856" s="79"/>
      <c r="K3856" s="79"/>
      <c r="L3856" s="79"/>
      <c r="M3856" s="79"/>
      <c r="N3856" s="79"/>
      <c r="O3856" s="79"/>
      <c r="P3856" s="79"/>
      <c r="Q3856" s="79"/>
      <c r="R3856" s="79"/>
      <c r="S3856" s="79"/>
      <c r="T3856" s="79"/>
    </row>
    <row r="3857" spans="2:20">
      <c r="B3857" s="79"/>
      <c r="C3857" s="79"/>
      <c r="D3857" s="79"/>
      <c r="E3857" s="79"/>
      <c r="F3857" s="79"/>
      <c r="G3857" s="79"/>
      <c r="H3857" s="79"/>
      <c r="I3857" s="79"/>
      <c r="J3857" s="79"/>
      <c r="K3857" s="79"/>
      <c r="L3857" s="79"/>
      <c r="M3857" s="79"/>
      <c r="N3857" s="79"/>
      <c r="O3857" s="79"/>
      <c r="P3857" s="79"/>
      <c r="Q3857" s="79"/>
      <c r="R3857" s="79"/>
      <c r="S3857" s="79"/>
      <c r="T3857" s="79"/>
    </row>
    <row r="3858" spans="2:20">
      <c r="B3858" s="79"/>
      <c r="C3858" s="79"/>
      <c r="D3858" s="79"/>
      <c r="E3858" s="79"/>
      <c r="F3858" s="79"/>
      <c r="G3858" s="79"/>
      <c r="H3858" s="79"/>
      <c r="I3858" s="79"/>
      <c r="J3858" s="79"/>
      <c r="K3858" s="79"/>
      <c r="L3858" s="79"/>
      <c r="M3858" s="79"/>
      <c r="N3858" s="79"/>
      <c r="O3858" s="79"/>
      <c r="P3858" s="79"/>
      <c r="Q3858" s="79"/>
      <c r="R3858" s="79"/>
      <c r="S3858" s="79"/>
      <c r="T3858" s="79"/>
    </row>
    <row r="3859" spans="2:20">
      <c r="B3859" s="79"/>
      <c r="C3859" s="79"/>
      <c r="D3859" s="79"/>
      <c r="E3859" s="79"/>
      <c r="F3859" s="79"/>
      <c r="G3859" s="79"/>
      <c r="H3859" s="79"/>
      <c r="I3859" s="79"/>
      <c r="J3859" s="79"/>
      <c r="K3859" s="79"/>
      <c r="L3859" s="79"/>
      <c r="M3859" s="79"/>
      <c r="N3859" s="79"/>
      <c r="O3859" s="79"/>
      <c r="P3859" s="79"/>
      <c r="Q3859" s="79"/>
      <c r="R3859" s="79"/>
      <c r="S3859" s="79"/>
      <c r="T3859" s="79"/>
    </row>
    <row r="3860" spans="2:20">
      <c r="B3860" s="79"/>
      <c r="C3860" s="79"/>
      <c r="D3860" s="79"/>
      <c r="E3860" s="79"/>
      <c r="F3860" s="79"/>
      <c r="G3860" s="79"/>
      <c r="H3860" s="79"/>
      <c r="I3860" s="79"/>
      <c r="J3860" s="79"/>
      <c r="K3860" s="79"/>
      <c r="L3860" s="79"/>
      <c r="M3860" s="79"/>
      <c r="N3860" s="79"/>
      <c r="O3860" s="79"/>
      <c r="P3860" s="79"/>
      <c r="Q3860" s="79"/>
      <c r="R3860" s="79"/>
      <c r="S3860" s="79"/>
      <c r="T3860" s="79"/>
    </row>
    <row r="3861" spans="2:20">
      <c r="B3861" s="79"/>
      <c r="C3861" s="79"/>
      <c r="D3861" s="79"/>
      <c r="E3861" s="79"/>
      <c r="F3861" s="79"/>
      <c r="G3861" s="79"/>
      <c r="H3861" s="79"/>
      <c r="I3861" s="79"/>
      <c r="J3861" s="79"/>
      <c r="K3861" s="79"/>
      <c r="L3861" s="79"/>
      <c r="M3861" s="79"/>
      <c r="N3861" s="79"/>
      <c r="O3861" s="79"/>
      <c r="P3861" s="79"/>
      <c r="Q3861" s="79"/>
      <c r="R3861" s="79"/>
      <c r="S3861" s="79"/>
      <c r="T3861" s="79"/>
    </row>
    <row r="3862" spans="2:20">
      <c r="B3862" s="79"/>
      <c r="C3862" s="79"/>
      <c r="D3862" s="79"/>
      <c r="E3862" s="79"/>
      <c r="F3862" s="79"/>
      <c r="G3862" s="79"/>
      <c r="H3862" s="79"/>
      <c r="I3862" s="79"/>
      <c r="J3862" s="79"/>
      <c r="K3862" s="79"/>
      <c r="L3862" s="79"/>
      <c r="M3862" s="79"/>
      <c r="N3862" s="79"/>
      <c r="O3862" s="79"/>
      <c r="P3862" s="79"/>
      <c r="Q3862" s="79"/>
      <c r="R3862" s="79"/>
      <c r="S3862" s="79"/>
      <c r="T3862" s="79"/>
    </row>
    <row r="3863" spans="2:20">
      <c r="B3863" s="79"/>
      <c r="C3863" s="79"/>
      <c r="D3863" s="79"/>
      <c r="E3863" s="79"/>
      <c r="F3863" s="79"/>
      <c r="G3863" s="79"/>
      <c r="H3863" s="79"/>
      <c r="I3863" s="79"/>
      <c r="J3863" s="79"/>
      <c r="K3863" s="79"/>
      <c r="L3863" s="79"/>
      <c r="M3863" s="79"/>
      <c r="N3863" s="79"/>
      <c r="O3863" s="79"/>
      <c r="P3863" s="79"/>
      <c r="Q3863" s="79"/>
      <c r="R3863" s="79"/>
      <c r="S3863" s="79"/>
      <c r="T3863" s="79"/>
    </row>
    <row r="3864" spans="2:20">
      <c r="B3864" s="79"/>
      <c r="C3864" s="79"/>
      <c r="D3864" s="79"/>
      <c r="E3864" s="79"/>
      <c r="F3864" s="79"/>
      <c r="G3864" s="79"/>
      <c r="H3864" s="79"/>
      <c r="I3864" s="79"/>
      <c r="J3864" s="79"/>
      <c r="K3864" s="79"/>
      <c r="L3864" s="79"/>
      <c r="M3864" s="79"/>
      <c r="N3864" s="79"/>
      <c r="O3864" s="79"/>
      <c r="P3864" s="79"/>
      <c r="Q3864" s="79"/>
      <c r="R3864" s="79"/>
      <c r="S3864" s="79"/>
      <c r="T3864" s="79"/>
    </row>
    <row r="3865" spans="2:20">
      <c r="B3865" s="79"/>
      <c r="C3865" s="79"/>
      <c r="D3865" s="79"/>
      <c r="E3865" s="79"/>
      <c r="F3865" s="79"/>
      <c r="G3865" s="79"/>
      <c r="H3865" s="79"/>
      <c r="I3865" s="79"/>
      <c r="J3865" s="79"/>
      <c r="K3865" s="79"/>
      <c r="L3865" s="79"/>
      <c r="M3865" s="79"/>
      <c r="N3865" s="79"/>
      <c r="O3865" s="79"/>
      <c r="P3865" s="79"/>
      <c r="Q3865" s="79"/>
      <c r="R3865" s="79"/>
      <c r="S3865" s="79"/>
      <c r="T3865" s="79"/>
    </row>
    <row r="3866" spans="2:20">
      <c r="B3866" s="79"/>
      <c r="C3866" s="79"/>
      <c r="D3866" s="79"/>
      <c r="E3866" s="79"/>
      <c r="F3866" s="79"/>
      <c r="G3866" s="79"/>
      <c r="H3866" s="79"/>
      <c r="I3866" s="79"/>
      <c r="J3866" s="79"/>
      <c r="K3866" s="79"/>
      <c r="L3866" s="79"/>
      <c r="M3866" s="79"/>
      <c r="N3866" s="79"/>
      <c r="O3866" s="79"/>
      <c r="P3866" s="79"/>
      <c r="Q3866" s="79"/>
      <c r="R3866" s="79"/>
      <c r="S3866" s="79"/>
      <c r="T3866" s="79"/>
    </row>
    <row r="3867" spans="2:20">
      <c r="B3867" s="79"/>
      <c r="C3867" s="79"/>
      <c r="D3867" s="79"/>
      <c r="E3867" s="79"/>
      <c r="F3867" s="79"/>
      <c r="G3867" s="79"/>
      <c r="H3867" s="79"/>
      <c r="I3867" s="79"/>
      <c r="J3867" s="79"/>
      <c r="K3867" s="79"/>
      <c r="L3867" s="79"/>
      <c r="M3867" s="79"/>
      <c r="N3867" s="79"/>
      <c r="O3867" s="79"/>
      <c r="P3867" s="79"/>
      <c r="Q3867" s="79"/>
      <c r="R3867" s="79"/>
      <c r="S3867" s="79"/>
      <c r="T3867" s="79"/>
    </row>
    <row r="3868" spans="2:20">
      <c r="B3868" s="79"/>
      <c r="C3868" s="79"/>
      <c r="D3868" s="79"/>
      <c r="E3868" s="79"/>
      <c r="F3868" s="79"/>
      <c r="G3868" s="79"/>
      <c r="H3868" s="79"/>
      <c r="I3868" s="79"/>
      <c r="J3868" s="79"/>
      <c r="K3868" s="79"/>
      <c r="L3868" s="79"/>
      <c r="M3868" s="79"/>
      <c r="N3868" s="79"/>
      <c r="O3868" s="79"/>
      <c r="P3868" s="79"/>
      <c r="Q3868" s="79"/>
      <c r="R3868" s="79"/>
      <c r="S3868" s="79"/>
      <c r="T3868" s="79"/>
    </row>
    <row r="3869" spans="2:20">
      <c r="B3869" s="79"/>
      <c r="C3869" s="79"/>
      <c r="D3869" s="79"/>
      <c r="E3869" s="79"/>
      <c r="F3869" s="79"/>
      <c r="G3869" s="79"/>
      <c r="H3869" s="79"/>
      <c r="I3869" s="79"/>
      <c r="J3869" s="79"/>
      <c r="K3869" s="79"/>
      <c r="L3869" s="79"/>
      <c r="M3869" s="79"/>
      <c r="N3869" s="79"/>
      <c r="O3869" s="79"/>
      <c r="P3869" s="79"/>
      <c r="Q3869" s="79"/>
      <c r="R3869" s="79"/>
      <c r="S3869" s="79"/>
      <c r="T3869" s="79"/>
    </row>
    <row r="3870" spans="2:20">
      <c r="B3870" s="79"/>
      <c r="C3870" s="79"/>
      <c r="D3870" s="79"/>
      <c r="E3870" s="79"/>
      <c r="F3870" s="79"/>
      <c r="G3870" s="79"/>
      <c r="H3870" s="79"/>
      <c r="I3870" s="79"/>
      <c r="J3870" s="79"/>
      <c r="K3870" s="79"/>
      <c r="L3870" s="79"/>
      <c r="M3870" s="79"/>
      <c r="N3870" s="79"/>
      <c r="O3870" s="79"/>
      <c r="P3870" s="79"/>
      <c r="Q3870" s="79"/>
      <c r="R3870" s="79"/>
      <c r="S3870" s="79"/>
      <c r="T3870" s="79"/>
    </row>
    <row r="3871" spans="2:20">
      <c r="B3871" s="79"/>
      <c r="C3871" s="79"/>
      <c r="D3871" s="79"/>
      <c r="E3871" s="79"/>
      <c r="F3871" s="79"/>
      <c r="G3871" s="79"/>
      <c r="H3871" s="79"/>
      <c r="I3871" s="79"/>
      <c r="J3871" s="79"/>
      <c r="K3871" s="79"/>
      <c r="L3871" s="79"/>
      <c r="M3871" s="79"/>
      <c r="N3871" s="79"/>
      <c r="O3871" s="79"/>
      <c r="P3871" s="79"/>
      <c r="Q3871" s="79"/>
      <c r="R3871" s="79"/>
      <c r="S3871" s="79"/>
      <c r="T3871" s="79"/>
    </row>
    <row r="3872" spans="2:20">
      <c r="B3872" s="79"/>
      <c r="C3872" s="79"/>
      <c r="D3872" s="79"/>
      <c r="E3872" s="79"/>
      <c r="F3872" s="79"/>
      <c r="G3872" s="79"/>
      <c r="H3872" s="79"/>
      <c r="I3872" s="79"/>
      <c r="J3872" s="79"/>
      <c r="K3872" s="79"/>
      <c r="L3872" s="79"/>
      <c r="M3872" s="79"/>
      <c r="N3872" s="79"/>
      <c r="O3872" s="79"/>
      <c r="P3872" s="79"/>
      <c r="Q3872" s="79"/>
      <c r="R3872" s="79"/>
      <c r="S3872" s="79"/>
      <c r="T3872" s="79"/>
    </row>
    <row r="3873" spans="2:20">
      <c r="B3873" s="79"/>
      <c r="C3873" s="79"/>
      <c r="D3873" s="79"/>
      <c r="E3873" s="79"/>
      <c r="F3873" s="79"/>
      <c r="G3873" s="79"/>
      <c r="H3873" s="79"/>
      <c r="I3873" s="79"/>
      <c r="J3873" s="79"/>
      <c r="K3873" s="79"/>
      <c r="L3873" s="79"/>
      <c r="M3873" s="79"/>
      <c r="N3873" s="79"/>
      <c r="O3873" s="79"/>
      <c r="P3873" s="79"/>
      <c r="Q3873" s="79"/>
      <c r="R3873" s="79"/>
      <c r="S3873" s="79"/>
      <c r="T3873" s="79"/>
    </row>
    <row r="3874" spans="2:20">
      <c r="B3874" s="79"/>
      <c r="C3874" s="79"/>
      <c r="D3874" s="79"/>
      <c r="E3874" s="79"/>
      <c r="F3874" s="79"/>
      <c r="G3874" s="79"/>
      <c r="H3874" s="79"/>
      <c r="I3874" s="79"/>
      <c r="J3874" s="79"/>
      <c r="K3874" s="79"/>
      <c r="L3874" s="79"/>
      <c r="M3874" s="79"/>
      <c r="N3874" s="79"/>
      <c r="O3874" s="79"/>
      <c r="P3874" s="79"/>
      <c r="Q3874" s="79"/>
      <c r="R3874" s="79"/>
      <c r="S3874" s="79"/>
      <c r="T3874" s="79"/>
    </row>
    <row r="3875" spans="2:20">
      <c r="B3875" s="79"/>
      <c r="C3875" s="79"/>
      <c r="D3875" s="79"/>
      <c r="E3875" s="79"/>
      <c r="F3875" s="79"/>
      <c r="G3875" s="79"/>
      <c r="H3875" s="79"/>
      <c r="I3875" s="79"/>
      <c r="J3875" s="79"/>
      <c r="K3875" s="79"/>
      <c r="L3875" s="79"/>
      <c r="M3875" s="79"/>
      <c r="N3875" s="79"/>
      <c r="O3875" s="79"/>
      <c r="P3875" s="79"/>
      <c r="Q3875" s="79"/>
      <c r="R3875" s="79"/>
      <c r="S3875" s="79"/>
      <c r="T3875" s="79"/>
    </row>
    <row r="3876" spans="2:20">
      <c r="B3876" s="79"/>
      <c r="C3876" s="79"/>
      <c r="D3876" s="79"/>
      <c r="E3876" s="79"/>
      <c r="F3876" s="79"/>
      <c r="G3876" s="79"/>
      <c r="H3876" s="79"/>
      <c r="I3876" s="79"/>
      <c r="J3876" s="79"/>
      <c r="K3876" s="79"/>
      <c r="L3876" s="79"/>
      <c r="M3876" s="79"/>
      <c r="N3876" s="79"/>
      <c r="O3876" s="79"/>
      <c r="P3876" s="79"/>
      <c r="Q3876" s="79"/>
      <c r="R3876" s="79"/>
      <c r="S3876" s="79"/>
      <c r="T3876" s="79"/>
    </row>
    <row r="3877" spans="2:20">
      <c r="B3877" s="79"/>
      <c r="C3877" s="79"/>
      <c r="D3877" s="79"/>
      <c r="E3877" s="79"/>
      <c r="F3877" s="79"/>
      <c r="G3877" s="79"/>
      <c r="H3877" s="79"/>
      <c r="I3877" s="79"/>
      <c r="J3877" s="79"/>
      <c r="K3877" s="79"/>
      <c r="L3877" s="79"/>
      <c r="M3877" s="79"/>
      <c r="N3877" s="79"/>
      <c r="O3877" s="79"/>
      <c r="P3877" s="79"/>
      <c r="Q3877" s="79"/>
      <c r="R3877" s="79"/>
      <c r="S3877" s="79"/>
      <c r="T3877" s="79"/>
    </row>
    <row r="3878" spans="2:20">
      <c r="B3878" s="79"/>
      <c r="C3878" s="79"/>
      <c r="D3878" s="79"/>
      <c r="E3878" s="79"/>
      <c r="F3878" s="79"/>
      <c r="G3878" s="79"/>
      <c r="H3878" s="79"/>
      <c r="I3878" s="79"/>
      <c r="J3878" s="79"/>
      <c r="K3878" s="79"/>
      <c r="L3878" s="79"/>
      <c r="M3878" s="79"/>
      <c r="N3878" s="79"/>
      <c r="O3878" s="79"/>
      <c r="P3878" s="79"/>
      <c r="Q3878" s="79"/>
      <c r="R3878" s="79"/>
      <c r="S3878" s="79"/>
      <c r="T3878" s="79"/>
    </row>
    <row r="3879" spans="2:20">
      <c r="B3879" s="79"/>
      <c r="C3879" s="79"/>
      <c r="D3879" s="79"/>
      <c r="E3879" s="79"/>
      <c r="F3879" s="79"/>
      <c r="G3879" s="79"/>
      <c r="H3879" s="79"/>
      <c r="I3879" s="79"/>
      <c r="J3879" s="79"/>
      <c r="K3879" s="79"/>
      <c r="L3879" s="79"/>
      <c r="M3879" s="79"/>
      <c r="N3879" s="79"/>
      <c r="O3879" s="79"/>
      <c r="P3879" s="79"/>
      <c r="Q3879" s="79"/>
      <c r="R3879" s="79"/>
      <c r="S3879" s="79"/>
      <c r="T3879" s="79"/>
    </row>
    <row r="3880" spans="2:20">
      <c r="B3880" s="79"/>
      <c r="C3880" s="79"/>
      <c r="D3880" s="79"/>
      <c r="E3880" s="79"/>
      <c r="F3880" s="79"/>
      <c r="G3880" s="79"/>
      <c r="H3880" s="79"/>
      <c r="I3880" s="79"/>
      <c r="J3880" s="79"/>
      <c r="K3880" s="79"/>
      <c r="L3880" s="79"/>
      <c r="M3880" s="79"/>
      <c r="N3880" s="79"/>
      <c r="O3880" s="79"/>
      <c r="P3880" s="79"/>
      <c r="Q3880" s="79"/>
      <c r="R3880" s="79"/>
      <c r="S3880" s="79"/>
      <c r="T3880" s="79"/>
    </row>
    <row r="3881" spans="2:20">
      <c r="B3881" s="79"/>
      <c r="C3881" s="79"/>
      <c r="D3881" s="79"/>
      <c r="E3881" s="79"/>
      <c r="F3881" s="79"/>
      <c r="G3881" s="79"/>
      <c r="H3881" s="79"/>
      <c r="I3881" s="79"/>
      <c r="J3881" s="79"/>
      <c r="K3881" s="79"/>
      <c r="L3881" s="79"/>
      <c r="M3881" s="79"/>
      <c r="N3881" s="79"/>
      <c r="O3881" s="79"/>
      <c r="P3881" s="79"/>
      <c r="Q3881" s="79"/>
      <c r="R3881" s="79"/>
      <c r="S3881" s="79"/>
      <c r="T3881" s="79"/>
    </row>
    <row r="3882" spans="2:20">
      <c r="B3882" s="79"/>
      <c r="C3882" s="79"/>
      <c r="D3882" s="79"/>
      <c r="E3882" s="79"/>
      <c r="F3882" s="79"/>
      <c r="G3882" s="79"/>
      <c r="H3882" s="79"/>
      <c r="I3882" s="79"/>
      <c r="J3882" s="79"/>
      <c r="K3882" s="79"/>
      <c r="L3882" s="79"/>
      <c r="M3882" s="79"/>
      <c r="N3882" s="79"/>
      <c r="O3882" s="79"/>
      <c r="P3882" s="79"/>
      <c r="Q3882" s="79"/>
      <c r="R3882" s="79"/>
      <c r="S3882" s="79"/>
      <c r="T3882" s="79"/>
    </row>
    <row r="3883" spans="2:20">
      <c r="B3883" s="79"/>
      <c r="C3883" s="79"/>
      <c r="D3883" s="79"/>
      <c r="E3883" s="79"/>
      <c r="F3883" s="79"/>
      <c r="G3883" s="79"/>
      <c r="H3883" s="79"/>
      <c r="I3883" s="79"/>
      <c r="J3883" s="79"/>
      <c r="K3883" s="79"/>
      <c r="L3883" s="79"/>
      <c r="M3883" s="79"/>
      <c r="N3883" s="79"/>
      <c r="O3883" s="79"/>
      <c r="P3883" s="79"/>
      <c r="Q3883" s="79"/>
      <c r="R3883" s="79"/>
      <c r="S3883" s="79"/>
      <c r="T3883" s="79"/>
    </row>
    <row r="3884" spans="2:20">
      <c r="B3884" s="79"/>
      <c r="C3884" s="79"/>
      <c r="D3884" s="79"/>
      <c r="E3884" s="79"/>
      <c r="F3884" s="79"/>
      <c r="G3884" s="79"/>
      <c r="H3884" s="79"/>
      <c r="I3884" s="79"/>
      <c r="J3884" s="79"/>
      <c r="K3884" s="79"/>
      <c r="L3884" s="79"/>
      <c r="M3884" s="79"/>
      <c r="N3884" s="79"/>
      <c r="O3884" s="79"/>
      <c r="P3884" s="79"/>
      <c r="Q3884" s="79"/>
      <c r="R3884" s="79"/>
      <c r="S3884" s="79"/>
      <c r="T3884" s="79"/>
    </row>
    <row r="3885" spans="2:20">
      <c r="B3885" s="79"/>
      <c r="C3885" s="79"/>
      <c r="D3885" s="79"/>
      <c r="E3885" s="79"/>
      <c r="F3885" s="79"/>
      <c r="G3885" s="79"/>
      <c r="H3885" s="79"/>
      <c r="I3885" s="79"/>
      <c r="J3885" s="79"/>
      <c r="K3885" s="79"/>
      <c r="L3885" s="79"/>
      <c r="M3885" s="79"/>
      <c r="N3885" s="79"/>
      <c r="O3885" s="79"/>
      <c r="P3885" s="79"/>
      <c r="Q3885" s="79"/>
      <c r="R3885" s="79"/>
      <c r="S3885" s="79"/>
      <c r="T3885" s="79"/>
    </row>
    <row r="3886" spans="2:20">
      <c r="B3886" s="79"/>
      <c r="C3886" s="79"/>
      <c r="D3886" s="79"/>
      <c r="E3886" s="79"/>
      <c r="F3886" s="79"/>
      <c r="G3886" s="79"/>
      <c r="H3886" s="79"/>
      <c r="I3886" s="79"/>
      <c r="J3886" s="79"/>
      <c r="K3886" s="79"/>
      <c r="L3886" s="79"/>
      <c r="M3886" s="79"/>
      <c r="N3886" s="79"/>
      <c r="O3886" s="79"/>
      <c r="P3886" s="79"/>
      <c r="Q3886" s="79"/>
      <c r="R3886" s="79"/>
      <c r="S3886" s="79"/>
      <c r="T3886" s="79"/>
    </row>
    <row r="3887" spans="2:20">
      <c r="B3887" s="79"/>
      <c r="C3887" s="79"/>
      <c r="D3887" s="79"/>
      <c r="E3887" s="79"/>
      <c r="F3887" s="79"/>
      <c r="G3887" s="79"/>
      <c r="H3887" s="79"/>
      <c r="I3887" s="79"/>
      <c r="J3887" s="79"/>
      <c r="K3887" s="79"/>
      <c r="L3887" s="79"/>
      <c r="M3887" s="79"/>
      <c r="N3887" s="79"/>
      <c r="O3887" s="79"/>
      <c r="P3887" s="79"/>
      <c r="Q3887" s="79"/>
      <c r="R3887" s="79"/>
      <c r="S3887" s="79"/>
      <c r="T3887" s="79"/>
    </row>
    <row r="3888" spans="2:20">
      <c r="B3888" s="79"/>
      <c r="C3888" s="79"/>
      <c r="D3888" s="79"/>
      <c r="E3888" s="79"/>
      <c r="F3888" s="79"/>
      <c r="G3888" s="79"/>
      <c r="H3888" s="79"/>
      <c r="I3888" s="79"/>
      <c r="J3888" s="79"/>
      <c r="K3888" s="79"/>
      <c r="L3888" s="79"/>
      <c r="M3888" s="79"/>
      <c r="N3888" s="79"/>
      <c r="O3888" s="79"/>
      <c r="P3888" s="79"/>
      <c r="Q3888" s="79"/>
      <c r="R3888" s="79"/>
      <c r="S3888" s="79"/>
      <c r="T3888" s="79"/>
    </row>
    <row r="3889" spans="2:20">
      <c r="B3889" s="79"/>
      <c r="C3889" s="79"/>
      <c r="D3889" s="79"/>
      <c r="E3889" s="79"/>
      <c r="F3889" s="79"/>
      <c r="G3889" s="79"/>
      <c r="H3889" s="79"/>
      <c r="I3889" s="79"/>
      <c r="J3889" s="79"/>
      <c r="K3889" s="79"/>
      <c r="L3889" s="79"/>
      <c r="M3889" s="79"/>
      <c r="N3889" s="79"/>
      <c r="O3889" s="79"/>
      <c r="P3889" s="79"/>
      <c r="Q3889" s="79"/>
      <c r="R3889" s="79"/>
      <c r="S3889" s="79"/>
      <c r="T3889" s="79"/>
    </row>
    <row r="3890" spans="2:20">
      <c r="B3890" s="79"/>
      <c r="C3890" s="79"/>
      <c r="D3890" s="79"/>
      <c r="E3890" s="79"/>
      <c r="F3890" s="79"/>
      <c r="G3890" s="79"/>
      <c r="H3890" s="79"/>
      <c r="I3890" s="79"/>
      <c r="J3890" s="79"/>
      <c r="K3890" s="79"/>
      <c r="L3890" s="79"/>
      <c r="M3890" s="79"/>
      <c r="N3890" s="79"/>
      <c r="O3890" s="79"/>
      <c r="P3890" s="79"/>
      <c r="Q3890" s="79"/>
      <c r="R3890" s="79"/>
      <c r="S3890" s="79"/>
      <c r="T3890" s="79"/>
    </row>
    <row r="3891" spans="2:20">
      <c r="B3891" s="79"/>
      <c r="C3891" s="79"/>
      <c r="D3891" s="79"/>
      <c r="E3891" s="79"/>
      <c r="F3891" s="79"/>
      <c r="G3891" s="79"/>
      <c r="H3891" s="79"/>
      <c r="I3891" s="79"/>
      <c r="J3891" s="79"/>
      <c r="K3891" s="79"/>
      <c r="L3891" s="79"/>
      <c r="M3891" s="79"/>
      <c r="N3891" s="79"/>
      <c r="O3891" s="79"/>
      <c r="P3891" s="79"/>
      <c r="Q3891" s="79"/>
      <c r="R3891" s="79"/>
      <c r="S3891" s="79"/>
      <c r="T3891" s="79"/>
    </row>
    <row r="3892" spans="2:20">
      <c r="B3892" s="79"/>
      <c r="C3892" s="79"/>
      <c r="D3892" s="79"/>
      <c r="E3892" s="79"/>
      <c r="F3892" s="79"/>
      <c r="G3892" s="79"/>
      <c r="H3892" s="79"/>
      <c r="I3892" s="79"/>
      <c r="J3892" s="79"/>
      <c r="K3892" s="79"/>
      <c r="L3892" s="79"/>
      <c r="M3892" s="79"/>
      <c r="N3892" s="79"/>
      <c r="O3892" s="79"/>
      <c r="P3892" s="79"/>
      <c r="Q3892" s="79"/>
      <c r="R3892" s="79"/>
      <c r="S3892" s="79"/>
      <c r="T3892" s="79"/>
    </row>
    <row r="3893" spans="2:20">
      <c r="B3893" s="79"/>
      <c r="C3893" s="79"/>
      <c r="D3893" s="79"/>
      <c r="E3893" s="79"/>
      <c r="F3893" s="79"/>
      <c r="G3893" s="79"/>
      <c r="H3893" s="79"/>
      <c r="I3893" s="79"/>
      <c r="J3893" s="79"/>
      <c r="K3893" s="79"/>
      <c r="L3893" s="79"/>
      <c r="M3893" s="79"/>
      <c r="N3893" s="79"/>
      <c r="O3893" s="79"/>
      <c r="P3893" s="79"/>
      <c r="Q3893" s="79"/>
      <c r="R3893" s="79"/>
      <c r="S3893" s="79"/>
      <c r="T3893" s="79"/>
    </row>
    <row r="3894" spans="2:20">
      <c r="B3894" s="79"/>
      <c r="C3894" s="79"/>
      <c r="D3894" s="79"/>
      <c r="E3894" s="79"/>
      <c r="F3894" s="79"/>
      <c r="G3894" s="79"/>
      <c r="H3894" s="79"/>
      <c r="I3894" s="79"/>
      <c r="J3894" s="79"/>
      <c r="K3894" s="79"/>
      <c r="L3894" s="79"/>
      <c r="M3894" s="79"/>
      <c r="N3894" s="79"/>
      <c r="O3894" s="79"/>
      <c r="P3894" s="79"/>
      <c r="Q3894" s="79"/>
      <c r="R3894" s="79"/>
      <c r="S3894" s="79"/>
      <c r="T3894" s="79"/>
    </row>
    <row r="3895" spans="2:20">
      <c r="B3895" s="79"/>
      <c r="C3895" s="79"/>
      <c r="D3895" s="79"/>
      <c r="E3895" s="79"/>
      <c r="F3895" s="79"/>
      <c r="G3895" s="79"/>
      <c r="H3895" s="79"/>
      <c r="I3895" s="79"/>
      <c r="J3895" s="79"/>
      <c r="K3895" s="79"/>
      <c r="L3895" s="79"/>
      <c r="M3895" s="79"/>
      <c r="N3895" s="79"/>
      <c r="O3895" s="79"/>
      <c r="P3895" s="79"/>
      <c r="Q3895" s="79"/>
      <c r="R3895" s="79"/>
      <c r="S3895" s="79"/>
      <c r="T3895" s="79"/>
    </row>
    <row r="3896" spans="2:20">
      <c r="B3896" s="79"/>
      <c r="C3896" s="79"/>
      <c r="D3896" s="79"/>
      <c r="E3896" s="79"/>
      <c r="F3896" s="79"/>
      <c r="G3896" s="79"/>
      <c r="H3896" s="79"/>
      <c r="I3896" s="79"/>
      <c r="J3896" s="79"/>
      <c r="K3896" s="79"/>
      <c r="L3896" s="79"/>
      <c r="M3896" s="79"/>
      <c r="N3896" s="79"/>
      <c r="O3896" s="79"/>
      <c r="P3896" s="79"/>
      <c r="Q3896" s="79"/>
      <c r="R3896" s="79"/>
      <c r="S3896" s="79"/>
      <c r="T3896" s="79"/>
    </row>
    <row r="3897" spans="2:20">
      <c r="B3897" s="79"/>
      <c r="C3897" s="79"/>
      <c r="D3897" s="79"/>
      <c r="E3897" s="79"/>
      <c r="F3897" s="79"/>
      <c r="G3897" s="79"/>
      <c r="H3897" s="79"/>
      <c r="I3897" s="79"/>
      <c r="J3897" s="79"/>
      <c r="K3897" s="79"/>
      <c r="L3897" s="79"/>
      <c r="M3897" s="79"/>
      <c r="N3897" s="79"/>
      <c r="O3897" s="79"/>
      <c r="P3897" s="79"/>
      <c r="Q3897" s="79"/>
      <c r="R3897" s="79"/>
      <c r="S3897" s="79"/>
      <c r="T3897" s="79"/>
    </row>
    <row r="3898" spans="2:20">
      <c r="B3898" s="79"/>
      <c r="C3898" s="79"/>
      <c r="D3898" s="79"/>
      <c r="E3898" s="79"/>
      <c r="F3898" s="79"/>
      <c r="G3898" s="79"/>
      <c r="H3898" s="79"/>
      <c r="I3898" s="79"/>
      <c r="J3898" s="79"/>
      <c r="K3898" s="79"/>
      <c r="L3898" s="79"/>
      <c r="M3898" s="79"/>
      <c r="N3898" s="79"/>
      <c r="O3898" s="79"/>
      <c r="P3898" s="79"/>
      <c r="Q3898" s="79"/>
      <c r="R3898" s="79"/>
      <c r="S3898" s="79"/>
      <c r="T3898" s="79"/>
    </row>
    <row r="3899" spans="2:20">
      <c r="B3899" s="79"/>
      <c r="C3899" s="79"/>
      <c r="D3899" s="79"/>
      <c r="E3899" s="79"/>
      <c r="F3899" s="79"/>
      <c r="G3899" s="79"/>
      <c r="H3899" s="79"/>
      <c r="I3899" s="79"/>
      <c r="J3899" s="79"/>
      <c r="K3899" s="79"/>
      <c r="L3899" s="79"/>
      <c r="M3899" s="79"/>
      <c r="N3899" s="79"/>
      <c r="O3899" s="79"/>
      <c r="P3899" s="79"/>
      <c r="Q3899" s="79"/>
      <c r="R3899" s="79"/>
      <c r="S3899" s="79"/>
      <c r="T3899" s="79"/>
    </row>
    <row r="3900" spans="2:20">
      <c r="B3900" s="79"/>
      <c r="C3900" s="79"/>
      <c r="D3900" s="79"/>
      <c r="E3900" s="79"/>
      <c r="F3900" s="79"/>
      <c r="G3900" s="79"/>
      <c r="H3900" s="79"/>
      <c r="I3900" s="79"/>
      <c r="J3900" s="79"/>
      <c r="K3900" s="79"/>
      <c r="L3900" s="79"/>
      <c r="M3900" s="79"/>
      <c r="N3900" s="79"/>
      <c r="O3900" s="79"/>
      <c r="P3900" s="79"/>
      <c r="Q3900" s="79"/>
      <c r="R3900" s="79"/>
      <c r="S3900" s="79"/>
      <c r="T3900" s="79"/>
    </row>
    <row r="3901" spans="2:20">
      <c r="B3901" s="79"/>
      <c r="C3901" s="79"/>
      <c r="D3901" s="79"/>
      <c r="E3901" s="79"/>
      <c r="F3901" s="79"/>
      <c r="G3901" s="79"/>
      <c r="H3901" s="79"/>
      <c r="I3901" s="79"/>
      <c r="J3901" s="79"/>
      <c r="K3901" s="79"/>
      <c r="L3901" s="79"/>
      <c r="M3901" s="79"/>
      <c r="N3901" s="79"/>
      <c r="O3901" s="79"/>
      <c r="P3901" s="79"/>
      <c r="Q3901" s="79"/>
      <c r="R3901" s="79"/>
      <c r="S3901" s="79"/>
      <c r="T3901" s="79"/>
    </row>
    <row r="3902" spans="2:20">
      <c r="B3902" s="79"/>
      <c r="C3902" s="79"/>
      <c r="D3902" s="79"/>
      <c r="E3902" s="79"/>
      <c r="F3902" s="79"/>
      <c r="G3902" s="79"/>
      <c r="H3902" s="79"/>
      <c r="I3902" s="79"/>
      <c r="J3902" s="79"/>
      <c r="K3902" s="79"/>
      <c r="L3902" s="79"/>
      <c r="M3902" s="79"/>
      <c r="N3902" s="79"/>
      <c r="O3902" s="79"/>
      <c r="P3902" s="79"/>
      <c r="Q3902" s="79"/>
      <c r="R3902" s="79"/>
      <c r="S3902" s="79"/>
      <c r="T3902" s="79"/>
    </row>
    <row r="3903" spans="2:20">
      <c r="B3903" s="79"/>
      <c r="C3903" s="79"/>
      <c r="D3903" s="79"/>
      <c r="E3903" s="79"/>
      <c r="F3903" s="79"/>
      <c r="G3903" s="79"/>
      <c r="H3903" s="79"/>
      <c r="I3903" s="79"/>
      <c r="J3903" s="79"/>
      <c r="K3903" s="79"/>
      <c r="L3903" s="79"/>
      <c r="M3903" s="79"/>
      <c r="N3903" s="79"/>
      <c r="O3903" s="79"/>
      <c r="P3903" s="79"/>
      <c r="Q3903" s="79"/>
      <c r="R3903" s="79"/>
      <c r="S3903" s="79"/>
      <c r="T3903" s="79"/>
    </row>
    <row r="3904" spans="2:20">
      <c r="B3904" s="79"/>
      <c r="C3904" s="79"/>
      <c r="D3904" s="79"/>
      <c r="E3904" s="79"/>
      <c r="F3904" s="79"/>
      <c r="G3904" s="79"/>
      <c r="H3904" s="79"/>
      <c r="I3904" s="79"/>
      <c r="J3904" s="79"/>
      <c r="K3904" s="79"/>
      <c r="L3904" s="79"/>
      <c r="M3904" s="79"/>
      <c r="N3904" s="79"/>
      <c r="O3904" s="79"/>
      <c r="P3904" s="79"/>
      <c r="Q3904" s="79"/>
      <c r="R3904" s="79"/>
      <c r="S3904" s="79"/>
      <c r="T3904" s="79"/>
    </row>
    <row r="3905" spans="2:20">
      <c r="B3905" s="79"/>
      <c r="C3905" s="79"/>
      <c r="D3905" s="79"/>
      <c r="E3905" s="79"/>
      <c r="F3905" s="79"/>
      <c r="G3905" s="79"/>
      <c r="H3905" s="79"/>
      <c r="I3905" s="79"/>
      <c r="J3905" s="79"/>
      <c r="K3905" s="79"/>
      <c r="L3905" s="79"/>
      <c r="M3905" s="79"/>
      <c r="N3905" s="79"/>
      <c r="O3905" s="79"/>
      <c r="P3905" s="79"/>
      <c r="Q3905" s="79"/>
      <c r="R3905" s="79"/>
      <c r="S3905" s="79"/>
      <c r="T3905" s="79"/>
    </row>
    <row r="3906" spans="2:20">
      <c r="B3906" s="79"/>
      <c r="C3906" s="79"/>
      <c r="D3906" s="79"/>
      <c r="E3906" s="79"/>
      <c r="F3906" s="79"/>
      <c r="G3906" s="79"/>
      <c r="H3906" s="79"/>
      <c r="I3906" s="79"/>
      <c r="J3906" s="79"/>
      <c r="K3906" s="79"/>
      <c r="L3906" s="79"/>
      <c r="M3906" s="79"/>
      <c r="N3906" s="79"/>
      <c r="O3906" s="79"/>
      <c r="P3906" s="79"/>
      <c r="Q3906" s="79"/>
      <c r="R3906" s="79"/>
      <c r="S3906" s="79"/>
      <c r="T3906" s="79"/>
    </row>
    <row r="3907" spans="2:20">
      <c r="B3907" s="79"/>
      <c r="C3907" s="79"/>
      <c r="D3907" s="79"/>
      <c r="E3907" s="79"/>
      <c r="F3907" s="79"/>
      <c r="G3907" s="79"/>
      <c r="H3907" s="79"/>
      <c r="I3907" s="79"/>
      <c r="J3907" s="79"/>
      <c r="K3907" s="79"/>
      <c r="L3907" s="79"/>
      <c r="M3907" s="79"/>
      <c r="N3907" s="79"/>
      <c r="O3907" s="79"/>
      <c r="P3907" s="79"/>
      <c r="Q3907" s="79"/>
      <c r="R3907" s="79"/>
      <c r="S3907" s="79"/>
      <c r="T3907" s="79"/>
    </row>
    <row r="3908" spans="2:20">
      <c r="B3908" s="79"/>
      <c r="C3908" s="79"/>
      <c r="D3908" s="79"/>
      <c r="E3908" s="79"/>
      <c r="F3908" s="79"/>
      <c r="G3908" s="79"/>
      <c r="H3908" s="79"/>
      <c r="I3908" s="79"/>
      <c r="J3908" s="79"/>
      <c r="K3908" s="79"/>
      <c r="L3908" s="79"/>
      <c r="M3908" s="79"/>
      <c r="N3908" s="79"/>
      <c r="O3908" s="79"/>
      <c r="P3908" s="79"/>
      <c r="Q3908" s="79"/>
      <c r="R3908" s="79"/>
      <c r="S3908" s="79"/>
      <c r="T3908" s="79"/>
    </row>
    <row r="3909" spans="2:20">
      <c r="B3909" s="79"/>
      <c r="C3909" s="79"/>
      <c r="D3909" s="79"/>
      <c r="E3909" s="79"/>
      <c r="F3909" s="79"/>
      <c r="G3909" s="79"/>
      <c r="H3909" s="79"/>
      <c r="I3909" s="79"/>
      <c r="J3909" s="79"/>
      <c r="K3909" s="79"/>
      <c r="L3909" s="79"/>
      <c r="M3909" s="79"/>
      <c r="N3909" s="79"/>
      <c r="O3909" s="79"/>
      <c r="P3909" s="79"/>
      <c r="Q3909" s="79"/>
      <c r="R3909" s="79"/>
      <c r="S3909" s="79"/>
      <c r="T3909" s="79"/>
    </row>
    <row r="3910" spans="2:20">
      <c r="B3910" s="79"/>
      <c r="C3910" s="79"/>
      <c r="D3910" s="79"/>
      <c r="E3910" s="79"/>
      <c r="F3910" s="79"/>
      <c r="G3910" s="79"/>
      <c r="H3910" s="79"/>
      <c r="I3910" s="79"/>
      <c r="J3910" s="79"/>
      <c r="K3910" s="79"/>
      <c r="L3910" s="79"/>
      <c r="M3910" s="79"/>
      <c r="N3910" s="79"/>
      <c r="O3910" s="79"/>
      <c r="P3910" s="79"/>
      <c r="Q3910" s="79"/>
      <c r="R3910" s="79"/>
      <c r="S3910" s="79"/>
      <c r="T3910" s="79"/>
    </row>
    <row r="3911" spans="2:20">
      <c r="B3911" s="79"/>
      <c r="C3911" s="79"/>
      <c r="D3911" s="79"/>
      <c r="E3911" s="79"/>
      <c r="F3911" s="79"/>
      <c r="G3911" s="79"/>
      <c r="H3911" s="79"/>
      <c r="I3911" s="79"/>
      <c r="J3911" s="79"/>
      <c r="K3911" s="79"/>
      <c r="L3911" s="79"/>
      <c r="M3911" s="79"/>
      <c r="N3911" s="79"/>
      <c r="O3911" s="79"/>
      <c r="P3911" s="79"/>
      <c r="Q3911" s="79"/>
      <c r="R3911" s="79"/>
      <c r="S3911" s="79"/>
      <c r="T3911" s="79"/>
    </row>
    <row r="3912" spans="2:20">
      <c r="B3912" s="79"/>
      <c r="C3912" s="79"/>
      <c r="D3912" s="79"/>
      <c r="E3912" s="79"/>
      <c r="F3912" s="79"/>
      <c r="G3912" s="79"/>
      <c r="H3912" s="79"/>
      <c r="I3912" s="79"/>
      <c r="J3912" s="79"/>
      <c r="K3912" s="79"/>
      <c r="L3912" s="79"/>
      <c r="M3912" s="79"/>
      <c r="N3912" s="79"/>
      <c r="O3912" s="79"/>
      <c r="P3912" s="79"/>
      <c r="Q3912" s="79"/>
      <c r="R3912" s="79"/>
      <c r="S3912" s="79"/>
      <c r="T3912" s="79"/>
    </row>
    <row r="3913" spans="2:20">
      <c r="B3913" s="79"/>
      <c r="C3913" s="79"/>
      <c r="D3913" s="79"/>
      <c r="E3913" s="79"/>
      <c r="F3913" s="79"/>
      <c r="G3913" s="79"/>
      <c r="H3913" s="79"/>
      <c r="I3913" s="79"/>
      <c r="J3913" s="79"/>
      <c r="K3913" s="79"/>
      <c r="L3913" s="79"/>
      <c r="M3913" s="79"/>
      <c r="N3913" s="79"/>
      <c r="O3913" s="79"/>
      <c r="P3913" s="79"/>
      <c r="Q3913" s="79"/>
      <c r="R3913" s="79"/>
      <c r="S3913" s="79"/>
      <c r="T3913" s="79"/>
    </row>
    <row r="3914" spans="2:20">
      <c r="B3914" s="79"/>
      <c r="C3914" s="79"/>
      <c r="D3914" s="79"/>
      <c r="E3914" s="79"/>
      <c r="F3914" s="79"/>
      <c r="G3914" s="79"/>
      <c r="H3914" s="79"/>
      <c r="I3914" s="79"/>
      <c r="J3914" s="79"/>
      <c r="K3914" s="79"/>
      <c r="L3914" s="79"/>
      <c r="M3914" s="79"/>
      <c r="N3914" s="79"/>
      <c r="O3914" s="79"/>
      <c r="P3914" s="79"/>
      <c r="Q3914" s="79"/>
      <c r="R3914" s="79"/>
      <c r="S3914" s="79"/>
      <c r="T3914" s="79"/>
    </row>
    <row r="3915" spans="2:20">
      <c r="B3915" s="79"/>
      <c r="C3915" s="79"/>
      <c r="D3915" s="79"/>
      <c r="E3915" s="79"/>
      <c r="F3915" s="79"/>
      <c r="G3915" s="79"/>
      <c r="H3915" s="79"/>
      <c r="I3915" s="79"/>
      <c r="J3915" s="79"/>
      <c r="K3915" s="79"/>
      <c r="L3915" s="79"/>
      <c r="M3915" s="79"/>
      <c r="N3915" s="79"/>
      <c r="O3915" s="79"/>
      <c r="P3915" s="79"/>
      <c r="Q3915" s="79"/>
      <c r="R3915" s="79"/>
      <c r="S3915" s="79"/>
      <c r="T3915" s="79"/>
    </row>
    <row r="3916" spans="2:20">
      <c r="B3916" s="79"/>
      <c r="C3916" s="79"/>
      <c r="D3916" s="79"/>
      <c r="E3916" s="79"/>
      <c r="F3916" s="79"/>
      <c r="G3916" s="79"/>
      <c r="H3916" s="79"/>
      <c r="I3916" s="79"/>
      <c r="J3916" s="79"/>
      <c r="K3916" s="79"/>
      <c r="L3916" s="79"/>
      <c r="M3916" s="79"/>
      <c r="N3916" s="79"/>
      <c r="O3916" s="79"/>
      <c r="P3916" s="79"/>
      <c r="Q3916" s="79"/>
      <c r="R3916" s="79"/>
      <c r="S3916" s="79"/>
      <c r="T3916" s="79"/>
    </row>
    <row r="3917" spans="2:20">
      <c r="B3917" s="79"/>
      <c r="C3917" s="79"/>
      <c r="D3917" s="79"/>
      <c r="E3917" s="79"/>
      <c r="F3917" s="79"/>
      <c r="G3917" s="79"/>
      <c r="H3917" s="79"/>
      <c r="I3917" s="79"/>
      <c r="J3917" s="79"/>
      <c r="K3917" s="79"/>
      <c r="L3917" s="79"/>
      <c r="M3917" s="79"/>
      <c r="N3917" s="79"/>
      <c r="O3917" s="79"/>
      <c r="P3917" s="79"/>
      <c r="Q3917" s="79"/>
      <c r="R3917" s="79"/>
      <c r="S3917" s="79"/>
      <c r="T3917" s="79"/>
    </row>
    <row r="3918" spans="2:20">
      <c r="B3918" s="79"/>
      <c r="C3918" s="79"/>
      <c r="D3918" s="79"/>
      <c r="E3918" s="79"/>
      <c r="F3918" s="79"/>
      <c r="G3918" s="79"/>
      <c r="H3918" s="79"/>
      <c r="I3918" s="79"/>
      <c r="J3918" s="79"/>
      <c r="K3918" s="79"/>
      <c r="L3918" s="79"/>
      <c r="M3918" s="79"/>
      <c r="N3918" s="79"/>
      <c r="O3918" s="79"/>
      <c r="P3918" s="79"/>
      <c r="Q3918" s="79"/>
      <c r="R3918" s="79"/>
      <c r="S3918" s="79"/>
      <c r="T3918" s="79"/>
    </row>
    <row r="3919" spans="2:20">
      <c r="B3919" s="79"/>
      <c r="C3919" s="79"/>
      <c r="D3919" s="79"/>
      <c r="E3919" s="79"/>
      <c r="F3919" s="79"/>
      <c r="G3919" s="79"/>
      <c r="H3919" s="79"/>
      <c r="I3919" s="79"/>
      <c r="J3919" s="79"/>
      <c r="K3919" s="79"/>
      <c r="L3919" s="79"/>
      <c r="M3919" s="79"/>
      <c r="N3919" s="79"/>
      <c r="O3919" s="79"/>
      <c r="P3919" s="79"/>
      <c r="Q3919" s="79"/>
      <c r="R3919" s="79"/>
      <c r="S3919" s="79"/>
      <c r="T3919" s="79"/>
    </row>
    <row r="3920" spans="2:20">
      <c r="B3920" s="79"/>
      <c r="C3920" s="79"/>
      <c r="D3920" s="79"/>
      <c r="E3920" s="79"/>
      <c r="F3920" s="79"/>
      <c r="G3920" s="79"/>
      <c r="H3920" s="79"/>
      <c r="I3920" s="79"/>
      <c r="J3920" s="79"/>
      <c r="K3920" s="79"/>
      <c r="L3920" s="79"/>
      <c r="M3920" s="79"/>
      <c r="N3920" s="79"/>
      <c r="O3920" s="79"/>
      <c r="P3920" s="79"/>
      <c r="Q3920" s="79"/>
      <c r="R3920" s="79"/>
      <c r="S3920" s="79"/>
      <c r="T3920" s="79"/>
    </row>
    <row r="3921" spans="2:20">
      <c r="B3921" s="79"/>
      <c r="C3921" s="79"/>
      <c r="D3921" s="79"/>
      <c r="E3921" s="79"/>
      <c r="F3921" s="79"/>
      <c r="G3921" s="79"/>
      <c r="H3921" s="79"/>
      <c r="I3921" s="79"/>
      <c r="J3921" s="79"/>
      <c r="K3921" s="79"/>
      <c r="L3921" s="79"/>
      <c r="M3921" s="79"/>
      <c r="N3921" s="79"/>
      <c r="O3921" s="79"/>
      <c r="P3921" s="79"/>
      <c r="Q3921" s="79"/>
      <c r="R3921" s="79"/>
      <c r="S3921" s="79"/>
      <c r="T3921" s="79"/>
    </row>
    <row r="3922" spans="2:20">
      <c r="B3922" s="79"/>
      <c r="C3922" s="79"/>
      <c r="D3922" s="79"/>
      <c r="E3922" s="79"/>
      <c r="F3922" s="79"/>
      <c r="G3922" s="79"/>
      <c r="H3922" s="79"/>
      <c r="I3922" s="79"/>
      <c r="J3922" s="79"/>
      <c r="K3922" s="79"/>
      <c r="L3922" s="79"/>
      <c r="M3922" s="79"/>
      <c r="N3922" s="79"/>
      <c r="O3922" s="79"/>
      <c r="P3922" s="79"/>
      <c r="Q3922" s="79"/>
      <c r="R3922" s="79"/>
      <c r="S3922" s="79"/>
      <c r="T3922" s="79"/>
    </row>
    <row r="3923" spans="2:20">
      <c r="B3923" s="79"/>
      <c r="C3923" s="79"/>
      <c r="D3923" s="79"/>
      <c r="E3923" s="79"/>
      <c r="F3923" s="79"/>
      <c r="G3923" s="79"/>
      <c r="H3923" s="79"/>
      <c r="I3923" s="79"/>
      <c r="J3923" s="79"/>
      <c r="K3923" s="79"/>
      <c r="L3923" s="79"/>
      <c r="M3923" s="79"/>
      <c r="N3923" s="79"/>
      <c r="O3923" s="79"/>
      <c r="P3923" s="79"/>
      <c r="Q3923" s="79"/>
      <c r="R3923" s="79"/>
      <c r="S3923" s="79"/>
      <c r="T3923" s="79"/>
    </row>
    <row r="3924" spans="2:20">
      <c r="B3924" s="79"/>
      <c r="C3924" s="79"/>
      <c r="D3924" s="79"/>
      <c r="E3924" s="79"/>
      <c r="F3924" s="79"/>
      <c r="G3924" s="79"/>
      <c r="H3924" s="79"/>
      <c r="I3924" s="79"/>
      <c r="J3924" s="79"/>
      <c r="K3924" s="79"/>
      <c r="L3924" s="79"/>
      <c r="M3924" s="79"/>
      <c r="N3924" s="79"/>
      <c r="O3924" s="79"/>
      <c r="P3924" s="79"/>
      <c r="Q3924" s="79"/>
      <c r="R3924" s="79"/>
      <c r="S3924" s="79"/>
      <c r="T3924" s="79"/>
    </row>
    <row r="3925" spans="2:20">
      <c r="B3925" s="79"/>
      <c r="C3925" s="79"/>
      <c r="D3925" s="79"/>
      <c r="E3925" s="79"/>
      <c r="F3925" s="79"/>
      <c r="G3925" s="79"/>
      <c r="H3925" s="79"/>
      <c r="I3925" s="79"/>
      <c r="J3925" s="79"/>
      <c r="K3925" s="79"/>
      <c r="L3925" s="79"/>
      <c r="M3925" s="79"/>
      <c r="N3925" s="79"/>
      <c r="O3925" s="79"/>
      <c r="P3925" s="79"/>
      <c r="Q3925" s="79"/>
      <c r="R3925" s="79"/>
      <c r="S3925" s="79"/>
      <c r="T3925" s="79"/>
    </row>
    <row r="3926" spans="2:20">
      <c r="B3926" s="79"/>
      <c r="C3926" s="79"/>
      <c r="D3926" s="79"/>
      <c r="E3926" s="79"/>
      <c r="F3926" s="79"/>
      <c r="G3926" s="79"/>
      <c r="H3926" s="79"/>
      <c r="I3926" s="79"/>
      <c r="J3926" s="79"/>
      <c r="K3926" s="79"/>
      <c r="L3926" s="79"/>
      <c r="M3926" s="79"/>
      <c r="N3926" s="79"/>
      <c r="O3926" s="79"/>
      <c r="P3926" s="79"/>
      <c r="Q3926" s="79"/>
      <c r="R3926" s="79"/>
      <c r="S3926" s="79"/>
      <c r="T3926" s="79"/>
    </row>
    <row r="3927" spans="2:20">
      <c r="B3927" s="79"/>
      <c r="C3927" s="79"/>
      <c r="D3927" s="79"/>
      <c r="E3927" s="79"/>
      <c r="F3927" s="79"/>
      <c r="G3927" s="79"/>
      <c r="H3927" s="79"/>
      <c r="I3927" s="79"/>
      <c r="J3927" s="79"/>
      <c r="K3927" s="79"/>
      <c r="L3927" s="79"/>
      <c r="M3927" s="79"/>
      <c r="N3927" s="79"/>
      <c r="O3927" s="79"/>
      <c r="P3927" s="79"/>
      <c r="Q3927" s="79"/>
      <c r="R3927" s="79"/>
      <c r="S3927" s="79"/>
      <c r="T3927" s="79"/>
    </row>
    <row r="3928" spans="2:20">
      <c r="B3928" s="79"/>
      <c r="C3928" s="79"/>
      <c r="D3928" s="79"/>
      <c r="E3928" s="79"/>
      <c r="F3928" s="79"/>
      <c r="G3928" s="79"/>
      <c r="H3928" s="79"/>
      <c r="I3928" s="79"/>
      <c r="J3928" s="79"/>
      <c r="K3928" s="79"/>
      <c r="L3928" s="79"/>
      <c r="M3928" s="79"/>
      <c r="N3928" s="79"/>
      <c r="O3928" s="79"/>
      <c r="P3928" s="79"/>
      <c r="Q3928" s="79"/>
      <c r="R3928" s="79"/>
      <c r="S3928" s="79"/>
      <c r="T3928" s="79"/>
    </row>
    <row r="3929" spans="2:20">
      <c r="B3929" s="79"/>
      <c r="C3929" s="79"/>
      <c r="D3929" s="79"/>
      <c r="E3929" s="79"/>
      <c r="F3929" s="79"/>
      <c r="G3929" s="79"/>
      <c r="H3929" s="79"/>
      <c r="I3929" s="79"/>
      <c r="J3929" s="79"/>
      <c r="K3929" s="79"/>
      <c r="L3929" s="79"/>
      <c r="M3929" s="79"/>
      <c r="N3929" s="79"/>
      <c r="O3929" s="79"/>
      <c r="P3929" s="79"/>
      <c r="Q3929" s="79"/>
      <c r="R3929" s="79"/>
      <c r="S3929" s="79"/>
      <c r="T3929" s="79"/>
    </row>
    <row r="3930" spans="2:20">
      <c r="B3930" s="79"/>
      <c r="C3930" s="79"/>
      <c r="D3930" s="79"/>
      <c r="E3930" s="79"/>
      <c r="F3930" s="79"/>
      <c r="G3930" s="79"/>
      <c r="H3930" s="79"/>
      <c r="I3930" s="79"/>
      <c r="J3930" s="79"/>
      <c r="K3930" s="79"/>
      <c r="L3930" s="79"/>
      <c r="M3930" s="79"/>
      <c r="N3930" s="79"/>
      <c r="O3930" s="79"/>
      <c r="P3930" s="79"/>
      <c r="Q3930" s="79"/>
      <c r="R3930" s="79"/>
      <c r="S3930" s="79"/>
      <c r="T3930" s="79"/>
    </row>
    <row r="3931" spans="2:20">
      <c r="B3931" s="79"/>
      <c r="C3931" s="79"/>
      <c r="D3931" s="79"/>
      <c r="E3931" s="79"/>
      <c r="F3931" s="79"/>
      <c r="G3931" s="79"/>
      <c r="H3931" s="79"/>
      <c r="I3931" s="79"/>
      <c r="J3931" s="79"/>
      <c r="K3931" s="79"/>
      <c r="L3931" s="79"/>
      <c r="M3931" s="79"/>
      <c r="N3931" s="79"/>
      <c r="O3931" s="79"/>
      <c r="P3931" s="79"/>
      <c r="Q3931" s="79"/>
      <c r="R3931" s="79"/>
      <c r="S3931" s="79"/>
      <c r="T3931" s="79"/>
    </row>
    <row r="3932" spans="2:20">
      <c r="B3932" s="79"/>
      <c r="C3932" s="79"/>
      <c r="D3932" s="79"/>
      <c r="E3932" s="79"/>
      <c r="F3932" s="79"/>
      <c r="G3932" s="79"/>
      <c r="H3932" s="79"/>
      <c r="I3932" s="79"/>
      <c r="J3932" s="79"/>
      <c r="K3932" s="79"/>
      <c r="L3932" s="79"/>
      <c r="M3932" s="79"/>
      <c r="N3932" s="79"/>
      <c r="O3932" s="79"/>
      <c r="P3932" s="79"/>
      <c r="Q3932" s="79"/>
      <c r="R3932" s="79"/>
      <c r="S3932" s="79"/>
      <c r="T3932" s="79"/>
    </row>
    <row r="3933" spans="2:20">
      <c r="B3933" s="79"/>
      <c r="C3933" s="79"/>
      <c r="D3933" s="79"/>
      <c r="E3933" s="79"/>
      <c r="F3933" s="79"/>
      <c r="G3933" s="79"/>
      <c r="H3933" s="79"/>
      <c r="I3933" s="79"/>
      <c r="J3933" s="79"/>
      <c r="K3933" s="79"/>
      <c r="L3933" s="79"/>
      <c r="M3933" s="79"/>
      <c r="N3933" s="79"/>
      <c r="O3933" s="79"/>
      <c r="P3933" s="79"/>
      <c r="Q3933" s="79"/>
      <c r="R3933" s="79"/>
      <c r="S3933" s="79"/>
      <c r="T3933" s="79"/>
    </row>
    <row r="3934" spans="2:20">
      <c r="B3934" s="79"/>
      <c r="C3934" s="79"/>
      <c r="D3934" s="79"/>
      <c r="E3934" s="79"/>
      <c r="F3934" s="79"/>
      <c r="G3934" s="79"/>
      <c r="H3934" s="79"/>
      <c r="I3934" s="79"/>
      <c r="J3934" s="79"/>
      <c r="K3934" s="79"/>
      <c r="L3934" s="79"/>
      <c r="M3934" s="79"/>
      <c r="N3934" s="79"/>
      <c r="O3934" s="79"/>
      <c r="P3934" s="79"/>
      <c r="Q3934" s="79"/>
      <c r="R3934" s="79"/>
      <c r="S3934" s="79"/>
      <c r="T3934" s="79"/>
    </row>
    <row r="3935" spans="2:20">
      <c r="B3935" s="79"/>
      <c r="C3935" s="79"/>
      <c r="D3935" s="79"/>
      <c r="E3935" s="79"/>
      <c r="F3935" s="79"/>
      <c r="G3935" s="79"/>
      <c r="H3935" s="79"/>
      <c r="I3935" s="79"/>
      <c r="J3935" s="79"/>
      <c r="K3935" s="79"/>
      <c r="L3935" s="79"/>
      <c r="M3935" s="79"/>
      <c r="N3935" s="79"/>
      <c r="O3935" s="79"/>
      <c r="P3935" s="79"/>
      <c r="Q3935" s="79"/>
      <c r="R3935" s="79"/>
      <c r="S3935" s="79"/>
      <c r="T3935" s="79"/>
    </row>
    <row r="3936" spans="2:20">
      <c r="B3936" s="79"/>
      <c r="C3936" s="79"/>
      <c r="D3936" s="79"/>
      <c r="E3936" s="79"/>
      <c r="F3936" s="79"/>
      <c r="G3936" s="79"/>
      <c r="H3936" s="79"/>
      <c r="I3936" s="79"/>
      <c r="J3936" s="79"/>
      <c r="K3936" s="79"/>
      <c r="L3936" s="79"/>
      <c r="M3936" s="79"/>
      <c r="N3936" s="79"/>
      <c r="O3936" s="79"/>
      <c r="P3936" s="79"/>
      <c r="Q3936" s="79"/>
      <c r="R3936" s="79"/>
      <c r="S3936" s="79"/>
      <c r="T3936" s="79"/>
    </row>
    <row r="3937" spans="2:20">
      <c r="B3937" s="79"/>
      <c r="C3937" s="79"/>
      <c r="D3937" s="79"/>
      <c r="E3937" s="79"/>
      <c r="F3937" s="79"/>
      <c r="G3937" s="79"/>
      <c r="H3937" s="79"/>
      <c r="I3937" s="79"/>
      <c r="J3937" s="79"/>
      <c r="K3937" s="79"/>
      <c r="L3937" s="79"/>
      <c r="M3937" s="79"/>
      <c r="N3937" s="79"/>
      <c r="O3937" s="79"/>
      <c r="P3937" s="79"/>
      <c r="Q3937" s="79"/>
      <c r="R3937" s="79"/>
      <c r="S3937" s="79"/>
      <c r="T3937" s="79"/>
    </row>
    <row r="3938" spans="2:20">
      <c r="B3938" s="79"/>
      <c r="C3938" s="79"/>
      <c r="D3938" s="79"/>
      <c r="E3938" s="79"/>
      <c r="F3938" s="79"/>
      <c r="G3938" s="79"/>
      <c r="H3938" s="79"/>
      <c r="I3938" s="79"/>
      <c r="J3938" s="79"/>
      <c r="K3938" s="79"/>
      <c r="L3938" s="79"/>
      <c r="M3938" s="79"/>
      <c r="N3938" s="79"/>
      <c r="O3938" s="79"/>
      <c r="P3938" s="79"/>
      <c r="Q3938" s="79"/>
      <c r="R3938" s="79"/>
      <c r="S3938" s="79"/>
      <c r="T3938" s="79"/>
    </row>
    <row r="3939" spans="2:20">
      <c r="B3939" s="79"/>
      <c r="C3939" s="79"/>
      <c r="D3939" s="79"/>
      <c r="E3939" s="79"/>
      <c r="F3939" s="79"/>
      <c r="G3939" s="79"/>
      <c r="H3939" s="79"/>
      <c r="I3939" s="79"/>
      <c r="J3939" s="79"/>
      <c r="K3939" s="79"/>
      <c r="L3939" s="79"/>
      <c r="M3939" s="79"/>
      <c r="N3939" s="79"/>
      <c r="O3939" s="79"/>
      <c r="P3939" s="79"/>
      <c r="Q3939" s="79"/>
      <c r="R3939" s="79"/>
      <c r="S3939" s="79"/>
      <c r="T3939" s="79"/>
    </row>
    <row r="3940" spans="2:20">
      <c r="B3940" s="79"/>
      <c r="C3940" s="79"/>
      <c r="D3940" s="79"/>
      <c r="E3940" s="79"/>
      <c r="F3940" s="79"/>
      <c r="G3940" s="79"/>
      <c r="H3940" s="79"/>
      <c r="I3940" s="79"/>
      <c r="J3940" s="79"/>
      <c r="K3940" s="79"/>
      <c r="L3940" s="79"/>
      <c r="M3940" s="79"/>
      <c r="N3940" s="79"/>
      <c r="O3940" s="79"/>
      <c r="P3940" s="79"/>
      <c r="Q3940" s="79"/>
      <c r="R3940" s="79"/>
      <c r="S3940" s="79"/>
      <c r="T3940" s="79"/>
    </row>
    <row r="3941" spans="2:20">
      <c r="B3941" s="79"/>
      <c r="C3941" s="79"/>
      <c r="D3941" s="79"/>
      <c r="E3941" s="79"/>
      <c r="F3941" s="79"/>
      <c r="G3941" s="79"/>
      <c r="H3941" s="79"/>
      <c r="I3941" s="79"/>
      <c r="J3941" s="79"/>
      <c r="K3941" s="79"/>
      <c r="L3941" s="79"/>
      <c r="M3941" s="79"/>
      <c r="N3941" s="79"/>
      <c r="O3941" s="79"/>
      <c r="P3941" s="79"/>
      <c r="Q3941" s="79"/>
      <c r="R3941" s="79"/>
      <c r="S3941" s="79"/>
      <c r="T3941" s="79"/>
    </row>
    <row r="3942" spans="2:20">
      <c r="B3942" s="79"/>
      <c r="C3942" s="79"/>
      <c r="D3942" s="79"/>
      <c r="E3942" s="79"/>
      <c r="F3942" s="79"/>
      <c r="G3942" s="79"/>
      <c r="H3942" s="79"/>
      <c r="I3942" s="79"/>
      <c r="J3942" s="79"/>
      <c r="K3942" s="79"/>
      <c r="L3942" s="79"/>
      <c r="M3942" s="79"/>
      <c r="N3942" s="79"/>
      <c r="O3942" s="79"/>
      <c r="P3942" s="79"/>
      <c r="Q3942" s="79"/>
      <c r="R3942" s="79"/>
      <c r="S3942" s="79"/>
      <c r="T3942" s="79"/>
    </row>
    <row r="3943" spans="2:20">
      <c r="B3943" s="79"/>
      <c r="C3943" s="79"/>
      <c r="D3943" s="79"/>
      <c r="E3943" s="79"/>
      <c r="F3943" s="79"/>
      <c r="G3943" s="79"/>
      <c r="H3943" s="79"/>
      <c r="I3943" s="79"/>
      <c r="J3943" s="79"/>
      <c r="K3943" s="79"/>
      <c r="L3943" s="79"/>
      <c r="M3943" s="79"/>
      <c r="N3943" s="79"/>
      <c r="O3943" s="79"/>
      <c r="P3943" s="79"/>
      <c r="Q3943" s="79"/>
      <c r="R3943" s="79"/>
      <c r="S3943" s="79"/>
      <c r="T3943" s="79"/>
    </row>
    <row r="3944" spans="2:20">
      <c r="B3944" s="79"/>
      <c r="C3944" s="79"/>
      <c r="D3944" s="79"/>
      <c r="E3944" s="79"/>
      <c r="F3944" s="79"/>
      <c r="G3944" s="79"/>
      <c r="H3944" s="79"/>
      <c r="I3944" s="79"/>
      <c r="J3944" s="79"/>
      <c r="K3944" s="79"/>
      <c r="L3944" s="79"/>
      <c r="M3944" s="79"/>
      <c r="N3944" s="79"/>
      <c r="O3944" s="79"/>
      <c r="P3944" s="79"/>
      <c r="Q3944" s="79"/>
      <c r="R3944" s="79"/>
      <c r="S3944" s="79"/>
      <c r="T3944" s="79"/>
    </row>
    <row r="3945" spans="2:20">
      <c r="B3945" s="79"/>
      <c r="C3945" s="79"/>
      <c r="D3945" s="79"/>
      <c r="E3945" s="79"/>
      <c r="F3945" s="79"/>
      <c r="G3945" s="79"/>
      <c r="H3945" s="79"/>
      <c r="I3945" s="79"/>
      <c r="J3945" s="79"/>
      <c r="K3945" s="79"/>
      <c r="L3945" s="79"/>
      <c r="M3945" s="79"/>
      <c r="N3945" s="79"/>
      <c r="O3945" s="79"/>
      <c r="P3945" s="79"/>
      <c r="Q3945" s="79"/>
      <c r="R3945" s="79"/>
      <c r="S3945" s="79"/>
      <c r="T3945" s="79"/>
    </row>
    <row r="3946" spans="2:20">
      <c r="B3946" s="79"/>
      <c r="C3946" s="79"/>
      <c r="D3946" s="79"/>
      <c r="E3946" s="79"/>
      <c r="F3946" s="79"/>
      <c r="G3946" s="79"/>
      <c r="H3946" s="79"/>
      <c r="I3946" s="79"/>
      <c r="J3946" s="79"/>
      <c r="K3946" s="79"/>
      <c r="L3946" s="79"/>
      <c r="M3946" s="79"/>
      <c r="N3946" s="79"/>
      <c r="O3946" s="79"/>
      <c r="P3946" s="79"/>
      <c r="Q3946" s="79"/>
      <c r="R3946" s="79"/>
      <c r="S3946" s="79"/>
      <c r="T3946" s="79"/>
    </row>
    <row r="3947" spans="2:20">
      <c r="B3947" s="79"/>
      <c r="C3947" s="79"/>
      <c r="D3947" s="79"/>
      <c r="E3947" s="79"/>
      <c r="F3947" s="79"/>
      <c r="G3947" s="79"/>
      <c r="H3947" s="79"/>
      <c r="I3947" s="79"/>
      <c r="J3947" s="79"/>
      <c r="K3947" s="79"/>
      <c r="L3947" s="79"/>
      <c r="M3947" s="79"/>
      <c r="N3947" s="79"/>
      <c r="O3947" s="79"/>
      <c r="P3947" s="79"/>
      <c r="Q3947" s="79"/>
      <c r="R3947" s="79"/>
      <c r="S3947" s="79"/>
      <c r="T3947" s="79"/>
    </row>
    <row r="3948" spans="2:20">
      <c r="B3948" s="79"/>
      <c r="C3948" s="79"/>
      <c r="D3948" s="79"/>
      <c r="E3948" s="79"/>
      <c r="F3948" s="79"/>
      <c r="G3948" s="79"/>
      <c r="H3948" s="79"/>
      <c r="I3948" s="79"/>
      <c r="J3948" s="79"/>
      <c r="K3948" s="79"/>
      <c r="L3948" s="79"/>
      <c r="M3948" s="79"/>
      <c r="N3948" s="79"/>
      <c r="O3948" s="79"/>
      <c r="P3948" s="79"/>
      <c r="Q3948" s="79"/>
      <c r="R3948" s="79"/>
      <c r="S3948" s="79"/>
      <c r="T3948" s="79"/>
    </row>
    <row r="3949" spans="2:20">
      <c r="B3949" s="79"/>
      <c r="C3949" s="79"/>
      <c r="D3949" s="79"/>
      <c r="E3949" s="79"/>
      <c r="F3949" s="79"/>
      <c r="G3949" s="79"/>
      <c r="H3949" s="79"/>
      <c r="I3949" s="79"/>
      <c r="J3949" s="79"/>
      <c r="K3949" s="79"/>
      <c r="L3949" s="79"/>
      <c r="M3949" s="79"/>
      <c r="N3949" s="79"/>
      <c r="O3949" s="79"/>
      <c r="P3949" s="79"/>
      <c r="Q3949" s="79"/>
      <c r="R3949" s="79"/>
      <c r="S3949" s="79"/>
      <c r="T3949" s="79"/>
    </row>
    <row r="3950" spans="2:20">
      <c r="B3950" s="79"/>
      <c r="C3950" s="79"/>
      <c r="D3950" s="79"/>
      <c r="E3950" s="79"/>
      <c r="F3950" s="79"/>
      <c r="G3950" s="79"/>
      <c r="H3950" s="79"/>
      <c r="I3950" s="79"/>
      <c r="J3950" s="79"/>
      <c r="K3950" s="79"/>
      <c r="L3950" s="79"/>
      <c r="M3950" s="79"/>
      <c r="N3950" s="79"/>
      <c r="O3950" s="79"/>
      <c r="P3950" s="79"/>
      <c r="Q3950" s="79"/>
      <c r="R3950" s="79"/>
      <c r="S3950" s="79"/>
      <c r="T3950" s="79"/>
    </row>
    <row r="3951" spans="2:20">
      <c r="B3951" s="79"/>
      <c r="C3951" s="79"/>
      <c r="D3951" s="79"/>
      <c r="E3951" s="79"/>
      <c r="F3951" s="79"/>
      <c r="G3951" s="79"/>
      <c r="H3951" s="79"/>
      <c r="I3951" s="79"/>
      <c r="J3951" s="79"/>
      <c r="K3951" s="79"/>
      <c r="L3951" s="79"/>
      <c r="M3951" s="79"/>
      <c r="N3951" s="79"/>
      <c r="O3951" s="79"/>
      <c r="P3951" s="79"/>
      <c r="Q3951" s="79"/>
      <c r="R3951" s="79"/>
      <c r="S3951" s="79"/>
      <c r="T3951" s="79"/>
    </row>
    <row r="3952" spans="2:20">
      <c r="B3952" s="79"/>
      <c r="C3952" s="79"/>
      <c r="D3952" s="79"/>
      <c r="E3952" s="79"/>
      <c r="F3952" s="79"/>
      <c r="G3952" s="79"/>
      <c r="H3952" s="79"/>
      <c r="I3952" s="79"/>
      <c r="J3952" s="79"/>
      <c r="K3952" s="79"/>
      <c r="L3952" s="79"/>
      <c r="M3952" s="79"/>
      <c r="N3952" s="79"/>
      <c r="O3952" s="79"/>
      <c r="P3952" s="79"/>
      <c r="Q3952" s="79"/>
      <c r="R3952" s="79"/>
      <c r="S3952" s="79"/>
      <c r="T3952" s="79"/>
    </row>
    <row r="3953" spans="2:20">
      <c r="B3953" s="79"/>
      <c r="C3953" s="79"/>
      <c r="D3953" s="79"/>
      <c r="E3953" s="79"/>
      <c r="F3953" s="79"/>
      <c r="G3953" s="79"/>
      <c r="H3953" s="79"/>
      <c r="I3953" s="79"/>
      <c r="J3953" s="79"/>
      <c r="K3953" s="79"/>
      <c r="L3953" s="79"/>
      <c r="M3953" s="79"/>
      <c r="N3953" s="79"/>
      <c r="O3953" s="79"/>
      <c r="P3953" s="79"/>
      <c r="Q3953" s="79"/>
      <c r="R3953" s="79"/>
      <c r="S3953" s="79"/>
      <c r="T3953" s="79"/>
    </row>
    <row r="3954" spans="2:20">
      <c r="B3954" s="79"/>
      <c r="C3954" s="79"/>
      <c r="D3954" s="79"/>
      <c r="E3954" s="79"/>
      <c r="F3954" s="79"/>
      <c r="G3954" s="79"/>
      <c r="H3954" s="79"/>
      <c r="I3954" s="79"/>
      <c r="J3954" s="79"/>
      <c r="K3954" s="79"/>
      <c r="L3954" s="79"/>
      <c r="M3954" s="79"/>
      <c r="N3954" s="79"/>
      <c r="O3954" s="79"/>
      <c r="P3954" s="79"/>
      <c r="Q3954" s="79"/>
      <c r="R3954" s="79"/>
      <c r="S3954" s="79"/>
      <c r="T3954" s="79"/>
    </row>
    <row r="3955" spans="2:20">
      <c r="B3955" s="79"/>
      <c r="C3955" s="79"/>
      <c r="D3955" s="79"/>
      <c r="E3955" s="79"/>
      <c r="F3955" s="79"/>
      <c r="G3955" s="79"/>
      <c r="H3955" s="79"/>
      <c r="I3955" s="79"/>
      <c r="J3955" s="79"/>
      <c r="K3955" s="79"/>
      <c r="L3955" s="79"/>
      <c r="M3955" s="79"/>
      <c r="N3955" s="79"/>
      <c r="O3955" s="79"/>
      <c r="P3955" s="79"/>
      <c r="Q3955" s="79"/>
      <c r="R3955" s="79"/>
      <c r="S3955" s="79"/>
      <c r="T3955" s="79"/>
    </row>
    <row r="3956" spans="2:20">
      <c r="B3956" s="79"/>
      <c r="C3956" s="79"/>
      <c r="D3956" s="79"/>
      <c r="E3956" s="79"/>
      <c r="F3956" s="79"/>
      <c r="G3956" s="79"/>
      <c r="H3956" s="79"/>
      <c r="I3956" s="79"/>
      <c r="J3956" s="79"/>
      <c r="K3956" s="79"/>
      <c r="L3956" s="79"/>
      <c r="M3956" s="79"/>
      <c r="N3956" s="79"/>
      <c r="O3956" s="79"/>
      <c r="P3956" s="79"/>
      <c r="Q3956" s="79"/>
      <c r="R3956" s="79"/>
      <c r="S3956" s="79"/>
      <c r="T3956" s="79"/>
    </row>
    <row r="3957" spans="2:20">
      <c r="B3957" s="79"/>
      <c r="C3957" s="79"/>
      <c r="D3957" s="79"/>
      <c r="E3957" s="79"/>
      <c r="F3957" s="79"/>
      <c r="G3957" s="79"/>
      <c r="H3957" s="79"/>
      <c r="I3957" s="79"/>
      <c r="J3957" s="79"/>
      <c r="K3957" s="79"/>
      <c r="L3957" s="79"/>
      <c r="M3957" s="79"/>
      <c r="N3957" s="79"/>
      <c r="O3957" s="79"/>
      <c r="P3957" s="79"/>
      <c r="Q3957" s="79"/>
      <c r="R3957" s="79"/>
      <c r="S3957" s="79"/>
      <c r="T3957" s="79"/>
    </row>
    <row r="3958" spans="2:20">
      <c r="B3958" s="79"/>
      <c r="C3958" s="79"/>
      <c r="D3958" s="79"/>
      <c r="E3958" s="79"/>
      <c r="F3958" s="79"/>
      <c r="G3958" s="79"/>
      <c r="H3958" s="79"/>
      <c r="I3958" s="79"/>
      <c r="J3958" s="79"/>
      <c r="K3958" s="79"/>
      <c r="L3958" s="79"/>
      <c r="M3958" s="79"/>
      <c r="N3958" s="79"/>
      <c r="O3958" s="79"/>
      <c r="P3958" s="79"/>
      <c r="Q3958" s="79"/>
      <c r="R3958" s="79"/>
      <c r="S3958" s="79"/>
      <c r="T3958" s="79"/>
    </row>
    <row r="3959" spans="2:20">
      <c r="B3959" s="79"/>
      <c r="C3959" s="79"/>
      <c r="D3959" s="79"/>
      <c r="E3959" s="79"/>
      <c r="F3959" s="79"/>
      <c r="G3959" s="79"/>
      <c r="H3959" s="79"/>
      <c r="I3959" s="79"/>
      <c r="J3959" s="79"/>
      <c r="K3959" s="79"/>
      <c r="L3959" s="79"/>
      <c r="M3959" s="79"/>
      <c r="N3959" s="79"/>
      <c r="O3959" s="79"/>
      <c r="P3959" s="79"/>
      <c r="Q3959" s="79"/>
      <c r="R3959" s="79"/>
      <c r="S3959" s="79"/>
      <c r="T3959" s="79"/>
    </row>
    <row r="3960" spans="2:20">
      <c r="B3960" s="79"/>
      <c r="C3960" s="79"/>
      <c r="D3960" s="79"/>
      <c r="E3960" s="79"/>
      <c r="F3960" s="79"/>
      <c r="G3960" s="79"/>
      <c r="H3960" s="79"/>
      <c r="I3960" s="79"/>
      <c r="J3960" s="79"/>
      <c r="K3960" s="79"/>
      <c r="L3960" s="79"/>
      <c r="M3960" s="79"/>
      <c r="N3960" s="79"/>
      <c r="O3960" s="79"/>
      <c r="P3960" s="79"/>
      <c r="Q3960" s="79"/>
      <c r="R3960" s="79"/>
      <c r="S3960" s="79"/>
      <c r="T3960" s="79"/>
    </row>
    <row r="3961" spans="2:20">
      <c r="B3961" s="79"/>
      <c r="C3961" s="79"/>
      <c r="D3961" s="79"/>
      <c r="E3961" s="79"/>
      <c r="F3961" s="79"/>
      <c r="G3961" s="79"/>
      <c r="H3961" s="79"/>
      <c r="I3961" s="79"/>
      <c r="J3961" s="79"/>
      <c r="K3961" s="79"/>
      <c r="L3961" s="79"/>
      <c r="M3961" s="79"/>
      <c r="N3961" s="79"/>
      <c r="O3961" s="79"/>
      <c r="P3961" s="79"/>
      <c r="Q3961" s="79"/>
      <c r="R3961" s="79"/>
      <c r="S3961" s="79"/>
      <c r="T3961" s="79"/>
    </row>
    <row r="3962" spans="2:20">
      <c r="B3962" s="79"/>
      <c r="C3962" s="79"/>
      <c r="D3962" s="79"/>
      <c r="E3962" s="79"/>
      <c r="F3962" s="79"/>
      <c r="G3962" s="79"/>
      <c r="H3962" s="79"/>
      <c r="I3962" s="79"/>
      <c r="J3962" s="79"/>
      <c r="K3962" s="79"/>
      <c r="L3962" s="79"/>
      <c r="M3962" s="79"/>
      <c r="N3962" s="79"/>
      <c r="O3962" s="79"/>
      <c r="P3962" s="79"/>
      <c r="Q3962" s="79"/>
      <c r="R3962" s="79"/>
      <c r="S3962" s="79"/>
      <c r="T3962" s="79"/>
    </row>
    <row r="3963" spans="2:20">
      <c r="B3963" s="79"/>
      <c r="C3963" s="79"/>
      <c r="D3963" s="79"/>
      <c r="E3963" s="79"/>
      <c r="F3963" s="79"/>
      <c r="G3963" s="79"/>
      <c r="H3963" s="79"/>
      <c r="I3963" s="79"/>
      <c r="J3963" s="79"/>
      <c r="K3963" s="79"/>
      <c r="L3963" s="79"/>
      <c r="M3963" s="79"/>
      <c r="N3963" s="79"/>
      <c r="O3963" s="79"/>
      <c r="P3963" s="79"/>
      <c r="Q3963" s="79"/>
      <c r="R3963" s="79"/>
      <c r="S3963" s="79"/>
      <c r="T3963" s="79"/>
    </row>
    <row r="3964" spans="2:20">
      <c r="B3964" s="79"/>
      <c r="C3964" s="79"/>
      <c r="D3964" s="79"/>
      <c r="E3964" s="79"/>
      <c r="F3964" s="79"/>
      <c r="G3964" s="79"/>
      <c r="H3964" s="79"/>
      <c r="I3964" s="79"/>
      <c r="J3964" s="79"/>
      <c r="K3964" s="79"/>
      <c r="L3964" s="79"/>
      <c r="M3964" s="79"/>
      <c r="N3964" s="79"/>
      <c r="O3964" s="79"/>
      <c r="P3964" s="79"/>
      <c r="Q3964" s="79"/>
      <c r="R3964" s="79"/>
      <c r="S3964" s="79"/>
      <c r="T3964" s="79"/>
    </row>
    <row r="3965" spans="2:20">
      <c r="B3965" s="79"/>
      <c r="C3965" s="79"/>
      <c r="D3965" s="79"/>
      <c r="E3965" s="79"/>
      <c r="F3965" s="79"/>
      <c r="G3965" s="79"/>
      <c r="H3965" s="79"/>
      <c r="I3965" s="79"/>
      <c r="J3965" s="79"/>
      <c r="K3965" s="79"/>
      <c r="L3965" s="79"/>
      <c r="M3965" s="79"/>
      <c r="N3965" s="79"/>
      <c r="O3965" s="79"/>
      <c r="P3965" s="79"/>
      <c r="Q3965" s="79"/>
      <c r="R3965" s="79"/>
      <c r="S3965" s="79"/>
      <c r="T3965" s="79"/>
    </row>
    <row r="3966" spans="2:20">
      <c r="B3966" s="79"/>
      <c r="C3966" s="79"/>
      <c r="D3966" s="79"/>
      <c r="E3966" s="79"/>
      <c r="F3966" s="79"/>
      <c r="G3966" s="79"/>
      <c r="H3966" s="79"/>
      <c r="I3966" s="79"/>
      <c r="J3966" s="79"/>
      <c r="K3966" s="79"/>
      <c r="L3966" s="79"/>
      <c r="M3966" s="79"/>
      <c r="N3966" s="79"/>
      <c r="O3966" s="79"/>
      <c r="P3966" s="79"/>
      <c r="Q3966" s="79"/>
      <c r="R3966" s="79"/>
      <c r="S3966" s="79"/>
      <c r="T3966" s="79"/>
    </row>
    <row r="3967" spans="2:20">
      <c r="B3967" s="79"/>
      <c r="C3967" s="79"/>
      <c r="D3967" s="79"/>
      <c r="E3967" s="79"/>
      <c r="F3967" s="79"/>
      <c r="G3967" s="79"/>
      <c r="H3967" s="79"/>
      <c r="I3967" s="79"/>
      <c r="J3967" s="79"/>
      <c r="K3967" s="79"/>
      <c r="L3967" s="79"/>
      <c r="M3967" s="79"/>
      <c r="N3967" s="79"/>
      <c r="O3967" s="79"/>
      <c r="P3967" s="79"/>
      <c r="Q3967" s="79"/>
      <c r="R3967" s="79"/>
      <c r="S3967" s="79"/>
      <c r="T3967" s="79"/>
    </row>
    <row r="3968" spans="2:20">
      <c r="B3968" s="79"/>
      <c r="C3968" s="79"/>
      <c r="D3968" s="79"/>
      <c r="E3968" s="79"/>
      <c r="F3968" s="79"/>
      <c r="G3968" s="79"/>
      <c r="H3968" s="79"/>
      <c r="I3968" s="79"/>
      <c r="J3968" s="79"/>
      <c r="K3968" s="79"/>
      <c r="L3968" s="79"/>
      <c r="M3968" s="79"/>
      <c r="N3968" s="79"/>
      <c r="O3968" s="79"/>
      <c r="P3968" s="79"/>
      <c r="Q3968" s="79"/>
      <c r="R3968" s="79"/>
      <c r="S3968" s="79"/>
      <c r="T3968" s="79"/>
    </row>
    <row r="3969" spans="2:20">
      <c r="B3969" s="79"/>
      <c r="C3969" s="79"/>
      <c r="D3969" s="79"/>
      <c r="E3969" s="79"/>
      <c r="F3969" s="79"/>
      <c r="G3969" s="79"/>
      <c r="H3969" s="79"/>
      <c r="I3969" s="79"/>
      <c r="J3969" s="79"/>
      <c r="K3969" s="79"/>
      <c r="L3969" s="79"/>
      <c r="M3969" s="79"/>
      <c r="N3969" s="79"/>
      <c r="O3969" s="79"/>
      <c r="P3969" s="79"/>
      <c r="Q3969" s="79"/>
      <c r="R3969" s="79"/>
      <c r="S3969" s="79"/>
      <c r="T3969" s="79"/>
    </row>
    <row r="3970" spans="2:20">
      <c r="B3970" s="79"/>
      <c r="C3970" s="79"/>
      <c r="D3970" s="79"/>
      <c r="E3970" s="79"/>
      <c r="F3970" s="79"/>
      <c r="G3970" s="79"/>
      <c r="H3970" s="79"/>
      <c r="I3970" s="79"/>
      <c r="J3970" s="79"/>
      <c r="K3970" s="79"/>
      <c r="L3970" s="79"/>
      <c r="M3970" s="79"/>
      <c r="N3970" s="79"/>
      <c r="O3970" s="79"/>
      <c r="P3970" s="79"/>
      <c r="Q3970" s="79"/>
      <c r="R3970" s="79"/>
      <c r="S3970" s="79"/>
      <c r="T3970" s="79"/>
    </row>
    <row r="3971" spans="2:20">
      <c r="B3971" s="79"/>
      <c r="C3971" s="79"/>
      <c r="D3971" s="79"/>
      <c r="E3971" s="79"/>
      <c r="F3971" s="79"/>
      <c r="G3971" s="79"/>
      <c r="H3971" s="79"/>
      <c r="I3971" s="79"/>
      <c r="J3971" s="79"/>
      <c r="K3971" s="79"/>
      <c r="L3971" s="79"/>
      <c r="M3971" s="79"/>
      <c r="N3971" s="79"/>
      <c r="O3971" s="79"/>
      <c r="P3971" s="79"/>
      <c r="Q3971" s="79"/>
      <c r="R3971" s="79"/>
      <c r="S3971" s="79"/>
      <c r="T3971" s="79"/>
    </row>
    <row r="3972" spans="2:20">
      <c r="B3972" s="79"/>
      <c r="C3972" s="79"/>
      <c r="D3972" s="79"/>
      <c r="E3972" s="79"/>
      <c r="F3972" s="79"/>
      <c r="G3972" s="79"/>
      <c r="H3972" s="79"/>
      <c r="I3972" s="79"/>
      <c r="J3972" s="79"/>
      <c r="K3972" s="79"/>
      <c r="L3972" s="79"/>
      <c r="M3972" s="79"/>
      <c r="N3972" s="79"/>
      <c r="O3972" s="79"/>
      <c r="P3972" s="79"/>
      <c r="Q3972" s="79"/>
      <c r="R3972" s="79"/>
      <c r="S3972" s="79"/>
      <c r="T3972" s="79"/>
    </row>
    <row r="3973" spans="2:20">
      <c r="B3973" s="79"/>
      <c r="C3973" s="79"/>
      <c r="D3973" s="79"/>
      <c r="E3973" s="79"/>
      <c r="F3973" s="79"/>
      <c r="G3973" s="79"/>
      <c r="H3973" s="79"/>
      <c r="I3973" s="79"/>
      <c r="J3973" s="79"/>
      <c r="K3973" s="79"/>
      <c r="L3973" s="79"/>
      <c r="M3973" s="79"/>
      <c r="N3973" s="79"/>
      <c r="O3973" s="79"/>
      <c r="P3973" s="79"/>
      <c r="Q3973" s="79"/>
      <c r="R3973" s="79"/>
      <c r="S3973" s="79"/>
      <c r="T3973" s="79"/>
    </row>
    <row r="3974" spans="2:20">
      <c r="B3974" s="79"/>
      <c r="C3974" s="79"/>
      <c r="D3974" s="79"/>
      <c r="E3974" s="79"/>
      <c r="F3974" s="79"/>
      <c r="G3974" s="79"/>
      <c r="H3974" s="79"/>
      <c r="I3974" s="79"/>
      <c r="J3974" s="79"/>
      <c r="K3974" s="79"/>
      <c r="L3974" s="79"/>
      <c r="M3974" s="79"/>
      <c r="N3974" s="79"/>
      <c r="O3974" s="79"/>
      <c r="P3974" s="79"/>
      <c r="Q3974" s="79"/>
      <c r="R3974" s="79"/>
      <c r="S3974" s="79"/>
      <c r="T3974" s="79"/>
    </row>
    <row r="3975" spans="2:20">
      <c r="B3975" s="79"/>
      <c r="C3975" s="79"/>
      <c r="D3975" s="79"/>
      <c r="E3975" s="79"/>
      <c r="F3975" s="79"/>
      <c r="G3975" s="79"/>
      <c r="H3975" s="79"/>
      <c r="I3975" s="79"/>
      <c r="J3975" s="79"/>
      <c r="K3975" s="79"/>
      <c r="L3975" s="79"/>
      <c r="M3975" s="79"/>
      <c r="N3975" s="79"/>
      <c r="O3975" s="79"/>
      <c r="P3975" s="79"/>
      <c r="Q3975" s="79"/>
      <c r="R3975" s="79"/>
      <c r="S3975" s="79"/>
      <c r="T3975" s="79"/>
    </row>
    <row r="3976" spans="2:20">
      <c r="B3976" s="79"/>
      <c r="C3976" s="79"/>
      <c r="D3976" s="79"/>
      <c r="E3976" s="79"/>
      <c r="F3976" s="79"/>
      <c r="G3976" s="79"/>
      <c r="H3976" s="79"/>
      <c r="I3976" s="79"/>
      <c r="J3976" s="79"/>
      <c r="K3976" s="79"/>
      <c r="L3976" s="79"/>
      <c r="M3976" s="79"/>
      <c r="N3976" s="79"/>
      <c r="O3976" s="79"/>
      <c r="P3976" s="79"/>
      <c r="Q3976" s="79"/>
      <c r="R3976" s="79"/>
      <c r="S3976" s="79"/>
      <c r="T3976" s="79"/>
    </row>
    <row r="3977" spans="2:20">
      <c r="B3977" s="79"/>
      <c r="C3977" s="79"/>
      <c r="D3977" s="79"/>
      <c r="E3977" s="79"/>
      <c r="F3977" s="79"/>
      <c r="G3977" s="79"/>
      <c r="H3977" s="79"/>
      <c r="I3977" s="79"/>
      <c r="J3977" s="79"/>
      <c r="K3977" s="79"/>
      <c r="L3977" s="79"/>
      <c r="M3977" s="79"/>
      <c r="N3977" s="79"/>
      <c r="O3977" s="79"/>
      <c r="P3977" s="79"/>
      <c r="Q3977" s="79"/>
      <c r="R3977" s="79"/>
      <c r="S3977" s="79"/>
      <c r="T3977" s="79"/>
    </row>
    <row r="3978" spans="2:20">
      <c r="B3978" s="79"/>
      <c r="C3978" s="79"/>
      <c r="D3978" s="79"/>
      <c r="E3978" s="79"/>
      <c r="F3978" s="79"/>
      <c r="G3978" s="79"/>
      <c r="H3978" s="79"/>
      <c r="I3978" s="79"/>
      <c r="J3978" s="79"/>
      <c r="K3978" s="79"/>
      <c r="L3978" s="79"/>
      <c r="M3978" s="79"/>
      <c r="N3978" s="79"/>
      <c r="O3978" s="79"/>
      <c r="P3978" s="79"/>
      <c r="Q3978" s="79"/>
      <c r="R3978" s="79"/>
      <c r="S3978" s="79"/>
      <c r="T3978" s="79"/>
    </row>
    <row r="3979" spans="2:20">
      <c r="B3979" s="79"/>
      <c r="C3979" s="79"/>
      <c r="D3979" s="79"/>
      <c r="E3979" s="79"/>
      <c r="F3979" s="79"/>
      <c r="G3979" s="79"/>
      <c r="H3979" s="79"/>
      <c r="I3979" s="79"/>
      <c r="J3979" s="79"/>
      <c r="K3979" s="79"/>
      <c r="L3979" s="79"/>
      <c r="M3979" s="79"/>
      <c r="N3979" s="79"/>
      <c r="O3979" s="79"/>
      <c r="P3979" s="79"/>
      <c r="Q3979" s="79"/>
      <c r="R3979" s="79"/>
      <c r="S3979" s="79"/>
      <c r="T3979" s="79"/>
    </row>
    <row r="3980" spans="2:20">
      <c r="B3980" s="79"/>
      <c r="C3980" s="79"/>
      <c r="D3980" s="79"/>
      <c r="E3980" s="79"/>
      <c r="F3980" s="79"/>
      <c r="G3980" s="79"/>
      <c r="H3980" s="79"/>
      <c r="I3980" s="79"/>
      <c r="J3980" s="79"/>
      <c r="K3980" s="79"/>
      <c r="L3980" s="79"/>
      <c r="M3980" s="79"/>
      <c r="N3980" s="79"/>
      <c r="O3980" s="79"/>
      <c r="P3980" s="79"/>
      <c r="Q3980" s="79"/>
      <c r="R3980" s="79"/>
      <c r="S3980" s="79"/>
      <c r="T3980" s="79"/>
    </row>
    <row r="3981" spans="2:20">
      <c r="B3981" s="79"/>
      <c r="C3981" s="79"/>
      <c r="D3981" s="79"/>
      <c r="E3981" s="79"/>
      <c r="F3981" s="79"/>
      <c r="G3981" s="79"/>
      <c r="H3981" s="79"/>
      <c r="I3981" s="79"/>
      <c r="J3981" s="79"/>
      <c r="K3981" s="79"/>
      <c r="L3981" s="79"/>
      <c r="M3981" s="79"/>
      <c r="N3981" s="79"/>
      <c r="O3981" s="79"/>
      <c r="P3981" s="79"/>
      <c r="Q3981" s="79"/>
      <c r="R3981" s="79"/>
      <c r="S3981" s="79"/>
      <c r="T3981" s="79"/>
    </row>
    <row r="3982" spans="2:20">
      <c r="B3982" s="79"/>
      <c r="C3982" s="79"/>
      <c r="D3982" s="79"/>
      <c r="E3982" s="79"/>
      <c r="F3982" s="79"/>
      <c r="G3982" s="79"/>
      <c r="H3982" s="79"/>
      <c r="I3982" s="79"/>
      <c r="J3982" s="79"/>
      <c r="K3982" s="79"/>
      <c r="L3982" s="79"/>
      <c r="M3982" s="79"/>
      <c r="N3982" s="79"/>
      <c r="O3982" s="79"/>
      <c r="P3982" s="79"/>
      <c r="Q3982" s="79"/>
      <c r="R3982" s="79"/>
      <c r="S3982" s="79"/>
      <c r="T3982" s="79"/>
    </row>
    <row r="3983" spans="2:20">
      <c r="B3983" s="79"/>
      <c r="C3983" s="79"/>
      <c r="D3983" s="79"/>
      <c r="E3983" s="79"/>
      <c r="F3983" s="79"/>
      <c r="G3983" s="79"/>
      <c r="H3983" s="79"/>
      <c r="I3983" s="79"/>
      <c r="J3983" s="79"/>
      <c r="K3983" s="79"/>
      <c r="L3983" s="79"/>
      <c r="M3983" s="79"/>
      <c r="N3983" s="79"/>
      <c r="O3983" s="79"/>
      <c r="P3983" s="79"/>
      <c r="Q3983" s="79"/>
      <c r="R3983" s="79"/>
      <c r="S3983" s="79"/>
      <c r="T3983" s="79"/>
    </row>
    <row r="3984" spans="2:20">
      <c r="B3984" s="79"/>
      <c r="C3984" s="79"/>
      <c r="D3984" s="79"/>
      <c r="E3984" s="79"/>
      <c r="F3984" s="79"/>
      <c r="G3984" s="79"/>
      <c r="H3984" s="79"/>
      <c r="I3984" s="79"/>
      <c r="J3984" s="79"/>
      <c r="K3984" s="79"/>
      <c r="L3984" s="79"/>
      <c r="M3984" s="79"/>
      <c r="N3984" s="79"/>
      <c r="O3984" s="79"/>
      <c r="P3984" s="79"/>
      <c r="Q3984" s="79"/>
      <c r="R3984" s="79"/>
      <c r="S3984" s="79"/>
      <c r="T3984" s="79"/>
    </row>
    <row r="3985" spans="2:20">
      <c r="B3985" s="79"/>
      <c r="C3985" s="79"/>
      <c r="D3985" s="79"/>
      <c r="E3985" s="79"/>
      <c r="F3985" s="79"/>
      <c r="G3985" s="79"/>
      <c r="H3985" s="79"/>
      <c r="I3985" s="79"/>
      <c r="J3985" s="79"/>
      <c r="K3985" s="79"/>
      <c r="L3985" s="79"/>
      <c r="M3985" s="79"/>
      <c r="N3985" s="79"/>
      <c r="O3985" s="79"/>
      <c r="P3985" s="79"/>
      <c r="Q3985" s="79"/>
      <c r="R3985" s="79"/>
      <c r="S3985" s="79"/>
      <c r="T3985" s="79"/>
    </row>
    <row r="3986" spans="2:20">
      <c r="B3986" s="79"/>
      <c r="C3986" s="79"/>
      <c r="D3986" s="79"/>
      <c r="E3986" s="79"/>
      <c r="F3986" s="79"/>
      <c r="G3986" s="79"/>
      <c r="H3986" s="79"/>
      <c r="I3986" s="79"/>
      <c r="J3986" s="79"/>
      <c r="K3986" s="79"/>
      <c r="L3986" s="79"/>
      <c r="M3986" s="79"/>
      <c r="N3986" s="79"/>
      <c r="O3986" s="79"/>
      <c r="P3986" s="79"/>
      <c r="Q3986" s="79"/>
      <c r="R3986" s="79"/>
      <c r="S3986" s="79"/>
      <c r="T3986" s="79"/>
    </row>
    <row r="3987" spans="2:20">
      <c r="B3987" s="79"/>
      <c r="C3987" s="79"/>
      <c r="D3987" s="79"/>
      <c r="E3987" s="79"/>
      <c r="F3987" s="79"/>
      <c r="G3987" s="79"/>
      <c r="H3987" s="79"/>
      <c r="I3987" s="79"/>
      <c r="J3987" s="79"/>
      <c r="K3987" s="79"/>
      <c r="L3987" s="79"/>
      <c r="M3987" s="79"/>
      <c r="N3987" s="79"/>
      <c r="O3987" s="79"/>
      <c r="P3987" s="79"/>
      <c r="Q3987" s="79"/>
      <c r="R3987" s="79"/>
      <c r="S3987" s="79"/>
      <c r="T3987" s="79"/>
    </row>
    <row r="3988" spans="2:20">
      <c r="B3988" s="79"/>
      <c r="C3988" s="79"/>
      <c r="D3988" s="79"/>
      <c r="E3988" s="79"/>
      <c r="F3988" s="79"/>
      <c r="G3988" s="79"/>
      <c r="H3988" s="79"/>
      <c r="I3988" s="79"/>
      <c r="J3988" s="79"/>
      <c r="K3988" s="79"/>
      <c r="L3988" s="79"/>
      <c r="M3988" s="79"/>
      <c r="N3988" s="79"/>
      <c r="O3988" s="79"/>
      <c r="P3988" s="79"/>
      <c r="Q3988" s="79"/>
      <c r="R3988" s="79"/>
      <c r="S3988" s="79"/>
      <c r="T3988" s="79"/>
    </row>
    <row r="3989" spans="2:20">
      <c r="B3989" s="79"/>
      <c r="C3989" s="79"/>
      <c r="D3989" s="79"/>
      <c r="E3989" s="79"/>
      <c r="F3989" s="79"/>
      <c r="G3989" s="79"/>
      <c r="H3989" s="79"/>
      <c r="I3989" s="79"/>
      <c r="J3989" s="79"/>
      <c r="K3989" s="79"/>
      <c r="L3989" s="79"/>
      <c r="M3989" s="79"/>
      <c r="N3989" s="79"/>
      <c r="O3989" s="79"/>
      <c r="P3989" s="79"/>
      <c r="Q3989" s="79"/>
      <c r="R3989" s="79"/>
      <c r="S3989" s="79"/>
      <c r="T3989" s="79"/>
    </row>
    <row r="3990" spans="2:20">
      <c r="B3990" s="79"/>
      <c r="C3990" s="79"/>
      <c r="D3990" s="79"/>
      <c r="E3990" s="79"/>
      <c r="F3990" s="79"/>
      <c r="G3990" s="79"/>
      <c r="H3990" s="79"/>
      <c r="I3990" s="79"/>
      <c r="J3990" s="79"/>
      <c r="K3990" s="79"/>
      <c r="L3990" s="79"/>
      <c r="M3990" s="79"/>
      <c r="N3990" s="79"/>
      <c r="O3990" s="79"/>
      <c r="P3990" s="79"/>
      <c r="Q3990" s="79"/>
      <c r="R3990" s="79"/>
      <c r="S3990" s="79"/>
      <c r="T3990" s="79"/>
    </row>
    <row r="3991" spans="2:20">
      <c r="B3991" s="79"/>
      <c r="C3991" s="79"/>
      <c r="D3991" s="79"/>
      <c r="E3991" s="79"/>
      <c r="F3991" s="79"/>
      <c r="G3991" s="79"/>
      <c r="H3991" s="79"/>
      <c r="I3991" s="79"/>
      <c r="J3991" s="79"/>
      <c r="K3991" s="79"/>
      <c r="L3991" s="79"/>
      <c r="M3991" s="79"/>
      <c r="N3991" s="79"/>
      <c r="O3991" s="79"/>
      <c r="P3991" s="79"/>
      <c r="Q3991" s="79"/>
      <c r="R3991" s="79"/>
      <c r="S3991" s="79"/>
      <c r="T3991" s="79"/>
    </row>
    <row r="3992" spans="2:20">
      <c r="B3992" s="79"/>
      <c r="C3992" s="79"/>
      <c r="D3992" s="79"/>
      <c r="E3992" s="79"/>
      <c r="F3992" s="79"/>
      <c r="G3992" s="79"/>
      <c r="H3992" s="79"/>
      <c r="I3992" s="79"/>
      <c r="J3992" s="79"/>
      <c r="K3992" s="79"/>
      <c r="L3992" s="79"/>
      <c r="M3992" s="79"/>
      <c r="N3992" s="79"/>
      <c r="O3992" s="79"/>
      <c r="P3992" s="79"/>
      <c r="Q3992" s="79"/>
      <c r="R3992" s="79"/>
      <c r="S3992" s="79"/>
      <c r="T3992" s="79"/>
    </row>
    <row r="3993" spans="2:20">
      <c r="B3993" s="79"/>
      <c r="C3993" s="79"/>
      <c r="D3993" s="79"/>
      <c r="E3993" s="79"/>
      <c r="F3993" s="79"/>
      <c r="G3993" s="79"/>
      <c r="H3993" s="79"/>
      <c r="I3993" s="79"/>
      <c r="J3993" s="79"/>
      <c r="K3993" s="79"/>
      <c r="L3993" s="79"/>
      <c r="M3993" s="79"/>
      <c r="N3993" s="79"/>
      <c r="O3993" s="79"/>
      <c r="P3993" s="79"/>
      <c r="Q3993" s="79"/>
      <c r="R3993" s="79"/>
      <c r="S3993" s="79"/>
      <c r="T3993" s="79"/>
    </row>
    <row r="3994" spans="2:20">
      <c r="B3994" s="79"/>
      <c r="C3994" s="79"/>
      <c r="D3994" s="79"/>
      <c r="E3994" s="79"/>
      <c r="F3994" s="79"/>
      <c r="G3994" s="79"/>
      <c r="H3994" s="79"/>
      <c r="I3994" s="79"/>
      <c r="J3994" s="79"/>
      <c r="K3994" s="79"/>
      <c r="L3994" s="79"/>
      <c r="M3994" s="79"/>
      <c r="N3994" s="79"/>
      <c r="O3994" s="79"/>
      <c r="P3994" s="79"/>
      <c r="Q3994" s="79"/>
      <c r="R3994" s="79"/>
      <c r="S3994" s="79"/>
      <c r="T3994" s="79"/>
    </row>
    <row r="3995" spans="2:20">
      <c r="B3995" s="79"/>
      <c r="C3995" s="79"/>
      <c r="D3995" s="79"/>
      <c r="E3995" s="79"/>
      <c r="F3995" s="79"/>
      <c r="G3995" s="79"/>
      <c r="H3995" s="79"/>
      <c r="I3995" s="79"/>
      <c r="J3995" s="79"/>
      <c r="K3995" s="79"/>
      <c r="L3995" s="79"/>
      <c r="M3995" s="79"/>
      <c r="N3995" s="79"/>
      <c r="O3995" s="79"/>
      <c r="P3995" s="79"/>
      <c r="Q3995" s="79"/>
      <c r="R3995" s="79"/>
      <c r="S3995" s="79"/>
      <c r="T3995" s="79"/>
    </row>
    <row r="3996" spans="2:20">
      <c r="B3996" s="79"/>
      <c r="C3996" s="79"/>
      <c r="D3996" s="79"/>
      <c r="E3996" s="79"/>
      <c r="F3996" s="79"/>
      <c r="G3996" s="79"/>
      <c r="H3996" s="79"/>
      <c r="I3996" s="79"/>
      <c r="J3996" s="79"/>
      <c r="K3996" s="79"/>
      <c r="L3996" s="79"/>
      <c r="M3996" s="79"/>
      <c r="N3996" s="79"/>
      <c r="O3996" s="79"/>
      <c r="P3996" s="79"/>
      <c r="Q3996" s="79"/>
      <c r="R3996" s="79"/>
      <c r="S3996" s="79"/>
      <c r="T3996" s="79"/>
    </row>
    <row r="3997" spans="2:20">
      <c r="B3997" s="79"/>
      <c r="C3997" s="79"/>
      <c r="D3997" s="79"/>
      <c r="E3997" s="79"/>
      <c r="F3997" s="79"/>
      <c r="G3997" s="79"/>
      <c r="H3997" s="79"/>
      <c r="I3997" s="79"/>
      <c r="J3997" s="79"/>
      <c r="K3997" s="79"/>
      <c r="L3997" s="79"/>
      <c r="M3997" s="79"/>
      <c r="N3997" s="79"/>
      <c r="O3997" s="79"/>
      <c r="P3997" s="79"/>
      <c r="Q3997" s="79"/>
      <c r="R3997" s="79"/>
      <c r="S3997" s="79"/>
      <c r="T3997" s="79"/>
    </row>
    <row r="3998" spans="2:20">
      <c r="B3998" s="79"/>
      <c r="C3998" s="79"/>
      <c r="D3998" s="79"/>
      <c r="E3998" s="79"/>
      <c r="F3998" s="79"/>
      <c r="G3998" s="79"/>
      <c r="H3998" s="79"/>
      <c r="I3998" s="79"/>
      <c r="J3998" s="79"/>
      <c r="K3998" s="79"/>
      <c r="L3998" s="79"/>
      <c r="M3998" s="79"/>
      <c r="N3998" s="79"/>
      <c r="O3998" s="79"/>
      <c r="P3998" s="79"/>
      <c r="Q3998" s="79"/>
      <c r="R3998" s="79"/>
      <c r="S3998" s="79"/>
      <c r="T3998" s="79"/>
    </row>
    <row r="3999" spans="2:20">
      <c r="B3999" s="79"/>
      <c r="C3999" s="79"/>
      <c r="D3999" s="79"/>
      <c r="E3999" s="79"/>
      <c r="F3999" s="79"/>
      <c r="G3999" s="79"/>
      <c r="H3999" s="79"/>
      <c r="I3999" s="79"/>
      <c r="J3999" s="79"/>
      <c r="K3999" s="79"/>
      <c r="L3999" s="79"/>
      <c r="M3999" s="79"/>
      <c r="N3999" s="79"/>
      <c r="O3999" s="79"/>
      <c r="P3999" s="79"/>
      <c r="Q3999" s="79"/>
      <c r="R3999" s="79"/>
      <c r="S3999" s="79"/>
      <c r="T3999" s="79"/>
    </row>
    <row r="4000" spans="2:20">
      <c r="B4000" s="79"/>
      <c r="C4000" s="79"/>
      <c r="D4000" s="79"/>
      <c r="E4000" s="79"/>
      <c r="F4000" s="79"/>
      <c r="G4000" s="79"/>
      <c r="H4000" s="79"/>
      <c r="I4000" s="79"/>
      <c r="J4000" s="79"/>
      <c r="K4000" s="79"/>
      <c r="L4000" s="79"/>
      <c r="M4000" s="79"/>
      <c r="N4000" s="79"/>
      <c r="O4000" s="79"/>
      <c r="P4000" s="79"/>
      <c r="Q4000" s="79"/>
      <c r="R4000" s="79"/>
      <c r="S4000" s="79"/>
      <c r="T4000" s="79"/>
    </row>
    <row r="4001" spans="2:20">
      <c r="B4001" s="79"/>
      <c r="C4001" s="79"/>
      <c r="D4001" s="79"/>
      <c r="E4001" s="79"/>
      <c r="F4001" s="79"/>
      <c r="G4001" s="79"/>
      <c r="H4001" s="79"/>
      <c r="I4001" s="79"/>
      <c r="J4001" s="79"/>
      <c r="K4001" s="79"/>
      <c r="L4001" s="79"/>
      <c r="M4001" s="79"/>
      <c r="N4001" s="79"/>
      <c r="O4001" s="79"/>
      <c r="P4001" s="79"/>
      <c r="Q4001" s="79"/>
      <c r="R4001" s="79"/>
      <c r="S4001" s="79"/>
      <c r="T4001" s="79"/>
    </row>
    <row r="4002" spans="2:20">
      <c r="B4002" s="79"/>
      <c r="C4002" s="79"/>
      <c r="D4002" s="79"/>
      <c r="E4002" s="79"/>
      <c r="F4002" s="79"/>
      <c r="G4002" s="79"/>
      <c r="H4002" s="79"/>
      <c r="I4002" s="79"/>
      <c r="J4002" s="79"/>
      <c r="K4002" s="79"/>
      <c r="L4002" s="79"/>
      <c r="M4002" s="79"/>
      <c r="N4002" s="79"/>
      <c r="O4002" s="79"/>
      <c r="P4002" s="79"/>
      <c r="Q4002" s="79"/>
      <c r="R4002" s="79"/>
      <c r="S4002" s="79"/>
      <c r="T4002" s="79"/>
    </row>
    <row r="4003" spans="2:20">
      <c r="B4003" s="79"/>
      <c r="C4003" s="79"/>
      <c r="D4003" s="79"/>
      <c r="E4003" s="79"/>
      <c r="F4003" s="79"/>
      <c r="G4003" s="79"/>
      <c r="H4003" s="79"/>
      <c r="I4003" s="79"/>
      <c r="J4003" s="79"/>
      <c r="K4003" s="79"/>
      <c r="L4003" s="79"/>
      <c r="M4003" s="79"/>
      <c r="N4003" s="79"/>
      <c r="O4003" s="79"/>
      <c r="P4003" s="79"/>
      <c r="Q4003" s="79"/>
      <c r="R4003" s="79"/>
      <c r="S4003" s="79"/>
      <c r="T4003" s="79"/>
    </row>
    <row r="4004" spans="2:20">
      <c r="B4004" s="79"/>
      <c r="C4004" s="79"/>
      <c r="D4004" s="79"/>
      <c r="E4004" s="79"/>
      <c r="F4004" s="79"/>
      <c r="G4004" s="79"/>
      <c r="H4004" s="79"/>
      <c r="I4004" s="79"/>
      <c r="J4004" s="79"/>
      <c r="K4004" s="79"/>
      <c r="L4004" s="79"/>
      <c r="M4004" s="79"/>
      <c r="N4004" s="79"/>
      <c r="O4004" s="79"/>
      <c r="P4004" s="79"/>
      <c r="Q4004" s="79"/>
      <c r="R4004" s="79"/>
      <c r="S4004" s="79"/>
      <c r="T4004" s="79"/>
    </row>
    <row r="4005" spans="2:20">
      <c r="B4005" s="79"/>
      <c r="C4005" s="79"/>
      <c r="D4005" s="79"/>
      <c r="E4005" s="79"/>
      <c r="F4005" s="79"/>
      <c r="G4005" s="79"/>
      <c r="H4005" s="79"/>
      <c r="I4005" s="79"/>
      <c r="J4005" s="79"/>
      <c r="K4005" s="79"/>
      <c r="L4005" s="79"/>
      <c r="M4005" s="79"/>
      <c r="N4005" s="79"/>
      <c r="O4005" s="79"/>
      <c r="P4005" s="79"/>
      <c r="Q4005" s="79"/>
      <c r="R4005" s="79"/>
      <c r="S4005" s="79"/>
      <c r="T4005" s="79"/>
    </row>
    <row r="4006" spans="2:20">
      <c r="B4006" s="79"/>
      <c r="C4006" s="79"/>
      <c r="D4006" s="79"/>
      <c r="E4006" s="79"/>
      <c r="F4006" s="79"/>
      <c r="G4006" s="79"/>
      <c r="H4006" s="79"/>
      <c r="I4006" s="79"/>
      <c r="J4006" s="79"/>
      <c r="K4006" s="79"/>
      <c r="L4006" s="79"/>
      <c r="M4006" s="79"/>
      <c r="N4006" s="79"/>
      <c r="O4006" s="79"/>
      <c r="P4006" s="79"/>
      <c r="Q4006" s="79"/>
      <c r="R4006" s="79"/>
      <c r="S4006" s="79"/>
      <c r="T4006" s="79"/>
    </row>
    <row r="4007" spans="2:20">
      <c r="B4007" s="79"/>
      <c r="C4007" s="79"/>
      <c r="D4007" s="79"/>
      <c r="E4007" s="79"/>
      <c r="F4007" s="79"/>
      <c r="G4007" s="79"/>
      <c r="H4007" s="79"/>
      <c r="I4007" s="79"/>
      <c r="J4007" s="79"/>
      <c r="K4007" s="79"/>
      <c r="L4007" s="79"/>
      <c r="M4007" s="79"/>
      <c r="N4007" s="79"/>
      <c r="O4007" s="79"/>
      <c r="P4007" s="79"/>
      <c r="Q4007" s="79"/>
      <c r="R4007" s="79"/>
      <c r="S4007" s="79"/>
      <c r="T4007" s="79"/>
    </row>
    <row r="4008" spans="2:20">
      <c r="B4008" s="79"/>
      <c r="C4008" s="79"/>
      <c r="D4008" s="79"/>
      <c r="E4008" s="79"/>
      <c r="F4008" s="79"/>
      <c r="G4008" s="79"/>
      <c r="H4008" s="79"/>
      <c r="I4008" s="79"/>
      <c r="J4008" s="79"/>
      <c r="K4008" s="79"/>
      <c r="L4008" s="79"/>
      <c r="M4008" s="79"/>
      <c r="N4008" s="79"/>
      <c r="O4008" s="79"/>
      <c r="P4008" s="79"/>
      <c r="Q4008" s="79"/>
      <c r="R4008" s="79"/>
      <c r="S4008" s="79"/>
      <c r="T4008" s="79"/>
    </row>
    <row r="4009" spans="2:20">
      <c r="B4009" s="79"/>
      <c r="C4009" s="79"/>
      <c r="D4009" s="79"/>
      <c r="E4009" s="79"/>
      <c r="F4009" s="79"/>
      <c r="G4009" s="79"/>
      <c r="H4009" s="79"/>
      <c r="I4009" s="79"/>
      <c r="J4009" s="79"/>
      <c r="K4009" s="79"/>
      <c r="L4009" s="79"/>
      <c r="M4009" s="79"/>
      <c r="N4009" s="79"/>
      <c r="O4009" s="79"/>
      <c r="P4009" s="79"/>
      <c r="Q4009" s="79"/>
      <c r="R4009" s="79"/>
      <c r="S4009" s="79"/>
      <c r="T4009" s="79"/>
    </row>
    <row r="4010" spans="2:20">
      <c r="B4010" s="79"/>
      <c r="C4010" s="79"/>
      <c r="D4010" s="79"/>
      <c r="E4010" s="79"/>
      <c r="F4010" s="79"/>
      <c r="G4010" s="79"/>
      <c r="H4010" s="79"/>
      <c r="I4010" s="79"/>
      <c r="J4010" s="79"/>
      <c r="K4010" s="79"/>
      <c r="L4010" s="79"/>
      <c r="M4010" s="79"/>
      <c r="N4010" s="79"/>
      <c r="O4010" s="79"/>
      <c r="P4010" s="79"/>
      <c r="Q4010" s="79"/>
      <c r="R4010" s="79"/>
      <c r="S4010" s="79"/>
      <c r="T4010" s="79"/>
    </row>
    <row r="4011" spans="2:20">
      <c r="B4011" s="79"/>
      <c r="C4011" s="79"/>
      <c r="D4011" s="79"/>
      <c r="E4011" s="79"/>
      <c r="F4011" s="79"/>
      <c r="G4011" s="79"/>
      <c r="H4011" s="79"/>
      <c r="I4011" s="79"/>
      <c r="J4011" s="79"/>
      <c r="K4011" s="79"/>
      <c r="L4011" s="79"/>
      <c r="M4011" s="79"/>
      <c r="N4011" s="79"/>
      <c r="O4011" s="79"/>
      <c r="P4011" s="79"/>
      <c r="Q4011" s="79"/>
      <c r="R4011" s="79"/>
      <c r="S4011" s="79"/>
      <c r="T4011" s="79"/>
    </row>
    <row r="4012" spans="2:20">
      <c r="B4012" s="79"/>
      <c r="C4012" s="79"/>
      <c r="D4012" s="79"/>
      <c r="E4012" s="79"/>
      <c r="F4012" s="79"/>
      <c r="G4012" s="79"/>
      <c r="H4012" s="79"/>
      <c r="I4012" s="79"/>
      <c r="J4012" s="79"/>
      <c r="K4012" s="79"/>
      <c r="L4012" s="79"/>
      <c r="M4012" s="79"/>
      <c r="N4012" s="79"/>
      <c r="O4012" s="79"/>
      <c r="P4012" s="79"/>
      <c r="Q4012" s="79"/>
      <c r="R4012" s="79"/>
      <c r="S4012" s="79"/>
      <c r="T4012" s="79"/>
    </row>
    <row r="4013" spans="2:20">
      <c r="B4013" s="79"/>
      <c r="C4013" s="79"/>
      <c r="D4013" s="79"/>
      <c r="E4013" s="79"/>
      <c r="F4013" s="79"/>
      <c r="G4013" s="79"/>
      <c r="H4013" s="79"/>
      <c r="I4013" s="79"/>
      <c r="J4013" s="79"/>
      <c r="K4013" s="79"/>
      <c r="L4013" s="79"/>
      <c r="M4013" s="79"/>
      <c r="N4013" s="79"/>
      <c r="O4013" s="79"/>
      <c r="P4013" s="79"/>
      <c r="Q4013" s="79"/>
      <c r="R4013" s="79"/>
      <c r="S4013" s="79"/>
      <c r="T4013" s="79"/>
    </row>
    <row r="4014" spans="2:20">
      <c r="B4014" s="79"/>
      <c r="C4014" s="79"/>
      <c r="D4014" s="79"/>
      <c r="E4014" s="79"/>
      <c r="F4014" s="79"/>
      <c r="G4014" s="79"/>
      <c r="H4014" s="79"/>
      <c r="I4014" s="79"/>
      <c r="J4014" s="79"/>
      <c r="K4014" s="79"/>
      <c r="L4014" s="79"/>
      <c r="M4014" s="79"/>
      <c r="N4014" s="79"/>
      <c r="O4014" s="79"/>
      <c r="P4014" s="79"/>
      <c r="Q4014" s="79"/>
      <c r="R4014" s="79"/>
      <c r="S4014" s="79"/>
      <c r="T4014" s="79"/>
    </row>
    <row r="4015" spans="2:20">
      <c r="B4015" s="79"/>
      <c r="C4015" s="79"/>
      <c r="D4015" s="79"/>
      <c r="E4015" s="79"/>
      <c r="F4015" s="79"/>
      <c r="G4015" s="79"/>
      <c r="H4015" s="79"/>
      <c r="I4015" s="79"/>
      <c r="J4015" s="79"/>
      <c r="K4015" s="79"/>
      <c r="L4015" s="79"/>
      <c r="M4015" s="79"/>
      <c r="N4015" s="79"/>
      <c r="O4015" s="79"/>
      <c r="P4015" s="79"/>
      <c r="Q4015" s="79"/>
      <c r="R4015" s="79"/>
      <c r="S4015" s="79"/>
      <c r="T4015" s="79"/>
    </row>
    <row r="4016" spans="2:20">
      <c r="B4016" s="79"/>
      <c r="C4016" s="79"/>
      <c r="D4016" s="79"/>
      <c r="E4016" s="79"/>
      <c r="F4016" s="79"/>
      <c r="G4016" s="79"/>
      <c r="H4016" s="79"/>
      <c r="I4016" s="79"/>
      <c r="J4016" s="79"/>
      <c r="K4016" s="79"/>
      <c r="L4016" s="79"/>
      <c r="M4016" s="79"/>
      <c r="N4016" s="79"/>
      <c r="O4016" s="79"/>
      <c r="P4016" s="79"/>
      <c r="Q4016" s="79"/>
      <c r="R4016" s="79"/>
      <c r="S4016" s="79"/>
      <c r="T4016" s="79"/>
    </row>
    <row r="4017" spans="2:20">
      <c r="B4017" s="79"/>
      <c r="C4017" s="79"/>
      <c r="D4017" s="79"/>
      <c r="E4017" s="79"/>
      <c r="F4017" s="79"/>
      <c r="G4017" s="79"/>
      <c r="H4017" s="79"/>
      <c r="I4017" s="79"/>
      <c r="J4017" s="79"/>
      <c r="K4017" s="79"/>
      <c r="L4017" s="79"/>
      <c r="M4017" s="79"/>
      <c r="N4017" s="79"/>
      <c r="O4017" s="79"/>
      <c r="P4017" s="79"/>
      <c r="Q4017" s="79"/>
      <c r="R4017" s="79"/>
      <c r="S4017" s="79"/>
      <c r="T4017" s="79"/>
    </row>
    <row r="4018" spans="2:20">
      <c r="B4018" s="79"/>
      <c r="C4018" s="79"/>
      <c r="D4018" s="79"/>
      <c r="E4018" s="79"/>
      <c r="F4018" s="79"/>
      <c r="G4018" s="79"/>
      <c r="H4018" s="79"/>
      <c r="I4018" s="79"/>
      <c r="J4018" s="79"/>
      <c r="K4018" s="79"/>
      <c r="L4018" s="79"/>
      <c r="M4018" s="79"/>
      <c r="N4018" s="79"/>
      <c r="O4018" s="79"/>
      <c r="P4018" s="79"/>
      <c r="Q4018" s="79"/>
      <c r="R4018" s="79"/>
      <c r="S4018" s="79"/>
      <c r="T4018" s="79"/>
    </row>
    <row r="4019" spans="2:20">
      <c r="B4019" s="79"/>
      <c r="C4019" s="79"/>
      <c r="D4019" s="79"/>
      <c r="E4019" s="79"/>
      <c r="F4019" s="79"/>
      <c r="G4019" s="79"/>
      <c r="H4019" s="79"/>
      <c r="I4019" s="79"/>
      <c r="J4019" s="79"/>
      <c r="K4019" s="79"/>
      <c r="L4019" s="79"/>
      <c r="M4019" s="79"/>
      <c r="N4019" s="79"/>
      <c r="O4019" s="79"/>
      <c r="P4019" s="79"/>
      <c r="Q4019" s="79"/>
      <c r="R4019" s="79"/>
      <c r="S4019" s="79"/>
      <c r="T4019" s="79"/>
    </row>
    <row r="4020" spans="2:20">
      <c r="B4020" s="79"/>
      <c r="C4020" s="79"/>
      <c r="D4020" s="79"/>
      <c r="E4020" s="79"/>
      <c r="F4020" s="79"/>
      <c r="G4020" s="79"/>
      <c r="H4020" s="79"/>
      <c r="I4020" s="79"/>
      <c r="J4020" s="79"/>
      <c r="K4020" s="79"/>
      <c r="L4020" s="79"/>
      <c r="M4020" s="79"/>
      <c r="N4020" s="79"/>
      <c r="O4020" s="79"/>
      <c r="P4020" s="79"/>
      <c r="Q4020" s="79"/>
      <c r="R4020" s="79"/>
      <c r="S4020" s="79"/>
      <c r="T4020" s="79"/>
    </row>
    <row r="4021" spans="2:20">
      <c r="B4021" s="79"/>
      <c r="C4021" s="79"/>
      <c r="D4021" s="79"/>
      <c r="E4021" s="79"/>
      <c r="F4021" s="79"/>
      <c r="G4021" s="79"/>
      <c r="H4021" s="79"/>
      <c r="I4021" s="79"/>
      <c r="J4021" s="79"/>
      <c r="K4021" s="79"/>
      <c r="L4021" s="79"/>
      <c r="M4021" s="79"/>
      <c r="N4021" s="79"/>
      <c r="O4021" s="79"/>
      <c r="P4021" s="79"/>
      <c r="Q4021" s="79"/>
      <c r="R4021" s="79"/>
      <c r="S4021" s="79"/>
      <c r="T4021" s="79"/>
    </row>
    <row r="4022" spans="2:20">
      <c r="B4022" s="79"/>
      <c r="C4022" s="79"/>
      <c r="D4022" s="79"/>
      <c r="E4022" s="79"/>
      <c r="F4022" s="79"/>
      <c r="G4022" s="79"/>
      <c r="H4022" s="79"/>
      <c r="I4022" s="79"/>
      <c r="J4022" s="79"/>
      <c r="K4022" s="79"/>
      <c r="L4022" s="79"/>
      <c r="M4022" s="79"/>
      <c r="N4022" s="79"/>
      <c r="O4022" s="79"/>
      <c r="P4022" s="79"/>
      <c r="Q4022" s="79"/>
      <c r="R4022" s="79"/>
      <c r="S4022" s="79"/>
      <c r="T4022" s="79"/>
    </row>
    <row r="4023" spans="2:20">
      <c r="B4023" s="79"/>
      <c r="C4023" s="79"/>
      <c r="D4023" s="79"/>
      <c r="E4023" s="79"/>
      <c r="F4023" s="79"/>
      <c r="G4023" s="79"/>
      <c r="H4023" s="79"/>
      <c r="I4023" s="79"/>
      <c r="J4023" s="79"/>
      <c r="K4023" s="79"/>
      <c r="L4023" s="79"/>
      <c r="M4023" s="79"/>
      <c r="N4023" s="79"/>
      <c r="O4023" s="79"/>
      <c r="P4023" s="79"/>
      <c r="Q4023" s="79"/>
      <c r="R4023" s="79"/>
      <c r="S4023" s="79"/>
      <c r="T4023" s="79"/>
    </row>
    <row r="4024" spans="2:20">
      <c r="B4024" s="79"/>
      <c r="C4024" s="79"/>
      <c r="D4024" s="79"/>
      <c r="E4024" s="79"/>
      <c r="F4024" s="79"/>
      <c r="G4024" s="79"/>
      <c r="H4024" s="79"/>
      <c r="I4024" s="79"/>
      <c r="J4024" s="79"/>
      <c r="K4024" s="79"/>
      <c r="L4024" s="79"/>
      <c r="M4024" s="79"/>
      <c r="N4024" s="79"/>
      <c r="O4024" s="79"/>
      <c r="P4024" s="79"/>
      <c r="Q4024" s="79"/>
      <c r="R4024" s="79"/>
      <c r="S4024" s="79"/>
      <c r="T4024" s="79"/>
    </row>
    <row r="4025" spans="2:20">
      <c r="B4025" s="79"/>
      <c r="C4025" s="79"/>
      <c r="D4025" s="79"/>
      <c r="E4025" s="79"/>
      <c r="F4025" s="79"/>
      <c r="G4025" s="79"/>
      <c r="H4025" s="79"/>
      <c r="I4025" s="79"/>
      <c r="J4025" s="79"/>
      <c r="K4025" s="79"/>
      <c r="L4025" s="79"/>
      <c r="M4025" s="79"/>
      <c r="N4025" s="79"/>
      <c r="O4025" s="79"/>
      <c r="P4025" s="79"/>
      <c r="Q4025" s="79"/>
      <c r="R4025" s="79"/>
      <c r="S4025" s="79"/>
      <c r="T4025" s="79"/>
    </row>
    <row r="4026" spans="2:20">
      <c r="B4026" s="79"/>
      <c r="C4026" s="79"/>
      <c r="D4026" s="79"/>
      <c r="E4026" s="79"/>
      <c r="F4026" s="79"/>
      <c r="G4026" s="79"/>
      <c r="H4026" s="79"/>
      <c r="I4026" s="79"/>
      <c r="J4026" s="79"/>
      <c r="K4026" s="79"/>
      <c r="L4026" s="79"/>
      <c r="M4026" s="79"/>
      <c r="N4026" s="79"/>
      <c r="O4026" s="79"/>
      <c r="P4026" s="79"/>
      <c r="Q4026" s="79"/>
      <c r="R4026" s="79"/>
      <c r="S4026" s="79"/>
      <c r="T4026" s="79"/>
    </row>
    <row r="4027" spans="2:20">
      <c r="B4027" s="79"/>
      <c r="C4027" s="79"/>
      <c r="D4027" s="79"/>
      <c r="E4027" s="79"/>
      <c r="F4027" s="79"/>
      <c r="G4027" s="79"/>
      <c r="H4027" s="79"/>
      <c r="I4027" s="79"/>
      <c r="J4027" s="79"/>
      <c r="K4027" s="79"/>
      <c r="L4027" s="79"/>
      <c r="M4027" s="79"/>
      <c r="N4027" s="79"/>
      <c r="O4027" s="79"/>
      <c r="P4027" s="79"/>
      <c r="Q4027" s="79"/>
      <c r="R4027" s="79"/>
      <c r="S4027" s="79"/>
      <c r="T4027" s="79"/>
    </row>
    <row r="4028" spans="2:20">
      <c r="B4028" s="79"/>
      <c r="C4028" s="79"/>
      <c r="D4028" s="79"/>
      <c r="E4028" s="79"/>
      <c r="F4028" s="79"/>
      <c r="G4028" s="79"/>
      <c r="H4028" s="79"/>
      <c r="I4028" s="79"/>
      <c r="J4028" s="79"/>
      <c r="K4028" s="79"/>
      <c r="L4028" s="79"/>
      <c r="M4028" s="79"/>
      <c r="N4028" s="79"/>
      <c r="O4028" s="79"/>
      <c r="P4028" s="79"/>
      <c r="Q4028" s="79"/>
      <c r="R4028" s="79"/>
      <c r="S4028" s="79"/>
      <c r="T4028" s="79"/>
    </row>
    <row r="4029" spans="2:20">
      <c r="B4029" s="79"/>
      <c r="C4029" s="79"/>
      <c r="D4029" s="79"/>
      <c r="E4029" s="79"/>
      <c r="F4029" s="79"/>
      <c r="G4029" s="79"/>
      <c r="H4029" s="79"/>
      <c r="I4029" s="79"/>
      <c r="J4029" s="79"/>
      <c r="K4029" s="79"/>
      <c r="L4029" s="79"/>
      <c r="M4029" s="79"/>
      <c r="N4029" s="79"/>
      <c r="O4029" s="79"/>
      <c r="P4029" s="79"/>
      <c r="Q4029" s="79"/>
      <c r="R4029" s="79"/>
      <c r="S4029" s="79"/>
      <c r="T4029" s="79"/>
    </row>
    <row r="4030" spans="2:20">
      <c r="B4030" s="79"/>
      <c r="C4030" s="79"/>
      <c r="D4030" s="79"/>
      <c r="E4030" s="79"/>
      <c r="F4030" s="79"/>
      <c r="G4030" s="79"/>
      <c r="H4030" s="79"/>
      <c r="I4030" s="79"/>
      <c r="J4030" s="79"/>
      <c r="K4030" s="79"/>
      <c r="L4030" s="79"/>
      <c r="M4030" s="79"/>
      <c r="N4030" s="79"/>
      <c r="O4030" s="79"/>
      <c r="P4030" s="79"/>
      <c r="Q4030" s="79"/>
      <c r="R4030" s="79"/>
      <c r="S4030" s="79"/>
      <c r="T4030" s="79"/>
    </row>
    <row r="4031" spans="2:20">
      <c r="B4031" s="79"/>
      <c r="C4031" s="79"/>
      <c r="D4031" s="79"/>
      <c r="E4031" s="79"/>
      <c r="F4031" s="79"/>
      <c r="G4031" s="79"/>
      <c r="H4031" s="79"/>
      <c r="I4031" s="79"/>
      <c r="J4031" s="79"/>
      <c r="K4031" s="79"/>
      <c r="L4031" s="79"/>
      <c r="M4031" s="79"/>
      <c r="N4031" s="79"/>
      <c r="O4031" s="79"/>
      <c r="P4031" s="79"/>
      <c r="Q4031" s="79"/>
      <c r="R4031" s="79"/>
      <c r="S4031" s="79"/>
      <c r="T4031" s="79"/>
    </row>
    <row r="4032" spans="2:20">
      <c r="B4032" s="79"/>
      <c r="C4032" s="79"/>
      <c r="D4032" s="79"/>
      <c r="E4032" s="79"/>
      <c r="F4032" s="79"/>
      <c r="G4032" s="79"/>
      <c r="H4032" s="79"/>
      <c r="I4032" s="79"/>
      <c r="J4032" s="79"/>
      <c r="K4032" s="79"/>
      <c r="L4032" s="79"/>
      <c r="M4032" s="79"/>
      <c r="N4032" s="79"/>
      <c r="O4032" s="79"/>
      <c r="P4032" s="79"/>
      <c r="Q4032" s="79"/>
      <c r="R4032" s="79"/>
      <c r="S4032" s="79"/>
      <c r="T4032" s="79"/>
    </row>
    <row r="4033" spans="2:20">
      <c r="B4033" s="79"/>
      <c r="C4033" s="79"/>
      <c r="D4033" s="79"/>
      <c r="E4033" s="79"/>
      <c r="F4033" s="79"/>
      <c r="G4033" s="79"/>
      <c r="H4033" s="79"/>
      <c r="I4033" s="79"/>
      <c r="J4033" s="79"/>
      <c r="K4033" s="79"/>
      <c r="L4033" s="79"/>
      <c r="M4033" s="79"/>
      <c r="N4033" s="79"/>
      <c r="O4033" s="79"/>
      <c r="P4033" s="79"/>
      <c r="Q4033" s="79"/>
      <c r="R4033" s="79"/>
      <c r="S4033" s="79"/>
      <c r="T4033" s="79"/>
    </row>
    <row r="4034" spans="2:20">
      <c r="B4034" s="79"/>
      <c r="C4034" s="79"/>
      <c r="D4034" s="79"/>
      <c r="E4034" s="79"/>
      <c r="F4034" s="79"/>
      <c r="G4034" s="79"/>
      <c r="H4034" s="79"/>
      <c r="I4034" s="79"/>
      <c r="J4034" s="79"/>
      <c r="K4034" s="79"/>
      <c r="L4034" s="79"/>
      <c r="M4034" s="79"/>
      <c r="N4034" s="79"/>
      <c r="O4034" s="79"/>
      <c r="P4034" s="79"/>
      <c r="Q4034" s="79"/>
      <c r="R4034" s="79"/>
      <c r="S4034" s="79"/>
      <c r="T4034" s="79"/>
    </row>
    <row r="4035" spans="2:20">
      <c r="B4035" s="79"/>
      <c r="C4035" s="79"/>
      <c r="D4035" s="79"/>
      <c r="E4035" s="79"/>
      <c r="F4035" s="79"/>
      <c r="G4035" s="79"/>
      <c r="H4035" s="79"/>
      <c r="I4035" s="79"/>
      <c r="J4035" s="79"/>
      <c r="K4035" s="79"/>
      <c r="L4035" s="79"/>
      <c r="M4035" s="79"/>
      <c r="N4035" s="79"/>
      <c r="O4035" s="79"/>
      <c r="P4035" s="79"/>
      <c r="Q4035" s="79"/>
      <c r="R4035" s="79"/>
      <c r="S4035" s="79"/>
      <c r="T4035" s="79"/>
    </row>
    <row r="4036" spans="2:20">
      <c r="B4036" s="79"/>
      <c r="C4036" s="79"/>
      <c r="D4036" s="79"/>
      <c r="E4036" s="79"/>
      <c r="F4036" s="79"/>
      <c r="G4036" s="79"/>
      <c r="H4036" s="79"/>
      <c r="I4036" s="79"/>
      <c r="J4036" s="79"/>
      <c r="K4036" s="79"/>
      <c r="L4036" s="79"/>
      <c r="M4036" s="79"/>
      <c r="N4036" s="79"/>
      <c r="O4036" s="79"/>
      <c r="P4036" s="79"/>
      <c r="Q4036" s="79"/>
      <c r="R4036" s="79"/>
      <c r="S4036" s="79"/>
      <c r="T4036" s="79"/>
    </row>
    <row r="4037" spans="2:20">
      <c r="B4037" s="79"/>
      <c r="C4037" s="79"/>
      <c r="D4037" s="79"/>
      <c r="E4037" s="79"/>
      <c r="F4037" s="79"/>
      <c r="G4037" s="79"/>
      <c r="H4037" s="79"/>
      <c r="I4037" s="79"/>
      <c r="J4037" s="79"/>
      <c r="K4037" s="79"/>
      <c r="L4037" s="79"/>
      <c r="M4037" s="79"/>
      <c r="N4037" s="79"/>
      <c r="O4037" s="79"/>
      <c r="P4037" s="79"/>
      <c r="Q4037" s="79"/>
      <c r="R4037" s="79"/>
      <c r="S4037" s="79"/>
      <c r="T4037" s="79"/>
    </row>
    <row r="4038" spans="2:20">
      <c r="B4038" s="79"/>
      <c r="C4038" s="79"/>
      <c r="D4038" s="79"/>
      <c r="E4038" s="79"/>
      <c r="F4038" s="79"/>
      <c r="G4038" s="79"/>
      <c r="H4038" s="79"/>
      <c r="I4038" s="79"/>
      <c r="J4038" s="79"/>
      <c r="K4038" s="79"/>
      <c r="L4038" s="79"/>
      <c r="M4038" s="79"/>
      <c r="N4038" s="79"/>
      <c r="O4038" s="79"/>
      <c r="P4038" s="79"/>
      <c r="Q4038" s="79"/>
      <c r="R4038" s="79"/>
      <c r="S4038" s="79"/>
      <c r="T4038" s="79"/>
    </row>
    <row r="4039" spans="2:20">
      <c r="B4039" s="79"/>
      <c r="C4039" s="79"/>
      <c r="D4039" s="79"/>
      <c r="E4039" s="79"/>
      <c r="F4039" s="79"/>
      <c r="G4039" s="79"/>
      <c r="H4039" s="79"/>
      <c r="I4039" s="79"/>
      <c r="J4039" s="79"/>
      <c r="K4039" s="79"/>
      <c r="L4039" s="79"/>
      <c r="M4039" s="79"/>
      <c r="N4039" s="79"/>
      <c r="O4039" s="79"/>
      <c r="P4039" s="79"/>
      <c r="Q4039" s="79"/>
      <c r="R4039" s="79"/>
      <c r="S4039" s="79"/>
      <c r="T4039" s="79"/>
    </row>
    <row r="4040" spans="2:20">
      <c r="B4040" s="79"/>
      <c r="C4040" s="79"/>
      <c r="D4040" s="79"/>
      <c r="E4040" s="79"/>
      <c r="F4040" s="79"/>
      <c r="G4040" s="79"/>
      <c r="H4040" s="79"/>
      <c r="I4040" s="79"/>
      <c r="J4040" s="79"/>
      <c r="K4040" s="79"/>
      <c r="L4040" s="79"/>
      <c r="M4040" s="79"/>
      <c r="N4040" s="79"/>
      <c r="O4040" s="79"/>
      <c r="P4040" s="79"/>
      <c r="Q4040" s="79"/>
      <c r="R4040" s="79"/>
      <c r="S4040" s="79"/>
      <c r="T4040" s="79"/>
    </row>
    <row r="4041" spans="2:20">
      <c r="B4041" s="79"/>
      <c r="C4041" s="79"/>
      <c r="D4041" s="79"/>
      <c r="E4041" s="79"/>
      <c r="F4041" s="79"/>
      <c r="G4041" s="79"/>
      <c r="H4041" s="79"/>
      <c r="I4041" s="79"/>
      <c r="J4041" s="79"/>
      <c r="K4041" s="79"/>
      <c r="L4041" s="79"/>
      <c r="M4041" s="79"/>
      <c r="N4041" s="79"/>
      <c r="O4041" s="79"/>
      <c r="P4041" s="79"/>
      <c r="Q4041" s="79"/>
      <c r="R4041" s="79"/>
      <c r="S4041" s="79"/>
      <c r="T4041" s="79"/>
    </row>
    <row r="4042" spans="2:20">
      <c r="B4042" s="79"/>
      <c r="C4042" s="79"/>
      <c r="D4042" s="79"/>
      <c r="E4042" s="79"/>
      <c r="F4042" s="79"/>
      <c r="G4042" s="79"/>
      <c r="H4042" s="79"/>
      <c r="I4042" s="79"/>
      <c r="J4042" s="79"/>
      <c r="K4042" s="79"/>
      <c r="L4042" s="79"/>
      <c r="M4042" s="79"/>
      <c r="N4042" s="79"/>
      <c r="O4042" s="79"/>
      <c r="P4042" s="79"/>
      <c r="Q4042" s="79"/>
      <c r="R4042" s="79"/>
      <c r="S4042" s="79"/>
      <c r="T4042" s="79"/>
    </row>
    <row r="4043" spans="2:20">
      <c r="B4043" s="79"/>
      <c r="C4043" s="79"/>
      <c r="D4043" s="79"/>
      <c r="E4043" s="79"/>
      <c r="F4043" s="79"/>
      <c r="G4043" s="79"/>
      <c r="H4043" s="79"/>
      <c r="I4043" s="79"/>
      <c r="J4043" s="79"/>
      <c r="K4043" s="79"/>
      <c r="L4043" s="79"/>
      <c r="M4043" s="79"/>
      <c r="N4043" s="79"/>
      <c r="O4043" s="79"/>
      <c r="P4043" s="79"/>
      <c r="Q4043" s="79"/>
      <c r="R4043" s="79"/>
      <c r="S4043" s="79"/>
      <c r="T4043" s="79"/>
    </row>
    <row r="4044" spans="2:20">
      <c r="B4044" s="79"/>
      <c r="C4044" s="79"/>
      <c r="D4044" s="79"/>
      <c r="E4044" s="79"/>
      <c r="F4044" s="79"/>
      <c r="G4044" s="79"/>
      <c r="H4044" s="79"/>
      <c r="I4044" s="79"/>
      <c r="J4044" s="79"/>
      <c r="K4044" s="79"/>
      <c r="L4044" s="79"/>
      <c r="M4044" s="79"/>
      <c r="N4044" s="79"/>
      <c r="O4044" s="79"/>
      <c r="P4044" s="79"/>
      <c r="Q4044" s="79"/>
      <c r="R4044" s="79"/>
      <c r="S4044" s="79"/>
      <c r="T4044" s="79"/>
    </row>
    <row r="4045" spans="2:20">
      <c r="B4045" s="79"/>
      <c r="C4045" s="79"/>
      <c r="D4045" s="79"/>
      <c r="E4045" s="79"/>
      <c r="F4045" s="79"/>
      <c r="G4045" s="79"/>
      <c r="H4045" s="79"/>
      <c r="I4045" s="79"/>
      <c r="J4045" s="79"/>
      <c r="K4045" s="79"/>
      <c r="L4045" s="79"/>
      <c r="M4045" s="79"/>
      <c r="N4045" s="79"/>
      <c r="O4045" s="79"/>
      <c r="P4045" s="79"/>
      <c r="Q4045" s="79"/>
      <c r="R4045" s="79"/>
      <c r="S4045" s="79"/>
      <c r="T4045" s="79"/>
    </row>
    <row r="4046" spans="2:20">
      <c r="B4046" s="79"/>
      <c r="C4046" s="79"/>
      <c r="D4046" s="79"/>
      <c r="E4046" s="79"/>
      <c r="F4046" s="79"/>
      <c r="G4046" s="79"/>
      <c r="H4046" s="79"/>
      <c r="I4046" s="79"/>
      <c r="J4046" s="79"/>
      <c r="K4046" s="79"/>
      <c r="L4046" s="79"/>
      <c r="M4046" s="79"/>
      <c r="N4046" s="79"/>
      <c r="O4046" s="79"/>
      <c r="P4046" s="79"/>
      <c r="Q4046" s="79"/>
      <c r="R4046" s="79"/>
      <c r="S4046" s="79"/>
      <c r="T4046" s="79"/>
    </row>
    <row r="4047" spans="2:20">
      <c r="B4047" s="79"/>
      <c r="C4047" s="79"/>
      <c r="D4047" s="79"/>
      <c r="E4047" s="79"/>
      <c r="F4047" s="79"/>
      <c r="G4047" s="79"/>
      <c r="H4047" s="79"/>
      <c r="I4047" s="79"/>
      <c r="J4047" s="79"/>
      <c r="K4047" s="79"/>
      <c r="L4047" s="79"/>
      <c r="M4047" s="79"/>
      <c r="N4047" s="79"/>
      <c r="O4047" s="79"/>
      <c r="P4047" s="79"/>
      <c r="Q4047" s="79"/>
      <c r="R4047" s="79"/>
      <c r="S4047" s="79"/>
      <c r="T4047" s="79"/>
    </row>
    <row r="4048" spans="2:20">
      <c r="B4048" s="79"/>
      <c r="C4048" s="79"/>
      <c r="D4048" s="79"/>
      <c r="E4048" s="79"/>
      <c r="F4048" s="79"/>
      <c r="G4048" s="79"/>
      <c r="H4048" s="79"/>
      <c r="I4048" s="79"/>
      <c r="J4048" s="79"/>
      <c r="K4048" s="79"/>
      <c r="L4048" s="79"/>
      <c r="M4048" s="79"/>
      <c r="N4048" s="79"/>
      <c r="O4048" s="79"/>
      <c r="P4048" s="79"/>
      <c r="Q4048" s="79"/>
      <c r="R4048" s="79"/>
      <c r="S4048" s="79"/>
      <c r="T4048" s="79"/>
    </row>
    <row r="4049" spans="2:20">
      <c r="B4049" s="79"/>
      <c r="C4049" s="79"/>
      <c r="D4049" s="79"/>
      <c r="E4049" s="79"/>
      <c r="F4049" s="79"/>
      <c r="G4049" s="79"/>
      <c r="H4049" s="79"/>
      <c r="I4049" s="79"/>
      <c r="J4049" s="79"/>
      <c r="K4049" s="79"/>
      <c r="L4049" s="79"/>
      <c r="M4049" s="79"/>
      <c r="N4049" s="79"/>
      <c r="O4049" s="79"/>
      <c r="P4049" s="79"/>
      <c r="Q4049" s="79"/>
      <c r="R4049" s="79"/>
      <c r="S4049" s="79"/>
      <c r="T4049" s="79"/>
    </row>
    <row r="4050" spans="2:20">
      <c r="B4050" s="79"/>
      <c r="C4050" s="79"/>
      <c r="D4050" s="79"/>
      <c r="E4050" s="79"/>
      <c r="F4050" s="79"/>
      <c r="G4050" s="79"/>
      <c r="H4050" s="79"/>
      <c r="I4050" s="79"/>
      <c r="J4050" s="79"/>
      <c r="K4050" s="79"/>
      <c r="L4050" s="79"/>
      <c r="M4050" s="79"/>
      <c r="N4050" s="79"/>
      <c r="O4050" s="79"/>
      <c r="P4050" s="79"/>
      <c r="Q4050" s="79"/>
      <c r="R4050" s="79"/>
      <c r="S4050" s="79"/>
      <c r="T4050" s="79"/>
    </row>
    <row r="4051" spans="2:20">
      <c r="B4051" s="79"/>
      <c r="C4051" s="79"/>
      <c r="D4051" s="79"/>
      <c r="E4051" s="79"/>
      <c r="F4051" s="79"/>
      <c r="G4051" s="79"/>
      <c r="H4051" s="79"/>
      <c r="I4051" s="79"/>
      <c r="J4051" s="79"/>
      <c r="K4051" s="79"/>
      <c r="L4051" s="79"/>
      <c r="M4051" s="79"/>
      <c r="N4051" s="79"/>
      <c r="O4051" s="79"/>
      <c r="P4051" s="79"/>
      <c r="Q4051" s="79"/>
      <c r="R4051" s="79"/>
      <c r="S4051" s="79"/>
      <c r="T4051" s="79"/>
    </row>
    <row r="4052" spans="2:20">
      <c r="B4052" s="79"/>
      <c r="C4052" s="79"/>
      <c r="D4052" s="79"/>
      <c r="E4052" s="79"/>
      <c r="F4052" s="79"/>
      <c r="G4052" s="79"/>
      <c r="H4052" s="79"/>
      <c r="I4052" s="79"/>
      <c r="J4052" s="79"/>
      <c r="K4052" s="79"/>
      <c r="L4052" s="79"/>
      <c r="M4052" s="79"/>
      <c r="N4052" s="79"/>
      <c r="O4052" s="79"/>
      <c r="P4052" s="79"/>
      <c r="Q4052" s="79"/>
      <c r="R4052" s="79"/>
      <c r="S4052" s="79"/>
      <c r="T4052" s="79"/>
    </row>
    <row r="4053" spans="2:20">
      <c r="B4053" s="79"/>
      <c r="C4053" s="79"/>
      <c r="D4053" s="79"/>
      <c r="E4053" s="79"/>
      <c r="F4053" s="79"/>
      <c r="G4053" s="79"/>
      <c r="H4053" s="79"/>
      <c r="I4053" s="79"/>
      <c r="J4053" s="79"/>
      <c r="K4053" s="79"/>
      <c r="L4053" s="79"/>
      <c r="M4053" s="79"/>
      <c r="N4053" s="79"/>
      <c r="O4053" s="79"/>
      <c r="P4053" s="79"/>
      <c r="Q4053" s="79"/>
      <c r="R4053" s="79"/>
      <c r="S4053" s="79"/>
      <c r="T4053" s="79"/>
    </row>
    <row r="4054" spans="2:20">
      <c r="B4054" s="79"/>
      <c r="C4054" s="79"/>
      <c r="D4054" s="79"/>
      <c r="E4054" s="79"/>
      <c r="F4054" s="79"/>
      <c r="G4054" s="79"/>
      <c r="H4054" s="79"/>
      <c r="I4054" s="79"/>
      <c r="J4054" s="79"/>
      <c r="K4054" s="79"/>
      <c r="L4054" s="79"/>
      <c r="M4054" s="79"/>
      <c r="N4054" s="79"/>
      <c r="O4054" s="79"/>
      <c r="P4054" s="79"/>
      <c r="Q4054" s="79"/>
      <c r="R4054" s="79"/>
      <c r="S4054" s="79"/>
      <c r="T4054" s="79"/>
    </row>
    <row r="4055" spans="2:20">
      <c r="B4055" s="79"/>
      <c r="C4055" s="79"/>
      <c r="D4055" s="79"/>
      <c r="E4055" s="79"/>
      <c r="F4055" s="79"/>
      <c r="G4055" s="79"/>
      <c r="H4055" s="79"/>
      <c r="I4055" s="79"/>
      <c r="J4055" s="79"/>
      <c r="K4055" s="79"/>
      <c r="L4055" s="79"/>
      <c r="M4055" s="79"/>
      <c r="N4055" s="79"/>
      <c r="O4055" s="79"/>
      <c r="P4055" s="79"/>
      <c r="Q4055" s="79"/>
      <c r="R4055" s="79"/>
      <c r="S4055" s="79"/>
      <c r="T4055" s="79"/>
    </row>
    <row r="4056" spans="2:20">
      <c r="B4056" s="79"/>
      <c r="C4056" s="79"/>
      <c r="D4056" s="79"/>
      <c r="E4056" s="79"/>
      <c r="F4056" s="79"/>
      <c r="G4056" s="79"/>
      <c r="H4056" s="79"/>
      <c r="I4056" s="79"/>
      <c r="J4056" s="79"/>
      <c r="K4056" s="79"/>
      <c r="L4056" s="79"/>
      <c r="M4056" s="79"/>
      <c r="N4056" s="79"/>
      <c r="O4056" s="79"/>
      <c r="P4056" s="79"/>
      <c r="Q4056" s="79"/>
      <c r="R4056" s="79"/>
      <c r="S4056" s="79"/>
      <c r="T4056" s="79"/>
    </row>
    <row r="4057" spans="2:20">
      <c r="B4057" s="79"/>
      <c r="C4057" s="79"/>
      <c r="D4057" s="79"/>
      <c r="E4057" s="79"/>
      <c r="F4057" s="79"/>
      <c r="G4057" s="79"/>
      <c r="H4057" s="79"/>
      <c r="I4057" s="79"/>
      <c r="J4057" s="79"/>
      <c r="K4057" s="79"/>
      <c r="L4057" s="79"/>
      <c r="M4057" s="79"/>
      <c r="N4057" s="79"/>
      <c r="O4057" s="79"/>
      <c r="P4057" s="79"/>
      <c r="Q4057" s="79"/>
      <c r="R4057" s="79"/>
      <c r="S4057" s="79"/>
      <c r="T4057" s="79"/>
    </row>
    <row r="4058" spans="2:20">
      <c r="B4058" s="79"/>
      <c r="C4058" s="79"/>
      <c r="D4058" s="79"/>
      <c r="E4058" s="79"/>
      <c r="F4058" s="79"/>
      <c r="G4058" s="79"/>
      <c r="H4058" s="79"/>
      <c r="I4058" s="79"/>
      <c r="J4058" s="79"/>
      <c r="K4058" s="79"/>
      <c r="L4058" s="79"/>
      <c r="M4058" s="79"/>
      <c r="N4058" s="79"/>
      <c r="O4058" s="79"/>
      <c r="P4058" s="79"/>
      <c r="Q4058" s="79"/>
      <c r="R4058" s="79"/>
      <c r="S4058" s="79"/>
      <c r="T4058" s="79"/>
    </row>
    <row r="4059" spans="2:20">
      <c r="B4059" s="79"/>
      <c r="C4059" s="79"/>
      <c r="D4059" s="79"/>
      <c r="E4059" s="79"/>
      <c r="F4059" s="79"/>
      <c r="G4059" s="79"/>
      <c r="H4059" s="79"/>
      <c r="I4059" s="79"/>
      <c r="J4059" s="79"/>
      <c r="K4059" s="79"/>
      <c r="L4059" s="79"/>
      <c r="M4059" s="79"/>
      <c r="N4059" s="79"/>
      <c r="O4059" s="79"/>
      <c r="P4059" s="79"/>
      <c r="Q4059" s="79"/>
      <c r="R4059" s="79"/>
      <c r="S4059" s="79"/>
      <c r="T4059" s="79"/>
    </row>
    <row r="4060" spans="2:20">
      <c r="B4060" s="79"/>
      <c r="C4060" s="79"/>
      <c r="D4060" s="79"/>
      <c r="E4060" s="79"/>
      <c r="F4060" s="79"/>
      <c r="G4060" s="79"/>
      <c r="H4060" s="79"/>
      <c r="I4060" s="79"/>
      <c r="J4060" s="79"/>
      <c r="K4060" s="79"/>
      <c r="L4060" s="79"/>
      <c r="M4060" s="79"/>
      <c r="N4060" s="79"/>
      <c r="O4060" s="79"/>
      <c r="P4060" s="79"/>
      <c r="Q4060" s="79"/>
      <c r="R4060" s="79"/>
      <c r="S4060" s="79"/>
      <c r="T4060" s="79"/>
    </row>
    <row r="4061" spans="2:20">
      <c r="B4061" s="79"/>
      <c r="C4061" s="79"/>
      <c r="D4061" s="79"/>
      <c r="E4061" s="79"/>
      <c r="F4061" s="79"/>
      <c r="G4061" s="79"/>
      <c r="H4061" s="79"/>
      <c r="I4061" s="79"/>
      <c r="J4061" s="79"/>
      <c r="K4061" s="79"/>
      <c r="L4061" s="79"/>
      <c r="M4061" s="79"/>
      <c r="N4061" s="79"/>
      <c r="O4061" s="79"/>
      <c r="P4061" s="79"/>
      <c r="Q4061" s="79"/>
      <c r="R4061" s="79"/>
      <c r="S4061" s="79"/>
      <c r="T4061" s="79"/>
    </row>
    <row r="4062" spans="2:20">
      <c r="B4062" s="79"/>
      <c r="C4062" s="79"/>
      <c r="D4062" s="79"/>
      <c r="E4062" s="79"/>
      <c r="F4062" s="79"/>
      <c r="G4062" s="79"/>
      <c r="H4062" s="79"/>
      <c r="I4062" s="79"/>
      <c r="J4062" s="79"/>
      <c r="K4062" s="79"/>
      <c r="L4062" s="79"/>
      <c r="M4062" s="79"/>
      <c r="N4062" s="79"/>
      <c r="O4062" s="79"/>
      <c r="P4062" s="79"/>
      <c r="Q4062" s="79"/>
      <c r="R4062" s="79"/>
      <c r="S4062" s="79"/>
      <c r="T4062" s="79"/>
    </row>
    <row r="4063" spans="2:20">
      <c r="B4063" s="79"/>
      <c r="C4063" s="79"/>
      <c r="D4063" s="79"/>
      <c r="E4063" s="79"/>
      <c r="F4063" s="79"/>
      <c r="G4063" s="79"/>
      <c r="H4063" s="79"/>
      <c r="I4063" s="79"/>
      <c r="J4063" s="79"/>
      <c r="K4063" s="79"/>
      <c r="L4063" s="79"/>
      <c r="M4063" s="79"/>
      <c r="N4063" s="79"/>
      <c r="O4063" s="79"/>
      <c r="P4063" s="79"/>
      <c r="Q4063" s="79"/>
      <c r="R4063" s="79"/>
      <c r="S4063" s="79"/>
      <c r="T4063" s="79"/>
    </row>
    <row r="4064" spans="2:20">
      <c r="B4064" s="79"/>
      <c r="C4064" s="79"/>
      <c r="D4064" s="79"/>
      <c r="E4064" s="79"/>
      <c r="F4064" s="79"/>
      <c r="G4064" s="79"/>
      <c r="H4064" s="79"/>
      <c r="I4064" s="79"/>
      <c r="J4064" s="79"/>
      <c r="K4064" s="79"/>
      <c r="L4064" s="79"/>
      <c r="M4064" s="79"/>
      <c r="N4064" s="79"/>
      <c r="O4064" s="79"/>
      <c r="P4064" s="79"/>
      <c r="Q4064" s="79"/>
      <c r="R4064" s="79"/>
      <c r="S4064" s="79"/>
      <c r="T4064" s="79"/>
    </row>
    <row r="4065" spans="2:20">
      <c r="B4065" s="79"/>
      <c r="C4065" s="79"/>
      <c r="D4065" s="79"/>
      <c r="E4065" s="79"/>
      <c r="F4065" s="79"/>
      <c r="G4065" s="79"/>
      <c r="H4065" s="79"/>
      <c r="I4065" s="79"/>
      <c r="J4065" s="79"/>
      <c r="K4065" s="79"/>
      <c r="L4065" s="79"/>
      <c r="M4065" s="79"/>
      <c r="N4065" s="79"/>
      <c r="O4065" s="79"/>
      <c r="P4065" s="79"/>
      <c r="Q4065" s="79"/>
      <c r="R4065" s="79"/>
      <c r="S4065" s="79"/>
      <c r="T4065" s="79"/>
    </row>
    <row r="4066" spans="2:20">
      <c r="B4066" s="79"/>
      <c r="C4066" s="79"/>
      <c r="D4066" s="79"/>
      <c r="E4066" s="79"/>
      <c r="F4066" s="79"/>
      <c r="G4066" s="79"/>
      <c r="H4066" s="79"/>
      <c r="I4066" s="79"/>
      <c r="J4066" s="79"/>
      <c r="K4066" s="79"/>
      <c r="L4066" s="79"/>
      <c r="M4066" s="79"/>
      <c r="N4066" s="79"/>
      <c r="O4066" s="79"/>
      <c r="P4066" s="79"/>
      <c r="Q4066" s="79"/>
      <c r="R4066" s="79"/>
      <c r="S4066" s="79"/>
      <c r="T4066" s="79"/>
    </row>
    <row r="4067" spans="2:20">
      <c r="B4067" s="79"/>
      <c r="C4067" s="79"/>
      <c r="D4067" s="79"/>
      <c r="E4067" s="79"/>
      <c r="F4067" s="79"/>
      <c r="G4067" s="79"/>
      <c r="H4067" s="79"/>
      <c r="I4067" s="79"/>
      <c r="J4067" s="79"/>
      <c r="K4067" s="79"/>
      <c r="L4067" s="79"/>
      <c r="M4067" s="79"/>
      <c r="N4067" s="79"/>
      <c r="O4067" s="79"/>
      <c r="P4067" s="79"/>
      <c r="Q4067" s="79"/>
      <c r="R4067" s="79"/>
      <c r="S4067" s="79"/>
      <c r="T4067" s="79"/>
    </row>
    <row r="4068" spans="2:20">
      <c r="B4068" s="79"/>
      <c r="C4068" s="79"/>
      <c r="D4068" s="79"/>
      <c r="E4068" s="79"/>
      <c r="F4068" s="79"/>
      <c r="G4068" s="79"/>
      <c r="H4068" s="79"/>
      <c r="I4068" s="79"/>
      <c r="J4068" s="79"/>
      <c r="K4068" s="79"/>
      <c r="L4068" s="79"/>
      <c r="M4068" s="79"/>
      <c r="N4068" s="79"/>
      <c r="O4068" s="79"/>
      <c r="P4068" s="79"/>
      <c r="Q4068" s="79"/>
      <c r="R4068" s="79"/>
      <c r="S4068" s="79"/>
      <c r="T4068" s="79"/>
    </row>
    <row r="4069" spans="2:20">
      <c r="B4069" s="79"/>
      <c r="C4069" s="79"/>
      <c r="D4069" s="79"/>
      <c r="E4069" s="79"/>
      <c r="F4069" s="79"/>
      <c r="G4069" s="79"/>
      <c r="H4069" s="79"/>
      <c r="I4069" s="79"/>
      <c r="J4069" s="79"/>
      <c r="K4069" s="79"/>
      <c r="L4069" s="79"/>
      <c r="M4069" s="79"/>
      <c r="N4069" s="79"/>
      <c r="O4069" s="79"/>
      <c r="P4069" s="79"/>
      <c r="Q4069" s="79"/>
      <c r="R4069" s="79"/>
      <c r="S4069" s="79"/>
      <c r="T4069" s="79"/>
    </row>
    <row r="4070" spans="2:20">
      <c r="B4070" s="79"/>
      <c r="C4070" s="79"/>
      <c r="D4070" s="79"/>
      <c r="E4070" s="79"/>
      <c r="F4070" s="79"/>
      <c r="G4070" s="79"/>
      <c r="H4070" s="79"/>
      <c r="I4070" s="79"/>
      <c r="J4070" s="79"/>
      <c r="K4070" s="79"/>
      <c r="L4070" s="79"/>
      <c r="M4070" s="79"/>
      <c r="N4070" s="79"/>
      <c r="O4070" s="79"/>
      <c r="P4070" s="79"/>
      <c r="Q4070" s="79"/>
      <c r="R4070" s="79"/>
      <c r="S4070" s="79"/>
      <c r="T4070" s="79"/>
    </row>
    <row r="4071" spans="2:20">
      <c r="B4071" s="79"/>
      <c r="C4071" s="79"/>
      <c r="D4071" s="79"/>
      <c r="E4071" s="79"/>
      <c r="F4071" s="79"/>
      <c r="G4071" s="79"/>
      <c r="H4071" s="79"/>
      <c r="I4071" s="79"/>
      <c r="J4071" s="79"/>
      <c r="K4071" s="79"/>
      <c r="L4071" s="79"/>
      <c r="M4071" s="79"/>
      <c r="N4071" s="79"/>
      <c r="O4071" s="79"/>
      <c r="P4071" s="79"/>
      <c r="Q4071" s="79"/>
      <c r="R4071" s="79"/>
      <c r="S4071" s="79"/>
      <c r="T4071" s="79"/>
    </row>
    <row r="4072" spans="2:20">
      <c r="B4072" s="79"/>
      <c r="C4072" s="79"/>
      <c r="D4072" s="79"/>
      <c r="E4072" s="79"/>
      <c r="F4072" s="79"/>
      <c r="G4072" s="79"/>
      <c r="H4072" s="79"/>
      <c r="I4072" s="79"/>
      <c r="J4072" s="79"/>
      <c r="K4072" s="79"/>
      <c r="L4072" s="79"/>
      <c r="M4072" s="79"/>
      <c r="N4072" s="79"/>
      <c r="O4072" s="79"/>
      <c r="P4072" s="79"/>
      <c r="Q4072" s="79"/>
      <c r="R4072" s="79"/>
      <c r="S4072" s="79"/>
      <c r="T4072" s="79"/>
    </row>
    <row r="4073" spans="2:20">
      <c r="B4073" s="79"/>
      <c r="C4073" s="79"/>
      <c r="D4073" s="79"/>
      <c r="E4073" s="79"/>
      <c r="F4073" s="79"/>
      <c r="G4073" s="79"/>
      <c r="H4073" s="79"/>
      <c r="I4073" s="79"/>
      <c r="J4073" s="79"/>
      <c r="K4073" s="79"/>
      <c r="L4073" s="79"/>
      <c r="M4073" s="79"/>
      <c r="N4073" s="79"/>
      <c r="O4073" s="79"/>
      <c r="P4073" s="79"/>
      <c r="Q4073" s="79"/>
      <c r="R4073" s="79"/>
      <c r="S4073" s="79"/>
      <c r="T4073" s="79"/>
    </row>
    <row r="4074" spans="2:20">
      <c r="B4074" s="79"/>
      <c r="C4074" s="79"/>
      <c r="D4074" s="79"/>
      <c r="E4074" s="79"/>
      <c r="F4074" s="79"/>
      <c r="G4074" s="79"/>
      <c r="H4074" s="79"/>
      <c r="I4074" s="79"/>
      <c r="J4074" s="79"/>
      <c r="K4074" s="79"/>
      <c r="L4074" s="79"/>
      <c r="M4074" s="79"/>
      <c r="N4074" s="79"/>
      <c r="O4074" s="79"/>
      <c r="P4074" s="79"/>
      <c r="Q4074" s="79"/>
      <c r="R4074" s="79"/>
      <c r="S4074" s="79"/>
      <c r="T4074" s="79"/>
    </row>
    <row r="4075" spans="2:20">
      <c r="B4075" s="79"/>
      <c r="C4075" s="79"/>
      <c r="D4075" s="79"/>
      <c r="E4075" s="79"/>
      <c r="F4075" s="79"/>
      <c r="G4075" s="79"/>
      <c r="H4075" s="79"/>
      <c r="I4075" s="79"/>
      <c r="J4075" s="79"/>
      <c r="K4075" s="79"/>
      <c r="L4075" s="79"/>
      <c r="M4075" s="79"/>
      <c r="N4075" s="79"/>
      <c r="O4075" s="79"/>
      <c r="P4075" s="79"/>
      <c r="Q4075" s="79"/>
      <c r="R4075" s="79"/>
      <c r="S4075" s="79"/>
      <c r="T4075" s="79"/>
    </row>
    <row r="4076" spans="2:20">
      <c r="B4076" s="79"/>
      <c r="C4076" s="79"/>
      <c r="D4076" s="79"/>
      <c r="E4076" s="79"/>
      <c r="F4076" s="79"/>
      <c r="G4076" s="79"/>
      <c r="H4076" s="79"/>
      <c r="I4076" s="79"/>
      <c r="J4076" s="79"/>
      <c r="K4076" s="79"/>
      <c r="L4076" s="79"/>
      <c r="M4076" s="79"/>
      <c r="N4076" s="79"/>
      <c r="O4076" s="79"/>
      <c r="P4076" s="79"/>
      <c r="Q4076" s="79"/>
      <c r="R4076" s="79"/>
      <c r="S4076" s="79"/>
      <c r="T4076" s="79"/>
    </row>
    <row r="4077" spans="2:20">
      <c r="B4077" s="79"/>
      <c r="C4077" s="79"/>
      <c r="D4077" s="79"/>
      <c r="E4077" s="79"/>
      <c r="F4077" s="79"/>
      <c r="G4077" s="79"/>
      <c r="H4077" s="79"/>
      <c r="I4077" s="79"/>
      <c r="J4077" s="79"/>
      <c r="K4077" s="79"/>
      <c r="L4077" s="79"/>
      <c r="M4077" s="79"/>
      <c r="N4077" s="79"/>
      <c r="O4077" s="79"/>
      <c r="P4077" s="79"/>
      <c r="Q4077" s="79"/>
      <c r="R4077" s="79"/>
      <c r="S4077" s="79"/>
      <c r="T4077" s="79"/>
    </row>
    <row r="4078" spans="2:20">
      <c r="B4078" s="79"/>
      <c r="C4078" s="79"/>
      <c r="D4078" s="79"/>
      <c r="E4078" s="79"/>
      <c r="F4078" s="79"/>
      <c r="G4078" s="79"/>
      <c r="H4078" s="79"/>
      <c r="I4078" s="79"/>
      <c r="J4078" s="79"/>
      <c r="K4078" s="79"/>
      <c r="L4078" s="79"/>
      <c r="M4078" s="79"/>
      <c r="N4078" s="79"/>
      <c r="O4078" s="79"/>
      <c r="P4078" s="79"/>
      <c r="Q4078" s="79"/>
      <c r="R4078" s="79"/>
      <c r="S4078" s="79"/>
      <c r="T4078" s="79"/>
    </row>
    <row r="4079" spans="2:20">
      <c r="B4079" s="79"/>
      <c r="C4079" s="79"/>
      <c r="D4079" s="79"/>
      <c r="E4079" s="79"/>
      <c r="F4079" s="79"/>
      <c r="G4079" s="79"/>
      <c r="H4079" s="79"/>
      <c r="I4079" s="79"/>
      <c r="J4079" s="79"/>
      <c r="K4079" s="79"/>
      <c r="L4079" s="79"/>
      <c r="M4079" s="79"/>
      <c r="N4079" s="79"/>
      <c r="O4079" s="79"/>
      <c r="P4079" s="79"/>
      <c r="Q4079" s="79"/>
      <c r="R4079" s="79"/>
      <c r="S4079" s="79"/>
      <c r="T4079" s="79"/>
    </row>
    <row r="4080" spans="2:20">
      <c r="B4080" s="79"/>
      <c r="C4080" s="79"/>
      <c r="D4080" s="79"/>
      <c r="E4080" s="79"/>
      <c r="F4080" s="79"/>
      <c r="G4080" s="79"/>
      <c r="H4080" s="79"/>
      <c r="I4080" s="79"/>
      <c r="J4080" s="79"/>
      <c r="K4080" s="79"/>
      <c r="L4080" s="79"/>
      <c r="M4080" s="79"/>
      <c r="N4080" s="79"/>
      <c r="O4080" s="79"/>
      <c r="P4080" s="79"/>
      <c r="Q4080" s="79"/>
      <c r="R4080" s="79"/>
      <c r="S4080" s="79"/>
      <c r="T4080" s="79"/>
    </row>
    <row r="4081" spans="2:20">
      <c r="B4081" s="79"/>
      <c r="C4081" s="79"/>
      <c r="D4081" s="79"/>
      <c r="E4081" s="79"/>
      <c r="F4081" s="79"/>
      <c r="G4081" s="79"/>
      <c r="H4081" s="79"/>
      <c r="I4081" s="79"/>
      <c r="J4081" s="79"/>
      <c r="K4081" s="79"/>
      <c r="L4081" s="79"/>
      <c r="M4081" s="79"/>
      <c r="N4081" s="79"/>
      <c r="O4081" s="79"/>
      <c r="P4081" s="79"/>
      <c r="Q4081" s="79"/>
      <c r="R4081" s="79"/>
      <c r="S4081" s="79"/>
      <c r="T4081" s="79"/>
    </row>
    <row r="4082" spans="2:20">
      <c r="B4082" s="79"/>
      <c r="C4082" s="79"/>
      <c r="D4082" s="79"/>
      <c r="E4082" s="79"/>
      <c r="F4082" s="79"/>
      <c r="G4082" s="79"/>
      <c r="H4082" s="79"/>
      <c r="I4082" s="79"/>
      <c r="J4082" s="79"/>
      <c r="K4082" s="79"/>
      <c r="L4082" s="79"/>
      <c r="M4082" s="79"/>
      <c r="N4082" s="79"/>
      <c r="O4082" s="79"/>
      <c r="P4082" s="79"/>
      <c r="Q4082" s="79"/>
      <c r="R4082" s="79"/>
      <c r="S4082" s="79"/>
      <c r="T4082" s="79"/>
    </row>
    <row r="4083" spans="2:20">
      <c r="B4083" s="79"/>
      <c r="C4083" s="79"/>
      <c r="D4083" s="79"/>
      <c r="E4083" s="79"/>
      <c r="F4083" s="79"/>
      <c r="G4083" s="79"/>
      <c r="H4083" s="79"/>
      <c r="I4083" s="79"/>
      <c r="J4083" s="79"/>
      <c r="K4083" s="79"/>
      <c r="L4083" s="79"/>
      <c r="M4083" s="79"/>
      <c r="N4083" s="79"/>
      <c r="O4083" s="79"/>
      <c r="P4083" s="79"/>
      <c r="Q4083" s="79"/>
      <c r="R4083" s="79"/>
      <c r="S4083" s="79"/>
      <c r="T4083" s="79"/>
    </row>
    <row r="4084" spans="2:20">
      <c r="B4084" s="79"/>
      <c r="C4084" s="79"/>
      <c r="D4084" s="79"/>
      <c r="E4084" s="79"/>
      <c r="F4084" s="79"/>
      <c r="G4084" s="79"/>
      <c r="H4084" s="79"/>
      <c r="I4084" s="79"/>
      <c r="J4084" s="79"/>
      <c r="K4084" s="79"/>
      <c r="L4084" s="79"/>
      <c r="M4084" s="79"/>
      <c r="N4084" s="79"/>
      <c r="O4084" s="79"/>
      <c r="P4084" s="79"/>
      <c r="Q4084" s="79"/>
      <c r="R4084" s="79"/>
      <c r="S4084" s="79"/>
      <c r="T4084" s="79"/>
    </row>
    <row r="4085" spans="2:20">
      <c r="B4085" s="79"/>
      <c r="C4085" s="79"/>
      <c r="D4085" s="79"/>
      <c r="E4085" s="79"/>
      <c r="F4085" s="79"/>
      <c r="G4085" s="79"/>
      <c r="H4085" s="79"/>
      <c r="I4085" s="79"/>
      <c r="J4085" s="79"/>
      <c r="K4085" s="79"/>
      <c r="L4085" s="79"/>
      <c r="M4085" s="79"/>
      <c r="N4085" s="79"/>
      <c r="O4085" s="79"/>
      <c r="P4085" s="79"/>
      <c r="Q4085" s="79"/>
      <c r="R4085" s="79"/>
      <c r="S4085" s="79"/>
      <c r="T4085" s="79"/>
    </row>
    <row r="4086" spans="2:20">
      <c r="B4086" s="79"/>
      <c r="C4086" s="79"/>
      <c r="D4086" s="79"/>
      <c r="E4086" s="79"/>
      <c r="F4086" s="79"/>
      <c r="G4086" s="79"/>
      <c r="H4086" s="79"/>
      <c r="I4086" s="79"/>
      <c r="J4086" s="79"/>
      <c r="K4086" s="79"/>
      <c r="L4086" s="79"/>
      <c r="M4086" s="79"/>
      <c r="N4086" s="79"/>
      <c r="O4086" s="79"/>
      <c r="P4086" s="79"/>
      <c r="Q4086" s="79"/>
      <c r="R4086" s="79"/>
      <c r="S4086" s="79"/>
      <c r="T4086" s="79"/>
    </row>
    <row r="4087" spans="2:20">
      <c r="B4087" s="79"/>
      <c r="C4087" s="79"/>
      <c r="D4087" s="79"/>
      <c r="E4087" s="79"/>
      <c r="F4087" s="79"/>
      <c r="G4087" s="79"/>
      <c r="H4087" s="79"/>
      <c r="I4087" s="79"/>
      <c r="J4087" s="79"/>
      <c r="K4087" s="79"/>
      <c r="L4087" s="79"/>
      <c r="M4087" s="79"/>
      <c r="N4087" s="79"/>
      <c r="O4087" s="79"/>
      <c r="P4087" s="79"/>
      <c r="Q4087" s="79"/>
      <c r="R4087" s="79"/>
      <c r="S4087" s="79"/>
      <c r="T4087" s="79"/>
    </row>
    <row r="4088" spans="2:20">
      <c r="B4088" s="79"/>
      <c r="C4088" s="79"/>
      <c r="D4088" s="79"/>
      <c r="E4088" s="79"/>
      <c r="F4088" s="79"/>
      <c r="G4088" s="79"/>
      <c r="H4088" s="79"/>
      <c r="I4088" s="79"/>
      <c r="J4088" s="79"/>
      <c r="K4088" s="79"/>
      <c r="L4088" s="79"/>
      <c r="M4088" s="79"/>
      <c r="N4088" s="79"/>
      <c r="O4088" s="79"/>
      <c r="P4088" s="79"/>
      <c r="Q4088" s="79"/>
      <c r="R4088" s="79"/>
      <c r="S4088" s="79"/>
      <c r="T4088" s="79"/>
    </row>
    <row r="4089" spans="2:20">
      <c r="B4089" s="79"/>
      <c r="C4089" s="79"/>
      <c r="D4089" s="79"/>
      <c r="E4089" s="79"/>
      <c r="F4089" s="79"/>
      <c r="G4089" s="79"/>
      <c r="H4089" s="79"/>
      <c r="I4089" s="79"/>
      <c r="J4089" s="79"/>
      <c r="K4089" s="79"/>
      <c r="L4089" s="79"/>
      <c r="M4089" s="79"/>
      <c r="N4089" s="79"/>
      <c r="O4089" s="79"/>
      <c r="P4089" s="79"/>
      <c r="Q4089" s="79"/>
      <c r="R4089" s="79"/>
      <c r="S4089" s="79"/>
      <c r="T4089" s="79"/>
    </row>
    <row r="4090" spans="2:20">
      <c r="B4090" s="79"/>
      <c r="C4090" s="79"/>
      <c r="D4090" s="79"/>
      <c r="E4090" s="79"/>
      <c r="F4090" s="79"/>
      <c r="G4090" s="79"/>
      <c r="H4090" s="79"/>
      <c r="I4090" s="79"/>
      <c r="J4090" s="79"/>
      <c r="K4090" s="79"/>
      <c r="L4090" s="79"/>
      <c r="M4090" s="79"/>
      <c r="N4090" s="79"/>
      <c r="O4090" s="79"/>
      <c r="P4090" s="79"/>
      <c r="Q4090" s="79"/>
      <c r="R4090" s="79"/>
      <c r="S4090" s="79"/>
      <c r="T4090" s="79"/>
    </row>
    <row r="4091" spans="2:20">
      <c r="B4091" s="79"/>
      <c r="C4091" s="79"/>
      <c r="D4091" s="79"/>
      <c r="E4091" s="79"/>
      <c r="F4091" s="79"/>
      <c r="G4091" s="79"/>
      <c r="H4091" s="79"/>
      <c r="I4091" s="79"/>
      <c r="J4091" s="79"/>
      <c r="K4091" s="79"/>
      <c r="L4091" s="79"/>
      <c r="M4091" s="79"/>
      <c r="N4091" s="79"/>
      <c r="O4091" s="79"/>
      <c r="P4091" s="79"/>
      <c r="Q4091" s="79"/>
      <c r="R4091" s="79"/>
      <c r="S4091" s="79"/>
      <c r="T4091" s="79"/>
    </row>
    <row r="4092" spans="2:20">
      <c r="B4092" s="79"/>
      <c r="C4092" s="79"/>
      <c r="D4092" s="79"/>
      <c r="E4092" s="79"/>
      <c r="F4092" s="79"/>
      <c r="G4092" s="79"/>
      <c r="H4092" s="79"/>
      <c r="I4092" s="79"/>
      <c r="J4092" s="79"/>
      <c r="K4092" s="79"/>
      <c r="L4092" s="79"/>
      <c r="M4092" s="79"/>
      <c r="N4092" s="79"/>
      <c r="O4092" s="79"/>
      <c r="P4092" s="79"/>
      <c r="Q4092" s="79"/>
      <c r="R4092" s="79"/>
      <c r="S4092" s="79"/>
      <c r="T4092" s="79"/>
    </row>
    <row r="4093" spans="2:20">
      <c r="B4093" s="79"/>
      <c r="C4093" s="79"/>
      <c r="D4093" s="79"/>
      <c r="E4093" s="79"/>
      <c r="F4093" s="79"/>
      <c r="G4093" s="79"/>
      <c r="H4093" s="79"/>
      <c r="I4093" s="79"/>
      <c r="J4093" s="79"/>
      <c r="K4093" s="79"/>
      <c r="L4093" s="79"/>
      <c r="M4093" s="79"/>
      <c r="N4093" s="79"/>
      <c r="O4093" s="79"/>
      <c r="P4093" s="79"/>
      <c r="Q4093" s="79"/>
      <c r="R4093" s="79"/>
      <c r="S4093" s="79"/>
      <c r="T4093" s="79"/>
    </row>
    <row r="4094" spans="2:20">
      <c r="B4094" s="79"/>
      <c r="C4094" s="79"/>
      <c r="D4094" s="79"/>
      <c r="E4094" s="79"/>
      <c r="F4094" s="79"/>
      <c r="G4094" s="79"/>
      <c r="H4094" s="79"/>
      <c r="I4094" s="79"/>
      <c r="J4094" s="79"/>
      <c r="K4094" s="79"/>
      <c r="L4094" s="79"/>
      <c r="M4094" s="79"/>
      <c r="N4094" s="79"/>
      <c r="O4094" s="79"/>
      <c r="P4094" s="79"/>
      <c r="Q4094" s="79"/>
      <c r="R4094" s="79"/>
      <c r="S4094" s="79"/>
      <c r="T4094" s="79"/>
    </row>
    <row r="4095" spans="2:20">
      <c r="B4095" s="79"/>
      <c r="C4095" s="79"/>
      <c r="D4095" s="79"/>
      <c r="E4095" s="79"/>
      <c r="F4095" s="79"/>
      <c r="G4095" s="79"/>
      <c r="H4095" s="79"/>
      <c r="I4095" s="79"/>
      <c r="J4095" s="79"/>
      <c r="K4095" s="79"/>
      <c r="L4095" s="79"/>
      <c r="M4095" s="79"/>
      <c r="N4095" s="79"/>
      <c r="O4095" s="79"/>
      <c r="P4095" s="79"/>
      <c r="Q4095" s="79"/>
      <c r="R4095" s="79"/>
      <c r="S4095" s="79"/>
      <c r="T4095" s="79"/>
    </row>
    <row r="4096" spans="2:20">
      <c r="B4096" s="79"/>
      <c r="C4096" s="79"/>
      <c r="D4096" s="79"/>
      <c r="E4096" s="79"/>
      <c r="F4096" s="79"/>
      <c r="G4096" s="79"/>
      <c r="H4096" s="79"/>
      <c r="I4096" s="79"/>
      <c r="J4096" s="79"/>
      <c r="K4096" s="79"/>
      <c r="L4096" s="79"/>
      <c r="M4096" s="79"/>
      <c r="N4096" s="79"/>
      <c r="O4096" s="79"/>
      <c r="P4096" s="79"/>
      <c r="Q4096" s="79"/>
      <c r="R4096" s="79"/>
      <c r="S4096" s="79"/>
      <c r="T4096" s="79"/>
    </row>
    <row r="4097" spans="2:20">
      <c r="B4097" s="79"/>
      <c r="C4097" s="79"/>
      <c r="D4097" s="79"/>
      <c r="E4097" s="79"/>
      <c r="F4097" s="79"/>
      <c r="G4097" s="79"/>
      <c r="H4097" s="79"/>
      <c r="I4097" s="79"/>
      <c r="J4097" s="79"/>
      <c r="K4097" s="79"/>
      <c r="L4097" s="79"/>
      <c r="M4097" s="79"/>
      <c r="N4097" s="79"/>
      <c r="O4097" s="79"/>
      <c r="P4097" s="79"/>
      <c r="Q4097" s="79"/>
      <c r="R4097" s="79"/>
      <c r="S4097" s="79"/>
      <c r="T4097" s="79"/>
    </row>
    <row r="4098" spans="2:20">
      <c r="B4098" s="79"/>
      <c r="C4098" s="79"/>
      <c r="D4098" s="79"/>
      <c r="E4098" s="79"/>
      <c r="F4098" s="79"/>
      <c r="G4098" s="79"/>
      <c r="H4098" s="79"/>
      <c r="I4098" s="79"/>
      <c r="J4098" s="79"/>
      <c r="K4098" s="79"/>
      <c r="L4098" s="79"/>
      <c r="M4098" s="79"/>
      <c r="N4098" s="79"/>
      <c r="O4098" s="79"/>
      <c r="P4098" s="79"/>
      <c r="Q4098" s="79"/>
      <c r="R4098" s="79"/>
      <c r="S4098" s="79"/>
      <c r="T4098" s="79"/>
    </row>
    <row r="4099" spans="2:20">
      <c r="B4099" s="79"/>
      <c r="C4099" s="79"/>
      <c r="D4099" s="79"/>
      <c r="E4099" s="79"/>
      <c r="F4099" s="79"/>
      <c r="G4099" s="79"/>
      <c r="H4099" s="79"/>
      <c r="I4099" s="79"/>
      <c r="J4099" s="79"/>
      <c r="K4099" s="79"/>
      <c r="L4099" s="79"/>
      <c r="M4099" s="79"/>
      <c r="N4099" s="79"/>
      <c r="O4099" s="79"/>
      <c r="P4099" s="79"/>
      <c r="Q4099" s="79"/>
      <c r="R4099" s="79"/>
      <c r="S4099" s="79"/>
      <c r="T4099" s="79"/>
    </row>
    <row r="4100" spans="2:20">
      <c r="B4100" s="79"/>
      <c r="C4100" s="79"/>
      <c r="D4100" s="79"/>
      <c r="E4100" s="79"/>
      <c r="F4100" s="79"/>
      <c r="G4100" s="79"/>
      <c r="H4100" s="79"/>
      <c r="I4100" s="79"/>
      <c r="J4100" s="79"/>
      <c r="K4100" s="79"/>
      <c r="L4100" s="79"/>
      <c r="M4100" s="79"/>
      <c r="N4100" s="79"/>
      <c r="O4100" s="79"/>
      <c r="P4100" s="79"/>
      <c r="Q4100" s="79"/>
      <c r="R4100" s="79"/>
      <c r="S4100" s="79"/>
      <c r="T4100" s="79"/>
    </row>
    <row r="4101" spans="2:20">
      <c r="B4101" s="79"/>
      <c r="C4101" s="79"/>
      <c r="D4101" s="79"/>
      <c r="E4101" s="79"/>
      <c r="F4101" s="79"/>
      <c r="G4101" s="79"/>
      <c r="H4101" s="79"/>
      <c r="I4101" s="79"/>
      <c r="J4101" s="79"/>
      <c r="K4101" s="79"/>
      <c r="L4101" s="79"/>
      <c r="M4101" s="79"/>
      <c r="N4101" s="79"/>
      <c r="O4101" s="79"/>
      <c r="P4101" s="79"/>
      <c r="Q4101" s="79"/>
      <c r="R4101" s="79"/>
      <c r="S4101" s="79"/>
      <c r="T4101" s="79"/>
    </row>
    <row r="4102" spans="2:20">
      <c r="B4102" s="79"/>
      <c r="C4102" s="79"/>
      <c r="D4102" s="79"/>
      <c r="E4102" s="79"/>
      <c r="F4102" s="79"/>
      <c r="G4102" s="79"/>
      <c r="H4102" s="79"/>
      <c r="I4102" s="79"/>
      <c r="J4102" s="79"/>
      <c r="K4102" s="79"/>
      <c r="L4102" s="79"/>
      <c r="M4102" s="79"/>
      <c r="N4102" s="79"/>
      <c r="O4102" s="79"/>
      <c r="P4102" s="79"/>
      <c r="Q4102" s="79"/>
      <c r="R4102" s="79"/>
      <c r="S4102" s="79"/>
      <c r="T4102" s="79"/>
    </row>
    <row r="4103" spans="2:20">
      <c r="B4103" s="79"/>
      <c r="C4103" s="79"/>
      <c r="D4103" s="79"/>
      <c r="E4103" s="79"/>
      <c r="F4103" s="79"/>
      <c r="G4103" s="79"/>
      <c r="H4103" s="79"/>
      <c r="I4103" s="79"/>
      <c r="J4103" s="79"/>
      <c r="K4103" s="79"/>
      <c r="L4103" s="79"/>
      <c r="M4103" s="79"/>
      <c r="N4103" s="79"/>
      <c r="O4103" s="79"/>
      <c r="P4103" s="79"/>
      <c r="Q4103" s="79"/>
      <c r="R4103" s="79"/>
      <c r="S4103" s="79"/>
      <c r="T4103" s="79"/>
    </row>
    <row r="4104" spans="2:20">
      <c r="B4104" s="79"/>
      <c r="C4104" s="79"/>
      <c r="D4104" s="79"/>
      <c r="E4104" s="79"/>
      <c r="F4104" s="79"/>
      <c r="G4104" s="79"/>
      <c r="H4104" s="79"/>
      <c r="I4104" s="79"/>
      <c r="J4104" s="79"/>
      <c r="K4104" s="79"/>
      <c r="L4104" s="79"/>
      <c r="M4104" s="79"/>
      <c r="N4104" s="79"/>
      <c r="O4104" s="79"/>
      <c r="P4104" s="79"/>
      <c r="Q4104" s="79"/>
      <c r="R4104" s="79"/>
      <c r="S4104" s="79"/>
      <c r="T4104" s="79"/>
    </row>
    <row r="4105" spans="2:20">
      <c r="B4105" s="79"/>
      <c r="C4105" s="79"/>
      <c r="D4105" s="79"/>
      <c r="E4105" s="79"/>
      <c r="F4105" s="79"/>
      <c r="G4105" s="79"/>
      <c r="H4105" s="79"/>
      <c r="I4105" s="79"/>
      <c r="J4105" s="79"/>
      <c r="K4105" s="79"/>
      <c r="L4105" s="79"/>
      <c r="M4105" s="79"/>
      <c r="N4105" s="79"/>
      <c r="O4105" s="79"/>
      <c r="P4105" s="79"/>
      <c r="Q4105" s="79"/>
      <c r="R4105" s="79"/>
      <c r="S4105" s="79"/>
      <c r="T4105" s="79"/>
    </row>
    <row r="4106" spans="2:20">
      <c r="B4106" s="79"/>
      <c r="C4106" s="79"/>
      <c r="D4106" s="79"/>
      <c r="E4106" s="79"/>
      <c r="F4106" s="79"/>
      <c r="G4106" s="79"/>
      <c r="H4106" s="79"/>
      <c r="I4106" s="79"/>
      <c r="J4106" s="79"/>
      <c r="K4106" s="79"/>
      <c r="L4106" s="79"/>
      <c r="M4106" s="79"/>
      <c r="N4106" s="79"/>
      <c r="O4106" s="79"/>
      <c r="P4106" s="79"/>
      <c r="Q4106" s="79"/>
      <c r="R4106" s="79"/>
      <c r="S4106" s="79"/>
      <c r="T4106" s="79"/>
    </row>
    <row r="4107" spans="2:20">
      <c r="B4107" s="79"/>
      <c r="C4107" s="79"/>
      <c r="D4107" s="79"/>
      <c r="E4107" s="79"/>
      <c r="F4107" s="79"/>
      <c r="G4107" s="79"/>
      <c r="H4107" s="79"/>
      <c r="I4107" s="79"/>
      <c r="J4107" s="79"/>
      <c r="K4107" s="79"/>
      <c r="L4107" s="79"/>
      <c r="M4107" s="79"/>
      <c r="N4107" s="79"/>
      <c r="O4107" s="79"/>
      <c r="P4107" s="79"/>
      <c r="Q4107" s="79"/>
      <c r="R4107" s="79"/>
      <c r="S4107" s="79"/>
      <c r="T4107" s="79"/>
    </row>
    <row r="4108" spans="2:20">
      <c r="B4108" s="79"/>
      <c r="C4108" s="79"/>
      <c r="D4108" s="79"/>
      <c r="E4108" s="79"/>
      <c r="F4108" s="79"/>
      <c r="G4108" s="79"/>
      <c r="H4108" s="79"/>
      <c r="I4108" s="79"/>
      <c r="J4108" s="79"/>
      <c r="K4108" s="79"/>
      <c r="L4108" s="79"/>
      <c r="M4108" s="79"/>
      <c r="N4108" s="79"/>
      <c r="O4108" s="79"/>
      <c r="P4108" s="79"/>
      <c r="Q4108" s="79"/>
      <c r="R4108" s="79"/>
      <c r="S4108" s="79"/>
      <c r="T4108" s="79"/>
    </row>
    <row r="4109" spans="2:20">
      <c r="B4109" s="79"/>
      <c r="C4109" s="79"/>
      <c r="D4109" s="79"/>
      <c r="E4109" s="79"/>
      <c r="F4109" s="79"/>
      <c r="G4109" s="79"/>
      <c r="H4109" s="79"/>
      <c r="I4109" s="79"/>
      <c r="J4109" s="79"/>
      <c r="K4109" s="79"/>
      <c r="L4109" s="79"/>
      <c r="M4109" s="79"/>
      <c r="N4109" s="79"/>
      <c r="O4109" s="79"/>
      <c r="P4109" s="79"/>
      <c r="Q4109" s="79"/>
      <c r="R4109" s="79"/>
      <c r="S4109" s="79"/>
      <c r="T4109" s="79"/>
    </row>
    <row r="4110" spans="2:20">
      <c r="B4110" s="79"/>
      <c r="C4110" s="79"/>
      <c r="D4110" s="79"/>
      <c r="E4110" s="79"/>
      <c r="F4110" s="79"/>
      <c r="G4110" s="79"/>
      <c r="H4110" s="79"/>
      <c r="I4110" s="79"/>
      <c r="J4110" s="79"/>
      <c r="K4110" s="79"/>
      <c r="L4110" s="79"/>
      <c r="M4110" s="79"/>
      <c r="N4110" s="79"/>
      <c r="O4110" s="79"/>
      <c r="P4110" s="79"/>
      <c r="Q4110" s="79"/>
      <c r="R4110" s="79"/>
      <c r="S4110" s="79"/>
      <c r="T4110" s="79"/>
    </row>
    <row r="4111" spans="2:20">
      <c r="B4111" s="79"/>
      <c r="C4111" s="79"/>
      <c r="D4111" s="79"/>
      <c r="E4111" s="79"/>
      <c r="F4111" s="79"/>
      <c r="G4111" s="79"/>
      <c r="H4111" s="79"/>
      <c r="I4111" s="79"/>
      <c r="J4111" s="79"/>
      <c r="K4111" s="79"/>
      <c r="L4111" s="79"/>
      <c r="M4111" s="79"/>
      <c r="N4111" s="79"/>
      <c r="O4111" s="79"/>
      <c r="P4111" s="79"/>
      <c r="Q4111" s="79"/>
      <c r="R4111" s="79"/>
      <c r="S4111" s="79"/>
      <c r="T4111" s="79"/>
    </row>
    <row r="4112" spans="2:20">
      <c r="B4112" s="79"/>
      <c r="C4112" s="79"/>
      <c r="D4112" s="79"/>
      <c r="E4112" s="79"/>
      <c r="F4112" s="79"/>
      <c r="G4112" s="79"/>
      <c r="H4112" s="79"/>
      <c r="I4112" s="79"/>
      <c r="J4112" s="79"/>
      <c r="K4112" s="79"/>
      <c r="L4112" s="79"/>
      <c r="M4112" s="79"/>
      <c r="N4112" s="79"/>
      <c r="O4112" s="79"/>
      <c r="P4112" s="79"/>
      <c r="Q4112" s="79"/>
      <c r="R4112" s="79"/>
      <c r="S4112" s="79"/>
      <c r="T4112" s="79"/>
    </row>
    <row r="4113" spans="2:20">
      <c r="B4113" s="79"/>
      <c r="C4113" s="79"/>
      <c r="D4113" s="79"/>
      <c r="E4113" s="79"/>
      <c r="F4113" s="79"/>
      <c r="G4113" s="79"/>
      <c r="H4113" s="79"/>
      <c r="I4113" s="79"/>
      <c r="J4113" s="79"/>
      <c r="K4113" s="79"/>
      <c r="L4113" s="79"/>
      <c r="M4113" s="79"/>
      <c r="N4113" s="79"/>
      <c r="O4113" s="79"/>
      <c r="P4113" s="79"/>
      <c r="Q4113" s="79"/>
      <c r="R4113" s="79"/>
      <c r="S4113" s="79"/>
      <c r="T4113" s="79"/>
    </row>
    <row r="4114" spans="2:20">
      <c r="B4114" s="79"/>
      <c r="C4114" s="79"/>
      <c r="D4114" s="79"/>
      <c r="E4114" s="79"/>
      <c r="F4114" s="79"/>
      <c r="G4114" s="79"/>
      <c r="H4114" s="79"/>
      <c r="I4114" s="79"/>
      <c r="J4114" s="79"/>
      <c r="K4114" s="79"/>
      <c r="L4114" s="79"/>
      <c r="M4114" s="79"/>
      <c r="N4114" s="79"/>
      <c r="O4114" s="79"/>
      <c r="P4114" s="79"/>
      <c r="Q4114" s="79"/>
      <c r="R4114" s="79"/>
      <c r="S4114" s="79"/>
      <c r="T4114" s="79"/>
    </row>
    <row r="4115" spans="2:20">
      <c r="B4115" s="79"/>
      <c r="C4115" s="79"/>
      <c r="D4115" s="79"/>
      <c r="E4115" s="79"/>
      <c r="F4115" s="79"/>
      <c r="G4115" s="79"/>
      <c r="H4115" s="79"/>
      <c r="I4115" s="79"/>
      <c r="J4115" s="79"/>
      <c r="K4115" s="79"/>
      <c r="L4115" s="79"/>
      <c r="M4115" s="79"/>
      <c r="N4115" s="79"/>
      <c r="O4115" s="79"/>
      <c r="P4115" s="79"/>
      <c r="Q4115" s="79"/>
      <c r="R4115" s="79"/>
      <c r="S4115" s="79"/>
      <c r="T4115" s="79"/>
    </row>
    <row r="4116" spans="2:20">
      <c r="B4116" s="79"/>
      <c r="C4116" s="79"/>
      <c r="D4116" s="79"/>
      <c r="E4116" s="79"/>
      <c r="F4116" s="79"/>
      <c r="G4116" s="79"/>
      <c r="H4116" s="79"/>
      <c r="I4116" s="79"/>
      <c r="J4116" s="79"/>
      <c r="K4116" s="79"/>
      <c r="L4116" s="79"/>
      <c r="M4116" s="79"/>
      <c r="N4116" s="79"/>
      <c r="O4116" s="79"/>
      <c r="P4116" s="79"/>
      <c r="Q4116" s="79"/>
      <c r="R4116" s="79"/>
      <c r="S4116" s="79"/>
      <c r="T4116" s="79"/>
    </row>
    <row r="4117" spans="2:20">
      <c r="B4117" s="79"/>
      <c r="C4117" s="79"/>
      <c r="D4117" s="79"/>
      <c r="E4117" s="79"/>
      <c r="F4117" s="79"/>
      <c r="G4117" s="79"/>
      <c r="H4117" s="79"/>
      <c r="I4117" s="79"/>
      <c r="J4117" s="79"/>
      <c r="K4117" s="79"/>
      <c r="L4117" s="79"/>
      <c r="M4117" s="79"/>
      <c r="N4117" s="79"/>
      <c r="O4117" s="79"/>
      <c r="P4117" s="79"/>
      <c r="Q4117" s="79"/>
      <c r="R4117" s="79"/>
      <c r="S4117" s="79"/>
      <c r="T4117" s="79"/>
    </row>
    <row r="4118" spans="2:20">
      <c r="B4118" s="79"/>
      <c r="C4118" s="79"/>
      <c r="D4118" s="79"/>
      <c r="E4118" s="79"/>
      <c r="F4118" s="79"/>
      <c r="G4118" s="79"/>
      <c r="H4118" s="79"/>
      <c r="I4118" s="79"/>
      <c r="J4118" s="79"/>
      <c r="K4118" s="79"/>
      <c r="L4118" s="79"/>
      <c r="M4118" s="79"/>
      <c r="N4118" s="79"/>
      <c r="O4118" s="79"/>
      <c r="P4118" s="79"/>
      <c r="Q4118" s="79"/>
      <c r="R4118" s="79"/>
      <c r="S4118" s="79"/>
      <c r="T4118" s="79"/>
    </row>
    <row r="4119" spans="2:20">
      <c r="B4119" s="79"/>
      <c r="C4119" s="79"/>
      <c r="D4119" s="79"/>
      <c r="E4119" s="79"/>
      <c r="F4119" s="79"/>
      <c r="G4119" s="79"/>
      <c r="H4119" s="79"/>
      <c r="I4119" s="79"/>
      <c r="J4119" s="79"/>
      <c r="K4119" s="79"/>
      <c r="L4119" s="79"/>
      <c r="M4119" s="79"/>
      <c r="N4119" s="79"/>
      <c r="O4119" s="79"/>
      <c r="P4119" s="79"/>
      <c r="Q4119" s="79"/>
      <c r="R4119" s="79"/>
      <c r="S4119" s="79"/>
      <c r="T4119" s="79"/>
    </row>
    <row r="4120" spans="2:20">
      <c r="B4120" s="79"/>
      <c r="C4120" s="79"/>
      <c r="D4120" s="79"/>
      <c r="E4120" s="79"/>
      <c r="F4120" s="79"/>
      <c r="G4120" s="79"/>
      <c r="H4120" s="79"/>
      <c r="I4120" s="79"/>
      <c r="J4120" s="79"/>
      <c r="K4120" s="79"/>
      <c r="L4120" s="79"/>
      <c r="M4120" s="79"/>
      <c r="N4120" s="79"/>
      <c r="O4120" s="79"/>
      <c r="P4120" s="79"/>
      <c r="Q4120" s="79"/>
      <c r="R4120" s="79"/>
      <c r="S4120" s="79"/>
      <c r="T4120" s="79"/>
    </row>
    <row r="4121" spans="2:20">
      <c r="B4121" s="79"/>
      <c r="C4121" s="79"/>
      <c r="D4121" s="79"/>
      <c r="E4121" s="79"/>
      <c r="F4121" s="79"/>
      <c r="G4121" s="79"/>
      <c r="H4121" s="79"/>
      <c r="I4121" s="79"/>
      <c r="J4121" s="79"/>
      <c r="K4121" s="79"/>
      <c r="L4121" s="79"/>
      <c r="M4121" s="79"/>
      <c r="N4121" s="79"/>
      <c r="O4121" s="79"/>
      <c r="P4121" s="79"/>
      <c r="Q4121" s="79"/>
      <c r="R4121" s="79"/>
      <c r="S4121" s="79"/>
      <c r="T4121" s="79"/>
    </row>
    <row r="4122" spans="2:20">
      <c r="B4122" s="79"/>
      <c r="C4122" s="79"/>
      <c r="D4122" s="79"/>
      <c r="E4122" s="79"/>
      <c r="F4122" s="79"/>
      <c r="G4122" s="79"/>
      <c r="H4122" s="79"/>
      <c r="I4122" s="79"/>
      <c r="J4122" s="79"/>
      <c r="K4122" s="79"/>
      <c r="L4122" s="79"/>
      <c r="M4122" s="79"/>
      <c r="N4122" s="79"/>
      <c r="O4122" s="79"/>
      <c r="P4122" s="79"/>
      <c r="Q4122" s="79"/>
      <c r="R4122" s="79"/>
      <c r="S4122" s="79"/>
      <c r="T4122" s="79"/>
    </row>
    <row r="4123" spans="2:20">
      <c r="B4123" s="79"/>
      <c r="C4123" s="79"/>
      <c r="D4123" s="79"/>
      <c r="E4123" s="79"/>
      <c r="F4123" s="79"/>
      <c r="G4123" s="79"/>
      <c r="H4123" s="79"/>
      <c r="I4123" s="79"/>
      <c r="J4123" s="79"/>
      <c r="K4123" s="79"/>
      <c r="L4123" s="79"/>
      <c r="M4123" s="79"/>
      <c r="N4123" s="79"/>
      <c r="O4123" s="79"/>
      <c r="P4123" s="79"/>
      <c r="Q4123" s="79"/>
      <c r="R4123" s="79"/>
      <c r="S4123" s="79"/>
      <c r="T4123" s="79"/>
    </row>
    <row r="4124" spans="2:20">
      <c r="B4124" s="79"/>
      <c r="C4124" s="79"/>
      <c r="D4124" s="79"/>
      <c r="E4124" s="79"/>
      <c r="F4124" s="79"/>
      <c r="G4124" s="79"/>
      <c r="H4124" s="79"/>
      <c r="I4124" s="79"/>
      <c r="J4124" s="79"/>
      <c r="K4124" s="79"/>
      <c r="L4124" s="79"/>
      <c r="M4124" s="79"/>
      <c r="N4124" s="79"/>
      <c r="O4124" s="79"/>
      <c r="P4124" s="79"/>
      <c r="Q4124" s="79"/>
      <c r="R4124" s="79"/>
      <c r="S4124" s="79"/>
      <c r="T4124" s="79"/>
    </row>
    <row r="4125" spans="2:20">
      <c r="B4125" s="79"/>
      <c r="C4125" s="79"/>
      <c r="D4125" s="79"/>
      <c r="E4125" s="79"/>
      <c r="F4125" s="79"/>
      <c r="G4125" s="79"/>
      <c r="H4125" s="79"/>
      <c r="I4125" s="79"/>
      <c r="J4125" s="79"/>
      <c r="K4125" s="79"/>
      <c r="L4125" s="79"/>
      <c r="M4125" s="79"/>
      <c r="N4125" s="79"/>
      <c r="O4125" s="79"/>
      <c r="P4125" s="79"/>
      <c r="Q4125" s="79"/>
      <c r="R4125" s="79"/>
      <c r="S4125" s="79"/>
      <c r="T4125" s="79"/>
    </row>
    <row r="4126" spans="2:20">
      <c r="B4126" s="79"/>
      <c r="C4126" s="79"/>
      <c r="D4126" s="79"/>
      <c r="E4126" s="79"/>
      <c r="F4126" s="79"/>
      <c r="G4126" s="79"/>
      <c r="H4126" s="79"/>
      <c r="I4126" s="79"/>
      <c r="J4126" s="79"/>
      <c r="K4126" s="79"/>
      <c r="L4126" s="79"/>
      <c r="M4126" s="79"/>
      <c r="N4126" s="79"/>
      <c r="O4126" s="79"/>
      <c r="P4126" s="79"/>
      <c r="Q4126" s="79"/>
      <c r="R4126" s="79"/>
      <c r="S4126" s="79"/>
      <c r="T4126" s="79"/>
    </row>
    <row r="4127" spans="2:20">
      <c r="B4127" s="79"/>
      <c r="C4127" s="79"/>
      <c r="D4127" s="79"/>
      <c r="E4127" s="79"/>
      <c r="F4127" s="79"/>
      <c r="G4127" s="79"/>
      <c r="H4127" s="79"/>
      <c r="I4127" s="79"/>
      <c r="J4127" s="79"/>
      <c r="K4127" s="79"/>
      <c r="L4127" s="79"/>
      <c r="M4127" s="79"/>
      <c r="N4127" s="79"/>
      <c r="O4127" s="79"/>
      <c r="P4127" s="79"/>
      <c r="Q4127" s="79"/>
      <c r="R4127" s="79"/>
      <c r="S4127" s="79"/>
      <c r="T4127" s="79"/>
    </row>
    <row r="4128" spans="2:20">
      <c r="B4128" s="79"/>
      <c r="C4128" s="79"/>
      <c r="D4128" s="79"/>
      <c r="E4128" s="79"/>
      <c r="F4128" s="79"/>
      <c r="G4128" s="79"/>
      <c r="H4128" s="79"/>
      <c r="I4128" s="79"/>
      <c r="J4128" s="79"/>
      <c r="K4128" s="79"/>
      <c r="L4128" s="79"/>
      <c r="M4128" s="79"/>
      <c r="N4128" s="79"/>
      <c r="O4128" s="79"/>
      <c r="P4128" s="79"/>
      <c r="Q4128" s="79"/>
      <c r="R4128" s="79"/>
      <c r="S4128" s="79"/>
      <c r="T4128" s="79"/>
    </row>
    <row r="4129" spans="2:20">
      <c r="B4129" s="79"/>
      <c r="C4129" s="79"/>
      <c r="D4129" s="79"/>
      <c r="E4129" s="79"/>
      <c r="F4129" s="79"/>
      <c r="G4129" s="79"/>
      <c r="H4129" s="79"/>
      <c r="I4129" s="79"/>
      <c r="J4129" s="79"/>
      <c r="K4129" s="79"/>
      <c r="L4129" s="79"/>
      <c r="M4129" s="79"/>
      <c r="N4129" s="79"/>
      <c r="O4129" s="79"/>
      <c r="P4129" s="79"/>
      <c r="Q4129" s="79"/>
      <c r="R4129" s="79"/>
      <c r="S4129" s="79"/>
      <c r="T4129" s="79"/>
    </row>
    <row r="4130" spans="2:20">
      <c r="B4130" s="79"/>
      <c r="C4130" s="79"/>
      <c r="D4130" s="79"/>
      <c r="E4130" s="79"/>
      <c r="F4130" s="79"/>
      <c r="G4130" s="79"/>
      <c r="H4130" s="79"/>
      <c r="I4130" s="79"/>
      <c r="J4130" s="79"/>
      <c r="K4130" s="79"/>
      <c r="L4130" s="79"/>
      <c r="M4130" s="79"/>
      <c r="N4130" s="79"/>
      <c r="O4130" s="79"/>
      <c r="P4130" s="79"/>
      <c r="Q4130" s="79"/>
      <c r="R4130" s="79"/>
      <c r="S4130" s="79"/>
      <c r="T4130" s="79"/>
    </row>
    <row r="4131" spans="2:20">
      <c r="B4131" s="79"/>
      <c r="C4131" s="79"/>
      <c r="D4131" s="79"/>
      <c r="E4131" s="79"/>
      <c r="F4131" s="79"/>
      <c r="G4131" s="79"/>
      <c r="H4131" s="79"/>
      <c r="I4131" s="79"/>
      <c r="J4131" s="79"/>
      <c r="K4131" s="79"/>
      <c r="L4131" s="79"/>
      <c r="M4131" s="79"/>
      <c r="N4131" s="79"/>
      <c r="O4131" s="79"/>
      <c r="P4131" s="79"/>
      <c r="Q4131" s="79"/>
      <c r="R4131" s="79"/>
      <c r="S4131" s="79"/>
      <c r="T4131" s="79"/>
    </row>
    <row r="4132" spans="2:20">
      <c r="B4132" s="79"/>
      <c r="C4132" s="79"/>
      <c r="D4132" s="79"/>
      <c r="E4132" s="79"/>
      <c r="F4132" s="79"/>
      <c r="G4132" s="79"/>
      <c r="H4132" s="79"/>
      <c r="I4132" s="79"/>
      <c r="J4132" s="79"/>
      <c r="K4132" s="79"/>
      <c r="L4132" s="79"/>
      <c r="M4132" s="79"/>
      <c r="N4132" s="79"/>
      <c r="O4132" s="79"/>
      <c r="P4132" s="79"/>
      <c r="Q4132" s="79"/>
      <c r="R4132" s="79"/>
      <c r="S4132" s="79"/>
      <c r="T4132" s="79"/>
    </row>
    <row r="4133" spans="2:20">
      <c r="B4133" s="79"/>
      <c r="C4133" s="79"/>
      <c r="D4133" s="79"/>
      <c r="E4133" s="79"/>
      <c r="F4133" s="79"/>
      <c r="G4133" s="79"/>
      <c r="H4133" s="79"/>
      <c r="I4133" s="79"/>
      <c r="J4133" s="79"/>
      <c r="K4133" s="79"/>
      <c r="L4133" s="79"/>
      <c r="M4133" s="79"/>
      <c r="N4133" s="79"/>
      <c r="O4133" s="79"/>
      <c r="P4133" s="79"/>
      <c r="Q4133" s="79"/>
      <c r="R4133" s="79"/>
      <c r="S4133" s="79"/>
      <c r="T4133" s="79"/>
    </row>
    <row r="4134" spans="2:20">
      <c r="B4134" s="79"/>
      <c r="C4134" s="79"/>
      <c r="D4134" s="79"/>
      <c r="E4134" s="79"/>
      <c r="F4134" s="79"/>
      <c r="G4134" s="79"/>
      <c r="H4134" s="79"/>
      <c r="I4134" s="79"/>
      <c r="J4134" s="79"/>
      <c r="K4134" s="79"/>
      <c r="L4134" s="79"/>
      <c r="M4134" s="79"/>
      <c r="N4134" s="79"/>
      <c r="O4134" s="79"/>
      <c r="P4134" s="79"/>
      <c r="Q4134" s="79"/>
      <c r="R4134" s="79"/>
      <c r="S4134" s="79"/>
      <c r="T4134" s="79"/>
    </row>
    <row r="4135" spans="2:20">
      <c r="B4135" s="79"/>
      <c r="C4135" s="79"/>
      <c r="D4135" s="79"/>
      <c r="E4135" s="79"/>
      <c r="F4135" s="79"/>
      <c r="G4135" s="79"/>
      <c r="H4135" s="79"/>
      <c r="I4135" s="79"/>
      <c r="J4135" s="79"/>
      <c r="K4135" s="79"/>
      <c r="L4135" s="79"/>
      <c r="M4135" s="79"/>
      <c r="N4135" s="79"/>
      <c r="O4135" s="79"/>
      <c r="P4135" s="79"/>
      <c r="Q4135" s="79"/>
      <c r="R4135" s="79"/>
      <c r="S4135" s="79"/>
      <c r="T4135" s="79"/>
    </row>
    <row r="4136" spans="2:20">
      <c r="B4136" s="79"/>
      <c r="C4136" s="79"/>
      <c r="D4136" s="79"/>
      <c r="E4136" s="79"/>
      <c r="F4136" s="79"/>
      <c r="G4136" s="79"/>
      <c r="H4136" s="79"/>
      <c r="I4136" s="79"/>
      <c r="J4136" s="79"/>
      <c r="K4136" s="79"/>
      <c r="L4136" s="79"/>
      <c r="M4136" s="79"/>
      <c r="N4136" s="79"/>
      <c r="O4136" s="79"/>
      <c r="P4136" s="79"/>
      <c r="Q4136" s="79"/>
      <c r="R4136" s="79"/>
      <c r="S4136" s="79"/>
      <c r="T4136" s="79"/>
    </row>
    <row r="4137" spans="2:20">
      <c r="B4137" s="79"/>
      <c r="C4137" s="79"/>
      <c r="D4137" s="79"/>
      <c r="E4137" s="79"/>
      <c r="F4137" s="79"/>
      <c r="G4137" s="79"/>
      <c r="H4137" s="79"/>
      <c r="I4137" s="79"/>
      <c r="J4137" s="79"/>
      <c r="K4137" s="79"/>
      <c r="L4137" s="79"/>
      <c r="M4137" s="79"/>
      <c r="N4137" s="79"/>
      <c r="O4137" s="79"/>
      <c r="P4137" s="79"/>
      <c r="Q4137" s="79"/>
      <c r="R4137" s="79"/>
      <c r="S4137" s="79"/>
      <c r="T4137" s="79"/>
    </row>
    <row r="4138" spans="2:20">
      <c r="B4138" s="79"/>
      <c r="C4138" s="79"/>
      <c r="D4138" s="79"/>
      <c r="E4138" s="79"/>
      <c r="F4138" s="79"/>
      <c r="G4138" s="79"/>
      <c r="H4138" s="79"/>
      <c r="I4138" s="79"/>
      <c r="J4138" s="79"/>
      <c r="K4138" s="79"/>
      <c r="L4138" s="79"/>
      <c r="M4138" s="79"/>
      <c r="N4138" s="79"/>
      <c r="O4138" s="79"/>
      <c r="P4138" s="79"/>
      <c r="Q4138" s="79"/>
      <c r="R4138" s="79"/>
      <c r="S4138" s="79"/>
      <c r="T4138" s="79"/>
    </row>
    <row r="4139" spans="2:20">
      <c r="B4139" s="79"/>
      <c r="C4139" s="79"/>
      <c r="D4139" s="79"/>
      <c r="E4139" s="79"/>
      <c r="F4139" s="79"/>
      <c r="G4139" s="79"/>
      <c r="H4139" s="79"/>
      <c r="I4139" s="79"/>
      <c r="J4139" s="79"/>
      <c r="K4139" s="79"/>
      <c r="L4139" s="79"/>
      <c r="M4139" s="79"/>
      <c r="N4139" s="79"/>
      <c r="O4139" s="79"/>
      <c r="P4139" s="79"/>
      <c r="Q4139" s="79"/>
      <c r="R4139" s="79"/>
      <c r="S4139" s="79"/>
      <c r="T4139" s="79"/>
    </row>
    <row r="4140" spans="2:20">
      <c r="B4140" s="79"/>
      <c r="C4140" s="79"/>
      <c r="D4140" s="79"/>
      <c r="E4140" s="79"/>
      <c r="F4140" s="79"/>
      <c r="G4140" s="79"/>
      <c r="H4140" s="79"/>
      <c r="I4140" s="79"/>
      <c r="J4140" s="79"/>
      <c r="K4140" s="79"/>
      <c r="L4140" s="79"/>
      <c r="M4140" s="79"/>
      <c r="N4140" s="79"/>
      <c r="O4140" s="79"/>
      <c r="P4140" s="79"/>
      <c r="Q4140" s="79"/>
      <c r="R4140" s="79"/>
      <c r="S4140" s="79"/>
      <c r="T4140" s="79"/>
    </row>
    <row r="4141" spans="2:20">
      <c r="B4141" s="79"/>
      <c r="C4141" s="79"/>
      <c r="D4141" s="79"/>
      <c r="E4141" s="79"/>
      <c r="F4141" s="79"/>
      <c r="G4141" s="79"/>
      <c r="H4141" s="79"/>
      <c r="I4141" s="79"/>
      <c r="J4141" s="79"/>
      <c r="K4141" s="79"/>
      <c r="L4141" s="79"/>
      <c r="M4141" s="79"/>
      <c r="N4141" s="79"/>
      <c r="O4141" s="79"/>
      <c r="P4141" s="79"/>
      <c r="Q4141" s="79"/>
      <c r="R4141" s="79"/>
      <c r="S4141" s="79"/>
      <c r="T4141" s="79"/>
    </row>
    <row r="4142" spans="2:20">
      <c r="B4142" s="79"/>
      <c r="C4142" s="79"/>
      <c r="D4142" s="79"/>
      <c r="E4142" s="79"/>
      <c r="F4142" s="79"/>
      <c r="G4142" s="79"/>
      <c r="H4142" s="79"/>
      <c r="I4142" s="79"/>
      <c r="J4142" s="79"/>
      <c r="K4142" s="79"/>
      <c r="L4142" s="79"/>
      <c r="M4142" s="79"/>
      <c r="N4142" s="79"/>
      <c r="O4142" s="79"/>
      <c r="P4142" s="79"/>
      <c r="Q4142" s="79"/>
      <c r="R4142" s="79"/>
      <c r="S4142" s="79"/>
      <c r="T4142" s="79"/>
    </row>
    <row r="4143" spans="2:20">
      <c r="B4143" s="79"/>
      <c r="C4143" s="79"/>
      <c r="D4143" s="79"/>
      <c r="E4143" s="79"/>
      <c r="F4143" s="79"/>
      <c r="G4143" s="79"/>
      <c r="H4143" s="79"/>
      <c r="I4143" s="79"/>
      <c r="J4143" s="79"/>
      <c r="K4143" s="79"/>
      <c r="L4143" s="79"/>
      <c r="M4143" s="79"/>
      <c r="N4143" s="79"/>
      <c r="O4143" s="79"/>
      <c r="P4143" s="79"/>
      <c r="Q4143" s="79"/>
      <c r="R4143" s="79"/>
      <c r="S4143" s="79"/>
      <c r="T4143" s="79"/>
    </row>
    <row r="4144" spans="2:20">
      <c r="B4144" s="79"/>
      <c r="C4144" s="79"/>
      <c r="D4144" s="79"/>
      <c r="E4144" s="79"/>
      <c r="F4144" s="79"/>
      <c r="G4144" s="79"/>
      <c r="H4144" s="79"/>
      <c r="I4144" s="79"/>
      <c r="J4144" s="79"/>
      <c r="K4144" s="79"/>
      <c r="L4144" s="79"/>
      <c r="M4144" s="79"/>
      <c r="N4144" s="79"/>
      <c r="O4144" s="79"/>
      <c r="P4144" s="79"/>
      <c r="Q4144" s="79"/>
      <c r="R4144" s="79"/>
      <c r="S4144" s="79"/>
      <c r="T4144" s="79"/>
    </row>
    <row r="4145" spans="2:20">
      <c r="B4145" s="79"/>
      <c r="C4145" s="79"/>
      <c r="D4145" s="79"/>
      <c r="E4145" s="79"/>
      <c r="F4145" s="79"/>
      <c r="G4145" s="79"/>
      <c r="H4145" s="79"/>
      <c r="I4145" s="79"/>
      <c r="J4145" s="79"/>
      <c r="K4145" s="79"/>
      <c r="L4145" s="79"/>
      <c r="M4145" s="79"/>
      <c r="N4145" s="79"/>
      <c r="O4145" s="79"/>
      <c r="P4145" s="79"/>
      <c r="Q4145" s="79"/>
      <c r="R4145" s="79"/>
      <c r="S4145" s="79"/>
      <c r="T4145" s="79"/>
    </row>
    <row r="4146" spans="2:20">
      <c r="B4146" s="79"/>
      <c r="C4146" s="79"/>
      <c r="D4146" s="79"/>
      <c r="E4146" s="79"/>
      <c r="F4146" s="79"/>
      <c r="G4146" s="79"/>
      <c r="H4146" s="79"/>
      <c r="I4146" s="79"/>
      <c r="J4146" s="79"/>
      <c r="K4146" s="79"/>
      <c r="L4146" s="79"/>
      <c r="M4146" s="79"/>
      <c r="N4146" s="79"/>
      <c r="O4146" s="79"/>
      <c r="P4146" s="79"/>
      <c r="Q4146" s="79"/>
      <c r="R4146" s="79"/>
      <c r="S4146" s="79"/>
      <c r="T4146" s="79"/>
    </row>
    <row r="4147" spans="2:20">
      <c r="B4147" s="79"/>
      <c r="C4147" s="79"/>
      <c r="D4147" s="79"/>
      <c r="E4147" s="79"/>
      <c r="F4147" s="79"/>
      <c r="G4147" s="79"/>
      <c r="H4147" s="79"/>
      <c r="I4147" s="79"/>
      <c r="J4147" s="79"/>
      <c r="K4147" s="79"/>
      <c r="L4147" s="79"/>
      <c r="M4147" s="79"/>
      <c r="N4147" s="79"/>
      <c r="O4147" s="79"/>
      <c r="P4147" s="79"/>
      <c r="Q4147" s="79"/>
      <c r="R4147" s="79"/>
      <c r="S4147" s="79"/>
      <c r="T4147" s="79"/>
    </row>
    <row r="4148" spans="2:20">
      <c r="B4148" s="79"/>
      <c r="C4148" s="79"/>
      <c r="D4148" s="79"/>
      <c r="E4148" s="79"/>
      <c r="F4148" s="79"/>
      <c r="G4148" s="79"/>
      <c r="H4148" s="79"/>
      <c r="I4148" s="79"/>
      <c r="J4148" s="79"/>
      <c r="K4148" s="79"/>
      <c r="L4148" s="79"/>
      <c r="M4148" s="79"/>
      <c r="N4148" s="79"/>
      <c r="O4148" s="79"/>
      <c r="P4148" s="79"/>
      <c r="Q4148" s="79"/>
      <c r="R4148" s="79"/>
      <c r="S4148" s="79"/>
      <c r="T4148" s="79"/>
    </row>
    <row r="4149" spans="2:20">
      <c r="B4149" s="79"/>
      <c r="C4149" s="79"/>
      <c r="D4149" s="79"/>
      <c r="E4149" s="79"/>
      <c r="F4149" s="79"/>
      <c r="G4149" s="79"/>
      <c r="H4149" s="79"/>
      <c r="I4149" s="79"/>
      <c r="J4149" s="79"/>
      <c r="K4149" s="79"/>
      <c r="L4149" s="79"/>
      <c r="M4149" s="79"/>
      <c r="N4149" s="79"/>
      <c r="O4149" s="79"/>
      <c r="P4149" s="79"/>
      <c r="Q4149" s="79"/>
      <c r="R4149" s="79"/>
      <c r="S4149" s="79"/>
      <c r="T4149" s="79"/>
    </row>
    <row r="4150" spans="2:20">
      <c r="B4150" s="79"/>
      <c r="C4150" s="79"/>
      <c r="D4150" s="79"/>
      <c r="E4150" s="79"/>
      <c r="F4150" s="79"/>
      <c r="G4150" s="79"/>
      <c r="H4150" s="79"/>
      <c r="I4150" s="79"/>
      <c r="J4150" s="79"/>
      <c r="K4150" s="79"/>
      <c r="L4150" s="79"/>
      <c r="M4150" s="79"/>
      <c r="N4150" s="79"/>
      <c r="O4150" s="79"/>
      <c r="P4150" s="79"/>
      <c r="Q4150" s="79"/>
      <c r="R4150" s="79"/>
      <c r="S4150" s="79"/>
      <c r="T4150" s="79"/>
    </row>
    <row r="4151" spans="2:20">
      <c r="B4151" s="79"/>
      <c r="C4151" s="79"/>
      <c r="D4151" s="79"/>
      <c r="E4151" s="79"/>
      <c r="F4151" s="79"/>
      <c r="G4151" s="79"/>
      <c r="H4151" s="79"/>
      <c r="I4151" s="79"/>
      <c r="J4151" s="79"/>
      <c r="K4151" s="79"/>
      <c r="L4151" s="79"/>
      <c r="M4151" s="79"/>
      <c r="N4151" s="79"/>
      <c r="O4151" s="79"/>
      <c r="P4151" s="79"/>
      <c r="Q4151" s="79"/>
      <c r="R4151" s="79"/>
      <c r="S4151" s="79"/>
      <c r="T4151" s="79"/>
    </row>
    <row r="4152" spans="2:20">
      <c r="B4152" s="79"/>
      <c r="C4152" s="79"/>
      <c r="D4152" s="79"/>
      <c r="E4152" s="79"/>
      <c r="F4152" s="79"/>
      <c r="G4152" s="79"/>
      <c r="H4152" s="79"/>
      <c r="I4152" s="79"/>
      <c r="J4152" s="79"/>
      <c r="K4152" s="79"/>
      <c r="L4152" s="79"/>
      <c r="M4152" s="79"/>
      <c r="N4152" s="79"/>
      <c r="O4152" s="79"/>
      <c r="P4152" s="79"/>
      <c r="Q4152" s="79"/>
      <c r="R4152" s="79"/>
      <c r="S4152" s="79"/>
      <c r="T4152" s="79"/>
    </row>
    <row r="4153" spans="2:20">
      <c r="B4153" s="79"/>
      <c r="C4153" s="79"/>
      <c r="D4153" s="79"/>
      <c r="E4153" s="79"/>
      <c r="F4153" s="79"/>
      <c r="G4153" s="79"/>
      <c r="H4153" s="79"/>
      <c r="I4153" s="79"/>
      <c r="J4153" s="79"/>
      <c r="K4153" s="79"/>
      <c r="L4153" s="79"/>
      <c r="M4153" s="79"/>
      <c r="N4153" s="79"/>
      <c r="O4153" s="79"/>
      <c r="P4153" s="79"/>
      <c r="Q4153" s="79"/>
      <c r="R4153" s="79"/>
      <c r="S4153" s="79"/>
      <c r="T4153" s="79"/>
    </row>
    <row r="4154" spans="2:20">
      <c r="B4154" s="79"/>
      <c r="C4154" s="79"/>
      <c r="D4154" s="79"/>
      <c r="E4154" s="79"/>
      <c r="F4154" s="79"/>
      <c r="G4154" s="79"/>
      <c r="H4154" s="79"/>
      <c r="I4154" s="79"/>
      <c r="J4154" s="79"/>
      <c r="K4154" s="79"/>
      <c r="L4154" s="79"/>
      <c r="M4154" s="79"/>
      <c r="N4154" s="79"/>
      <c r="O4154" s="79"/>
      <c r="P4154" s="79"/>
      <c r="Q4154" s="79"/>
      <c r="R4154" s="79"/>
      <c r="S4154" s="79"/>
      <c r="T4154" s="79"/>
    </row>
    <row r="4155" spans="2:20">
      <c r="B4155" s="79"/>
      <c r="C4155" s="79"/>
      <c r="D4155" s="79"/>
      <c r="E4155" s="79"/>
      <c r="F4155" s="79"/>
      <c r="G4155" s="79"/>
      <c r="H4155" s="79"/>
      <c r="I4155" s="79"/>
      <c r="J4155" s="79"/>
      <c r="K4155" s="79"/>
      <c r="L4155" s="79"/>
      <c r="M4155" s="79"/>
      <c r="N4155" s="79"/>
      <c r="O4155" s="79"/>
      <c r="P4155" s="79"/>
      <c r="Q4155" s="79"/>
      <c r="R4155" s="79"/>
      <c r="S4155" s="79"/>
      <c r="T4155" s="79"/>
    </row>
    <row r="4156" spans="2:20">
      <c r="B4156" s="79"/>
      <c r="C4156" s="79"/>
      <c r="D4156" s="79"/>
      <c r="E4156" s="79"/>
      <c r="F4156" s="79"/>
      <c r="G4156" s="79"/>
      <c r="H4156" s="79"/>
      <c r="I4156" s="79"/>
      <c r="J4156" s="79"/>
      <c r="K4156" s="79"/>
      <c r="L4156" s="79"/>
      <c r="M4156" s="79"/>
      <c r="N4156" s="79"/>
      <c r="O4156" s="79"/>
      <c r="P4156" s="79"/>
      <c r="Q4156" s="79"/>
      <c r="R4156" s="79"/>
      <c r="S4156" s="79"/>
      <c r="T4156" s="79"/>
    </row>
    <row r="4157" spans="2:20">
      <c r="B4157" s="79"/>
      <c r="C4157" s="79"/>
      <c r="D4157" s="79"/>
      <c r="E4157" s="79"/>
      <c r="F4157" s="79"/>
      <c r="G4157" s="79"/>
      <c r="H4157" s="79"/>
      <c r="I4157" s="79"/>
      <c r="J4157" s="79"/>
      <c r="K4157" s="79"/>
      <c r="L4157" s="79"/>
      <c r="M4157" s="79"/>
      <c r="N4157" s="79"/>
      <c r="O4157" s="79"/>
      <c r="P4157" s="79"/>
      <c r="Q4157" s="79"/>
      <c r="R4157" s="79"/>
      <c r="S4157" s="79"/>
      <c r="T4157" s="79"/>
    </row>
    <row r="4158" spans="2:20">
      <c r="B4158" s="79"/>
      <c r="C4158" s="79"/>
      <c r="D4158" s="79"/>
      <c r="E4158" s="79"/>
      <c r="F4158" s="79"/>
      <c r="G4158" s="79"/>
      <c r="H4158" s="79"/>
      <c r="I4158" s="79"/>
      <c r="J4158" s="79"/>
      <c r="K4158" s="79"/>
      <c r="L4158" s="79"/>
      <c r="M4158" s="79"/>
      <c r="N4158" s="79"/>
      <c r="O4158" s="79"/>
      <c r="P4158" s="79"/>
      <c r="Q4158" s="79"/>
      <c r="R4158" s="79"/>
      <c r="S4158" s="79"/>
      <c r="T4158" s="79"/>
    </row>
    <row r="4159" spans="2:20">
      <c r="B4159" s="79"/>
      <c r="C4159" s="79"/>
      <c r="D4159" s="79"/>
      <c r="E4159" s="79"/>
      <c r="F4159" s="79"/>
      <c r="G4159" s="79"/>
      <c r="H4159" s="79"/>
      <c r="I4159" s="79"/>
      <c r="J4159" s="79"/>
      <c r="K4159" s="79"/>
      <c r="L4159" s="79"/>
      <c r="M4159" s="79"/>
      <c r="N4159" s="79"/>
      <c r="O4159" s="79"/>
      <c r="P4159" s="79"/>
      <c r="Q4159" s="79"/>
      <c r="R4159" s="79"/>
      <c r="S4159" s="79"/>
      <c r="T4159" s="79"/>
    </row>
    <row r="4160" spans="2:20">
      <c r="B4160" s="79"/>
      <c r="C4160" s="79"/>
      <c r="D4160" s="79"/>
      <c r="E4160" s="79"/>
      <c r="F4160" s="79"/>
      <c r="G4160" s="79"/>
      <c r="H4160" s="79"/>
      <c r="I4160" s="79"/>
      <c r="J4160" s="79"/>
      <c r="K4160" s="79"/>
      <c r="L4160" s="79"/>
      <c r="M4160" s="79"/>
      <c r="N4160" s="79"/>
      <c r="O4160" s="79"/>
      <c r="P4160" s="79"/>
      <c r="Q4160" s="79"/>
      <c r="R4160" s="79"/>
      <c r="S4160" s="79"/>
      <c r="T4160" s="79"/>
    </row>
    <row r="4161" spans="2:20">
      <c r="B4161" s="79"/>
      <c r="C4161" s="79"/>
      <c r="D4161" s="79"/>
      <c r="E4161" s="79"/>
      <c r="F4161" s="79"/>
      <c r="G4161" s="79"/>
      <c r="H4161" s="79"/>
      <c r="I4161" s="79"/>
      <c r="J4161" s="79"/>
      <c r="K4161" s="79"/>
      <c r="L4161" s="79"/>
      <c r="M4161" s="79"/>
      <c r="N4161" s="79"/>
      <c r="O4161" s="79"/>
      <c r="P4161" s="79"/>
      <c r="Q4161" s="79"/>
      <c r="R4161" s="79"/>
      <c r="S4161" s="79"/>
      <c r="T4161" s="79"/>
    </row>
    <row r="4162" spans="2:20">
      <c r="B4162" s="79"/>
      <c r="C4162" s="79"/>
      <c r="D4162" s="79"/>
      <c r="E4162" s="79"/>
      <c r="F4162" s="79"/>
      <c r="G4162" s="79"/>
      <c r="H4162" s="79"/>
      <c r="I4162" s="79"/>
      <c r="J4162" s="79"/>
      <c r="K4162" s="79"/>
      <c r="L4162" s="79"/>
      <c r="M4162" s="79"/>
      <c r="N4162" s="79"/>
      <c r="O4162" s="79"/>
      <c r="P4162" s="79"/>
      <c r="Q4162" s="79"/>
      <c r="R4162" s="79"/>
      <c r="S4162" s="79"/>
      <c r="T4162" s="79"/>
    </row>
    <row r="4163" spans="2:20">
      <c r="B4163" s="79"/>
      <c r="C4163" s="79"/>
      <c r="D4163" s="79"/>
      <c r="E4163" s="79"/>
      <c r="F4163" s="79"/>
      <c r="G4163" s="79"/>
      <c r="H4163" s="79"/>
      <c r="I4163" s="79"/>
      <c r="J4163" s="79"/>
      <c r="K4163" s="79"/>
      <c r="L4163" s="79"/>
      <c r="M4163" s="79"/>
      <c r="N4163" s="79"/>
      <c r="O4163" s="79"/>
      <c r="P4163" s="79"/>
      <c r="Q4163" s="79"/>
      <c r="R4163" s="79"/>
      <c r="S4163" s="79"/>
      <c r="T4163" s="79"/>
    </row>
    <row r="4164" spans="2:20">
      <c r="B4164" s="79"/>
      <c r="C4164" s="79"/>
      <c r="D4164" s="79"/>
      <c r="E4164" s="79"/>
      <c r="F4164" s="79"/>
      <c r="G4164" s="79"/>
      <c r="H4164" s="79"/>
      <c r="I4164" s="79"/>
      <c r="J4164" s="79"/>
      <c r="K4164" s="79"/>
      <c r="L4164" s="79"/>
      <c r="M4164" s="79"/>
      <c r="N4164" s="79"/>
      <c r="O4164" s="79"/>
      <c r="P4164" s="79"/>
      <c r="Q4164" s="79"/>
      <c r="R4164" s="79"/>
      <c r="S4164" s="79"/>
      <c r="T4164" s="79"/>
    </row>
    <row r="4165" spans="2:20">
      <c r="B4165" s="79"/>
      <c r="C4165" s="79"/>
      <c r="D4165" s="79"/>
      <c r="E4165" s="79"/>
      <c r="F4165" s="79"/>
      <c r="G4165" s="79"/>
      <c r="H4165" s="79"/>
      <c r="I4165" s="79"/>
      <c r="J4165" s="79"/>
      <c r="K4165" s="79"/>
      <c r="L4165" s="79"/>
      <c r="M4165" s="79"/>
      <c r="N4165" s="79"/>
      <c r="O4165" s="79"/>
      <c r="P4165" s="79"/>
      <c r="Q4165" s="79"/>
      <c r="R4165" s="79"/>
      <c r="S4165" s="79"/>
      <c r="T4165" s="79"/>
    </row>
    <row r="4166" spans="2:20">
      <c r="B4166" s="79"/>
      <c r="C4166" s="79"/>
      <c r="D4166" s="79"/>
      <c r="E4166" s="79"/>
      <c r="F4166" s="79"/>
      <c r="G4166" s="79"/>
      <c r="H4166" s="79"/>
      <c r="I4166" s="79"/>
      <c r="J4166" s="79"/>
      <c r="K4166" s="79"/>
      <c r="L4166" s="79"/>
      <c r="M4166" s="79"/>
      <c r="N4166" s="79"/>
      <c r="O4166" s="79"/>
      <c r="P4166" s="79"/>
      <c r="Q4166" s="79"/>
      <c r="R4166" s="79"/>
      <c r="S4166" s="79"/>
      <c r="T4166" s="79"/>
    </row>
    <row r="4167" spans="2:20">
      <c r="B4167" s="79"/>
      <c r="C4167" s="79"/>
      <c r="D4167" s="79"/>
      <c r="E4167" s="79"/>
      <c r="F4167" s="79"/>
      <c r="G4167" s="79"/>
      <c r="H4167" s="79"/>
      <c r="I4167" s="79"/>
      <c r="J4167" s="79"/>
      <c r="K4167" s="79"/>
      <c r="L4167" s="79"/>
      <c r="M4167" s="79"/>
      <c r="N4167" s="79"/>
      <c r="O4167" s="79"/>
      <c r="P4167" s="79"/>
      <c r="Q4167" s="79"/>
      <c r="R4167" s="79"/>
      <c r="S4167" s="79"/>
      <c r="T4167" s="79"/>
    </row>
    <row r="4168" spans="2:20">
      <c r="B4168" s="79"/>
      <c r="C4168" s="79"/>
      <c r="D4168" s="79"/>
      <c r="E4168" s="79"/>
      <c r="F4168" s="79"/>
      <c r="G4168" s="79"/>
      <c r="H4168" s="79"/>
      <c r="I4168" s="79"/>
      <c r="J4168" s="79"/>
      <c r="K4168" s="79"/>
      <c r="L4168" s="79"/>
      <c r="M4168" s="79"/>
      <c r="N4168" s="79"/>
      <c r="O4168" s="79"/>
      <c r="P4168" s="79"/>
      <c r="Q4168" s="79"/>
      <c r="R4168" s="79"/>
      <c r="S4168" s="79"/>
      <c r="T4168" s="79"/>
    </row>
    <row r="4169" spans="2:20">
      <c r="B4169" s="79"/>
      <c r="C4169" s="79"/>
      <c r="D4169" s="79"/>
      <c r="E4169" s="79"/>
      <c r="F4169" s="79"/>
      <c r="G4169" s="79"/>
      <c r="H4169" s="79"/>
      <c r="I4169" s="79"/>
      <c r="J4169" s="79"/>
      <c r="K4169" s="79"/>
      <c r="L4169" s="79"/>
      <c r="M4169" s="79"/>
      <c r="N4169" s="79"/>
      <c r="O4169" s="79"/>
      <c r="P4169" s="79"/>
      <c r="Q4169" s="79"/>
      <c r="R4169" s="79"/>
      <c r="S4169" s="79"/>
      <c r="T4169" s="79"/>
    </row>
    <row r="4170" spans="2:20">
      <c r="B4170" s="79"/>
      <c r="C4170" s="79"/>
      <c r="D4170" s="79"/>
      <c r="E4170" s="79"/>
      <c r="F4170" s="79"/>
      <c r="G4170" s="79"/>
      <c r="H4170" s="79"/>
      <c r="I4170" s="79"/>
      <c r="J4170" s="79"/>
      <c r="K4170" s="79"/>
      <c r="L4170" s="79"/>
      <c r="M4170" s="79"/>
      <c r="N4170" s="79"/>
      <c r="O4170" s="79"/>
      <c r="P4170" s="79"/>
      <c r="Q4170" s="79"/>
      <c r="R4170" s="79"/>
      <c r="S4170" s="79"/>
      <c r="T4170" s="79"/>
    </row>
    <row r="4171" spans="2:20">
      <c r="B4171" s="79"/>
      <c r="C4171" s="79"/>
      <c r="D4171" s="79"/>
      <c r="E4171" s="79"/>
      <c r="F4171" s="79"/>
      <c r="G4171" s="79"/>
      <c r="H4171" s="79"/>
      <c r="I4171" s="79"/>
      <c r="J4171" s="79"/>
      <c r="K4171" s="79"/>
      <c r="L4171" s="79"/>
      <c r="M4171" s="79"/>
      <c r="N4171" s="79"/>
      <c r="O4171" s="79"/>
      <c r="P4171" s="79"/>
      <c r="Q4171" s="79"/>
      <c r="R4171" s="79"/>
      <c r="S4171" s="79"/>
      <c r="T4171" s="79"/>
    </row>
    <row r="4172" spans="2:20">
      <c r="B4172" s="79"/>
      <c r="C4172" s="79"/>
      <c r="D4172" s="79"/>
      <c r="E4172" s="79"/>
      <c r="F4172" s="79"/>
      <c r="G4172" s="79"/>
      <c r="H4172" s="79"/>
      <c r="I4172" s="79"/>
      <c r="J4172" s="79"/>
      <c r="K4172" s="79"/>
      <c r="L4172" s="79"/>
      <c r="M4172" s="79"/>
      <c r="N4172" s="79"/>
      <c r="O4172" s="79"/>
      <c r="P4172" s="79"/>
      <c r="Q4172" s="79"/>
      <c r="R4172" s="79"/>
      <c r="S4172" s="79"/>
      <c r="T4172" s="79"/>
    </row>
    <row r="4173" spans="2:20">
      <c r="B4173" s="79"/>
      <c r="C4173" s="79"/>
      <c r="D4173" s="79"/>
      <c r="E4173" s="79"/>
      <c r="F4173" s="79"/>
      <c r="G4173" s="79"/>
      <c r="H4173" s="79"/>
      <c r="I4173" s="79"/>
      <c r="J4173" s="79"/>
      <c r="K4173" s="79"/>
      <c r="L4173" s="79"/>
      <c r="M4173" s="79"/>
      <c r="N4173" s="79"/>
      <c r="O4173" s="79"/>
      <c r="P4173" s="79"/>
      <c r="Q4173" s="79"/>
      <c r="R4173" s="79"/>
      <c r="S4173" s="79"/>
      <c r="T4173" s="79"/>
    </row>
    <row r="4174" spans="2:20">
      <c r="B4174" s="79"/>
      <c r="C4174" s="79"/>
      <c r="D4174" s="79"/>
      <c r="E4174" s="79"/>
      <c r="F4174" s="79"/>
      <c r="G4174" s="79"/>
      <c r="H4174" s="79"/>
      <c r="I4174" s="79"/>
      <c r="J4174" s="79"/>
      <c r="K4174" s="79"/>
      <c r="L4174" s="79"/>
      <c r="M4174" s="79"/>
      <c r="N4174" s="79"/>
      <c r="O4174" s="79"/>
      <c r="P4174" s="79"/>
      <c r="Q4174" s="79"/>
      <c r="R4174" s="79"/>
      <c r="S4174" s="79"/>
      <c r="T4174" s="79"/>
    </row>
    <row r="4175" spans="2:20">
      <c r="B4175" s="79"/>
      <c r="C4175" s="79"/>
      <c r="D4175" s="79"/>
      <c r="E4175" s="79"/>
      <c r="F4175" s="79"/>
      <c r="G4175" s="79"/>
      <c r="H4175" s="79"/>
      <c r="I4175" s="79"/>
      <c r="J4175" s="79"/>
      <c r="K4175" s="79"/>
      <c r="L4175" s="79"/>
      <c r="M4175" s="79"/>
      <c r="N4175" s="79"/>
      <c r="O4175" s="79"/>
      <c r="P4175" s="79"/>
      <c r="Q4175" s="79"/>
      <c r="R4175" s="79"/>
      <c r="S4175" s="79"/>
      <c r="T4175" s="79"/>
    </row>
    <row r="4176" spans="2:20">
      <c r="B4176" s="79"/>
      <c r="C4176" s="79"/>
      <c r="D4176" s="79"/>
      <c r="E4176" s="79"/>
      <c r="F4176" s="79"/>
      <c r="G4176" s="79"/>
      <c r="H4176" s="79"/>
      <c r="I4176" s="79"/>
      <c r="J4176" s="79"/>
      <c r="K4176" s="79"/>
      <c r="L4176" s="79"/>
      <c r="M4176" s="79"/>
      <c r="N4176" s="79"/>
      <c r="O4176" s="79"/>
      <c r="P4176" s="79"/>
      <c r="Q4176" s="79"/>
      <c r="R4176" s="79"/>
      <c r="S4176" s="79"/>
      <c r="T4176" s="79"/>
    </row>
    <row r="4177" spans="2:20">
      <c r="B4177" s="79"/>
      <c r="C4177" s="79"/>
      <c r="D4177" s="79"/>
      <c r="E4177" s="79"/>
      <c r="F4177" s="79"/>
      <c r="G4177" s="79"/>
      <c r="H4177" s="79"/>
      <c r="I4177" s="79"/>
      <c r="J4177" s="79"/>
      <c r="K4177" s="79"/>
      <c r="L4177" s="79"/>
      <c r="M4177" s="79"/>
      <c r="N4177" s="79"/>
      <c r="O4177" s="79"/>
      <c r="P4177" s="79"/>
      <c r="Q4177" s="79"/>
      <c r="R4177" s="79"/>
      <c r="S4177" s="79"/>
      <c r="T4177" s="79"/>
    </row>
    <row r="4178" spans="2:20">
      <c r="B4178" s="79"/>
      <c r="C4178" s="79"/>
      <c r="D4178" s="79"/>
      <c r="E4178" s="79"/>
      <c r="F4178" s="79"/>
      <c r="G4178" s="79"/>
      <c r="H4178" s="79"/>
      <c r="I4178" s="79"/>
      <c r="J4178" s="79"/>
      <c r="K4178" s="79"/>
      <c r="L4178" s="79"/>
      <c r="M4178" s="79"/>
      <c r="N4178" s="79"/>
      <c r="O4178" s="79"/>
      <c r="P4178" s="79"/>
      <c r="Q4178" s="79"/>
      <c r="R4178" s="79"/>
      <c r="S4178" s="79"/>
      <c r="T4178" s="79"/>
    </row>
    <row r="4179" spans="2:20">
      <c r="B4179" s="79"/>
      <c r="C4179" s="79"/>
      <c r="D4179" s="79"/>
      <c r="E4179" s="79"/>
      <c r="F4179" s="79"/>
      <c r="G4179" s="79"/>
      <c r="H4179" s="79"/>
      <c r="I4179" s="79"/>
      <c r="J4179" s="79"/>
      <c r="K4179" s="79"/>
      <c r="L4179" s="79"/>
      <c r="M4179" s="79"/>
      <c r="N4179" s="79"/>
      <c r="O4179" s="79"/>
      <c r="P4179" s="79"/>
      <c r="Q4179" s="79"/>
      <c r="R4179" s="79"/>
      <c r="S4179" s="79"/>
      <c r="T4179" s="79"/>
    </row>
    <row r="4180" spans="2:20">
      <c r="B4180" s="79"/>
      <c r="C4180" s="79"/>
      <c r="D4180" s="79"/>
      <c r="E4180" s="79"/>
      <c r="F4180" s="79"/>
      <c r="G4180" s="79"/>
      <c r="H4180" s="79"/>
      <c r="I4180" s="79"/>
      <c r="J4180" s="79"/>
      <c r="K4180" s="79"/>
      <c r="L4180" s="79"/>
      <c r="M4180" s="79"/>
      <c r="N4180" s="79"/>
      <c r="O4180" s="79"/>
      <c r="P4180" s="79"/>
      <c r="Q4180" s="79"/>
      <c r="R4180" s="79"/>
      <c r="S4180" s="79"/>
      <c r="T4180" s="79"/>
    </row>
    <row r="4181" spans="2:20">
      <c r="B4181" s="79"/>
      <c r="C4181" s="79"/>
      <c r="D4181" s="79"/>
      <c r="E4181" s="79"/>
      <c r="F4181" s="79"/>
      <c r="G4181" s="79"/>
      <c r="H4181" s="79"/>
      <c r="I4181" s="79"/>
      <c r="J4181" s="79"/>
      <c r="K4181" s="79"/>
      <c r="L4181" s="79"/>
      <c r="M4181" s="79"/>
      <c r="N4181" s="79"/>
      <c r="O4181" s="79"/>
      <c r="P4181" s="79"/>
      <c r="Q4181" s="79"/>
      <c r="R4181" s="79"/>
      <c r="S4181" s="79"/>
      <c r="T4181" s="79"/>
    </row>
    <row r="4182" spans="2:20">
      <c r="B4182" s="79"/>
      <c r="C4182" s="79"/>
      <c r="D4182" s="79"/>
      <c r="E4182" s="79"/>
      <c r="F4182" s="79"/>
      <c r="G4182" s="79"/>
      <c r="H4182" s="79"/>
      <c r="I4182" s="79"/>
      <c r="J4182" s="79"/>
      <c r="K4182" s="79"/>
      <c r="L4182" s="79"/>
      <c r="M4182" s="79"/>
      <c r="N4182" s="79"/>
      <c r="O4182" s="79"/>
      <c r="P4182" s="79"/>
      <c r="Q4182" s="79"/>
      <c r="R4182" s="79"/>
      <c r="S4182" s="79"/>
      <c r="T4182" s="79"/>
    </row>
    <row r="4183" spans="2:20">
      <c r="B4183" s="79"/>
      <c r="C4183" s="79"/>
      <c r="D4183" s="79"/>
      <c r="E4183" s="79"/>
      <c r="F4183" s="79"/>
      <c r="G4183" s="79"/>
      <c r="H4183" s="79"/>
      <c r="I4183" s="79"/>
      <c r="J4183" s="79"/>
      <c r="K4183" s="79"/>
      <c r="L4183" s="79"/>
      <c r="M4183" s="79"/>
      <c r="N4183" s="79"/>
      <c r="O4183" s="79"/>
      <c r="P4183" s="79"/>
      <c r="Q4183" s="79"/>
      <c r="R4183" s="79"/>
      <c r="S4183" s="79"/>
      <c r="T4183" s="79"/>
    </row>
    <row r="4184" spans="2:20">
      <c r="B4184" s="79"/>
      <c r="C4184" s="79"/>
      <c r="D4184" s="79"/>
      <c r="E4184" s="79"/>
      <c r="F4184" s="79"/>
      <c r="G4184" s="79"/>
      <c r="H4184" s="79"/>
      <c r="I4184" s="79"/>
      <c r="J4184" s="79"/>
      <c r="K4184" s="79"/>
      <c r="L4184" s="79"/>
      <c r="M4184" s="79"/>
      <c r="N4184" s="79"/>
      <c r="O4184" s="79"/>
      <c r="P4184" s="79"/>
      <c r="Q4184" s="79"/>
      <c r="R4184" s="79"/>
      <c r="S4184" s="79"/>
      <c r="T4184" s="79"/>
    </row>
    <row r="4185" spans="2:20">
      <c r="B4185" s="79"/>
      <c r="C4185" s="79"/>
      <c r="D4185" s="79"/>
      <c r="E4185" s="79"/>
      <c r="F4185" s="79"/>
      <c r="G4185" s="79"/>
      <c r="H4185" s="79"/>
      <c r="I4185" s="79"/>
      <c r="J4185" s="79"/>
      <c r="K4185" s="79"/>
      <c r="L4185" s="79"/>
      <c r="M4185" s="79"/>
      <c r="N4185" s="79"/>
      <c r="O4185" s="79"/>
      <c r="P4185" s="79"/>
      <c r="Q4185" s="79"/>
      <c r="R4185" s="79"/>
      <c r="S4185" s="79"/>
      <c r="T4185" s="79"/>
    </row>
    <row r="4186" spans="2:20">
      <c r="B4186" s="79"/>
      <c r="C4186" s="79"/>
      <c r="D4186" s="79"/>
      <c r="E4186" s="79"/>
      <c r="F4186" s="79"/>
      <c r="G4186" s="79"/>
      <c r="H4186" s="79"/>
      <c r="I4186" s="79"/>
      <c r="J4186" s="79"/>
      <c r="K4186" s="79"/>
      <c r="L4186" s="79"/>
      <c r="M4186" s="79"/>
      <c r="N4186" s="79"/>
      <c r="O4186" s="79"/>
      <c r="P4186" s="79"/>
      <c r="Q4186" s="79"/>
      <c r="R4186" s="79"/>
      <c r="S4186" s="79"/>
      <c r="T4186" s="79"/>
    </row>
    <row r="4187" spans="2:20">
      <c r="B4187" s="79"/>
      <c r="C4187" s="79"/>
      <c r="D4187" s="79"/>
      <c r="E4187" s="79"/>
      <c r="F4187" s="79"/>
      <c r="G4187" s="79"/>
      <c r="H4187" s="79"/>
      <c r="I4187" s="79"/>
      <c r="J4187" s="79"/>
      <c r="K4187" s="79"/>
      <c r="L4187" s="79"/>
      <c r="M4187" s="79"/>
      <c r="N4187" s="79"/>
      <c r="O4187" s="79"/>
      <c r="P4187" s="79"/>
      <c r="Q4187" s="79"/>
      <c r="R4187" s="79"/>
      <c r="S4187" s="79"/>
      <c r="T4187" s="79"/>
    </row>
    <row r="4188" spans="2:20">
      <c r="B4188" s="79"/>
      <c r="C4188" s="79"/>
      <c r="D4188" s="79"/>
      <c r="E4188" s="79"/>
      <c r="F4188" s="79"/>
      <c r="G4188" s="79"/>
      <c r="H4188" s="79"/>
      <c r="I4188" s="79"/>
      <c r="J4188" s="79"/>
      <c r="K4188" s="79"/>
      <c r="L4188" s="79"/>
      <c r="M4188" s="79"/>
      <c r="N4188" s="79"/>
      <c r="O4188" s="79"/>
      <c r="P4188" s="79"/>
      <c r="Q4188" s="79"/>
      <c r="R4188" s="79"/>
      <c r="S4188" s="79"/>
      <c r="T4188" s="79"/>
    </row>
    <row r="4189" spans="2:20">
      <c r="B4189" s="79"/>
      <c r="C4189" s="79"/>
      <c r="D4189" s="79"/>
      <c r="E4189" s="79"/>
      <c r="F4189" s="79"/>
      <c r="G4189" s="79"/>
      <c r="H4189" s="79"/>
      <c r="I4189" s="79"/>
      <c r="J4189" s="79"/>
      <c r="K4189" s="79"/>
      <c r="L4189" s="79"/>
      <c r="M4189" s="79"/>
      <c r="N4189" s="79"/>
      <c r="O4189" s="79"/>
      <c r="P4189" s="79"/>
      <c r="Q4189" s="79"/>
      <c r="R4189" s="79"/>
      <c r="S4189" s="79"/>
      <c r="T4189" s="79"/>
    </row>
    <row r="4190" spans="2:20">
      <c r="B4190" s="79"/>
      <c r="C4190" s="79"/>
      <c r="D4190" s="79"/>
      <c r="E4190" s="79"/>
      <c r="F4190" s="79"/>
      <c r="G4190" s="79"/>
      <c r="H4190" s="79"/>
      <c r="I4190" s="79"/>
      <c r="J4190" s="79"/>
      <c r="K4190" s="79"/>
      <c r="L4190" s="79"/>
      <c r="M4190" s="79"/>
      <c r="N4190" s="79"/>
      <c r="O4190" s="79"/>
      <c r="P4190" s="79"/>
      <c r="Q4190" s="79"/>
      <c r="R4190" s="79"/>
      <c r="S4190" s="79"/>
      <c r="T4190" s="79"/>
    </row>
    <row r="4191" spans="2:20">
      <c r="B4191" s="79"/>
      <c r="C4191" s="79"/>
      <c r="D4191" s="79"/>
      <c r="E4191" s="79"/>
      <c r="F4191" s="79"/>
      <c r="G4191" s="79"/>
      <c r="H4191" s="79"/>
      <c r="I4191" s="79"/>
      <c r="J4191" s="79"/>
      <c r="K4191" s="79"/>
      <c r="L4191" s="79"/>
      <c r="M4191" s="79"/>
      <c r="N4191" s="79"/>
      <c r="O4191" s="79"/>
      <c r="P4191" s="79"/>
      <c r="Q4191" s="79"/>
      <c r="R4191" s="79"/>
      <c r="S4191" s="79"/>
      <c r="T4191" s="79"/>
    </row>
    <row r="4192" spans="2:20">
      <c r="B4192" s="79"/>
      <c r="C4192" s="79"/>
      <c r="D4192" s="79"/>
      <c r="E4192" s="79"/>
      <c r="F4192" s="79"/>
      <c r="G4192" s="79"/>
      <c r="H4192" s="79"/>
      <c r="I4192" s="79"/>
      <c r="J4192" s="79"/>
      <c r="K4192" s="79"/>
      <c r="L4192" s="79"/>
      <c r="M4192" s="79"/>
      <c r="N4192" s="79"/>
      <c r="O4192" s="79"/>
      <c r="P4192" s="79"/>
      <c r="Q4192" s="79"/>
      <c r="R4192" s="79"/>
      <c r="S4192" s="79"/>
      <c r="T4192" s="79"/>
    </row>
    <row r="4193" spans="2:20">
      <c r="B4193" s="79"/>
      <c r="C4193" s="79"/>
      <c r="D4193" s="79"/>
      <c r="E4193" s="79"/>
      <c r="F4193" s="79"/>
      <c r="G4193" s="79"/>
      <c r="H4193" s="79"/>
      <c r="I4193" s="79"/>
      <c r="J4193" s="79"/>
      <c r="K4193" s="79"/>
      <c r="L4193" s="79"/>
      <c r="M4193" s="79"/>
      <c r="N4193" s="79"/>
      <c r="O4193" s="79"/>
      <c r="P4193" s="79"/>
      <c r="Q4193" s="79"/>
      <c r="R4193" s="79"/>
      <c r="S4193" s="79"/>
      <c r="T4193" s="79"/>
    </row>
    <row r="4194" spans="2:20">
      <c r="B4194" s="79"/>
      <c r="C4194" s="79"/>
      <c r="D4194" s="79"/>
      <c r="E4194" s="79"/>
      <c r="F4194" s="79"/>
      <c r="G4194" s="79"/>
      <c r="H4194" s="79"/>
      <c r="I4194" s="79"/>
      <c r="J4194" s="79"/>
      <c r="K4194" s="79"/>
      <c r="L4194" s="79"/>
      <c r="M4194" s="79"/>
      <c r="N4194" s="79"/>
      <c r="O4194" s="79"/>
      <c r="P4194" s="79"/>
      <c r="Q4194" s="79"/>
      <c r="R4194" s="79"/>
      <c r="S4194" s="79"/>
      <c r="T4194" s="79"/>
    </row>
    <row r="4195" spans="2:20">
      <c r="B4195" s="79"/>
      <c r="C4195" s="79"/>
      <c r="D4195" s="79"/>
      <c r="E4195" s="79"/>
      <c r="F4195" s="79"/>
      <c r="G4195" s="79"/>
      <c r="H4195" s="79"/>
      <c r="I4195" s="79"/>
      <c r="J4195" s="79"/>
      <c r="K4195" s="79"/>
      <c r="L4195" s="79"/>
      <c r="M4195" s="79"/>
      <c r="N4195" s="79"/>
      <c r="O4195" s="79"/>
      <c r="P4195" s="79"/>
      <c r="Q4195" s="79"/>
      <c r="R4195" s="79"/>
      <c r="S4195" s="79"/>
      <c r="T4195" s="79"/>
    </row>
    <row r="4196" spans="2:20">
      <c r="B4196" s="79"/>
      <c r="C4196" s="79"/>
      <c r="D4196" s="79"/>
      <c r="E4196" s="79"/>
      <c r="F4196" s="79"/>
      <c r="G4196" s="79"/>
      <c r="H4196" s="79"/>
      <c r="I4196" s="79"/>
      <c r="J4196" s="79"/>
      <c r="K4196" s="79"/>
      <c r="L4196" s="79"/>
      <c r="M4196" s="79"/>
      <c r="N4196" s="79"/>
      <c r="O4196" s="79"/>
      <c r="P4196" s="79"/>
      <c r="Q4196" s="79"/>
      <c r="R4196" s="79"/>
      <c r="S4196" s="79"/>
      <c r="T4196" s="79"/>
    </row>
    <row r="4197" spans="2:20">
      <c r="B4197" s="79"/>
      <c r="C4197" s="79"/>
      <c r="D4197" s="79"/>
      <c r="E4197" s="79"/>
      <c r="F4197" s="79"/>
      <c r="G4197" s="79"/>
      <c r="H4197" s="79"/>
      <c r="I4197" s="79"/>
      <c r="J4197" s="79"/>
      <c r="K4197" s="79"/>
      <c r="L4197" s="79"/>
      <c r="M4197" s="79"/>
      <c r="N4197" s="79"/>
      <c r="O4197" s="79"/>
      <c r="P4197" s="79"/>
      <c r="Q4197" s="79"/>
      <c r="R4197" s="79"/>
      <c r="S4197" s="79"/>
      <c r="T4197" s="79"/>
    </row>
    <row r="4198" spans="2:20">
      <c r="B4198" s="79"/>
      <c r="C4198" s="79"/>
      <c r="D4198" s="79"/>
      <c r="E4198" s="79"/>
      <c r="F4198" s="79"/>
      <c r="G4198" s="79"/>
      <c r="H4198" s="79"/>
      <c r="I4198" s="79"/>
      <c r="J4198" s="79"/>
      <c r="K4198" s="79"/>
      <c r="L4198" s="79"/>
      <c r="M4198" s="79"/>
      <c r="N4198" s="79"/>
      <c r="O4198" s="79"/>
      <c r="P4198" s="79"/>
      <c r="Q4198" s="79"/>
      <c r="R4198" s="79"/>
      <c r="S4198" s="79"/>
      <c r="T4198" s="79"/>
    </row>
    <row r="4199" spans="2:20">
      <c r="B4199" s="79"/>
      <c r="C4199" s="79"/>
      <c r="D4199" s="79"/>
      <c r="E4199" s="79"/>
      <c r="F4199" s="79"/>
      <c r="G4199" s="79"/>
      <c r="H4199" s="79"/>
      <c r="I4199" s="79"/>
      <c r="J4199" s="79"/>
      <c r="K4199" s="79"/>
      <c r="L4199" s="79"/>
      <c r="M4199" s="79"/>
      <c r="N4199" s="79"/>
      <c r="O4199" s="79"/>
      <c r="P4199" s="79"/>
      <c r="Q4199" s="79"/>
      <c r="R4199" s="79"/>
      <c r="S4199" s="79"/>
      <c r="T4199" s="79"/>
    </row>
    <row r="4200" spans="2:20">
      <c r="B4200" s="79"/>
      <c r="C4200" s="79"/>
      <c r="D4200" s="79"/>
      <c r="E4200" s="79"/>
      <c r="F4200" s="79"/>
      <c r="G4200" s="79"/>
      <c r="H4200" s="79"/>
      <c r="I4200" s="79"/>
      <c r="J4200" s="79"/>
      <c r="K4200" s="79"/>
      <c r="L4200" s="79"/>
      <c r="M4200" s="79"/>
      <c r="N4200" s="79"/>
      <c r="O4200" s="79"/>
      <c r="P4200" s="79"/>
      <c r="Q4200" s="79"/>
      <c r="R4200" s="79"/>
      <c r="S4200" s="79"/>
      <c r="T4200" s="79"/>
    </row>
    <row r="4201" spans="2:20">
      <c r="B4201" s="79"/>
      <c r="C4201" s="79"/>
      <c r="D4201" s="79"/>
      <c r="E4201" s="79"/>
      <c r="F4201" s="79"/>
      <c r="G4201" s="79"/>
      <c r="H4201" s="79"/>
      <c r="I4201" s="79"/>
      <c r="J4201" s="79"/>
      <c r="K4201" s="79"/>
      <c r="L4201" s="79"/>
      <c r="M4201" s="79"/>
      <c r="N4201" s="79"/>
      <c r="O4201" s="79"/>
      <c r="P4201" s="79"/>
      <c r="Q4201" s="79"/>
      <c r="R4201" s="79"/>
      <c r="S4201" s="79"/>
      <c r="T4201" s="79"/>
    </row>
    <row r="4202" spans="2:20">
      <c r="B4202" s="79"/>
      <c r="C4202" s="79"/>
      <c r="D4202" s="79"/>
      <c r="E4202" s="79"/>
      <c r="F4202" s="79"/>
      <c r="G4202" s="79"/>
      <c r="H4202" s="79"/>
      <c r="I4202" s="79"/>
      <c r="J4202" s="79"/>
      <c r="K4202" s="79"/>
      <c r="L4202" s="79"/>
      <c r="M4202" s="79"/>
      <c r="N4202" s="79"/>
      <c r="O4202" s="79"/>
      <c r="P4202" s="79"/>
      <c r="Q4202" s="79"/>
      <c r="R4202" s="79"/>
      <c r="S4202" s="79"/>
      <c r="T4202" s="79"/>
    </row>
    <row r="4203" spans="2:20">
      <c r="B4203" s="79"/>
      <c r="C4203" s="79"/>
      <c r="D4203" s="79"/>
      <c r="E4203" s="79"/>
      <c r="F4203" s="79"/>
      <c r="G4203" s="79"/>
      <c r="H4203" s="79"/>
      <c r="I4203" s="79"/>
      <c r="J4203" s="79"/>
      <c r="K4203" s="79"/>
      <c r="L4203" s="79"/>
      <c r="M4203" s="79"/>
      <c r="N4203" s="79"/>
      <c r="O4203" s="79"/>
      <c r="P4203" s="79"/>
      <c r="Q4203" s="79"/>
      <c r="R4203" s="79"/>
      <c r="S4203" s="79"/>
      <c r="T4203" s="79"/>
    </row>
    <row r="4204" spans="2:20">
      <c r="B4204" s="79"/>
      <c r="C4204" s="79"/>
      <c r="D4204" s="79"/>
      <c r="E4204" s="79"/>
      <c r="F4204" s="79"/>
      <c r="G4204" s="79"/>
      <c r="H4204" s="79"/>
      <c r="I4204" s="79"/>
      <c r="J4204" s="79"/>
      <c r="K4204" s="79"/>
      <c r="L4204" s="79"/>
      <c r="M4204" s="79"/>
      <c r="N4204" s="79"/>
      <c r="O4204" s="79"/>
      <c r="P4204" s="79"/>
      <c r="Q4204" s="79"/>
      <c r="R4204" s="79"/>
      <c r="S4204" s="79"/>
      <c r="T4204" s="79"/>
    </row>
    <row r="4205" spans="2:20">
      <c r="B4205" s="79"/>
      <c r="C4205" s="79"/>
      <c r="D4205" s="79"/>
      <c r="E4205" s="79"/>
      <c r="F4205" s="79"/>
      <c r="G4205" s="79"/>
      <c r="H4205" s="79"/>
      <c r="I4205" s="79"/>
      <c r="J4205" s="79"/>
      <c r="K4205" s="79"/>
      <c r="L4205" s="79"/>
      <c r="M4205" s="79"/>
      <c r="N4205" s="79"/>
      <c r="O4205" s="79"/>
      <c r="P4205" s="79"/>
      <c r="Q4205" s="79"/>
      <c r="R4205" s="79"/>
      <c r="S4205" s="79"/>
      <c r="T4205" s="79"/>
    </row>
    <row r="4206" spans="2:20">
      <c r="B4206" s="79"/>
      <c r="C4206" s="79"/>
      <c r="D4206" s="79"/>
      <c r="E4206" s="79"/>
      <c r="F4206" s="79"/>
      <c r="G4206" s="79"/>
      <c r="H4206" s="79"/>
      <c r="I4206" s="79"/>
      <c r="J4206" s="79"/>
      <c r="K4206" s="79"/>
      <c r="L4206" s="79"/>
      <c r="M4206" s="79"/>
      <c r="N4206" s="79"/>
      <c r="O4206" s="79"/>
      <c r="P4206" s="79"/>
      <c r="Q4206" s="79"/>
      <c r="R4206" s="79"/>
      <c r="S4206" s="79"/>
      <c r="T4206" s="79"/>
    </row>
    <row r="4207" spans="2:20">
      <c r="B4207" s="79"/>
      <c r="C4207" s="79"/>
      <c r="D4207" s="79"/>
      <c r="E4207" s="79"/>
      <c r="F4207" s="79"/>
      <c r="G4207" s="79"/>
      <c r="H4207" s="79"/>
      <c r="I4207" s="79"/>
      <c r="J4207" s="79"/>
      <c r="K4207" s="79"/>
      <c r="L4207" s="79"/>
      <c r="M4207" s="79"/>
      <c r="N4207" s="79"/>
      <c r="O4207" s="79"/>
      <c r="P4207" s="79"/>
      <c r="Q4207" s="79"/>
      <c r="R4207" s="79"/>
      <c r="S4207" s="79"/>
      <c r="T4207" s="79"/>
    </row>
    <row r="4208" spans="2:20">
      <c r="B4208" s="79"/>
      <c r="C4208" s="79"/>
      <c r="D4208" s="79"/>
      <c r="E4208" s="79"/>
      <c r="F4208" s="79"/>
      <c r="G4208" s="79"/>
      <c r="H4208" s="79"/>
      <c r="I4208" s="79"/>
      <c r="J4208" s="79"/>
      <c r="K4208" s="79"/>
      <c r="L4208" s="79"/>
      <c r="M4208" s="79"/>
      <c r="N4208" s="79"/>
      <c r="O4208" s="79"/>
      <c r="P4208" s="79"/>
      <c r="Q4208" s="79"/>
      <c r="R4208" s="79"/>
      <c r="S4208" s="79"/>
      <c r="T4208" s="79"/>
    </row>
    <row r="4209" spans="2:20">
      <c r="B4209" s="79"/>
      <c r="C4209" s="79"/>
      <c r="D4209" s="79"/>
      <c r="E4209" s="79"/>
      <c r="F4209" s="79"/>
      <c r="G4209" s="79"/>
      <c r="H4209" s="79"/>
      <c r="I4209" s="79"/>
      <c r="J4209" s="79"/>
      <c r="K4209" s="79"/>
      <c r="L4209" s="79"/>
      <c r="M4209" s="79"/>
      <c r="N4209" s="79"/>
      <c r="O4209" s="79"/>
      <c r="P4209" s="79"/>
      <c r="Q4209" s="79"/>
      <c r="R4209" s="79"/>
      <c r="S4209" s="79"/>
      <c r="T4209" s="79"/>
    </row>
    <row r="4210" spans="2:20">
      <c r="B4210" s="79"/>
      <c r="C4210" s="79"/>
      <c r="D4210" s="79"/>
      <c r="E4210" s="79"/>
      <c r="F4210" s="79"/>
      <c r="G4210" s="79"/>
      <c r="H4210" s="79"/>
      <c r="I4210" s="79"/>
      <c r="J4210" s="79"/>
      <c r="K4210" s="79"/>
      <c r="L4210" s="79"/>
      <c r="M4210" s="79"/>
      <c r="N4210" s="79"/>
      <c r="O4210" s="79"/>
      <c r="P4210" s="79"/>
      <c r="Q4210" s="79"/>
      <c r="R4210" s="79"/>
      <c r="S4210" s="79"/>
      <c r="T4210" s="79"/>
    </row>
    <row r="4211" spans="2:20">
      <c r="B4211" s="79"/>
      <c r="C4211" s="79"/>
      <c r="D4211" s="79"/>
      <c r="E4211" s="79"/>
      <c r="F4211" s="79"/>
      <c r="G4211" s="79"/>
      <c r="H4211" s="79"/>
      <c r="I4211" s="79"/>
      <c r="J4211" s="79"/>
      <c r="K4211" s="79"/>
      <c r="L4211" s="79"/>
      <c r="M4211" s="79"/>
      <c r="N4211" s="79"/>
      <c r="O4211" s="79"/>
      <c r="P4211" s="79"/>
      <c r="Q4211" s="79"/>
      <c r="R4211" s="79"/>
      <c r="S4211" s="79"/>
      <c r="T4211" s="79"/>
    </row>
    <row r="4212" spans="2:20">
      <c r="B4212" s="79"/>
      <c r="C4212" s="79"/>
      <c r="D4212" s="79"/>
      <c r="E4212" s="79"/>
      <c r="F4212" s="79"/>
      <c r="G4212" s="79"/>
      <c r="H4212" s="79"/>
      <c r="I4212" s="79"/>
      <c r="J4212" s="79"/>
      <c r="K4212" s="79"/>
      <c r="L4212" s="79"/>
      <c r="M4212" s="79"/>
      <c r="N4212" s="79"/>
      <c r="O4212" s="79"/>
      <c r="P4212" s="79"/>
      <c r="Q4212" s="79"/>
      <c r="R4212" s="79"/>
      <c r="S4212" s="79"/>
      <c r="T4212" s="79"/>
    </row>
    <row r="4213" spans="2:20">
      <c r="B4213" s="79"/>
      <c r="C4213" s="79"/>
      <c r="D4213" s="79"/>
      <c r="E4213" s="79"/>
      <c r="F4213" s="79"/>
      <c r="G4213" s="79"/>
      <c r="H4213" s="79"/>
      <c r="I4213" s="79"/>
      <c r="J4213" s="79"/>
      <c r="K4213" s="79"/>
      <c r="L4213" s="79"/>
      <c r="M4213" s="79"/>
      <c r="N4213" s="79"/>
      <c r="O4213" s="79"/>
      <c r="P4213" s="79"/>
      <c r="Q4213" s="79"/>
      <c r="R4213" s="79"/>
      <c r="S4213" s="79"/>
      <c r="T4213" s="79"/>
    </row>
    <row r="4214" spans="2:20">
      <c r="B4214" s="79"/>
      <c r="C4214" s="79"/>
      <c r="D4214" s="79"/>
      <c r="E4214" s="79"/>
      <c r="F4214" s="79"/>
      <c r="G4214" s="79"/>
      <c r="H4214" s="79"/>
      <c r="I4214" s="79"/>
      <c r="J4214" s="79"/>
      <c r="K4214" s="79"/>
      <c r="L4214" s="79"/>
      <c r="M4214" s="79"/>
      <c r="N4214" s="79"/>
      <c r="O4214" s="79"/>
      <c r="P4214" s="79"/>
      <c r="Q4214" s="79"/>
      <c r="R4214" s="79"/>
      <c r="S4214" s="79"/>
      <c r="T4214" s="79"/>
    </row>
    <row r="4215" spans="2:20">
      <c r="B4215" s="79"/>
      <c r="C4215" s="79"/>
      <c r="D4215" s="79"/>
      <c r="E4215" s="79"/>
      <c r="F4215" s="79"/>
      <c r="G4215" s="79"/>
      <c r="H4215" s="79"/>
      <c r="I4215" s="79"/>
      <c r="J4215" s="79"/>
      <c r="K4215" s="79"/>
      <c r="L4215" s="79"/>
      <c r="M4215" s="79"/>
      <c r="N4215" s="79"/>
      <c r="O4215" s="79"/>
      <c r="P4215" s="79"/>
      <c r="Q4215" s="79"/>
      <c r="R4215" s="79"/>
      <c r="S4215" s="79"/>
      <c r="T4215" s="79"/>
    </row>
    <row r="4216" spans="2:20">
      <c r="B4216" s="79"/>
      <c r="C4216" s="79"/>
      <c r="D4216" s="79"/>
      <c r="E4216" s="79"/>
      <c r="F4216" s="79"/>
      <c r="G4216" s="79"/>
      <c r="H4216" s="79"/>
      <c r="I4216" s="79"/>
      <c r="J4216" s="79"/>
      <c r="K4216" s="79"/>
      <c r="L4216" s="79"/>
      <c r="M4216" s="79"/>
      <c r="N4216" s="79"/>
      <c r="O4216" s="79"/>
      <c r="P4216" s="79"/>
      <c r="Q4216" s="79"/>
      <c r="R4216" s="79"/>
      <c r="S4216" s="79"/>
      <c r="T4216" s="79"/>
    </row>
    <row r="4217" spans="2:20">
      <c r="B4217" s="79"/>
      <c r="C4217" s="79"/>
      <c r="D4217" s="79"/>
      <c r="E4217" s="79"/>
      <c r="F4217" s="79"/>
      <c r="G4217" s="79"/>
      <c r="H4217" s="79"/>
      <c r="I4217" s="79"/>
      <c r="J4217" s="79"/>
      <c r="K4217" s="79"/>
      <c r="L4217" s="79"/>
      <c r="M4217" s="79"/>
      <c r="N4217" s="79"/>
      <c r="O4217" s="79"/>
      <c r="P4217" s="79"/>
      <c r="Q4217" s="79"/>
      <c r="R4217" s="79"/>
      <c r="S4217" s="79"/>
      <c r="T4217" s="79"/>
    </row>
    <row r="4218" spans="2:20">
      <c r="B4218" s="79"/>
      <c r="C4218" s="79"/>
      <c r="D4218" s="79"/>
      <c r="E4218" s="79"/>
      <c r="F4218" s="79"/>
      <c r="G4218" s="79"/>
      <c r="H4218" s="79"/>
      <c r="I4218" s="79"/>
      <c r="J4218" s="79"/>
      <c r="K4218" s="79"/>
      <c r="L4218" s="79"/>
      <c r="M4218" s="79"/>
      <c r="N4218" s="79"/>
      <c r="O4218" s="79"/>
      <c r="P4218" s="79"/>
      <c r="Q4218" s="79"/>
      <c r="R4218" s="79"/>
      <c r="S4218" s="79"/>
      <c r="T4218" s="79"/>
    </row>
    <row r="4219" spans="2:20">
      <c r="B4219" s="79"/>
      <c r="C4219" s="79"/>
      <c r="D4219" s="79"/>
      <c r="E4219" s="79"/>
      <c r="F4219" s="79"/>
      <c r="G4219" s="79"/>
      <c r="H4219" s="79"/>
      <c r="I4219" s="79"/>
      <c r="J4219" s="79"/>
      <c r="K4219" s="79"/>
      <c r="L4219" s="79"/>
      <c r="M4219" s="79"/>
      <c r="N4219" s="79"/>
      <c r="O4219" s="79"/>
      <c r="P4219" s="79"/>
      <c r="Q4219" s="79"/>
      <c r="R4219" s="79"/>
      <c r="S4219" s="79"/>
      <c r="T4219" s="79"/>
    </row>
    <row r="4220" spans="2:20">
      <c r="B4220" s="79"/>
      <c r="C4220" s="79"/>
      <c r="D4220" s="79"/>
      <c r="E4220" s="79"/>
      <c r="F4220" s="79"/>
      <c r="G4220" s="79"/>
      <c r="H4220" s="79"/>
      <c r="I4220" s="79"/>
      <c r="J4220" s="79"/>
      <c r="K4220" s="79"/>
      <c r="L4220" s="79"/>
      <c r="M4220" s="79"/>
      <c r="N4220" s="79"/>
      <c r="O4220" s="79"/>
      <c r="P4220" s="79"/>
      <c r="Q4220" s="79"/>
      <c r="R4220" s="79"/>
      <c r="S4220" s="79"/>
      <c r="T4220" s="79"/>
    </row>
    <row r="4221" spans="2:20">
      <c r="B4221" s="79"/>
      <c r="C4221" s="79"/>
      <c r="D4221" s="79"/>
      <c r="E4221" s="79"/>
      <c r="F4221" s="79"/>
      <c r="G4221" s="79"/>
      <c r="H4221" s="79"/>
      <c r="I4221" s="79"/>
      <c r="J4221" s="79"/>
      <c r="K4221" s="79"/>
      <c r="L4221" s="79"/>
      <c r="M4221" s="79"/>
      <c r="N4221" s="79"/>
      <c r="O4221" s="79"/>
      <c r="P4221" s="79"/>
      <c r="Q4221" s="79"/>
      <c r="R4221" s="79"/>
      <c r="S4221" s="79"/>
      <c r="T4221" s="79"/>
    </row>
    <row r="4222" spans="2:20">
      <c r="B4222" s="79"/>
      <c r="C4222" s="79"/>
      <c r="D4222" s="79"/>
      <c r="E4222" s="79"/>
      <c r="F4222" s="79"/>
      <c r="G4222" s="79"/>
      <c r="H4222" s="79"/>
      <c r="I4222" s="79"/>
      <c r="J4222" s="79"/>
      <c r="K4222" s="79"/>
      <c r="L4222" s="79"/>
      <c r="M4222" s="79"/>
      <c r="N4222" s="79"/>
      <c r="O4222" s="79"/>
      <c r="P4222" s="79"/>
      <c r="Q4222" s="79"/>
      <c r="R4222" s="79"/>
      <c r="S4222" s="79"/>
      <c r="T4222" s="79"/>
    </row>
    <row r="4223" spans="2:20">
      <c r="B4223" s="79"/>
      <c r="C4223" s="79"/>
      <c r="D4223" s="79"/>
      <c r="E4223" s="79"/>
      <c r="F4223" s="79"/>
      <c r="G4223" s="79"/>
      <c r="H4223" s="79"/>
      <c r="I4223" s="79"/>
      <c r="J4223" s="79"/>
      <c r="K4223" s="79"/>
      <c r="L4223" s="79"/>
      <c r="M4223" s="79"/>
      <c r="N4223" s="79"/>
      <c r="O4223" s="79"/>
      <c r="P4223" s="79"/>
      <c r="Q4223" s="79"/>
      <c r="R4223" s="79"/>
      <c r="S4223" s="79"/>
      <c r="T4223" s="79"/>
    </row>
    <row r="4224" spans="2:20">
      <c r="B4224" s="79"/>
      <c r="C4224" s="79"/>
      <c r="D4224" s="79"/>
      <c r="E4224" s="79"/>
      <c r="F4224" s="79"/>
      <c r="G4224" s="79"/>
      <c r="H4224" s="79"/>
      <c r="I4224" s="79"/>
      <c r="J4224" s="79"/>
      <c r="K4224" s="79"/>
      <c r="L4224" s="79"/>
      <c r="M4224" s="79"/>
      <c r="N4224" s="79"/>
      <c r="O4224" s="79"/>
      <c r="P4224" s="79"/>
      <c r="Q4224" s="79"/>
      <c r="R4224" s="79"/>
      <c r="S4224" s="79"/>
      <c r="T4224" s="79"/>
    </row>
    <row r="4225" spans="2:20">
      <c r="B4225" s="79"/>
      <c r="C4225" s="79"/>
      <c r="D4225" s="79"/>
      <c r="E4225" s="79"/>
      <c r="F4225" s="79"/>
      <c r="G4225" s="79"/>
      <c r="H4225" s="79"/>
      <c r="I4225" s="79"/>
      <c r="J4225" s="79"/>
      <c r="K4225" s="79"/>
      <c r="L4225" s="79"/>
      <c r="M4225" s="79"/>
      <c r="N4225" s="79"/>
      <c r="O4225" s="79"/>
      <c r="P4225" s="79"/>
      <c r="Q4225" s="79"/>
      <c r="R4225" s="79"/>
      <c r="S4225" s="79"/>
      <c r="T4225" s="79"/>
    </row>
    <row r="4226" spans="2:20">
      <c r="B4226" s="79"/>
      <c r="C4226" s="79"/>
      <c r="D4226" s="79"/>
      <c r="E4226" s="79"/>
      <c r="F4226" s="79"/>
      <c r="G4226" s="79"/>
      <c r="H4226" s="79"/>
      <c r="I4226" s="79"/>
      <c r="J4226" s="79"/>
      <c r="K4226" s="79"/>
      <c r="L4226" s="79"/>
      <c r="M4226" s="79"/>
      <c r="N4226" s="79"/>
      <c r="O4226" s="79"/>
      <c r="P4226" s="79"/>
      <c r="Q4226" s="79"/>
      <c r="R4226" s="79"/>
      <c r="S4226" s="79"/>
      <c r="T4226" s="79"/>
    </row>
    <row r="4227" spans="2:20">
      <c r="B4227" s="79"/>
      <c r="C4227" s="79"/>
      <c r="D4227" s="79"/>
      <c r="E4227" s="79"/>
      <c r="F4227" s="79"/>
      <c r="G4227" s="79"/>
      <c r="H4227" s="79"/>
      <c r="I4227" s="79"/>
      <c r="J4227" s="79"/>
      <c r="K4227" s="79"/>
      <c r="L4227" s="79"/>
      <c r="M4227" s="79"/>
      <c r="N4227" s="79"/>
      <c r="O4227" s="79"/>
      <c r="P4227" s="79"/>
      <c r="Q4227" s="79"/>
      <c r="R4227" s="79"/>
      <c r="S4227" s="79"/>
      <c r="T4227" s="79"/>
    </row>
    <row r="4228" spans="2:20">
      <c r="B4228" s="79"/>
      <c r="C4228" s="79"/>
      <c r="D4228" s="79"/>
      <c r="E4228" s="79"/>
      <c r="F4228" s="79"/>
      <c r="G4228" s="79"/>
      <c r="H4228" s="79"/>
      <c r="I4228" s="79"/>
      <c r="J4228" s="79"/>
      <c r="K4228" s="79"/>
      <c r="L4228" s="79"/>
      <c r="M4228" s="79"/>
      <c r="N4228" s="79"/>
      <c r="O4228" s="79"/>
      <c r="P4228" s="79"/>
      <c r="Q4228" s="79"/>
      <c r="R4228" s="79"/>
      <c r="S4228" s="79"/>
      <c r="T4228" s="79"/>
    </row>
    <row r="4229" spans="2:20">
      <c r="B4229" s="79"/>
      <c r="C4229" s="79"/>
      <c r="D4229" s="79"/>
      <c r="E4229" s="79"/>
      <c r="F4229" s="79"/>
      <c r="G4229" s="79"/>
      <c r="H4229" s="79"/>
      <c r="I4229" s="79"/>
      <c r="J4229" s="79"/>
      <c r="K4229" s="79"/>
      <c r="L4229" s="79"/>
      <c r="M4229" s="79"/>
      <c r="N4229" s="79"/>
      <c r="O4229" s="79"/>
      <c r="P4229" s="79"/>
      <c r="Q4229" s="79"/>
      <c r="R4229" s="79"/>
      <c r="S4229" s="79"/>
      <c r="T4229" s="79"/>
    </row>
    <row r="4230" spans="2:20">
      <c r="B4230" s="79"/>
      <c r="C4230" s="79"/>
      <c r="D4230" s="79"/>
      <c r="E4230" s="79"/>
      <c r="F4230" s="79"/>
      <c r="G4230" s="79"/>
      <c r="H4230" s="79"/>
      <c r="I4230" s="79"/>
      <c r="J4230" s="79"/>
      <c r="K4230" s="79"/>
      <c r="L4230" s="79"/>
      <c r="M4230" s="79"/>
      <c r="N4230" s="79"/>
      <c r="O4230" s="79"/>
      <c r="P4230" s="79"/>
      <c r="Q4230" s="79"/>
      <c r="R4230" s="79"/>
      <c r="S4230" s="79"/>
      <c r="T4230" s="79"/>
    </row>
    <row r="4231" spans="2:20">
      <c r="B4231" s="79"/>
      <c r="C4231" s="79"/>
      <c r="D4231" s="79"/>
      <c r="E4231" s="79"/>
      <c r="F4231" s="79"/>
      <c r="G4231" s="79"/>
      <c r="H4231" s="79"/>
      <c r="I4231" s="79"/>
      <c r="J4231" s="79"/>
      <c r="K4231" s="79"/>
      <c r="L4231" s="79"/>
      <c r="M4231" s="79"/>
      <c r="N4231" s="79"/>
      <c r="O4231" s="79"/>
      <c r="P4231" s="79"/>
      <c r="Q4231" s="79"/>
      <c r="R4231" s="79"/>
      <c r="S4231" s="79"/>
      <c r="T4231" s="79"/>
    </row>
    <row r="4232" spans="2:20">
      <c r="B4232" s="79"/>
      <c r="C4232" s="79"/>
      <c r="D4232" s="79"/>
      <c r="E4232" s="79"/>
      <c r="F4232" s="79"/>
      <c r="G4232" s="79"/>
      <c r="H4232" s="79"/>
      <c r="I4232" s="79"/>
      <c r="J4232" s="79"/>
      <c r="K4232" s="79"/>
      <c r="L4232" s="79"/>
      <c r="M4232" s="79"/>
      <c r="N4232" s="79"/>
      <c r="O4232" s="79"/>
      <c r="P4232" s="79"/>
      <c r="Q4232" s="79"/>
      <c r="R4232" s="79"/>
      <c r="S4232" s="79"/>
      <c r="T4232" s="79"/>
    </row>
    <row r="4233" spans="2:20">
      <c r="B4233" s="79"/>
      <c r="C4233" s="79"/>
      <c r="D4233" s="79"/>
      <c r="E4233" s="79"/>
      <c r="F4233" s="79"/>
      <c r="G4233" s="79"/>
      <c r="H4233" s="79"/>
      <c r="I4233" s="79"/>
      <c r="J4233" s="79"/>
      <c r="K4233" s="79"/>
      <c r="L4233" s="79"/>
      <c r="M4233" s="79"/>
      <c r="N4233" s="79"/>
      <c r="O4233" s="79"/>
      <c r="P4233" s="79"/>
      <c r="Q4233" s="79"/>
      <c r="R4233" s="79"/>
      <c r="S4233" s="79"/>
      <c r="T4233" s="79"/>
    </row>
    <row r="4234" spans="2:20">
      <c r="B4234" s="79"/>
      <c r="C4234" s="79"/>
      <c r="D4234" s="79"/>
      <c r="E4234" s="79"/>
      <c r="F4234" s="79"/>
      <c r="G4234" s="79"/>
      <c r="H4234" s="79"/>
      <c r="I4234" s="79"/>
      <c r="J4234" s="79"/>
      <c r="K4234" s="79"/>
      <c r="L4234" s="79"/>
      <c r="M4234" s="79"/>
      <c r="N4234" s="79"/>
      <c r="O4234" s="79"/>
      <c r="P4234" s="79"/>
      <c r="Q4234" s="79"/>
      <c r="R4234" s="79"/>
      <c r="S4234" s="79"/>
      <c r="T4234" s="79"/>
    </row>
    <row r="4235" spans="2:20">
      <c r="B4235" s="79"/>
      <c r="C4235" s="79"/>
      <c r="D4235" s="79"/>
      <c r="E4235" s="79"/>
      <c r="F4235" s="79"/>
      <c r="G4235" s="79"/>
      <c r="H4235" s="79"/>
      <c r="I4235" s="79"/>
      <c r="J4235" s="79"/>
      <c r="K4235" s="79"/>
      <c r="L4235" s="79"/>
      <c r="M4235" s="79"/>
      <c r="N4235" s="79"/>
      <c r="O4235" s="79"/>
      <c r="P4235" s="79"/>
      <c r="Q4235" s="79"/>
      <c r="R4235" s="79"/>
      <c r="S4235" s="79"/>
      <c r="T4235" s="79"/>
    </row>
    <row r="4236" spans="2:20">
      <c r="B4236" s="79"/>
      <c r="C4236" s="79"/>
      <c r="D4236" s="79"/>
      <c r="E4236" s="79"/>
      <c r="F4236" s="79"/>
      <c r="G4236" s="79"/>
      <c r="H4236" s="79"/>
      <c r="I4236" s="79"/>
      <c r="J4236" s="79"/>
      <c r="K4236" s="79"/>
      <c r="L4236" s="79"/>
      <c r="M4236" s="79"/>
      <c r="N4236" s="79"/>
      <c r="O4236" s="79"/>
      <c r="P4236" s="79"/>
      <c r="Q4236" s="79"/>
      <c r="R4236" s="79"/>
      <c r="S4236" s="79"/>
      <c r="T4236" s="79"/>
    </row>
    <row r="4237" spans="2:20">
      <c r="B4237" s="79"/>
      <c r="C4237" s="79"/>
      <c r="D4237" s="79"/>
      <c r="E4237" s="79"/>
      <c r="F4237" s="79"/>
      <c r="G4237" s="79"/>
      <c r="H4237" s="79"/>
      <c r="I4237" s="79"/>
      <c r="J4237" s="79"/>
      <c r="K4237" s="79"/>
      <c r="L4237" s="79"/>
      <c r="M4237" s="79"/>
      <c r="N4237" s="79"/>
      <c r="O4237" s="79"/>
      <c r="P4237" s="79"/>
      <c r="Q4237" s="79"/>
      <c r="R4237" s="79"/>
      <c r="S4237" s="79"/>
      <c r="T4237" s="79"/>
    </row>
    <row r="4238" spans="2:20">
      <c r="B4238" s="79"/>
      <c r="C4238" s="79"/>
      <c r="D4238" s="79"/>
      <c r="E4238" s="79"/>
      <c r="F4238" s="79"/>
      <c r="G4238" s="79"/>
      <c r="H4238" s="79"/>
      <c r="I4238" s="79"/>
      <c r="J4238" s="79"/>
      <c r="K4238" s="79"/>
      <c r="L4238" s="79"/>
      <c r="M4238" s="79"/>
      <c r="N4238" s="79"/>
      <c r="O4238" s="79"/>
      <c r="P4238" s="79"/>
      <c r="Q4238" s="79"/>
      <c r="R4238" s="79"/>
      <c r="S4238" s="79"/>
      <c r="T4238" s="79"/>
    </row>
    <row r="4239" spans="2:20">
      <c r="B4239" s="79"/>
      <c r="C4239" s="79"/>
      <c r="D4239" s="79"/>
      <c r="E4239" s="79"/>
      <c r="F4239" s="79"/>
      <c r="G4239" s="79"/>
      <c r="H4239" s="79"/>
      <c r="I4239" s="79"/>
      <c r="J4239" s="79"/>
      <c r="K4239" s="79"/>
      <c r="L4239" s="79"/>
      <c r="M4239" s="79"/>
      <c r="N4239" s="79"/>
      <c r="O4239" s="79"/>
      <c r="P4239" s="79"/>
      <c r="Q4239" s="79"/>
      <c r="R4239" s="79"/>
      <c r="S4239" s="79"/>
      <c r="T4239" s="79"/>
    </row>
    <row r="4240" spans="2:20">
      <c r="B4240" s="79"/>
      <c r="C4240" s="79"/>
      <c r="D4240" s="79"/>
      <c r="E4240" s="79"/>
      <c r="F4240" s="79"/>
      <c r="G4240" s="79"/>
      <c r="H4240" s="79"/>
      <c r="I4240" s="79"/>
      <c r="J4240" s="79"/>
      <c r="K4240" s="79"/>
      <c r="L4240" s="79"/>
      <c r="M4240" s="79"/>
      <c r="N4240" s="79"/>
      <c r="O4240" s="79"/>
      <c r="P4240" s="79"/>
      <c r="Q4240" s="79"/>
      <c r="R4240" s="79"/>
      <c r="S4240" s="79"/>
      <c r="T4240" s="79"/>
    </row>
    <row r="4241" spans="2:20">
      <c r="B4241" s="79"/>
      <c r="C4241" s="79"/>
      <c r="D4241" s="79"/>
      <c r="E4241" s="79"/>
      <c r="F4241" s="79"/>
      <c r="G4241" s="79"/>
      <c r="H4241" s="79"/>
      <c r="I4241" s="79"/>
      <c r="J4241" s="79"/>
      <c r="K4241" s="79"/>
      <c r="L4241" s="79"/>
      <c r="M4241" s="79"/>
      <c r="N4241" s="79"/>
      <c r="O4241" s="79"/>
      <c r="P4241" s="79"/>
      <c r="Q4241" s="79"/>
      <c r="R4241" s="79"/>
      <c r="S4241" s="79"/>
      <c r="T4241" s="79"/>
    </row>
    <row r="4242" spans="2:20">
      <c r="B4242" s="79"/>
      <c r="C4242" s="79"/>
      <c r="D4242" s="79"/>
      <c r="E4242" s="79"/>
      <c r="F4242" s="79"/>
      <c r="G4242" s="79"/>
      <c r="H4242" s="79"/>
      <c r="I4242" s="79"/>
      <c r="J4242" s="79"/>
      <c r="K4242" s="79"/>
      <c r="L4242" s="79"/>
      <c r="M4242" s="79"/>
      <c r="N4242" s="79"/>
      <c r="O4242" s="79"/>
      <c r="P4242" s="79"/>
      <c r="Q4242" s="79"/>
      <c r="R4242" s="79"/>
      <c r="S4242" s="79"/>
      <c r="T4242" s="79"/>
    </row>
    <row r="4243" spans="2:20">
      <c r="B4243" s="79"/>
      <c r="C4243" s="79"/>
      <c r="D4243" s="79"/>
      <c r="E4243" s="79"/>
      <c r="F4243" s="79"/>
      <c r="G4243" s="79"/>
      <c r="H4243" s="79"/>
      <c r="I4243" s="79"/>
      <c r="J4243" s="79"/>
      <c r="K4243" s="79"/>
      <c r="L4243" s="79"/>
      <c r="M4243" s="79"/>
      <c r="N4243" s="79"/>
      <c r="O4243" s="79"/>
      <c r="P4243" s="79"/>
      <c r="Q4243" s="79"/>
      <c r="R4243" s="79"/>
      <c r="S4243" s="79"/>
      <c r="T4243" s="79"/>
    </row>
    <row r="4244" spans="2:20">
      <c r="B4244" s="79"/>
      <c r="C4244" s="79"/>
      <c r="D4244" s="79"/>
      <c r="E4244" s="79"/>
      <c r="F4244" s="79"/>
      <c r="G4244" s="79"/>
      <c r="H4244" s="79"/>
      <c r="I4244" s="79"/>
      <c r="J4244" s="79"/>
      <c r="K4244" s="79"/>
      <c r="L4244" s="79"/>
      <c r="M4244" s="79"/>
      <c r="N4244" s="79"/>
      <c r="O4244" s="79"/>
      <c r="P4244" s="79"/>
      <c r="Q4244" s="79"/>
      <c r="R4244" s="79"/>
      <c r="S4244" s="79"/>
      <c r="T4244" s="79"/>
    </row>
    <row r="4245" spans="2:20">
      <c r="B4245" s="79"/>
      <c r="C4245" s="79"/>
      <c r="D4245" s="79"/>
      <c r="E4245" s="79"/>
      <c r="F4245" s="79"/>
      <c r="G4245" s="79"/>
      <c r="H4245" s="79"/>
      <c r="I4245" s="79"/>
      <c r="J4245" s="79"/>
      <c r="K4245" s="79"/>
      <c r="L4245" s="79"/>
      <c r="M4245" s="79"/>
      <c r="N4245" s="79"/>
      <c r="O4245" s="79"/>
      <c r="P4245" s="79"/>
      <c r="Q4245" s="79"/>
      <c r="R4245" s="79"/>
      <c r="S4245" s="79"/>
      <c r="T4245" s="79"/>
    </row>
    <row r="4246" spans="2:20">
      <c r="B4246" s="79"/>
      <c r="C4246" s="79"/>
      <c r="D4246" s="79"/>
      <c r="E4246" s="79"/>
      <c r="F4246" s="79"/>
      <c r="G4246" s="79"/>
      <c r="H4246" s="79"/>
      <c r="I4246" s="79"/>
      <c r="J4246" s="79"/>
      <c r="K4246" s="79"/>
      <c r="L4246" s="79"/>
      <c r="M4246" s="79"/>
      <c r="N4246" s="79"/>
      <c r="O4246" s="79"/>
      <c r="P4246" s="79"/>
      <c r="Q4246" s="79"/>
      <c r="R4246" s="79"/>
      <c r="S4246" s="79"/>
      <c r="T4246" s="79"/>
    </row>
    <row r="4247" spans="2:20">
      <c r="B4247" s="79"/>
      <c r="C4247" s="79"/>
      <c r="D4247" s="79"/>
      <c r="E4247" s="79"/>
      <c r="F4247" s="79"/>
      <c r="G4247" s="79"/>
      <c r="H4247" s="79"/>
      <c r="I4247" s="79"/>
      <c r="J4247" s="79"/>
      <c r="K4247" s="79"/>
      <c r="L4247" s="79"/>
      <c r="M4247" s="79"/>
      <c r="N4247" s="79"/>
      <c r="O4247" s="79"/>
      <c r="P4247" s="79"/>
      <c r="Q4247" s="79"/>
      <c r="R4247" s="79"/>
      <c r="S4247" s="79"/>
      <c r="T4247" s="79"/>
    </row>
    <row r="4248" spans="2:20">
      <c r="B4248" s="79"/>
      <c r="C4248" s="79"/>
      <c r="D4248" s="79"/>
      <c r="E4248" s="79"/>
      <c r="F4248" s="79"/>
      <c r="G4248" s="79"/>
      <c r="H4248" s="79"/>
      <c r="I4248" s="79"/>
      <c r="J4248" s="79"/>
      <c r="K4248" s="79"/>
      <c r="L4248" s="79"/>
      <c r="M4248" s="79"/>
      <c r="N4248" s="79"/>
      <c r="O4248" s="79"/>
      <c r="P4248" s="79"/>
      <c r="Q4248" s="79"/>
      <c r="R4248" s="79"/>
      <c r="S4248" s="79"/>
      <c r="T4248" s="79"/>
    </row>
    <row r="4249" spans="2:20">
      <c r="B4249" s="79"/>
      <c r="C4249" s="79"/>
      <c r="D4249" s="79"/>
      <c r="E4249" s="79"/>
      <c r="F4249" s="79"/>
      <c r="G4249" s="79"/>
      <c r="H4249" s="79"/>
      <c r="I4249" s="79"/>
      <c r="J4249" s="79"/>
      <c r="K4249" s="79"/>
      <c r="L4249" s="79"/>
      <c r="M4249" s="79"/>
      <c r="N4249" s="79"/>
      <c r="O4249" s="79"/>
      <c r="P4249" s="79"/>
      <c r="Q4249" s="79"/>
      <c r="R4249" s="79"/>
      <c r="S4249" s="79"/>
      <c r="T4249" s="79"/>
    </row>
    <row r="4250" spans="2:20">
      <c r="B4250" s="79"/>
      <c r="C4250" s="79"/>
      <c r="D4250" s="79"/>
      <c r="E4250" s="79"/>
      <c r="F4250" s="79"/>
      <c r="G4250" s="79"/>
      <c r="H4250" s="79"/>
      <c r="I4250" s="79"/>
      <c r="J4250" s="79"/>
      <c r="K4250" s="79"/>
      <c r="L4250" s="79"/>
      <c r="M4250" s="79"/>
      <c r="N4250" s="79"/>
      <c r="O4250" s="79"/>
      <c r="P4250" s="79"/>
      <c r="Q4250" s="79"/>
      <c r="R4250" s="79"/>
      <c r="S4250" s="79"/>
      <c r="T4250" s="79"/>
    </row>
    <row r="4251" spans="2:20">
      <c r="B4251" s="79"/>
      <c r="C4251" s="79"/>
      <c r="D4251" s="79"/>
      <c r="E4251" s="79"/>
      <c r="F4251" s="79"/>
      <c r="G4251" s="79"/>
      <c r="H4251" s="79"/>
      <c r="I4251" s="79"/>
      <c r="J4251" s="79"/>
      <c r="K4251" s="79"/>
      <c r="L4251" s="79"/>
      <c r="M4251" s="79"/>
      <c r="N4251" s="79"/>
      <c r="O4251" s="79"/>
      <c r="P4251" s="79"/>
      <c r="Q4251" s="79"/>
      <c r="R4251" s="79"/>
      <c r="S4251" s="79"/>
      <c r="T4251" s="79"/>
    </row>
    <row r="4252" spans="2:20">
      <c r="B4252" s="79"/>
      <c r="C4252" s="79"/>
      <c r="D4252" s="79"/>
      <c r="E4252" s="79"/>
      <c r="F4252" s="79"/>
      <c r="G4252" s="79"/>
      <c r="H4252" s="79"/>
      <c r="I4252" s="79"/>
      <c r="J4252" s="79"/>
      <c r="K4252" s="79"/>
      <c r="L4252" s="79"/>
      <c r="M4252" s="79"/>
      <c r="N4252" s="79"/>
      <c r="O4252" s="79"/>
      <c r="P4252" s="79"/>
      <c r="Q4252" s="79"/>
      <c r="R4252" s="79"/>
      <c r="S4252" s="79"/>
      <c r="T4252" s="79"/>
    </row>
    <row r="4253" spans="2:20">
      <c r="B4253" s="79"/>
      <c r="C4253" s="79"/>
      <c r="D4253" s="79"/>
      <c r="E4253" s="79"/>
      <c r="F4253" s="79"/>
      <c r="G4253" s="79"/>
      <c r="H4253" s="79"/>
      <c r="I4253" s="79"/>
      <c r="J4253" s="79"/>
      <c r="K4253" s="79"/>
      <c r="L4253" s="79"/>
      <c r="M4253" s="79"/>
      <c r="N4253" s="79"/>
      <c r="O4253" s="79"/>
      <c r="P4253" s="79"/>
      <c r="Q4253" s="79"/>
      <c r="R4253" s="79"/>
      <c r="S4253" s="79"/>
      <c r="T4253" s="79"/>
    </row>
    <row r="4254" spans="2:20">
      <c r="B4254" s="79"/>
      <c r="C4254" s="79"/>
      <c r="D4254" s="79"/>
      <c r="E4254" s="79"/>
      <c r="F4254" s="79"/>
      <c r="G4254" s="79"/>
      <c r="H4254" s="79"/>
      <c r="I4254" s="79"/>
      <c r="J4254" s="79"/>
      <c r="K4254" s="79"/>
      <c r="L4254" s="79"/>
      <c r="M4254" s="79"/>
      <c r="N4254" s="79"/>
      <c r="O4254" s="79"/>
      <c r="P4254" s="79"/>
      <c r="Q4254" s="79"/>
      <c r="R4254" s="79"/>
      <c r="S4254" s="79"/>
      <c r="T4254" s="79"/>
    </row>
    <row r="4255" spans="2:20">
      <c r="B4255" s="79"/>
      <c r="C4255" s="79"/>
      <c r="D4255" s="79"/>
      <c r="E4255" s="79"/>
      <c r="F4255" s="79"/>
      <c r="G4255" s="79"/>
      <c r="H4255" s="79"/>
      <c r="I4255" s="79"/>
      <c r="J4255" s="79"/>
      <c r="K4255" s="79"/>
      <c r="L4255" s="79"/>
      <c r="M4255" s="79"/>
      <c r="N4255" s="79"/>
      <c r="O4255" s="79"/>
      <c r="P4255" s="79"/>
      <c r="Q4255" s="79"/>
      <c r="R4255" s="79"/>
      <c r="S4255" s="79"/>
      <c r="T4255" s="79"/>
    </row>
    <row r="4256" spans="2:20">
      <c r="B4256" s="79"/>
      <c r="C4256" s="79"/>
      <c r="D4256" s="79"/>
      <c r="E4256" s="79"/>
      <c r="F4256" s="79"/>
      <c r="G4256" s="79"/>
      <c r="H4256" s="79"/>
      <c r="I4256" s="79"/>
      <c r="J4256" s="79"/>
      <c r="K4256" s="79"/>
      <c r="L4256" s="79"/>
      <c r="M4256" s="79"/>
      <c r="N4256" s="79"/>
      <c r="O4256" s="79"/>
      <c r="P4256" s="79"/>
      <c r="Q4256" s="79"/>
      <c r="R4256" s="79"/>
      <c r="S4256" s="79"/>
      <c r="T4256" s="79"/>
    </row>
    <row r="4257" spans="2:20">
      <c r="B4257" s="79"/>
      <c r="C4257" s="79"/>
      <c r="D4257" s="79"/>
      <c r="E4257" s="79"/>
      <c r="F4257" s="79"/>
      <c r="G4257" s="79"/>
      <c r="H4257" s="79"/>
      <c r="I4257" s="79"/>
      <c r="J4257" s="79"/>
      <c r="K4257" s="79"/>
      <c r="L4257" s="79"/>
      <c r="M4257" s="79"/>
      <c r="N4257" s="79"/>
      <c r="O4257" s="79"/>
      <c r="P4257" s="79"/>
      <c r="Q4257" s="79"/>
      <c r="R4257" s="79"/>
      <c r="S4257" s="79"/>
      <c r="T4257" s="79"/>
    </row>
    <row r="4258" spans="2:20">
      <c r="B4258" s="79"/>
      <c r="C4258" s="79"/>
      <c r="D4258" s="79"/>
      <c r="E4258" s="79"/>
      <c r="F4258" s="79"/>
      <c r="G4258" s="79"/>
      <c r="H4258" s="79"/>
      <c r="I4258" s="79"/>
      <c r="J4258" s="79"/>
      <c r="K4258" s="79"/>
      <c r="L4258" s="79"/>
      <c r="M4258" s="79"/>
      <c r="N4258" s="79"/>
      <c r="O4258" s="79"/>
      <c r="P4258" s="79"/>
      <c r="Q4258" s="79"/>
      <c r="R4258" s="79"/>
      <c r="S4258" s="79"/>
      <c r="T4258" s="79"/>
    </row>
    <row r="4259" spans="2:20">
      <c r="B4259" s="79"/>
      <c r="C4259" s="79"/>
      <c r="D4259" s="79"/>
      <c r="E4259" s="79"/>
      <c r="F4259" s="79"/>
      <c r="G4259" s="79"/>
      <c r="H4259" s="79"/>
      <c r="I4259" s="79"/>
      <c r="J4259" s="79"/>
      <c r="K4259" s="79"/>
      <c r="L4259" s="79"/>
      <c r="M4259" s="79"/>
      <c r="N4259" s="79"/>
      <c r="O4259" s="79"/>
      <c r="P4259" s="79"/>
      <c r="Q4259" s="79"/>
      <c r="R4259" s="79"/>
      <c r="S4259" s="79"/>
      <c r="T4259" s="79"/>
    </row>
    <row r="4260" spans="2:20">
      <c r="B4260" s="79"/>
      <c r="C4260" s="79"/>
      <c r="D4260" s="79"/>
      <c r="E4260" s="79"/>
      <c r="F4260" s="79"/>
      <c r="G4260" s="79"/>
      <c r="H4260" s="79"/>
      <c r="I4260" s="79"/>
      <c r="J4260" s="79"/>
      <c r="K4260" s="79"/>
      <c r="L4260" s="79"/>
      <c r="M4260" s="79"/>
      <c r="N4260" s="79"/>
      <c r="O4260" s="79"/>
      <c r="P4260" s="79"/>
      <c r="Q4260" s="79"/>
      <c r="R4260" s="79"/>
      <c r="S4260" s="79"/>
      <c r="T4260" s="79"/>
    </row>
    <row r="4261" spans="2:20">
      <c r="B4261" s="79"/>
      <c r="C4261" s="79"/>
      <c r="D4261" s="79"/>
      <c r="E4261" s="79"/>
      <c r="F4261" s="79"/>
      <c r="G4261" s="79"/>
      <c r="H4261" s="79"/>
      <c r="I4261" s="79"/>
      <c r="J4261" s="79"/>
      <c r="K4261" s="79"/>
      <c r="L4261" s="79"/>
      <c r="M4261" s="79"/>
      <c r="N4261" s="79"/>
      <c r="O4261" s="79"/>
      <c r="P4261" s="79"/>
      <c r="Q4261" s="79"/>
      <c r="R4261" s="79"/>
      <c r="S4261" s="79"/>
      <c r="T4261" s="79"/>
    </row>
    <row r="4262" spans="2:20">
      <c r="B4262" s="79"/>
      <c r="C4262" s="79"/>
      <c r="D4262" s="79"/>
      <c r="E4262" s="79"/>
      <c r="F4262" s="79"/>
      <c r="G4262" s="79"/>
      <c r="H4262" s="79"/>
      <c r="I4262" s="79"/>
      <c r="J4262" s="79"/>
      <c r="K4262" s="79"/>
      <c r="L4262" s="79"/>
      <c r="M4262" s="79"/>
      <c r="N4262" s="79"/>
      <c r="O4262" s="79"/>
      <c r="P4262" s="79"/>
      <c r="Q4262" s="79"/>
      <c r="R4262" s="79"/>
      <c r="S4262" s="79"/>
      <c r="T4262" s="79"/>
    </row>
    <row r="4263" spans="2:20">
      <c r="B4263" s="79"/>
      <c r="C4263" s="79"/>
      <c r="D4263" s="79"/>
      <c r="E4263" s="79"/>
      <c r="F4263" s="79"/>
      <c r="G4263" s="79"/>
      <c r="H4263" s="79"/>
      <c r="I4263" s="79"/>
      <c r="J4263" s="79"/>
      <c r="K4263" s="79"/>
      <c r="L4263" s="79"/>
      <c r="M4263" s="79"/>
      <c r="N4263" s="79"/>
      <c r="O4263" s="79"/>
      <c r="P4263" s="79"/>
      <c r="Q4263" s="79"/>
      <c r="R4263" s="79"/>
      <c r="S4263" s="79"/>
      <c r="T4263" s="79"/>
    </row>
    <row r="4264" spans="2:20">
      <c r="B4264" s="79"/>
      <c r="C4264" s="79"/>
      <c r="D4264" s="79"/>
      <c r="E4264" s="79"/>
      <c r="F4264" s="79"/>
      <c r="G4264" s="79"/>
      <c r="H4264" s="79"/>
      <c r="I4264" s="79"/>
      <c r="J4264" s="79"/>
      <c r="K4264" s="79"/>
      <c r="L4264" s="79"/>
      <c r="M4264" s="79"/>
      <c r="N4264" s="79"/>
      <c r="O4264" s="79"/>
      <c r="P4264" s="79"/>
      <c r="Q4264" s="79"/>
      <c r="R4264" s="79"/>
      <c r="S4264" s="79"/>
      <c r="T4264" s="79"/>
    </row>
    <row r="4265" spans="2:20">
      <c r="B4265" s="79"/>
      <c r="C4265" s="79"/>
      <c r="D4265" s="79"/>
      <c r="E4265" s="79"/>
      <c r="F4265" s="79"/>
      <c r="G4265" s="79"/>
      <c r="H4265" s="79"/>
      <c r="I4265" s="79"/>
      <c r="J4265" s="79"/>
      <c r="K4265" s="79"/>
      <c r="L4265" s="79"/>
      <c r="M4265" s="79"/>
      <c r="N4265" s="79"/>
      <c r="O4265" s="79"/>
      <c r="P4265" s="79"/>
      <c r="Q4265" s="79"/>
      <c r="R4265" s="79"/>
      <c r="S4265" s="79"/>
      <c r="T4265" s="79"/>
    </row>
    <row r="4266" spans="2:20">
      <c r="B4266" s="79"/>
      <c r="C4266" s="79"/>
      <c r="D4266" s="79"/>
      <c r="E4266" s="79"/>
      <c r="F4266" s="79"/>
      <c r="G4266" s="79"/>
      <c r="H4266" s="79"/>
      <c r="I4266" s="79"/>
      <c r="J4266" s="79"/>
      <c r="K4266" s="79"/>
      <c r="L4266" s="79"/>
      <c r="M4266" s="79"/>
      <c r="N4266" s="79"/>
      <c r="O4266" s="79"/>
      <c r="P4266" s="79"/>
      <c r="Q4266" s="79"/>
      <c r="R4266" s="79"/>
      <c r="S4266" s="79"/>
      <c r="T4266" s="79"/>
    </row>
    <row r="4267" spans="2:20">
      <c r="B4267" s="79"/>
      <c r="C4267" s="79"/>
      <c r="D4267" s="79"/>
      <c r="E4267" s="79"/>
      <c r="F4267" s="79"/>
      <c r="G4267" s="79"/>
      <c r="H4267" s="79"/>
      <c r="I4267" s="79"/>
      <c r="J4267" s="79"/>
      <c r="K4267" s="79"/>
      <c r="L4267" s="79"/>
      <c r="M4267" s="79"/>
      <c r="N4267" s="79"/>
      <c r="O4267" s="79"/>
      <c r="P4267" s="79"/>
      <c r="Q4267" s="79"/>
      <c r="R4267" s="79"/>
      <c r="S4267" s="79"/>
      <c r="T4267" s="79"/>
    </row>
    <row r="4268" spans="2:20">
      <c r="B4268" s="79"/>
      <c r="C4268" s="79"/>
      <c r="D4268" s="79"/>
      <c r="E4268" s="79"/>
      <c r="F4268" s="79"/>
      <c r="G4268" s="79"/>
      <c r="H4268" s="79"/>
      <c r="I4268" s="79"/>
      <c r="J4268" s="79"/>
      <c r="K4268" s="79"/>
      <c r="L4268" s="79"/>
      <c r="M4268" s="79"/>
      <c r="N4268" s="79"/>
      <c r="O4268" s="79"/>
      <c r="P4268" s="79"/>
      <c r="Q4268" s="79"/>
      <c r="R4268" s="79"/>
      <c r="S4268" s="79"/>
      <c r="T4268" s="79"/>
    </row>
    <row r="4269" spans="2:20">
      <c r="B4269" s="79"/>
      <c r="C4269" s="79"/>
      <c r="D4269" s="79"/>
      <c r="E4269" s="79"/>
      <c r="F4269" s="79"/>
      <c r="G4269" s="79"/>
      <c r="H4269" s="79"/>
      <c r="I4269" s="79"/>
      <c r="J4269" s="79"/>
      <c r="K4269" s="79"/>
      <c r="L4269" s="79"/>
      <c r="M4269" s="79"/>
      <c r="N4269" s="79"/>
      <c r="O4269" s="79"/>
      <c r="P4269" s="79"/>
      <c r="Q4269" s="79"/>
      <c r="R4269" s="79"/>
      <c r="S4269" s="79"/>
      <c r="T4269" s="79"/>
    </row>
    <row r="4270" spans="2:20">
      <c r="B4270" s="79"/>
      <c r="C4270" s="79"/>
      <c r="D4270" s="79"/>
      <c r="E4270" s="79"/>
      <c r="F4270" s="79"/>
      <c r="G4270" s="79"/>
      <c r="H4270" s="79"/>
      <c r="I4270" s="79"/>
      <c r="J4270" s="79"/>
      <c r="K4270" s="79"/>
      <c r="L4270" s="79"/>
      <c r="M4270" s="79"/>
      <c r="N4270" s="79"/>
      <c r="O4270" s="79"/>
      <c r="P4270" s="79"/>
      <c r="Q4270" s="79"/>
      <c r="R4270" s="79"/>
      <c r="S4270" s="79"/>
      <c r="T4270" s="79"/>
    </row>
    <row r="4271" spans="2:20">
      <c r="B4271" s="79"/>
      <c r="C4271" s="79"/>
      <c r="D4271" s="79"/>
      <c r="E4271" s="79"/>
      <c r="F4271" s="79"/>
      <c r="G4271" s="79"/>
      <c r="H4271" s="79"/>
      <c r="I4271" s="79"/>
      <c r="J4271" s="79"/>
      <c r="K4271" s="79"/>
      <c r="L4271" s="79"/>
      <c r="M4271" s="79"/>
      <c r="N4271" s="79"/>
      <c r="O4271" s="79"/>
      <c r="P4271" s="79"/>
      <c r="Q4271" s="79"/>
      <c r="R4271" s="79"/>
      <c r="S4271" s="79"/>
      <c r="T4271" s="79"/>
    </row>
    <row r="4272" spans="2:20">
      <c r="B4272" s="79"/>
      <c r="C4272" s="79"/>
      <c r="D4272" s="79"/>
      <c r="E4272" s="79"/>
      <c r="F4272" s="79"/>
      <c r="G4272" s="79"/>
      <c r="H4272" s="79"/>
      <c r="I4272" s="79"/>
      <c r="J4272" s="79"/>
      <c r="K4272" s="79"/>
      <c r="L4272" s="79"/>
      <c r="M4272" s="79"/>
      <c r="N4272" s="79"/>
      <c r="O4272" s="79"/>
      <c r="P4272" s="79"/>
      <c r="Q4272" s="79"/>
      <c r="R4272" s="79"/>
      <c r="S4272" s="79"/>
      <c r="T4272" s="79"/>
    </row>
    <row r="4273" spans="2:20">
      <c r="B4273" s="79"/>
      <c r="C4273" s="79"/>
      <c r="D4273" s="79"/>
      <c r="E4273" s="79"/>
      <c r="F4273" s="79"/>
      <c r="G4273" s="79"/>
      <c r="H4273" s="79"/>
      <c r="I4273" s="79"/>
      <c r="J4273" s="79"/>
      <c r="K4273" s="79"/>
      <c r="L4273" s="79"/>
      <c r="M4273" s="79"/>
      <c r="N4273" s="79"/>
      <c r="O4273" s="79"/>
      <c r="P4273" s="79"/>
      <c r="Q4273" s="79"/>
      <c r="R4273" s="79"/>
      <c r="S4273" s="79"/>
      <c r="T4273" s="79"/>
    </row>
    <row r="4274" spans="2:20">
      <c r="B4274" s="79"/>
      <c r="C4274" s="79"/>
      <c r="D4274" s="79"/>
      <c r="E4274" s="79"/>
      <c r="F4274" s="79"/>
      <c r="G4274" s="79"/>
      <c r="H4274" s="79"/>
      <c r="I4274" s="79"/>
      <c r="J4274" s="79"/>
      <c r="K4274" s="79"/>
      <c r="L4274" s="79"/>
      <c r="M4274" s="79"/>
      <c r="N4274" s="79"/>
      <c r="O4274" s="79"/>
      <c r="P4274" s="79"/>
      <c r="Q4274" s="79"/>
      <c r="R4274" s="79"/>
      <c r="S4274" s="79"/>
      <c r="T4274" s="79"/>
    </row>
    <row r="4275" spans="2:20">
      <c r="B4275" s="79"/>
      <c r="C4275" s="79"/>
      <c r="D4275" s="79"/>
      <c r="E4275" s="79"/>
      <c r="F4275" s="79"/>
      <c r="G4275" s="79"/>
      <c r="H4275" s="79"/>
      <c r="I4275" s="79"/>
      <c r="J4275" s="79"/>
      <c r="K4275" s="79"/>
      <c r="L4275" s="79"/>
      <c r="M4275" s="79"/>
      <c r="N4275" s="79"/>
      <c r="O4275" s="79"/>
      <c r="P4275" s="79"/>
      <c r="Q4275" s="79"/>
      <c r="R4275" s="79"/>
      <c r="S4275" s="79"/>
      <c r="T4275" s="79"/>
    </row>
    <row r="4276" spans="2:20">
      <c r="B4276" s="79"/>
      <c r="C4276" s="79"/>
      <c r="D4276" s="79"/>
      <c r="E4276" s="79"/>
      <c r="F4276" s="79"/>
      <c r="G4276" s="79"/>
      <c r="H4276" s="79"/>
      <c r="I4276" s="79"/>
      <c r="J4276" s="79"/>
      <c r="K4276" s="79"/>
      <c r="L4276" s="79"/>
      <c r="M4276" s="79"/>
      <c r="N4276" s="79"/>
      <c r="O4276" s="79"/>
      <c r="P4276" s="79"/>
      <c r="Q4276" s="79"/>
      <c r="R4276" s="79"/>
      <c r="S4276" s="79"/>
      <c r="T4276" s="79"/>
    </row>
    <row r="4277" spans="2:20">
      <c r="B4277" s="79"/>
      <c r="C4277" s="79"/>
      <c r="D4277" s="79"/>
      <c r="E4277" s="79"/>
      <c r="F4277" s="79"/>
      <c r="G4277" s="79"/>
      <c r="H4277" s="79"/>
      <c r="I4277" s="79"/>
      <c r="J4277" s="79"/>
      <c r="K4277" s="79"/>
      <c r="L4277" s="79"/>
      <c r="M4277" s="79"/>
      <c r="N4277" s="79"/>
      <c r="O4277" s="79"/>
      <c r="P4277" s="79"/>
      <c r="Q4277" s="79"/>
      <c r="R4277" s="79"/>
      <c r="S4277" s="79"/>
      <c r="T4277" s="79"/>
    </row>
    <row r="4278" spans="2:20">
      <c r="B4278" s="79"/>
      <c r="C4278" s="79"/>
      <c r="D4278" s="79"/>
      <c r="E4278" s="79"/>
      <c r="F4278" s="79"/>
      <c r="G4278" s="79"/>
      <c r="H4278" s="79"/>
      <c r="I4278" s="79"/>
      <c r="J4278" s="79"/>
      <c r="K4278" s="79"/>
      <c r="L4278" s="79"/>
      <c r="M4278" s="79"/>
      <c r="N4278" s="79"/>
      <c r="O4278" s="79"/>
      <c r="P4278" s="79"/>
      <c r="Q4278" s="79"/>
      <c r="R4278" s="79"/>
      <c r="S4278" s="79"/>
      <c r="T4278" s="79"/>
    </row>
    <row r="4279" spans="2:20">
      <c r="B4279" s="79"/>
      <c r="C4279" s="79"/>
      <c r="D4279" s="79"/>
      <c r="E4279" s="79"/>
      <c r="F4279" s="79"/>
      <c r="G4279" s="79"/>
      <c r="H4279" s="79"/>
      <c r="I4279" s="79"/>
      <c r="J4279" s="79"/>
      <c r="K4279" s="79"/>
      <c r="L4279" s="79"/>
      <c r="M4279" s="79"/>
      <c r="N4279" s="79"/>
      <c r="O4279" s="79"/>
      <c r="P4279" s="79"/>
      <c r="Q4279" s="79"/>
      <c r="R4279" s="79"/>
      <c r="S4279" s="79"/>
      <c r="T4279" s="79"/>
    </row>
    <row r="4280" spans="2:20">
      <c r="B4280" s="79"/>
      <c r="C4280" s="79"/>
      <c r="D4280" s="79"/>
      <c r="E4280" s="79"/>
      <c r="F4280" s="79"/>
      <c r="G4280" s="79"/>
      <c r="H4280" s="79"/>
      <c r="I4280" s="79"/>
      <c r="J4280" s="79"/>
      <c r="K4280" s="79"/>
      <c r="L4280" s="79"/>
      <c r="M4280" s="79"/>
      <c r="N4280" s="79"/>
      <c r="O4280" s="79"/>
      <c r="P4280" s="79"/>
      <c r="Q4280" s="79"/>
      <c r="R4280" s="79"/>
      <c r="S4280" s="79"/>
      <c r="T4280" s="79"/>
    </row>
    <row r="4281" spans="2:20">
      <c r="B4281" s="79"/>
      <c r="C4281" s="79"/>
      <c r="D4281" s="79"/>
      <c r="E4281" s="79"/>
      <c r="F4281" s="79"/>
      <c r="G4281" s="79"/>
      <c r="H4281" s="79"/>
      <c r="I4281" s="79"/>
      <c r="J4281" s="79"/>
      <c r="K4281" s="79"/>
      <c r="L4281" s="79"/>
      <c r="M4281" s="79"/>
      <c r="N4281" s="79"/>
      <c r="O4281" s="79"/>
      <c r="P4281" s="79"/>
      <c r="Q4281" s="79"/>
      <c r="R4281" s="79"/>
      <c r="S4281" s="79"/>
      <c r="T4281" s="79"/>
    </row>
    <row r="4282" spans="2:20">
      <c r="B4282" s="79"/>
      <c r="C4282" s="79"/>
      <c r="D4282" s="79"/>
      <c r="E4282" s="79"/>
      <c r="F4282" s="79"/>
      <c r="G4282" s="79"/>
      <c r="H4282" s="79"/>
      <c r="I4282" s="79"/>
      <c r="J4282" s="79"/>
      <c r="K4282" s="79"/>
      <c r="L4282" s="79"/>
      <c r="M4282" s="79"/>
      <c r="N4282" s="79"/>
      <c r="O4282" s="79"/>
      <c r="P4282" s="79"/>
      <c r="Q4282" s="79"/>
      <c r="R4282" s="79"/>
      <c r="S4282" s="79"/>
      <c r="T4282" s="79"/>
    </row>
    <row r="4283" spans="2:20">
      <c r="B4283" s="79"/>
      <c r="C4283" s="79"/>
      <c r="D4283" s="79"/>
      <c r="E4283" s="79"/>
      <c r="F4283" s="79"/>
      <c r="G4283" s="79"/>
      <c r="H4283" s="79"/>
      <c r="I4283" s="79"/>
      <c r="J4283" s="79"/>
      <c r="K4283" s="79"/>
      <c r="L4283" s="79"/>
      <c r="M4283" s="79"/>
      <c r="N4283" s="79"/>
      <c r="O4283" s="79"/>
      <c r="P4283" s="79"/>
      <c r="Q4283" s="79"/>
      <c r="R4283" s="79"/>
      <c r="S4283" s="79"/>
      <c r="T4283" s="79"/>
    </row>
    <row r="4284" spans="2:20">
      <c r="B4284" s="79"/>
      <c r="C4284" s="79"/>
      <c r="D4284" s="79"/>
      <c r="E4284" s="79"/>
      <c r="F4284" s="79"/>
      <c r="G4284" s="79"/>
      <c r="H4284" s="79"/>
      <c r="I4284" s="79"/>
      <c r="J4284" s="79"/>
      <c r="K4284" s="79"/>
      <c r="L4284" s="79"/>
      <c r="M4284" s="79"/>
      <c r="N4284" s="79"/>
      <c r="O4284" s="79"/>
      <c r="P4284" s="79"/>
      <c r="Q4284" s="79"/>
      <c r="R4284" s="79"/>
      <c r="S4284" s="79"/>
      <c r="T4284" s="79"/>
    </row>
    <row r="4285" spans="2:20">
      <c r="B4285" s="79"/>
      <c r="C4285" s="79"/>
      <c r="D4285" s="79"/>
      <c r="E4285" s="79"/>
      <c r="F4285" s="79"/>
      <c r="G4285" s="79"/>
      <c r="H4285" s="79"/>
      <c r="I4285" s="79"/>
      <c r="J4285" s="79"/>
      <c r="K4285" s="79"/>
      <c r="L4285" s="79"/>
      <c r="M4285" s="79"/>
      <c r="N4285" s="79"/>
      <c r="O4285" s="79"/>
      <c r="P4285" s="79"/>
      <c r="Q4285" s="79"/>
      <c r="R4285" s="79"/>
      <c r="S4285" s="79"/>
      <c r="T4285" s="79"/>
    </row>
    <row r="4286" spans="2:20">
      <c r="B4286" s="79"/>
      <c r="C4286" s="79"/>
      <c r="D4286" s="79"/>
      <c r="E4286" s="79"/>
      <c r="F4286" s="79"/>
      <c r="G4286" s="79"/>
      <c r="H4286" s="79"/>
      <c r="I4286" s="79"/>
      <c r="J4286" s="79"/>
      <c r="K4286" s="79"/>
      <c r="L4286" s="79"/>
      <c r="M4286" s="79"/>
      <c r="N4286" s="79"/>
      <c r="O4286" s="79"/>
      <c r="P4286" s="79"/>
      <c r="Q4286" s="79"/>
      <c r="R4286" s="79"/>
      <c r="S4286" s="79"/>
      <c r="T4286" s="79"/>
    </row>
    <row r="4287" spans="2:20">
      <c r="B4287" s="79"/>
      <c r="C4287" s="79"/>
      <c r="D4287" s="79"/>
      <c r="E4287" s="79"/>
      <c r="F4287" s="79"/>
      <c r="G4287" s="79"/>
      <c r="H4287" s="79"/>
      <c r="I4287" s="79"/>
      <c r="J4287" s="79"/>
      <c r="K4287" s="79"/>
      <c r="L4287" s="79"/>
      <c r="M4287" s="79"/>
      <c r="N4287" s="79"/>
      <c r="O4287" s="79"/>
      <c r="P4287" s="79"/>
      <c r="Q4287" s="79"/>
      <c r="R4287" s="79"/>
      <c r="S4287" s="79"/>
      <c r="T4287" s="79"/>
    </row>
    <row r="4288" spans="2:20">
      <c r="B4288" s="79"/>
      <c r="C4288" s="79"/>
      <c r="D4288" s="79"/>
      <c r="E4288" s="79"/>
      <c r="F4288" s="79"/>
      <c r="G4288" s="79"/>
      <c r="H4288" s="79"/>
      <c r="I4288" s="79"/>
      <c r="J4288" s="79"/>
      <c r="K4288" s="79"/>
      <c r="L4288" s="79"/>
      <c r="M4288" s="79"/>
      <c r="N4288" s="79"/>
      <c r="O4288" s="79"/>
      <c r="P4288" s="79"/>
      <c r="Q4288" s="79"/>
      <c r="R4288" s="79"/>
      <c r="S4288" s="79"/>
      <c r="T4288" s="79"/>
    </row>
    <row r="4289" spans="2:20">
      <c r="B4289" s="79"/>
      <c r="C4289" s="79"/>
      <c r="D4289" s="79"/>
      <c r="E4289" s="79"/>
      <c r="F4289" s="79"/>
      <c r="G4289" s="79"/>
      <c r="H4289" s="79"/>
      <c r="I4289" s="79"/>
      <c r="J4289" s="79"/>
      <c r="K4289" s="79"/>
      <c r="L4289" s="79"/>
      <c r="M4289" s="79"/>
      <c r="N4289" s="79"/>
      <c r="O4289" s="79"/>
      <c r="P4289" s="79"/>
      <c r="Q4289" s="79"/>
      <c r="R4289" s="79"/>
      <c r="S4289" s="79"/>
      <c r="T4289" s="79"/>
    </row>
    <row r="4290" spans="2:20">
      <c r="B4290" s="79"/>
      <c r="C4290" s="79"/>
      <c r="D4290" s="79"/>
      <c r="E4290" s="79"/>
      <c r="F4290" s="79"/>
      <c r="G4290" s="79"/>
      <c r="H4290" s="79"/>
      <c r="I4290" s="79"/>
      <c r="J4290" s="79"/>
      <c r="K4290" s="79"/>
      <c r="L4290" s="79"/>
      <c r="M4290" s="79"/>
      <c r="N4290" s="79"/>
      <c r="O4290" s="79"/>
      <c r="P4290" s="79"/>
      <c r="Q4290" s="79"/>
      <c r="R4290" s="79"/>
      <c r="S4290" s="79"/>
      <c r="T4290" s="79"/>
    </row>
    <row r="4291" spans="2:20">
      <c r="B4291" s="79"/>
      <c r="C4291" s="79"/>
      <c r="D4291" s="79"/>
      <c r="E4291" s="79"/>
      <c r="F4291" s="79"/>
      <c r="G4291" s="79"/>
      <c r="H4291" s="79"/>
      <c r="I4291" s="79"/>
      <c r="J4291" s="79"/>
      <c r="K4291" s="79"/>
      <c r="L4291" s="79"/>
      <c r="M4291" s="79"/>
      <c r="N4291" s="79"/>
      <c r="O4291" s="79"/>
      <c r="P4291" s="79"/>
      <c r="Q4291" s="79"/>
      <c r="R4291" s="79"/>
      <c r="S4291" s="79"/>
      <c r="T4291" s="79"/>
    </row>
    <row r="4292" spans="2:20">
      <c r="B4292" s="79"/>
      <c r="C4292" s="79"/>
      <c r="D4292" s="79"/>
      <c r="E4292" s="79"/>
      <c r="F4292" s="79"/>
      <c r="G4292" s="79"/>
      <c r="H4292" s="79"/>
      <c r="I4292" s="79"/>
      <c r="J4292" s="79"/>
      <c r="K4292" s="79"/>
      <c r="L4292" s="79"/>
      <c r="M4292" s="79"/>
      <c r="N4292" s="79"/>
      <c r="O4292" s="79"/>
      <c r="P4292" s="79"/>
      <c r="Q4292" s="79"/>
      <c r="R4292" s="79"/>
      <c r="S4292" s="79"/>
      <c r="T4292" s="79"/>
    </row>
    <row r="4293" spans="2:20">
      <c r="B4293" s="79"/>
      <c r="C4293" s="79"/>
      <c r="D4293" s="79"/>
      <c r="E4293" s="79"/>
      <c r="F4293" s="79"/>
      <c r="G4293" s="79"/>
      <c r="H4293" s="79"/>
      <c r="I4293" s="79"/>
      <c r="J4293" s="79"/>
      <c r="K4293" s="79"/>
      <c r="L4293" s="79"/>
      <c r="M4293" s="79"/>
      <c r="N4293" s="79"/>
      <c r="O4293" s="79"/>
      <c r="P4293" s="79"/>
      <c r="Q4293" s="79"/>
      <c r="R4293" s="79"/>
      <c r="S4293" s="79"/>
      <c r="T4293" s="79"/>
    </row>
    <row r="4294" spans="2:20">
      <c r="B4294" s="79"/>
      <c r="C4294" s="79"/>
      <c r="D4294" s="79"/>
      <c r="E4294" s="79"/>
      <c r="F4294" s="79"/>
      <c r="G4294" s="79"/>
      <c r="H4294" s="79"/>
      <c r="I4294" s="79"/>
      <c r="J4294" s="79"/>
      <c r="K4294" s="79"/>
      <c r="L4294" s="79"/>
      <c r="M4294" s="79"/>
      <c r="N4294" s="79"/>
      <c r="O4294" s="79"/>
      <c r="P4294" s="79"/>
      <c r="Q4294" s="79"/>
      <c r="R4294" s="79"/>
      <c r="S4294" s="79"/>
      <c r="T4294" s="79"/>
    </row>
    <row r="4295" spans="2:20">
      <c r="B4295" s="79"/>
      <c r="C4295" s="79"/>
      <c r="D4295" s="79"/>
      <c r="E4295" s="79"/>
      <c r="F4295" s="79"/>
      <c r="G4295" s="79"/>
      <c r="H4295" s="79"/>
      <c r="I4295" s="79"/>
      <c r="J4295" s="79"/>
      <c r="K4295" s="79"/>
      <c r="L4295" s="79"/>
      <c r="M4295" s="79"/>
      <c r="N4295" s="79"/>
      <c r="O4295" s="79"/>
      <c r="P4295" s="79"/>
      <c r="Q4295" s="79"/>
      <c r="R4295" s="79"/>
      <c r="S4295" s="79"/>
      <c r="T4295" s="79"/>
    </row>
    <row r="4296" spans="2:20">
      <c r="B4296" s="79"/>
      <c r="C4296" s="79"/>
      <c r="D4296" s="79"/>
      <c r="E4296" s="79"/>
      <c r="F4296" s="79"/>
      <c r="G4296" s="79"/>
      <c r="H4296" s="79"/>
      <c r="I4296" s="79"/>
      <c r="J4296" s="79"/>
      <c r="K4296" s="79"/>
      <c r="L4296" s="79"/>
      <c r="M4296" s="79"/>
      <c r="N4296" s="79"/>
      <c r="O4296" s="79"/>
      <c r="P4296" s="79"/>
      <c r="Q4296" s="79"/>
      <c r="R4296" s="79"/>
      <c r="S4296" s="79"/>
      <c r="T4296" s="79"/>
    </row>
    <row r="4297" spans="2:20">
      <c r="B4297" s="79"/>
      <c r="C4297" s="79"/>
      <c r="D4297" s="79"/>
      <c r="E4297" s="79"/>
      <c r="F4297" s="79"/>
      <c r="G4297" s="79"/>
      <c r="H4297" s="79"/>
      <c r="I4297" s="79"/>
      <c r="J4297" s="79"/>
      <c r="K4297" s="79"/>
      <c r="L4297" s="79"/>
      <c r="M4297" s="79"/>
      <c r="N4297" s="79"/>
      <c r="O4297" s="79"/>
      <c r="P4297" s="79"/>
      <c r="Q4297" s="79"/>
      <c r="R4297" s="79"/>
      <c r="S4297" s="79"/>
      <c r="T4297" s="79"/>
    </row>
    <row r="4298" spans="2:20">
      <c r="B4298" s="79"/>
      <c r="C4298" s="79"/>
      <c r="D4298" s="79"/>
      <c r="E4298" s="79"/>
      <c r="F4298" s="79"/>
      <c r="G4298" s="79"/>
      <c r="H4298" s="79"/>
      <c r="I4298" s="79"/>
      <c r="J4298" s="79"/>
      <c r="K4298" s="79"/>
      <c r="L4298" s="79"/>
      <c r="M4298" s="79"/>
      <c r="N4298" s="79"/>
      <c r="O4298" s="79"/>
      <c r="P4298" s="79"/>
      <c r="Q4298" s="79"/>
      <c r="R4298" s="79"/>
      <c r="S4298" s="79"/>
      <c r="T4298" s="79"/>
    </row>
    <row r="4299" spans="2:20">
      <c r="B4299" s="79"/>
      <c r="C4299" s="79"/>
      <c r="D4299" s="79"/>
      <c r="E4299" s="79"/>
      <c r="F4299" s="79"/>
      <c r="G4299" s="79"/>
      <c r="H4299" s="79"/>
      <c r="I4299" s="79"/>
      <c r="J4299" s="79"/>
      <c r="K4299" s="79"/>
      <c r="L4299" s="79"/>
      <c r="M4299" s="79"/>
      <c r="N4299" s="79"/>
      <c r="O4299" s="79"/>
      <c r="P4299" s="79"/>
      <c r="Q4299" s="79"/>
      <c r="R4299" s="79"/>
      <c r="S4299" s="79"/>
      <c r="T4299" s="79"/>
    </row>
    <row r="4300" spans="2:20">
      <c r="B4300" s="79"/>
      <c r="C4300" s="79"/>
      <c r="D4300" s="79"/>
      <c r="E4300" s="79"/>
      <c r="F4300" s="79"/>
      <c r="G4300" s="79"/>
      <c r="H4300" s="79"/>
      <c r="I4300" s="79"/>
      <c r="J4300" s="79"/>
      <c r="K4300" s="79"/>
      <c r="L4300" s="79"/>
      <c r="M4300" s="79"/>
      <c r="N4300" s="79"/>
      <c r="O4300" s="79"/>
      <c r="P4300" s="79"/>
      <c r="Q4300" s="79"/>
      <c r="R4300" s="79"/>
      <c r="S4300" s="79"/>
      <c r="T4300" s="79"/>
    </row>
    <row r="4301" spans="2:20">
      <c r="B4301" s="79"/>
      <c r="C4301" s="79"/>
      <c r="D4301" s="79"/>
      <c r="E4301" s="79"/>
      <c r="F4301" s="79"/>
      <c r="G4301" s="79"/>
      <c r="H4301" s="79"/>
      <c r="I4301" s="79"/>
      <c r="J4301" s="79"/>
      <c r="K4301" s="79"/>
      <c r="L4301" s="79"/>
      <c r="M4301" s="79"/>
      <c r="N4301" s="79"/>
      <c r="O4301" s="79"/>
      <c r="P4301" s="79"/>
      <c r="Q4301" s="79"/>
      <c r="R4301" s="79"/>
      <c r="S4301" s="79"/>
      <c r="T4301" s="79"/>
    </row>
    <row r="4302" spans="2:20">
      <c r="B4302" s="79"/>
      <c r="C4302" s="79"/>
      <c r="D4302" s="79"/>
      <c r="E4302" s="79"/>
      <c r="F4302" s="79"/>
      <c r="G4302" s="79"/>
      <c r="H4302" s="79"/>
      <c r="I4302" s="79"/>
      <c r="J4302" s="79"/>
      <c r="K4302" s="79"/>
      <c r="L4302" s="79"/>
      <c r="M4302" s="79"/>
      <c r="N4302" s="79"/>
      <c r="O4302" s="79"/>
      <c r="P4302" s="79"/>
      <c r="Q4302" s="79"/>
      <c r="R4302" s="79"/>
      <c r="S4302" s="79"/>
      <c r="T4302" s="79"/>
    </row>
    <row r="4303" spans="2:20">
      <c r="B4303" s="79"/>
      <c r="C4303" s="79"/>
      <c r="D4303" s="79"/>
      <c r="E4303" s="79"/>
      <c r="F4303" s="79"/>
      <c r="G4303" s="79"/>
      <c r="H4303" s="79"/>
      <c r="I4303" s="79"/>
      <c r="J4303" s="79"/>
      <c r="K4303" s="79"/>
      <c r="L4303" s="79"/>
      <c r="M4303" s="79"/>
      <c r="N4303" s="79"/>
      <c r="O4303" s="79"/>
      <c r="P4303" s="79"/>
      <c r="Q4303" s="79"/>
      <c r="R4303" s="79"/>
      <c r="S4303" s="79"/>
      <c r="T4303" s="79"/>
    </row>
    <row r="4304" spans="2:20">
      <c r="B4304" s="79"/>
      <c r="C4304" s="79"/>
      <c r="D4304" s="79"/>
      <c r="E4304" s="79"/>
      <c r="F4304" s="79"/>
      <c r="G4304" s="79"/>
      <c r="H4304" s="79"/>
      <c r="I4304" s="79"/>
      <c r="J4304" s="79"/>
      <c r="K4304" s="79"/>
      <c r="L4304" s="79"/>
      <c r="M4304" s="79"/>
      <c r="N4304" s="79"/>
      <c r="O4304" s="79"/>
      <c r="P4304" s="79"/>
      <c r="Q4304" s="79"/>
      <c r="R4304" s="79"/>
      <c r="S4304" s="79"/>
      <c r="T4304" s="79"/>
    </row>
    <row r="4305" spans="2:20">
      <c r="B4305" s="79"/>
      <c r="C4305" s="79"/>
      <c r="D4305" s="79"/>
      <c r="E4305" s="79"/>
      <c r="F4305" s="79"/>
      <c r="G4305" s="79"/>
      <c r="H4305" s="79"/>
      <c r="I4305" s="79"/>
      <c r="J4305" s="79"/>
      <c r="K4305" s="79"/>
      <c r="L4305" s="79"/>
      <c r="M4305" s="79"/>
      <c r="N4305" s="79"/>
      <c r="O4305" s="79"/>
      <c r="P4305" s="79"/>
      <c r="Q4305" s="79"/>
      <c r="R4305" s="79"/>
      <c r="S4305" s="79"/>
      <c r="T4305" s="79"/>
    </row>
    <row r="4306" spans="2:20">
      <c r="B4306" s="79"/>
      <c r="C4306" s="79"/>
      <c r="D4306" s="79"/>
      <c r="E4306" s="79"/>
      <c r="F4306" s="79"/>
      <c r="G4306" s="79"/>
      <c r="H4306" s="79"/>
      <c r="I4306" s="79"/>
      <c r="J4306" s="79"/>
      <c r="K4306" s="79"/>
      <c r="L4306" s="79"/>
      <c r="M4306" s="79"/>
      <c r="N4306" s="79"/>
      <c r="O4306" s="79"/>
      <c r="P4306" s="79"/>
      <c r="Q4306" s="79"/>
      <c r="R4306" s="79"/>
      <c r="S4306" s="79"/>
      <c r="T4306" s="79"/>
    </row>
    <row r="4307" spans="2:20">
      <c r="B4307" s="79"/>
      <c r="C4307" s="79"/>
      <c r="D4307" s="79"/>
      <c r="E4307" s="79"/>
      <c r="F4307" s="79"/>
      <c r="G4307" s="79"/>
      <c r="H4307" s="79"/>
      <c r="I4307" s="79"/>
      <c r="J4307" s="79"/>
      <c r="K4307" s="79"/>
      <c r="L4307" s="79"/>
      <c r="M4307" s="79"/>
      <c r="N4307" s="79"/>
      <c r="O4307" s="79"/>
      <c r="P4307" s="79"/>
      <c r="Q4307" s="79"/>
      <c r="R4307" s="79"/>
      <c r="S4307" s="79"/>
      <c r="T4307" s="79"/>
    </row>
    <row r="4308" spans="2:20">
      <c r="B4308" s="79"/>
      <c r="C4308" s="79"/>
      <c r="D4308" s="79"/>
      <c r="E4308" s="79"/>
      <c r="F4308" s="79"/>
      <c r="G4308" s="79"/>
      <c r="H4308" s="79"/>
      <c r="I4308" s="79"/>
      <c r="J4308" s="79"/>
      <c r="K4308" s="79"/>
      <c r="L4308" s="79"/>
      <c r="M4308" s="79"/>
      <c r="N4308" s="79"/>
      <c r="O4308" s="79"/>
      <c r="P4308" s="79"/>
      <c r="Q4308" s="79"/>
      <c r="R4308" s="79"/>
      <c r="S4308" s="79"/>
      <c r="T4308" s="79"/>
    </row>
    <row r="4309" spans="2:20">
      <c r="B4309" s="79"/>
      <c r="C4309" s="79"/>
      <c r="D4309" s="79"/>
      <c r="E4309" s="79"/>
      <c r="F4309" s="79"/>
      <c r="G4309" s="79"/>
      <c r="H4309" s="79"/>
      <c r="I4309" s="79"/>
      <c r="J4309" s="79"/>
      <c r="K4309" s="79"/>
      <c r="L4309" s="79"/>
      <c r="M4309" s="79"/>
      <c r="N4309" s="79"/>
      <c r="O4309" s="79"/>
      <c r="P4309" s="79"/>
      <c r="Q4309" s="79"/>
      <c r="R4309" s="79"/>
      <c r="S4309" s="79"/>
      <c r="T4309" s="79"/>
    </row>
    <row r="4310" spans="2:20">
      <c r="B4310" s="79"/>
      <c r="C4310" s="79"/>
      <c r="D4310" s="79"/>
      <c r="E4310" s="79"/>
      <c r="F4310" s="79"/>
      <c r="G4310" s="79"/>
      <c r="H4310" s="79"/>
      <c r="I4310" s="79"/>
      <c r="J4310" s="79"/>
      <c r="K4310" s="79"/>
      <c r="L4310" s="79"/>
      <c r="M4310" s="79"/>
      <c r="N4310" s="79"/>
      <c r="O4310" s="79"/>
      <c r="P4310" s="79"/>
      <c r="Q4310" s="79"/>
      <c r="R4310" s="79"/>
      <c r="S4310" s="79"/>
      <c r="T4310" s="79"/>
    </row>
    <row r="4311" spans="2:20">
      <c r="B4311" s="79"/>
      <c r="C4311" s="79"/>
      <c r="D4311" s="79"/>
      <c r="E4311" s="79"/>
      <c r="F4311" s="79"/>
      <c r="G4311" s="79"/>
      <c r="H4311" s="79"/>
      <c r="I4311" s="79"/>
      <c r="J4311" s="79"/>
      <c r="K4311" s="79"/>
      <c r="L4311" s="79"/>
      <c r="M4311" s="79"/>
      <c r="N4311" s="79"/>
      <c r="O4311" s="79"/>
      <c r="P4311" s="79"/>
      <c r="Q4311" s="79"/>
      <c r="R4311" s="79"/>
      <c r="S4311" s="79"/>
      <c r="T4311" s="79"/>
    </row>
    <row r="4312" spans="2:20">
      <c r="B4312" s="79"/>
      <c r="C4312" s="79"/>
      <c r="D4312" s="79"/>
      <c r="E4312" s="79"/>
      <c r="F4312" s="79"/>
      <c r="G4312" s="79"/>
      <c r="H4312" s="79"/>
      <c r="I4312" s="79"/>
      <c r="J4312" s="79"/>
      <c r="K4312" s="79"/>
      <c r="L4312" s="79"/>
      <c r="M4312" s="79"/>
      <c r="N4312" s="79"/>
      <c r="O4312" s="79"/>
      <c r="P4312" s="79"/>
      <c r="Q4312" s="79"/>
      <c r="R4312" s="79"/>
      <c r="S4312" s="79"/>
      <c r="T4312" s="79"/>
    </row>
    <row r="4313" spans="2:20">
      <c r="B4313" s="79"/>
      <c r="C4313" s="79"/>
      <c r="D4313" s="79"/>
      <c r="E4313" s="79"/>
      <c r="F4313" s="79"/>
      <c r="G4313" s="79"/>
      <c r="H4313" s="79"/>
      <c r="I4313" s="79"/>
      <c r="J4313" s="79"/>
      <c r="K4313" s="79"/>
      <c r="L4313" s="79"/>
      <c r="M4313" s="79"/>
      <c r="N4313" s="79"/>
      <c r="O4313" s="79"/>
      <c r="P4313" s="79"/>
      <c r="Q4313" s="79"/>
      <c r="R4313" s="79"/>
      <c r="S4313" s="79"/>
      <c r="T4313" s="79"/>
    </row>
    <row r="4314" spans="2:20">
      <c r="B4314" s="79"/>
      <c r="C4314" s="79"/>
      <c r="D4314" s="79"/>
      <c r="E4314" s="79"/>
      <c r="F4314" s="79"/>
      <c r="G4314" s="79"/>
      <c r="H4314" s="79"/>
      <c r="I4314" s="79"/>
      <c r="J4314" s="79"/>
      <c r="K4314" s="79"/>
      <c r="L4314" s="79"/>
      <c r="M4314" s="79"/>
      <c r="N4314" s="79"/>
      <c r="O4314" s="79"/>
      <c r="P4314" s="79"/>
      <c r="Q4314" s="79"/>
      <c r="R4314" s="79"/>
      <c r="S4314" s="79"/>
      <c r="T4314" s="79"/>
    </row>
    <row r="4315" spans="2:20">
      <c r="B4315" s="79"/>
      <c r="C4315" s="79"/>
      <c r="D4315" s="79"/>
      <c r="E4315" s="79"/>
      <c r="F4315" s="79"/>
      <c r="G4315" s="79"/>
      <c r="H4315" s="79"/>
      <c r="I4315" s="79"/>
      <c r="J4315" s="79"/>
      <c r="K4315" s="79"/>
      <c r="L4315" s="79"/>
      <c r="M4315" s="79"/>
      <c r="N4315" s="79"/>
      <c r="O4315" s="79"/>
      <c r="P4315" s="79"/>
      <c r="Q4315" s="79"/>
      <c r="R4315" s="79"/>
      <c r="S4315" s="79"/>
      <c r="T4315" s="79"/>
    </row>
    <row r="4316" spans="2:20">
      <c r="B4316" s="79"/>
      <c r="C4316" s="79"/>
      <c r="D4316" s="79"/>
      <c r="E4316" s="79"/>
      <c r="F4316" s="79"/>
      <c r="G4316" s="79"/>
      <c r="H4316" s="79"/>
      <c r="I4316" s="79"/>
      <c r="J4316" s="79"/>
      <c r="K4316" s="79"/>
      <c r="L4316" s="79"/>
      <c r="M4316" s="79"/>
      <c r="N4316" s="79"/>
      <c r="O4316" s="79"/>
      <c r="P4316" s="79"/>
      <c r="Q4316" s="79"/>
      <c r="R4316" s="79"/>
      <c r="S4316" s="79"/>
      <c r="T4316" s="79"/>
    </row>
    <row r="4317" spans="2:20">
      <c r="B4317" s="79"/>
      <c r="C4317" s="79"/>
      <c r="D4317" s="79"/>
      <c r="E4317" s="79"/>
      <c r="F4317" s="79"/>
      <c r="G4317" s="79"/>
      <c r="H4317" s="79"/>
      <c r="I4317" s="79"/>
      <c r="J4317" s="79"/>
      <c r="K4317" s="79"/>
      <c r="L4317" s="79"/>
      <c r="M4317" s="79"/>
      <c r="N4317" s="79"/>
      <c r="O4317" s="79"/>
      <c r="P4317" s="79"/>
      <c r="Q4317" s="79"/>
      <c r="R4317" s="79"/>
      <c r="S4317" s="79"/>
      <c r="T4317" s="79"/>
    </row>
    <row r="4318" spans="2:20">
      <c r="B4318" s="79"/>
      <c r="C4318" s="79"/>
      <c r="D4318" s="79"/>
      <c r="E4318" s="79"/>
      <c r="F4318" s="79"/>
      <c r="G4318" s="79"/>
      <c r="H4318" s="79"/>
      <c r="I4318" s="79"/>
      <c r="J4318" s="79"/>
      <c r="K4318" s="79"/>
      <c r="L4318" s="79"/>
      <c r="M4318" s="79"/>
      <c r="N4318" s="79"/>
      <c r="O4318" s="79"/>
      <c r="P4318" s="79"/>
      <c r="Q4318" s="79"/>
      <c r="R4318" s="79"/>
      <c r="S4318" s="79"/>
      <c r="T4318" s="79"/>
    </row>
    <row r="4319" spans="2:20">
      <c r="B4319" s="79"/>
      <c r="C4319" s="79"/>
      <c r="D4319" s="79"/>
      <c r="E4319" s="79"/>
      <c r="F4319" s="79"/>
      <c r="G4319" s="79"/>
      <c r="H4319" s="79"/>
      <c r="I4319" s="79"/>
      <c r="J4319" s="79"/>
      <c r="K4319" s="79"/>
      <c r="L4319" s="79"/>
      <c r="M4319" s="79"/>
      <c r="N4319" s="79"/>
      <c r="O4319" s="79"/>
      <c r="P4319" s="79"/>
      <c r="Q4319" s="79"/>
      <c r="R4319" s="79"/>
      <c r="S4319" s="79"/>
      <c r="T4319" s="79"/>
    </row>
    <row r="4320" spans="2:20">
      <c r="B4320" s="79"/>
      <c r="C4320" s="79"/>
      <c r="D4320" s="79"/>
      <c r="E4320" s="79"/>
      <c r="F4320" s="79"/>
      <c r="G4320" s="79"/>
      <c r="H4320" s="79"/>
      <c r="I4320" s="79"/>
      <c r="J4320" s="79"/>
      <c r="K4320" s="79"/>
      <c r="L4320" s="79"/>
      <c r="M4320" s="79"/>
      <c r="N4320" s="79"/>
      <c r="O4320" s="79"/>
      <c r="P4320" s="79"/>
      <c r="Q4320" s="79"/>
      <c r="R4320" s="79"/>
      <c r="S4320" s="79"/>
      <c r="T4320" s="79"/>
    </row>
    <row r="4321" spans="2:20">
      <c r="B4321" s="79"/>
      <c r="C4321" s="79"/>
      <c r="D4321" s="79"/>
      <c r="E4321" s="79"/>
      <c r="F4321" s="79"/>
      <c r="G4321" s="79"/>
      <c r="H4321" s="79"/>
      <c r="I4321" s="79"/>
      <c r="J4321" s="79"/>
      <c r="K4321" s="79"/>
      <c r="L4321" s="79"/>
      <c r="M4321" s="79"/>
      <c r="N4321" s="79"/>
      <c r="O4321" s="79"/>
      <c r="P4321" s="79"/>
      <c r="Q4321" s="79"/>
      <c r="R4321" s="79"/>
      <c r="S4321" s="79"/>
      <c r="T4321" s="79"/>
    </row>
    <row r="4322" spans="2:20">
      <c r="B4322" s="79"/>
      <c r="C4322" s="79"/>
      <c r="D4322" s="79"/>
      <c r="E4322" s="79"/>
      <c r="F4322" s="79"/>
      <c r="G4322" s="79"/>
      <c r="H4322" s="79"/>
      <c r="I4322" s="79"/>
      <c r="J4322" s="79"/>
      <c r="K4322" s="79"/>
      <c r="L4322" s="79"/>
      <c r="M4322" s="79"/>
      <c r="N4322" s="79"/>
      <c r="O4322" s="79"/>
      <c r="P4322" s="79"/>
      <c r="Q4322" s="79"/>
      <c r="R4322" s="79"/>
      <c r="S4322" s="79"/>
      <c r="T4322" s="79"/>
    </row>
    <row r="4323" spans="2:20">
      <c r="B4323" s="79"/>
      <c r="C4323" s="79"/>
      <c r="D4323" s="79"/>
      <c r="E4323" s="79"/>
      <c r="F4323" s="79"/>
      <c r="G4323" s="79"/>
      <c r="H4323" s="79"/>
      <c r="I4323" s="79"/>
      <c r="J4323" s="79"/>
      <c r="K4323" s="79"/>
      <c r="L4323" s="79"/>
      <c r="M4323" s="79"/>
      <c r="N4323" s="79"/>
      <c r="O4323" s="79"/>
      <c r="P4323" s="79"/>
      <c r="Q4323" s="79"/>
      <c r="R4323" s="79"/>
      <c r="S4323" s="79"/>
      <c r="T4323" s="79"/>
    </row>
    <row r="4324" spans="2:20">
      <c r="B4324" s="79"/>
      <c r="C4324" s="79"/>
      <c r="D4324" s="79"/>
      <c r="E4324" s="79"/>
      <c r="F4324" s="79"/>
      <c r="G4324" s="79"/>
      <c r="H4324" s="79"/>
      <c r="I4324" s="79"/>
      <c r="J4324" s="79"/>
      <c r="K4324" s="79"/>
      <c r="L4324" s="79"/>
      <c r="M4324" s="79"/>
      <c r="N4324" s="79"/>
      <c r="O4324" s="79"/>
      <c r="P4324" s="79"/>
      <c r="Q4324" s="79"/>
      <c r="R4324" s="79"/>
      <c r="S4324" s="79"/>
      <c r="T4324" s="79"/>
    </row>
    <row r="4325" spans="2:20">
      <c r="B4325" s="79"/>
      <c r="C4325" s="79"/>
      <c r="D4325" s="79"/>
      <c r="E4325" s="79"/>
      <c r="F4325" s="79"/>
      <c r="G4325" s="79"/>
      <c r="H4325" s="79"/>
      <c r="I4325" s="79"/>
      <c r="J4325" s="79"/>
      <c r="K4325" s="79"/>
      <c r="L4325" s="79"/>
      <c r="M4325" s="79"/>
      <c r="N4325" s="79"/>
      <c r="O4325" s="79"/>
      <c r="P4325" s="79"/>
      <c r="Q4325" s="79"/>
      <c r="R4325" s="79"/>
      <c r="S4325" s="79"/>
      <c r="T4325" s="79"/>
    </row>
    <row r="4326" spans="2:20">
      <c r="B4326" s="79"/>
      <c r="C4326" s="79"/>
      <c r="D4326" s="79"/>
      <c r="E4326" s="79"/>
      <c r="F4326" s="79"/>
      <c r="G4326" s="79"/>
      <c r="H4326" s="79"/>
      <c r="I4326" s="79"/>
      <c r="J4326" s="79"/>
      <c r="K4326" s="79"/>
      <c r="L4326" s="79"/>
      <c r="M4326" s="79"/>
      <c r="N4326" s="79"/>
      <c r="O4326" s="79"/>
      <c r="P4326" s="79"/>
      <c r="Q4326" s="79"/>
      <c r="R4326" s="79"/>
      <c r="S4326" s="79"/>
      <c r="T4326" s="79"/>
    </row>
    <row r="4327" spans="2:20">
      <c r="B4327" s="79"/>
      <c r="C4327" s="79"/>
      <c r="D4327" s="79"/>
      <c r="E4327" s="79"/>
      <c r="F4327" s="79"/>
      <c r="G4327" s="79"/>
      <c r="H4327" s="79"/>
      <c r="I4327" s="79"/>
      <c r="J4327" s="79"/>
      <c r="K4327" s="79"/>
      <c r="L4327" s="79"/>
      <c r="M4327" s="79"/>
      <c r="N4327" s="79"/>
      <c r="O4327" s="79"/>
      <c r="P4327" s="79"/>
      <c r="Q4327" s="79"/>
      <c r="R4327" s="79"/>
      <c r="S4327" s="79"/>
      <c r="T4327" s="79"/>
    </row>
    <row r="4328" spans="2:20">
      <c r="B4328" s="79"/>
      <c r="C4328" s="79"/>
      <c r="D4328" s="79"/>
      <c r="E4328" s="79"/>
      <c r="F4328" s="79"/>
      <c r="G4328" s="79"/>
      <c r="H4328" s="79"/>
      <c r="I4328" s="79"/>
      <c r="J4328" s="79"/>
      <c r="K4328" s="79"/>
      <c r="L4328" s="79"/>
      <c r="M4328" s="79"/>
      <c r="N4328" s="79"/>
      <c r="O4328" s="79"/>
      <c r="P4328" s="79"/>
      <c r="Q4328" s="79"/>
      <c r="R4328" s="79"/>
      <c r="S4328" s="79"/>
      <c r="T4328" s="79"/>
    </row>
    <row r="4329" spans="2:20">
      <c r="B4329" s="79"/>
      <c r="C4329" s="79"/>
      <c r="D4329" s="79"/>
      <c r="E4329" s="79"/>
      <c r="F4329" s="79"/>
      <c r="G4329" s="79"/>
      <c r="H4329" s="79"/>
      <c r="I4329" s="79"/>
      <c r="J4329" s="79"/>
      <c r="K4329" s="79"/>
      <c r="L4329" s="79"/>
      <c r="M4329" s="79"/>
      <c r="N4329" s="79"/>
      <c r="O4329" s="79"/>
      <c r="P4329" s="79"/>
      <c r="Q4329" s="79"/>
      <c r="R4329" s="79"/>
      <c r="S4329" s="79"/>
      <c r="T4329" s="79"/>
    </row>
    <row r="4330" spans="2:20">
      <c r="B4330" s="79"/>
      <c r="C4330" s="79"/>
      <c r="D4330" s="79"/>
      <c r="E4330" s="79"/>
      <c r="F4330" s="79"/>
      <c r="G4330" s="79"/>
      <c r="H4330" s="79"/>
      <c r="I4330" s="79"/>
      <c r="J4330" s="79"/>
      <c r="K4330" s="79"/>
      <c r="L4330" s="79"/>
      <c r="M4330" s="79"/>
      <c r="N4330" s="79"/>
      <c r="O4330" s="79"/>
      <c r="P4330" s="79"/>
      <c r="Q4330" s="79"/>
      <c r="R4330" s="79"/>
      <c r="S4330" s="79"/>
      <c r="T4330" s="79"/>
    </row>
    <row r="4331" spans="2:20">
      <c r="B4331" s="79"/>
      <c r="C4331" s="79"/>
      <c r="D4331" s="79"/>
      <c r="E4331" s="79"/>
      <c r="F4331" s="79"/>
      <c r="G4331" s="79"/>
      <c r="H4331" s="79"/>
      <c r="I4331" s="79"/>
      <c r="J4331" s="79"/>
      <c r="K4331" s="79"/>
      <c r="L4331" s="79"/>
      <c r="M4331" s="79"/>
      <c r="N4331" s="79"/>
      <c r="O4331" s="79"/>
      <c r="P4331" s="79"/>
      <c r="Q4331" s="79"/>
      <c r="R4331" s="79"/>
      <c r="S4331" s="79"/>
      <c r="T4331" s="79"/>
    </row>
    <row r="4332" spans="2:20">
      <c r="B4332" s="79"/>
      <c r="C4332" s="79"/>
      <c r="D4332" s="79"/>
      <c r="E4332" s="79"/>
      <c r="F4332" s="79"/>
      <c r="G4332" s="79"/>
      <c r="H4332" s="79"/>
      <c r="I4332" s="79"/>
      <c r="J4332" s="79"/>
      <c r="K4332" s="79"/>
      <c r="L4332" s="79"/>
      <c r="M4332" s="79"/>
      <c r="N4332" s="79"/>
      <c r="O4332" s="79"/>
      <c r="P4332" s="79"/>
      <c r="Q4332" s="79"/>
      <c r="R4332" s="79"/>
      <c r="S4332" s="79"/>
      <c r="T4332" s="79"/>
    </row>
    <row r="4333" spans="2:20">
      <c r="B4333" s="79"/>
      <c r="C4333" s="79"/>
      <c r="D4333" s="79"/>
      <c r="E4333" s="79"/>
      <c r="F4333" s="79"/>
      <c r="G4333" s="79"/>
      <c r="H4333" s="79"/>
      <c r="I4333" s="79"/>
      <c r="J4333" s="79"/>
      <c r="K4333" s="79"/>
      <c r="L4333" s="79"/>
      <c r="M4333" s="79"/>
      <c r="N4333" s="79"/>
      <c r="O4333" s="79"/>
      <c r="P4333" s="79"/>
      <c r="Q4333" s="79"/>
      <c r="R4333" s="79"/>
      <c r="S4333" s="79"/>
      <c r="T4333" s="79"/>
    </row>
    <row r="4334" spans="2:20">
      <c r="B4334" s="79"/>
      <c r="C4334" s="79"/>
      <c r="D4334" s="79"/>
      <c r="E4334" s="79"/>
      <c r="F4334" s="79"/>
      <c r="G4334" s="79"/>
      <c r="H4334" s="79"/>
      <c r="I4334" s="79"/>
      <c r="J4334" s="79"/>
      <c r="K4334" s="79"/>
      <c r="L4334" s="79"/>
      <c r="M4334" s="79"/>
      <c r="N4334" s="79"/>
      <c r="O4334" s="79"/>
      <c r="P4334" s="79"/>
      <c r="Q4334" s="79"/>
      <c r="R4334" s="79"/>
      <c r="S4334" s="79"/>
      <c r="T4334" s="79"/>
    </row>
    <row r="4335" spans="2:20">
      <c r="B4335" s="79"/>
      <c r="C4335" s="79"/>
      <c r="D4335" s="79"/>
      <c r="E4335" s="79"/>
      <c r="F4335" s="79"/>
      <c r="G4335" s="79"/>
      <c r="H4335" s="79"/>
      <c r="I4335" s="79"/>
      <c r="J4335" s="79"/>
      <c r="K4335" s="79"/>
      <c r="L4335" s="79"/>
      <c r="M4335" s="79"/>
      <c r="N4335" s="79"/>
      <c r="O4335" s="79"/>
      <c r="P4335" s="79"/>
      <c r="Q4335" s="79"/>
      <c r="R4335" s="79"/>
      <c r="S4335" s="79"/>
      <c r="T4335" s="79"/>
    </row>
    <row r="4336" spans="2:20">
      <c r="B4336" s="79"/>
      <c r="C4336" s="79"/>
      <c r="D4336" s="79"/>
      <c r="E4336" s="79"/>
      <c r="F4336" s="79"/>
      <c r="G4336" s="79"/>
      <c r="H4336" s="79"/>
      <c r="I4336" s="79"/>
      <c r="J4336" s="79"/>
      <c r="K4336" s="79"/>
      <c r="L4336" s="79"/>
      <c r="M4336" s="79"/>
      <c r="N4336" s="79"/>
      <c r="O4336" s="79"/>
      <c r="P4336" s="79"/>
      <c r="Q4336" s="79"/>
      <c r="R4336" s="79"/>
      <c r="S4336" s="79"/>
      <c r="T4336" s="79"/>
    </row>
    <row r="4337" spans="2:20">
      <c r="B4337" s="79"/>
      <c r="C4337" s="79"/>
      <c r="D4337" s="79"/>
      <c r="E4337" s="79"/>
      <c r="F4337" s="79"/>
      <c r="G4337" s="79"/>
      <c r="H4337" s="79"/>
      <c r="I4337" s="79"/>
      <c r="J4337" s="79"/>
      <c r="K4337" s="79"/>
      <c r="L4337" s="79"/>
      <c r="M4337" s="79"/>
      <c r="N4337" s="79"/>
      <c r="O4337" s="79"/>
      <c r="P4337" s="79"/>
      <c r="Q4337" s="79"/>
      <c r="R4337" s="79"/>
      <c r="S4337" s="79"/>
      <c r="T4337" s="79"/>
    </row>
    <row r="4338" spans="2:20">
      <c r="B4338" s="79"/>
      <c r="C4338" s="79"/>
      <c r="D4338" s="79"/>
      <c r="E4338" s="79"/>
      <c r="F4338" s="79"/>
      <c r="G4338" s="79"/>
      <c r="H4338" s="79"/>
      <c r="I4338" s="79"/>
      <c r="J4338" s="79"/>
      <c r="K4338" s="79"/>
      <c r="L4338" s="79"/>
      <c r="M4338" s="79"/>
      <c r="N4338" s="79"/>
      <c r="O4338" s="79"/>
      <c r="P4338" s="79"/>
      <c r="Q4338" s="79"/>
      <c r="R4338" s="79"/>
      <c r="S4338" s="79"/>
      <c r="T4338" s="79"/>
    </row>
    <row r="4339" spans="2:20">
      <c r="B4339" s="79"/>
      <c r="C4339" s="79"/>
      <c r="D4339" s="79"/>
      <c r="E4339" s="79"/>
      <c r="F4339" s="79"/>
      <c r="G4339" s="79"/>
      <c r="H4339" s="79"/>
      <c r="I4339" s="79"/>
      <c r="J4339" s="79"/>
      <c r="K4339" s="79"/>
      <c r="L4339" s="79"/>
      <c r="M4339" s="79"/>
      <c r="N4339" s="79"/>
      <c r="O4339" s="79"/>
      <c r="P4339" s="79"/>
      <c r="Q4339" s="79"/>
      <c r="R4339" s="79"/>
      <c r="S4339" s="79"/>
      <c r="T4339" s="79"/>
    </row>
    <row r="4340" spans="2:20">
      <c r="B4340" s="79"/>
      <c r="C4340" s="79"/>
      <c r="D4340" s="79"/>
      <c r="E4340" s="79"/>
      <c r="F4340" s="79"/>
      <c r="G4340" s="79"/>
      <c r="H4340" s="79"/>
      <c r="I4340" s="79"/>
      <c r="J4340" s="79"/>
      <c r="K4340" s="79"/>
      <c r="L4340" s="79"/>
      <c r="M4340" s="79"/>
      <c r="N4340" s="79"/>
      <c r="O4340" s="79"/>
      <c r="P4340" s="79"/>
      <c r="Q4340" s="79"/>
      <c r="R4340" s="79"/>
      <c r="S4340" s="79"/>
      <c r="T4340" s="79"/>
    </row>
    <row r="4341" spans="2:20">
      <c r="B4341" s="79"/>
      <c r="C4341" s="79"/>
      <c r="D4341" s="79"/>
      <c r="E4341" s="79"/>
      <c r="F4341" s="79"/>
      <c r="G4341" s="79"/>
      <c r="H4341" s="79"/>
      <c r="I4341" s="79"/>
      <c r="J4341" s="79"/>
      <c r="K4341" s="79"/>
      <c r="L4341" s="79"/>
      <c r="M4341" s="79"/>
      <c r="N4341" s="79"/>
      <c r="O4341" s="79"/>
      <c r="P4341" s="79"/>
      <c r="Q4341" s="79"/>
      <c r="R4341" s="79"/>
      <c r="S4341" s="79"/>
      <c r="T4341" s="79"/>
    </row>
    <row r="4342" spans="2:20">
      <c r="B4342" s="79"/>
      <c r="C4342" s="79"/>
      <c r="D4342" s="79"/>
      <c r="E4342" s="79"/>
      <c r="F4342" s="79"/>
      <c r="G4342" s="79"/>
      <c r="H4342" s="79"/>
      <c r="I4342" s="79"/>
      <c r="J4342" s="79"/>
      <c r="K4342" s="79"/>
      <c r="L4342" s="79"/>
      <c r="M4342" s="79"/>
      <c r="N4342" s="79"/>
      <c r="O4342" s="79"/>
      <c r="P4342" s="79"/>
      <c r="Q4342" s="79"/>
      <c r="R4342" s="79"/>
      <c r="S4342" s="79"/>
      <c r="T4342" s="79"/>
    </row>
    <row r="4343" spans="2:20">
      <c r="B4343" s="79"/>
      <c r="C4343" s="79"/>
      <c r="D4343" s="79"/>
      <c r="E4343" s="79"/>
      <c r="F4343" s="79"/>
      <c r="G4343" s="79"/>
      <c r="H4343" s="79"/>
      <c r="I4343" s="79"/>
      <c r="J4343" s="79"/>
      <c r="K4343" s="79"/>
      <c r="L4343" s="79"/>
      <c r="M4343" s="79"/>
      <c r="N4343" s="79"/>
      <c r="O4343" s="79"/>
      <c r="P4343" s="79"/>
      <c r="Q4343" s="79"/>
      <c r="R4343" s="79"/>
      <c r="S4343" s="79"/>
      <c r="T4343" s="79"/>
    </row>
    <row r="4344" spans="2:20">
      <c r="B4344" s="79"/>
      <c r="C4344" s="79"/>
      <c r="D4344" s="79"/>
      <c r="E4344" s="79"/>
      <c r="F4344" s="79"/>
      <c r="G4344" s="79"/>
      <c r="H4344" s="79"/>
      <c r="I4344" s="79"/>
      <c r="J4344" s="79"/>
      <c r="K4344" s="79"/>
      <c r="L4344" s="79"/>
      <c r="M4344" s="79"/>
      <c r="N4344" s="79"/>
      <c r="O4344" s="79"/>
      <c r="P4344" s="79"/>
      <c r="Q4344" s="79"/>
      <c r="R4344" s="79"/>
      <c r="S4344" s="79"/>
      <c r="T4344" s="79"/>
    </row>
    <row r="4345" spans="2:20">
      <c r="B4345" s="79"/>
      <c r="C4345" s="79"/>
      <c r="D4345" s="79"/>
      <c r="E4345" s="79"/>
      <c r="F4345" s="79"/>
      <c r="G4345" s="79"/>
      <c r="H4345" s="79"/>
      <c r="I4345" s="79"/>
      <c r="J4345" s="79"/>
      <c r="K4345" s="79"/>
      <c r="L4345" s="79"/>
      <c r="M4345" s="79"/>
      <c r="N4345" s="79"/>
      <c r="O4345" s="79"/>
      <c r="P4345" s="79"/>
      <c r="Q4345" s="79"/>
      <c r="R4345" s="79"/>
      <c r="S4345" s="79"/>
      <c r="T4345" s="79"/>
    </row>
    <row r="4346" spans="2:20">
      <c r="B4346" s="79"/>
      <c r="C4346" s="79"/>
      <c r="D4346" s="79"/>
      <c r="E4346" s="79"/>
      <c r="F4346" s="79"/>
      <c r="G4346" s="79"/>
      <c r="H4346" s="79"/>
      <c r="I4346" s="79"/>
      <c r="J4346" s="79"/>
      <c r="K4346" s="79"/>
      <c r="L4346" s="79"/>
      <c r="M4346" s="79"/>
      <c r="N4346" s="79"/>
      <c r="O4346" s="79"/>
      <c r="P4346" s="79"/>
      <c r="Q4346" s="79"/>
      <c r="R4346" s="79"/>
      <c r="S4346" s="79"/>
      <c r="T4346" s="79"/>
    </row>
    <row r="4347" spans="2:20">
      <c r="B4347" s="79"/>
      <c r="C4347" s="79"/>
      <c r="D4347" s="79"/>
      <c r="E4347" s="79"/>
      <c r="F4347" s="79"/>
      <c r="G4347" s="79"/>
      <c r="H4347" s="79"/>
      <c r="I4347" s="79"/>
      <c r="J4347" s="79"/>
      <c r="K4347" s="79"/>
      <c r="L4347" s="79"/>
      <c r="M4347" s="79"/>
      <c r="N4347" s="79"/>
      <c r="O4347" s="79"/>
      <c r="P4347" s="79"/>
      <c r="Q4347" s="79"/>
      <c r="R4347" s="79"/>
      <c r="S4347" s="79"/>
      <c r="T4347" s="79"/>
    </row>
    <row r="4348" spans="2:20">
      <c r="B4348" s="79"/>
      <c r="C4348" s="79"/>
      <c r="D4348" s="79"/>
      <c r="E4348" s="79"/>
      <c r="F4348" s="79"/>
      <c r="G4348" s="79"/>
      <c r="H4348" s="79"/>
      <c r="I4348" s="79"/>
      <c r="J4348" s="79"/>
      <c r="K4348" s="79"/>
      <c r="L4348" s="79"/>
      <c r="M4348" s="79"/>
      <c r="N4348" s="79"/>
      <c r="O4348" s="79"/>
      <c r="P4348" s="79"/>
      <c r="Q4348" s="79"/>
      <c r="R4348" s="79"/>
      <c r="S4348" s="79"/>
      <c r="T4348" s="79"/>
    </row>
    <row r="4349" spans="2:20">
      <c r="B4349" s="79"/>
      <c r="C4349" s="79"/>
      <c r="D4349" s="79"/>
      <c r="E4349" s="79"/>
      <c r="F4349" s="79"/>
      <c r="G4349" s="79"/>
      <c r="H4349" s="79"/>
      <c r="I4349" s="79"/>
      <c r="J4349" s="79"/>
      <c r="K4349" s="79"/>
      <c r="L4349" s="79"/>
      <c r="M4349" s="79"/>
      <c r="N4349" s="79"/>
      <c r="O4349" s="79"/>
      <c r="P4349" s="79"/>
      <c r="Q4349" s="79"/>
      <c r="R4349" s="79"/>
      <c r="S4349" s="79"/>
      <c r="T4349" s="79"/>
    </row>
    <row r="4350" spans="2:20">
      <c r="B4350" s="79"/>
      <c r="C4350" s="79"/>
      <c r="D4350" s="79"/>
      <c r="E4350" s="79"/>
      <c r="F4350" s="79"/>
      <c r="G4350" s="79"/>
      <c r="H4350" s="79"/>
      <c r="I4350" s="79"/>
      <c r="J4350" s="79"/>
      <c r="K4350" s="79"/>
      <c r="L4350" s="79"/>
      <c r="M4350" s="79"/>
      <c r="N4350" s="79"/>
      <c r="O4350" s="79"/>
      <c r="P4350" s="79"/>
      <c r="Q4350" s="79"/>
      <c r="R4350" s="79"/>
      <c r="S4350" s="79"/>
      <c r="T4350" s="79"/>
    </row>
    <row r="4351" spans="2:20">
      <c r="B4351" s="79"/>
      <c r="C4351" s="79"/>
      <c r="D4351" s="79"/>
      <c r="E4351" s="79"/>
      <c r="F4351" s="79"/>
      <c r="G4351" s="79"/>
      <c r="H4351" s="79"/>
      <c r="I4351" s="79"/>
      <c r="J4351" s="79"/>
      <c r="K4351" s="79"/>
      <c r="L4351" s="79"/>
      <c r="M4351" s="79"/>
      <c r="N4351" s="79"/>
      <c r="O4351" s="79"/>
      <c r="P4351" s="79"/>
      <c r="Q4351" s="79"/>
      <c r="R4351" s="79"/>
      <c r="S4351" s="79"/>
      <c r="T4351" s="79"/>
    </row>
    <row r="4352" spans="2:20">
      <c r="B4352" s="79"/>
      <c r="C4352" s="79"/>
      <c r="D4352" s="79"/>
      <c r="E4352" s="79"/>
      <c r="F4352" s="79"/>
      <c r="G4352" s="79"/>
      <c r="H4352" s="79"/>
      <c r="I4352" s="79"/>
      <c r="J4352" s="79"/>
      <c r="K4352" s="79"/>
      <c r="L4352" s="79"/>
      <c r="M4352" s="79"/>
      <c r="N4352" s="79"/>
      <c r="O4352" s="79"/>
      <c r="P4352" s="79"/>
      <c r="Q4352" s="79"/>
      <c r="R4352" s="79"/>
      <c r="S4352" s="79"/>
      <c r="T4352" s="79"/>
    </row>
    <row r="4353" spans="2:20">
      <c r="B4353" s="79"/>
      <c r="C4353" s="79"/>
      <c r="D4353" s="79"/>
      <c r="E4353" s="79"/>
      <c r="F4353" s="79"/>
      <c r="G4353" s="79"/>
      <c r="H4353" s="79"/>
      <c r="I4353" s="79"/>
      <c r="J4353" s="79"/>
      <c r="K4353" s="79"/>
      <c r="L4353" s="79"/>
      <c r="M4353" s="79"/>
      <c r="N4353" s="79"/>
      <c r="O4353" s="79"/>
      <c r="P4353" s="79"/>
      <c r="Q4353" s="79"/>
      <c r="R4353" s="79"/>
      <c r="S4353" s="79"/>
      <c r="T4353" s="79"/>
    </row>
    <row r="4354" spans="2:20">
      <c r="B4354" s="79"/>
      <c r="C4354" s="79"/>
      <c r="D4354" s="79"/>
      <c r="E4354" s="79"/>
      <c r="F4354" s="79"/>
      <c r="G4354" s="79"/>
      <c r="H4354" s="79"/>
      <c r="I4354" s="79"/>
      <c r="J4354" s="79"/>
      <c r="K4354" s="79"/>
      <c r="L4354" s="79"/>
      <c r="M4354" s="79"/>
      <c r="N4354" s="79"/>
      <c r="O4354" s="79"/>
      <c r="P4354" s="79"/>
      <c r="Q4354" s="79"/>
      <c r="R4354" s="79"/>
      <c r="S4354" s="79"/>
      <c r="T4354" s="79"/>
    </row>
    <row r="4355" spans="2:20">
      <c r="B4355" s="79"/>
      <c r="C4355" s="79"/>
      <c r="D4355" s="79"/>
      <c r="E4355" s="79"/>
      <c r="F4355" s="79"/>
      <c r="G4355" s="79"/>
      <c r="H4355" s="79"/>
      <c r="I4355" s="79"/>
      <c r="J4355" s="79"/>
      <c r="K4355" s="79"/>
      <c r="L4355" s="79"/>
      <c r="M4355" s="79"/>
      <c r="N4355" s="79"/>
      <c r="O4355" s="79"/>
      <c r="P4355" s="79"/>
      <c r="Q4355" s="79"/>
      <c r="R4355" s="79"/>
      <c r="S4355" s="79"/>
      <c r="T4355" s="79"/>
    </row>
    <row r="4356" spans="2:20">
      <c r="B4356" s="79"/>
      <c r="C4356" s="79"/>
      <c r="D4356" s="79"/>
      <c r="E4356" s="79"/>
      <c r="F4356" s="79"/>
      <c r="G4356" s="79"/>
      <c r="H4356" s="79"/>
      <c r="I4356" s="79"/>
      <c r="J4356" s="79"/>
      <c r="K4356" s="79"/>
      <c r="L4356" s="79"/>
      <c r="M4356" s="79"/>
      <c r="N4356" s="79"/>
      <c r="O4356" s="79"/>
      <c r="P4356" s="79"/>
      <c r="Q4356" s="79"/>
      <c r="R4356" s="79"/>
      <c r="S4356" s="79"/>
      <c r="T4356" s="79"/>
    </row>
    <row r="4357" spans="2:20">
      <c r="B4357" s="79"/>
      <c r="C4357" s="79"/>
      <c r="D4357" s="79"/>
      <c r="E4357" s="79"/>
      <c r="F4357" s="79"/>
      <c r="G4357" s="79"/>
      <c r="H4357" s="79"/>
      <c r="I4357" s="79"/>
      <c r="J4357" s="79"/>
      <c r="K4357" s="79"/>
      <c r="L4357" s="79"/>
      <c r="M4357" s="79"/>
      <c r="N4357" s="79"/>
      <c r="O4357" s="79"/>
      <c r="P4357" s="79"/>
      <c r="Q4357" s="79"/>
      <c r="R4357" s="79"/>
      <c r="S4357" s="79"/>
      <c r="T4357" s="79"/>
    </row>
    <row r="4358" spans="2:20">
      <c r="B4358" s="79"/>
      <c r="C4358" s="79"/>
      <c r="D4358" s="79"/>
      <c r="E4358" s="79"/>
      <c r="F4358" s="79"/>
      <c r="G4358" s="79"/>
      <c r="H4358" s="79"/>
      <c r="I4358" s="79"/>
      <c r="J4358" s="79"/>
      <c r="K4358" s="79"/>
      <c r="L4358" s="79"/>
      <c r="M4358" s="79"/>
      <c r="N4358" s="79"/>
      <c r="O4358" s="79"/>
      <c r="P4358" s="79"/>
      <c r="Q4358" s="79"/>
      <c r="R4358" s="79"/>
      <c r="S4358" s="79"/>
      <c r="T4358" s="79"/>
    </row>
    <row r="4359" spans="2:20">
      <c r="B4359" s="79"/>
      <c r="C4359" s="79"/>
      <c r="D4359" s="79"/>
      <c r="E4359" s="79"/>
      <c r="F4359" s="79"/>
      <c r="G4359" s="79"/>
      <c r="H4359" s="79"/>
      <c r="I4359" s="79"/>
      <c r="J4359" s="79"/>
      <c r="K4359" s="79"/>
      <c r="L4359" s="79"/>
      <c r="M4359" s="79"/>
      <c r="N4359" s="79"/>
      <c r="O4359" s="79"/>
      <c r="P4359" s="79"/>
      <c r="Q4359" s="79"/>
      <c r="R4359" s="79"/>
      <c r="S4359" s="79"/>
      <c r="T4359" s="79"/>
    </row>
    <row r="4360" spans="2:20">
      <c r="B4360" s="79"/>
      <c r="C4360" s="79"/>
      <c r="D4360" s="79"/>
      <c r="E4360" s="79"/>
      <c r="F4360" s="79"/>
      <c r="G4360" s="79"/>
      <c r="H4360" s="79"/>
      <c r="I4360" s="79"/>
      <c r="J4360" s="79"/>
      <c r="K4360" s="79"/>
      <c r="L4360" s="79"/>
      <c r="M4360" s="79"/>
      <c r="N4360" s="79"/>
      <c r="O4360" s="79"/>
      <c r="P4360" s="79"/>
      <c r="Q4360" s="79"/>
      <c r="R4360" s="79"/>
      <c r="S4360" s="79"/>
      <c r="T4360" s="79"/>
    </row>
    <row r="4361" spans="2:20">
      <c r="B4361" s="79"/>
      <c r="C4361" s="79"/>
      <c r="D4361" s="79"/>
      <c r="E4361" s="79"/>
      <c r="F4361" s="79"/>
      <c r="G4361" s="79"/>
      <c r="H4361" s="79"/>
      <c r="I4361" s="79"/>
      <c r="J4361" s="79"/>
      <c r="K4361" s="79"/>
      <c r="L4361" s="79"/>
      <c r="M4361" s="79"/>
      <c r="N4361" s="79"/>
      <c r="O4361" s="79"/>
      <c r="P4361" s="79"/>
      <c r="Q4361" s="79"/>
      <c r="R4361" s="79"/>
      <c r="S4361" s="79"/>
      <c r="T4361" s="79"/>
    </row>
    <row r="4362" spans="2:20">
      <c r="B4362" s="79"/>
      <c r="C4362" s="79"/>
      <c r="D4362" s="79"/>
      <c r="E4362" s="79"/>
      <c r="F4362" s="79"/>
      <c r="G4362" s="79"/>
      <c r="H4362" s="79"/>
      <c r="I4362" s="79"/>
      <c r="J4362" s="79"/>
      <c r="K4362" s="79"/>
      <c r="L4362" s="79"/>
      <c r="M4362" s="79"/>
      <c r="N4362" s="79"/>
      <c r="O4362" s="79"/>
      <c r="P4362" s="79"/>
      <c r="Q4362" s="79"/>
      <c r="R4362" s="79"/>
      <c r="S4362" s="79"/>
      <c r="T4362" s="79"/>
    </row>
    <row r="4363" spans="2:20">
      <c r="B4363" s="79"/>
      <c r="C4363" s="79"/>
      <c r="D4363" s="79"/>
      <c r="E4363" s="79"/>
      <c r="F4363" s="79"/>
      <c r="G4363" s="79"/>
      <c r="H4363" s="79"/>
      <c r="I4363" s="79"/>
      <c r="J4363" s="79"/>
      <c r="K4363" s="79"/>
      <c r="L4363" s="79"/>
      <c r="M4363" s="79"/>
      <c r="N4363" s="79"/>
      <c r="O4363" s="79"/>
      <c r="P4363" s="79"/>
      <c r="Q4363" s="79"/>
      <c r="R4363" s="79"/>
      <c r="S4363" s="79"/>
      <c r="T4363" s="79"/>
    </row>
    <row r="4364" spans="2:20">
      <c r="B4364" s="79"/>
      <c r="C4364" s="79"/>
      <c r="D4364" s="79"/>
      <c r="E4364" s="79"/>
      <c r="F4364" s="79"/>
      <c r="G4364" s="79"/>
      <c r="H4364" s="79"/>
      <c r="I4364" s="79"/>
      <c r="J4364" s="79"/>
      <c r="K4364" s="79"/>
      <c r="L4364" s="79"/>
      <c r="M4364" s="79"/>
      <c r="N4364" s="79"/>
      <c r="O4364" s="79"/>
      <c r="P4364" s="79"/>
      <c r="Q4364" s="79"/>
      <c r="R4364" s="79"/>
      <c r="S4364" s="79"/>
      <c r="T4364" s="79"/>
    </row>
    <row r="4365" spans="2:20">
      <c r="B4365" s="79"/>
      <c r="C4365" s="79"/>
      <c r="D4365" s="79"/>
      <c r="E4365" s="79"/>
      <c r="F4365" s="79"/>
      <c r="G4365" s="79"/>
      <c r="H4365" s="79"/>
      <c r="I4365" s="79"/>
      <c r="J4365" s="79"/>
      <c r="K4365" s="79"/>
      <c r="L4365" s="79"/>
      <c r="M4365" s="79"/>
      <c r="N4365" s="79"/>
      <c r="O4365" s="79"/>
      <c r="P4365" s="79"/>
      <c r="Q4365" s="79"/>
      <c r="R4365" s="79"/>
      <c r="S4365" s="79"/>
      <c r="T4365" s="79"/>
    </row>
    <row r="4366" spans="2:20">
      <c r="B4366" s="79"/>
      <c r="C4366" s="79"/>
      <c r="D4366" s="79"/>
      <c r="E4366" s="79"/>
      <c r="F4366" s="79"/>
      <c r="G4366" s="79"/>
      <c r="H4366" s="79"/>
      <c r="I4366" s="79"/>
      <c r="J4366" s="79"/>
      <c r="K4366" s="79"/>
      <c r="L4366" s="79"/>
      <c r="M4366" s="79"/>
      <c r="N4366" s="79"/>
      <c r="O4366" s="79"/>
      <c r="P4366" s="79"/>
      <c r="Q4366" s="79"/>
      <c r="R4366" s="79"/>
      <c r="S4366" s="79"/>
      <c r="T4366" s="79"/>
    </row>
    <row r="4367" spans="2:20">
      <c r="B4367" s="79"/>
      <c r="C4367" s="79"/>
      <c r="D4367" s="79"/>
      <c r="E4367" s="79"/>
      <c r="F4367" s="79"/>
      <c r="G4367" s="79"/>
      <c r="H4367" s="79"/>
      <c r="I4367" s="79"/>
      <c r="J4367" s="79"/>
      <c r="K4367" s="79"/>
      <c r="L4367" s="79"/>
      <c r="M4367" s="79"/>
      <c r="N4367" s="79"/>
      <c r="O4367" s="79"/>
      <c r="P4367" s="79"/>
      <c r="Q4367" s="79"/>
      <c r="R4367" s="79"/>
      <c r="S4367" s="79"/>
      <c r="T4367" s="79"/>
    </row>
    <row r="4368" spans="2:20">
      <c r="B4368" s="79"/>
      <c r="C4368" s="79"/>
      <c r="D4368" s="79"/>
      <c r="E4368" s="79"/>
      <c r="F4368" s="79"/>
      <c r="G4368" s="79"/>
      <c r="H4368" s="79"/>
      <c r="I4368" s="79"/>
      <c r="J4368" s="79"/>
      <c r="K4368" s="79"/>
      <c r="L4368" s="79"/>
      <c r="M4368" s="79"/>
      <c r="N4368" s="79"/>
      <c r="O4368" s="79"/>
      <c r="P4368" s="79"/>
      <c r="Q4368" s="79"/>
      <c r="R4368" s="79"/>
      <c r="S4368" s="79"/>
      <c r="T4368" s="79"/>
    </row>
    <row r="4369" spans="2:20">
      <c r="B4369" s="79"/>
      <c r="C4369" s="79"/>
      <c r="D4369" s="79"/>
      <c r="E4369" s="79"/>
      <c r="F4369" s="79"/>
      <c r="G4369" s="79"/>
      <c r="H4369" s="79"/>
      <c r="I4369" s="79"/>
      <c r="J4369" s="79"/>
      <c r="K4369" s="79"/>
      <c r="L4369" s="79"/>
      <c r="M4369" s="79"/>
      <c r="N4369" s="79"/>
      <c r="O4369" s="79"/>
      <c r="P4369" s="79"/>
      <c r="Q4369" s="79"/>
      <c r="R4369" s="79"/>
      <c r="S4369" s="79"/>
      <c r="T4369" s="79"/>
    </row>
    <row r="4370" spans="2:20">
      <c r="B4370" s="79"/>
      <c r="C4370" s="79"/>
      <c r="D4370" s="79"/>
      <c r="E4370" s="79"/>
      <c r="F4370" s="79"/>
      <c r="G4370" s="79"/>
      <c r="H4370" s="79"/>
      <c r="I4370" s="79"/>
      <c r="J4370" s="79"/>
      <c r="K4370" s="79"/>
      <c r="L4370" s="79"/>
      <c r="M4370" s="79"/>
      <c r="N4370" s="79"/>
      <c r="O4370" s="79"/>
      <c r="P4370" s="79"/>
      <c r="Q4370" s="79"/>
      <c r="R4370" s="79"/>
      <c r="S4370" s="79"/>
      <c r="T4370" s="79"/>
    </row>
    <row r="4371" spans="2:20">
      <c r="B4371" s="79"/>
      <c r="C4371" s="79"/>
      <c r="D4371" s="79"/>
      <c r="E4371" s="79"/>
      <c r="F4371" s="79"/>
      <c r="G4371" s="79"/>
      <c r="H4371" s="79"/>
      <c r="I4371" s="79"/>
      <c r="J4371" s="79"/>
      <c r="K4371" s="79"/>
      <c r="L4371" s="79"/>
      <c r="M4371" s="79"/>
      <c r="N4371" s="79"/>
      <c r="O4371" s="79"/>
      <c r="P4371" s="79"/>
      <c r="Q4371" s="79"/>
      <c r="R4371" s="79"/>
      <c r="S4371" s="79"/>
      <c r="T4371" s="79"/>
    </row>
    <row r="4372" spans="2:20">
      <c r="B4372" s="79"/>
      <c r="C4372" s="79"/>
      <c r="D4372" s="79"/>
      <c r="E4372" s="79"/>
      <c r="F4372" s="79"/>
      <c r="G4372" s="79"/>
      <c r="H4372" s="79"/>
      <c r="I4372" s="79"/>
      <c r="J4372" s="79"/>
      <c r="K4372" s="79"/>
      <c r="L4372" s="79"/>
      <c r="M4372" s="79"/>
      <c r="N4372" s="79"/>
      <c r="O4372" s="79"/>
      <c r="P4372" s="79"/>
      <c r="Q4372" s="79"/>
      <c r="R4372" s="79"/>
      <c r="S4372" s="79"/>
      <c r="T4372" s="79"/>
    </row>
    <row r="4373" spans="2:20">
      <c r="B4373" s="79"/>
      <c r="C4373" s="79"/>
      <c r="D4373" s="79"/>
      <c r="E4373" s="79"/>
      <c r="F4373" s="79"/>
      <c r="G4373" s="79"/>
      <c r="H4373" s="79"/>
      <c r="I4373" s="79"/>
      <c r="J4373" s="79"/>
      <c r="K4373" s="79"/>
      <c r="L4373" s="79"/>
      <c r="M4373" s="79"/>
      <c r="N4373" s="79"/>
      <c r="O4373" s="79"/>
      <c r="P4373" s="79"/>
      <c r="Q4373" s="79"/>
      <c r="R4373" s="79"/>
      <c r="S4373" s="79"/>
      <c r="T4373" s="79"/>
    </row>
    <row r="4374" spans="2:20">
      <c r="B4374" s="79"/>
      <c r="C4374" s="79"/>
      <c r="D4374" s="79"/>
      <c r="E4374" s="79"/>
      <c r="F4374" s="79"/>
      <c r="G4374" s="79"/>
      <c r="H4374" s="79"/>
      <c r="I4374" s="79"/>
      <c r="J4374" s="79"/>
      <c r="K4374" s="79"/>
      <c r="L4374" s="79"/>
      <c r="M4374" s="79"/>
      <c r="N4374" s="79"/>
      <c r="O4374" s="79"/>
      <c r="P4374" s="79"/>
      <c r="Q4374" s="79"/>
      <c r="R4374" s="79"/>
      <c r="S4374" s="79"/>
      <c r="T4374" s="79"/>
    </row>
    <row r="4375" spans="2:20">
      <c r="B4375" s="79"/>
      <c r="C4375" s="79"/>
      <c r="D4375" s="79"/>
      <c r="E4375" s="79"/>
      <c r="F4375" s="79"/>
      <c r="G4375" s="79"/>
      <c r="H4375" s="79"/>
      <c r="I4375" s="79"/>
      <c r="J4375" s="79"/>
      <c r="K4375" s="79"/>
      <c r="L4375" s="79"/>
      <c r="M4375" s="79"/>
      <c r="N4375" s="79"/>
      <c r="O4375" s="79"/>
      <c r="P4375" s="79"/>
      <c r="Q4375" s="79"/>
      <c r="R4375" s="79"/>
      <c r="S4375" s="79"/>
      <c r="T4375" s="79"/>
    </row>
    <row r="4376" spans="2:20">
      <c r="B4376" s="79"/>
      <c r="C4376" s="79"/>
      <c r="D4376" s="79"/>
      <c r="E4376" s="79"/>
      <c r="F4376" s="79"/>
      <c r="G4376" s="79"/>
      <c r="H4376" s="79"/>
      <c r="I4376" s="79"/>
      <c r="J4376" s="79"/>
      <c r="K4376" s="79"/>
      <c r="L4376" s="79"/>
      <c r="M4376" s="79"/>
      <c r="N4376" s="79"/>
      <c r="O4376" s="79"/>
      <c r="P4376" s="79"/>
      <c r="Q4376" s="79"/>
      <c r="R4376" s="79"/>
      <c r="S4376" s="79"/>
      <c r="T4376" s="79"/>
    </row>
    <row r="4377" spans="2:20">
      <c r="B4377" s="79"/>
      <c r="C4377" s="79"/>
      <c r="D4377" s="79"/>
      <c r="E4377" s="79"/>
      <c r="F4377" s="79"/>
      <c r="G4377" s="79"/>
      <c r="H4377" s="79"/>
      <c r="I4377" s="79"/>
      <c r="J4377" s="79"/>
      <c r="K4377" s="79"/>
      <c r="L4377" s="79"/>
      <c r="M4377" s="79"/>
      <c r="N4377" s="79"/>
      <c r="O4377" s="79"/>
      <c r="P4377" s="79"/>
      <c r="Q4377" s="79"/>
      <c r="R4377" s="79"/>
      <c r="S4377" s="79"/>
      <c r="T4377" s="79"/>
    </row>
    <row r="4378" spans="2:20">
      <c r="B4378" s="79"/>
      <c r="C4378" s="79"/>
      <c r="D4378" s="79"/>
      <c r="E4378" s="79"/>
      <c r="F4378" s="79"/>
      <c r="G4378" s="79"/>
      <c r="H4378" s="79"/>
      <c r="I4378" s="79"/>
      <c r="J4378" s="79"/>
      <c r="K4378" s="79"/>
      <c r="L4378" s="79"/>
      <c r="M4378" s="79"/>
      <c r="N4378" s="79"/>
      <c r="O4378" s="79"/>
      <c r="P4378" s="79"/>
      <c r="Q4378" s="79"/>
      <c r="R4378" s="79"/>
      <c r="S4378" s="79"/>
      <c r="T4378" s="79"/>
    </row>
    <row r="4379" spans="2:20">
      <c r="B4379" s="79"/>
      <c r="C4379" s="79"/>
      <c r="D4379" s="79"/>
      <c r="E4379" s="79"/>
      <c r="F4379" s="79"/>
      <c r="G4379" s="79"/>
      <c r="H4379" s="79"/>
      <c r="I4379" s="79"/>
      <c r="J4379" s="79"/>
      <c r="K4379" s="79"/>
      <c r="L4379" s="79"/>
      <c r="M4379" s="79"/>
      <c r="N4379" s="79"/>
      <c r="O4379" s="79"/>
      <c r="P4379" s="79"/>
      <c r="Q4379" s="79"/>
      <c r="R4379" s="79"/>
      <c r="S4379" s="79"/>
      <c r="T4379" s="79"/>
    </row>
    <row r="4380" spans="2:20">
      <c r="B4380" s="79"/>
      <c r="C4380" s="79"/>
      <c r="D4380" s="79"/>
      <c r="E4380" s="79"/>
      <c r="F4380" s="79"/>
      <c r="G4380" s="79"/>
      <c r="H4380" s="79"/>
      <c r="I4380" s="79"/>
      <c r="J4380" s="79"/>
      <c r="K4380" s="79"/>
      <c r="L4380" s="79"/>
      <c r="M4380" s="79"/>
      <c r="N4380" s="79"/>
      <c r="O4380" s="79"/>
      <c r="P4380" s="79"/>
      <c r="Q4380" s="79"/>
      <c r="R4380" s="79"/>
      <c r="S4380" s="79"/>
      <c r="T4380" s="79"/>
    </row>
    <row r="4381" spans="2:20">
      <c r="B4381" s="79"/>
      <c r="C4381" s="79"/>
      <c r="D4381" s="79"/>
      <c r="E4381" s="79"/>
      <c r="F4381" s="79"/>
      <c r="G4381" s="79"/>
      <c r="H4381" s="79"/>
      <c r="I4381" s="79"/>
      <c r="J4381" s="79"/>
      <c r="K4381" s="79"/>
      <c r="L4381" s="79"/>
      <c r="M4381" s="79"/>
      <c r="N4381" s="79"/>
      <c r="O4381" s="79"/>
      <c r="P4381" s="79"/>
      <c r="Q4381" s="79"/>
      <c r="R4381" s="79"/>
      <c r="S4381" s="79"/>
      <c r="T4381" s="79"/>
    </row>
    <row r="4382" spans="2:20">
      <c r="B4382" s="79"/>
      <c r="C4382" s="79"/>
      <c r="D4382" s="79"/>
      <c r="E4382" s="79"/>
      <c r="F4382" s="79"/>
      <c r="G4382" s="79"/>
      <c r="H4382" s="79"/>
      <c r="I4382" s="79"/>
      <c r="J4382" s="79"/>
      <c r="K4382" s="79"/>
      <c r="L4382" s="79"/>
      <c r="M4382" s="79"/>
      <c r="N4382" s="79"/>
      <c r="O4382" s="79"/>
      <c r="P4382" s="79"/>
      <c r="Q4382" s="79"/>
      <c r="R4382" s="79"/>
      <c r="S4382" s="79"/>
      <c r="T4382" s="79"/>
    </row>
    <row r="4383" spans="2:20">
      <c r="B4383" s="79"/>
      <c r="C4383" s="79"/>
      <c r="D4383" s="79"/>
      <c r="E4383" s="79"/>
      <c r="F4383" s="79"/>
      <c r="G4383" s="79"/>
      <c r="H4383" s="79"/>
      <c r="I4383" s="79"/>
      <c r="J4383" s="79"/>
      <c r="K4383" s="79"/>
      <c r="L4383" s="79"/>
      <c r="M4383" s="79"/>
      <c r="N4383" s="79"/>
      <c r="O4383" s="79"/>
      <c r="P4383" s="79"/>
      <c r="Q4383" s="79"/>
      <c r="R4383" s="79"/>
      <c r="S4383" s="79"/>
      <c r="T4383" s="79"/>
    </row>
    <row r="4384" spans="2:20">
      <c r="B4384" s="79"/>
      <c r="C4384" s="79"/>
      <c r="D4384" s="79"/>
      <c r="E4384" s="79"/>
      <c r="F4384" s="79"/>
      <c r="G4384" s="79"/>
      <c r="H4384" s="79"/>
      <c r="I4384" s="79"/>
      <c r="J4384" s="79"/>
      <c r="K4384" s="79"/>
      <c r="L4384" s="79"/>
      <c r="M4384" s="79"/>
      <c r="N4384" s="79"/>
      <c r="O4384" s="79"/>
      <c r="P4384" s="79"/>
      <c r="Q4384" s="79"/>
      <c r="R4384" s="79"/>
      <c r="S4384" s="79"/>
      <c r="T4384" s="79"/>
    </row>
    <row r="4385" spans="2:20">
      <c r="B4385" s="79"/>
      <c r="C4385" s="79"/>
      <c r="D4385" s="79"/>
      <c r="E4385" s="79"/>
      <c r="F4385" s="79"/>
      <c r="G4385" s="79"/>
      <c r="H4385" s="79"/>
      <c r="I4385" s="79"/>
      <c r="J4385" s="79"/>
      <c r="K4385" s="79"/>
      <c r="L4385" s="79"/>
      <c r="M4385" s="79"/>
      <c r="N4385" s="79"/>
      <c r="O4385" s="79"/>
      <c r="P4385" s="79"/>
      <c r="Q4385" s="79"/>
      <c r="R4385" s="79"/>
      <c r="S4385" s="79"/>
      <c r="T4385" s="79"/>
    </row>
    <row r="4386" spans="2:20">
      <c r="B4386" s="79"/>
      <c r="C4386" s="79"/>
      <c r="D4386" s="79"/>
      <c r="E4386" s="79"/>
      <c r="F4386" s="79"/>
      <c r="G4386" s="79"/>
      <c r="H4386" s="79"/>
      <c r="I4386" s="79"/>
      <c r="J4386" s="79"/>
      <c r="K4386" s="79"/>
      <c r="L4386" s="79"/>
      <c r="M4386" s="79"/>
      <c r="N4386" s="79"/>
      <c r="O4386" s="79"/>
      <c r="P4386" s="79"/>
      <c r="Q4386" s="79"/>
      <c r="R4386" s="79"/>
      <c r="S4386" s="79"/>
      <c r="T4386" s="79"/>
    </row>
    <row r="4387" spans="2:20">
      <c r="B4387" s="79"/>
      <c r="C4387" s="79"/>
      <c r="D4387" s="79"/>
      <c r="E4387" s="79"/>
      <c r="F4387" s="79"/>
      <c r="G4387" s="79"/>
      <c r="H4387" s="79"/>
      <c r="I4387" s="79"/>
      <c r="J4387" s="79"/>
      <c r="K4387" s="79"/>
      <c r="L4387" s="79"/>
      <c r="M4387" s="79"/>
      <c r="N4387" s="79"/>
      <c r="O4387" s="79"/>
      <c r="P4387" s="79"/>
      <c r="Q4387" s="79"/>
      <c r="R4387" s="79"/>
      <c r="S4387" s="79"/>
      <c r="T4387" s="79"/>
    </row>
    <row r="4388" spans="2:20">
      <c r="B4388" s="79"/>
      <c r="C4388" s="79"/>
      <c r="D4388" s="79"/>
      <c r="E4388" s="79"/>
      <c r="F4388" s="79"/>
      <c r="G4388" s="79"/>
      <c r="H4388" s="79"/>
      <c r="I4388" s="79"/>
      <c r="J4388" s="79"/>
      <c r="K4388" s="79"/>
      <c r="L4388" s="79"/>
      <c r="M4388" s="79"/>
      <c r="N4388" s="79"/>
      <c r="O4388" s="79"/>
      <c r="P4388" s="79"/>
      <c r="Q4388" s="79"/>
      <c r="R4388" s="79"/>
      <c r="S4388" s="79"/>
      <c r="T4388" s="79"/>
    </row>
    <row r="4389" spans="2:20">
      <c r="B4389" s="79"/>
      <c r="C4389" s="79"/>
      <c r="D4389" s="79"/>
      <c r="E4389" s="79"/>
      <c r="F4389" s="79"/>
      <c r="G4389" s="79"/>
      <c r="H4389" s="79"/>
      <c r="I4389" s="79"/>
      <c r="J4389" s="79"/>
      <c r="K4389" s="79"/>
      <c r="L4389" s="79"/>
      <c r="M4389" s="79"/>
      <c r="N4389" s="79"/>
      <c r="O4389" s="79"/>
      <c r="P4389" s="79"/>
      <c r="Q4389" s="79"/>
      <c r="R4389" s="79"/>
      <c r="S4389" s="79"/>
      <c r="T4389" s="79"/>
    </row>
    <row r="4390" spans="2:20">
      <c r="B4390" s="79"/>
      <c r="C4390" s="79"/>
      <c r="D4390" s="79"/>
      <c r="E4390" s="79"/>
      <c r="F4390" s="79"/>
      <c r="G4390" s="79"/>
      <c r="H4390" s="79"/>
      <c r="I4390" s="79"/>
      <c r="J4390" s="79"/>
      <c r="K4390" s="79"/>
      <c r="L4390" s="79"/>
      <c r="M4390" s="79"/>
      <c r="N4390" s="79"/>
      <c r="O4390" s="79"/>
      <c r="P4390" s="79"/>
      <c r="Q4390" s="79"/>
      <c r="R4390" s="79"/>
      <c r="S4390" s="79"/>
      <c r="T4390" s="79"/>
    </row>
    <row r="4391" spans="2:20">
      <c r="B4391" s="79"/>
      <c r="C4391" s="79"/>
      <c r="D4391" s="79"/>
      <c r="E4391" s="79"/>
      <c r="F4391" s="79"/>
      <c r="G4391" s="79"/>
      <c r="H4391" s="79"/>
      <c r="I4391" s="79"/>
      <c r="J4391" s="79"/>
      <c r="K4391" s="79"/>
      <c r="L4391" s="79"/>
      <c r="M4391" s="79"/>
      <c r="N4391" s="79"/>
      <c r="O4391" s="79"/>
      <c r="P4391" s="79"/>
      <c r="Q4391" s="79"/>
      <c r="R4391" s="79"/>
      <c r="S4391" s="79"/>
      <c r="T4391" s="79"/>
    </row>
    <row r="4392" spans="2:20">
      <c r="B4392" s="79"/>
      <c r="C4392" s="79"/>
      <c r="D4392" s="79"/>
      <c r="E4392" s="79"/>
      <c r="F4392" s="79"/>
      <c r="G4392" s="79"/>
      <c r="H4392" s="79"/>
      <c r="I4392" s="79"/>
      <c r="J4392" s="79"/>
      <c r="K4392" s="79"/>
      <c r="L4392" s="79"/>
      <c r="M4392" s="79"/>
      <c r="N4392" s="79"/>
      <c r="O4392" s="79"/>
      <c r="P4392" s="79"/>
      <c r="Q4392" s="79"/>
      <c r="R4392" s="79"/>
      <c r="S4392" s="79"/>
      <c r="T4392" s="79"/>
    </row>
    <row r="4393" spans="2:20">
      <c r="B4393" s="79"/>
      <c r="C4393" s="79"/>
      <c r="D4393" s="79"/>
      <c r="E4393" s="79"/>
      <c r="F4393" s="79"/>
      <c r="G4393" s="79"/>
      <c r="H4393" s="79"/>
      <c r="I4393" s="79"/>
      <c r="J4393" s="79"/>
      <c r="K4393" s="79"/>
      <c r="L4393" s="79"/>
      <c r="M4393" s="79"/>
      <c r="N4393" s="79"/>
      <c r="O4393" s="79"/>
      <c r="P4393" s="79"/>
      <c r="Q4393" s="79"/>
      <c r="R4393" s="79"/>
      <c r="S4393" s="79"/>
      <c r="T4393" s="79"/>
    </row>
    <row r="4394" spans="2:20">
      <c r="B4394" s="79"/>
      <c r="C4394" s="79"/>
      <c r="D4394" s="79"/>
      <c r="E4394" s="79"/>
      <c r="F4394" s="79"/>
      <c r="G4394" s="79"/>
      <c r="H4394" s="79"/>
      <c r="I4394" s="79"/>
      <c r="J4394" s="79"/>
      <c r="K4394" s="79"/>
      <c r="L4394" s="79"/>
      <c r="M4394" s="79"/>
      <c r="N4394" s="79"/>
      <c r="O4394" s="79"/>
      <c r="P4394" s="79"/>
      <c r="Q4394" s="79"/>
      <c r="R4394" s="79"/>
      <c r="S4394" s="79"/>
      <c r="T4394" s="79"/>
    </row>
    <row r="4395" spans="2:20">
      <c r="B4395" s="79"/>
      <c r="C4395" s="79"/>
      <c r="D4395" s="79"/>
      <c r="E4395" s="79"/>
      <c r="F4395" s="79"/>
      <c r="G4395" s="79"/>
      <c r="H4395" s="79"/>
      <c r="I4395" s="79"/>
      <c r="J4395" s="79"/>
      <c r="K4395" s="79"/>
      <c r="L4395" s="79"/>
      <c r="M4395" s="79"/>
      <c r="N4395" s="79"/>
      <c r="O4395" s="79"/>
      <c r="P4395" s="79"/>
      <c r="Q4395" s="79"/>
      <c r="R4395" s="79"/>
      <c r="S4395" s="79"/>
      <c r="T4395" s="79"/>
    </row>
    <row r="4396" spans="2:20">
      <c r="B4396" s="79"/>
      <c r="C4396" s="79"/>
      <c r="D4396" s="79"/>
      <c r="E4396" s="79"/>
      <c r="F4396" s="79"/>
      <c r="G4396" s="79"/>
      <c r="H4396" s="79"/>
      <c r="I4396" s="79"/>
      <c r="J4396" s="79"/>
      <c r="K4396" s="79"/>
      <c r="L4396" s="79"/>
      <c r="M4396" s="79"/>
      <c r="N4396" s="79"/>
      <c r="O4396" s="79"/>
      <c r="P4396" s="79"/>
      <c r="Q4396" s="79"/>
      <c r="R4396" s="79"/>
      <c r="S4396" s="79"/>
      <c r="T4396" s="79"/>
    </row>
    <row r="4397" spans="2:20">
      <c r="B4397" s="79"/>
      <c r="C4397" s="79"/>
      <c r="D4397" s="79"/>
      <c r="E4397" s="79"/>
      <c r="F4397" s="79"/>
      <c r="G4397" s="79"/>
      <c r="H4397" s="79"/>
      <c r="I4397" s="79"/>
      <c r="J4397" s="79"/>
      <c r="K4397" s="79"/>
      <c r="L4397" s="79"/>
      <c r="M4397" s="79"/>
      <c r="N4397" s="79"/>
      <c r="O4397" s="79"/>
      <c r="P4397" s="79"/>
      <c r="Q4397" s="79"/>
      <c r="R4397" s="79"/>
      <c r="S4397" s="79"/>
      <c r="T4397" s="79"/>
    </row>
    <row r="4398" spans="2:20">
      <c r="B4398" s="79"/>
      <c r="C4398" s="79"/>
      <c r="D4398" s="79"/>
      <c r="E4398" s="79"/>
      <c r="F4398" s="79"/>
      <c r="G4398" s="79"/>
      <c r="H4398" s="79"/>
      <c r="I4398" s="79"/>
      <c r="J4398" s="79"/>
      <c r="K4398" s="79"/>
      <c r="L4398" s="79"/>
      <c r="M4398" s="79"/>
      <c r="N4398" s="79"/>
      <c r="O4398" s="79"/>
      <c r="P4398" s="79"/>
      <c r="Q4398" s="79"/>
      <c r="R4398" s="79"/>
      <c r="S4398" s="79"/>
      <c r="T4398" s="79"/>
    </row>
    <row r="4399" spans="2:20">
      <c r="B4399" s="79"/>
      <c r="C4399" s="79"/>
      <c r="D4399" s="79"/>
      <c r="E4399" s="79"/>
      <c r="F4399" s="79"/>
      <c r="G4399" s="79"/>
      <c r="H4399" s="79"/>
      <c r="I4399" s="79"/>
      <c r="J4399" s="79"/>
      <c r="K4399" s="79"/>
      <c r="L4399" s="79"/>
      <c r="M4399" s="79"/>
      <c r="N4399" s="79"/>
      <c r="O4399" s="79"/>
      <c r="P4399" s="79"/>
      <c r="Q4399" s="79"/>
      <c r="R4399" s="79"/>
      <c r="S4399" s="79"/>
      <c r="T4399" s="79"/>
    </row>
    <row r="4400" spans="2:20">
      <c r="B4400" s="79"/>
      <c r="C4400" s="79"/>
      <c r="D4400" s="79"/>
      <c r="E4400" s="79"/>
      <c r="F4400" s="79"/>
      <c r="G4400" s="79"/>
      <c r="H4400" s="79"/>
      <c r="I4400" s="79"/>
      <c r="J4400" s="79"/>
      <c r="K4400" s="79"/>
      <c r="L4400" s="79"/>
      <c r="M4400" s="79"/>
      <c r="N4400" s="79"/>
      <c r="O4400" s="79"/>
      <c r="P4400" s="79"/>
      <c r="Q4400" s="79"/>
      <c r="R4400" s="79"/>
      <c r="S4400" s="79"/>
      <c r="T4400" s="79"/>
    </row>
    <row r="4401" spans="2:20">
      <c r="B4401" s="79"/>
      <c r="C4401" s="79"/>
      <c r="D4401" s="79"/>
      <c r="E4401" s="79"/>
      <c r="F4401" s="79"/>
      <c r="G4401" s="79"/>
      <c r="H4401" s="79"/>
      <c r="I4401" s="79"/>
      <c r="J4401" s="79"/>
      <c r="K4401" s="79"/>
      <c r="L4401" s="79"/>
      <c r="M4401" s="79"/>
      <c r="N4401" s="79"/>
      <c r="O4401" s="79"/>
      <c r="P4401" s="79"/>
      <c r="Q4401" s="79"/>
      <c r="R4401" s="79"/>
      <c r="S4401" s="79"/>
      <c r="T4401" s="79"/>
    </row>
    <row r="4402" spans="2:20">
      <c r="B4402" s="79"/>
      <c r="C4402" s="79"/>
      <c r="D4402" s="79"/>
      <c r="E4402" s="79"/>
      <c r="F4402" s="79"/>
      <c r="G4402" s="79"/>
      <c r="H4402" s="79"/>
      <c r="I4402" s="79"/>
      <c r="J4402" s="79"/>
      <c r="K4402" s="79"/>
      <c r="L4402" s="79"/>
      <c r="M4402" s="79"/>
      <c r="N4402" s="79"/>
      <c r="O4402" s="79"/>
      <c r="P4402" s="79"/>
      <c r="Q4402" s="79"/>
      <c r="R4402" s="79"/>
      <c r="S4402" s="79"/>
      <c r="T4402" s="79"/>
    </row>
    <row r="4403" spans="2:20">
      <c r="B4403" s="79"/>
      <c r="C4403" s="79"/>
      <c r="D4403" s="79"/>
      <c r="E4403" s="79"/>
      <c r="F4403" s="79"/>
      <c r="G4403" s="79"/>
      <c r="H4403" s="79"/>
      <c r="I4403" s="79"/>
      <c r="J4403" s="79"/>
      <c r="K4403" s="79"/>
      <c r="L4403" s="79"/>
      <c r="M4403" s="79"/>
      <c r="N4403" s="79"/>
      <c r="O4403" s="79"/>
      <c r="P4403" s="79"/>
      <c r="Q4403" s="79"/>
      <c r="R4403" s="79"/>
      <c r="S4403" s="79"/>
      <c r="T4403" s="79"/>
    </row>
    <row r="4404" spans="2:20">
      <c r="B4404" s="79"/>
      <c r="C4404" s="79"/>
      <c r="D4404" s="79"/>
      <c r="E4404" s="79"/>
      <c r="F4404" s="79"/>
      <c r="G4404" s="79"/>
      <c r="H4404" s="79"/>
      <c r="I4404" s="79"/>
      <c r="J4404" s="79"/>
      <c r="K4404" s="79"/>
      <c r="L4404" s="79"/>
      <c r="M4404" s="79"/>
      <c r="N4404" s="79"/>
      <c r="O4404" s="79"/>
      <c r="P4404" s="79"/>
      <c r="Q4404" s="79"/>
      <c r="R4404" s="79"/>
      <c r="S4404" s="79"/>
      <c r="T4404" s="79"/>
    </row>
    <row r="4405" spans="2:20">
      <c r="B4405" s="79"/>
      <c r="C4405" s="79"/>
      <c r="D4405" s="79"/>
      <c r="E4405" s="79"/>
      <c r="F4405" s="79"/>
      <c r="G4405" s="79"/>
      <c r="H4405" s="79"/>
      <c r="I4405" s="79"/>
      <c r="J4405" s="79"/>
      <c r="K4405" s="79"/>
      <c r="L4405" s="79"/>
      <c r="M4405" s="79"/>
      <c r="N4405" s="79"/>
      <c r="O4405" s="79"/>
      <c r="P4405" s="79"/>
      <c r="Q4405" s="79"/>
      <c r="R4405" s="79"/>
      <c r="S4405" s="79"/>
      <c r="T4405" s="79"/>
    </row>
    <row r="4406" spans="2:20">
      <c r="B4406" s="79"/>
      <c r="C4406" s="79"/>
      <c r="D4406" s="79"/>
      <c r="E4406" s="79"/>
      <c r="F4406" s="79"/>
      <c r="G4406" s="79"/>
      <c r="H4406" s="79"/>
      <c r="I4406" s="79"/>
      <c r="J4406" s="79"/>
      <c r="K4406" s="79"/>
      <c r="L4406" s="79"/>
      <c r="M4406" s="79"/>
      <c r="N4406" s="79"/>
      <c r="O4406" s="79"/>
      <c r="P4406" s="79"/>
      <c r="Q4406" s="79"/>
      <c r="R4406" s="79"/>
      <c r="S4406" s="79"/>
      <c r="T4406" s="79"/>
    </row>
    <row r="4407" spans="2:20">
      <c r="B4407" s="79"/>
      <c r="C4407" s="79"/>
      <c r="D4407" s="79"/>
      <c r="E4407" s="79"/>
      <c r="F4407" s="79"/>
      <c r="G4407" s="79"/>
      <c r="H4407" s="79"/>
      <c r="I4407" s="79"/>
      <c r="J4407" s="79"/>
      <c r="K4407" s="79"/>
      <c r="L4407" s="79"/>
      <c r="M4407" s="79"/>
      <c r="N4407" s="79"/>
      <c r="O4407" s="79"/>
      <c r="P4407" s="79"/>
      <c r="Q4407" s="79"/>
      <c r="R4407" s="79"/>
      <c r="S4407" s="79"/>
      <c r="T4407" s="79"/>
    </row>
    <row r="4408" spans="2:20">
      <c r="B4408" s="79"/>
      <c r="C4408" s="79"/>
      <c r="D4408" s="79"/>
      <c r="E4408" s="79"/>
      <c r="F4408" s="79"/>
      <c r="G4408" s="79"/>
      <c r="H4408" s="79"/>
      <c r="I4408" s="79"/>
      <c r="J4408" s="79"/>
      <c r="K4408" s="79"/>
      <c r="L4408" s="79"/>
      <c r="M4408" s="79"/>
      <c r="N4408" s="79"/>
      <c r="O4408" s="79"/>
      <c r="P4408" s="79"/>
      <c r="Q4408" s="79"/>
      <c r="R4408" s="79"/>
      <c r="S4408" s="79"/>
      <c r="T4408" s="79"/>
    </row>
    <row r="4409" spans="2:20">
      <c r="B4409" s="79"/>
      <c r="C4409" s="79"/>
      <c r="D4409" s="79"/>
      <c r="E4409" s="79"/>
      <c r="F4409" s="79"/>
      <c r="G4409" s="79"/>
      <c r="H4409" s="79"/>
      <c r="I4409" s="79"/>
      <c r="J4409" s="79"/>
      <c r="K4409" s="79"/>
      <c r="L4409" s="79"/>
      <c r="M4409" s="79"/>
      <c r="N4409" s="79"/>
      <c r="O4409" s="79"/>
      <c r="P4409" s="79"/>
      <c r="Q4409" s="79"/>
      <c r="R4409" s="79"/>
      <c r="S4409" s="79"/>
      <c r="T4409" s="79"/>
    </row>
    <row r="4410" spans="2:20">
      <c r="B4410" s="79"/>
      <c r="C4410" s="79"/>
      <c r="D4410" s="79"/>
      <c r="E4410" s="79"/>
      <c r="F4410" s="79"/>
      <c r="G4410" s="79"/>
      <c r="H4410" s="79"/>
      <c r="I4410" s="79"/>
      <c r="J4410" s="79"/>
      <c r="K4410" s="79"/>
      <c r="L4410" s="79"/>
      <c r="M4410" s="79"/>
      <c r="N4410" s="79"/>
      <c r="O4410" s="79"/>
      <c r="P4410" s="79"/>
      <c r="Q4410" s="79"/>
      <c r="R4410" s="79"/>
      <c r="S4410" s="79"/>
      <c r="T4410" s="79"/>
    </row>
    <row r="4411" spans="2:20">
      <c r="B4411" s="79"/>
      <c r="C4411" s="79"/>
      <c r="D4411" s="79"/>
      <c r="E4411" s="79"/>
      <c r="F4411" s="79"/>
      <c r="G4411" s="79"/>
      <c r="H4411" s="79"/>
      <c r="I4411" s="79"/>
      <c r="J4411" s="79"/>
      <c r="K4411" s="79"/>
      <c r="L4411" s="79"/>
      <c r="M4411" s="79"/>
      <c r="N4411" s="79"/>
      <c r="O4411" s="79"/>
      <c r="P4411" s="79"/>
      <c r="Q4411" s="79"/>
      <c r="R4411" s="79"/>
      <c r="S4411" s="79"/>
      <c r="T4411" s="79"/>
    </row>
    <row r="4412" spans="2:20">
      <c r="B4412" s="79"/>
      <c r="C4412" s="79"/>
      <c r="D4412" s="79"/>
      <c r="E4412" s="79"/>
      <c r="F4412" s="79"/>
      <c r="G4412" s="79"/>
      <c r="H4412" s="79"/>
      <c r="I4412" s="79"/>
      <c r="J4412" s="79"/>
      <c r="K4412" s="79"/>
      <c r="L4412" s="79"/>
      <c r="M4412" s="79"/>
      <c r="N4412" s="79"/>
      <c r="O4412" s="79"/>
      <c r="P4412" s="79"/>
      <c r="Q4412" s="79"/>
      <c r="R4412" s="79"/>
      <c r="S4412" s="79"/>
      <c r="T4412" s="79"/>
    </row>
    <row r="4413" spans="2:20">
      <c r="B4413" s="79"/>
      <c r="C4413" s="79"/>
      <c r="D4413" s="79"/>
      <c r="E4413" s="79"/>
      <c r="F4413" s="79"/>
      <c r="G4413" s="79"/>
      <c r="H4413" s="79"/>
      <c r="I4413" s="79"/>
      <c r="J4413" s="79"/>
      <c r="K4413" s="79"/>
      <c r="L4413" s="79"/>
      <c r="M4413" s="79"/>
      <c r="N4413" s="79"/>
      <c r="O4413" s="79"/>
      <c r="P4413" s="79"/>
      <c r="Q4413" s="79"/>
      <c r="R4413" s="79"/>
      <c r="S4413" s="79"/>
      <c r="T4413" s="79"/>
    </row>
    <row r="4414" spans="2:20">
      <c r="B4414" s="79"/>
      <c r="C4414" s="79"/>
      <c r="D4414" s="79"/>
      <c r="E4414" s="79"/>
      <c r="F4414" s="79"/>
      <c r="G4414" s="79"/>
      <c r="H4414" s="79"/>
      <c r="I4414" s="79"/>
      <c r="J4414" s="79"/>
      <c r="K4414" s="79"/>
      <c r="L4414" s="79"/>
      <c r="M4414" s="79"/>
      <c r="N4414" s="79"/>
      <c r="O4414" s="79"/>
      <c r="P4414" s="79"/>
      <c r="Q4414" s="79"/>
      <c r="R4414" s="79"/>
      <c r="S4414" s="79"/>
      <c r="T4414" s="79"/>
    </row>
    <row r="4415" spans="2:20">
      <c r="B4415" s="79"/>
      <c r="C4415" s="79"/>
      <c r="D4415" s="79"/>
      <c r="E4415" s="79"/>
      <c r="F4415" s="79"/>
      <c r="G4415" s="79"/>
      <c r="H4415" s="79"/>
      <c r="I4415" s="79"/>
      <c r="J4415" s="79"/>
      <c r="K4415" s="79"/>
      <c r="L4415" s="79"/>
      <c r="M4415" s="79"/>
      <c r="N4415" s="79"/>
      <c r="O4415" s="79"/>
      <c r="P4415" s="79"/>
      <c r="Q4415" s="79"/>
      <c r="R4415" s="79"/>
      <c r="S4415" s="79"/>
      <c r="T4415" s="79"/>
    </row>
    <row r="4416" spans="2:20">
      <c r="B4416" s="79"/>
      <c r="C4416" s="79"/>
      <c r="D4416" s="79"/>
      <c r="E4416" s="79"/>
      <c r="F4416" s="79"/>
      <c r="G4416" s="79"/>
      <c r="H4416" s="79"/>
      <c r="I4416" s="79"/>
      <c r="J4416" s="79"/>
      <c r="K4416" s="79"/>
      <c r="L4416" s="79"/>
      <c r="M4416" s="79"/>
      <c r="N4416" s="79"/>
      <c r="O4416" s="79"/>
      <c r="P4416" s="79"/>
      <c r="Q4416" s="79"/>
      <c r="R4416" s="79"/>
      <c r="S4416" s="79"/>
      <c r="T4416" s="79"/>
    </row>
    <row r="4417" spans="2:20">
      <c r="B4417" s="79"/>
      <c r="C4417" s="79"/>
      <c r="D4417" s="79"/>
      <c r="E4417" s="79"/>
      <c r="F4417" s="79"/>
      <c r="G4417" s="79"/>
      <c r="H4417" s="79"/>
      <c r="I4417" s="79"/>
      <c r="J4417" s="79"/>
      <c r="K4417" s="79"/>
      <c r="L4417" s="79"/>
      <c r="M4417" s="79"/>
      <c r="N4417" s="79"/>
      <c r="O4417" s="79"/>
      <c r="P4417" s="79"/>
      <c r="Q4417" s="79"/>
      <c r="R4417" s="79"/>
      <c r="S4417" s="79"/>
      <c r="T4417" s="79"/>
    </row>
    <row r="4418" spans="2:20">
      <c r="B4418" s="79"/>
      <c r="C4418" s="79"/>
      <c r="D4418" s="79"/>
      <c r="E4418" s="79"/>
      <c r="F4418" s="79"/>
      <c r="G4418" s="79"/>
      <c r="H4418" s="79"/>
      <c r="I4418" s="79"/>
      <c r="J4418" s="79"/>
      <c r="K4418" s="79"/>
      <c r="L4418" s="79"/>
      <c r="M4418" s="79"/>
      <c r="N4418" s="79"/>
      <c r="O4418" s="79"/>
      <c r="P4418" s="79"/>
      <c r="Q4418" s="79"/>
      <c r="R4418" s="79"/>
      <c r="S4418" s="79"/>
      <c r="T4418" s="79"/>
    </row>
    <row r="4419" spans="2:20">
      <c r="B4419" s="79"/>
      <c r="C4419" s="79"/>
      <c r="D4419" s="79"/>
      <c r="E4419" s="79"/>
      <c r="F4419" s="79"/>
      <c r="G4419" s="79"/>
      <c r="H4419" s="79"/>
      <c r="I4419" s="79"/>
      <c r="J4419" s="79"/>
      <c r="K4419" s="79"/>
      <c r="L4419" s="79"/>
      <c r="M4419" s="79"/>
      <c r="N4419" s="79"/>
      <c r="O4419" s="79"/>
      <c r="P4419" s="79"/>
      <c r="Q4419" s="79"/>
      <c r="R4419" s="79"/>
      <c r="S4419" s="79"/>
      <c r="T4419" s="79"/>
    </row>
    <row r="4420" spans="2:20">
      <c r="B4420" s="79"/>
      <c r="C4420" s="79"/>
      <c r="D4420" s="79"/>
      <c r="E4420" s="79"/>
      <c r="F4420" s="79"/>
      <c r="G4420" s="79"/>
      <c r="H4420" s="79"/>
      <c r="I4420" s="79"/>
      <c r="J4420" s="79"/>
      <c r="K4420" s="79"/>
      <c r="L4420" s="79"/>
      <c r="M4420" s="79"/>
      <c r="N4420" s="79"/>
      <c r="O4420" s="79"/>
      <c r="P4420" s="79"/>
      <c r="Q4420" s="79"/>
      <c r="R4420" s="79"/>
      <c r="S4420" s="79"/>
      <c r="T4420" s="79"/>
    </row>
    <row r="4421" spans="2:20">
      <c r="B4421" s="79"/>
      <c r="C4421" s="79"/>
      <c r="D4421" s="79"/>
      <c r="E4421" s="79"/>
      <c r="F4421" s="79"/>
      <c r="G4421" s="79"/>
      <c r="H4421" s="79"/>
      <c r="I4421" s="79"/>
      <c r="J4421" s="79"/>
      <c r="K4421" s="79"/>
      <c r="L4421" s="79"/>
      <c r="M4421" s="79"/>
      <c r="N4421" s="79"/>
      <c r="O4421" s="79"/>
      <c r="P4421" s="79"/>
      <c r="Q4421" s="79"/>
      <c r="R4421" s="79"/>
      <c r="S4421" s="79"/>
      <c r="T4421" s="79"/>
    </row>
    <row r="4422" spans="2:20">
      <c r="B4422" s="79"/>
      <c r="C4422" s="79"/>
      <c r="D4422" s="79"/>
      <c r="E4422" s="79"/>
      <c r="F4422" s="79"/>
      <c r="G4422" s="79"/>
      <c r="H4422" s="79"/>
      <c r="I4422" s="79"/>
      <c r="J4422" s="79"/>
      <c r="K4422" s="79"/>
      <c r="L4422" s="79"/>
      <c r="M4422" s="79"/>
      <c r="N4422" s="79"/>
      <c r="O4422" s="79"/>
      <c r="P4422" s="79"/>
      <c r="Q4422" s="79"/>
      <c r="R4422" s="79"/>
      <c r="S4422" s="79"/>
      <c r="T4422" s="79"/>
    </row>
    <row r="4423" spans="2:20">
      <c r="B4423" s="79"/>
      <c r="C4423" s="79"/>
      <c r="D4423" s="79"/>
      <c r="E4423" s="79"/>
      <c r="F4423" s="79"/>
      <c r="G4423" s="79"/>
      <c r="H4423" s="79"/>
      <c r="I4423" s="79"/>
      <c r="J4423" s="79"/>
      <c r="K4423" s="79"/>
      <c r="L4423" s="79"/>
      <c r="M4423" s="79"/>
      <c r="N4423" s="79"/>
      <c r="O4423" s="79"/>
      <c r="P4423" s="79"/>
      <c r="Q4423" s="79"/>
      <c r="R4423" s="79"/>
      <c r="S4423" s="79"/>
      <c r="T4423" s="79"/>
    </row>
    <row r="4424" spans="2:20">
      <c r="B4424" s="79"/>
      <c r="C4424" s="79"/>
      <c r="D4424" s="79"/>
      <c r="E4424" s="79"/>
      <c r="F4424" s="79"/>
      <c r="G4424" s="79"/>
      <c r="H4424" s="79"/>
      <c r="I4424" s="79"/>
      <c r="J4424" s="79"/>
      <c r="K4424" s="79"/>
      <c r="L4424" s="79"/>
      <c r="M4424" s="79"/>
      <c r="N4424" s="79"/>
      <c r="O4424" s="79"/>
      <c r="P4424" s="79"/>
      <c r="Q4424" s="79"/>
      <c r="R4424" s="79"/>
      <c r="S4424" s="79"/>
      <c r="T4424" s="79"/>
    </row>
    <row r="4425" spans="2:20">
      <c r="B4425" s="79"/>
      <c r="C4425" s="79"/>
      <c r="D4425" s="79"/>
      <c r="E4425" s="79"/>
      <c r="F4425" s="79"/>
      <c r="G4425" s="79"/>
      <c r="H4425" s="79"/>
      <c r="I4425" s="79"/>
      <c r="J4425" s="79"/>
      <c r="K4425" s="79"/>
      <c r="L4425" s="79"/>
      <c r="M4425" s="79"/>
      <c r="N4425" s="79"/>
      <c r="O4425" s="79"/>
      <c r="P4425" s="79"/>
      <c r="Q4425" s="79"/>
      <c r="R4425" s="79"/>
      <c r="S4425" s="79"/>
      <c r="T4425" s="79"/>
    </row>
    <row r="4426" spans="2:20">
      <c r="B4426" s="79"/>
      <c r="C4426" s="79"/>
      <c r="D4426" s="79"/>
      <c r="E4426" s="79"/>
      <c r="F4426" s="79"/>
      <c r="G4426" s="79"/>
      <c r="H4426" s="79"/>
      <c r="I4426" s="79"/>
      <c r="J4426" s="79"/>
      <c r="K4426" s="79"/>
      <c r="L4426" s="79"/>
      <c r="M4426" s="79"/>
      <c r="N4426" s="79"/>
      <c r="O4426" s="79"/>
      <c r="P4426" s="79"/>
      <c r="Q4426" s="79"/>
      <c r="R4426" s="79"/>
      <c r="S4426" s="79"/>
      <c r="T4426" s="79"/>
    </row>
    <row r="4427" spans="2:20">
      <c r="B4427" s="79"/>
      <c r="C4427" s="79"/>
      <c r="D4427" s="79"/>
      <c r="E4427" s="79"/>
      <c r="F4427" s="79"/>
      <c r="G4427" s="79"/>
      <c r="H4427" s="79"/>
      <c r="I4427" s="79"/>
      <c r="J4427" s="79"/>
      <c r="K4427" s="79"/>
      <c r="L4427" s="79"/>
      <c r="M4427" s="79"/>
      <c r="N4427" s="79"/>
      <c r="O4427" s="79"/>
      <c r="P4427" s="79"/>
      <c r="Q4427" s="79"/>
      <c r="R4427" s="79"/>
      <c r="S4427" s="79"/>
      <c r="T4427" s="79"/>
    </row>
    <row r="4428" spans="2:20">
      <c r="B4428" s="79"/>
      <c r="C4428" s="79"/>
      <c r="D4428" s="79"/>
      <c r="E4428" s="79"/>
      <c r="F4428" s="79"/>
      <c r="G4428" s="79"/>
      <c r="H4428" s="79"/>
      <c r="I4428" s="79"/>
      <c r="J4428" s="79"/>
      <c r="K4428" s="79"/>
      <c r="L4428" s="79"/>
      <c r="M4428" s="79"/>
      <c r="N4428" s="79"/>
      <c r="O4428" s="79"/>
      <c r="P4428" s="79"/>
      <c r="Q4428" s="79"/>
      <c r="R4428" s="79"/>
      <c r="S4428" s="79"/>
      <c r="T4428" s="79"/>
    </row>
    <row r="4429" spans="2:20">
      <c r="B4429" s="79"/>
      <c r="C4429" s="79"/>
      <c r="D4429" s="79"/>
      <c r="E4429" s="79"/>
      <c r="F4429" s="79"/>
      <c r="G4429" s="79"/>
      <c r="H4429" s="79"/>
      <c r="I4429" s="79"/>
      <c r="J4429" s="79"/>
      <c r="K4429" s="79"/>
      <c r="L4429" s="79"/>
      <c r="M4429" s="79"/>
      <c r="N4429" s="79"/>
      <c r="O4429" s="79"/>
      <c r="P4429" s="79"/>
      <c r="Q4429" s="79"/>
      <c r="R4429" s="79"/>
      <c r="S4429" s="79"/>
      <c r="T4429" s="79"/>
    </row>
    <row r="4430" spans="2:20">
      <c r="B4430" s="79"/>
      <c r="C4430" s="79"/>
      <c r="D4430" s="79"/>
      <c r="E4430" s="79"/>
      <c r="F4430" s="79"/>
      <c r="G4430" s="79"/>
      <c r="H4430" s="79"/>
      <c r="I4430" s="79"/>
      <c r="J4430" s="79"/>
      <c r="K4430" s="79"/>
      <c r="L4430" s="79"/>
      <c r="M4430" s="79"/>
      <c r="N4430" s="79"/>
      <c r="O4430" s="79"/>
      <c r="P4430" s="79"/>
      <c r="Q4430" s="79"/>
      <c r="R4430" s="79"/>
      <c r="S4430" s="79"/>
      <c r="T4430" s="79"/>
    </row>
    <row r="4431" spans="2:20">
      <c r="B4431" s="79"/>
      <c r="C4431" s="79"/>
      <c r="D4431" s="79"/>
      <c r="E4431" s="79"/>
      <c r="F4431" s="79"/>
      <c r="G4431" s="79"/>
      <c r="H4431" s="79"/>
      <c r="I4431" s="79"/>
      <c r="J4431" s="79"/>
      <c r="K4431" s="79"/>
      <c r="L4431" s="79"/>
      <c r="M4431" s="79"/>
      <c r="N4431" s="79"/>
      <c r="O4431" s="79"/>
      <c r="P4431" s="79"/>
      <c r="Q4431" s="79"/>
      <c r="R4431" s="79"/>
      <c r="S4431" s="79"/>
      <c r="T4431" s="79"/>
    </row>
    <row r="4432" spans="2:20">
      <c r="B4432" s="79"/>
      <c r="C4432" s="79"/>
      <c r="D4432" s="79"/>
      <c r="E4432" s="79"/>
      <c r="F4432" s="79"/>
      <c r="G4432" s="79"/>
      <c r="H4432" s="79"/>
      <c r="I4432" s="79"/>
      <c r="J4432" s="79"/>
      <c r="K4432" s="79"/>
      <c r="L4432" s="79"/>
      <c r="M4432" s="79"/>
      <c r="N4432" s="79"/>
      <c r="O4432" s="79"/>
      <c r="P4432" s="79"/>
      <c r="Q4432" s="79"/>
      <c r="R4432" s="79"/>
      <c r="S4432" s="79"/>
      <c r="T4432" s="79"/>
    </row>
    <row r="4433" spans="2:20">
      <c r="B4433" s="79"/>
      <c r="C4433" s="79"/>
      <c r="D4433" s="79"/>
      <c r="E4433" s="79"/>
      <c r="F4433" s="79"/>
      <c r="G4433" s="79"/>
      <c r="H4433" s="79"/>
      <c r="I4433" s="79"/>
      <c r="J4433" s="79"/>
      <c r="K4433" s="79"/>
      <c r="L4433" s="79"/>
      <c r="M4433" s="79"/>
      <c r="N4433" s="79"/>
      <c r="O4433" s="79"/>
      <c r="P4433" s="79"/>
      <c r="Q4433" s="79"/>
      <c r="R4433" s="79"/>
      <c r="S4433" s="79"/>
      <c r="T4433" s="79"/>
    </row>
    <row r="4434" spans="2:20">
      <c r="B4434" s="79"/>
      <c r="C4434" s="79"/>
      <c r="D4434" s="79"/>
      <c r="E4434" s="79"/>
      <c r="F4434" s="79"/>
      <c r="G4434" s="79"/>
      <c r="H4434" s="79"/>
      <c r="I4434" s="79"/>
      <c r="J4434" s="79"/>
      <c r="K4434" s="79"/>
      <c r="L4434" s="79"/>
      <c r="M4434" s="79"/>
      <c r="N4434" s="79"/>
      <c r="O4434" s="79"/>
      <c r="P4434" s="79"/>
      <c r="Q4434" s="79"/>
      <c r="R4434" s="79"/>
      <c r="S4434" s="79"/>
      <c r="T4434" s="79"/>
    </row>
    <row r="4435" spans="2:20">
      <c r="B4435" s="79"/>
      <c r="C4435" s="79"/>
      <c r="D4435" s="79"/>
      <c r="E4435" s="79"/>
      <c r="F4435" s="79"/>
      <c r="G4435" s="79"/>
      <c r="H4435" s="79"/>
      <c r="I4435" s="79"/>
      <c r="J4435" s="79"/>
      <c r="K4435" s="79"/>
      <c r="L4435" s="79"/>
      <c r="M4435" s="79"/>
      <c r="N4435" s="79"/>
      <c r="O4435" s="79"/>
      <c r="P4435" s="79"/>
      <c r="Q4435" s="79"/>
      <c r="R4435" s="79"/>
      <c r="S4435" s="79"/>
      <c r="T4435" s="79"/>
    </row>
    <row r="4436" spans="2:20">
      <c r="B4436" s="79"/>
      <c r="C4436" s="79"/>
      <c r="D4436" s="79"/>
      <c r="E4436" s="79"/>
      <c r="F4436" s="79"/>
      <c r="G4436" s="79"/>
      <c r="H4436" s="79"/>
      <c r="I4436" s="79"/>
      <c r="J4436" s="79"/>
      <c r="K4436" s="79"/>
      <c r="L4436" s="79"/>
      <c r="M4436" s="79"/>
      <c r="N4436" s="79"/>
      <c r="O4436" s="79"/>
      <c r="P4436" s="79"/>
      <c r="Q4436" s="79"/>
      <c r="R4436" s="79"/>
      <c r="S4436" s="79"/>
      <c r="T4436" s="79"/>
    </row>
    <row r="4437" spans="2:20">
      <c r="B4437" s="79"/>
      <c r="C4437" s="79"/>
      <c r="D4437" s="79"/>
      <c r="E4437" s="79"/>
      <c r="F4437" s="79"/>
      <c r="G4437" s="79"/>
      <c r="H4437" s="79"/>
      <c r="I4437" s="79"/>
      <c r="J4437" s="79"/>
      <c r="K4437" s="79"/>
      <c r="L4437" s="79"/>
      <c r="M4437" s="79"/>
      <c r="N4437" s="79"/>
      <c r="O4437" s="79"/>
      <c r="P4437" s="79"/>
      <c r="Q4437" s="79"/>
      <c r="R4437" s="79"/>
      <c r="S4437" s="79"/>
      <c r="T4437" s="79"/>
    </row>
    <row r="4438" spans="2:20">
      <c r="B4438" s="79"/>
      <c r="C4438" s="79"/>
      <c r="D4438" s="79"/>
      <c r="E4438" s="79"/>
      <c r="F4438" s="79"/>
      <c r="G4438" s="79"/>
      <c r="H4438" s="79"/>
      <c r="I4438" s="79"/>
      <c r="J4438" s="79"/>
      <c r="K4438" s="79"/>
      <c r="L4438" s="79"/>
      <c r="M4438" s="79"/>
      <c r="N4438" s="79"/>
      <c r="O4438" s="79"/>
      <c r="P4438" s="79"/>
      <c r="Q4438" s="79"/>
      <c r="R4438" s="79"/>
      <c r="S4438" s="79"/>
      <c r="T4438" s="79"/>
    </row>
    <row r="4439" spans="2:20">
      <c r="B4439" s="79"/>
      <c r="C4439" s="79"/>
      <c r="D4439" s="79"/>
      <c r="E4439" s="79"/>
      <c r="F4439" s="79"/>
      <c r="G4439" s="79"/>
      <c r="H4439" s="79"/>
      <c r="I4439" s="79"/>
      <c r="J4439" s="79"/>
      <c r="K4439" s="79"/>
      <c r="L4439" s="79"/>
      <c r="M4439" s="79"/>
      <c r="N4439" s="79"/>
      <c r="O4439" s="79"/>
      <c r="P4439" s="79"/>
      <c r="Q4439" s="79"/>
      <c r="R4439" s="79"/>
      <c r="S4439" s="79"/>
      <c r="T4439" s="79"/>
    </row>
    <row r="4440" spans="2:20">
      <c r="B4440" s="79"/>
      <c r="C4440" s="79"/>
      <c r="D4440" s="79"/>
      <c r="E4440" s="79"/>
      <c r="F4440" s="79"/>
      <c r="G4440" s="79"/>
      <c r="H4440" s="79"/>
      <c r="I4440" s="79"/>
      <c r="J4440" s="79"/>
      <c r="K4440" s="79"/>
      <c r="L4440" s="79"/>
      <c r="M4440" s="79"/>
      <c r="N4440" s="79"/>
      <c r="O4440" s="79"/>
      <c r="P4440" s="79"/>
      <c r="Q4440" s="79"/>
      <c r="R4440" s="79"/>
      <c r="S4440" s="79"/>
      <c r="T4440" s="79"/>
    </row>
    <row r="4441" spans="2:20">
      <c r="B4441" s="79"/>
      <c r="C4441" s="79"/>
      <c r="D4441" s="79"/>
      <c r="E4441" s="79"/>
      <c r="F4441" s="79"/>
      <c r="G4441" s="79"/>
      <c r="H4441" s="79"/>
      <c r="I4441" s="79"/>
      <c r="J4441" s="79"/>
      <c r="K4441" s="79"/>
      <c r="L4441" s="79"/>
      <c r="M4441" s="79"/>
      <c r="N4441" s="79"/>
      <c r="O4441" s="79"/>
      <c r="P4441" s="79"/>
      <c r="Q4441" s="79"/>
      <c r="R4441" s="79"/>
      <c r="S4441" s="79"/>
      <c r="T4441" s="79"/>
    </row>
    <row r="4442" spans="2:20">
      <c r="B4442" s="79"/>
      <c r="C4442" s="79"/>
      <c r="D4442" s="79"/>
      <c r="E4442" s="79"/>
      <c r="F4442" s="79"/>
      <c r="G4442" s="79"/>
      <c r="H4442" s="79"/>
      <c r="I4442" s="79"/>
      <c r="J4442" s="79"/>
      <c r="K4442" s="79"/>
      <c r="L4442" s="79"/>
      <c r="M4442" s="79"/>
      <c r="N4442" s="79"/>
      <c r="O4442" s="79"/>
      <c r="P4442" s="79"/>
      <c r="Q4442" s="79"/>
      <c r="R4442" s="79"/>
      <c r="S4442" s="79"/>
      <c r="T4442" s="79"/>
    </row>
    <row r="4443" spans="2:20">
      <c r="B4443" s="79"/>
      <c r="C4443" s="79"/>
      <c r="D4443" s="79"/>
      <c r="E4443" s="79"/>
      <c r="F4443" s="79"/>
      <c r="G4443" s="79"/>
      <c r="H4443" s="79"/>
      <c r="I4443" s="79"/>
      <c r="J4443" s="79"/>
      <c r="K4443" s="79"/>
      <c r="L4443" s="79"/>
      <c r="M4443" s="79"/>
      <c r="N4443" s="79"/>
      <c r="O4443" s="79"/>
      <c r="P4443" s="79"/>
      <c r="Q4443" s="79"/>
      <c r="R4443" s="79"/>
      <c r="S4443" s="79"/>
      <c r="T4443" s="79"/>
    </row>
    <row r="4444" spans="2:20">
      <c r="B4444" s="79"/>
      <c r="C4444" s="79"/>
      <c r="D4444" s="79"/>
      <c r="E4444" s="79"/>
      <c r="F4444" s="79"/>
      <c r="G4444" s="79"/>
      <c r="H4444" s="79"/>
      <c r="I4444" s="79"/>
      <c r="J4444" s="79"/>
      <c r="K4444" s="79"/>
      <c r="L4444" s="79"/>
      <c r="M4444" s="79"/>
      <c r="N4444" s="79"/>
      <c r="O4444" s="79"/>
      <c r="P4444" s="79"/>
      <c r="Q4444" s="79"/>
      <c r="R4444" s="79"/>
      <c r="S4444" s="79"/>
      <c r="T4444" s="79"/>
    </row>
    <row r="4445" spans="2:20">
      <c r="B4445" s="79"/>
      <c r="C4445" s="79"/>
      <c r="D4445" s="79"/>
      <c r="E4445" s="79"/>
      <c r="F4445" s="79"/>
      <c r="G4445" s="79"/>
      <c r="H4445" s="79"/>
      <c r="I4445" s="79"/>
      <c r="J4445" s="79"/>
      <c r="K4445" s="79"/>
      <c r="L4445" s="79"/>
      <c r="M4445" s="79"/>
      <c r="N4445" s="79"/>
      <c r="O4445" s="79"/>
      <c r="P4445" s="79"/>
      <c r="Q4445" s="79"/>
      <c r="R4445" s="79"/>
      <c r="S4445" s="79"/>
      <c r="T4445" s="79"/>
    </row>
    <row r="4446" spans="2:20">
      <c r="B4446" s="79"/>
      <c r="C4446" s="79"/>
      <c r="D4446" s="79"/>
      <c r="E4446" s="79"/>
      <c r="F4446" s="79"/>
      <c r="G4446" s="79"/>
      <c r="H4446" s="79"/>
      <c r="I4446" s="79"/>
      <c r="J4446" s="79"/>
      <c r="K4446" s="79"/>
      <c r="L4446" s="79"/>
      <c r="M4446" s="79"/>
      <c r="N4446" s="79"/>
      <c r="O4446" s="79"/>
      <c r="P4446" s="79"/>
      <c r="Q4446" s="79"/>
      <c r="R4446" s="79"/>
      <c r="S4446" s="79"/>
      <c r="T4446" s="79"/>
    </row>
    <row r="4447" spans="2:20">
      <c r="B4447" s="79"/>
      <c r="C4447" s="79"/>
      <c r="D4447" s="79"/>
      <c r="E4447" s="79"/>
      <c r="F4447" s="79"/>
      <c r="G4447" s="79"/>
      <c r="H4447" s="79"/>
      <c r="I4447" s="79"/>
      <c r="J4447" s="79"/>
      <c r="K4447" s="79"/>
      <c r="L4447" s="79"/>
      <c r="M4447" s="79"/>
      <c r="N4447" s="79"/>
      <c r="O4447" s="79"/>
      <c r="P4447" s="79"/>
      <c r="Q4447" s="79"/>
      <c r="R4447" s="79"/>
      <c r="S4447" s="79"/>
      <c r="T4447" s="79"/>
    </row>
    <row r="4448" spans="2:20">
      <c r="B4448" s="79"/>
      <c r="C4448" s="79"/>
      <c r="D4448" s="79"/>
      <c r="E4448" s="79"/>
      <c r="F4448" s="79"/>
      <c r="G4448" s="79"/>
      <c r="H4448" s="79"/>
      <c r="I4448" s="79"/>
      <c r="J4448" s="79"/>
      <c r="K4448" s="79"/>
      <c r="L4448" s="79"/>
      <c r="M4448" s="79"/>
      <c r="N4448" s="79"/>
      <c r="O4448" s="79"/>
      <c r="P4448" s="79"/>
      <c r="Q4448" s="79"/>
      <c r="R4448" s="79"/>
      <c r="S4448" s="79"/>
      <c r="T4448" s="79"/>
    </row>
    <row r="4449" spans="2:20">
      <c r="B4449" s="79"/>
      <c r="C4449" s="79"/>
      <c r="D4449" s="79"/>
      <c r="E4449" s="79"/>
      <c r="F4449" s="79"/>
      <c r="G4449" s="79"/>
      <c r="H4449" s="79"/>
      <c r="I4449" s="79"/>
      <c r="J4449" s="79"/>
      <c r="K4449" s="79"/>
      <c r="L4449" s="79"/>
      <c r="M4449" s="79"/>
      <c r="N4449" s="79"/>
      <c r="O4449" s="79"/>
      <c r="P4449" s="79"/>
      <c r="Q4449" s="79"/>
      <c r="R4449" s="79"/>
      <c r="S4449" s="79"/>
      <c r="T4449" s="79"/>
    </row>
    <row r="4450" spans="2:20">
      <c r="B4450" s="79"/>
      <c r="C4450" s="79"/>
      <c r="D4450" s="79"/>
      <c r="E4450" s="79"/>
      <c r="F4450" s="79"/>
      <c r="G4450" s="79"/>
      <c r="H4450" s="79"/>
      <c r="I4450" s="79"/>
      <c r="J4450" s="79"/>
      <c r="K4450" s="79"/>
      <c r="L4450" s="79"/>
      <c r="M4450" s="79"/>
      <c r="N4450" s="79"/>
      <c r="O4450" s="79"/>
      <c r="P4450" s="79"/>
      <c r="Q4450" s="79"/>
      <c r="R4450" s="79"/>
      <c r="S4450" s="79"/>
      <c r="T4450" s="79"/>
    </row>
    <row r="4451" spans="2:20">
      <c r="B4451" s="79"/>
      <c r="C4451" s="79"/>
      <c r="D4451" s="79"/>
      <c r="E4451" s="79"/>
      <c r="F4451" s="79"/>
      <c r="G4451" s="79"/>
      <c r="H4451" s="79"/>
      <c r="I4451" s="79"/>
      <c r="J4451" s="79"/>
      <c r="K4451" s="79"/>
      <c r="L4451" s="79"/>
      <c r="M4451" s="79"/>
      <c r="N4451" s="79"/>
      <c r="O4451" s="79"/>
      <c r="P4451" s="79"/>
      <c r="Q4451" s="79"/>
      <c r="R4451" s="79"/>
      <c r="S4451" s="79"/>
      <c r="T4451" s="79"/>
    </row>
    <row r="4452" spans="2:20">
      <c r="B4452" s="79"/>
      <c r="C4452" s="79"/>
      <c r="D4452" s="79"/>
      <c r="E4452" s="79"/>
      <c r="F4452" s="79"/>
      <c r="G4452" s="79"/>
      <c r="H4452" s="79"/>
      <c r="I4452" s="79"/>
      <c r="J4452" s="79"/>
      <c r="K4452" s="79"/>
      <c r="L4452" s="79"/>
      <c r="M4452" s="79"/>
      <c r="N4452" s="79"/>
      <c r="O4452" s="79"/>
      <c r="P4452" s="79"/>
      <c r="Q4452" s="79"/>
      <c r="R4452" s="79"/>
      <c r="S4452" s="79"/>
      <c r="T4452" s="79"/>
    </row>
    <row r="4453" spans="2:20">
      <c r="B4453" s="79"/>
      <c r="C4453" s="79"/>
      <c r="D4453" s="79"/>
      <c r="E4453" s="79"/>
      <c r="F4453" s="79"/>
      <c r="G4453" s="79"/>
      <c r="H4453" s="79"/>
      <c r="I4453" s="79"/>
      <c r="J4453" s="79"/>
      <c r="K4453" s="79"/>
      <c r="L4453" s="79"/>
      <c r="M4453" s="79"/>
      <c r="N4453" s="79"/>
      <c r="O4453" s="79"/>
      <c r="P4453" s="79"/>
      <c r="Q4453" s="79"/>
      <c r="R4453" s="79"/>
      <c r="S4453" s="79"/>
      <c r="T4453" s="79"/>
    </row>
    <row r="4454" spans="2:20">
      <c r="B4454" s="79"/>
      <c r="C4454" s="79"/>
      <c r="D4454" s="79"/>
      <c r="E4454" s="79"/>
      <c r="F4454" s="79"/>
      <c r="G4454" s="79"/>
      <c r="H4454" s="79"/>
      <c r="I4454" s="79"/>
      <c r="J4454" s="79"/>
      <c r="K4454" s="79"/>
      <c r="L4454" s="79"/>
      <c r="M4454" s="79"/>
      <c r="N4454" s="79"/>
      <c r="O4454" s="79"/>
      <c r="P4454" s="79"/>
      <c r="Q4454" s="79"/>
      <c r="R4454" s="79"/>
      <c r="S4454" s="79"/>
      <c r="T4454" s="79"/>
    </row>
    <row r="4455" spans="2:20">
      <c r="B4455" s="79"/>
      <c r="C4455" s="79"/>
      <c r="D4455" s="79"/>
      <c r="E4455" s="79"/>
      <c r="F4455" s="79"/>
      <c r="G4455" s="79"/>
      <c r="H4455" s="79"/>
      <c r="I4455" s="79"/>
      <c r="J4455" s="79"/>
      <c r="K4455" s="79"/>
      <c r="L4455" s="79"/>
      <c r="M4455" s="79"/>
      <c r="N4455" s="79"/>
      <c r="O4455" s="79"/>
      <c r="P4455" s="79"/>
      <c r="Q4455" s="79"/>
      <c r="R4455" s="79"/>
      <c r="S4455" s="79"/>
      <c r="T4455" s="79"/>
    </row>
    <row r="4456" spans="2:20">
      <c r="B4456" s="79"/>
      <c r="C4456" s="79"/>
      <c r="D4456" s="79"/>
      <c r="E4456" s="79"/>
      <c r="F4456" s="79"/>
      <c r="G4456" s="79"/>
      <c r="H4456" s="79"/>
      <c r="I4456" s="79"/>
      <c r="J4456" s="79"/>
      <c r="K4456" s="79"/>
      <c r="L4456" s="79"/>
      <c r="M4456" s="79"/>
      <c r="N4456" s="79"/>
      <c r="O4456" s="79"/>
      <c r="P4456" s="79"/>
      <c r="Q4456" s="79"/>
      <c r="R4456" s="79"/>
      <c r="S4456" s="79"/>
      <c r="T4456" s="79"/>
    </row>
    <row r="4457" spans="2:20">
      <c r="B4457" s="79"/>
      <c r="C4457" s="79"/>
      <c r="D4457" s="79"/>
      <c r="E4457" s="79"/>
      <c r="F4457" s="79"/>
      <c r="G4457" s="79"/>
      <c r="H4457" s="79"/>
      <c r="I4457" s="79"/>
      <c r="J4457" s="79"/>
      <c r="K4457" s="79"/>
      <c r="L4457" s="79"/>
      <c r="M4457" s="79"/>
      <c r="N4457" s="79"/>
      <c r="O4457" s="79"/>
      <c r="P4457" s="79"/>
      <c r="Q4457" s="79"/>
      <c r="R4457" s="79"/>
      <c r="S4457" s="79"/>
      <c r="T4457" s="79"/>
    </row>
    <row r="4458" spans="2:20">
      <c r="B4458" s="79"/>
      <c r="C4458" s="79"/>
      <c r="D4458" s="79"/>
      <c r="E4458" s="79"/>
      <c r="F4458" s="79"/>
      <c r="G4458" s="79"/>
      <c r="H4458" s="79"/>
      <c r="I4458" s="79"/>
      <c r="J4458" s="79"/>
      <c r="K4458" s="79"/>
      <c r="L4458" s="79"/>
      <c r="M4458" s="79"/>
      <c r="N4458" s="79"/>
      <c r="O4458" s="79"/>
      <c r="P4458" s="79"/>
      <c r="Q4458" s="79"/>
      <c r="R4458" s="79"/>
      <c r="S4458" s="79"/>
      <c r="T4458" s="79"/>
    </row>
    <row r="4459" spans="2:20">
      <c r="B4459" s="79"/>
      <c r="C4459" s="79"/>
      <c r="D4459" s="79"/>
      <c r="E4459" s="79"/>
      <c r="F4459" s="79"/>
      <c r="G4459" s="79"/>
      <c r="H4459" s="79"/>
      <c r="I4459" s="79"/>
      <c r="J4459" s="79"/>
      <c r="K4459" s="79"/>
      <c r="L4459" s="79"/>
      <c r="M4459" s="79"/>
      <c r="N4459" s="79"/>
      <c r="O4459" s="79"/>
      <c r="P4459" s="79"/>
      <c r="Q4459" s="79"/>
      <c r="R4459" s="79"/>
      <c r="S4459" s="79"/>
      <c r="T4459" s="79"/>
    </row>
    <row r="4460" spans="2:20">
      <c r="B4460" s="79"/>
      <c r="C4460" s="79"/>
      <c r="D4460" s="79"/>
      <c r="E4460" s="79"/>
      <c r="F4460" s="79"/>
      <c r="G4460" s="79"/>
      <c r="H4460" s="79"/>
      <c r="I4460" s="79"/>
      <c r="J4460" s="79"/>
      <c r="K4460" s="79"/>
      <c r="L4460" s="79"/>
      <c r="M4460" s="79"/>
      <c r="N4460" s="79"/>
      <c r="O4460" s="79"/>
      <c r="P4460" s="79"/>
      <c r="Q4460" s="79"/>
      <c r="R4460" s="79"/>
      <c r="S4460" s="79"/>
      <c r="T4460" s="79"/>
    </row>
    <row r="4461" spans="2:20">
      <c r="B4461" s="79"/>
      <c r="C4461" s="79"/>
      <c r="D4461" s="79"/>
      <c r="E4461" s="79"/>
      <c r="F4461" s="79"/>
      <c r="G4461" s="79"/>
      <c r="H4461" s="79"/>
      <c r="I4461" s="79"/>
      <c r="J4461" s="79"/>
      <c r="K4461" s="79"/>
      <c r="L4461" s="79"/>
      <c r="M4461" s="79"/>
      <c r="N4461" s="79"/>
      <c r="O4461" s="79"/>
      <c r="P4461" s="79"/>
      <c r="Q4461" s="79"/>
      <c r="R4461" s="79"/>
      <c r="S4461" s="79"/>
      <c r="T4461" s="79"/>
    </row>
    <row r="4462" spans="2:20">
      <c r="B4462" s="79"/>
      <c r="C4462" s="79"/>
      <c r="D4462" s="79"/>
      <c r="E4462" s="79"/>
      <c r="F4462" s="79"/>
      <c r="G4462" s="79"/>
      <c r="H4462" s="79"/>
      <c r="I4462" s="79"/>
      <c r="J4462" s="79"/>
      <c r="K4462" s="79"/>
      <c r="L4462" s="79"/>
      <c r="M4462" s="79"/>
      <c r="N4462" s="79"/>
      <c r="O4462" s="79"/>
      <c r="P4462" s="79"/>
      <c r="Q4462" s="79"/>
      <c r="R4462" s="79"/>
      <c r="S4462" s="79"/>
      <c r="T4462" s="79"/>
    </row>
    <row r="4463" spans="2:20">
      <c r="B4463" s="79"/>
      <c r="C4463" s="79"/>
      <c r="D4463" s="79"/>
      <c r="E4463" s="79"/>
      <c r="F4463" s="79"/>
      <c r="G4463" s="79"/>
      <c r="H4463" s="79"/>
      <c r="I4463" s="79"/>
      <c r="J4463" s="79"/>
      <c r="K4463" s="79"/>
      <c r="L4463" s="79"/>
      <c r="M4463" s="79"/>
      <c r="N4463" s="79"/>
      <c r="O4463" s="79"/>
      <c r="P4463" s="79"/>
      <c r="Q4463" s="79"/>
      <c r="R4463" s="79"/>
      <c r="S4463" s="79"/>
      <c r="T4463" s="79"/>
    </row>
    <row r="4464" spans="2:20">
      <c r="B4464" s="79"/>
      <c r="C4464" s="79"/>
      <c r="D4464" s="79"/>
      <c r="E4464" s="79"/>
      <c r="F4464" s="79"/>
      <c r="G4464" s="79"/>
      <c r="H4464" s="79"/>
      <c r="I4464" s="79"/>
      <c r="J4464" s="79"/>
      <c r="K4464" s="79"/>
      <c r="L4464" s="79"/>
      <c r="M4464" s="79"/>
      <c r="N4464" s="79"/>
      <c r="O4464" s="79"/>
      <c r="P4464" s="79"/>
      <c r="Q4464" s="79"/>
      <c r="R4464" s="79"/>
      <c r="S4464" s="79"/>
      <c r="T4464" s="79"/>
    </row>
    <row r="4465" spans="2:20">
      <c r="B4465" s="79"/>
      <c r="C4465" s="79"/>
      <c r="D4465" s="79"/>
      <c r="E4465" s="79"/>
      <c r="F4465" s="79"/>
      <c r="G4465" s="79"/>
      <c r="H4465" s="79"/>
      <c r="I4465" s="79"/>
      <c r="J4465" s="79"/>
      <c r="K4465" s="79"/>
      <c r="L4465" s="79"/>
      <c r="M4465" s="79"/>
      <c r="N4465" s="79"/>
      <c r="O4465" s="79"/>
      <c r="P4465" s="79"/>
      <c r="Q4465" s="79"/>
      <c r="R4465" s="79"/>
      <c r="S4465" s="79"/>
      <c r="T4465" s="79"/>
    </row>
    <row r="4466" spans="2:20">
      <c r="B4466" s="79"/>
      <c r="C4466" s="79"/>
      <c r="D4466" s="79"/>
      <c r="E4466" s="79"/>
      <c r="F4466" s="79"/>
      <c r="G4466" s="79"/>
      <c r="H4466" s="79"/>
      <c r="I4466" s="79"/>
      <c r="J4466" s="79"/>
      <c r="K4466" s="79"/>
      <c r="L4466" s="79"/>
      <c r="M4466" s="79"/>
      <c r="N4466" s="79"/>
      <c r="O4466" s="79"/>
      <c r="P4466" s="79"/>
      <c r="Q4466" s="79"/>
      <c r="R4466" s="79"/>
      <c r="S4466" s="79"/>
      <c r="T4466" s="79"/>
    </row>
    <row r="4467" spans="2:20">
      <c r="B4467" s="79"/>
      <c r="C4467" s="79"/>
      <c r="D4467" s="79"/>
      <c r="E4467" s="79"/>
      <c r="F4467" s="79"/>
      <c r="G4467" s="79"/>
      <c r="H4467" s="79"/>
      <c r="I4467" s="79"/>
      <c r="J4467" s="79"/>
      <c r="K4467" s="79"/>
      <c r="L4467" s="79"/>
      <c r="M4467" s="79"/>
      <c r="N4467" s="79"/>
      <c r="O4467" s="79"/>
      <c r="P4467" s="79"/>
      <c r="Q4467" s="79"/>
      <c r="R4467" s="79"/>
      <c r="S4467" s="79"/>
      <c r="T4467" s="79"/>
    </row>
    <row r="4468" spans="2:20">
      <c r="B4468" s="79"/>
      <c r="C4468" s="79"/>
      <c r="D4468" s="79"/>
      <c r="E4468" s="79"/>
      <c r="F4468" s="79"/>
      <c r="G4468" s="79"/>
      <c r="H4468" s="79"/>
      <c r="I4468" s="79"/>
      <c r="J4468" s="79"/>
      <c r="K4468" s="79"/>
      <c r="L4468" s="79"/>
      <c r="M4468" s="79"/>
      <c r="N4468" s="79"/>
      <c r="O4468" s="79"/>
      <c r="P4468" s="79"/>
      <c r="Q4468" s="79"/>
      <c r="R4468" s="79"/>
      <c r="S4468" s="79"/>
      <c r="T4468" s="79"/>
    </row>
    <row r="4469" spans="2:20">
      <c r="B4469" s="79"/>
      <c r="C4469" s="79"/>
      <c r="D4469" s="79"/>
      <c r="E4469" s="79"/>
      <c r="F4469" s="79"/>
      <c r="G4469" s="79"/>
      <c r="H4469" s="79"/>
      <c r="I4469" s="79"/>
      <c r="J4469" s="79"/>
      <c r="K4469" s="79"/>
      <c r="L4469" s="79"/>
      <c r="M4469" s="79"/>
      <c r="N4469" s="79"/>
      <c r="O4469" s="79"/>
      <c r="P4469" s="79"/>
      <c r="Q4469" s="79"/>
      <c r="R4469" s="79"/>
      <c r="S4469" s="79"/>
      <c r="T4469" s="79"/>
    </row>
    <row r="4470" spans="2:20">
      <c r="B4470" s="79"/>
      <c r="C4470" s="79"/>
      <c r="D4470" s="79"/>
      <c r="E4470" s="79"/>
      <c r="F4470" s="79"/>
      <c r="G4470" s="79"/>
      <c r="H4470" s="79"/>
      <c r="I4470" s="79"/>
      <c r="J4470" s="79"/>
      <c r="K4470" s="79"/>
      <c r="L4470" s="79"/>
      <c r="M4470" s="79"/>
      <c r="N4470" s="79"/>
      <c r="O4470" s="79"/>
      <c r="P4470" s="79"/>
      <c r="Q4470" s="79"/>
      <c r="R4470" s="79"/>
      <c r="S4470" s="79"/>
      <c r="T4470" s="79"/>
    </row>
    <row r="4471" spans="2:20">
      <c r="B4471" s="79"/>
      <c r="C4471" s="79"/>
      <c r="D4471" s="79"/>
      <c r="E4471" s="79"/>
      <c r="F4471" s="79"/>
      <c r="G4471" s="79"/>
      <c r="H4471" s="79"/>
      <c r="I4471" s="79"/>
      <c r="J4471" s="79"/>
      <c r="K4471" s="79"/>
      <c r="L4471" s="79"/>
      <c r="M4471" s="79"/>
      <c r="N4471" s="79"/>
      <c r="O4471" s="79"/>
      <c r="P4471" s="79"/>
      <c r="Q4471" s="79"/>
      <c r="R4471" s="79"/>
      <c r="S4471" s="79"/>
      <c r="T4471" s="79"/>
    </row>
    <row r="4472" spans="2:20">
      <c r="B4472" s="79"/>
      <c r="C4472" s="79"/>
      <c r="D4472" s="79"/>
      <c r="E4472" s="79"/>
      <c r="F4472" s="79"/>
      <c r="G4472" s="79"/>
      <c r="H4472" s="79"/>
      <c r="I4472" s="79"/>
      <c r="J4472" s="79"/>
      <c r="K4472" s="79"/>
      <c r="L4472" s="79"/>
      <c r="M4472" s="79"/>
      <c r="N4472" s="79"/>
      <c r="O4472" s="79"/>
      <c r="P4472" s="79"/>
      <c r="Q4472" s="79"/>
      <c r="R4472" s="79"/>
      <c r="S4472" s="79"/>
      <c r="T4472" s="79"/>
    </row>
    <row r="4473" spans="2:20">
      <c r="B4473" s="79"/>
      <c r="C4473" s="79"/>
      <c r="D4473" s="79"/>
      <c r="E4473" s="79"/>
      <c r="F4473" s="79"/>
      <c r="G4473" s="79"/>
      <c r="H4473" s="79"/>
      <c r="I4473" s="79"/>
      <c r="J4473" s="79"/>
      <c r="K4473" s="79"/>
      <c r="L4473" s="79"/>
      <c r="M4473" s="79"/>
      <c r="N4473" s="79"/>
      <c r="O4473" s="79"/>
      <c r="P4473" s="79"/>
      <c r="Q4473" s="79"/>
      <c r="R4473" s="79"/>
      <c r="S4473" s="79"/>
      <c r="T4473" s="79"/>
    </row>
    <row r="4474" spans="2:20">
      <c r="B4474" s="79"/>
      <c r="C4474" s="79"/>
      <c r="D4474" s="79"/>
      <c r="E4474" s="79"/>
      <c r="F4474" s="79"/>
      <c r="G4474" s="79"/>
      <c r="H4474" s="79"/>
      <c r="I4474" s="79"/>
      <c r="J4474" s="79"/>
      <c r="K4474" s="79"/>
      <c r="L4474" s="79"/>
      <c r="M4474" s="79"/>
      <c r="N4474" s="79"/>
      <c r="O4474" s="79"/>
      <c r="P4474" s="79"/>
      <c r="Q4474" s="79"/>
      <c r="R4474" s="79"/>
      <c r="S4474" s="79"/>
      <c r="T4474" s="79"/>
    </row>
    <row r="4475" spans="2:20">
      <c r="B4475" s="79"/>
      <c r="C4475" s="79"/>
      <c r="D4475" s="79"/>
      <c r="E4475" s="79"/>
      <c r="F4475" s="79"/>
      <c r="G4475" s="79"/>
      <c r="H4475" s="79"/>
      <c r="I4475" s="79"/>
      <c r="J4475" s="79"/>
      <c r="K4475" s="79"/>
      <c r="L4475" s="79"/>
      <c r="M4475" s="79"/>
      <c r="N4475" s="79"/>
      <c r="O4475" s="79"/>
      <c r="P4475" s="79"/>
      <c r="Q4475" s="79"/>
      <c r="R4475" s="79"/>
      <c r="S4475" s="79"/>
      <c r="T4475" s="79"/>
    </row>
    <row r="4476" spans="2:20">
      <c r="B4476" s="79"/>
      <c r="C4476" s="79"/>
      <c r="D4476" s="79"/>
      <c r="E4476" s="79"/>
      <c r="F4476" s="79"/>
      <c r="G4476" s="79"/>
      <c r="H4476" s="79"/>
      <c r="I4476" s="79"/>
      <c r="J4476" s="79"/>
      <c r="K4476" s="79"/>
      <c r="L4476" s="79"/>
      <c r="M4476" s="79"/>
      <c r="N4476" s="79"/>
      <c r="O4476" s="79"/>
      <c r="P4476" s="79"/>
      <c r="Q4476" s="79"/>
      <c r="R4476" s="79"/>
      <c r="S4476" s="79"/>
      <c r="T4476" s="79"/>
    </row>
    <row r="4477" spans="2:20">
      <c r="B4477" s="79"/>
      <c r="C4477" s="79"/>
      <c r="D4477" s="79"/>
      <c r="E4477" s="79"/>
      <c r="F4477" s="79"/>
      <c r="G4477" s="79"/>
      <c r="H4477" s="79"/>
      <c r="I4477" s="79"/>
      <c r="J4477" s="79"/>
      <c r="K4477" s="79"/>
      <c r="L4477" s="79"/>
      <c r="M4477" s="79"/>
      <c r="N4477" s="79"/>
      <c r="O4477" s="79"/>
      <c r="P4477" s="79"/>
      <c r="Q4477" s="79"/>
      <c r="R4477" s="79"/>
      <c r="S4477" s="79"/>
      <c r="T4477" s="79"/>
    </row>
    <row r="4478" spans="2:20">
      <c r="B4478" s="79"/>
      <c r="C4478" s="79"/>
      <c r="D4478" s="79"/>
      <c r="E4478" s="79"/>
      <c r="F4478" s="79"/>
      <c r="G4478" s="79"/>
      <c r="H4478" s="79"/>
      <c r="I4478" s="79"/>
      <c r="J4478" s="79"/>
      <c r="K4478" s="79"/>
      <c r="L4478" s="79"/>
      <c r="M4478" s="79"/>
      <c r="N4478" s="79"/>
      <c r="O4478" s="79"/>
      <c r="P4478" s="79"/>
      <c r="Q4478" s="79"/>
      <c r="R4478" s="79"/>
      <c r="S4478" s="79"/>
      <c r="T4478" s="79"/>
    </row>
    <row r="4479" spans="2:20">
      <c r="B4479" s="79"/>
      <c r="C4479" s="79"/>
      <c r="D4479" s="79"/>
      <c r="E4479" s="79"/>
      <c r="F4479" s="79"/>
      <c r="G4479" s="79"/>
      <c r="H4479" s="79"/>
      <c r="I4479" s="79"/>
      <c r="J4479" s="79"/>
      <c r="K4479" s="79"/>
      <c r="L4479" s="79"/>
      <c r="M4479" s="79"/>
      <c r="N4479" s="79"/>
      <c r="O4479" s="79"/>
      <c r="P4479" s="79"/>
      <c r="Q4479" s="79"/>
      <c r="R4479" s="79"/>
      <c r="S4479" s="79"/>
      <c r="T4479" s="79"/>
    </row>
    <row r="4480" spans="2:20">
      <c r="B4480" s="79"/>
      <c r="C4480" s="79"/>
      <c r="D4480" s="79"/>
      <c r="E4480" s="79"/>
      <c r="F4480" s="79"/>
      <c r="G4480" s="79"/>
      <c r="H4480" s="79"/>
      <c r="I4480" s="79"/>
      <c r="J4480" s="79"/>
      <c r="K4480" s="79"/>
      <c r="L4480" s="79"/>
      <c r="M4480" s="79"/>
      <c r="N4480" s="79"/>
      <c r="O4480" s="79"/>
      <c r="P4480" s="79"/>
      <c r="Q4480" s="79"/>
      <c r="R4480" s="79"/>
      <c r="S4480" s="79"/>
      <c r="T4480" s="79"/>
    </row>
    <row r="4481" spans="2:20">
      <c r="B4481" s="79"/>
      <c r="C4481" s="79"/>
      <c r="D4481" s="79"/>
      <c r="E4481" s="79"/>
      <c r="F4481" s="79"/>
      <c r="G4481" s="79"/>
      <c r="H4481" s="79"/>
      <c r="I4481" s="79"/>
      <c r="J4481" s="79"/>
      <c r="K4481" s="79"/>
      <c r="L4481" s="79"/>
      <c r="M4481" s="79"/>
      <c r="N4481" s="79"/>
      <c r="O4481" s="79"/>
      <c r="P4481" s="79"/>
      <c r="Q4481" s="79"/>
      <c r="R4481" s="79"/>
      <c r="S4481" s="79"/>
      <c r="T4481" s="79"/>
    </row>
    <row r="4482" spans="2:20">
      <c r="B4482" s="79"/>
      <c r="C4482" s="79"/>
      <c r="D4482" s="79"/>
      <c r="E4482" s="79"/>
      <c r="F4482" s="79"/>
      <c r="G4482" s="79"/>
      <c r="H4482" s="79"/>
      <c r="I4482" s="79"/>
      <c r="J4482" s="79"/>
      <c r="K4482" s="79"/>
      <c r="L4482" s="79"/>
      <c r="M4482" s="79"/>
      <c r="N4482" s="79"/>
      <c r="O4482" s="79"/>
      <c r="P4482" s="79"/>
      <c r="Q4482" s="79"/>
      <c r="R4482" s="79"/>
      <c r="S4482" s="79"/>
      <c r="T4482" s="79"/>
    </row>
    <row r="4483" spans="2:20">
      <c r="B4483" s="79"/>
      <c r="C4483" s="79"/>
      <c r="D4483" s="79"/>
      <c r="E4483" s="79"/>
      <c r="F4483" s="79"/>
      <c r="G4483" s="79"/>
      <c r="H4483" s="79"/>
      <c r="I4483" s="79"/>
      <c r="J4483" s="79"/>
      <c r="K4483" s="79"/>
      <c r="L4483" s="79"/>
      <c r="M4483" s="79"/>
      <c r="N4483" s="79"/>
      <c r="O4483" s="79"/>
      <c r="P4483" s="79"/>
      <c r="Q4483" s="79"/>
      <c r="R4483" s="79"/>
      <c r="S4483" s="79"/>
      <c r="T4483" s="79"/>
    </row>
    <row r="4484" spans="2:20">
      <c r="B4484" s="79"/>
      <c r="C4484" s="79"/>
      <c r="D4484" s="79"/>
      <c r="E4484" s="79"/>
      <c r="F4484" s="79"/>
      <c r="G4484" s="79"/>
      <c r="H4484" s="79"/>
      <c r="I4484" s="79"/>
      <c r="J4484" s="79"/>
      <c r="K4484" s="79"/>
      <c r="L4484" s="79"/>
      <c r="M4484" s="79"/>
      <c r="N4484" s="79"/>
      <c r="O4484" s="79"/>
      <c r="P4484" s="79"/>
      <c r="Q4484" s="79"/>
      <c r="R4484" s="79"/>
      <c r="S4484" s="79"/>
      <c r="T4484" s="79"/>
    </row>
    <row r="4485" spans="2:20">
      <c r="B4485" s="79"/>
      <c r="C4485" s="79"/>
      <c r="D4485" s="79"/>
      <c r="E4485" s="79"/>
      <c r="F4485" s="79"/>
      <c r="G4485" s="79"/>
      <c r="H4485" s="79"/>
      <c r="I4485" s="79"/>
      <c r="J4485" s="79"/>
      <c r="K4485" s="79"/>
      <c r="L4485" s="79"/>
      <c r="M4485" s="79"/>
      <c r="N4485" s="79"/>
      <c r="O4485" s="79"/>
      <c r="P4485" s="79"/>
      <c r="Q4485" s="79"/>
      <c r="R4485" s="79"/>
      <c r="S4485" s="79"/>
      <c r="T4485" s="79"/>
    </row>
    <row r="4486" spans="2:20">
      <c r="B4486" s="79"/>
      <c r="C4486" s="79"/>
      <c r="D4486" s="79"/>
      <c r="E4486" s="79"/>
      <c r="F4486" s="79"/>
      <c r="G4486" s="79"/>
      <c r="H4486" s="79"/>
      <c r="I4486" s="79"/>
      <c r="J4486" s="79"/>
      <c r="K4486" s="79"/>
      <c r="L4486" s="79"/>
      <c r="M4486" s="79"/>
      <c r="N4486" s="79"/>
      <c r="O4486" s="79"/>
      <c r="P4486" s="79"/>
      <c r="Q4486" s="79"/>
      <c r="R4486" s="79"/>
      <c r="S4486" s="79"/>
      <c r="T4486" s="79"/>
    </row>
    <row r="4487" spans="2:20">
      <c r="B4487" s="79"/>
      <c r="C4487" s="79"/>
      <c r="D4487" s="79"/>
      <c r="E4487" s="79"/>
      <c r="F4487" s="79"/>
      <c r="G4487" s="79"/>
      <c r="H4487" s="79"/>
      <c r="I4487" s="79"/>
      <c r="J4487" s="79"/>
      <c r="K4487" s="79"/>
      <c r="L4487" s="79"/>
      <c r="M4487" s="79"/>
      <c r="N4487" s="79"/>
      <c r="O4487" s="79"/>
      <c r="P4487" s="79"/>
      <c r="Q4487" s="79"/>
      <c r="R4487" s="79"/>
      <c r="S4487" s="79"/>
      <c r="T4487" s="79"/>
    </row>
    <row r="4488" spans="2:20">
      <c r="B4488" s="79"/>
      <c r="C4488" s="79"/>
      <c r="D4488" s="79"/>
      <c r="E4488" s="79"/>
      <c r="F4488" s="79"/>
      <c r="G4488" s="79"/>
      <c r="H4488" s="79"/>
      <c r="I4488" s="79"/>
      <c r="J4488" s="79"/>
      <c r="K4488" s="79"/>
      <c r="L4488" s="79"/>
      <c r="M4488" s="79"/>
      <c r="N4488" s="79"/>
      <c r="O4488" s="79"/>
      <c r="P4488" s="79"/>
      <c r="Q4488" s="79"/>
      <c r="R4488" s="79"/>
      <c r="S4488" s="79"/>
      <c r="T4488" s="79"/>
    </row>
    <row r="4489" spans="2:20">
      <c r="B4489" s="79"/>
      <c r="C4489" s="79"/>
      <c r="D4489" s="79"/>
      <c r="E4489" s="79"/>
      <c r="F4489" s="79"/>
      <c r="G4489" s="79"/>
      <c r="H4489" s="79"/>
      <c r="I4489" s="79"/>
      <c r="J4489" s="79"/>
      <c r="K4489" s="79"/>
      <c r="L4489" s="79"/>
      <c r="M4489" s="79"/>
      <c r="N4489" s="79"/>
      <c r="O4489" s="79"/>
      <c r="P4489" s="79"/>
      <c r="Q4489" s="79"/>
      <c r="R4489" s="79"/>
      <c r="S4489" s="79"/>
      <c r="T4489" s="79"/>
    </row>
    <row r="4490" spans="2:20">
      <c r="B4490" s="79"/>
      <c r="C4490" s="79"/>
      <c r="D4490" s="79"/>
      <c r="E4490" s="79"/>
      <c r="F4490" s="79"/>
      <c r="G4490" s="79"/>
      <c r="H4490" s="79"/>
      <c r="I4490" s="79"/>
      <c r="J4490" s="79"/>
      <c r="K4490" s="79"/>
      <c r="L4490" s="79"/>
      <c r="M4490" s="79"/>
      <c r="N4490" s="79"/>
      <c r="O4490" s="79"/>
      <c r="P4490" s="79"/>
      <c r="Q4490" s="79"/>
      <c r="R4490" s="79"/>
      <c r="S4490" s="79"/>
      <c r="T4490" s="79"/>
    </row>
    <row r="4491" spans="2:20">
      <c r="B4491" s="79"/>
      <c r="C4491" s="79"/>
      <c r="D4491" s="79"/>
      <c r="E4491" s="79"/>
      <c r="F4491" s="79"/>
      <c r="G4491" s="79"/>
      <c r="H4491" s="79"/>
      <c r="I4491" s="79"/>
      <c r="J4491" s="79"/>
      <c r="K4491" s="79"/>
      <c r="L4491" s="79"/>
      <c r="M4491" s="79"/>
      <c r="N4491" s="79"/>
      <c r="O4491" s="79"/>
      <c r="P4491" s="79"/>
      <c r="Q4491" s="79"/>
      <c r="R4491" s="79"/>
      <c r="S4491" s="79"/>
      <c r="T4491" s="79"/>
    </row>
    <row r="4492" spans="2:20">
      <c r="B4492" s="79"/>
      <c r="C4492" s="79"/>
      <c r="D4492" s="79"/>
      <c r="E4492" s="79"/>
      <c r="F4492" s="79"/>
      <c r="G4492" s="79"/>
      <c r="H4492" s="79"/>
      <c r="I4492" s="79"/>
      <c r="J4492" s="79"/>
      <c r="K4492" s="79"/>
      <c r="L4492" s="79"/>
      <c r="M4492" s="79"/>
      <c r="N4492" s="79"/>
      <c r="O4492" s="79"/>
      <c r="P4492" s="79"/>
      <c r="Q4492" s="79"/>
      <c r="R4492" s="79"/>
      <c r="S4492" s="79"/>
      <c r="T4492" s="79"/>
    </row>
    <row r="4493" spans="2:20">
      <c r="B4493" s="79"/>
      <c r="C4493" s="79"/>
      <c r="D4493" s="79"/>
      <c r="E4493" s="79"/>
      <c r="F4493" s="79"/>
      <c r="G4493" s="79"/>
      <c r="H4493" s="79"/>
      <c r="I4493" s="79"/>
      <c r="J4493" s="79"/>
      <c r="K4493" s="79"/>
      <c r="L4493" s="79"/>
      <c r="M4493" s="79"/>
      <c r="N4493" s="79"/>
      <c r="O4493" s="79"/>
      <c r="P4493" s="79"/>
      <c r="Q4493" s="79"/>
      <c r="R4493" s="79"/>
      <c r="S4493" s="79"/>
      <c r="T4493" s="79"/>
    </row>
    <row r="4494" spans="2:20">
      <c r="B4494" s="79"/>
      <c r="C4494" s="79"/>
      <c r="D4494" s="79"/>
      <c r="E4494" s="79"/>
      <c r="F4494" s="79"/>
      <c r="G4494" s="79"/>
      <c r="H4494" s="79"/>
      <c r="I4494" s="79"/>
      <c r="J4494" s="79"/>
      <c r="K4494" s="79"/>
      <c r="L4494" s="79"/>
      <c r="M4494" s="79"/>
      <c r="N4494" s="79"/>
      <c r="O4494" s="79"/>
      <c r="P4494" s="79"/>
      <c r="Q4494" s="79"/>
      <c r="R4494" s="79"/>
      <c r="S4494" s="79"/>
      <c r="T4494" s="79"/>
    </row>
    <row r="4495" spans="2:20">
      <c r="B4495" s="79"/>
      <c r="C4495" s="79"/>
      <c r="D4495" s="79"/>
      <c r="E4495" s="79"/>
      <c r="F4495" s="79"/>
      <c r="G4495" s="79"/>
      <c r="H4495" s="79"/>
      <c r="I4495" s="79"/>
      <c r="J4495" s="79"/>
      <c r="K4495" s="79"/>
      <c r="L4495" s="79"/>
      <c r="M4495" s="79"/>
      <c r="N4495" s="79"/>
      <c r="O4495" s="79"/>
      <c r="P4495" s="79"/>
      <c r="Q4495" s="79"/>
      <c r="R4495" s="79"/>
      <c r="S4495" s="79"/>
      <c r="T4495" s="79"/>
    </row>
    <row r="4496" spans="2:20">
      <c r="B4496" s="79"/>
      <c r="C4496" s="79"/>
      <c r="D4496" s="79"/>
      <c r="E4496" s="79"/>
      <c r="F4496" s="79"/>
      <c r="G4496" s="79"/>
      <c r="H4496" s="79"/>
      <c r="I4496" s="79"/>
      <c r="J4496" s="79"/>
      <c r="K4496" s="79"/>
      <c r="L4496" s="79"/>
      <c r="M4496" s="79"/>
      <c r="N4496" s="79"/>
      <c r="O4496" s="79"/>
      <c r="P4496" s="79"/>
      <c r="Q4496" s="79"/>
      <c r="R4496" s="79"/>
      <c r="S4496" s="79"/>
      <c r="T4496" s="79"/>
    </row>
    <row r="4497" spans="2:20">
      <c r="B4497" s="79"/>
      <c r="C4497" s="79"/>
      <c r="D4497" s="79"/>
      <c r="E4497" s="79"/>
      <c r="F4497" s="79"/>
      <c r="G4497" s="79"/>
      <c r="H4497" s="79"/>
      <c r="I4497" s="79"/>
      <c r="J4497" s="79"/>
      <c r="K4497" s="79"/>
      <c r="L4497" s="79"/>
      <c r="M4497" s="79"/>
      <c r="N4497" s="79"/>
      <c r="O4497" s="79"/>
      <c r="P4497" s="79"/>
      <c r="Q4497" s="79"/>
      <c r="R4497" s="79"/>
      <c r="S4497" s="79"/>
      <c r="T4497" s="79"/>
    </row>
    <row r="4498" spans="2:20">
      <c r="B4498" s="79"/>
      <c r="C4498" s="79"/>
      <c r="D4498" s="79"/>
      <c r="E4498" s="79"/>
      <c r="F4498" s="79"/>
      <c r="G4498" s="79"/>
      <c r="H4498" s="79"/>
      <c r="I4498" s="79"/>
      <c r="J4498" s="79"/>
      <c r="K4498" s="79"/>
      <c r="L4498" s="79"/>
      <c r="M4498" s="79"/>
      <c r="N4498" s="79"/>
      <c r="O4498" s="79"/>
      <c r="P4498" s="79"/>
      <c r="Q4498" s="79"/>
      <c r="R4498" s="79"/>
      <c r="S4498" s="79"/>
      <c r="T4498" s="79"/>
    </row>
    <row r="4499" spans="2:20">
      <c r="B4499" s="79"/>
      <c r="C4499" s="79"/>
      <c r="D4499" s="79"/>
      <c r="E4499" s="79"/>
      <c r="F4499" s="79"/>
      <c r="G4499" s="79"/>
      <c r="H4499" s="79"/>
      <c r="I4499" s="79"/>
      <c r="J4499" s="79"/>
      <c r="K4499" s="79"/>
      <c r="L4499" s="79"/>
      <c r="M4499" s="79"/>
      <c r="N4499" s="79"/>
      <c r="O4499" s="79"/>
      <c r="P4499" s="79"/>
      <c r="Q4499" s="79"/>
      <c r="R4499" s="79"/>
      <c r="S4499" s="79"/>
      <c r="T4499" s="79"/>
    </row>
    <row r="4500" spans="2:20">
      <c r="B4500" s="79"/>
      <c r="C4500" s="79"/>
      <c r="D4500" s="79"/>
      <c r="E4500" s="79"/>
      <c r="F4500" s="79"/>
      <c r="G4500" s="79"/>
      <c r="H4500" s="79"/>
      <c r="I4500" s="79"/>
      <c r="J4500" s="79"/>
      <c r="K4500" s="79"/>
      <c r="L4500" s="79"/>
      <c r="M4500" s="79"/>
      <c r="N4500" s="79"/>
      <c r="O4500" s="79"/>
      <c r="P4500" s="79"/>
      <c r="Q4500" s="79"/>
      <c r="R4500" s="79"/>
      <c r="S4500" s="79"/>
      <c r="T4500" s="79"/>
    </row>
    <row r="4501" spans="2:20">
      <c r="B4501" s="79"/>
      <c r="C4501" s="79"/>
      <c r="D4501" s="79"/>
      <c r="E4501" s="79"/>
      <c r="F4501" s="79"/>
      <c r="G4501" s="79"/>
      <c r="H4501" s="79"/>
      <c r="I4501" s="79"/>
      <c r="J4501" s="79"/>
      <c r="K4501" s="79"/>
      <c r="L4501" s="79"/>
      <c r="M4501" s="79"/>
      <c r="N4501" s="79"/>
      <c r="O4501" s="79"/>
      <c r="P4501" s="79"/>
      <c r="Q4501" s="79"/>
      <c r="R4501" s="79"/>
      <c r="S4501" s="79"/>
      <c r="T4501" s="79"/>
    </row>
    <row r="4502" spans="2:20">
      <c r="B4502" s="79"/>
      <c r="C4502" s="79"/>
      <c r="D4502" s="79"/>
      <c r="E4502" s="79"/>
      <c r="F4502" s="79"/>
      <c r="G4502" s="79"/>
      <c r="H4502" s="79"/>
      <c r="I4502" s="79"/>
      <c r="J4502" s="79"/>
      <c r="K4502" s="79"/>
      <c r="L4502" s="79"/>
      <c r="M4502" s="79"/>
      <c r="N4502" s="79"/>
      <c r="O4502" s="79"/>
      <c r="P4502" s="79"/>
      <c r="Q4502" s="79"/>
      <c r="R4502" s="79"/>
      <c r="S4502" s="79"/>
      <c r="T4502" s="79"/>
    </row>
    <row r="4503" spans="2:20">
      <c r="B4503" s="79"/>
      <c r="C4503" s="79"/>
      <c r="D4503" s="79"/>
      <c r="E4503" s="79"/>
      <c r="F4503" s="79"/>
      <c r="G4503" s="79"/>
      <c r="H4503" s="79"/>
      <c r="I4503" s="79"/>
      <c r="J4503" s="79"/>
      <c r="K4503" s="79"/>
      <c r="L4503" s="79"/>
      <c r="M4503" s="79"/>
      <c r="N4503" s="79"/>
      <c r="O4503" s="79"/>
      <c r="P4503" s="79"/>
      <c r="Q4503" s="79"/>
      <c r="R4503" s="79"/>
      <c r="S4503" s="79"/>
      <c r="T4503" s="79"/>
    </row>
    <row r="4504" spans="2:20">
      <c r="B4504" s="79"/>
      <c r="C4504" s="79"/>
      <c r="D4504" s="79"/>
      <c r="E4504" s="79"/>
      <c r="F4504" s="79"/>
      <c r="G4504" s="79"/>
      <c r="H4504" s="79"/>
      <c r="I4504" s="79"/>
      <c r="J4504" s="79"/>
      <c r="K4504" s="79"/>
      <c r="L4504" s="79"/>
      <c r="M4504" s="79"/>
      <c r="N4504" s="79"/>
      <c r="O4504" s="79"/>
      <c r="P4504" s="79"/>
      <c r="Q4504" s="79"/>
      <c r="R4504" s="79"/>
      <c r="S4504" s="79"/>
      <c r="T4504" s="79"/>
    </row>
    <row r="4505" spans="2:20">
      <c r="B4505" s="79"/>
      <c r="C4505" s="79"/>
      <c r="D4505" s="79"/>
      <c r="E4505" s="79"/>
      <c r="F4505" s="79"/>
      <c r="G4505" s="79"/>
      <c r="H4505" s="79"/>
      <c r="I4505" s="79"/>
      <c r="J4505" s="79"/>
      <c r="K4505" s="79"/>
      <c r="L4505" s="79"/>
      <c r="M4505" s="79"/>
      <c r="N4505" s="79"/>
      <c r="O4505" s="79"/>
      <c r="P4505" s="79"/>
      <c r="Q4505" s="79"/>
      <c r="R4505" s="79"/>
      <c r="S4505" s="79"/>
      <c r="T4505" s="79"/>
    </row>
    <row r="4506" spans="2:20">
      <c r="B4506" s="79"/>
      <c r="C4506" s="79"/>
      <c r="D4506" s="79"/>
      <c r="E4506" s="79"/>
      <c r="F4506" s="79"/>
      <c r="G4506" s="79"/>
      <c r="H4506" s="79"/>
      <c r="I4506" s="79"/>
      <c r="J4506" s="79"/>
      <c r="K4506" s="79"/>
      <c r="L4506" s="79"/>
      <c r="M4506" s="79"/>
      <c r="N4506" s="79"/>
      <c r="O4506" s="79"/>
      <c r="P4506" s="79"/>
      <c r="Q4506" s="79"/>
      <c r="R4506" s="79"/>
      <c r="S4506" s="79"/>
      <c r="T4506" s="79"/>
    </row>
  </sheetData>
  <conditionalFormatting sqref="J455">
    <cfRule type="expression" dxfId="19" priority="1">
      <formula>MOD(ROW(),2)</formula>
    </cfRule>
  </conditionalFormatting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/>
  </sheetPr>
  <dimension ref="A1:O3388"/>
  <sheetViews>
    <sheetView showGridLines="0" workbookViewId="0">
      <pane ySplit="16" topLeftCell="A1203" activePane="bottomLeft" state="frozen"/>
      <selection activeCell="D15" sqref="D15"/>
      <selection pane="bottomLeft" activeCell="H1227" sqref="H1227"/>
    </sheetView>
  </sheetViews>
  <sheetFormatPr baseColWidth="10" defaultColWidth="11.5" defaultRowHeight="14" outlineLevelRow="1" x14ac:dyDescent="0"/>
  <cols>
    <col min="1" max="1" width="7.33203125" style="191" customWidth="1"/>
    <col min="2" max="2" width="14.6640625" style="191" customWidth="1"/>
    <col min="3" max="3" width="12.1640625" style="191" customWidth="1"/>
    <col min="4" max="4" width="21.83203125" style="191" bestFit="1" customWidth="1"/>
    <col min="5" max="5" width="24.83203125" style="191" customWidth="1"/>
    <col min="6" max="6" width="15.83203125" style="191" bestFit="1" customWidth="1"/>
    <col min="7" max="7" width="16.5" style="191" customWidth="1"/>
    <col min="8" max="8" width="17.33203125" style="191" customWidth="1"/>
    <col min="9" max="9" width="13.33203125" style="191" customWidth="1"/>
    <col min="10" max="10" width="30.1640625" style="191" customWidth="1"/>
    <col min="11" max="11" width="7.1640625" style="191" customWidth="1"/>
    <col min="12" max="12" width="10.6640625" style="191" bestFit="1" customWidth="1"/>
    <col min="13" max="16384" width="11.5" style="191"/>
  </cols>
  <sheetData>
    <row r="1" spans="1:12" ht="18" customHeight="1">
      <c r="A1" s="187"/>
      <c r="B1" s="187"/>
      <c r="C1" s="187"/>
      <c r="D1" s="187"/>
      <c r="E1" s="188" t="s">
        <v>1832</v>
      </c>
      <c r="F1" s="189" t="s">
        <v>1807</v>
      </c>
      <c r="G1" s="187"/>
      <c r="H1" s="187"/>
      <c r="I1" s="190" t="s">
        <v>1808</v>
      </c>
      <c r="J1" s="187"/>
      <c r="K1" s="187"/>
      <c r="L1" s="187"/>
    </row>
    <row r="2" spans="1:12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12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5" spans="1:12" collapsed="1">
      <c r="B5" s="192" t="s">
        <v>1809</v>
      </c>
    </row>
    <row r="6" spans="1:12" hidden="1" outlineLevel="1">
      <c r="B6" s="193" t="s">
        <v>215</v>
      </c>
      <c r="C6" s="194" t="s">
        <v>164</v>
      </c>
    </row>
    <row r="7" spans="1:12" hidden="1" outlineLevel="1">
      <c r="B7" s="193" t="s">
        <v>217</v>
      </c>
      <c r="C7" s="194" t="s">
        <v>1811</v>
      </c>
    </row>
    <row r="8" spans="1:12" hidden="1" outlineLevel="1">
      <c r="B8" s="193" t="s">
        <v>212</v>
      </c>
      <c r="C8" s="194" t="s">
        <v>95</v>
      </c>
    </row>
    <row r="9" spans="1:12" hidden="1" outlineLevel="1">
      <c r="B9" s="193" t="s">
        <v>1812</v>
      </c>
      <c r="C9" s="194" t="s">
        <v>95</v>
      </c>
    </row>
    <row r="10" spans="1:12" hidden="1" outlineLevel="1">
      <c r="B10" s="193" t="s">
        <v>75</v>
      </c>
      <c r="C10" s="194" t="s">
        <v>95</v>
      </c>
    </row>
    <row r="11" spans="1:12" hidden="1" outlineLevel="1">
      <c r="B11" s="193" t="s">
        <v>1813</v>
      </c>
      <c r="C11" s="194" t="s">
        <v>95</v>
      </c>
    </row>
    <row r="12" spans="1:12" hidden="1" outlineLevel="1">
      <c r="B12" s="193" t="s">
        <v>77</v>
      </c>
      <c r="C12" s="194" t="s">
        <v>95</v>
      </c>
    </row>
    <row r="14" spans="1:12"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</row>
    <row r="15" spans="1:12" ht="36">
      <c r="B15" s="196" t="s">
        <v>95</v>
      </c>
      <c r="C15" s="196" t="s">
        <v>95</v>
      </c>
      <c r="D15" s="196" t="s">
        <v>95</v>
      </c>
      <c r="E15" s="196" t="s">
        <v>95</v>
      </c>
      <c r="F15" s="196" t="s">
        <v>95</v>
      </c>
      <c r="G15" s="196" t="s">
        <v>95</v>
      </c>
      <c r="H15" s="196" t="s">
        <v>95</v>
      </c>
      <c r="I15" s="196" t="s">
        <v>95</v>
      </c>
      <c r="J15" s="196" t="s">
        <v>95</v>
      </c>
      <c r="K15" s="197" t="s">
        <v>1820</v>
      </c>
      <c r="L15" s="197" t="s">
        <v>1823</v>
      </c>
    </row>
    <row r="16" spans="1:12" ht="36">
      <c r="B16" s="210" t="s">
        <v>1824</v>
      </c>
      <c r="C16" s="210" t="s">
        <v>1825</v>
      </c>
      <c r="D16" s="210" t="s">
        <v>1813</v>
      </c>
      <c r="E16" s="210" t="s">
        <v>77</v>
      </c>
      <c r="F16" s="210" t="s">
        <v>119</v>
      </c>
      <c r="G16" s="210" t="s">
        <v>2084</v>
      </c>
      <c r="H16" s="210" t="s">
        <v>264</v>
      </c>
      <c r="I16" s="210" t="s">
        <v>2085</v>
      </c>
      <c r="J16" s="210" t="s">
        <v>215</v>
      </c>
      <c r="K16" s="197" t="s">
        <v>1820</v>
      </c>
      <c r="L16" s="197" t="s">
        <v>1823</v>
      </c>
    </row>
    <row r="17" spans="2:12">
      <c r="B17" s="199" t="s">
        <v>1808</v>
      </c>
      <c r="C17" s="199" t="s">
        <v>1807</v>
      </c>
      <c r="D17" s="199" t="s">
        <v>1828</v>
      </c>
      <c r="E17" s="199" t="s">
        <v>1687</v>
      </c>
      <c r="F17" s="199" t="s">
        <v>1833</v>
      </c>
      <c r="G17" s="199" t="s">
        <v>1834</v>
      </c>
      <c r="H17" s="199" t="s">
        <v>1099</v>
      </c>
      <c r="I17" s="199" t="s">
        <v>1834</v>
      </c>
      <c r="J17" s="199" t="s">
        <v>1835</v>
      </c>
      <c r="K17" s="202">
        <v>0.01</v>
      </c>
      <c r="L17" s="203">
        <v>2</v>
      </c>
    </row>
    <row r="18" spans="2:12">
      <c r="B18" s="199" t="s">
        <v>1808</v>
      </c>
      <c r="C18" s="199" t="s">
        <v>1807</v>
      </c>
      <c r="D18" s="199" t="s">
        <v>1828</v>
      </c>
      <c r="E18" s="199" t="s">
        <v>1687</v>
      </c>
      <c r="F18" s="199" t="s">
        <v>1836</v>
      </c>
      <c r="G18" s="199" t="s">
        <v>1694</v>
      </c>
      <c r="H18" s="199" t="s">
        <v>1112</v>
      </c>
      <c r="I18" s="199" t="s">
        <v>1837</v>
      </c>
      <c r="J18" s="199" t="s">
        <v>1835</v>
      </c>
      <c r="K18" s="202">
        <v>0.1</v>
      </c>
      <c r="L18" s="203">
        <v>16</v>
      </c>
    </row>
    <row r="19" spans="2:12">
      <c r="B19" s="199" t="s">
        <v>1808</v>
      </c>
      <c r="C19" s="199" t="s">
        <v>1807</v>
      </c>
      <c r="D19" s="199" t="s">
        <v>1828</v>
      </c>
      <c r="E19" s="199" t="s">
        <v>1687</v>
      </c>
      <c r="F19" s="199" t="s">
        <v>1836</v>
      </c>
      <c r="G19" s="199" t="s">
        <v>1694</v>
      </c>
      <c r="H19" s="199" t="s">
        <v>1108</v>
      </c>
      <c r="I19" s="199" t="s">
        <v>1838</v>
      </c>
      <c r="J19" s="199" t="s">
        <v>1839</v>
      </c>
      <c r="K19" s="203"/>
      <c r="L19" s="203">
        <v>1</v>
      </c>
    </row>
    <row r="20" spans="2:12">
      <c r="B20" s="199" t="s">
        <v>1808</v>
      </c>
      <c r="C20" s="199" t="s">
        <v>1807</v>
      </c>
      <c r="D20" s="199" t="s">
        <v>1828</v>
      </c>
      <c r="E20" s="199" t="s">
        <v>1687</v>
      </c>
      <c r="F20" s="199" t="s">
        <v>1836</v>
      </c>
      <c r="G20" s="199" t="s">
        <v>1694</v>
      </c>
      <c r="H20" s="199" t="s">
        <v>1108</v>
      </c>
      <c r="I20" s="199" t="s">
        <v>1838</v>
      </c>
      <c r="J20" s="199" t="s">
        <v>1835</v>
      </c>
      <c r="K20" s="202">
        <v>0.11</v>
      </c>
      <c r="L20" s="203">
        <v>16</v>
      </c>
    </row>
    <row r="21" spans="2:12">
      <c r="B21" s="199" t="s">
        <v>1808</v>
      </c>
      <c r="C21" s="199" t="s">
        <v>1807</v>
      </c>
      <c r="D21" s="199" t="s">
        <v>1828</v>
      </c>
      <c r="E21" s="199" t="s">
        <v>1687</v>
      </c>
      <c r="F21" s="199" t="s">
        <v>1836</v>
      </c>
      <c r="G21" s="199" t="s">
        <v>1694</v>
      </c>
      <c r="H21" s="199" t="s">
        <v>1106</v>
      </c>
      <c r="I21" s="199" t="s">
        <v>1105</v>
      </c>
      <c r="J21" s="199" t="s">
        <v>1835</v>
      </c>
      <c r="K21" s="202">
        <v>7.0000000000000007E-2</v>
      </c>
      <c r="L21" s="203">
        <v>12</v>
      </c>
    </row>
    <row r="22" spans="2:12">
      <c r="B22" s="199" t="s">
        <v>1808</v>
      </c>
      <c r="C22" s="199" t="s">
        <v>1807</v>
      </c>
      <c r="D22" s="199" t="s">
        <v>1828</v>
      </c>
      <c r="E22" s="199" t="s">
        <v>1687</v>
      </c>
      <c r="F22" s="199" t="s">
        <v>1836</v>
      </c>
      <c r="G22" s="199" t="s">
        <v>1694</v>
      </c>
      <c r="H22" s="199" t="s">
        <v>1099</v>
      </c>
      <c r="I22" s="199" t="s">
        <v>1834</v>
      </c>
      <c r="J22" s="199" t="s">
        <v>1835</v>
      </c>
      <c r="K22" s="202">
        <v>0.13</v>
      </c>
      <c r="L22" s="203">
        <v>20</v>
      </c>
    </row>
    <row r="23" spans="2:12">
      <c r="B23" s="199" t="s">
        <v>1808</v>
      </c>
      <c r="C23" s="199" t="s">
        <v>1807</v>
      </c>
      <c r="D23" s="199" t="s">
        <v>1828</v>
      </c>
      <c r="E23" s="199" t="s">
        <v>1687</v>
      </c>
      <c r="F23" s="199" t="s">
        <v>1836</v>
      </c>
      <c r="G23" s="199" t="s">
        <v>1694</v>
      </c>
      <c r="H23" s="199" t="s">
        <v>1099</v>
      </c>
      <c r="I23" s="199" t="s">
        <v>1834</v>
      </c>
      <c r="J23" s="199" t="s">
        <v>1840</v>
      </c>
      <c r="K23" s="203"/>
      <c r="L23" s="203">
        <v>1</v>
      </c>
    </row>
    <row r="24" spans="2:12">
      <c r="B24" s="199" t="s">
        <v>1808</v>
      </c>
      <c r="C24" s="199" t="s">
        <v>1807</v>
      </c>
      <c r="D24" s="199" t="s">
        <v>1828</v>
      </c>
      <c r="E24" s="199" t="s">
        <v>1687</v>
      </c>
      <c r="F24" s="199" t="s">
        <v>1836</v>
      </c>
      <c r="G24" s="199" t="s">
        <v>1694</v>
      </c>
      <c r="H24" s="199" t="s">
        <v>1104</v>
      </c>
      <c r="I24" s="199" t="s">
        <v>1841</v>
      </c>
      <c r="J24" s="199" t="s">
        <v>1835</v>
      </c>
      <c r="K24" s="202">
        <v>0.17</v>
      </c>
      <c r="L24" s="203">
        <v>25</v>
      </c>
    </row>
    <row r="25" spans="2:12">
      <c r="B25" s="199" t="s">
        <v>1808</v>
      </c>
      <c r="C25" s="199" t="s">
        <v>1807</v>
      </c>
      <c r="D25" s="199" t="s">
        <v>1828</v>
      </c>
      <c r="E25" s="199" t="s">
        <v>1687</v>
      </c>
      <c r="F25" s="199" t="s">
        <v>1836</v>
      </c>
      <c r="G25" s="199" t="s">
        <v>1694</v>
      </c>
      <c r="H25" s="199" t="s">
        <v>1101</v>
      </c>
      <c r="I25" s="199" t="s">
        <v>1842</v>
      </c>
      <c r="J25" s="199" t="s">
        <v>1835</v>
      </c>
      <c r="K25" s="202">
        <v>0.13</v>
      </c>
      <c r="L25" s="203">
        <v>20</v>
      </c>
    </row>
    <row r="26" spans="2:12">
      <c r="B26" s="199" t="s">
        <v>1808</v>
      </c>
      <c r="C26" s="199" t="s">
        <v>1807</v>
      </c>
      <c r="D26" s="199" t="s">
        <v>1828</v>
      </c>
      <c r="E26" s="199" t="s">
        <v>1687</v>
      </c>
      <c r="F26" s="199" t="s">
        <v>1836</v>
      </c>
      <c r="G26" s="199" t="s">
        <v>1694</v>
      </c>
      <c r="H26" s="199" t="s">
        <v>1103</v>
      </c>
      <c r="I26" s="199" t="s">
        <v>1843</v>
      </c>
      <c r="J26" s="199" t="s">
        <v>1839</v>
      </c>
      <c r="K26" s="203"/>
      <c r="L26" s="203">
        <v>1</v>
      </c>
    </row>
    <row r="27" spans="2:12">
      <c r="B27" s="199" t="s">
        <v>1808</v>
      </c>
      <c r="C27" s="199" t="s">
        <v>1807</v>
      </c>
      <c r="D27" s="199" t="s">
        <v>1828</v>
      </c>
      <c r="E27" s="199" t="s">
        <v>1687</v>
      </c>
      <c r="F27" s="199" t="s">
        <v>1836</v>
      </c>
      <c r="G27" s="199" t="s">
        <v>1694</v>
      </c>
      <c r="H27" s="199" t="s">
        <v>1103</v>
      </c>
      <c r="I27" s="199" t="s">
        <v>1843</v>
      </c>
      <c r="J27" s="199" t="s">
        <v>1835</v>
      </c>
      <c r="K27" s="202">
        <v>0.08</v>
      </c>
      <c r="L27" s="203">
        <v>11</v>
      </c>
    </row>
    <row r="28" spans="2:12">
      <c r="B28" s="199" t="s">
        <v>1808</v>
      </c>
      <c r="C28" s="199" t="s">
        <v>1807</v>
      </c>
      <c r="D28" s="199" t="s">
        <v>1828</v>
      </c>
      <c r="E28" s="199" t="s">
        <v>1687</v>
      </c>
      <c r="F28" s="199" t="s">
        <v>1836</v>
      </c>
      <c r="G28" s="199" t="s">
        <v>1694</v>
      </c>
      <c r="H28" s="199" t="s">
        <v>1097</v>
      </c>
      <c r="I28" s="199" t="s">
        <v>1844</v>
      </c>
      <c r="J28" s="199" t="s">
        <v>1835</v>
      </c>
      <c r="K28" s="202">
        <v>0.16</v>
      </c>
      <c r="L28" s="203">
        <v>21</v>
      </c>
    </row>
    <row r="29" spans="2:12">
      <c r="B29" s="199" t="s">
        <v>1808</v>
      </c>
      <c r="C29" s="199" t="s">
        <v>1807</v>
      </c>
      <c r="D29" s="199" t="s">
        <v>1828</v>
      </c>
      <c r="E29" s="199" t="s">
        <v>1687</v>
      </c>
      <c r="F29" s="199" t="s">
        <v>1836</v>
      </c>
      <c r="G29" s="199" t="s">
        <v>1694</v>
      </c>
      <c r="H29" s="199" t="s">
        <v>1110</v>
      </c>
      <c r="I29" s="199" t="s">
        <v>1845</v>
      </c>
      <c r="J29" s="199" t="s">
        <v>1835</v>
      </c>
      <c r="K29" s="202">
        <v>0.05</v>
      </c>
      <c r="L29" s="203">
        <v>9</v>
      </c>
    </row>
    <row r="30" spans="2:12">
      <c r="B30" s="199" t="s">
        <v>1808</v>
      </c>
      <c r="C30" s="199" t="s">
        <v>1807</v>
      </c>
      <c r="D30" s="199" t="s">
        <v>1828</v>
      </c>
      <c r="E30" s="199" t="s">
        <v>1687</v>
      </c>
      <c r="F30" s="199" t="s">
        <v>1846</v>
      </c>
      <c r="G30" s="199" t="s">
        <v>1844</v>
      </c>
      <c r="H30" s="199" t="s">
        <v>1097</v>
      </c>
      <c r="I30" s="199" t="s">
        <v>1844</v>
      </c>
      <c r="J30" s="199" t="s">
        <v>1835</v>
      </c>
      <c r="K30" s="202">
        <v>0.01</v>
      </c>
      <c r="L30" s="203">
        <v>3</v>
      </c>
    </row>
    <row r="31" spans="2:12">
      <c r="B31" s="199" t="s">
        <v>1808</v>
      </c>
      <c r="C31" s="199" t="s">
        <v>1807</v>
      </c>
      <c r="D31" s="199" t="s">
        <v>1828</v>
      </c>
      <c r="E31" s="199" t="s">
        <v>1687</v>
      </c>
      <c r="F31" s="199" t="s">
        <v>1847</v>
      </c>
      <c r="G31" s="199" t="s">
        <v>1838</v>
      </c>
      <c r="H31" s="199" t="s">
        <v>1108</v>
      </c>
      <c r="I31" s="199" t="s">
        <v>1838</v>
      </c>
      <c r="J31" s="199" t="s">
        <v>1835</v>
      </c>
      <c r="K31" s="202">
        <v>0.01</v>
      </c>
      <c r="L31" s="203">
        <v>1</v>
      </c>
    </row>
    <row r="32" spans="2:12">
      <c r="B32" s="199" t="s">
        <v>1808</v>
      </c>
      <c r="C32" s="199" t="s">
        <v>1807</v>
      </c>
      <c r="D32" s="199" t="s">
        <v>1828</v>
      </c>
      <c r="E32" s="199" t="s">
        <v>1687</v>
      </c>
      <c r="F32" s="199" t="s">
        <v>1848</v>
      </c>
      <c r="G32" s="199" t="s">
        <v>1841</v>
      </c>
      <c r="H32" s="199" t="s">
        <v>363</v>
      </c>
      <c r="I32" s="199" t="s">
        <v>1841</v>
      </c>
      <c r="J32" s="199" t="s">
        <v>1849</v>
      </c>
      <c r="K32" s="202">
        <v>0.02</v>
      </c>
      <c r="L32" s="203">
        <v>6</v>
      </c>
    </row>
    <row r="33" spans="2:12">
      <c r="B33" s="199" t="s">
        <v>1808</v>
      </c>
      <c r="C33" s="199" t="s">
        <v>1807</v>
      </c>
      <c r="D33" s="199" t="s">
        <v>1828</v>
      </c>
      <c r="E33" s="199" t="s">
        <v>1687</v>
      </c>
      <c r="F33" s="199" t="s">
        <v>1850</v>
      </c>
      <c r="G33" s="199" t="s">
        <v>1694</v>
      </c>
      <c r="H33" s="199" t="s">
        <v>1112</v>
      </c>
      <c r="I33" s="199" t="s">
        <v>1837</v>
      </c>
      <c r="J33" s="199" t="s">
        <v>1851</v>
      </c>
      <c r="K33" s="203"/>
      <c r="L33" s="203">
        <v>2</v>
      </c>
    </row>
    <row r="34" spans="2:12">
      <c r="B34" s="199" t="s">
        <v>1808</v>
      </c>
      <c r="C34" s="199" t="s">
        <v>1807</v>
      </c>
      <c r="D34" s="199" t="s">
        <v>1828</v>
      </c>
      <c r="E34" s="199" t="s">
        <v>1687</v>
      </c>
      <c r="F34" s="199" t="s">
        <v>1850</v>
      </c>
      <c r="G34" s="199" t="s">
        <v>1694</v>
      </c>
      <c r="H34" s="199" t="s">
        <v>1112</v>
      </c>
      <c r="I34" s="199" t="s">
        <v>1837</v>
      </c>
      <c r="J34" s="199" t="s">
        <v>1835</v>
      </c>
      <c r="K34" s="202">
        <v>7.0000000000000007E-2</v>
      </c>
      <c r="L34" s="203">
        <v>19</v>
      </c>
    </row>
    <row r="35" spans="2:12">
      <c r="B35" s="199" t="s">
        <v>1808</v>
      </c>
      <c r="C35" s="199" t="s">
        <v>1807</v>
      </c>
      <c r="D35" s="199" t="s">
        <v>1828</v>
      </c>
      <c r="E35" s="199" t="s">
        <v>1687</v>
      </c>
      <c r="F35" s="199" t="s">
        <v>1850</v>
      </c>
      <c r="G35" s="199" t="s">
        <v>1694</v>
      </c>
      <c r="H35" s="199" t="s">
        <v>1108</v>
      </c>
      <c r="I35" s="199" t="s">
        <v>1838</v>
      </c>
      <c r="J35" s="199" t="s">
        <v>1851</v>
      </c>
      <c r="K35" s="202">
        <v>0.01</v>
      </c>
      <c r="L35" s="203">
        <v>6</v>
      </c>
    </row>
    <row r="36" spans="2:12">
      <c r="B36" s="199" t="s">
        <v>1808</v>
      </c>
      <c r="C36" s="199" t="s">
        <v>1807</v>
      </c>
      <c r="D36" s="199" t="s">
        <v>1828</v>
      </c>
      <c r="E36" s="199" t="s">
        <v>1687</v>
      </c>
      <c r="F36" s="199" t="s">
        <v>1850</v>
      </c>
      <c r="G36" s="199" t="s">
        <v>1694</v>
      </c>
      <c r="H36" s="199" t="s">
        <v>1108</v>
      </c>
      <c r="I36" s="199" t="s">
        <v>1838</v>
      </c>
      <c r="J36" s="199" t="s">
        <v>1835</v>
      </c>
      <c r="K36" s="202">
        <v>0.08</v>
      </c>
      <c r="L36" s="203">
        <v>17</v>
      </c>
    </row>
    <row r="37" spans="2:12">
      <c r="B37" s="199" t="s">
        <v>1808</v>
      </c>
      <c r="C37" s="199" t="s">
        <v>1807</v>
      </c>
      <c r="D37" s="199" t="s">
        <v>1828</v>
      </c>
      <c r="E37" s="199" t="s">
        <v>1687</v>
      </c>
      <c r="F37" s="199" t="s">
        <v>1850</v>
      </c>
      <c r="G37" s="199" t="s">
        <v>1694</v>
      </c>
      <c r="H37" s="199" t="s">
        <v>1108</v>
      </c>
      <c r="I37" s="199" t="s">
        <v>1838</v>
      </c>
      <c r="J37" s="199" t="s">
        <v>1852</v>
      </c>
      <c r="K37" s="203"/>
      <c r="L37" s="203">
        <v>1</v>
      </c>
    </row>
    <row r="38" spans="2:12">
      <c r="B38" s="199" t="s">
        <v>1808</v>
      </c>
      <c r="C38" s="199" t="s">
        <v>1807</v>
      </c>
      <c r="D38" s="199" t="s">
        <v>1828</v>
      </c>
      <c r="E38" s="199" t="s">
        <v>1687</v>
      </c>
      <c r="F38" s="199" t="s">
        <v>1850</v>
      </c>
      <c r="G38" s="199" t="s">
        <v>1694</v>
      </c>
      <c r="H38" s="199" t="s">
        <v>1106</v>
      </c>
      <c r="I38" s="199" t="s">
        <v>1105</v>
      </c>
      <c r="J38" s="199" t="s">
        <v>1835</v>
      </c>
      <c r="K38" s="202">
        <v>0.01</v>
      </c>
      <c r="L38" s="203">
        <v>4</v>
      </c>
    </row>
    <row r="39" spans="2:12">
      <c r="B39" s="199" t="s">
        <v>1808</v>
      </c>
      <c r="C39" s="199" t="s">
        <v>1807</v>
      </c>
      <c r="D39" s="199" t="s">
        <v>1828</v>
      </c>
      <c r="E39" s="199" t="s">
        <v>1687</v>
      </c>
      <c r="F39" s="199" t="s">
        <v>1850</v>
      </c>
      <c r="G39" s="199" t="s">
        <v>1694</v>
      </c>
      <c r="H39" s="199" t="s">
        <v>1099</v>
      </c>
      <c r="I39" s="199" t="s">
        <v>1834</v>
      </c>
      <c r="J39" s="199" t="s">
        <v>1851</v>
      </c>
      <c r="K39" s="202">
        <v>0.01</v>
      </c>
      <c r="L39" s="203">
        <v>7</v>
      </c>
    </row>
    <row r="40" spans="2:12">
      <c r="B40" s="199" t="s">
        <v>1808</v>
      </c>
      <c r="C40" s="199" t="s">
        <v>1807</v>
      </c>
      <c r="D40" s="199" t="s">
        <v>1828</v>
      </c>
      <c r="E40" s="199" t="s">
        <v>1687</v>
      </c>
      <c r="F40" s="199" t="s">
        <v>1850</v>
      </c>
      <c r="G40" s="199" t="s">
        <v>1694</v>
      </c>
      <c r="H40" s="199" t="s">
        <v>1099</v>
      </c>
      <c r="I40" s="199" t="s">
        <v>1834</v>
      </c>
      <c r="J40" s="199" t="s">
        <v>1835</v>
      </c>
      <c r="K40" s="202">
        <v>0.42</v>
      </c>
      <c r="L40" s="203">
        <v>96</v>
      </c>
    </row>
    <row r="41" spans="2:12">
      <c r="B41" s="199" t="s">
        <v>1808</v>
      </c>
      <c r="C41" s="199" t="s">
        <v>1807</v>
      </c>
      <c r="D41" s="199" t="s">
        <v>1828</v>
      </c>
      <c r="E41" s="199" t="s">
        <v>1687</v>
      </c>
      <c r="F41" s="199" t="s">
        <v>1850</v>
      </c>
      <c r="G41" s="199" t="s">
        <v>1694</v>
      </c>
      <c r="H41" s="199" t="s">
        <v>1104</v>
      </c>
      <c r="I41" s="199" t="s">
        <v>1841</v>
      </c>
      <c r="J41" s="199" t="s">
        <v>1851</v>
      </c>
      <c r="K41" s="202">
        <v>0.01</v>
      </c>
      <c r="L41" s="203">
        <v>4</v>
      </c>
    </row>
    <row r="42" spans="2:12">
      <c r="B42" s="199" t="s">
        <v>1808</v>
      </c>
      <c r="C42" s="199" t="s">
        <v>1807</v>
      </c>
      <c r="D42" s="199" t="s">
        <v>1828</v>
      </c>
      <c r="E42" s="199" t="s">
        <v>1687</v>
      </c>
      <c r="F42" s="199" t="s">
        <v>1850</v>
      </c>
      <c r="G42" s="199" t="s">
        <v>1694</v>
      </c>
      <c r="H42" s="199" t="s">
        <v>1104</v>
      </c>
      <c r="I42" s="199" t="s">
        <v>1841</v>
      </c>
      <c r="J42" s="199" t="s">
        <v>1835</v>
      </c>
      <c r="K42" s="202">
        <v>0.04</v>
      </c>
      <c r="L42" s="203">
        <v>9</v>
      </c>
    </row>
    <row r="43" spans="2:12">
      <c r="B43" s="199" t="s">
        <v>1808</v>
      </c>
      <c r="C43" s="199" t="s">
        <v>1807</v>
      </c>
      <c r="D43" s="199" t="s">
        <v>1828</v>
      </c>
      <c r="E43" s="199" t="s">
        <v>1687</v>
      </c>
      <c r="F43" s="199" t="s">
        <v>1850</v>
      </c>
      <c r="G43" s="199" t="s">
        <v>1694</v>
      </c>
      <c r="H43" s="199" t="s">
        <v>1101</v>
      </c>
      <c r="I43" s="199" t="s">
        <v>1842</v>
      </c>
      <c r="J43" s="199" t="s">
        <v>1851</v>
      </c>
      <c r="K43" s="202">
        <v>0.01</v>
      </c>
      <c r="L43" s="203">
        <v>4</v>
      </c>
    </row>
    <row r="44" spans="2:12">
      <c r="B44" s="199" t="s">
        <v>1808</v>
      </c>
      <c r="C44" s="199" t="s">
        <v>1807</v>
      </c>
      <c r="D44" s="199" t="s">
        <v>1828</v>
      </c>
      <c r="E44" s="199" t="s">
        <v>1687</v>
      </c>
      <c r="F44" s="199" t="s">
        <v>1850</v>
      </c>
      <c r="G44" s="199" t="s">
        <v>1694</v>
      </c>
      <c r="H44" s="199" t="s">
        <v>1101</v>
      </c>
      <c r="I44" s="199" t="s">
        <v>1842</v>
      </c>
      <c r="J44" s="199" t="s">
        <v>1835</v>
      </c>
      <c r="K44" s="202">
        <v>0.12</v>
      </c>
      <c r="L44" s="203">
        <v>31</v>
      </c>
    </row>
    <row r="45" spans="2:12">
      <c r="B45" s="199" t="s">
        <v>1808</v>
      </c>
      <c r="C45" s="199" t="s">
        <v>1807</v>
      </c>
      <c r="D45" s="199" t="s">
        <v>1828</v>
      </c>
      <c r="E45" s="199" t="s">
        <v>1687</v>
      </c>
      <c r="F45" s="199" t="s">
        <v>1850</v>
      </c>
      <c r="G45" s="199" t="s">
        <v>1694</v>
      </c>
      <c r="H45" s="199" t="s">
        <v>1103</v>
      </c>
      <c r="I45" s="199" t="s">
        <v>1843</v>
      </c>
      <c r="J45" s="199" t="s">
        <v>1851</v>
      </c>
      <c r="K45" s="202">
        <v>0.01</v>
      </c>
      <c r="L45" s="203">
        <v>4</v>
      </c>
    </row>
    <row r="46" spans="2:12">
      <c r="B46" s="199" t="s">
        <v>1808</v>
      </c>
      <c r="C46" s="199" t="s">
        <v>1807</v>
      </c>
      <c r="D46" s="199" t="s">
        <v>1828</v>
      </c>
      <c r="E46" s="199" t="s">
        <v>1687</v>
      </c>
      <c r="F46" s="199" t="s">
        <v>1850</v>
      </c>
      <c r="G46" s="199" t="s">
        <v>1694</v>
      </c>
      <c r="H46" s="199" t="s">
        <v>1103</v>
      </c>
      <c r="I46" s="199" t="s">
        <v>1843</v>
      </c>
      <c r="J46" s="199" t="s">
        <v>1835</v>
      </c>
      <c r="K46" s="202">
        <v>0.03</v>
      </c>
      <c r="L46" s="203">
        <v>6</v>
      </c>
    </row>
    <row r="47" spans="2:12">
      <c r="B47" s="199" t="s">
        <v>1808</v>
      </c>
      <c r="C47" s="199" t="s">
        <v>1807</v>
      </c>
      <c r="D47" s="199" t="s">
        <v>1828</v>
      </c>
      <c r="E47" s="199" t="s">
        <v>1687</v>
      </c>
      <c r="F47" s="199" t="s">
        <v>1850</v>
      </c>
      <c r="G47" s="199" t="s">
        <v>1694</v>
      </c>
      <c r="H47" s="199" t="s">
        <v>1097</v>
      </c>
      <c r="I47" s="199" t="s">
        <v>1844</v>
      </c>
      <c r="J47" s="199" t="s">
        <v>1851</v>
      </c>
      <c r="K47" s="202">
        <v>0.01</v>
      </c>
      <c r="L47" s="203">
        <v>7</v>
      </c>
    </row>
    <row r="48" spans="2:12">
      <c r="B48" s="199" t="s">
        <v>1808</v>
      </c>
      <c r="C48" s="199" t="s">
        <v>1807</v>
      </c>
      <c r="D48" s="199" t="s">
        <v>1828</v>
      </c>
      <c r="E48" s="199" t="s">
        <v>1687</v>
      </c>
      <c r="F48" s="199" t="s">
        <v>1850</v>
      </c>
      <c r="G48" s="199" t="s">
        <v>1694</v>
      </c>
      <c r="H48" s="199" t="s">
        <v>1097</v>
      </c>
      <c r="I48" s="199" t="s">
        <v>1844</v>
      </c>
      <c r="J48" s="199" t="s">
        <v>1835</v>
      </c>
      <c r="K48" s="202">
        <v>0.05</v>
      </c>
      <c r="L48" s="203">
        <v>17</v>
      </c>
    </row>
    <row r="49" spans="2:12">
      <c r="B49" s="199" t="s">
        <v>1808</v>
      </c>
      <c r="C49" s="199" t="s">
        <v>1807</v>
      </c>
      <c r="D49" s="199" t="s">
        <v>1828</v>
      </c>
      <c r="E49" s="199" t="s">
        <v>1687</v>
      </c>
      <c r="F49" s="199" t="s">
        <v>1850</v>
      </c>
      <c r="G49" s="199" t="s">
        <v>1694</v>
      </c>
      <c r="H49" s="199" t="s">
        <v>1110</v>
      </c>
      <c r="I49" s="199" t="s">
        <v>1845</v>
      </c>
      <c r="J49" s="199" t="s">
        <v>1835</v>
      </c>
      <c r="K49" s="202">
        <v>0.03</v>
      </c>
      <c r="L49" s="203">
        <v>8</v>
      </c>
    </row>
    <row r="50" spans="2:12">
      <c r="B50" s="199" t="s">
        <v>1808</v>
      </c>
      <c r="C50" s="199" t="s">
        <v>1807</v>
      </c>
      <c r="D50" s="199" t="s">
        <v>1828</v>
      </c>
      <c r="E50" s="199" t="s">
        <v>256</v>
      </c>
      <c r="F50" s="199" t="s">
        <v>1150</v>
      </c>
      <c r="G50" s="199" t="s">
        <v>298</v>
      </c>
      <c r="H50" s="199" t="s">
        <v>301</v>
      </c>
      <c r="I50" s="199" t="s">
        <v>300</v>
      </c>
      <c r="J50" s="199" t="s">
        <v>1851</v>
      </c>
      <c r="K50" s="203"/>
      <c r="L50" s="203">
        <v>1</v>
      </c>
    </row>
    <row r="51" spans="2:12">
      <c r="B51" s="199" t="s">
        <v>1808</v>
      </c>
      <c r="C51" s="199" t="s">
        <v>1807</v>
      </c>
      <c r="D51" s="199" t="s">
        <v>1828</v>
      </c>
      <c r="E51" s="199" t="s">
        <v>256</v>
      </c>
      <c r="F51" s="199" t="s">
        <v>1150</v>
      </c>
      <c r="G51" s="199" t="s">
        <v>298</v>
      </c>
      <c r="H51" s="199" t="s">
        <v>301</v>
      </c>
      <c r="I51" s="199" t="s">
        <v>300</v>
      </c>
      <c r="J51" s="199" t="s">
        <v>1839</v>
      </c>
      <c r="K51" s="203"/>
      <c r="L51" s="203">
        <v>1</v>
      </c>
    </row>
    <row r="52" spans="2:12">
      <c r="B52" s="199" t="s">
        <v>1808</v>
      </c>
      <c r="C52" s="199" t="s">
        <v>1807</v>
      </c>
      <c r="D52" s="199" t="s">
        <v>1828</v>
      </c>
      <c r="E52" s="199" t="s">
        <v>256</v>
      </c>
      <c r="F52" s="199" t="s">
        <v>1150</v>
      </c>
      <c r="G52" s="199" t="s">
        <v>298</v>
      </c>
      <c r="H52" s="199" t="s">
        <v>301</v>
      </c>
      <c r="I52" s="199" t="s">
        <v>300</v>
      </c>
      <c r="J52" s="199" t="s">
        <v>1835</v>
      </c>
      <c r="K52" s="202">
        <v>0.27</v>
      </c>
      <c r="L52" s="203">
        <v>33</v>
      </c>
    </row>
    <row r="53" spans="2:12">
      <c r="B53" s="199" t="s">
        <v>1808</v>
      </c>
      <c r="C53" s="199" t="s">
        <v>1807</v>
      </c>
      <c r="D53" s="199" t="s">
        <v>1828</v>
      </c>
      <c r="E53" s="199" t="s">
        <v>256</v>
      </c>
      <c r="F53" s="199" t="s">
        <v>1150</v>
      </c>
      <c r="G53" s="199" t="s">
        <v>298</v>
      </c>
      <c r="H53" s="199" t="s">
        <v>301</v>
      </c>
      <c r="I53" s="199" t="s">
        <v>300</v>
      </c>
      <c r="J53" s="199" t="s">
        <v>1840</v>
      </c>
      <c r="K53" s="203"/>
      <c r="L53" s="203">
        <v>6</v>
      </c>
    </row>
    <row r="54" spans="2:12">
      <c r="B54" s="199" t="s">
        <v>1808</v>
      </c>
      <c r="C54" s="199" t="s">
        <v>1807</v>
      </c>
      <c r="D54" s="199" t="s">
        <v>1828</v>
      </c>
      <c r="E54" s="199" t="s">
        <v>256</v>
      </c>
      <c r="F54" s="199" t="s">
        <v>1150</v>
      </c>
      <c r="G54" s="199" t="s">
        <v>298</v>
      </c>
      <c r="H54" s="199" t="s">
        <v>793</v>
      </c>
      <c r="I54" s="199" t="s">
        <v>1310</v>
      </c>
      <c r="J54" s="199" t="s">
        <v>1851</v>
      </c>
      <c r="K54" s="203"/>
      <c r="L54" s="203">
        <v>43</v>
      </c>
    </row>
    <row r="55" spans="2:12">
      <c r="B55" s="199" t="s">
        <v>1808</v>
      </c>
      <c r="C55" s="199" t="s">
        <v>1807</v>
      </c>
      <c r="D55" s="199" t="s">
        <v>1828</v>
      </c>
      <c r="E55" s="199" t="s">
        <v>256</v>
      </c>
      <c r="F55" s="199" t="s">
        <v>1150</v>
      </c>
      <c r="G55" s="199" t="s">
        <v>298</v>
      </c>
      <c r="H55" s="199" t="s">
        <v>793</v>
      </c>
      <c r="I55" s="199" t="s">
        <v>1310</v>
      </c>
      <c r="J55" s="199" t="s">
        <v>1835</v>
      </c>
      <c r="K55" s="202">
        <v>0.24</v>
      </c>
      <c r="L55" s="203">
        <v>39</v>
      </c>
    </row>
    <row r="56" spans="2:12">
      <c r="B56" s="199" t="s">
        <v>1808</v>
      </c>
      <c r="C56" s="199" t="s">
        <v>1807</v>
      </c>
      <c r="D56" s="199" t="s">
        <v>1828</v>
      </c>
      <c r="E56" s="199" t="s">
        <v>256</v>
      </c>
      <c r="F56" s="199" t="s">
        <v>1150</v>
      </c>
      <c r="G56" s="199" t="s">
        <v>298</v>
      </c>
      <c r="H56" s="199" t="s">
        <v>793</v>
      </c>
      <c r="I56" s="199" t="s">
        <v>1310</v>
      </c>
      <c r="J56" s="199" t="s">
        <v>1840</v>
      </c>
      <c r="K56" s="203"/>
      <c r="L56" s="203">
        <v>5</v>
      </c>
    </row>
    <row r="57" spans="2:12">
      <c r="B57" s="199" t="s">
        <v>1808</v>
      </c>
      <c r="C57" s="199" t="s">
        <v>1807</v>
      </c>
      <c r="D57" s="199" t="s">
        <v>1828</v>
      </c>
      <c r="E57" s="199" t="s">
        <v>256</v>
      </c>
      <c r="F57" s="199" t="s">
        <v>1150</v>
      </c>
      <c r="G57" s="199" t="s">
        <v>298</v>
      </c>
      <c r="H57" s="199" t="s">
        <v>793</v>
      </c>
      <c r="I57" s="199" t="s">
        <v>1310</v>
      </c>
      <c r="J57" s="199" t="s">
        <v>1852</v>
      </c>
      <c r="K57" s="203"/>
      <c r="L57" s="203">
        <v>1</v>
      </c>
    </row>
    <row r="58" spans="2:12">
      <c r="B58" s="199" t="s">
        <v>1808</v>
      </c>
      <c r="C58" s="199" t="s">
        <v>1807</v>
      </c>
      <c r="D58" s="199" t="s">
        <v>1828</v>
      </c>
      <c r="E58" s="199" t="s">
        <v>256</v>
      </c>
      <c r="F58" s="199" t="s">
        <v>1150</v>
      </c>
      <c r="G58" s="199" t="s">
        <v>298</v>
      </c>
      <c r="H58" s="199" t="s">
        <v>795</v>
      </c>
      <c r="I58" s="199" t="s">
        <v>1853</v>
      </c>
      <c r="J58" s="199" t="s">
        <v>1851</v>
      </c>
      <c r="K58" s="202">
        <v>0.01</v>
      </c>
      <c r="L58" s="203">
        <v>4</v>
      </c>
    </row>
    <row r="59" spans="2:12">
      <c r="B59" s="199" t="s">
        <v>1808</v>
      </c>
      <c r="C59" s="199" t="s">
        <v>1807</v>
      </c>
      <c r="D59" s="199" t="s">
        <v>1828</v>
      </c>
      <c r="E59" s="199" t="s">
        <v>256</v>
      </c>
      <c r="F59" s="199" t="s">
        <v>1150</v>
      </c>
      <c r="G59" s="199" t="s">
        <v>298</v>
      </c>
      <c r="H59" s="199" t="s">
        <v>795</v>
      </c>
      <c r="I59" s="199" t="s">
        <v>1853</v>
      </c>
      <c r="J59" s="199" t="s">
        <v>1835</v>
      </c>
      <c r="K59" s="202">
        <v>0.09</v>
      </c>
      <c r="L59" s="203">
        <v>18</v>
      </c>
    </row>
    <row r="60" spans="2:12">
      <c r="B60" s="199" t="s">
        <v>1808</v>
      </c>
      <c r="C60" s="199" t="s">
        <v>1807</v>
      </c>
      <c r="D60" s="199" t="s">
        <v>1828</v>
      </c>
      <c r="E60" s="199" t="s">
        <v>256</v>
      </c>
      <c r="F60" s="199" t="s">
        <v>1150</v>
      </c>
      <c r="G60" s="199" t="s">
        <v>298</v>
      </c>
      <c r="H60" s="199" t="s">
        <v>795</v>
      </c>
      <c r="I60" s="199" t="s">
        <v>1853</v>
      </c>
      <c r="J60" s="199" t="s">
        <v>1840</v>
      </c>
      <c r="K60" s="203"/>
      <c r="L60" s="203">
        <v>5</v>
      </c>
    </row>
    <row r="61" spans="2:12">
      <c r="B61" s="199" t="s">
        <v>1808</v>
      </c>
      <c r="C61" s="199" t="s">
        <v>1807</v>
      </c>
      <c r="D61" s="199" t="s">
        <v>1828</v>
      </c>
      <c r="E61" s="199" t="s">
        <v>256</v>
      </c>
      <c r="F61" s="199" t="s">
        <v>1150</v>
      </c>
      <c r="G61" s="199" t="s">
        <v>298</v>
      </c>
      <c r="H61" s="199" t="s">
        <v>797</v>
      </c>
      <c r="I61" s="199" t="s">
        <v>1854</v>
      </c>
      <c r="J61" s="199" t="s">
        <v>1851</v>
      </c>
      <c r="K61" s="202">
        <v>0.01</v>
      </c>
      <c r="L61" s="203">
        <v>6</v>
      </c>
    </row>
    <row r="62" spans="2:12">
      <c r="B62" s="199" t="s">
        <v>1808</v>
      </c>
      <c r="C62" s="199" t="s">
        <v>1807</v>
      </c>
      <c r="D62" s="199" t="s">
        <v>1828</v>
      </c>
      <c r="E62" s="199" t="s">
        <v>256</v>
      </c>
      <c r="F62" s="199" t="s">
        <v>1150</v>
      </c>
      <c r="G62" s="199" t="s">
        <v>298</v>
      </c>
      <c r="H62" s="199" t="s">
        <v>797</v>
      </c>
      <c r="I62" s="199" t="s">
        <v>1854</v>
      </c>
      <c r="J62" s="199" t="s">
        <v>1835</v>
      </c>
      <c r="K62" s="202">
        <v>0.09</v>
      </c>
      <c r="L62" s="203">
        <v>19</v>
      </c>
    </row>
    <row r="63" spans="2:12">
      <c r="B63" s="199" t="s">
        <v>1808</v>
      </c>
      <c r="C63" s="199" t="s">
        <v>1807</v>
      </c>
      <c r="D63" s="199" t="s">
        <v>1828</v>
      </c>
      <c r="E63" s="199" t="s">
        <v>256</v>
      </c>
      <c r="F63" s="199" t="s">
        <v>1150</v>
      </c>
      <c r="G63" s="199" t="s">
        <v>298</v>
      </c>
      <c r="H63" s="199" t="s">
        <v>797</v>
      </c>
      <c r="I63" s="199" t="s">
        <v>1854</v>
      </c>
      <c r="J63" s="199" t="s">
        <v>1840</v>
      </c>
      <c r="K63" s="203"/>
      <c r="L63" s="203">
        <v>4</v>
      </c>
    </row>
    <row r="64" spans="2:12">
      <c r="B64" s="199" t="s">
        <v>1808</v>
      </c>
      <c r="C64" s="199" t="s">
        <v>1807</v>
      </c>
      <c r="D64" s="199" t="s">
        <v>1828</v>
      </c>
      <c r="E64" s="199" t="s">
        <v>256</v>
      </c>
      <c r="F64" s="199" t="s">
        <v>1150</v>
      </c>
      <c r="G64" s="199" t="s">
        <v>298</v>
      </c>
      <c r="H64" s="199" t="s">
        <v>792</v>
      </c>
      <c r="I64" s="199" t="s">
        <v>1855</v>
      </c>
      <c r="J64" s="199" t="s">
        <v>1851</v>
      </c>
      <c r="K64" s="203"/>
      <c r="L64" s="203">
        <v>1</v>
      </c>
    </row>
    <row r="65" spans="2:12">
      <c r="B65" s="199" t="s">
        <v>1808</v>
      </c>
      <c r="C65" s="199" t="s">
        <v>1807</v>
      </c>
      <c r="D65" s="199" t="s">
        <v>1828</v>
      </c>
      <c r="E65" s="199" t="s">
        <v>256</v>
      </c>
      <c r="F65" s="199" t="s">
        <v>1150</v>
      </c>
      <c r="G65" s="199" t="s">
        <v>298</v>
      </c>
      <c r="H65" s="199" t="s">
        <v>792</v>
      </c>
      <c r="I65" s="199" t="s">
        <v>1855</v>
      </c>
      <c r="J65" s="199" t="s">
        <v>1835</v>
      </c>
      <c r="K65" s="202">
        <v>0.05</v>
      </c>
      <c r="L65" s="203">
        <v>8</v>
      </c>
    </row>
    <row r="66" spans="2:12">
      <c r="B66" s="199" t="s">
        <v>1808</v>
      </c>
      <c r="C66" s="199" t="s">
        <v>1807</v>
      </c>
      <c r="D66" s="199" t="s">
        <v>1828</v>
      </c>
      <c r="E66" s="199" t="s">
        <v>256</v>
      </c>
      <c r="F66" s="199" t="s">
        <v>1150</v>
      </c>
      <c r="G66" s="199" t="s">
        <v>298</v>
      </c>
      <c r="H66" s="199" t="s">
        <v>792</v>
      </c>
      <c r="I66" s="199" t="s">
        <v>1855</v>
      </c>
      <c r="J66" s="199" t="s">
        <v>1840</v>
      </c>
      <c r="K66" s="203"/>
      <c r="L66" s="203">
        <v>5</v>
      </c>
    </row>
    <row r="67" spans="2:12">
      <c r="B67" s="199" t="s">
        <v>1808</v>
      </c>
      <c r="C67" s="199" t="s">
        <v>1807</v>
      </c>
      <c r="D67" s="199" t="s">
        <v>1828</v>
      </c>
      <c r="E67" s="199" t="s">
        <v>256</v>
      </c>
      <c r="F67" s="199" t="s">
        <v>1856</v>
      </c>
      <c r="G67" s="199" t="s">
        <v>1310</v>
      </c>
      <c r="H67" s="199" t="s">
        <v>793</v>
      </c>
      <c r="I67" s="199" t="s">
        <v>1310</v>
      </c>
      <c r="J67" s="199" t="s">
        <v>1851</v>
      </c>
      <c r="K67" s="202">
        <v>0.02</v>
      </c>
      <c r="L67" s="203">
        <v>16</v>
      </c>
    </row>
    <row r="68" spans="2:12">
      <c r="B68" s="199" t="s">
        <v>1808</v>
      </c>
      <c r="C68" s="199" t="s">
        <v>1807</v>
      </c>
      <c r="D68" s="199" t="s">
        <v>1828</v>
      </c>
      <c r="E68" s="199" t="s">
        <v>256</v>
      </c>
      <c r="F68" s="199" t="s">
        <v>1856</v>
      </c>
      <c r="G68" s="199" t="s">
        <v>1310</v>
      </c>
      <c r="H68" s="199" t="s">
        <v>793</v>
      </c>
      <c r="I68" s="199" t="s">
        <v>1310</v>
      </c>
      <c r="J68" s="199" t="s">
        <v>1839</v>
      </c>
      <c r="K68" s="203"/>
      <c r="L68" s="203">
        <v>3</v>
      </c>
    </row>
    <row r="69" spans="2:12">
      <c r="B69" s="199" t="s">
        <v>1808</v>
      </c>
      <c r="C69" s="199" t="s">
        <v>1807</v>
      </c>
      <c r="D69" s="199" t="s">
        <v>1828</v>
      </c>
      <c r="E69" s="199" t="s">
        <v>256</v>
      </c>
      <c r="F69" s="199" t="s">
        <v>1856</v>
      </c>
      <c r="G69" s="199" t="s">
        <v>1310</v>
      </c>
      <c r="H69" s="199" t="s">
        <v>793</v>
      </c>
      <c r="I69" s="199" t="s">
        <v>1310</v>
      </c>
      <c r="J69" s="199" t="s">
        <v>1835</v>
      </c>
      <c r="K69" s="202">
        <v>0.53</v>
      </c>
      <c r="L69" s="203">
        <v>119</v>
      </c>
    </row>
    <row r="70" spans="2:12">
      <c r="B70" s="199" t="s">
        <v>1808</v>
      </c>
      <c r="C70" s="199" t="s">
        <v>1807</v>
      </c>
      <c r="D70" s="199" t="s">
        <v>1828</v>
      </c>
      <c r="E70" s="199" t="s">
        <v>256</v>
      </c>
      <c r="F70" s="199" t="s">
        <v>1857</v>
      </c>
      <c r="G70" s="199" t="s">
        <v>1310</v>
      </c>
      <c r="H70" s="199" t="s">
        <v>1141</v>
      </c>
      <c r="I70" s="199" t="s">
        <v>1858</v>
      </c>
      <c r="J70" s="199" t="s">
        <v>1849</v>
      </c>
      <c r="K70" s="202">
        <v>0.06</v>
      </c>
      <c r="L70" s="203">
        <v>14</v>
      </c>
    </row>
    <row r="71" spans="2:12">
      <c r="B71" s="199" t="s">
        <v>1808</v>
      </c>
      <c r="C71" s="199" t="s">
        <v>1807</v>
      </c>
      <c r="D71" s="199" t="s">
        <v>1828</v>
      </c>
      <c r="E71" s="199" t="s">
        <v>256</v>
      </c>
      <c r="F71" s="199" t="s">
        <v>1857</v>
      </c>
      <c r="G71" s="199" t="s">
        <v>1310</v>
      </c>
      <c r="H71" s="199" t="s">
        <v>1141</v>
      </c>
      <c r="I71" s="199" t="s">
        <v>1858</v>
      </c>
      <c r="J71" s="199" t="s">
        <v>1859</v>
      </c>
      <c r="K71" s="202">
        <v>0.18</v>
      </c>
      <c r="L71" s="203">
        <v>9</v>
      </c>
    </row>
    <row r="72" spans="2:12">
      <c r="B72" s="199" t="s">
        <v>1808</v>
      </c>
      <c r="C72" s="199" t="s">
        <v>1807</v>
      </c>
      <c r="D72" s="199" t="s">
        <v>1828</v>
      </c>
      <c r="E72" s="199" t="s">
        <v>256</v>
      </c>
      <c r="F72" s="199" t="s">
        <v>1860</v>
      </c>
      <c r="G72" s="199" t="s">
        <v>300</v>
      </c>
      <c r="H72" s="199" t="s">
        <v>1659</v>
      </c>
      <c r="I72" s="199" t="s">
        <v>300</v>
      </c>
      <c r="J72" s="199" t="s">
        <v>1849</v>
      </c>
      <c r="K72" s="202">
        <v>0.09</v>
      </c>
      <c r="L72" s="203">
        <v>23</v>
      </c>
    </row>
    <row r="73" spans="2:12">
      <c r="B73" s="199" t="s">
        <v>1808</v>
      </c>
      <c r="C73" s="199" t="s">
        <v>1807</v>
      </c>
      <c r="D73" s="199" t="s">
        <v>1828</v>
      </c>
      <c r="E73" s="199" t="s">
        <v>256</v>
      </c>
      <c r="F73" s="199" t="s">
        <v>1861</v>
      </c>
      <c r="G73" s="199" t="s">
        <v>300</v>
      </c>
      <c r="H73" s="199" t="s">
        <v>301</v>
      </c>
      <c r="I73" s="199" t="s">
        <v>300</v>
      </c>
      <c r="J73" s="199" t="s">
        <v>1851</v>
      </c>
      <c r="K73" s="202">
        <v>0.01</v>
      </c>
      <c r="L73" s="203">
        <v>8</v>
      </c>
    </row>
    <row r="74" spans="2:12">
      <c r="B74" s="199" t="s">
        <v>1808</v>
      </c>
      <c r="C74" s="199" t="s">
        <v>1807</v>
      </c>
      <c r="D74" s="199" t="s">
        <v>1828</v>
      </c>
      <c r="E74" s="199" t="s">
        <v>256</v>
      </c>
      <c r="F74" s="199" t="s">
        <v>1861</v>
      </c>
      <c r="G74" s="199" t="s">
        <v>300</v>
      </c>
      <c r="H74" s="199" t="s">
        <v>301</v>
      </c>
      <c r="I74" s="199" t="s">
        <v>300</v>
      </c>
      <c r="J74" s="199" t="s">
        <v>1835</v>
      </c>
      <c r="K74" s="202">
        <v>0.32</v>
      </c>
      <c r="L74" s="203">
        <v>68</v>
      </c>
    </row>
    <row r="75" spans="2:12">
      <c r="B75" s="199" t="s">
        <v>1808</v>
      </c>
      <c r="C75" s="199" t="s">
        <v>1807</v>
      </c>
      <c r="D75" s="199" t="s">
        <v>1828</v>
      </c>
      <c r="E75" s="199" t="s">
        <v>256</v>
      </c>
      <c r="F75" s="199" t="s">
        <v>1862</v>
      </c>
      <c r="G75" s="199" t="s">
        <v>1863</v>
      </c>
      <c r="H75" s="199" t="s">
        <v>790</v>
      </c>
      <c r="I75" s="199" t="s">
        <v>1863</v>
      </c>
      <c r="J75" s="199" t="s">
        <v>1851</v>
      </c>
      <c r="K75" s="203"/>
      <c r="L75" s="203">
        <v>2</v>
      </c>
    </row>
    <row r="76" spans="2:12">
      <c r="B76" s="199" t="s">
        <v>1808</v>
      </c>
      <c r="C76" s="199" t="s">
        <v>1807</v>
      </c>
      <c r="D76" s="199" t="s">
        <v>1828</v>
      </c>
      <c r="E76" s="199" t="s">
        <v>256</v>
      </c>
      <c r="F76" s="199" t="s">
        <v>1862</v>
      </c>
      <c r="G76" s="199" t="s">
        <v>1863</v>
      </c>
      <c r="H76" s="199" t="s">
        <v>790</v>
      </c>
      <c r="I76" s="199" t="s">
        <v>1863</v>
      </c>
      <c r="J76" s="199" t="s">
        <v>1839</v>
      </c>
      <c r="K76" s="203"/>
      <c r="L76" s="203">
        <v>1</v>
      </c>
    </row>
    <row r="77" spans="2:12">
      <c r="B77" s="199" t="s">
        <v>1808</v>
      </c>
      <c r="C77" s="199" t="s">
        <v>1807</v>
      </c>
      <c r="D77" s="199" t="s">
        <v>1828</v>
      </c>
      <c r="E77" s="199" t="s">
        <v>256</v>
      </c>
      <c r="F77" s="199" t="s">
        <v>1862</v>
      </c>
      <c r="G77" s="199" t="s">
        <v>1863</v>
      </c>
      <c r="H77" s="199" t="s">
        <v>790</v>
      </c>
      <c r="I77" s="199" t="s">
        <v>1863</v>
      </c>
      <c r="J77" s="199" t="s">
        <v>1835</v>
      </c>
      <c r="K77" s="202">
        <v>0.01</v>
      </c>
      <c r="L77" s="203">
        <v>2</v>
      </c>
    </row>
    <row r="78" spans="2:12">
      <c r="B78" s="199" t="s">
        <v>1808</v>
      </c>
      <c r="C78" s="199" t="s">
        <v>1807</v>
      </c>
      <c r="D78" s="199" t="s">
        <v>1828</v>
      </c>
      <c r="E78" s="199" t="s">
        <v>256</v>
      </c>
      <c r="F78" s="199" t="s">
        <v>1311</v>
      </c>
      <c r="G78" s="199" t="s">
        <v>1312</v>
      </c>
      <c r="H78" s="199" t="s">
        <v>800</v>
      </c>
      <c r="I78" s="199" t="s">
        <v>1312</v>
      </c>
      <c r="J78" s="199" t="s">
        <v>1851</v>
      </c>
      <c r="K78" s="202">
        <v>0.02</v>
      </c>
      <c r="L78" s="203">
        <v>11</v>
      </c>
    </row>
    <row r="79" spans="2:12">
      <c r="B79" s="199" t="s">
        <v>1808</v>
      </c>
      <c r="C79" s="199" t="s">
        <v>1807</v>
      </c>
      <c r="D79" s="199" t="s">
        <v>1828</v>
      </c>
      <c r="E79" s="199" t="s">
        <v>256</v>
      </c>
      <c r="F79" s="199" t="s">
        <v>1311</v>
      </c>
      <c r="G79" s="199" t="s">
        <v>1312</v>
      </c>
      <c r="H79" s="199" t="s">
        <v>800</v>
      </c>
      <c r="I79" s="199" t="s">
        <v>1312</v>
      </c>
      <c r="J79" s="199" t="s">
        <v>1835</v>
      </c>
      <c r="K79" s="202">
        <v>0.14000000000000001</v>
      </c>
      <c r="L79" s="203">
        <v>25</v>
      </c>
    </row>
    <row r="80" spans="2:12">
      <c r="B80" s="199" t="s">
        <v>1808</v>
      </c>
      <c r="C80" s="199" t="s">
        <v>1807</v>
      </c>
      <c r="D80" s="199" t="s">
        <v>1828</v>
      </c>
      <c r="E80" s="199" t="s">
        <v>256</v>
      </c>
      <c r="F80" s="199" t="s">
        <v>1864</v>
      </c>
      <c r="G80" s="199" t="s">
        <v>1312</v>
      </c>
      <c r="H80" s="199" t="s">
        <v>1661</v>
      </c>
      <c r="I80" s="199" t="s">
        <v>1312</v>
      </c>
      <c r="J80" s="199" t="s">
        <v>1849</v>
      </c>
      <c r="K80" s="203"/>
      <c r="L80" s="203">
        <v>1</v>
      </c>
    </row>
    <row r="81" spans="2:12">
      <c r="B81" s="199" t="s">
        <v>1808</v>
      </c>
      <c r="C81" s="199" t="s">
        <v>1807</v>
      </c>
      <c r="D81" s="199" t="s">
        <v>1828</v>
      </c>
      <c r="E81" s="199" t="s">
        <v>256</v>
      </c>
      <c r="F81" s="199" t="s">
        <v>1865</v>
      </c>
      <c r="G81" s="199" t="s">
        <v>1866</v>
      </c>
      <c r="H81" s="199" t="s">
        <v>1395</v>
      </c>
      <c r="I81" s="199" t="s">
        <v>1866</v>
      </c>
      <c r="J81" s="199" t="s">
        <v>1851</v>
      </c>
      <c r="K81" s="203"/>
      <c r="L81" s="203">
        <v>3</v>
      </c>
    </row>
    <row r="82" spans="2:12">
      <c r="B82" s="199" t="s">
        <v>1808</v>
      </c>
      <c r="C82" s="199" t="s">
        <v>1807</v>
      </c>
      <c r="D82" s="199" t="s">
        <v>1828</v>
      </c>
      <c r="E82" s="199" t="s">
        <v>256</v>
      </c>
      <c r="F82" s="199" t="s">
        <v>1865</v>
      </c>
      <c r="G82" s="199" t="s">
        <v>1866</v>
      </c>
      <c r="H82" s="199" t="s">
        <v>1395</v>
      </c>
      <c r="I82" s="199" t="s">
        <v>1866</v>
      </c>
      <c r="J82" s="199" t="s">
        <v>1835</v>
      </c>
      <c r="K82" s="202">
        <v>0.08</v>
      </c>
      <c r="L82" s="203">
        <v>14</v>
      </c>
    </row>
    <row r="83" spans="2:12">
      <c r="B83" s="199" t="s">
        <v>1808</v>
      </c>
      <c r="C83" s="199" t="s">
        <v>1807</v>
      </c>
      <c r="D83" s="199" t="s">
        <v>1828</v>
      </c>
      <c r="E83" s="199" t="s">
        <v>241</v>
      </c>
      <c r="F83" s="199" t="s">
        <v>1151</v>
      </c>
      <c r="G83" s="199" t="s">
        <v>240</v>
      </c>
      <c r="H83" s="199" t="s">
        <v>961</v>
      </c>
      <c r="I83" s="199" t="s">
        <v>1313</v>
      </c>
      <c r="J83" s="199" t="s">
        <v>1851</v>
      </c>
      <c r="K83" s="202">
        <v>0.01</v>
      </c>
      <c r="L83" s="203">
        <v>11</v>
      </c>
    </row>
    <row r="84" spans="2:12">
      <c r="B84" s="199" t="s">
        <v>1808</v>
      </c>
      <c r="C84" s="199" t="s">
        <v>1807</v>
      </c>
      <c r="D84" s="199" t="s">
        <v>1828</v>
      </c>
      <c r="E84" s="199" t="s">
        <v>241</v>
      </c>
      <c r="F84" s="199" t="s">
        <v>1151</v>
      </c>
      <c r="G84" s="199" t="s">
        <v>240</v>
      </c>
      <c r="H84" s="199" t="s">
        <v>961</v>
      </c>
      <c r="I84" s="199" t="s">
        <v>1313</v>
      </c>
      <c r="J84" s="199" t="s">
        <v>1849</v>
      </c>
      <c r="K84" s="202">
        <v>0.01</v>
      </c>
      <c r="L84" s="203">
        <v>1</v>
      </c>
    </row>
    <row r="85" spans="2:12">
      <c r="B85" s="199" t="s">
        <v>1808</v>
      </c>
      <c r="C85" s="199" t="s">
        <v>1807</v>
      </c>
      <c r="D85" s="199" t="s">
        <v>1828</v>
      </c>
      <c r="E85" s="199" t="s">
        <v>241</v>
      </c>
      <c r="F85" s="199" t="s">
        <v>1151</v>
      </c>
      <c r="G85" s="199" t="s">
        <v>240</v>
      </c>
      <c r="H85" s="199" t="s">
        <v>961</v>
      </c>
      <c r="I85" s="199" t="s">
        <v>1313</v>
      </c>
      <c r="J85" s="199" t="s">
        <v>1839</v>
      </c>
      <c r="K85" s="203"/>
      <c r="L85" s="203">
        <v>1</v>
      </c>
    </row>
    <row r="86" spans="2:12">
      <c r="B86" s="199" t="s">
        <v>1808</v>
      </c>
      <c r="C86" s="199" t="s">
        <v>1807</v>
      </c>
      <c r="D86" s="199" t="s">
        <v>1828</v>
      </c>
      <c r="E86" s="199" t="s">
        <v>241</v>
      </c>
      <c r="F86" s="199" t="s">
        <v>1151</v>
      </c>
      <c r="G86" s="199" t="s">
        <v>240</v>
      </c>
      <c r="H86" s="199" t="s">
        <v>961</v>
      </c>
      <c r="I86" s="199" t="s">
        <v>1313</v>
      </c>
      <c r="J86" s="199" t="s">
        <v>1835</v>
      </c>
      <c r="K86" s="202">
        <v>0.73</v>
      </c>
      <c r="L86" s="203">
        <v>154</v>
      </c>
    </row>
    <row r="87" spans="2:12">
      <c r="B87" s="199" t="s">
        <v>1808</v>
      </c>
      <c r="C87" s="199" t="s">
        <v>1807</v>
      </c>
      <c r="D87" s="199" t="s">
        <v>1828</v>
      </c>
      <c r="E87" s="199" t="s">
        <v>241</v>
      </c>
      <c r="F87" s="199" t="s">
        <v>1151</v>
      </c>
      <c r="G87" s="199" t="s">
        <v>240</v>
      </c>
      <c r="H87" s="199" t="s">
        <v>961</v>
      </c>
      <c r="I87" s="199" t="s">
        <v>1313</v>
      </c>
      <c r="J87" s="199" t="s">
        <v>1840</v>
      </c>
      <c r="K87" s="203"/>
      <c r="L87" s="203">
        <v>2</v>
      </c>
    </row>
    <row r="88" spans="2:12">
      <c r="B88" s="199" t="s">
        <v>1808</v>
      </c>
      <c r="C88" s="199" t="s">
        <v>1807</v>
      </c>
      <c r="D88" s="199" t="s">
        <v>1828</v>
      </c>
      <c r="E88" s="199" t="s">
        <v>241</v>
      </c>
      <c r="F88" s="199" t="s">
        <v>1151</v>
      </c>
      <c r="G88" s="199" t="s">
        <v>240</v>
      </c>
      <c r="H88" s="199" t="s">
        <v>963</v>
      </c>
      <c r="I88" s="199" t="s">
        <v>1314</v>
      </c>
      <c r="J88" s="199" t="s">
        <v>1851</v>
      </c>
      <c r="K88" s="202">
        <v>0.1</v>
      </c>
      <c r="L88" s="203">
        <v>72</v>
      </c>
    </row>
    <row r="89" spans="2:12">
      <c r="B89" s="199" t="s">
        <v>1808</v>
      </c>
      <c r="C89" s="199" t="s">
        <v>1807</v>
      </c>
      <c r="D89" s="199" t="s">
        <v>1828</v>
      </c>
      <c r="E89" s="199" t="s">
        <v>241</v>
      </c>
      <c r="F89" s="199" t="s">
        <v>1151</v>
      </c>
      <c r="G89" s="199" t="s">
        <v>240</v>
      </c>
      <c r="H89" s="199" t="s">
        <v>963</v>
      </c>
      <c r="I89" s="199" t="s">
        <v>1314</v>
      </c>
      <c r="J89" s="199" t="s">
        <v>1849</v>
      </c>
      <c r="K89" s="203"/>
      <c r="L89" s="203">
        <v>4</v>
      </c>
    </row>
    <row r="90" spans="2:12">
      <c r="B90" s="199" t="s">
        <v>1808</v>
      </c>
      <c r="C90" s="199" t="s">
        <v>1807</v>
      </c>
      <c r="D90" s="199" t="s">
        <v>1828</v>
      </c>
      <c r="E90" s="199" t="s">
        <v>241</v>
      </c>
      <c r="F90" s="199" t="s">
        <v>1151</v>
      </c>
      <c r="G90" s="199" t="s">
        <v>240</v>
      </c>
      <c r="H90" s="199" t="s">
        <v>963</v>
      </c>
      <c r="I90" s="199" t="s">
        <v>1314</v>
      </c>
      <c r="J90" s="199" t="s">
        <v>1867</v>
      </c>
      <c r="K90" s="202">
        <v>0.01</v>
      </c>
      <c r="L90" s="203">
        <v>2</v>
      </c>
    </row>
    <row r="91" spans="2:12">
      <c r="B91" s="199" t="s">
        <v>1808</v>
      </c>
      <c r="C91" s="199" t="s">
        <v>1807</v>
      </c>
      <c r="D91" s="199" t="s">
        <v>1828</v>
      </c>
      <c r="E91" s="199" t="s">
        <v>241</v>
      </c>
      <c r="F91" s="199" t="s">
        <v>1151</v>
      </c>
      <c r="G91" s="199" t="s">
        <v>240</v>
      </c>
      <c r="H91" s="199" t="s">
        <v>963</v>
      </c>
      <c r="I91" s="199" t="s">
        <v>1314</v>
      </c>
      <c r="J91" s="199" t="s">
        <v>1835</v>
      </c>
      <c r="K91" s="202">
        <v>3.31</v>
      </c>
      <c r="L91" s="203">
        <v>645</v>
      </c>
    </row>
    <row r="92" spans="2:12">
      <c r="B92" s="199" t="s">
        <v>1808</v>
      </c>
      <c r="C92" s="199" t="s">
        <v>1807</v>
      </c>
      <c r="D92" s="199" t="s">
        <v>1828</v>
      </c>
      <c r="E92" s="199" t="s">
        <v>241</v>
      </c>
      <c r="F92" s="199" t="s">
        <v>1151</v>
      </c>
      <c r="G92" s="199" t="s">
        <v>240</v>
      </c>
      <c r="H92" s="199" t="s">
        <v>963</v>
      </c>
      <c r="I92" s="199" t="s">
        <v>1314</v>
      </c>
      <c r="J92" s="199" t="s">
        <v>1840</v>
      </c>
      <c r="K92" s="203"/>
      <c r="L92" s="203">
        <v>6</v>
      </c>
    </row>
    <row r="93" spans="2:12">
      <c r="B93" s="199" t="s">
        <v>1808</v>
      </c>
      <c r="C93" s="199" t="s">
        <v>1807</v>
      </c>
      <c r="D93" s="199" t="s">
        <v>1828</v>
      </c>
      <c r="E93" s="199" t="s">
        <v>241</v>
      </c>
      <c r="F93" s="199" t="s">
        <v>1151</v>
      </c>
      <c r="G93" s="199" t="s">
        <v>240</v>
      </c>
      <c r="H93" s="199" t="s">
        <v>965</v>
      </c>
      <c r="I93" s="199" t="s">
        <v>1315</v>
      </c>
      <c r="J93" s="199" t="s">
        <v>1851</v>
      </c>
      <c r="K93" s="202">
        <v>0.01</v>
      </c>
      <c r="L93" s="203">
        <v>6</v>
      </c>
    </row>
    <row r="94" spans="2:12">
      <c r="B94" s="199" t="s">
        <v>1808</v>
      </c>
      <c r="C94" s="199" t="s">
        <v>1807</v>
      </c>
      <c r="D94" s="199" t="s">
        <v>1828</v>
      </c>
      <c r="E94" s="199" t="s">
        <v>241</v>
      </c>
      <c r="F94" s="199" t="s">
        <v>1151</v>
      </c>
      <c r="G94" s="199" t="s">
        <v>240</v>
      </c>
      <c r="H94" s="199" t="s">
        <v>965</v>
      </c>
      <c r="I94" s="199" t="s">
        <v>1315</v>
      </c>
      <c r="J94" s="199" t="s">
        <v>1835</v>
      </c>
      <c r="K94" s="202">
        <v>0.8</v>
      </c>
      <c r="L94" s="203">
        <v>156</v>
      </c>
    </row>
    <row r="95" spans="2:12">
      <c r="B95" s="199" t="s">
        <v>1808</v>
      </c>
      <c r="C95" s="199" t="s">
        <v>1807</v>
      </c>
      <c r="D95" s="199" t="s">
        <v>1828</v>
      </c>
      <c r="E95" s="199" t="s">
        <v>241</v>
      </c>
      <c r="F95" s="199" t="s">
        <v>1151</v>
      </c>
      <c r="G95" s="199" t="s">
        <v>240</v>
      </c>
      <c r="H95" s="199" t="s">
        <v>965</v>
      </c>
      <c r="I95" s="199" t="s">
        <v>1315</v>
      </c>
      <c r="J95" s="199" t="s">
        <v>1840</v>
      </c>
      <c r="K95" s="202">
        <v>0.01</v>
      </c>
      <c r="L95" s="203">
        <v>8</v>
      </c>
    </row>
    <row r="96" spans="2:12">
      <c r="B96" s="199" t="s">
        <v>1808</v>
      </c>
      <c r="C96" s="199" t="s">
        <v>1807</v>
      </c>
      <c r="D96" s="199" t="s">
        <v>1828</v>
      </c>
      <c r="E96" s="199" t="s">
        <v>241</v>
      </c>
      <c r="F96" s="199" t="s">
        <v>1151</v>
      </c>
      <c r="G96" s="199" t="s">
        <v>240</v>
      </c>
      <c r="H96" s="199" t="s">
        <v>967</v>
      </c>
      <c r="I96" s="199" t="s">
        <v>1316</v>
      </c>
      <c r="J96" s="199" t="s">
        <v>1851</v>
      </c>
      <c r="K96" s="202">
        <v>0.01</v>
      </c>
      <c r="L96" s="203">
        <v>8</v>
      </c>
    </row>
    <row r="97" spans="2:12">
      <c r="B97" s="199" t="s">
        <v>1808</v>
      </c>
      <c r="C97" s="199" t="s">
        <v>1807</v>
      </c>
      <c r="D97" s="199" t="s">
        <v>1828</v>
      </c>
      <c r="E97" s="199" t="s">
        <v>241</v>
      </c>
      <c r="F97" s="199" t="s">
        <v>1151</v>
      </c>
      <c r="G97" s="199" t="s">
        <v>240</v>
      </c>
      <c r="H97" s="199" t="s">
        <v>967</v>
      </c>
      <c r="I97" s="199" t="s">
        <v>1316</v>
      </c>
      <c r="J97" s="199" t="s">
        <v>1867</v>
      </c>
      <c r="K97" s="203"/>
      <c r="L97" s="203">
        <v>1</v>
      </c>
    </row>
    <row r="98" spans="2:12">
      <c r="B98" s="199" t="s">
        <v>1808</v>
      </c>
      <c r="C98" s="199" t="s">
        <v>1807</v>
      </c>
      <c r="D98" s="199" t="s">
        <v>1828</v>
      </c>
      <c r="E98" s="199" t="s">
        <v>241</v>
      </c>
      <c r="F98" s="199" t="s">
        <v>1151</v>
      </c>
      <c r="G98" s="199" t="s">
        <v>240</v>
      </c>
      <c r="H98" s="199" t="s">
        <v>967</v>
      </c>
      <c r="I98" s="199" t="s">
        <v>1316</v>
      </c>
      <c r="J98" s="199" t="s">
        <v>1839</v>
      </c>
      <c r="K98" s="203"/>
      <c r="L98" s="203">
        <v>1</v>
      </c>
    </row>
    <row r="99" spans="2:12">
      <c r="B99" s="199" t="s">
        <v>1808</v>
      </c>
      <c r="C99" s="199" t="s">
        <v>1807</v>
      </c>
      <c r="D99" s="199" t="s">
        <v>1828</v>
      </c>
      <c r="E99" s="199" t="s">
        <v>241</v>
      </c>
      <c r="F99" s="199" t="s">
        <v>1151</v>
      </c>
      <c r="G99" s="199" t="s">
        <v>240</v>
      </c>
      <c r="H99" s="199" t="s">
        <v>967</v>
      </c>
      <c r="I99" s="199" t="s">
        <v>1316</v>
      </c>
      <c r="J99" s="199" t="s">
        <v>1835</v>
      </c>
      <c r="K99" s="202">
        <v>0.59</v>
      </c>
      <c r="L99" s="203">
        <v>109</v>
      </c>
    </row>
    <row r="100" spans="2:12">
      <c r="B100" s="199" t="s">
        <v>1808</v>
      </c>
      <c r="C100" s="199" t="s">
        <v>1807</v>
      </c>
      <c r="D100" s="199" t="s">
        <v>1828</v>
      </c>
      <c r="E100" s="199" t="s">
        <v>241</v>
      </c>
      <c r="F100" s="199" t="s">
        <v>1151</v>
      </c>
      <c r="G100" s="199" t="s">
        <v>240</v>
      </c>
      <c r="H100" s="199" t="s">
        <v>967</v>
      </c>
      <c r="I100" s="199" t="s">
        <v>1316</v>
      </c>
      <c r="J100" s="199" t="s">
        <v>1840</v>
      </c>
      <c r="K100" s="203"/>
      <c r="L100" s="203">
        <v>2</v>
      </c>
    </row>
    <row r="101" spans="2:12">
      <c r="B101" s="199" t="s">
        <v>1808</v>
      </c>
      <c r="C101" s="199" t="s">
        <v>1807</v>
      </c>
      <c r="D101" s="199" t="s">
        <v>1828</v>
      </c>
      <c r="E101" s="199" t="s">
        <v>241</v>
      </c>
      <c r="F101" s="199" t="s">
        <v>1151</v>
      </c>
      <c r="G101" s="199" t="s">
        <v>240</v>
      </c>
      <c r="H101" s="199" t="s">
        <v>316</v>
      </c>
      <c r="I101" s="199" t="s">
        <v>1152</v>
      </c>
      <c r="J101" s="199" t="s">
        <v>1868</v>
      </c>
      <c r="K101" s="202">
        <v>0.91</v>
      </c>
      <c r="L101" s="203">
        <v>1</v>
      </c>
    </row>
    <row r="102" spans="2:12">
      <c r="B102" s="199" t="s">
        <v>1808</v>
      </c>
      <c r="C102" s="199" t="s">
        <v>1807</v>
      </c>
      <c r="D102" s="199" t="s">
        <v>1828</v>
      </c>
      <c r="E102" s="199" t="s">
        <v>241</v>
      </c>
      <c r="F102" s="199" t="s">
        <v>1151</v>
      </c>
      <c r="G102" s="199" t="s">
        <v>240</v>
      </c>
      <c r="H102" s="199" t="s">
        <v>316</v>
      </c>
      <c r="I102" s="199" t="s">
        <v>1152</v>
      </c>
      <c r="J102" s="199" t="s">
        <v>1851</v>
      </c>
      <c r="K102" s="202">
        <v>0.08</v>
      </c>
      <c r="L102" s="203">
        <v>56</v>
      </c>
    </row>
    <row r="103" spans="2:12">
      <c r="B103" s="199" t="s">
        <v>1808</v>
      </c>
      <c r="C103" s="199" t="s">
        <v>1807</v>
      </c>
      <c r="D103" s="199" t="s">
        <v>1828</v>
      </c>
      <c r="E103" s="199" t="s">
        <v>241</v>
      </c>
      <c r="F103" s="199" t="s">
        <v>1151</v>
      </c>
      <c r="G103" s="199" t="s">
        <v>240</v>
      </c>
      <c r="H103" s="199" t="s">
        <v>316</v>
      </c>
      <c r="I103" s="199" t="s">
        <v>1152</v>
      </c>
      <c r="J103" s="199" t="s">
        <v>1849</v>
      </c>
      <c r="K103" s="203"/>
      <c r="L103" s="203">
        <v>4</v>
      </c>
    </row>
    <row r="104" spans="2:12">
      <c r="B104" s="199" t="s">
        <v>1808</v>
      </c>
      <c r="C104" s="199" t="s">
        <v>1807</v>
      </c>
      <c r="D104" s="199" t="s">
        <v>1828</v>
      </c>
      <c r="E104" s="199" t="s">
        <v>241</v>
      </c>
      <c r="F104" s="199" t="s">
        <v>1151</v>
      </c>
      <c r="G104" s="199" t="s">
        <v>240</v>
      </c>
      <c r="H104" s="199" t="s">
        <v>316</v>
      </c>
      <c r="I104" s="199" t="s">
        <v>1152</v>
      </c>
      <c r="J104" s="199" t="s">
        <v>1835</v>
      </c>
      <c r="K104" s="202">
        <v>5.58</v>
      </c>
      <c r="L104" s="203">
        <v>1073</v>
      </c>
    </row>
    <row r="105" spans="2:12">
      <c r="B105" s="199" t="s">
        <v>1808</v>
      </c>
      <c r="C105" s="199" t="s">
        <v>1807</v>
      </c>
      <c r="D105" s="199" t="s">
        <v>1828</v>
      </c>
      <c r="E105" s="199" t="s">
        <v>241</v>
      </c>
      <c r="F105" s="199" t="s">
        <v>1151</v>
      </c>
      <c r="G105" s="199" t="s">
        <v>240</v>
      </c>
      <c r="H105" s="199" t="s">
        <v>316</v>
      </c>
      <c r="I105" s="199" t="s">
        <v>1152</v>
      </c>
      <c r="J105" s="199" t="s">
        <v>1840</v>
      </c>
      <c r="K105" s="202">
        <v>0.01</v>
      </c>
      <c r="L105" s="203">
        <v>20</v>
      </c>
    </row>
    <row r="106" spans="2:12">
      <c r="B106" s="199" t="s">
        <v>1808</v>
      </c>
      <c r="C106" s="199" t="s">
        <v>1807</v>
      </c>
      <c r="D106" s="199" t="s">
        <v>1828</v>
      </c>
      <c r="E106" s="199" t="s">
        <v>241</v>
      </c>
      <c r="F106" s="199" t="s">
        <v>1151</v>
      </c>
      <c r="G106" s="199" t="s">
        <v>240</v>
      </c>
      <c r="H106" s="199" t="s">
        <v>312</v>
      </c>
      <c r="I106" s="199" t="s">
        <v>1317</v>
      </c>
      <c r="J106" s="199" t="s">
        <v>1851</v>
      </c>
      <c r="K106" s="202">
        <v>0.16</v>
      </c>
      <c r="L106" s="203">
        <v>116</v>
      </c>
    </row>
    <row r="107" spans="2:12">
      <c r="B107" s="199" t="s">
        <v>1808</v>
      </c>
      <c r="C107" s="199" t="s">
        <v>1807</v>
      </c>
      <c r="D107" s="199" t="s">
        <v>1828</v>
      </c>
      <c r="E107" s="199" t="s">
        <v>241</v>
      </c>
      <c r="F107" s="199" t="s">
        <v>1151</v>
      </c>
      <c r="G107" s="199" t="s">
        <v>240</v>
      </c>
      <c r="H107" s="199" t="s">
        <v>312</v>
      </c>
      <c r="I107" s="199" t="s">
        <v>1317</v>
      </c>
      <c r="J107" s="199" t="s">
        <v>1849</v>
      </c>
      <c r="K107" s="203"/>
      <c r="L107" s="203">
        <v>2</v>
      </c>
    </row>
    <row r="108" spans="2:12">
      <c r="B108" s="199" t="s">
        <v>1808</v>
      </c>
      <c r="C108" s="199" t="s">
        <v>1807</v>
      </c>
      <c r="D108" s="199" t="s">
        <v>1828</v>
      </c>
      <c r="E108" s="199" t="s">
        <v>241</v>
      </c>
      <c r="F108" s="199" t="s">
        <v>1151</v>
      </c>
      <c r="G108" s="199" t="s">
        <v>240</v>
      </c>
      <c r="H108" s="199" t="s">
        <v>312</v>
      </c>
      <c r="I108" s="199" t="s">
        <v>1317</v>
      </c>
      <c r="J108" s="199" t="s">
        <v>1867</v>
      </c>
      <c r="K108" s="203"/>
      <c r="L108" s="203">
        <v>1</v>
      </c>
    </row>
    <row r="109" spans="2:12">
      <c r="B109" s="199" t="s">
        <v>1808</v>
      </c>
      <c r="C109" s="199" t="s">
        <v>1807</v>
      </c>
      <c r="D109" s="199" t="s">
        <v>1828</v>
      </c>
      <c r="E109" s="199" t="s">
        <v>241</v>
      </c>
      <c r="F109" s="199" t="s">
        <v>1151</v>
      </c>
      <c r="G109" s="199" t="s">
        <v>240</v>
      </c>
      <c r="H109" s="199" t="s">
        <v>312</v>
      </c>
      <c r="I109" s="199" t="s">
        <v>1317</v>
      </c>
      <c r="J109" s="199" t="s">
        <v>1835</v>
      </c>
      <c r="K109" s="202">
        <v>3.27</v>
      </c>
      <c r="L109" s="203">
        <v>603</v>
      </c>
    </row>
    <row r="110" spans="2:12">
      <c r="B110" s="199" t="s">
        <v>1808</v>
      </c>
      <c r="C110" s="199" t="s">
        <v>1807</v>
      </c>
      <c r="D110" s="199" t="s">
        <v>1828</v>
      </c>
      <c r="E110" s="199" t="s">
        <v>241</v>
      </c>
      <c r="F110" s="199" t="s">
        <v>1151</v>
      </c>
      <c r="G110" s="199" t="s">
        <v>240</v>
      </c>
      <c r="H110" s="199" t="s">
        <v>312</v>
      </c>
      <c r="I110" s="199" t="s">
        <v>1317</v>
      </c>
      <c r="J110" s="199" t="s">
        <v>1840</v>
      </c>
      <c r="K110" s="202">
        <v>0.01</v>
      </c>
      <c r="L110" s="203">
        <v>17</v>
      </c>
    </row>
    <row r="111" spans="2:12">
      <c r="B111" s="199" t="s">
        <v>1808</v>
      </c>
      <c r="C111" s="199" t="s">
        <v>1807</v>
      </c>
      <c r="D111" s="199" t="s">
        <v>1828</v>
      </c>
      <c r="E111" s="199" t="s">
        <v>241</v>
      </c>
      <c r="F111" s="199" t="s">
        <v>1151</v>
      </c>
      <c r="G111" s="199" t="s">
        <v>240</v>
      </c>
      <c r="H111" s="199" t="s">
        <v>969</v>
      </c>
      <c r="I111" s="199" t="s">
        <v>1318</v>
      </c>
      <c r="J111" s="199" t="s">
        <v>1851</v>
      </c>
      <c r="K111" s="202">
        <v>0.01</v>
      </c>
      <c r="L111" s="203">
        <v>8</v>
      </c>
    </row>
    <row r="112" spans="2:12">
      <c r="B112" s="199" t="s">
        <v>1808</v>
      </c>
      <c r="C112" s="199" t="s">
        <v>1807</v>
      </c>
      <c r="D112" s="199" t="s">
        <v>1828</v>
      </c>
      <c r="E112" s="199" t="s">
        <v>241</v>
      </c>
      <c r="F112" s="199" t="s">
        <v>1151</v>
      </c>
      <c r="G112" s="199" t="s">
        <v>240</v>
      </c>
      <c r="H112" s="199" t="s">
        <v>969</v>
      </c>
      <c r="I112" s="199" t="s">
        <v>1318</v>
      </c>
      <c r="J112" s="199" t="s">
        <v>1867</v>
      </c>
      <c r="K112" s="203"/>
      <c r="L112" s="203">
        <v>1</v>
      </c>
    </row>
    <row r="113" spans="2:12">
      <c r="B113" s="199" t="s">
        <v>1808</v>
      </c>
      <c r="C113" s="199" t="s">
        <v>1807</v>
      </c>
      <c r="D113" s="199" t="s">
        <v>1828</v>
      </c>
      <c r="E113" s="199" t="s">
        <v>241</v>
      </c>
      <c r="F113" s="199" t="s">
        <v>1151</v>
      </c>
      <c r="G113" s="199" t="s">
        <v>240</v>
      </c>
      <c r="H113" s="199" t="s">
        <v>969</v>
      </c>
      <c r="I113" s="199" t="s">
        <v>1318</v>
      </c>
      <c r="J113" s="199" t="s">
        <v>1835</v>
      </c>
      <c r="K113" s="202">
        <v>1.1399999999999999</v>
      </c>
      <c r="L113" s="203">
        <v>221</v>
      </c>
    </row>
    <row r="114" spans="2:12">
      <c r="B114" s="199" t="s">
        <v>1808</v>
      </c>
      <c r="C114" s="199" t="s">
        <v>1807</v>
      </c>
      <c r="D114" s="199" t="s">
        <v>1828</v>
      </c>
      <c r="E114" s="199" t="s">
        <v>241</v>
      </c>
      <c r="F114" s="199" t="s">
        <v>1151</v>
      </c>
      <c r="G114" s="199" t="s">
        <v>240</v>
      </c>
      <c r="H114" s="199" t="s">
        <v>969</v>
      </c>
      <c r="I114" s="199" t="s">
        <v>1318</v>
      </c>
      <c r="J114" s="199" t="s">
        <v>1840</v>
      </c>
      <c r="K114" s="203"/>
      <c r="L114" s="203">
        <v>4</v>
      </c>
    </row>
    <row r="115" spans="2:12">
      <c r="B115" s="199" t="s">
        <v>1808</v>
      </c>
      <c r="C115" s="199" t="s">
        <v>1807</v>
      </c>
      <c r="D115" s="199" t="s">
        <v>1828</v>
      </c>
      <c r="E115" s="199" t="s">
        <v>241</v>
      </c>
      <c r="F115" s="199" t="s">
        <v>1151</v>
      </c>
      <c r="G115" s="199" t="s">
        <v>240</v>
      </c>
      <c r="H115" s="199" t="s">
        <v>314</v>
      </c>
      <c r="I115" s="199" t="s">
        <v>1319</v>
      </c>
      <c r="J115" s="199" t="s">
        <v>1851</v>
      </c>
      <c r="K115" s="202">
        <v>0.01</v>
      </c>
      <c r="L115" s="203">
        <v>6</v>
      </c>
    </row>
    <row r="116" spans="2:12">
      <c r="B116" s="199" t="s">
        <v>1808</v>
      </c>
      <c r="C116" s="199" t="s">
        <v>1807</v>
      </c>
      <c r="D116" s="199" t="s">
        <v>1828</v>
      </c>
      <c r="E116" s="199" t="s">
        <v>241</v>
      </c>
      <c r="F116" s="199" t="s">
        <v>1151</v>
      </c>
      <c r="G116" s="199" t="s">
        <v>240</v>
      </c>
      <c r="H116" s="199" t="s">
        <v>314</v>
      </c>
      <c r="I116" s="199" t="s">
        <v>1319</v>
      </c>
      <c r="J116" s="199" t="s">
        <v>1849</v>
      </c>
      <c r="K116" s="202">
        <v>0.01</v>
      </c>
      <c r="L116" s="203">
        <v>4</v>
      </c>
    </row>
    <row r="117" spans="2:12">
      <c r="B117" s="199" t="s">
        <v>1808</v>
      </c>
      <c r="C117" s="199" t="s">
        <v>1807</v>
      </c>
      <c r="D117" s="199" t="s">
        <v>1828</v>
      </c>
      <c r="E117" s="199" t="s">
        <v>241</v>
      </c>
      <c r="F117" s="199" t="s">
        <v>1151</v>
      </c>
      <c r="G117" s="199" t="s">
        <v>240</v>
      </c>
      <c r="H117" s="199" t="s">
        <v>314</v>
      </c>
      <c r="I117" s="199" t="s">
        <v>1319</v>
      </c>
      <c r="J117" s="199" t="s">
        <v>1835</v>
      </c>
      <c r="K117" s="202">
        <v>0.78</v>
      </c>
      <c r="L117" s="203">
        <v>159</v>
      </c>
    </row>
    <row r="118" spans="2:12">
      <c r="B118" s="199" t="s">
        <v>1808</v>
      </c>
      <c r="C118" s="199" t="s">
        <v>1807</v>
      </c>
      <c r="D118" s="199" t="s">
        <v>1828</v>
      </c>
      <c r="E118" s="199" t="s">
        <v>241</v>
      </c>
      <c r="F118" s="199" t="s">
        <v>1151</v>
      </c>
      <c r="G118" s="199" t="s">
        <v>240</v>
      </c>
      <c r="H118" s="199" t="s">
        <v>314</v>
      </c>
      <c r="I118" s="199" t="s">
        <v>1319</v>
      </c>
      <c r="J118" s="199" t="s">
        <v>1840</v>
      </c>
      <c r="K118" s="203"/>
      <c r="L118" s="203">
        <v>5</v>
      </c>
    </row>
    <row r="119" spans="2:12">
      <c r="B119" s="199" t="s">
        <v>1808</v>
      </c>
      <c r="C119" s="199" t="s">
        <v>1807</v>
      </c>
      <c r="D119" s="199" t="s">
        <v>1828</v>
      </c>
      <c r="E119" s="199" t="s">
        <v>241</v>
      </c>
      <c r="F119" s="199" t="s">
        <v>1151</v>
      </c>
      <c r="G119" s="199" t="s">
        <v>240</v>
      </c>
      <c r="H119" s="199" t="s">
        <v>959</v>
      </c>
      <c r="I119" s="199" t="s">
        <v>1153</v>
      </c>
      <c r="J119" s="199" t="s">
        <v>1851</v>
      </c>
      <c r="K119" s="202">
        <v>0.02</v>
      </c>
      <c r="L119" s="203">
        <v>16</v>
      </c>
    </row>
    <row r="120" spans="2:12">
      <c r="B120" s="199" t="s">
        <v>1808</v>
      </c>
      <c r="C120" s="199" t="s">
        <v>1807</v>
      </c>
      <c r="D120" s="199" t="s">
        <v>1828</v>
      </c>
      <c r="E120" s="199" t="s">
        <v>241</v>
      </c>
      <c r="F120" s="199" t="s">
        <v>1151</v>
      </c>
      <c r="G120" s="199" t="s">
        <v>240</v>
      </c>
      <c r="H120" s="199" t="s">
        <v>959</v>
      </c>
      <c r="I120" s="199" t="s">
        <v>1153</v>
      </c>
      <c r="J120" s="199" t="s">
        <v>1835</v>
      </c>
      <c r="K120" s="202">
        <v>0.69</v>
      </c>
      <c r="L120" s="203">
        <v>137</v>
      </c>
    </row>
    <row r="121" spans="2:12">
      <c r="B121" s="199" t="s">
        <v>1808</v>
      </c>
      <c r="C121" s="199" t="s">
        <v>1807</v>
      </c>
      <c r="D121" s="199" t="s">
        <v>1828</v>
      </c>
      <c r="E121" s="199" t="s">
        <v>241</v>
      </c>
      <c r="F121" s="199" t="s">
        <v>1151</v>
      </c>
      <c r="G121" s="199" t="s">
        <v>240</v>
      </c>
      <c r="H121" s="199" t="s">
        <v>959</v>
      </c>
      <c r="I121" s="199" t="s">
        <v>1153</v>
      </c>
      <c r="J121" s="199" t="s">
        <v>1840</v>
      </c>
      <c r="K121" s="203"/>
      <c r="L121" s="203">
        <v>5</v>
      </c>
    </row>
    <row r="122" spans="2:12">
      <c r="B122" s="199" t="s">
        <v>1808</v>
      </c>
      <c r="C122" s="199" t="s">
        <v>1807</v>
      </c>
      <c r="D122" s="199" t="s">
        <v>1828</v>
      </c>
      <c r="E122" s="199" t="s">
        <v>241</v>
      </c>
      <c r="F122" s="199" t="s">
        <v>1151</v>
      </c>
      <c r="G122" s="199" t="s">
        <v>240</v>
      </c>
      <c r="H122" s="199" t="s">
        <v>957</v>
      </c>
      <c r="I122" s="199" t="s">
        <v>1869</v>
      </c>
      <c r="J122" s="199" t="s">
        <v>1851</v>
      </c>
      <c r="K122" s="202">
        <v>0.02</v>
      </c>
      <c r="L122" s="203">
        <v>12</v>
      </c>
    </row>
    <row r="123" spans="2:12">
      <c r="B123" s="199" t="s">
        <v>1808</v>
      </c>
      <c r="C123" s="199" t="s">
        <v>1807</v>
      </c>
      <c r="D123" s="199" t="s">
        <v>1828</v>
      </c>
      <c r="E123" s="199" t="s">
        <v>241</v>
      </c>
      <c r="F123" s="199" t="s">
        <v>1151</v>
      </c>
      <c r="G123" s="199" t="s">
        <v>240</v>
      </c>
      <c r="H123" s="199" t="s">
        <v>957</v>
      </c>
      <c r="I123" s="199" t="s">
        <v>1869</v>
      </c>
      <c r="J123" s="199" t="s">
        <v>1849</v>
      </c>
      <c r="K123" s="202">
        <v>0.03</v>
      </c>
      <c r="L123" s="203">
        <v>1</v>
      </c>
    </row>
    <row r="124" spans="2:12">
      <c r="B124" s="199" t="s">
        <v>1808</v>
      </c>
      <c r="C124" s="199" t="s">
        <v>1807</v>
      </c>
      <c r="D124" s="199" t="s">
        <v>1828</v>
      </c>
      <c r="E124" s="199" t="s">
        <v>241</v>
      </c>
      <c r="F124" s="199" t="s">
        <v>1151</v>
      </c>
      <c r="G124" s="199" t="s">
        <v>240</v>
      </c>
      <c r="H124" s="199" t="s">
        <v>957</v>
      </c>
      <c r="I124" s="199" t="s">
        <v>1869</v>
      </c>
      <c r="J124" s="199" t="s">
        <v>1839</v>
      </c>
      <c r="K124" s="203"/>
      <c r="L124" s="203">
        <v>1</v>
      </c>
    </row>
    <row r="125" spans="2:12">
      <c r="B125" s="199" t="s">
        <v>1808</v>
      </c>
      <c r="C125" s="199" t="s">
        <v>1807</v>
      </c>
      <c r="D125" s="199" t="s">
        <v>1828</v>
      </c>
      <c r="E125" s="199" t="s">
        <v>241</v>
      </c>
      <c r="F125" s="199" t="s">
        <v>1151</v>
      </c>
      <c r="G125" s="199" t="s">
        <v>240</v>
      </c>
      <c r="H125" s="199" t="s">
        <v>957</v>
      </c>
      <c r="I125" s="199" t="s">
        <v>1869</v>
      </c>
      <c r="J125" s="199" t="s">
        <v>1835</v>
      </c>
      <c r="K125" s="202">
        <v>0.34</v>
      </c>
      <c r="L125" s="203">
        <v>69</v>
      </c>
    </row>
    <row r="126" spans="2:12">
      <c r="B126" s="199" t="s">
        <v>1808</v>
      </c>
      <c r="C126" s="199" t="s">
        <v>1807</v>
      </c>
      <c r="D126" s="199" t="s">
        <v>1828</v>
      </c>
      <c r="E126" s="199" t="s">
        <v>241</v>
      </c>
      <c r="F126" s="199" t="s">
        <v>1151</v>
      </c>
      <c r="G126" s="199" t="s">
        <v>240</v>
      </c>
      <c r="H126" s="199" t="s">
        <v>957</v>
      </c>
      <c r="I126" s="199" t="s">
        <v>1869</v>
      </c>
      <c r="J126" s="199" t="s">
        <v>1840</v>
      </c>
      <c r="K126" s="203"/>
      <c r="L126" s="203">
        <v>5</v>
      </c>
    </row>
    <row r="127" spans="2:12">
      <c r="B127" s="199" t="s">
        <v>1808</v>
      </c>
      <c r="C127" s="199" t="s">
        <v>1807</v>
      </c>
      <c r="D127" s="199" t="s">
        <v>1828</v>
      </c>
      <c r="E127" s="199" t="s">
        <v>241</v>
      </c>
      <c r="F127" s="199" t="s">
        <v>1151</v>
      </c>
      <c r="G127" s="199" t="s">
        <v>240</v>
      </c>
      <c r="H127" s="199" t="s">
        <v>970</v>
      </c>
      <c r="I127" s="199" t="s">
        <v>240</v>
      </c>
      <c r="J127" s="199" t="s">
        <v>1851</v>
      </c>
      <c r="K127" s="202">
        <v>0.71</v>
      </c>
      <c r="L127" s="203">
        <v>514</v>
      </c>
    </row>
    <row r="128" spans="2:12">
      <c r="B128" s="199" t="s">
        <v>1808</v>
      </c>
      <c r="C128" s="199" t="s">
        <v>1807</v>
      </c>
      <c r="D128" s="199" t="s">
        <v>1828</v>
      </c>
      <c r="E128" s="199" t="s">
        <v>241</v>
      </c>
      <c r="F128" s="199" t="s">
        <v>1151</v>
      </c>
      <c r="G128" s="199" t="s">
        <v>240</v>
      </c>
      <c r="H128" s="199" t="s">
        <v>970</v>
      </c>
      <c r="I128" s="199" t="s">
        <v>240</v>
      </c>
      <c r="J128" s="199" t="s">
        <v>1849</v>
      </c>
      <c r="K128" s="202">
        <v>0.04</v>
      </c>
      <c r="L128" s="203">
        <v>9</v>
      </c>
    </row>
    <row r="129" spans="2:12">
      <c r="B129" s="199" t="s">
        <v>1808</v>
      </c>
      <c r="C129" s="199" t="s">
        <v>1807</v>
      </c>
      <c r="D129" s="199" t="s">
        <v>1828</v>
      </c>
      <c r="E129" s="199" t="s">
        <v>241</v>
      </c>
      <c r="F129" s="199" t="s">
        <v>1151</v>
      </c>
      <c r="G129" s="199" t="s">
        <v>240</v>
      </c>
      <c r="H129" s="199" t="s">
        <v>970</v>
      </c>
      <c r="I129" s="199" t="s">
        <v>240</v>
      </c>
      <c r="J129" s="199" t="s">
        <v>1867</v>
      </c>
      <c r="K129" s="203"/>
      <c r="L129" s="203">
        <v>1</v>
      </c>
    </row>
    <row r="130" spans="2:12">
      <c r="B130" s="199" t="s">
        <v>1808</v>
      </c>
      <c r="C130" s="199" t="s">
        <v>1807</v>
      </c>
      <c r="D130" s="199" t="s">
        <v>1828</v>
      </c>
      <c r="E130" s="199" t="s">
        <v>241</v>
      </c>
      <c r="F130" s="199" t="s">
        <v>1151</v>
      </c>
      <c r="G130" s="199" t="s">
        <v>240</v>
      </c>
      <c r="H130" s="199" t="s">
        <v>970</v>
      </c>
      <c r="I130" s="199" t="s">
        <v>240</v>
      </c>
      <c r="J130" s="199" t="s">
        <v>1835</v>
      </c>
      <c r="K130" s="202">
        <v>20.86</v>
      </c>
      <c r="L130" s="203">
        <v>4583</v>
      </c>
    </row>
    <row r="131" spans="2:12">
      <c r="B131" s="199" t="s">
        <v>1808</v>
      </c>
      <c r="C131" s="199" t="s">
        <v>1807</v>
      </c>
      <c r="D131" s="199" t="s">
        <v>1828</v>
      </c>
      <c r="E131" s="199" t="s">
        <v>241</v>
      </c>
      <c r="F131" s="199" t="s">
        <v>1151</v>
      </c>
      <c r="G131" s="199" t="s">
        <v>240</v>
      </c>
      <c r="H131" s="199" t="s">
        <v>970</v>
      </c>
      <c r="I131" s="199" t="s">
        <v>240</v>
      </c>
      <c r="J131" s="199" t="s">
        <v>1840</v>
      </c>
      <c r="K131" s="202">
        <v>0.01</v>
      </c>
      <c r="L131" s="203">
        <v>11</v>
      </c>
    </row>
    <row r="132" spans="2:12">
      <c r="B132" s="199" t="s">
        <v>1808</v>
      </c>
      <c r="C132" s="199" t="s">
        <v>1807</v>
      </c>
      <c r="D132" s="199" t="s">
        <v>1828</v>
      </c>
      <c r="E132" s="199" t="s">
        <v>241</v>
      </c>
      <c r="F132" s="199" t="s">
        <v>1154</v>
      </c>
      <c r="G132" s="199" t="s">
        <v>1155</v>
      </c>
      <c r="H132" s="199" t="s">
        <v>982</v>
      </c>
      <c r="I132" s="199" t="s">
        <v>1320</v>
      </c>
      <c r="J132" s="199" t="s">
        <v>1851</v>
      </c>
      <c r="K132" s="202">
        <v>0.02</v>
      </c>
      <c r="L132" s="203">
        <v>10</v>
      </c>
    </row>
    <row r="133" spans="2:12">
      <c r="B133" s="199" t="s">
        <v>1808</v>
      </c>
      <c r="C133" s="199" t="s">
        <v>1807</v>
      </c>
      <c r="D133" s="199" t="s">
        <v>1828</v>
      </c>
      <c r="E133" s="199" t="s">
        <v>241</v>
      </c>
      <c r="F133" s="199" t="s">
        <v>1154</v>
      </c>
      <c r="G133" s="199" t="s">
        <v>1155</v>
      </c>
      <c r="H133" s="199" t="s">
        <v>982</v>
      </c>
      <c r="I133" s="199" t="s">
        <v>1320</v>
      </c>
      <c r="J133" s="199" t="s">
        <v>1835</v>
      </c>
      <c r="K133" s="202">
        <v>0.62</v>
      </c>
      <c r="L133" s="203">
        <v>103</v>
      </c>
    </row>
    <row r="134" spans="2:12">
      <c r="B134" s="199" t="s">
        <v>1808</v>
      </c>
      <c r="C134" s="199" t="s">
        <v>1807</v>
      </c>
      <c r="D134" s="199" t="s">
        <v>1828</v>
      </c>
      <c r="E134" s="199" t="s">
        <v>241</v>
      </c>
      <c r="F134" s="199" t="s">
        <v>1154</v>
      </c>
      <c r="G134" s="199" t="s">
        <v>1155</v>
      </c>
      <c r="H134" s="199" t="s">
        <v>982</v>
      </c>
      <c r="I134" s="199" t="s">
        <v>1320</v>
      </c>
      <c r="J134" s="199" t="s">
        <v>1840</v>
      </c>
      <c r="K134" s="203"/>
      <c r="L134" s="203">
        <v>1</v>
      </c>
    </row>
    <row r="135" spans="2:12">
      <c r="B135" s="199" t="s">
        <v>1808</v>
      </c>
      <c r="C135" s="199" t="s">
        <v>1807</v>
      </c>
      <c r="D135" s="199" t="s">
        <v>1828</v>
      </c>
      <c r="E135" s="199" t="s">
        <v>241</v>
      </c>
      <c r="F135" s="199" t="s">
        <v>1154</v>
      </c>
      <c r="G135" s="199" t="s">
        <v>1155</v>
      </c>
      <c r="H135" s="199" t="s">
        <v>976</v>
      </c>
      <c r="I135" s="199" t="s">
        <v>1156</v>
      </c>
      <c r="J135" s="199" t="s">
        <v>1868</v>
      </c>
      <c r="K135" s="202">
        <v>0.91</v>
      </c>
      <c r="L135" s="203">
        <v>1</v>
      </c>
    </row>
    <row r="136" spans="2:12">
      <c r="B136" s="199" t="s">
        <v>1808</v>
      </c>
      <c r="C136" s="199" t="s">
        <v>1807</v>
      </c>
      <c r="D136" s="199" t="s">
        <v>1828</v>
      </c>
      <c r="E136" s="199" t="s">
        <v>241</v>
      </c>
      <c r="F136" s="199" t="s">
        <v>1154</v>
      </c>
      <c r="G136" s="199" t="s">
        <v>1155</v>
      </c>
      <c r="H136" s="199" t="s">
        <v>976</v>
      </c>
      <c r="I136" s="199" t="s">
        <v>1156</v>
      </c>
      <c r="J136" s="199" t="s">
        <v>1851</v>
      </c>
      <c r="K136" s="202">
        <v>0.1</v>
      </c>
      <c r="L136" s="203">
        <v>72</v>
      </c>
    </row>
    <row r="137" spans="2:12">
      <c r="B137" s="199" t="s">
        <v>1808</v>
      </c>
      <c r="C137" s="199" t="s">
        <v>1807</v>
      </c>
      <c r="D137" s="199" t="s">
        <v>1828</v>
      </c>
      <c r="E137" s="199" t="s">
        <v>241</v>
      </c>
      <c r="F137" s="199" t="s">
        <v>1154</v>
      </c>
      <c r="G137" s="199" t="s">
        <v>1155</v>
      </c>
      <c r="H137" s="199" t="s">
        <v>976</v>
      </c>
      <c r="I137" s="199" t="s">
        <v>1156</v>
      </c>
      <c r="J137" s="199" t="s">
        <v>1835</v>
      </c>
      <c r="K137" s="202">
        <v>2.13</v>
      </c>
      <c r="L137" s="203">
        <v>403</v>
      </c>
    </row>
    <row r="138" spans="2:12">
      <c r="B138" s="199" t="s">
        <v>1808</v>
      </c>
      <c r="C138" s="199" t="s">
        <v>1807</v>
      </c>
      <c r="D138" s="199" t="s">
        <v>1828</v>
      </c>
      <c r="E138" s="199" t="s">
        <v>241</v>
      </c>
      <c r="F138" s="199" t="s">
        <v>1154</v>
      </c>
      <c r="G138" s="199" t="s">
        <v>1155</v>
      </c>
      <c r="H138" s="199" t="s">
        <v>976</v>
      </c>
      <c r="I138" s="199" t="s">
        <v>1156</v>
      </c>
      <c r="J138" s="199" t="s">
        <v>1840</v>
      </c>
      <c r="K138" s="202">
        <v>0.01</v>
      </c>
      <c r="L138" s="203">
        <v>14</v>
      </c>
    </row>
    <row r="139" spans="2:12">
      <c r="B139" s="199" t="s">
        <v>1808</v>
      </c>
      <c r="C139" s="199" t="s">
        <v>1807</v>
      </c>
      <c r="D139" s="199" t="s">
        <v>1828</v>
      </c>
      <c r="E139" s="199" t="s">
        <v>241</v>
      </c>
      <c r="F139" s="199" t="s">
        <v>1154</v>
      </c>
      <c r="G139" s="199" t="s">
        <v>1155</v>
      </c>
      <c r="H139" s="199" t="s">
        <v>990</v>
      </c>
      <c r="I139" s="199" t="s">
        <v>1157</v>
      </c>
      <c r="J139" s="199" t="s">
        <v>1851</v>
      </c>
      <c r="K139" s="202">
        <v>0.01</v>
      </c>
      <c r="L139" s="203">
        <v>6</v>
      </c>
    </row>
    <row r="140" spans="2:12">
      <c r="B140" s="199" t="s">
        <v>1808</v>
      </c>
      <c r="C140" s="199" t="s">
        <v>1807</v>
      </c>
      <c r="D140" s="199" t="s">
        <v>1828</v>
      </c>
      <c r="E140" s="199" t="s">
        <v>241</v>
      </c>
      <c r="F140" s="199" t="s">
        <v>1154</v>
      </c>
      <c r="G140" s="199" t="s">
        <v>1155</v>
      </c>
      <c r="H140" s="199" t="s">
        <v>990</v>
      </c>
      <c r="I140" s="199" t="s">
        <v>1157</v>
      </c>
      <c r="J140" s="199" t="s">
        <v>1849</v>
      </c>
      <c r="K140" s="203"/>
      <c r="L140" s="203">
        <v>1</v>
      </c>
    </row>
    <row r="141" spans="2:12">
      <c r="B141" s="199" t="s">
        <v>1808</v>
      </c>
      <c r="C141" s="199" t="s">
        <v>1807</v>
      </c>
      <c r="D141" s="199" t="s">
        <v>1828</v>
      </c>
      <c r="E141" s="199" t="s">
        <v>241</v>
      </c>
      <c r="F141" s="199" t="s">
        <v>1154</v>
      </c>
      <c r="G141" s="199" t="s">
        <v>1155</v>
      </c>
      <c r="H141" s="199" t="s">
        <v>990</v>
      </c>
      <c r="I141" s="199" t="s">
        <v>1157</v>
      </c>
      <c r="J141" s="199" t="s">
        <v>1835</v>
      </c>
      <c r="K141" s="202">
        <v>0.52</v>
      </c>
      <c r="L141" s="203">
        <v>102</v>
      </c>
    </row>
    <row r="142" spans="2:12">
      <c r="B142" s="199" t="s">
        <v>1808</v>
      </c>
      <c r="C142" s="199" t="s">
        <v>1807</v>
      </c>
      <c r="D142" s="199" t="s">
        <v>1828</v>
      </c>
      <c r="E142" s="199" t="s">
        <v>241</v>
      </c>
      <c r="F142" s="199" t="s">
        <v>1154</v>
      </c>
      <c r="G142" s="199" t="s">
        <v>1155</v>
      </c>
      <c r="H142" s="199" t="s">
        <v>990</v>
      </c>
      <c r="I142" s="199" t="s">
        <v>1157</v>
      </c>
      <c r="J142" s="199" t="s">
        <v>1840</v>
      </c>
      <c r="K142" s="203"/>
      <c r="L142" s="203">
        <v>3</v>
      </c>
    </row>
    <row r="143" spans="2:12">
      <c r="B143" s="199" t="s">
        <v>1808</v>
      </c>
      <c r="C143" s="199" t="s">
        <v>1807</v>
      </c>
      <c r="D143" s="199" t="s">
        <v>1828</v>
      </c>
      <c r="E143" s="199" t="s">
        <v>241</v>
      </c>
      <c r="F143" s="199" t="s">
        <v>1154</v>
      </c>
      <c r="G143" s="199" t="s">
        <v>1155</v>
      </c>
      <c r="H143" s="199" t="s">
        <v>978</v>
      </c>
      <c r="I143" s="199" t="s">
        <v>1158</v>
      </c>
      <c r="J143" s="199" t="s">
        <v>1851</v>
      </c>
      <c r="K143" s="202">
        <v>0.01</v>
      </c>
      <c r="L143" s="203">
        <v>10</v>
      </c>
    </row>
    <row r="144" spans="2:12">
      <c r="B144" s="199" t="s">
        <v>1808</v>
      </c>
      <c r="C144" s="199" t="s">
        <v>1807</v>
      </c>
      <c r="D144" s="199" t="s">
        <v>1828</v>
      </c>
      <c r="E144" s="199" t="s">
        <v>241</v>
      </c>
      <c r="F144" s="199" t="s">
        <v>1154</v>
      </c>
      <c r="G144" s="199" t="s">
        <v>1155</v>
      </c>
      <c r="H144" s="199" t="s">
        <v>978</v>
      </c>
      <c r="I144" s="199" t="s">
        <v>1158</v>
      </c>
      <c r="J144" s="199" t="s">
        <v>1835</v>
      </c>
      <c r="K144" s="202">
        <v>0.32</v>
      </c>
      <c r="L144" s="203">
        <v>59</v>
      </c>
    </row>
    <row r="145" spans="2:12">
      <c r="B145" s="199" t="s">
        <v>1808</v>
      </c>
      <c r="C145" s="199" t="s">
        <v>1807</v>
      </c>
      <c r="D145" s="199" t="s">
        <v>1828</v>
      </c>
      <c r="E145" s="199" t="s">
        <v>241</v>
      </c>
      <c r="F145" s="199" t="s">
        <v>1154</v>
      </c>
      <c r="G145" s="199" t="s">
        <v>1155</v>
      </c>
      <c r="H145" s="199" t="s">
        <v>978</v>
      </c>
      <c r="I145" s="199" t="s">
        <v>1158</v>
      </c>
      <c r="J145" s="199" t="s">
        <v>1840</v>
      </c>
      <c r="K145" s="203"/>
      <c r="L145" s="203">
        <v>1</v>
      </c>
    </row>
    <row r="146" spans="2:12">
      <c r="B146" s="199" t="s">
        <v>1808</v>
      </c>
      <c r="C146" s="199" t="s">
        <v>1807</v>
      </c>
      <c r="D146" s="199" t="s">
        <v>1828</v>
      </c>
      <c r="E146" s="199" t="s">
        <v>241</v>
      </c>
      <c r="F146" s="199" t="s">
        <v>1154</v>
      </c>
      <c r="G146" s="199" t="s">
        <v>1155</v>
      </c>
      <c r="H146" s="199" t="s">
        <v>984</v>
      </c>
      <c r="I146" s="199" t="s">
        <v>1159</v>
      </c>
      <c r="J146" s="199" t="s">
        <v>1851</v>
      </c>
      <c r="K146" s="202">
        <v>7.0000000000000007E-2</v>
      </c>
      <c r="L146" s="203">
        <v>47</v>
      </c>
    </row>
    <row r="147" spans="2:12">
      <c r="B147" s="199" t="s">
        <v>1808</v>
      </c>
      <c r="C147" s="199" t="s">
        <v>1807</v>
      </c>
      <c r="D147" s="199" t="s">
        <v>1828</v>
      </c>
      <c r="E147" s="199" t="s">
        <v>241</v>
      </c>
      <c r="F147" s="199" t="s">
        <v>1154</v>
      </c>
      <c r="G147" s="199" t="s">
        <v>1155</v>
      </c>
      <c r="H147" s="199" t="s">
        <v>984</v>
      </c>
      <c r="I147" s="199" t="s">
        <v>1159</v>
      </c>
      <c r="J147" s="199" t="s">
        <v>1849</v>
      </c>
      <c r="K147" s="202">
        <v>0.01</v>
      </c>
      <c r="L147" s="203">
        <v>2</v>
      </c>
    </row>
    <row r="148" spans="2:12">
      <c r="B148" s="199" t="s">
        <v>1808</v>
      </c>
      <c r="C148" s="199" t="s">
        <v>1807</v>
      </c>
      <c r="D148" s="199" t="s">
        <v>1828</v>
      </c>
      <c r="E148" s="199" t="s">
        <v>241</v>
      </c>
      <c r="F148" s="199" t="s">
        <v>1154</v>
      </c>
      <c r="G148" s="199" t="s">
        <v>1155</v>
      </c>
      <c r="H148" s="199" t="s">
        <v>984</v>
      </c>
      <c r="I148" s="199" t="s">
        <v>1159</v>
      </c>
      <c r="J148" s="199" t="s">
        <v>1835</v>
      </c>
      <c r="K148" s="202">
        <v>3.32</v>
      </c>
      <c r="L148" s="203">
        <v>588</v>
      </c>
    </row>
    <row r="149" spans="2:12">
      <c r="B149" s="199" t="s">
        <v>1808</v>
      </c>
      <c r="C149" s="199" t="s">
        <v>1807</v>
      </c>
      <c r="D149" s="199" t="s">
        <v>1828</v>
      </c>
      <c r="E149" s="199" t="s">
        <v>241</v>
      </c>
      <c r="F149" s="199" t="s">
        <v>1154</v>
      </c>
      <c r="G149" s="199" t="s">
        <v>1155</v>
      </c>
      <c r="H149" s="199" t="s">
        <v>984</v>
      </c>
      <c r="I149" s="199" t="s">
        <v>1159</v>
      </c>
      <c r="J149" s="199" t="s">
        <v>1840</v>
      </c>
      <c r="K149" s="202">
        <v>0.01</v>
      </c>
      <c r="L149" s="203">
        <v>23</v>
      </c>
    </row>
    <row r="150" spans="2:12">
      <c r="B150" s="199" t="s">
        <v>1808</v>
      </c>
      <c r="C150" s="199" t="s">
        <v>1807</v>
      </c>
      <c r="D150" s="199" t="s">
        <v>1828</v>
      </c>
      <c r="E150" s="199" t="s">
        <v>241</v>
      </c>
      <c r="F150" s="199" t="s">
        <v>1154</v>
      </c>
      <c r="G150" s="199" t="s">
        <v>1155</v>
      </c>
      <c r="H150" s="199" t="s">
        <v>986</v>
      </c>
      <c r="I150" s="199" t="s">
        <v>1321</v>
      </c>
      <c r="J150" s="199" t="s">
        <v>1851</v>
      </c>
      <c r="K150" s="202">
        <v>0.02</v>
      </c>
      <c r="L150" s="203">
        <v>10</v>
      </c>
    </row>
    <row r="151" spans="2:12">
      <c r="B151" s="199" t="s">
        <v>1808</v>
      </c>
      <c r="C151" s="199" t="s">
        <v>1807</v>
      </c>
      <c r="D151" s="199" t="s">
        <v>1828</v>
      </c>
      <c r="E151" s="199" t="s">
        <v>241</v>
      </c>
      <c r="F151" s="199" t="s">
        <v>1154</v>
      </c>
      <c r="G151" s="199" t="s">
        <v>1155</v>
      </c>
      <c r="H151" s="199" t="s">
        <v>986</v>
      </c>
      <c r="I151" s="199" t="s">
        <v>1321</v>
      </c>
      <c r="J151" s="199" t="s">
        <v>1835</v>
      </c>
      <c r="K151" s="202">
        <v>0.68</v>
      </c>
      <c r="L151" s="203">
        <v>115</v>
      </c>
    </row>
    <row r="152" spans="2:12">
      <c r="B152" s="199" t="s">
        <v>1808</v>
      </c>
      <c r="C152" s="199" t="s">
        <v>1807</v>
      </c>
      <c r="D152" s="199" t="s">
        <v>1828</v>
      </c>
      <c r="E152" s="199" t="s">
        <v>241</v>
      </c>
      <c r="F152" s="199" t="s">
        <v>1154</v>
      </c>
      <c r="G152" s="199" t="s">
        <v>1155</v>
      </c>
      <c r="H152" s="199" t="s">
        <v>988</v>
      </c>
      <c r="I152" s="199" t="s">
        <v>1322</v>
      </c>
      <c r="J152" s="199" t="s">
        <v>1851</v>
      </c>
      <c r="K152" s="202">
        <v>0.09</v>
      </c>
      <c r="L152" s="203">
        <v>65</v>
      </c>
    </row>
    <row r="153" spans="2:12">
      <c r="B153" s="199" t="s">
        <v>1808</v>
      </c>
      <c r="C153" s="199" t="s">
        <v>1807</v>
      </c>
      <c r="D153" s="199" t="s">
        <v>1828</v>
      </c>
      <c r="E153" s="199" t="s">
        <v>241</v>
      </c>
      <c r="F153" s="199" t="s">
        <v>1154</v>
      </c>
      <c r="G153" s="199" t="s">
        <v>1155</v>
      </c>
      <c r="H153" s="199" t="s">
        <v>988</v>
      </c>
      <c r="I153" s="199" t="s">
        <v>1322</v>
      </c>
      <c r="J153" s="199" t="s">
        <v>1849</v>
      </c>
      <c r="K153" s="203"/>
      <c r="L153" s="203">
        <v>1</v>
      </c>
    </row>
    <row r="154" spans="2:12">
      <c r="B154" s="199" t="s">
        <v>1808</v>
      </c>
      <c r="C154" s="199" t="s">
        <v>1807</v>
      </c>
      <c r="D154" s="199" t="s">
        <v>1828</v>
      </c>
      <c r="E154" s="199" t="s">
        <v>241</v>
      </c>
      <c r="F154" s="199" t="s">
        <v>1154</v>
      </c>
      <c r="G154" s="199" t="s">
        <v>1155</v>
      </c>
      <c r="H154" s="199" t="s">
        <v>988</v>
      </c>
      <c r="I154" s="199" t="s">
        <v>1322</v>
      </c>
      <c r="J154" s="199" t="s">
        <v>1835</v>
      </c>
      <c r="K154" s="202">
        <v>2.21</v>
      </c>
      <c r="L154" s="203">
        <v>459</v>
      </c>
    </row>
    <row r="155" spans="2:12">
      <c r="B155" s="199" t="s">
        <v>1808</v>
      </c>
      <c r="C155" s="199" t="s">
        <v>1807</v>
      </c>
      <c r="D155" s="199" t="s">
        <v>1828</v>
      </c>
      <c r="E155" s="199" t="s">
        <v>241</v>
      </c>
      <c r="F155" s="199" t="s">
        <v>1154</v>
      </c>
      <c r="G155" s="199" t="s">
        <v>1155</v>
      </c>
      <c r="H155" s="199" t="s">
        <v>988</v>
      </c>
      <c r="I155" s="199" t="s">
        <v>1322</v>
      </c>
      <c r="J155" s="199" t="s">
        <v>1840</v>
      </c>
      <c r="K155" s="203"/>
      <c r="L155" s="203">
        <v>6</v>
      </c>
    </row>
    <row r="156" spans="2:12">
      <c r="B156" s="199" t="s">
        <v>1808</v>
      </c>
      <c r="C156" s="199" t="s">
        <v>1807</v>
      </c>
      <c r="D156" s="199" t="s">
        <v>1828</v>
      </c>
      <c r="E156" s="199" t="s">
        <v>241</v>
      </c>
      <c r="F156" s="199" t="s">
        <v>1154</v>
      </c>
      <c r="G156" s="199" t="s">
        <v>1155</v>
      </c>
      <c r="H156" s="199" t="s">
        <v>974</v>
      </c>
      <c r="I156" s="199" t="s">
        <v>1160</v>
      </c>
      <c r="J156" s="199" t="s">
        <v>1851</v>
      </c>
      <c r="K156" s="202">
        <v>0.01</v>
      </c>
      <c r="L156" s="203">
        <v>5</v>
      </c>
    </row>
    <row r="157" spans="2:12">
      <c r="B157" s="199" t="s">
        <v>1808</v>
      </c>
      <c r="C157" s="199" t="s">
        <v>1807</v>
      </c>
      <c r="D157" s="199" t="s">
        <v>1828</v>
      </c>
      <c r="E157" s="199" t="s">
        <v>241</v>
      </c>
      <c r="F157" s="199" t="s">
        <v>1154</v>
      </c>
      <c r="G157" s="199" t="s">
        <v>1155</v>
      </c>
      <c r="H157" s="199" t="s">
        <v>974</v>
      </c>
      <c r="I157" s="199" t="s">
        <v>1160</v>
      </c>
      <c r="J157" s="199" t="s">
        <v>1835</v>
      </c>
      <c r="K157" s="202">
        <v>0.42</v>
      </c>
      <c r="L157" s="203">
        <v>76</v>
      </c>
    </row>
    <row r="158" spans="2:12">
      <c r="B158" s="199" t="s">
        <v>1808</v>
      </c>
      <c r="C158" s="199" t="s">
        <v>1807</v>
      </c>
      <c r="D158" s="199" t="s">
        <v>1828</v>
      </c>
      <c r="E158" s="199" t="s">
        <v>241</v>
      </c>
      <c r="F158" s="199" t="s">
        <v>1154</v>
      </c>
      <c r="G158" s="199" t="s">
        <v>1155</v>
      </c>
      <c r="H158" s="199" t="s">
        <v>974</v>
      </c>
      <c r="I158" s="199" t="s">
        <v>1160</v>
      </c>
      <c r="J158" s="199" t="s">
        <v>1840</v>
      </c>
      <c r="K158" s="203"/>
      <c r="L158" s="203">
        <v>1</v>
      </c>
    </row>
    <row r="159" spans="2:12">
      <c r="B159" s="199" t="s">
        <v>1808</v>
      </c>
      <c r="C159" s="199" t="s">
        <v>1807</v>
      </c>
      <c r="D159" s="199" t="s">
        <v>1828</v>
      </c>
      <c r="E159" s="199" t="s">
        <v>241</v>
      </c>
      <c r="F159" s="199" t="s">
        <v>1154</v>
      </c>
      <c r="G159" s="199" t="s">
        <v>1155</v>
      </c>
      <c r="H159" s="199" t="s">
        <v>980</v>
      </c>
      <c r="I159" s="199" t="s">
        <v>1161</v>
      </c>
      <c r="J159" s="199" t="s">
        <v>1851</v>
      </c>
      <c r="K159" s="202">
        <v>0.02</v>
      </c>
      <c r="L159" s="203">
        <v>6</v>
      </c>
    </row>
    <row r="160" spans="2:12">
      <c r="B160" s="199" t="s">
        <v>1808</v>
      </c>
      <c r="C160" s="199" t="s">
        <v>1807</v>
      </c>
      <c r="D160" s="199" t="s">
        <v>1828</v>
      </c>
      <c r="E160" s="199" t="s">
        <v>241</v>
      </c>
      <c r="F160" s="199" t="s">
        <v>1154</v>
      </c>
      <c r="G160" s="199" t="s">
        <v>1155</v>
      </c>
      <c r="H160" s="199" t="s">
        <v>980</v>
      </c>
      <c r="I160" s="199" t="s">
        <v>1161</v>
      </c>
      <c r="J160" s="199" t="s">
        <v>1835</v>
      </c>
      <c r="K160" s="202">
        <v>0.67</v>
      </c>
      <c r="L160" s="203">
        <v>123</v>
      </c>
    </row>
    <row r="161" spans="2:12">
      <c r="B161" s="199" t="s">
        <v>1808</v>
      </c>
      <c r="C161" s="199" t="s">
        <v>1807</v>
      </c>
      <c r="D161" s="199" t="s">
        <v>1828</v>
      </c>
      <c r="E161" s="199" t="s">
        <v>241</v>
      </c>
      <c r="F161" s="199" t="s">
        <v>1154</v>
      </c>
      <c r="G161" s="199" t="s">
        <v>1155</v>
      </c>
      <c r="H161" s="199" t="s">
        <v>980</v>
      </c>
      <c r="I161" s="199" t="s">
        <v>1161</v>
      </c>
      <c r="J161" s="199" t="s">
        <v>1840</v>
      </c>
      <c r="K161" s="203"/>
      <c r="L161" s="203">
        <v>1</v>
      </c>
    </row>
    <row r="162" spans="2:12">
      <c r="B162" s="199" t="s">
        <v>1808</v>
      </c>
      <c r="C162" s="199" t="s">
        <v>1807</v>
      </c>
      <c r="D162" s="199" t="s">
        <v>1828</v>
      </c>
      <c r="E162" s="199" t="s">
        <v>241</v>
      </c>
      <c r="F162" s="199" t="s">
        <v>1154</v>
      </c>
      <c r="G162" s="199" t="s">
        <v>1155</v>
      </c>
      <c r="H162" s="199" t="s">
        <v>992</v>
      </c>
      <c r="I162" s="199" t="s">
        <v>1162</v>
      </c>
      <c r="J162" s="199" t="s">
        <v>1851</v>
      </c>
      <c r="K162" s="202">
        <v>0.01</v>
      </c>
      <c r="L162" s="203">
        <v>5</v>
      </c>
    </row>
    <row r="163" spans="2:12">
      <c r="B163" s="199" t="s">
        <v>1808</v>
      </c>
      <c r="C163" s="199" t="s">
        <v>1807</v>
      </c>
      <c r="D163" s="199" t="s">
        <v>1828</v>
      </c>
      <c r="E163" s="199" t="s">
        <v>241</v>
      </c>
      <c r="F163" s="199" t="s">
        <v>1154</v>
      </c>
      <c r="G163" s="199" t="s">
        <v>1155</v>
      </c>
      <c r="H163" s="199" t="s">
        <v>992</v>
      </c>
      <c r="I163" s="199" t="s">
        <v>1162</v>
      </c>
      <c r="J163" s="199" t="s">
        <v>1835</v>
      </c>
      <c r="K163" s="202">
        <v>0.35</v>
      </c>
      <c r="L163" s="203">
        <v>64</v>
      </c>
    </row>
    <row r="164" spans="2:12">
      <c r="B164" s="199" t="s">
        <v>1808</v>
      </c>
      <c r="C164" s="199" t="s">
        <v>1807</v>
      </c>
      <c r="D164" s="199" t="s">
        <v>1828</v>
      </c>
      <c r="E164" s="199" t="s">
        <v>241</v>
      </c>
      <c r="F164" s="199" t="s">
        <v>1154</v>
      </c>
      <c r="G164" s="199" t="s">
        <v>1155</v>
      </c>
      <c r="H164" s="199" t="s">
        <v>992</v>
      </c>
      <c r="I164" s="199" t="s">
        <v>1162</v>
      </c>
      <c r="J164" s="199" t="s">
        <v>1840</v>
      </c>
      <c r="K164" s="203"/>
      <c r="L164" s="203">
        <v>1</v>
      </c>
    </row>
    <row r="165" spans="2:12">
      <c r="B165" s="199" t="s">
        <v>1808</v>
      </c>
      <c r="C165" s="199" t="s">
        <v>1807</v>
      </c>
      <c r="D165" s="199" t="s">
        <v>1828</v>
      </c>
      <c r="E165" s="199" t="s">
        <v>241</v>
      </c>
      <c r="F165" s="199" t="s">
        <v>1323</v>
      </c>
      <c r="G165" s="199" t="s">
        <v>1324</v>
      </c>
      <c r="H165" s="199" t="s">
        <v>955</v>
      </c>
      <c r="I165" s="199" t="s">
        <v>1324</v>
      </c>
      <c r="J165" s="199" t="s">
        <v>1851</v>
      </c>
      <c r="K165" s="202">
        <v>0.03</v>
      </c>
      <c r="L165" s="203">
        <v>31</v>
      </c>
    </row>
    <row r="166" spans="2:12">
      <c r="B166" s="199" t="s">
        <v>1808</v>
      </c>
      <c r="C166" s="199" t="s">
        <v>1807</v>
      </c>
      <c r="D166" s="199" t="s">
        <v>1828</v>
      </c>
      <c r="E166" s="199" t="s">
        <v>241</v>
      </c>
      <c r="F166" s="199" t="s">
        <v>1323</v>
      </c>
      <c r="G166" s="199" t="s">
        <v>1324</v>
      </c>
      <c r="H166" s="199" t="s">
        <v>955</v>
      </c>
      <c r="I166" s="199" t="s">
        <v>1324</v>
      </c>
      <c r="J166" s="199" t="s">
        <v>1849</v>
      </c>
      <c r="K166" s="203"/>
      <c r="L166" s="203">
        <v>1</v>
      </c>
    </row>
    <row r="167" spans="2:12">
      <c r="B167" s="199" t="s">
        <v>1808</v>
      </c>
      <c r="C167" s="199" t="s">
        <v>1807</v>
      </c>
      <c r="D167" s="199" t="s">
        <v>1828</v>
      </c>
      <c r="E167" s="199" t="s">
        <v>241</v>
      </c>
      <c r="F167" s="199" t="s">
        <v>1323</v>
      </c>
      <c r="G167" s="199" t="s">
        <v>1324</v>
      </c>
      <c r="H167" s="199" t="s">
        <v>955</v>
      </c>
      <c r="I167" s="199" t="s">
        <v>1324</v>
      </c>
      <c r="J167" s="199" t="s">
        <v>1839</v>
      </c>
      <c r="K167" s="203"/>
      <c r="L167" s="203">
        <v>20</v>
      </c>
    </row>
    <row r="168" spans="2:12">
      <c r="B168" s="199" t="s">
        <v>1808</v>
      </c>
      <c r="C168" s="199" t="s">
        <v>1807</v>
      </c>
      <c r="D168" s="199" t="s">
        <v>1828</v>
      </c>
      <c r="E168" s="199" t="s">
        <v>241</v>
      </c>
      <c r="F168" s="199" t="s">
        <v>1323</v>
      </c>
      <c r="G168" s="199" t="s">
        <v>1324</v>
      </c>
      <c r="H168" s="199" t="s">
        <v>955</v>
      </c>
      <c r="I168" s="199" t="s">
        <v>1324</v>
      </c>
      <c r="J168" s="199" t="s">
        <v>1835</v>
      </c>
      <c r="K168" s="202">
        <v>0.3</v>
      </c>
      <c r="L168" s="203">
        <v>47</v>
      </c>
    </row>
    <row r="169" spans="2:12">
      <c r="B169" s="199" t="s">
        <v>1808</v>
      </c>
      <c r="C169" s="199" t="s">
        <v>1807</v>
      </c>
      <c r="D169" s="199" t="s">
        <v>1828</v>
      </c>
      <c r="E169" s="199" t="s">
        <v>241</v>
      </c>
      <c r="F169" s="199" t="s">
        <v>1396</v>
      </c>
      <c r="G169" s="199" t="s">
        <v>1149</v>
      </c>
      <c r="H169" s="199" t="s">
        <v>955</v>
      </c>
      <c r="I169" s="199" t="s">
        <v>1324</v>
      </c>
      <c r="J169" s="199" t="s">
        <v>1868</v>
      </c>
      <c r="K169" s="202">
        <v>0.91</v>
      </c>
      <c r="L169" s="203">
        <v>1</v>
      </c>
    </row>
    <row r="170" spans="2:12">
      <c r="B170" s="199" t="s">
        <v>1808</v>
      </c>
      <c r="C170" s="199" t="s">
        <v>1807</v>
      </c>
      <c r="D170" s="199" t="s">
        <v>1828</v>
      </c>
      <c r="E170" s="199" t="s">
        <v>241</v>
      </c>
      <c r="F170" s="199" t="s">
        <v>1396</v>
      </c>
      <c r="G170" s="199" t="s">
        <v>1149</v>
      </c>
      <c r="H170" s="199" t="s">
        <v>955</v>
      </c>
      <c r="I170" s="199" t="s">
        <v>1324</v>
      </c>
      <c r="J170" s="199" t="s">
        <v>1851</v>
      </c>
      <c r="K170" s="202">
        <v>0.06</v>
      </c>
      <c r="L170" s="203">
        <v>42</v>
      </c>
    </row>
    <row r="171" spans="2:12">
      <c r="B171" s="199" t="s">
        <v>1808</v>
      </c>
      <c r="C171" s="199" t="s">
        <v>1807</v>
      </c>
      <c r="D171" s="199" t="s">
        <v>1828</v>
      </c>
      <c r="E171" s="199" t="s">
        <v>241</v>
      </c>
      <c r="F171" s="199" t="s">
        <v>1396</v>
      </c>
      <c r="G171" s="199" t="s">
        <v>1149</v>
      </c>
      <c r="H171" s="199" t="s">
        <v>955</v>
      </c>
      <c r="I171" s="199" t="s">
        <v>1324</v>
      </c>
      <c r="J171" s="199" t="s">
        <v>1835</v>
      </c>
      <c r="K171" s="202">
        <v>2.88</v>
      </c>
      <c r="L171" s="203">
        <v>569</v>
      </c>
    </row>
    <row r="172" spans="2:12">
      <c r="B172" s="199" t="s">
        <v>1808</v>
      </c>
      <c r="C172" s="199" t="s">
        <v>1807</v>
      </c>
      <c r="D172" s="199" t="s">
        <v>1828</v>
      </c>
      <c r="E172" s="199" t="s">
        <v>241</v>
      </c>
      <c r="F172" s="199" t="s">
        <v>1396</v>
      </c>
      <c r="G172" s="199" t="s">
        <v>1149</v>
      </c>
      <c r="H172" s="199" t="s">
        <v>955</v>
      </c>
      <c r="I172" s="199" t="s">
        <v>1324</v>
      </c>
      <c r="J172" s="199" t="s">
        <v>1840</v>
      </c>
      <c r="K172" s="203"/>
      <c r="L172" s="203">
        <v>2</v>
      </c>
    </row>
    <row r="173" spans="2:12">
      <c r="B173" s="199" t="s">
        <v>1808</v>
      </c>
      <c r="C173" s="199" t="s">
        <v>1807</v>
      </c>
      <c r="D173" s="199" t="s">
        <v>1828</v>
      </c>
      <c r="E173" s="199" t="s">
        <v>241</v>
      </c>
      <c r="F173" s="199" t="s">
        <v>1396</v>
      </c>
      <c r="G173" s="199" t="s">
        <v>1149</v>
      </c>
      <c r="H173" s="199" t="s">
        <v>946</v>
      </c>
      <c r="I173" s="199" t="s">
        <v>1870</v>
      </c>
      <c r="J173" s="199" t="s">
        <v>1851</v>
      </c>
      <c r="K173" s="202">
        <v>0.02</v>
      </c>
      <c r="L173" s="203">
        <v>16</v>
      </c>
    </row>
    <row r="174" spans="2:12">
      <c r="B174" s="199" t="s">
        <v>1808</v>
      </c>
      <c r="C174" s="199" t="s">
        <v>1807</v>
      </c>
      <c r="D174" s="199" t="s">
        <v>1828</v>
      </c>
      <c r="E174" s="199" t="s">
        <v>241</v>
      </c>
      <c r="F174" s="199" t="s">
        <v>1396</v>
      </c>
      <c r="G174" s="199" t="s">
        <v>1149</v>
      </c>
      <c r="H174" s="199" t="s">
        <v>946</v>
      </c>
      <c r="I174" s="199" t="s">
        <v>1870</v>
      </c>
      <c r="J174" s="199" t="s">
        <v>1839</v>
      </c>
      <c r="K174" s="203"/>
      <c r="L174" s="203">
        <v>1</v>
      </c>
    </row>
    <row r="175" spans="2:12">
      <c r="B175" s="199" t="s">
        <v>1808</v>
      </c>
      <c r="C175" s="199" t="s">
        <v>1807</v>
      </c>
      <c r="D175" s="199" t="s">
        <v>1828</v>
      </c>
      <c r="E175" s="199" t="s">
        <v>241</v>
      </c>
      <c r="F175" s="199" t="s">
        <v>1396</v>
      </c>
      <c r="G175" s="199" t="s">
        <v>1149</v>
      </c>
      <c r="H175" s="199" t="s">
        <v>946</v>
      </c>
      <c r="I175" s="199" t="s">
        <v>1870</v>
      </c>
      <c r="J175" s="199" t="s">
        <v>1835</v>
      </c>
      <c r="K175" s="202">
        <v>0.53</v>
      </c>
      <c r="L175" s="203">
        <v>110</v>
      </c>
    </row>
    <row r="176" spans="2:12">
      <c r="B176" s="199" t="s">
        <v>1808</v>
      </c>
      <c r="C176" s="199" t="s">
        <v>1807</v>
      </c>
      <c r="D176" s="199" t="s">
        <v>1828</v>
      </c>
      <c r="E176" s="199" t="s">
        <v>241</v>
      </c>
      <c r="F176" s="199" t="s">
        <v>1396</v>
      </c>
      <c r="G176" s="199" t="s">
        <v>1149</v>
      </c>
      <c r="H176" s="199" t="s">
        <v>946</v>
      </c>
      <c r="I176" s="199" t="s">
        <v>1870</v>
      </c>
      <c r="J176" s="199" t="s">
        <v>1840</v>
      </c>
      <c r="K176" s="203"/>
      <c r="L176" s="203">
        <v>1</v>
      </c>
    </row>
    <row r="177" spans="2:12">
      <c r="B177" s="199" t="s">
        <v>1808</v>
      </c>
      <c r="C177" s="199" t="s">
        <v>1807</v>
      </c>
      <c r="D177" s="199" t="s">
        <v>1828</v>
      </c>
      <c r="E177" s="199" t="s">
        <v>241</v>
      </c>
      <c r="F177" s="199" t="s">
        <v>1396</v>
      </c>
      <c r="G177" s="199" t="s">
        <v>1149</v>
      </c>
      <c r="H177" s="199" t="s">
        <v>935</v>
      </c>
      <c r="I177" s="199" t="s">
        <v>1326</v>
      </c>
      <c r="J177" s="199" t="s">
        <v>1851</v>
      </c>
      <c r="K177" s="202">
        <v>0.04</v>
      </c>
      <c r="L177" s="203">
        <v>31</v>
      </c>
    </row>
    <row r="178" spans="2:12">
      <c r="B178" s="199" t="s">
        <v>1808</v>
      </c>
      <c r="C178" s="199" t="s">
        <v>1807</v>
      </c>
      <c r="D178" s="199" t="s">
        <v>1828</v>
      </c>
      <c r="E178" s="199" t="s">
        <v>241</v>
      </c>
      <c r="F178" s="199" t="s">
        <v>1396</v>
      </c>
      <c r="G178" s="199" t="s">
        <v>1149</v>
      </c>
      <c r="H178" s="199" t="s">
        <v>935</v>
      </c>
      <c r="I178" s="199" t="s">
        <v>1326</v>
      </c>
      <c r="J178" s="199" t="s">
        <v>1835</v>
      </c>
      <c r="K178" s="202">
        <v>1.08</v>
      </c>
      <c r="L178" s="203">
        <v>220</v>
      </c>
    </row>
    <row r="179" spans="2:12">
      <c r="B179" s="199" t="s">
        <v>1808</v>
      </c>
      <c r="C179" s="199" t="s">
        <v>1807</v>
      </c>
      <c r="D179" s="199" t="s">
        <v>1828</v>
      </c>
      <c r="E179" s="199" t="s">
        <v>241</v>
      </c>
      <c r="F179" s="199" t="s">
        <v>1396</v>
      </c>
      <c r="G179" s="199" t="s">
        <v>1149</v>
      </c>
      <c r="H179" s="199" t="s">
        <v>935</v>
      </c>
      <c r="I179" s="199" t="s">
        <v>1326</v>
      </c>
      <c r="J179" s="199" t="s">
        <v>1840</v>
      </c>
      <c r="K179" s="203"/>
      <c r="L179" s="203">
        <v>1</v>
      </c>
    </row>
    <row r="180" spans="2:12">
      <c r="B180" s="199" t="s">
        <v>1808</v>
      </c>
      <c r="C180" s="199" t="s">
        <v>1807</v>
      </c>
      <c r="D180" s="199" t="s">
        <v>1828</v>
      </c>
      <c r="E180" s="199" t="s">
        <v>241</v>
      </c>
      <c r="F180" s="199" t="s">
        <v>1396</v>
      </c>
      <c r="G180" s="199" t="s">
        <v>1149</v>
      </c>
      <c r="H180" s="199" t="s">
        <v>938</v>
      </c>
      <c r="I180" s="199" t="s">
        <v>1397</v>
      </c>
      <c r="J180" s="199" t="s">
        <v>1851</v>
      </c>
      <c r="K180" s="202">
        <v>0.09</v>
      </c>
      <c r="L180" s="203">
        <v>63</v>
      </c>
    </row>
    <row r="181" spans="2:12">
      <c r="B181" s="199" t="s">
        <v>1808</v>
      </c>
      <c r="C181" s="199" t="s">
        <v>1807</v>
      </c>
      <c r="D181" s="199" t="s">
        <v>1828</v>
      </c>
      <c r="E181" s="199" t="s">
        <v>241</v>
      </c>
      <c r="F181" s="199" t="s">
        <v>1396</v>
      </c>
      <c r="G181" s="199" t="s">
        <v>1149</v>
      </c>
      <c r="H181" s="199" t="s">
        <v>938</v>
      </c>
      <c r="I181" s="199" t="s">
        <v>1397</v>
      </c>
      <c r="J181" s="199" t="s">
        <v>1839</v>
      </c>
      <c r="K181" s="203"/>
      <c r="L181" s="203">
        <v>2</v>
      </c>
    </row>
    <row r="182" spans="2:12">
      <c r="B182" s="199" t="s">
        <v>1808</v>
      </c>
      <c r="C182" s="199" t="s">
        <v>1807</v>
      </c>
      <c r="D182" s="199" t="s">
        <v>1828</v>
      </c>
      <c r="E182" s="199" t="s">
        <v>241</v>
      </c>
      <c r="F182" s="199" t="s">
        <v>1396</v>
      </c>
      <c r="G182" s="199" t="s">
        <v>1149</v>
      </c>
      <c r="H182" s="199" t="s">
        <v>938</v>
      </c>
      <c r="I182" s="199" t="s">
        <v>1397</v>
      </c>
      <c r="J182" s="199" t="s">
        <v>1835</v>
      </c>
      <c r="K182" s="202">
        <v>2.66</v>
      </c>
      <c r="L182" s="203">
        <v>551</v>
      </c>
    </row>
    <row r="183" spans="2:12">
      <c r="B183" s="199" t="s">
        <v>1808</v>
      </c>
      <c r="C183" s="199" t="s">
        <v>1807</v>
      </c>
      <c r="D183" s="199" t="s">
        <v>1828</v>
      </c>
      <c r="E183" s="199" t="s">
        <v>241</v>
      </c>
      <c r="F183" s="199" t="s">
        <v>1396</v>
      </c>
      <c r="G183" s="199" t="s">
        <v>1149</v>
      </c>
      <c r="H183" s="199" t="s">
        <v>938</v>
      </c>
      <c r="I183" s="199" t="s">
        <v>1397</v>
      </c>
      <c r="J183" s="199" t="s">
        <v>1840</v>
      </c>
      <c r="K183" s="203"/>
      <c r="L183" s="203">
        <v>1</v>
      </c>
    </row>
    <row r="184" spans="2:12">
      <c r="B184" s="199" t="s">
        <v>1808</v>
      </c>
      <c r="C184" s="199" t="s">
        <v>1807</v>
      </c>
      <c r="D184" s="199" t="s">
        <v>1828</v>
      </c>
      <c r="E184" s="199" t="s">
        <v>241</v>
      </c>
      <c r="F184" s="199" t="s">
        <v>1396</v>
      </c>
      <c r="G184" s="199" t="s">
        <v>1149</v>
      </c>
      <c r="H184" s="199" t="s">
        <v>942</v>
      </c>
      <c r="I184" s="199" t="s">
        <v>1398</v>
      </c>
      <c r="J184" s="199" t="s">
        <v>1868</v>
      </c>
      <c r="K184" s="202">
        <v>0.91</v>
      </c>
      <c r="L184" s="203">
        <v>1</v>
      </c>
    </row>
    <row r="185" spans="2:12">
      <c r="B185" s="199" t="s">
        <v>1808</v>
      </c>
      <c r="C185" s="199" t="s">
        <v>1807</v>
      </c>
      <c r="D185" s="199" t="s">
        <v>1828</v>
      </c>
      <c r="E185" s="199" t="s">
        <v>241</v>
      </c>
      <c r="F185" s="199" t="s">
        <v>1396</v>
      </c>
      <c r="G185" s="199" t="s">
        <v>1149</v>
      </c>
      <c r="H185" s="199" t="s">
        <v>942</v>
      </c>
      <c r="I185" s="199" t="s">
        <v>1398</v>
      </c>
      <c r="J185" s="199" t="s">
        <v>1851</v>
      </c>
      <c r="K185" s="202">
        <v>1.84</v>
      </c>
      <c r="L185" s="203">
        <v>1497</v>
      </c>
    </row>
    <row r="186" spans="2:12">
      <c r="B186" s="199" t="s">
        <v>1808</v>
      </c>
      <c r="C186" s="199" t="s">
        <v>1807</v>
      </c>
      <c r="D186" s="199" t="s">
        <v>1828</v>
      </c>
      <c r="E186" s="199" t="s">
        <v>241</v>
      </c>
      <c r="F186" s="199" t="s">
        <v>1396</v>
      </c>
      <c r="G186" s="199" t="s">
        <v>1149</v>
      </c>
      <c r="H186" s="199" t="s">
        <v>942</v>
      </c>
      <c r="I186" s="199" t="s">
        <v>1398</v>
      </c>
      <c r="J186" s="199" t="s">
        <v>1849</v>
      </c>
      <c r="K186" s="203"/>
      <c r="L186" s="203">
        <v>3</v>
      </c>
    </row>
    <row r="187" spans="2:12">
      <c r="B187" s="199" t="s">
        <v>1808</v>
      </c>
      <c r="C187" s="199" t="s">
        <v>1807</v>
      </c>
      <c r="D187" s="199" t="s">
        <v>1828</v>
      </c>
      <c r="E187" s="199" t="s">
        <v>241</v>
      </c>
      <c r="F187" s="199" t="s">
        <v>1396</v>
      </c>
      <c r="G187" s="199" t="s">
        <v>1149</v>
      </c>
      <c r="H187" s="199" t="s">
        <v>942</v>
      </c>
      <c r="I187" s="199" t="s">
        <v>1398</v>
      </c>
      <c r="J187" s="199" t="s">
        <v>1839</v>
      </c>
      <c r="K187" s="203"/>
      <c r="L187" s="203">
        <v>2</v>
      </c>
    </row>
    <row r="188" spans="2:12">
      <c r="B188" s="199" t="s">
        <v>1808</v>
      </c>
      <c r="C188" s="199" t="s">
        <v>1807</v>
      </c>
      <c r="D188" s="199" t="s">
        <v>1828</v>
      </c>
      <c r="E188" s="199" t="s">
        <v>241</v>
      </c>
      <c r="F188" s="199" t="s">
        <v>1396</v>
      </c>
      <c r="G188" s="199" t="s">
        <v>1149</v>
      </c>
      <c r="H188" s="199" t="s">
        <v>942</v>
      </c>
      <c r="I188" s="199" t="s">
        <v>1398</v>
      </c>
      <c r="J188" s="199" t="s">
        <v>1835</v>
      </c>
      <c r="K188" s="202">
        <v>28.89</v>
      </c>
      <c r="L188" s="203">
        <v>6166</v>
      </c>
    </row>
    <row r="189" spans="2:12">
      <c r="B189" s="199" t="s">
        <v>1808</v>
      </c>
      <c r="C189" s="199" t="s">
        <v>1807</v>
      </c>
      <c r="D189" s="199" t="s">
        <v>1828</v>
      </c>
      <c r="E189" s="199" t="s">
        <v>241</v>
      </c>
      <c r="F189" s="199" t="s">
        <v>1396</v>
      </c>
      <c r="G189" s="199" t="s">
        <v>1149</v>
      </c>
      <c r="H189" s="199" t="s">
        <v>942</v>
      </c>
      <c r="I189" s="199" t="s">
        <v>1398</v>
      </c>
      <c r="J189" s="199" t="s">
        <v>1840</v>
      </c>
      <c r="K189" s="203"/>
      <c r="L189" s="203">
        <v>3</v>
      </c>
    </row>
    <row r="190" spans="2:12">
      <c r="B190" s="199" t="s">
        <v>1808</v>
      </c>
      <c r="C190" s="199" t="s">
        <v>1807</v>
      </c>
      <c r="D190" s="199" t="s">
        <v>1828</v>
      </c>
      <c r="E190" s="199" t="s">
        <v>241</v>
      </c>
      <c r="F190" s="199" t="s">
        <v>1396</v>
      </c>
      <c r="G190" s="199" t="s">
        <v>1149</v>
      </c>
      <c r="H190" s="199" t="s">
        <v>950</v>
      </c>
      <c r="I190" s="199" t="s">
        <v>1871</v>
      </c>
      <c r="J190" s="199" t="s">
        <v>1851</v>
      </c>
      <c r="K190" s="202">
        <v>0.01</v>
      </c>
      <c r="L190" s="203">
        <v>6</v>
      </c>
    </row>
    <row r="191" spans="2:12">
      <c r="B191" s="199" t="s">
        <v>1808</v>
      </c>
      <c r="C191" s="199" t="s">
        <v>1807</v>
      </c>
      <c r="D191" s="199" t="s">
        <v>1828</v>
      </c>
      <c r="E191" s="199" t="s">
        <v>241</v>
      </c>
      <c r="F191" s="199" t="s">
        <v>1396</v>
      </c>
      <c r="G191" s="199" t="s">
        <v>1149</v>
      </c>
      <c r="H191" s="199" t="s">
        <v>950</v>
      </c>
      <c r="I191" s="199" t="s">
        <v>1871</v>
      </c>
      <c r="J191" s="199" t="s">
        <v>1839</v>
      </c>
      <c r="K191" s="203"/>
      <c r="L191" s="203">
        <v>1</v>
      </c>
    </row>
    <row r="192" spans="2:12">
      <c r="B192" s="199" t="s">
        <v>1808</v>
      </c>
      <c r="C192" s="199" t="s">
        <v>1807</v>
      </c>
      <c r="D192" s="199" t="s">
        <v>1828</v>
      </c>
      <c r="E192" s="199" t="s">
        <v>241</v>
      </c>
      <c r="F192" s="199" t="s">
        <v>1396</v>
      </c>
      <c r="G192" s="199" t="s">
        <v>1149</v>
      </c>
      <c r="H192" s="199" t="s">
        <v>950</v>
      </c>
      <c r="I192" s="199" t="s">
        <v>1871</v>
      </c>
      <c r="J192" s="199" t="s">
        <v>1835</v>
      </c>
      <c r="K192" s="202">
        <v>0.43</v>
      </c>
      <c r="L192" s="203">
        <v>86</v>
      </c>
    </row>
    <row r="193" spans="2:12">
      <c r="B193" s="199" t="s">
        <v>1808</v>
      </c>
      <c r="C193" s="199" t="s">
        <v>1807</v>
      </c>
      <c r="D193" s="199" t="s">
        <v>1828</v>
      </c>
      <c r="E193" s="199" t="s">
        <v>241</v>
      </c>
      <c r="F193" s="199" t="s">
        <v>1396</v>
      </c>
      <c r="G193" s="199" t="s">
        <v>1149</v>
      </c>
      <c r="H193" s="199" t="s">
        <v>950</v>
      </c>
      <c r="I193" s="199" t="s">
        <v>1871</v>
      </c>
      <c r="J193" s="199" t="s">
        <v>1840</v>
      </c>
      <c r="K193" s="203"/>
      <c r="L193" s="203">
        <v>1</v>
      </c>
    </row>
    <row r="194" spans="2:12">
      <c r="B194" s="199" t="s">
        <v>1808</v>
      </c>
      <c r="C194" s="199" t="s">
        <v>1807</v>
      </c>
      <c r="D194" s="199" t="s">
        <v>1828</v>
      </c>
      <c r="E194" s="199" t="s">
        <v>241</v>
      </c>
      <c r="F194" s="199" t="s">
        <v>1396</v>
      </c>
      <c r="G194" s="199" t="s">
        <v>1149</v>
      </c>
      <c r="H194" s="199" t="s">
        <v>944</v>
      </c>
      <c r="I194" s="199" t="s">
        <v>1399</v>
      </c>
      <c r="J194" s="199" t="s">
        <v>1851</v>
      </c>
      <c r="K194" s="202">
        <v>0.01</v>
      </c>
      <c r="L194" s="203">
        <v>7</v>
      </c>
    </row>
    <row r="195" spans="2:12">
      <c r="B195" s="199" t="s">
        <v>1808</v>
      </c>
      <c r="C195" s="199" t="s">
        <v>1807</v>
      </c>
      <c r="D195" s="199" t="s">
        <v>1828</v>
      </c>
      <c r="E195" s="199" t="s">
        <v>241</v>
      </c>
      <c r="F195" s="199" t="s">
        <v>1396</v>
      </c>
      <c r="G195" s="199" t="s">
        <v>1149</v>
      </c>
      <c r="H195" s="199" t="s">
        <v>944</v>
      </c>
      <c r="I195" s="199" t="s">
        <v>1399</v>
      </c>
      <c r="J195" s="199" t="s">
        <v>1849</v>
      </c>
      <c r="K195" s="202">
        <v>0.01</v>
      </c>
      <c r="L195" s="203">
        <v>3</v>
      </c>
    </row>
    <row r="196" spans="2:12">
      <c r="B196" s="199" t="s">
        <v>1808</v>
      </c>
      <c r="C196" s="199" t="s">
        <v>1807</v>
      </c>
      <c r="D196" s="199" t="s">
        <v>1828</v>
      </c>
      <c r="E196" s="199" t="s">
        <v>241</v>
      </c>
      <c r="F196" s="199" t="s">
        <v>1396</v>
      </c>
      <c r="G196" s="199" t="s">
        <v>1149</v>
      </c>
      <c r="H196" s="199" t="s">
        <v>944</v>
      </c>
      <c r="I196" s="199" t="s">
        <v>1399</v>
      </c>
      <c r="J196" s="199" t="s">
        <v>1835</v>
      </c>
      <c r="K196" s="202">
        <v>0.48</v>
      </c>
      <c r="L196" s="203">
        <v>95</v>
      </c>
    </row>
    <row r="197" spans="2:12">
      <c r="B197" s="199" t="s">
        <v>1808</v>
      </c>
      <c r="C197" s="199" t="s">
        <v>1807</v>
      </c>
      <c r="D197" s="199" t="s">
        <v>1828</v>
      </c>
      <c r="E197" s="199" t="s">
        <v>241</v>
      </c>
      <c r="F197" s="199" t="s">
        <v>1396</v>
      </c>
      <c r="G197" s="199" t="s">
        <v>1149</v>
      </c>
      <c r="H197" s="199" t="s">
        <v>944</v>
      </c>
      <c r="I197" s="199" t="s">
        <v>1399</v>
      </c>
      <c r="J197" s="199" t="s">
        <v>1840</v>
      </c>
      <c r="K197" s="203"/>
      <c r="L197" s="203">
        <v>1</v>
      </c>
    </row>
    <row r="198" spans="2:12">
      <c r="B198" s="199" t="s">
        <v>1808</v>
      </c>
      <c r="C198" s="199" t="s">
        <v>1807</v>
      </c>
      <c r="D198" s="199" t="s">
        <v>1828</v>
      </c>
      <c r="E198" s="199" t="s">
        <v>241</v>
      </c>
      <c r="F198" s="199" t="s">
        <v>1396</v>
      </c>
      <c r="G198" s="199" t="s">
        <v>1149</v>
      </c>
      <c r="H198" s="199" t="s">
        <v>948</v>
      </c>
      <c r="I198" s="199" t="s">
        <v>1872</v>
      </c>
      <c r="J198" s="199" t="s">
        <v>1851</v>
      </c>
      <c r="K198" s="202">
        <v>0.02</v>
      </c>
      <c r="L198" s="203">
        <v>11</v>
      </c>
    </row>
    <row r="199" spans="2:12">
      <c r="B199" s="199" t="s">
        <v>1808</v>
      </c>
      <c r="C199" s="199" t="s">
        <v>1807</v>
      </c>
      <c r="D199" s="199" t="s">
        <v>1828</v>
      </c>
      <c r="E199" s="199" t="s">
        <v>241</v>
      </c>
      <c r="F199" s="199" t="s">
        <v>1396</v>
      </c>
      <c r="G199" s="199" t="s">
        <v>1149</v>
      </c>
      <c r="H199" s="199" t="s">
        <v>948</v>
      </c>
      <c r="I199" s="199" t="s">
        <v>1872</v>
      </c>
      <c r="J199" s="199" t="s">
        <v>1835</v>
      </c>
      <c r="K199" s="202">
        <v>0.44</v>
      </c>
      <c r="L199" s="203">
        <v>95</v>
      </c>
    </row>
    <row r="200" spans="2:12">
      <c r="B200" s="199" t="s">
        <v>1808</v>
      </c>
      <c r="C200" s="199" t="s">
        <v>1807</v>
      </c>
      <c r="D200" s="199" t="s">
        <v>1828</v>
      </c>
      <c r="E200" s="199" t="s">
        <v>241</v>
      </c>
      <c r="F200" s="199" t="s">
        <v>1396</v>
      </c>
      <c r="G200" s="199" t="s">
        <v>1149</v>
      </c>
      <c r="H200" s="199" t="s">
        <v>948</v>
      </c>
      <c r="I200" s="199" t="s">
        <v>1872</v>
      </c>
      <c r="J200" s="199" t="s">
        <v>1840</v>
      </c>
      <c r="K200" s="203"/>
      <c r="L200" s="203">
        <v>1</v>
      </c>
    </row>
    <row r="201" spans="2:12">
      <c r="B201" s="199" t="s">
        <v>1808</v>
      </c>
      <c r="C201" s="199" t="s">
        <v>1807</v>
      </c>
      <c r="D201" s="199" t="s">
        <v>1828</v>
      </c>
      <c r="E201" s="199" t="s">
        <v>241</v>
      </c>
      <c r="F201" s="199" t="s">
        <v>1396</v>
      </c>
      <c r="G201" s="199" t="s">
        <v>1149</v>
      </c>
      <c r="H201" s="199" t="s">
        <v>940</v>
      </c>
      <c r="I201" s="199" t="s">
        <v>1873</v>
      </c>
      <c r="J201" s="199" t="s">
        <v>1851</v>
      </c>
      <c r="K201" s="202">
        <v>0.04</v>
      </c>
      <c r="L201" s="203">
        <v>32</v>
      </c>
    </row>
    <row r="202" spans="2:12">
      <c r="B202" s="199" t="s">
        <v>1808</v>
      </c>
      <c r="C202" s="199" t="s">
        <v>1807</v>
      </c>
      <c r="D202" s="199" t="s">
        <v>1828</v>
      </c>
      <c r="E202" s="199" t="s">
        <v>241</v>
      </c>
      <c r="F202" s="199" t="s">
        <v>1396</v>
      </c>
      <c r="G202" s="199" t="s">
        <v>1149</v>
      </c>
      <c r="H202" s="199" t="s">
        <v>940</v>
      </c>
      <c r="I202" s="199" t="s">
        <v>1873</v>
      </c>
      <c r="J202" s="199" t="s">
        <v>1835</v>
      </c>
      <c r="K202" s="202">
        <v>0.9</v>
      </c>
      <c r="L202" s="203">
        <v>177</v>
      </c>
    </row>
    <row r="203" spans="2:12">
      <c r="B203" s="199" t="s">
        <v>1808</v>
      </c>
      <c r="C203" s="199" t="s">
        <v>1807</v>
      </c>
      <c r="D203" s="199" t="s">
        <v>1828</v>
      </c>
      <c r="E203" s="199" t="s">
        <v>241</v>
      </c>
      <c r="F203" s="199" t="s">
        <v>1396</v>
      </c>
      <c r="G203" s="199" t="s">
        <v>1149</v>
      </c>
      <c r="H203" s="199" t="s">
        <v>940</v>
      </c>
      <c r="I203" s="199" t="s">
        <v>1873</v>
      </c>
      <c r="J203" s="199" t="s">
        <v>1840</v>
      </c>
      <c r="K203" s="203"/>
      <c r="L203" s="203">
        <v>2</v>
      </c>
    </row>
    <row r="204" spans="2:12">
      <c r="B204" s="199" t="s">
        <v>1808</v>
      </c>
      <c r="C204" s="199" t="s">
        <v>1807</v>
      </c>
      <c r="D204" s="199" t="s">
        <v>1828</v>
      </c>
      <c r="E204" s="199" t="s">
        <v>241</v>
      </c>
      <c r="F204" s="199" t="s">
        <v>1396</v>
      </c>
      <c r="G204" s="199" t="s">
        <v>1149</v>
      </c>
      <c r="H204" s="199" t="s">
        <v>952</v>
      </c>
      <c r="I204" s="199" t="s">
        <v>1874</v>
      </c>
      <c r="J204" s="199" t="s">
        <v>1851</v>
      </c>
      <c r="K204" s="202">
        <v>0.01</v>
      </c>
      <c r="L204" s="203">
        <v>7</v>
      </c>
    </row>
    <row r="205" spans="2:12">
      <c r="B205" s="199" t="s">
        <v>1808</v>
      </c>
      <c r="C205" s="199" t="s">
        <v>1807</v>
      </c>
      <c r="D205" s="199" t="s">
        <v>1828</v>
      </c>
      <c r="E205" s="199" t="s">
        <v>241</v>
      </c>
      <c r="F205" s="199" t="s">
        <v>1396</v>
      </c>
      <c r="G205" s="199" t="s">
        <v>1149</v>
      </c>
      <c r="H205" s="199" t="s">
        <v>952</v>
      </c>
      <c r="I205" s="199" t="s">
        <v>1874</v>
      </c>
      <c r="J205" s="199" t="s">
        <v>1835</v>
      </c>
      <c r="K205" s="202">
        <v>0.39</v>
      </c>
      <c r="L205" s="203">
        <v>76</v>
      </c>
    </row>
    <row r="206" spans="2:12">
      <c r="B206" s="199" t="s">
        <v>1808</v>
      </c>
      <c r="C206" s="199" t="s">
        <v>1807</v>
      </c>
      <c r="D206" s="199" t="s">
        <v>1828</v>
      </c>
      <c r="E206" s="199" t="s">
        <v>241</v>
      </c>
      <c r="F206" s="199" t="s">
        <v>1396</v>
      </c>
      <c r="G206" s="199" t="s">
        <v>1149</v>
      </c>
      <c r="H206" s="199" t="s">
        <v>952</v>
      </c>
      <c r="I206" s="199" t="s">
        <v>1874</v>
      </c>
      <c r="J206" s="199" t="s">
        <v>1840</v>
      </c>
      <c r="K206" s="203"/>
      <c r="L206" s="203">
        <v>2</v>
      </c>
    </row>
    <row r="207" spans="2:12">
      <c r="B207" s="199" t="s">
        <v>1808</v>
      </c>
      <c r="C207" s="199" t="s">
        <v>1807</v>
      </c>
      <c r="D207" s="199" t="s">
        <v>1828</v>
      </c>
      <c r="E207" s="199" t="s">
        <v>241</v>
      </c>
      <c r="F207" s="199" t="s">
        <v>1396</v>
      </c>
      <c r="G207" s="199" t="s">
        <v>1149</v>
      </c>
      <c r="H207" s="199" t="s">
        <v>236</v>
      </c>
      <c r="I207" s="199" t="s">
        <v>1830</v>
      </c>
      <c r="J207" s="199" t="s">
        <v>1875</v>
      </c>
      <c r="K207" s="202">
        <v>21</v>
      </c>
      <c r="L207" s="203">
        <v>3</v>
      </c>
    </row>
    <row r="208" spans="2:12">
      <c r="B208" s="199" t="s">
        <v>1808</v>
      </c>
      <c r="C208" s="199" t="s">
        <v>1807</v>
      </c>
      <c r="D208" s="199" t="s">
        <v>1828</v>
      </c>
      <c r="E208" s="199" t="s">
        <v>241</v>
      </c>
      <c r="F208" s="199" t="s">
        <v>1325</v>
      </c>
      <c r="G208" s="199" t="s">
        <v>1326</v>
      </c>
      <c r="H208" s="199" t="s">
        <v>935</v>
      </c>
      <c r="I208" s="199" t="s">
        <v>1326</v>
      </c>
      <c r="J208" s="199" t="s">
        <v>1851</v>
      </c>
      <c r="K208" s="203"/>
      <c r="L208" s="203">
        <v>2</v>
      </c>
    </row>
    <row r="209" spans="2:12">
      <c r="B209" s="199" t="s">
        <v>1808</v>
      </c>
      <c r="C209" s="199" t="s">
        <v>1807</v>
      </c>
      <c r="D209" s="199" t="s">
        <v>1828</v>
      </c>
      <c r="E209" s="199" t="s">
        <v>241</v>
      </c>
      <c r="F209" s="199" t="s">
        <v>1325</v>
      </c>
      <c r="G209" s="199" t="s">
        <v>1326</v>
      </c>
      <c r="H209" s="199" t="s">
        <v>935</v>
      </c>
      <c r="I209" s="199" t="s">
        <v>1326</v>
      </c>
      <c r="J209" s="199" t="s">
        <v>1835</v>
      </c>
      <c r="K209" s="202">
        <v>0.05</v>
      </c>
      <c r="L209" s="203">
        <v>13</v>
      </c>
    </row>
    <row r="210" spans="2:12">
      <c r="B210" s="199" t="s">
        <v>1808</v>
      </c>
      <c r="C210" s="199" t="s">
        <v>1807</v>
      </c>
      <c r="D210" s="199" t="s">
        <v>1828</v>
      </c>
      <c r="E210" s="199" t="s">
        <v>241</v>
      </c>
      <c r="F210" s="199" t="s">
        <v>1876</v>
      </c>
      <c r="G210" s="199" t="s">
        <v>1877</v>
      </c>
      <c r="H210" s="199" t="s">
        <v>1136</v>
      </c>
      <c r="I210" s="199" t="s">
        <v>1152</v>
      </c>
      <c r="J210" s="199" t="s">
        <v>1851</v>
      </c>
      <c r="K210" s="202">
        <v>0.01</v>
      </c>
      <c r="L210" s="203">
        <v>4</v>
      </c>
    </row>
    <row r="211" spans="2:12">
      <c r="B211" s="199" t="s">
        <v>1808</v>
      </c>
      <c r="C211" s="199" t="s">
        <v>1807</v>
      </c>
      <c r="D211" s="199" t="s">
        <v>1828</v>
      </c>
      <c r="E211" s="199" t="s">
        <v>241</v>
      </c>
      <c r="F211" s="199" t="s">
        <v>1876</v>
      </c>
      <c r="G211" s="199" t="s">
        <v>1877</v>
      </c>
      <c r="H211" s="199" t="s">
        <v>1136</v>
      </c>
      <c r="I211" s="199" t="s">
        <v>1152</v>
      </c>
      <c r="J211" s="199" t="s">
        <v>1835</v>
      </c>
      <c r="K211" s="202">
        <v>0.11</v>
      </c>
      <c r="L211" s="203">
        <v>26</v>
      </c>
    </row>
    <row r="212" spans="2:12">
      <c r="B212" s="199" t="s">
        <v>1808</v>
      </c>
      <c r="C212" s="199" t="s">
        <v>1807</v>
      </c>
      <c r="D212" s="199" t="s">
        <v>1828</v>
      </c>
      <c r="E212" s="199" t="s">
        <v>241</v>
      </c>
      <c r="F212" s="199" t="s">
        <v>1876</v>
      </c>
      <c r="G212" s="199" t="s">
        <v>1877</v>
      </c>
      <c r="H212" s="199" t="s">
        <v>1131</v>
      </c>
      <c r="I212" s="199" t="s">
        <v>1317</v>
      </c>
      <c r="J212" s="199" t="s">
        <v>1851</v>
      </c>
      <c r="K212" s="203"/>
      <c r="L212" s="203">
        <v>3</v>
      </c>
    </row>
    <row r="213" spans="2:12">
      <c r="B213" s="199" t="s">
        <v>1808</v>
      </c>
      <c r="C213" s="199" t="s">
        <v>1807</v>
      </c>
      <c r="D213" s="199" t="s">
        <v>1828</v>
      </c>
      <c r="E213" s="199" t="s">
        <v>241</v>
      </c>
      <c r="F213" s="199" t="s">
        <v>1876</v>
      </c>
      <c r="G213" s="199" t="s">
        <v>1877</v>
      </c>
      <c r="H213" s="199" t="s">
        <v>1131</v>
      </c>
      <c r="I213" s="199" t="s">
        <v>1317</v>
      </c>
      <c r="J213" s="199" t="s">
        <v>1835</v>
      </c>
      <c r="K213" s="202">
        <v>0.1</v>
      </c>
      <c r="L213" s="203">
        <v>19</v>
      </c>
    </row>
    <row r="214" spans="2:12">
      <c r="B214" s="199" t="s">
        <v>1808</v>
      </c>
      <c r="C214" s="199" t="s">
        <v>1807</v>
      </c>
      <c r="D214" s="199" t="s">
        <v>1828</v>
      </c>
      <c r="E214" s="199" t="s">
        <v>241</v>
      </c>
      <c r="F214" s="199" t="s">
        <v>1876</v>
      </c>
      <c r="G214" s="199" t="s">
        <v>1877</v>
      </c>
      <c r="H214" s="199" t="s">
        <v>1133</v>
      </c>
      <c r="I214" s="199" t="s">
        <v>1318</v>
      </c>
      <c r="J214" s="199" t="s">
        <v>1851</v>
      </c>
      <c r="K214" s="203"/>
      <c r="L214" s="203">
        <v>2</v>
      </c>
    </row>
    <row r="215" spans="2:12">
      <c r="B215" s="199" t="s">
        <v>1808</v>
      </c>
      <c r="C215" s="199" t="s">
        <v>1807</v>
      </c>
      <c r="D215" s="199" t="s">
        <v>1828</v>
      </c>
      <c r="E215" s="199" t="s">
        <v>241</v>
      </c>
      <c r="F215" s="199" t="s">
        <v>1876</v>
      </c>
      <c r="G215" s="199" t="s">
        <v>1877</v>
      </c>
      <c r="H215" s="199" t="s">
        <v>1133</v>
      </c>
      <c r="I215" s="199" t="s">
        <v>1318</v>
      </c>
      <c r="J215" s="199" t="s">
        <v>1835</v>
      </c>
      <c r="K215" s="202">
        <v>0.06</v>
      </c>
      <c r="L215" s="203">
        <v>12</v>
      </c>
    </row>
    <row r="216" spans="2:12">
      <c r="B216" s="199" t="s">
        <v>1808</v>
      </c>
      <c r="C216" s="199" t="s">
        <v>1807</v>
      </c>
      <c r="D216" s="199" t="s">
        <v>1828</v>
      </c>
      <c r="E216" s="199" t="s">
        <v>241</v>
      </c>
      <c r="F216" s="199" t="s">
        <v>1876</v>
      </c>
      <c r="G216" s="199" t="s">
        <v>1877</v>
      </c>
      <c r="H216" s="199" t="s">
        <v>1134</v>
      </c>
      <c r="I216" s="199" t="s">
        <v>1322</v>
      </c>
      <c r="J216" s="199" t="s">
        <v>1851</v>
      </c>
      <c r="K216" s="202">
        <v>0.01</v>
      </c>
      <c r="L216" s="203">
        <v>4</v>
      </c>
    </row>
    <row r="217" spans="2:12">
      <c r="B217" s="199" t="s">
        <v>1808</v>
      </c>
      <c r="C217" s="199" t="s">
        <v>1807</v>
      </c>
      <c r="D217" s="199" t="s">
        <v>1828</v>
      </c>
      <c r="E217" s="199" t="s">
        <v>241</v>
      </c>
      <c r="F217" s="199" t="s">
        <v>1876</v>
      </c>
      <c r="G217" s="199" t="s">
        <v>1877</v>
      </c>
      <c r="H217" s="199" t="s">
        <v>1134</v>
      </c>
      <c r="I217" s="199" t="s">
        <v>1322</v>
      </c>
      <c r="J217" s="199" t="s">
        <v>1835</v>
      </c>
      <c r="K217" s="202">
        <v>0.06</v>
      </c>
      <c r="L217" s="203">
        <v>11</v>
      </c>
    </row>
    <row r="218" spans="2:12">
      <c r="B218" s="199" t="s">
        <v>1808</v>
      </c>
      <c r="C218" s="199" t="s">
        <v>1807</v>
      </c>
      <c r="D218" s="199" t="s">
        <v>1828</v>
      </c>
      <c r="E218" s="199" t="s">
        <v>241</v>
      </c>
      <c r="F218" s="199" t="s">
        <v>1876</v>
      </c>
      <c r="G218" s="199" t="s">
        <v>1877</v>
      </c>
      <c r="H218" s="199" t="s">
        <v>1132</v>
      </c>
      <c r="I218" s="199" t="s">
        <v>1314</v>
      </c>
      <c r="J218" s="199" t="s">
        <v>1851</v>
      </c>
      <c r="K218" s="203"/>
      <c r="L218" s="203">
        <v>2</v>
      </c>
    </row>
    <row r="219" spans="2:12">
      <c r="B219" s="199" t="s">
        <v>1808</v>
      </c>
      <c r="C219" s="199" t="s">
        <v>1807</v>
      </c>
      <c r="D219" s="199" t="s">
        <v>1828</v>
      </c>
      <c r="E219" s="199" t="s">
        <v>241</v>
      </c>
      <c r="F219" s="199" t="s">
        <v>1876</v>
      </c>
      <c r="G219" s="199" t="s">
        <v>1877</v>
      </c>
      <c r="H219" s="199" t="s">
        <v>1132</v>
      </c>
      <c r="I219" s="199" t="s">
        <v>1314</v>
      </c>
      <c r="J219" s="199" t="s">
        <v>1835</v>
      </c>
      <c r="K219" s="202">
        <v>0.09</v>
      </c>
      <c r="L219" s="203">
        <v>16</v>
      </c>
    </row>
    <row r="220" spans="2:12">
      <c r="B220" s="199" t="s">
        <v>1808</v>
      </c>
      <c r="C220" s="199" t="s">
        <v>1807</v>
      </c>
      <c r="D220" s="199" t="s">
        <v>1828</v>
      </c>
      <c r="E220" s="199" t="s">
        <v>241</v>
      </c>
      <c r="F220" s="199" t="s">
        <v>1876</v>
      </c>
      <c r="G220" s="199" t="s">
        <v>1877</v>
      </c>
      <c r="H220" s="199" t="s">
        <v>1135</v>
      </c>
      <c r="I220" s="199" t="s">
        <v>240</v>
      </c>
      <c r="J220" s="199" t="s">
        <v>1851</v>
      </c>
      <c r="K220" s="203"/>
      <c r="L220" s="203">
        <v>2</v>
      </c>
    </row>
    <row r="221" spans="2:12">
      <c r="B221" s="199" t="s">
        <v>1808</v>
      </c>
      <c r="C221" s="199" t="s">
        <v>1807</v>
      </c>
      <c r="D221" s="199" t="s">
        <v>1828</v>
      </c>
      <c r="E221" s="199" t="s">
        <v>241</v>
      </c>
      <c r="F221" s="199" t="s">
        <v>1876</v>
      </c>
      <c r="G221" s="199" t="s">
        <v>1877</v>
      </c>
      <c r="H221" s="199" t="s">
        <v>1135</v>
      </c>
      <c r="I221" s="199" t="s">
        <v>240</v>
      </c>
      <c r="J221" s="199" t="s">
        <v>1835</v>
      </c>
      <c r="K221" s="202">
        <v>0.09</v>
      </c>
      <c r="L221" s="203">
        <v>17</v>
      </c>
    </row>
    <row r="222" spans="2:12">
      <c r="B222" s="199" t="s">
        <v>1808</v>
      </c>
      <c r="C222" s="199" t="s">
        <v>1807</v>
      </c>
      <c r="D222" s="199" t="s">
        <v>1828</v>
      </c>
      <c r="E222" s="199" t="s">
        <v>241</v>
      </c>
      <c r="F222" s="199" t="s">
        <v>1878</v>
      </c>
      <c r="G222" s="199" t="s">
        <v>1879</v>
      </c>
      <c r="H222" s="199" t="s">
        <v>982</v>
      </c>
      <c r="I222" s="199" t="s">
        <v>1320</v>
      </c>
      <c r="J222" s="199" t="s">
        <v>1851</v>
      </c>
      <c r="K222" s="203"/>
      <c r="L222" s="203">
        <v>2</v>
      </c>
    </row>
    <row r="223" spans="2:12">
      <c r="B223" s="199" t="s">
        <v>1808</v>
      </c>
      <c r="C223" s="199" t="s">
        <v>1807</v>
      </c>
      <c r="D223" s="199" t="s">
        <v>1828</v>
      </c>
      <c r="E223" s="199" t="s">
        <v>241</v>
      </c>
      <c r="F223" s="199" t="s">
        <v>1878</v>
      </c>
      <c r="G223" s="199" t="s">
        <v>1879</v>
      </c>
      <c r="H223" s="199" t="s">
        <v>976</v>
      </c>
      <c r="I223" s="199" t="s">
        <v>1156</v>
      </c>
      <c r="J223" s="199" t="s">
        <v>1851</v>
      </c>
      <c r="K223" s="202">
        <v>0.02</v>
      </c>
      <c r="L223" s="203">
        <v>11</v>
      </c>
    </row>
    <row r="224" spans="2:12">
      <c r="B224" s="199" t="s">
        <v>1808</v>
      </c>
      <c r="C224" s="199" t="s">
        <v>1807</v>
      </c>
      <c r="D224" s="199" t="s">
        <v>1828</v>
      </c>
      <c r="E224" s="199" t="s">
        <v>241</v>
      </c>
      <c r="F224" s="199" t="s">
        <v>1878</v>
      </c>
      <c r="G224" s="199" t="s">
        <v>1879</v>
      </c>
      <c r="H224" s="199" t="s">
        <v>976</v>
      </c>
      <c r="I224" s="199" t="s">
        <v>1156</v>
      </c>
      <c r="J224" s="199" t="s">
        <v>1835</v>
      </c>
      <c r="K224" s="202">
        <v>0.02</v>
      </c>
      <c r="L224" s="203">
        <v>1</v>
      </c>
    </row>
    <row r="225" spans="2:12">
      <c r="B225" s="199" t="s">
        <v>1808</v>
      </c>
      <c r="C225" s="199" t="s">
        <v>1807</v>
      </c>
      <c r="D225" s="199" t="s">
        <v>1828</v>
      </c>
      <c r="E225" s="199" t="s">
        <v>241</v>
      </c>
      <c r="F225" s="199" t="s">
        <v>1878</v>
      </c>
      <c r="G225" s="199" t="s">
        <v>1879</v>
      </c>
      <c r="H225" s="199" t="s">
        <v>976</v>
      </c>
      <c r="I225" s="199" t="s">
        <v>1156</v>
      </c>
      <c r="J225" s="199" t="s">
        <v>1852</v>
      </c>
      <c r="K225" s="203"/>
      <c r="L225" s="203">
        <v>1</v>
      </c>
    </row>
    <row r="226" spans="2:12">
      <c r="B226" s="199" t="s">
        <v>1808</v>
      </c>
      <c r="C226" s="199" t="s">
        <v>1807</v>
      </c>
      <c r="D226" s="199" t="s">
        <v>1828</v>
      </c>
      <c r="E226" s="199" t="s">
        <v>241</v>
      </c>
      <c r="F226" s="199" t="s">
        <v>1444</v>
      </c>
      <c r="G226" s="199" t="s">
        <v>1398</v>
      </c>
      <c r="H226" s="199" t="s">
        <v>1442</v>
      </c>
      <c r="I226" s="199" t="s">
        <v>1398</v>
      </c>
      <c r="J226" s="199" t="s">
        <v>1851</v>
      </c>
      <c r="K226" s="202">
        <v>0.03</v>
      </c>
      <c r="L226" s="203">
        <v>23</v>
      </c>
    </row>
    <row r="227" spans="2:12">
      <c r="B227" s="199" t="s">
        <v>1808</v>
      </c>
      <c r="C227" s="199" t="s">
        <v>1807</v>
      </c>
      <c r="D227" s="199" t="s">
        <v>1828</v>
      </c>
      <c r="E227" s="199" t="s">
        <v>241</v>
      </c>
      <c r="F227" s="199" t="s">
        <v>1444</v>
      </c>
      <c r="G227" s="199" t="s">
        <v>1398</v>
      </c>
      <c r="H227" s="199" t="s">
        <v>1442</v>
      </c>
      <c r="I227" s="199" t="s">
        <v>1398</v>
      </c>
      <c r="J227" s="199" t="s">
        <v>1835</v>
      </c>
      <c r="K227" s="202">
        <v>23.05</v>
      </c>
      <c r="L227" s="203">
        <v>3228</v>
      </c>
    </row>
    <row r="228" spans="2:12">
      <c r="B228" s="199" t="s">
        <v>1808</v>
      </c>
      <c r="C228" s="199" t="s">
        <v>1807</v>
      </c>
      <c r="D228" s="199" t="s">
        <v>1828</v>
      </c>
      <c r="E228" s="199" t="s">
        <v>241</v>
      </c>
      <c r="F228" s="199" t="s">
        <v>1444</v>
      </c>
      <c r="G228" s="199" t="s">
        <v>1398</v>
      </c>
      <c r="H228" s="199" t="s">
        <v>1442</v>
      </c>
      <c r="I228" s="199" t="s">
        <v>1398</v>
      </c>
      <c r="J228" s="199" t="s">
        <v>1840</v>
      </c>
      <c r="K228" s="203"/>
      <c r="L228" s="203">
        <v>1</v>
      </c>
    </row>
    <row r="229" spans="2:12">
      <c r="B229" s="199" t="s">
        <v>1808</v>
      </c>
      <c r="C229" s="199" t="s">
        <v>1807</v>
      </c>
      <c r="D229" s="199" t="s">
        <v>1828</v>
      </c>
      <c r="E229" s="199" t="s">
        <v>1163</v>
      </c>
      <c r="F229" s="199" t="s">
        <v>1164</v>
      </c>
      <c r="G229" s="199" t="s">
        <v>1165</v>
      </c>
      <c r="H229" s="199" t="s">
        <v>865</v>
      </c>
      <c r="I229" s="199" t="s">
        <v>1166</v>
      </c>
      <c r="J229" s="199" t="s">
        <v>1851</v>
      </c>
      <c r="K229" s="203"/>
      <c r="L229" s="203">
        <v>1</v>
      </c>
    </row>
    <row r="230" spans="2:12">
      <c r="B230" s="199" t="s">
        <v>1808</v>
      </c>
      <c r="C230" s="199" t="s">
        <v>1807</v>
      </c>
      <c r="D230" s="199" t="s">
        <v>1828</v>
      </c>
      <c r="E230" s="199" t="s">
        <v>1163</v>
      </c>
      <c r="F230" s="199" t="s">
        <v>1164</v>
      </c>
      <c r="G230" s="199" t="s">
        <v>1165</v>
      </c>
      <c r="H230" s="199" t="s">
        <v>865</v>
      </c>
      <c r="I230" s="199" t="s">
        <v>1166</v>
      </c>
      <c r="J230" s="199" t="s">
        <v>1835</v>
      </c>
      <c r="K230" s="202">
        <v>0.27</v>
      </c>
      <c r="L230" s="203">
        <v>48</v>
      </c>
    </row>
    <row r="231" spans="2:12">
      <c r="B231" s="199" t="s">
        <v>1808</v>
      </c>
      <c r="C231" s="199" t="s">
        <v>1807</v>
      </c>
      <c r="D231" s="199" t="s">
        <v>1828</v>
      </c>
      <c r="E231" s="199" t="s">
        <v>1163</v>
      </c>
      <c r="F231" s="199" t="s">
        <v>1164</v>
      </c>
      <c r="G231" s="199" t="s">
        <v>1165</v>
      </c>
      <c r="H231" s="199" t="s">
        <v>865</v>
      </c>
      <c r="I231" s="199" t="s">
        <v>1166</v>
      </c>
      <c r="J231" s="199" t="s">
        <v>1840</v>
      </c>
      <c r="K231" s="203"/>
      <c r="L231" s="203">
        <v>1</v>
      </c>
    </row>
    <row r="232" spans="2:12">
      <c r="B232" s="199" t="s">
        <v>1808</v>
      </c>
      <c r="C232" s="199" t="s">
        <v>1807</v>
      </c>
      <c r="D232" s="199" t="s">
        <v>1828</v>
      </c>
      <c r="E232" s="199" t="s">
        <v>1163</v>
      </c>
      <c r="F232" s="199" t="s">
        <v>1164</v>
      </c>
      <c r="G232" s="199" t="s">
        <v>1165</v>
      </c>
      <c r="H232" s="199" t="s">
        <v>858</v>
      </c>
      <c r="I232" s="199" t="s">
        <v>1880</v>
      </c>
      <c r="J232" s="199" t="s">
        <v>1835</v>
      </c>
      <c r="K232" s="202">
        <v>0.05</v>
      </c>
      <c r="L232" s="203">
        <v>10</v>
      </c>
    </row>
    <row r="233" spans="2:12">
      <c r="B233" s="199" t="s">
        <v>1808</v>
      </c>
      <c r="C233" s="199" t="s">
        <v>1807</v>
      </c>
      <c r="D233" s="199" t="s">
        <v>1828</v>
      </c>
      <c r="E233" s="199" t="s">
        <v>1163</v>
      </c>
      <c r="F233" s="199" t="s">
        <v>1164</v>
      </c>
      <c r="G233" s="199" t="s">
        <v>1165</v>
      </c>
      <c r="H233" s="199" t="s">
        <v>873</v>
      </c>
      <c r="I233" s="199" t="s">
        <v>1167</v>
      </c>
      <c r="J233" s="199" t="s">
        <v>1851</v>
      </c>
      <c r="K233" s="202">
        <v>0.1</v>
      </c>
      <c r="L233" s="203">
        <v>72</v>
      </c>
    </row>
    <row r="234" spans="2:12">
      <c r="B234" s="199" t="s">
        <v>1808</v>
      </c>
      <c r="C234" s="199" t="s">
        <v>1807</v>
      </c>
      <c r="D234" s="199" t="s">
        <v>1828</v>
      </c>
      <c r="E234" s="199" t="s">
        <v>1163</v>
      </c>
      <c r="F234" s="199" t="s">
        <v>1164</v>
      </c>
      <c r="G234" s="199" t="s">
        <v>1165</v>
      </c>
      <c r="H234" s="199" t="s">
        <v>873</v>
      </c>
      <c r="I234" s="199" t="s">
        <v>1167</v>
      </c>
      <c r="J234" s="199" t="s">
        <v>1835</v>
      </c>
      <c r="K234" s="202">
        <v>1.87</v>
      </c>
      <c r="L234" s="203">
        <v>335</v>
      </c>
    </row>
    <row r="235" spans="2:12">
      <c r="B235" s="199" t="s">
        <v>1808</v>
      </c>
      <c r="C235" s="199" t="s">
        <v>1807</v>
      </c>
      <c r="D235" s="199" t="s">
        <v>1828</v>
      </c>
      <c r="E235" s="199" t="s">
        <v>1163</v>
      </c>
      <c r="F235" s="199" t="s">
        <v>1164</v>
      </c>
      <c r="G235" s="199" t="s">
        <v>1165</v>
      </c>
      <c r="H235" s="199" t="s">
        <v>873</v>
      </c>
      <c r="I235" s="199" t="s">
        <v>1167</v>
      </c>
      <c r="J235" s="199" t="s">
        <v>1840</v>
      </c>
      <c r="K235" s="203"/>
      <c r="L235" s="203">
        <v>3</v>
      </c>
    </row>
    <row r="236" spans="2:12">
      <c r="B236" s="199" t="s">
        <v>1808</v>
      </c>
      <c r="C236" s="199" t="s">
        <v>1807</v>
      </c>
      <c r="D236" s="199" t="s">
        <v>1828</v>
      </c>
      <c r="E236" s="199" t="s">
        <v>1163</v>
      </c>
      <c r="F236" s="199" t="s">
        <v>1164</v>
      </c>
      <c r="G236" s="199" t="s">
        <v>1165</v>
      </c>
      <c r="H236" s="199" t="s">
        <v>873</v>
      </c>
      <c r="I236" s="199" t="s">
        <v>1167</v>
      </c>
      <c r="J236" s="199" t="s">
        <v>1852</v>
      </c>
      <c r="K236" s="203"/>
      <c r="L236" s="203">
        <v>1</v>
      </c>
    </row>
    <row r="237" spans="2:12">
      <c r="B237" s="199" t="s">
        <v>1808</v>
      </c>
      <c r="C237" s="199" t="s">
        <v>1807</v>
      </c>
      <c r="D237" s="199" t="s">
        <v>1828</v>
      </c>
      <c r="E237" s="199" t="s">
        <v>1163</v>
      </c>
      <c r="F237" s="199" t="s">
        <v>1164</v>
      </c>
      <c r="G237" s="199" t="s">
        <v>1165</v>
      </c>
      <c r="H237" s="199" t="s">
        <v>875</v>
      </c>
      <c r="I237" s="199" t="s">
        <v>1881</v>
      </c>
      <c r="J237" s="199" t="s">
        <v>1835</v>
      </c>
      <c r="K237" s="202">
        <v>0.05</v>
      </c>
      <c r="L237" s="203">
        <v>10</v>
      </c>
    </row>
    <row r="238" spans="2:12">
      <c r="B238" s="199" t="s">
        <v>1808</v>
      </c>
      <c r="C238" s="199" t="s">
        <v>1807</v>
      </c>
      <c r="D238" s="199" t="s">
        <v>1828</v>
      </c>
      <c r="E238" s="199" t="s">
        <v>1163</v>
      </c>
      <c r="F238" s="199" t="s">
        <v>1164</v>
      </c>
      <c r="G238" s="199" t="s">
        <v>1165</v>
      </c>
      <c r="H238" s="199" t="s">
        <v>867</v>
      </c>
      <c r="I238" s="199" t="s">
        <v>1882</v>
      </c>
      <c r="J238" s="199" t="s">
        <v>1851</v>
      </c>
      <c r="K238" s="203"/>
      <c r="L238" s="203">
        <v>1</v>
      </c>
    </row>
    <row r="239" spans="2:12">
      <c r="B239" s="199" t="s">
        <v>1808</v>
      </c>
      <c r="C239" s="199" t="s">
        <v>1807</v>
      </c>
      <c r="D239" s="199" t="s">
        <v>1828</v>
      </c>
      <c r="E239" s="199" t="s">
        <v>1163</v>
      </c>
      <c r="F239" s="199" t="s">
        <v>1164</v>
      </c>
      <c r="G239" s="199" t="s">
        <v>1165</v>
      </c>
      <c r="H239" s="199" t="s">
        <v>867</v>
      </c>
      <c r="I239" s="199" t="s">
        <v>1882</v>
      </c>
      <c r="J239" s="199" t="s">
        <v>1835</v>
      </c>
      <c r="K239" s="202">
        <v>0.21</v>
      </c>
      <c r="L239" s="203">
        <v>37</v>
      </c>
    </row>
    <row r="240" spans="2:12">
      <c r="B240" s="199" t="s">
        <v>1808</v>
      </c>
      <c r="C240" s="199" t="s">
        <v>1807</v>
      </c>
      <c r="D240" s="199" t="s">
        <v>1828</v>
      </c>
      <c r="E240" s="199" t="s">
        <v>1163</v>
      </c>
      <c r="F240" s="199" t="s">
        <v>1164</v>
      </c>
      <c r="G240" s="199" t="s">
        <v>1165</v>
      </c>
      <c r="H240" s="199" t="s">
        <v>869</v>
      </c>
      <c r="I240" s="199" t="s">
        <v>1883</v>
      </c>
      <c r="J240" s="199" t="s">
        <v>1851</v>
      </c>
      <c r="K240" s="203"/>
      <c r="L240" s="203">
        <v>2</v>
      </c>
    </row>
    <row r="241" spans="2:12">
      <c r="B241" s="199" t="s">
        <v>1808</v>
      </c>
      <c r="C241" s="199" t="s">
        <v>1807</v>
      </c>
      <c r="D241" s="199" t="s">
        <v>1828</v>
      </c>
      <c r="E241" s="199" t="s">
        <v>1163</v>
      </c>
      <c r="F241" s="199" t="s">
        <v>1164</v>
      </c>
      <c r="G241" s="199" t="s">
        <v>1165</v>
      </c>
      <c r="H241" s="199" t="s">
        <v>869</v>
      </c>
      <c r="I241" s="199" t="s">
        <v>1883</v>
      </c>
      <c r="J241" s="199" t="s">
        <v>1835</v>
      </c>
      <c r="K241" s="202">
        <v>0.1</v>
      </c>
      <c r="L241" s="203">
        <v>19</v>
      </c>
    </row>
    <row r="242" spans="2:12">
      <c r="B242" s="199" t="s">
        <v>1808</v>
      </c>
      <c r="C242" s="199" t="s">
        <v>1807</v>
      </c>
      <c r="D242" s="199" t="s">
        <v>1828</v>
      </c>
      <c r="E242" s="199" t="s">
        <v>1163</v>
      </c>
      <c r="F242" s="199" t="s">
        <v>1164</v>
      </c>
      <c r="G242" s="199" t="s">
        <v>1165</v>
      </c>
      <c r="H242" s="199" t="s">
        <v>861</v>
      </c>
      <c r="I242" s="199" t="s">
        <v>1165</v>
      </c>
      <c r="J242" s="199" t="s">
        <v>1839</v>
      </c>
      <c r="K242" s="202">
        <v>0.01</v>
      </c>
      <c r="L242" s="203">
        <v>6</v>
      </c>
    </row>
    <row r="243" spans="2:12">
      <c r="B243" s="199" t="s">
        <v>1808</v>
      </c>
      <c r="C243" s="199" t="s">
        <v>1807</v>
      </c>
      <c r="D243" s="199" t="s">
        <v>1828</v>
      </c>
      <c r="E243" s="199" t="s">
        <v>1163</v>
      </c>
      <c r="F243" s="199" t="s">
        <v>1164</v>
      </c>
      <c r="G243" s="199" t="s">
        <v>1165</v>
      </c>
      <c r="H243" s="199" t="s">
        <v>861</v>
      </c>
      <c r="I243" s="199" t="s">
        <v>1165</v>
      </c>
      <c r="J243" s="199" t="s">
        <v>1835</v>
      </c>
      <c r="K243" s="202">
        <v>0.08</v>
      </c>
      <c r="L243" s="203">
        <v>14</v>
      </c>
    </row>
    <row r="244" spans="2:12">
      <c r="B244" s="199" t="s">
        <v>1808</v>
      </c>
      <c r="C244" s="199" t="s">
        <v>1807</v>
      </c>
      <c r="D244" s="199" t="s">
        <v>1828</v>
      </c>
      <c r="E244" s="199" t="s">
        <v>1163</v>
      </c>
      <c r="F244" s="199" t="s">
        <v>1164</v>
      </c>
      <c r="G244" s="199" t="s">
        <v>1165</v>
      </c>
      <c r="H244" s="199" t="s">
        <v>863</v>
      </c>
      <c r="I244" s="199" t="s">
        <v>1884</v>
      </c>
      <c r="J244" s="199" t="s">
        <v>1835</v>
      </c>
      <c r="K244" s="202">
        <v>0.06</v>
      </c>
      <c r="L244" s="203">
        <v>11</v>
      </c>
    </row>
    <row r="245" spans="2:12">
      <c r="B245" s="199" t="s">
        <v>1808</v>
      </c>
      <c r="C245" s="199" t="s">
        <v>1807</v>
      </c>
      <c r="D245" s="199" t="s">
        <v>1828</v>
      </c>
      <c r="E245" s="199" t="s">
        <v>1163</v>
      </c>
      <c r="F245" s="199" t="s">
        <v>1164</v>
      </c>
      <c r="G245" s="199" t="s">
        <v>1165</v>
      </c>
      <c r="H245" s="199" t="s">
        <v>871</v>
      </c>
      <c r="I245" s="199" t="s">
        <v>1885</v>
      </c>
      <c r="J245" s="199" t="s">
        <v>1851</v>
      </c>
      <c r="K245" s="203"/>
      <c r="L245" s="203">
        <v>2</v>
      </c>
    </row>
    <row r="246" spans="2:12">
      <c r="B246" s="199" t="s">
        <v>1808</v>
      </c>
      <c r="C246" s="199" t="s">
        <v>1807</v>
      </c>
      <c r="D246" s="199" t="s">
        <v>1828</v>
      </c>
      <c r="E246" s="199" t="s">
        <v>1163</v>
      </c>
      <c r="F246" s="199" t="s">
        <v>1164</v>
      </c>
      <c r="G246" s="199" t="s">
        <v>1165</v>
      </c>
      <c r="H246" s="199" t="s">
        <v>871</v>
      </c>
      <c r="I246" s="199" t="s">
        <v>1885</v>
      </c>
      <c r="J246" s="199" t="s">
        <v>1839</v>
      </c>
      <c r="K246" s="203"/>
      <c r="L246" s="203">
        <v>1</v>
      </c>
    </row>
    <row r="247" spans="2:12">
      <c r="B247" s="199" t="s">
        <v>1808</v>
      </c>
      <c r="C247" s="199" t="s">
        <v>1807</v>
      </c>
      <c r="D247" s="199" t="s">
        <v>1828</v>
      </c>
      <c r="E247" s="199" t="s">
        <v>1163</v>
      </c>
      <c r="F247" s="199" t="s">
        <v>1164</v>
      </c>
      <c r="G247" s="199" t="s">
        <v>1165</v>
      </c>
      <c r="H247" s="199" t="s">
        <v>871</v>
      </c>
      <c r="I247" s="199" t="s">
        <v>1885</v>
      </c>
      <c r="J247" s="199" t="s">
        <v>1835</v>
      </c>
      <c r="K247" s="202">
        <v>0.22</v>
      </c>
      <c r="L247" s="203">
        <v>36</v>
      </c>
    </row>
    <row r="248" spans="2:12">
      <c r="B248" s="199" t="s">
        <v>1808</v>
      </c>
      <c r="C248" s="199" t="s">
        <v>1807</v>
      </c>
      <c r="D248" s="199" t="s">
        <v>1828</v>
      </c>
      <c r="E248" s="199" t="s">
        <v>1163</v>
      </c>
      <c r="F248" s="199" t="s">
        <v>1164</v>
      </c>
      <c r="G248" s="199" t="s">
        <v>1165</v>
      </c>
      <c r="H248" s="199" t="s">
        <v>860</v>
      </c>
      <c r="I248" s="199" t="s">
        <v>1886</v>
      </c>
      <c r="J248" s="199" t="s">
        <v>1835</v>
      </c>
      <c r="K248" s="202">
        <v>0.02</v>
      </c>
      <c r="L248" s="203">
        <v>4</v>
      </c>
    </row>
    <row r="249" spans="2:12">
      <c r="B249" s="199" t="s">
        <v>1808</v>
      </c>
      <c r="C249" s="199" t="s">
        <v>1807</v>
      </c>
      <c r="D249" s="199" t="s">
        <v>1828</v>
      </c>
      <c r="E249" s="199" t="s">
        <v>1163</v>
      </c>
      <c r="F249" s="199" t="s">
        <v>1164</v>
      </c>
      <c r="G249" s="199" t="s">
        <v>1165</v>
      </c>
      <c r="H249" s="199" t="s">
        <v>860</v>
      </c>
      <c r="I249" s="199" t="s">
        <v>1886</v>
      </c>
      <c r="J249" s="199" t="s">
        <v>1840</v>
      </c>
      <c r="K249" s="203"/>
      <c r="L249" s="203">
        <v>1</v>
      </c>
    </row>
    <row r="250" spans="2:12">
      <c r="B250" s="199" t="s">
        <v>1808</v>
      </c>
      <c r="C250" s="199" t="s">
        <v>1807</v>
      </c>
      <c r="D250" s="199" t="s">
        <v>1828</v>
      </c>
      <c r="E250" s="199" t="s">
        <v>1163</v>
      </c>
      <c r="F250" s="199" t="s">
        <v>1168</v>
      </c>
      <c r="G250" s="199" t="s">
        <v>1169</v>
      </c>
      <c r="H250" s="199" t="s">
        <v>883</v>
      </c>
      <c r="I250" s="199" t="s">
        <v>1169</v>
      </c>
      <c r="J250" s="199" t="s">
        <v>1851</v>
      </c>
      <c r="K250" s="203"/>
      <c r="L250" s="203">
        <v>2</v>
      </c>
    </row>
    <row r="251" spans="2:12">
      <c r="B251" s="199" t="s">
        <v>1808</v>
      </c>
      <c r="C251" s="199" t="s">
        <v>1807</v>
      </c>
      <c r="D251" s="199" t="s">
        <v>1828</v>
      </c>
      <c r="E251" s="199" t="s">
        <v>1163</v>
      </c>
      <c r="F251" s="199" t="s">
        <v>1168</v>
      </c>
      <c r="G251" s="199" t="s">
        <v>1169</v>
      </c>
      <c r="H251" s="199" t="s">
        <v>883</v>
      </c>
      <c r="I251" s="199" t="s">
        <v>1169</v>
      </c>
      <c r="J251" s="199" t="s">
        <v>1835</v>
      </c>
      <c r="K251" s="202">
        <v>0.37</v>
      </c>
      <c r="L251" s="203">
        <v>67</v>
      </c>
    </row>
    <row r="252" spans="2:12">
      <c r="B252" s="199" t="s">
        <v>1808</v>
      </c>
      <c r="C252" s="199" t="s">
        <v>1807</v>
      </c>
      <c r="D252" s="199" t="s">
        <v>1828</v>
      </c>
      <c r="E252" s="199" t="s">
        <v>1163</v>
      </c>
      <c r="F252" s="199" t="s">
        <v>1168</v>
      </c>
      <c r="G252" s="199" t="s">
        <v>1169</v>
      </c>
      <c r="H252" s="199" t="s">
        <v>879</v>
      </c>
      <c r="I252" s="199" t="s">
        <v>1327</v>
      </c>
      <c r="J252" s="199" t="s">
        <v>1851</v>
      </c>
      <c r="K252" s="203"/>
      <c r="L252" s="203">
        <v>2</v>
      </c>
    </row>
    <row r="253" spans="2:12">
      <c r="B253" s="199" t="s">
        <v>1808</v>
      </c>
      <c r="C253" s="199" t="s">
        <v>1807</v>
      </c>
      <c r="D253" s="199" t="s">
        <v>1828</v>
      </c>
      <c r="E253" s="199" t="s">
        <v>1163</v>
      </c>
      <c r="F253" s="199" t="s">
        <v>1168</v>
      </c>
      <c r="G253" s="199" t="s">
        <v>1169</v>
      </c>
      <c r="H253" s="199" t="s">
        <v>879</v>
      </c>
      <c r="I253" s="199" t="s">
        <v>1327</v>
      </c>
      <c r="J253" s="199" t="s">
        <v>1835</v>
      </c>
      <c r="K253" s="202">
        <v>0.08</v>
      </c>
      <c r="L253" s="203">
        <v>18</v>
      </c>
    </row>
    <row r="254" spans="2:12">
      <c r="B254" s="199" t="s">
        <v>1808</v>
      </c>
      <c r="C254" s="199" t="s">
        <v>1807</v>
      </c>
      <c r="D254" s="199" t="s">
        <v>1828</v>
      </c>
      <c r="E254" s="199" t="s">
        <v>1163</v>
      </c>
      <c r="F254" s="199" t="s">
        <v>1168</v>
      </c>
      <c r="G254" s="199" t="s">
        <v>1169</v>
      </c>
      <c r="H254" s="199" t="s">
        <v>881</v>
      </c>
      <c r="I254" s="199" t="s">
        <v>1170</v>
      </c>
      <c r="J254" s="199" t="s">
        <v>1851</v>
      </c>
      <c r="K254" s="202">
        <v>0.12</v>
      </c>
      <c r="L254" s="203">
        <v>86</v>
      </c>
    </row>
    <row r="255" spans="2:12">
      <c r="B255" s="199" t="s">
        <v>1808</v>
      </c>
      <c r="C255" s="199" t="s">
        <v>1807</v>
      </c>
      <c r="D255" s="199" t="s">
        <v>1828</v>
      </c>
      <c r="E255" s="199" t="s">
        <v>1163</v>
      </c>
      <c r="F255" s="199" t="s">
        <v>1168</v>
      </c>
      <c r="G255" s="199" t="s">
        <v>1169</v>
      </c>
      <c r="H255" s="199" t="s">
        <v>881</v>
      </c>
      <c r="I255" s="199" t="s">
        <v>1170</v>
      </c>
      <c r="J255" s="199" t="s">
        <v>1849</v>
      </c>
      <c r="K255" s="202">
        <v>0.03</v>
      </c>
      <c r="L255" s="203">
        <v>5</v>
      </c>
    </row>
    <row r="256" spans="2:12">
      <c r="B256" s="199" t="s">
        <v>1808</v>
      </c>
      <c r="C256" s="199" t="s">
        <v>1807</v>
      </c>
      <c r="D256" s="199" t="s">
        <v>1828</v>
      </c>
      <c r="E256" s="199" t="s">
        <v>1163</v>
      </c>
      <c r="F256" s="199" t="s">
        <v>1168</v>
      </c>
      <c r="G256" s="199" t="s">
        <v>1169</v>
      </c>
      <c r="H256" s="199" t="s">
        <v>881</v>
      </c>
      <c r="I256" s="199" t="s">
        <v>1170</v>
      </c>
      <c r="J256" s="199" t="s">
        <v>1835</v>
      </c>
      <c r="K256" s="202">
        <v>3.62</v>
      </c>
      <c r="L256" s="203">
        <v>732</v>
      </c>
    </row>
    <row r="257" spans="2:12">
      <c r="B257" s="199" t="s">
        <v>1808</v>
      </c>
      <c r="C257" s="199" t="s">
        <v>1807</v>
      </c>
      <c r="D257" s="199" t="s">
        <v>1828</v>
      </c>
      <c r="E257" s="199" t="s">
        <v>1163</v>
      </c>
      <c r="F257" s="199" t="s">
        <v>1168</v>
      </c>
      <c r="G257" s="199" t="s">
        <v>1169</v>
      </c>
      <c r="H257" s="199" t="s">
        <v>881</v>
      </c>
      <c r="I257" s="199" t="s">
        <v>1170</v>
      </c>
      <c r="J257" s="199" t="s">
        <v>1840</v>
      </c>
      <c r="K257" s="203"/>
      <c r="L257" s="203">
        <v>4</v>
      </c>
    </row>
    <row r="258" spans="2:12">
      <c r="B258" s="199" t="s">
        <v>1808</v>
      </c>
      <c r="C258" s="199" t="s">
        <v>1807</v>
      </c>
      <c r="D258" s="199" t="s">
        <v>1828</v>
      </c>
      <c r="E258" s="199" t="s">
        <v>1163</v>
      </c>
      <c r="F258" s="199" t="s">
        <v>1168</v>
      </c>
      <c r="G258" s="199" t="s">
        <v>1169</v>
      </c>
      <c r="H258" s="199" t="s">
        <v>881</v>
      </c>
      <c r="I258" s="199" t="s">
        <v>1170</v>
      </c>
      <c r="J258" s="199" t="s">
        <v>1852</v>
      </c>
      <c r="K258" s="203"/>
      <c r="L258" s="203">
        <v>1</v>
      </c>
    </row>
    <row r="259" spans="2:12">
      <c r="B259" s="199" t="s">
        <v>1808</v>
      </c>
      <c r="C259" s="199" t="s">
        <v>1807</v>
      </c>
      <c r="D259" s="199" t="s">
        <v>1828</v>
      </c>
      <c r="E259" s="199" t="s">
        <v>1163</v>
      </c>
      <c r="F259" s="199" t="s">
        <v>1168</v>
      </c>
      <c r="G259" s="199" t="s">
        <v>1169</v>
      </c>
      <c r="H259" s="199" t="s">
        <v>882</v>
      </c>
      <c r="I259" s="199" t="s">
        <v>1167</v>
      </c>
      <c r="J259" s="199" t="s">
        <v>1851</v>
      </c>
      <c r="K259" s="202">
        <v>0.02</v>
      </c>
      <c r="L259" s="203">
        <v>12</v>
      </c>
    </row>
    <row r="260" spans="2:12">
      <c r="B260" s="199" t="s">
        <v>1808</v>
      </c>
      <c r="C260" s="199" t="s">
        <v>1807</v>
      </c>
      <c r="D260" s="199" t="s">
        <v>1828</v>
      </c>
      <c r="E260" s="199" t="s">
        <v>1163</v>
      </c>
      <c r="F260" s="199" t="s">
        <v>1168</v>
      </c>
      <c r="G260" s="199" t="s">
        <v>1169</v>
      </c>
      <c r="H260" s="199" t="s">
        <v>882</v>
      </c>
      <c r="I260" s="199" t="s">
        <v>1167</v>
      </c>
      <c r="J260" s="199" t="s">
        <v>1849</v>
      </c>
      <c r="K260" s="203"/>
      <c r="L260" s="203">
        <v>1</v>
      </c>
    </row>
    <row r="261" spans="2:12">
      <c r="B261" s="199" t="s">
        <v>1808</v>
      </c>
      <c r="C261" s="199" t="s">
        <v>1807</v>
      </c>
      <c r="D261" s="199" t="s">
        <v>1828</v>
      </c>
      <c r="E261" s="199" t="s">
        <v>1163</v>
      </c>
      <c r="F261" s="199" t="s">
        <v>1168</v>
      </c>
      <c r="G261" s="199" t="s">
        <v>1169</v>
      </c>
      <c r="H261" s="199" t="s">
        <v>882</v>
      </c>
      <c r="I261" s="199" t="s">
        <v>1167</v>
      </c>
      <c r="J261" s="199" t="s">
        <v>1835</v>
      </c>
      <c r="K261" s="202">
        <v>0.46</v>
      </c>
      <c r="L261" s="203">
        <v>88</v>
      </c>
    </row>
    <row r="262" spans="2:12">
      <c r="B262" s="199" t="s">
        <v>1808</v>
      </c>
      <c r="C262" s="199" t="s">
        <v>1807</v>
      </c>
      <c r="D262" s="199" t="s">
        <v>1828</v>
      </c>
      <c r="E262" s="199" t="s">
        <v>1163</v>
      </c>
      <c r="F262" s="199" t="s">
        <v>1168</v>
      </c>
      <c r="G262" s="199" t="s">
        <v>1169</v>
      </c>
      <c r="H262" s="199" t="s">
        <v>882</v>
      </c>
      <c r="I262" s="199" t="s">
        <v>1167</v>
      </c>
      <c r="J262" s="199" t="s">
        <v>1840</v>
      </c>
      <c r="K262" s="203"/>
      <c r="L262" s="203">
        <v>7</v>
      </c>
    </row>
    <row r="263" spans="2:12">
      <c r="B263" s="199" t="s">
        <v>1808</v>
      </c>
      <c r="C263" s="199" t="s">
        <v>1807</v>
      </c>
      <c r="D263" s="199" t="s">
        <v>1828</v>
      </c>
      <c r="E263" s="199" t="s">
        <v>1171</v>
      </c>
      <c r="F263" s="199" t="s">
        <v>1172</v>
      </c>
      <c r="G263" s="199" t="s">
        <v>1173</v>
      </c>
      <c r="H263" s="199" t="s">
        <v>1085</v>
      </c>
      <c r="I263" s="199" t="s">
        <v>1887</v>
      </c>
      <c r="J263" s="199" t="s">
        <v>1851</v>
      </c>
      <c r="K263" s="202">
        <v>0.02</v>
      </c>
      <c r="L263" s="203">
        <v>14</v>
      </c>
    </row>
    <row r="264" spans="2:12">
      <c r="B264" s="199" t="s">
        <v>1808</v>
      </c>
      <c r="C264" s="199" t="s">
        <v>1807</v>
      </c>
      <c r="D264" s="199" t="s">
        <v>1828</v>
      </c>
      <c r="E264" s="199" t="s">
        <v>1171</v>
      </c>
      <c r="F264" s="199" t="s">
        <v>1172</v>
      </c>
      <c r="G264" s="199" t="s">
        <v>1173</v>
      </c>
      <c r="H264" s="199" t="s">
        <v>1085</v>
      </c>
      <c r="I264" s="199" t="s">
        <v>1887</v>
      </c>
      <c r="J264" s="199" t="s">
        <v>1849</v>
      </c>
      <c r="K264" s="202">
        <v>0.01</v>
      </c>
      <c r="L264" s="203">
        <v>2</v>
      </c>
    </row>
    <row r="265" spans="2:12">
      <c r="B265" s="199" t="s">
        <v>1808</v>
      </c>
      <c r="C265" s="199" t="s">
        <v>1807</v>
      </c>
      <c r="D265" s="199" t="s">
        <v>1828</v>
      </c>
      <c r="E265" s="199" t="s">
        <v>1171</v>
      </c>
      <c r="F265" s="199" t="s">
        <v>1172</v>
      </c>
      <c r="G265" s="199" t="s">
        <v>1173</v>
      </c>
      <c r="H265" s="199" t="s">
        <v>1085</v>
      </c>
      <c r="I265" s="199" t="s">
        <v>1887</v>
      </c>
      <c r="J265" s="199" t="s">
        <v>1835</v>
      </c>
      <c r="K265" s="202">
        <v>0.88</v>
      </c>
      <c r="L265" s="203">
        <v>167</v>
      </c>
    </row>
    <row r="266" spans="2:12">
      <c r="B266" s="199" t="s">
        <v>1808</v>
      </c>
      <c r="C266" s="199" t="s">
        <v>1807</v>
      </c>
      <c r="D266" s="199" t="s">
        <v>1828</v>
      </c>
      <c r="E266" s="199" t="s">
        <v>1171</v>
      </c>
      <c r="F266" s="199" t="s">
        <v>1172</v>
      </c>
      <c r="G266" s="199" t="s">
        <v>1173</v>
      </c>
      <c r="H266" s="199" t="s">
        <v>1085</v>
      </c>
      <c r="I266" s="199" t="s">
        <v>1887</v>
      </c>
      <c r="J266" s="199" t="s">
        <v>1840</v>
      </c>
      <c r="K266" s="203"/>
      <c r="L266" s="203">
        <v>6</v>
      </c>
    </row>
    <row r="267" spans="2:12">
      <c r="B267" s="199" t="s">
        <v>1808</v>
      </c>
      <c r="C267" s="199" t="s">
        <v>1807</v>
      </c>
      <c r="D267" s="199" t="s">
        <v>1828</v>
      </c>
      <c r="E267" s="199" t="s">
        <v>1171</v>
      </c>
      <c r="F267" s="199" t="s">
        <v>1172</v>
      </c>
      <c r="G267" s="199" t="s">
        <v>1173</v>
      </c>
      <c r="H267" s="199" t="s">
        <v>1083</v>
      </c>
      <c r="I267" s="199" t="s">
        <v>1174</v>
      </c>
      <c r="J267" s="199" t="s">
        <v>1851</v>
      </c>
      <c r="K267" s="202">
        <v>0.04</v>
      </c>
      <c r="L267" s="203">
        <v>31</v>
      </c>
    </row>
    <row r="268" spans="2:12">
      <c r="B268" s="199" t="s">
        <v>1808</v>
      </c>
      <c r="C268" s="199" t="s">
        <v>1807</v>
      </c>
      <c r="D268" s="199" t="s">
        <v>1828</v>
      </c>
      <c r="E268" s="199" t="s">
        <v>1171</v>
      </c>
      <c r="F268" s="199" t="s">
        <v>1172</v>
      </c>
      <c r="G268" s="199" t="s">
        <v>1173</v>
      </c>
      <c r="H268" s="199" t="s">
        <v>1083</v>
      </c>
      <c r="I268" s="199" t="s">
        <v>1174</v>
      </c>
      <c r="J268" s="199" t="s">
        <v>1849</v>
      </c>
      <c r="K268" s="203"/>
      <c r="L268" s="203">
        <v>1</v>
      </c>
    </row>
    <row r="269" spans="2:12">
      <c r="B269" s="199" t="s">
        <v>1808</v>
      </c>
      <c r="C269" s="199" t="s">
        <v>1807</v>
      </c>
      <c r="D269" s="199" t="s">
        <v>1828</v>
      </c>
      <c r="E269" s="199" t="s">
        <v>1171</v>
      </c>
      <c r="F269" s="199" t="s">
        <v>1172</v>
      </c>
      <c r="G269" s="199" t="s">
        <v>1173</v>
      </c>
      <c r="H269" s="199" t="s">
        <v>1083</v>
      </c>
      <c r="I269" s="199" t="s">
        <v>1174</v>
      </c>
      <c r="J269" s="199" t="s">
        <v>1835</v>
      </c>
      <c r="K269" s="202">
        <v>1.38</v>
      </c>
      <c r="L269" s="203">
        <v>272</v>
      </c>
    </row>
    <row r="270" spans="2:12">
      <c r="B270" s="199" t="s">
        <v>1808</v>
      </c>
      <c r="C270" s="199" t="s">
        <v>1807</v>
      </c>
      <c r="D270" s="199" t="s">
        <v>1828</v>
      </c>
      <c r="E270" s="199" t="s">
        <v>1171</v>
      </c>
      <c r="F270" s="199" t="s">
        <v>1172</v>
      </c>
      <c r="G270" s="199" t="s">
        <v>1173</v>
      </c>
      <c r="H270" s="199" t="s">
        <v>1083</v>
      </c>
      <c r="I270" s="199" t="s">
        <v>1174</v>
      </c>
      <c r="J270" s="199" t="s">
        <v>1840</v>
      </c>
      <c r="K270" s="202">
        <v>0.01</v>
      </c>
      <c r="L270" s="203">
        <v>8</v>
      </c>
    </row>
    <row r="271" spans="2:12">
      <c r="B271" s="199" t="s">
        <v>1808</v>
      </c>
      <c r="C271" s="199" t="s">
        <v>1807</v>
      </c>
      <c r="D271" s="199" t="s">
        <v>1828</v>
      </c>
      <c r="E271" s="199" t="s">
        <v>1171</v>
      </c>
      <c r="F271" s="199" t="s">
        <v>1172</v>
      </c>
      <c r="G271" s="199" t="s">
        <v>1173</v>
      </c>
      <c r="H271" s="199" t="s">
        <v>1089</v>
      </c>
      <c r="I271" s="199" t="s">
        <v>1328</v>
      </c>
      <c r="J271" s="199" t="s">
        <v>1851</v>
      </c>
      <c r="K271" s="202">
        <v>0.2</v>
      </c>
      <c r="L271" s="203">
        <v>127</v>
      </c>
    </row>
    <row r="272" spans="2:12">
      <c r="B272" s="199" t="s">
        <v>1808</v>
      </c>
      <c r="C272" s="199" t="s">
        <v>1807</v>
      </c>
      <c r="D272" s="199" t="s">
        <v>1828</v>
      </c>
      <c r="E272" s="199" t="s">
        <v>1171</v>
      </c>
      <c r="F272" s="199" t="s">
        <v>1172</v>
      </c>
      <c r="G272" s="199" t="s">
        <v>1173</v>
      </c>
      <c r="H272" s="199" t="s">
        <v>1089</v>
      </c>
      <c r="I272" s="199" t="s">
        <v>1328</v>
      </c>
      <c r="J272" s="199" t="s">
        <v>1849</v>
      </c>
      <c r="K272" s="202">
        <v>0.03</v>
      </c>
      <c r="L272" s="203">
        <v>6</v>
      </c>
    </row>
    <row r="273" spans="2:12">
      <c r="B273" s="199" t="s">
        <v>1808</v>
      </c>
      <c r="C273" s="199" t="s">
        <v>1807</v>
      </c>
      <c r="D273" s="199" t="s">
        <v>1828</v>
      </c>
      <c r="E273" s="199" t="s">
        <v>1171</v>
      </c>
      <c r="F273" s="199" t="s">
        <v>1172</v>
      </c>
      <c r="G273" s="199" t="s">
        <v>1173</v>
      </c>
      <c r="H273" s="199" t="s">
        <v>1089</v>
      </c>
      <c r="I273" s="199" t="s">
        <v>1328</v>
      </c>
      <c r="J273" s="199" t="s">
        <v>1888</v>
      </c>
      <c r="K273" s="203"/>
      <c r="L273" s="203">
        <v>1</v>
      </c>
    </row>
    <row r="274" spans="2:12">
      <c r="B274" s="199" t="s">
        <v>1808</v>
      </c>
      <c r="C274" s="199" t="s">
        <v>1807</v>
      </c>
      <c r="D274" s="199" t="s">
        <v>1828</v>
      </c>
      <c r="E274" s="199" t="s">
        <v>1171</v>
      </c>
      <c r="F274" s="199" t="s">
        <v>1172</v>
      </c>
      <c r="G274" s="199" t="s">
        <v>1173</v>
      </c>
      <c r="H274" s="199" t="s">
        <v>1089</v>
      </c>
      <c r="I274" s="199" t="s">
        <v>1328</v>
      </c>
      <c r="J274" s="199" t="s">
        <v>1835</v>
      </c>
      <c r="K274" s="202">
        <v>7.06</v>
      </c>
      <c r="L274" s="203">
        <v>1222</v>
      </c>
    </row>
    <row r="275" spans="2:12">
      <c r="B275" s="199" t="s">
        <v>1808</v>
      </c>
      <c r="C275" s="199" t="s">
        <v>1807</v>
      </c>
      <c r="D275" s="199" t="s">
        <v>1828</v>
      </c>
      <c r="E275" s="199" t="s">
        <v>1171</v>
      </c>
      <c r="F275" s="199" t="s">
        <v>1172</v>
      </c>
      <c r="G275" s="199" t="s">
        <v>1173</v>
      </c>
      <c r="H275" s="199" t="s">
        <v>1089</v>
      </c>
      <c r="I275" s="199" t="s">
        <v>1328</v>
      </c>
      <c r="J275" s="199" t="s">
        <v>1889</v>
      </c>
      <c r="K275" s="202">
        <v>0.01</v>
      </c>
      <c r="L275" s="203">
        <v>1</v>
      </c>
    </row>
    <row r="276" spans="2:12">
      <c r="B276" s="199" t="s">
        <v>1808</v>
      </c>
      <c r="C276" s="199" t="s">
        <v>1807</v>
      </c>
      <c r="D276" s="199" t="s">
        <v>1828</v>
      </c>
      <c r="E276" s="199" t="s">
        <v>1171</v>
      </c>
      <c r="F276" s="199" t="s">
        <v>1172</v>
      </c>
      <c r="G276" s="199" t="s">
        <v>1173</v>
      </c>
      <c r="H276" s="199" t="s">
        <v>1089</v>
      </c>
      <c r="I276" s="199" t="s">
        <v>1328</v>
      </c>
      <c r="J276" s="199" t="s">
        <v>1890</v>
      </c>
      <c r="K276" s="202">
        <v>0.02</v>
      </c>
      <c r="L276" s="203">
        <v>3</v>
      </c>
    </row>
    <row r="277" spans="2:12">
      <c r="B277" s="199" t="s">
        <v>1808</v>
      </c>
      <c r="C277" s="199" t="s">
        <v>1807</v>
      </c>
      <c r="D277" s="199" t="s">
        <v>1828</v>
      </c>
      <c r="E277" s="199" t="s">
        <v>1171</v>
      </c>
      <c r="F277" s="199" t="s">
        <v>1172</v>
      </c>
      <c r="G277" s="199" t="s">
        <v>1173</v>
      </c>
      <c r="H277" s="199" t="s">
        <v>1089</v>
      </c>
      <c r="I277" s="199" t="s">
        <v>1328</v>
      </c>
      <c r="J277" s="199" t="s">
        <v>1840</v>
      </c>
      <c r="K277" s="202">
        <v>0.02</v>
      </c>
      <c r="L277" s="203">
        <v>25</v>
      </c>
    </row>
    <row r="278" spans="2:12">
      <c r="B278" s="199" t="s">
        <v>1808</v>
      </c>
      <c r="C278" s="199" t="s">
        <v>1807</v>
      </c>
      <c r="D278" s="199" t="s">
        <v>1828</v>
      </c>
      <c r="E278" s="199" t="s">
        <v>1171</v>
      </c>
      <c r="F278" s="199" t="s">
        <v>1172</v>
      </c>
      <c r="G278" s="199" t="s">
        <v>1173</v>
      </c>
      <c r="H278" s="199" t="s">
        <v>1089</v>
      </c>
      <c r="I278" s="199" t="s">
        <v>1328</v>
      </c>
      <c r="J278" s="199" t="s">
        <v>1852</v>
      </c>
      <c r="K278" s="203"/>
      <c r="L278" s="203">
        <v>1</v>
      </c>
    </row>
    <row r="279" spans="2:12">
      <c r="B279" s="199" t="s">
        <v>1808</v>
      </c>
      <c r="C279" s="199" t="s">
        <v>1807</v>
      </c>
      <c r="D279" s="199" t="s">
        <v>1828</v>
      </c>
      <c r="E279" s="199" t="s">
        <v>1171</v>
      </c>
      <c r="F279" s="199" t="s">
        <v>1172</v>
      </c>
      <c r="G279" s="199" t="s">
        <v>1173</v>
      </c>
      <c r="H279" s="199" t="s">
        <v>1071</v>
      </c>
      <c r="I279" s="199" t="s">
        <v>1175</v>
      </c>
      <c r="J279" s="199" t="s">
        <v>1851</v>
      </c>
      <c r="K279" s="202">
        <v>0.06</v>
      </c>
      <c r="L279" s="203">
        <v>42</v>
      </c>
    </row>
    <row r="280" spans="2:12">
      <c r="B280" s="199" t="s">
        <v>1808</v>
      </c>
      <c r="C280" s="199" t="s">
        <v>1807</v>
      </c>
      <c r="D280" s="199" t="s">
        <v>1828</v>
      </c>
      <c r="E280" s="199" t="s">
        <v>1171</v>
      </c>
      <c r="F280" s="199" t="s">
        <v>1172</v>
      </c>
      <c r="G280" s="199" t="s">
        <v>1173</v>
      </c>
      <c r="H280" s="199" t="s">
        <v>1071</v>
      </c>
      <c r="I280" s="199" t="s">
        <v>1175</v>
      </c>
      <c r="J280" s="199" t="s">
        <v>1849</v>
      </c>
      <c r="K280" s="203"/>
      <c r="L280" s="203">
        <v>3</v>
      </c>
    </row>
    <row r="281" spans="2:12">
      <c r="B281" s="199" t="s">
        <v>1808</v>
      </c>
      <c r="C281" s="199" t="s">
        <v>1807</v>
      </c>
      <c r="D281" s="199" t="s">
        <v>1828</v>
      </c>
      <c r="E281" s="199" t="s">
        <v>1171</v>
      </c>
      <c r="F281" s="199" t="s">
        <v>1172</v>
      </c>
      <c r="G281" s="199" t="s">
        <v>1173</v>
      </c>
      <c r="H281" s="199" t="s">
        <v>1071</v>
      </c>
      <c r="I281" s="199" t="s">
        <v>1175</v>
      </c>
      <c r="J281" s="199" t="s">
        <v>1835</v>
      </c>
      <c r="K281" s="202">
        <v>3.24</v>
      </c>
      <c r="L281" s="203">
        <v>628</v>
      </c>
    </row>
    <row r="282" spans="2:12">
      <c r="B282" s="199" t="s">
        <v>1808</v>
      </c>
      <c r="C282" s="199" t="s">
        <v>1807</v>
      </c>
      <c r="D282" s="199" t="s">
        <v>1828</v>
      </c>
      <c r="E282" s="199" t="s">
        <v>1171</v>
      </c>
      <c r="F282" s="199" t="s">
        <v>1172</v>
      </c>
      <c r="G282" s="199" t="s">
        <v>1173</v>
      </c>
      <c r="H282" s="199" t="s">
        <v>1071</v>
      </c>
      <c r="I282" s="199" t="s">
        <v>1175</v>
      </c>
      <c r="J282" s="199" t="s">
        <v>1840</v>
      </c>
      <c r="K282" s="202">
        <v>0.01</v>
      </c>
      <c r="L282" s="203">
        <v>19</v>
      </c>
    </row>
    <row r="283" spans="2:12">
      <c r="B283" s="199" t="s">
        <v>1808</v>
      </c>
      <c r="C283" s="199" t="s">
        <v>1807</v>
      </c>
      <c r="D283" s="199" t="s">
        <v>1828</v>
      </c>
      <c r="E283" s="199" t="s">
        <v>1171</v>
      </c>
      <c r="F283" s="199" t="s">
        <v>1172</v>
      </c>
      <c r="G283" s="199" t="s">
        <v>1173</v>
      </c>
      <c r="H283" s="199" t="s">
        <v>1071</v>
      </c>
      <c r="I283" s="199" t="s">
        <v>1175</v>
      </c>
      <c r="J283" s="199" t="s">
        <v>1852</v>
      </c>
      <c r="K283" s="203"/>
      <c r="L283" s="203">
        <v>2</v>
      </c>
    </row>
    <row r="284" spans="2:12">
      <c r="B284" s="199" t="s">
        <v>1808</v>
      </c>
      <c r="C284" s="199" t="s">
        <v>1807</v>
      </c>
      <c r="D284" s="199" t="s">
        <v>1828</v>
      </c>
      <c r="E284" s="199" t="s">
        <v>1171</v>
      </c>
      <c r="F284" s="199" t="s">
        <v>1172</v>
      </c>
      <c r="G284" s="199" t="s">
        <v>1173</v>
      </c>
      <c r="H284" s="199" t="s">
        <v>1077</v>
      </c>
      <c r="I284" s="199" t="s">
        <v>1329</v>
      </c>
      <c r="J284" s="199" t="s">
        <v>1851</v>
      </c>
      <c r="K284" s="202">
        <v>0.01</v>
      </c>
      <c r="L284" s="203">
        <v>11</v>
      </c>
    </row>
    <row r="285" spans="2:12">
      <c r="B285" s="199" t="s">
        <v>1808</v>
      </c>
      <c r="C285" s="199" t="s">
        <v>1807</v>
      </c>
      <c r="D285" s="199" t="s">
        <v>1828</v>
      </c>
      <c r="E285" s="199" t="s">
        <v>1171</v>
      </c>
      <c r="F285" s="199" t="s">
        <v>1172</v>
      </c>
      <c r="G285" s="199" t="s">
        <v>1173</v>
      </c>
      <c r="H285" s="199" t="s">
        <v>1077</v>
      </c>
      <c r="I285" s="199" t="s">
        <v>1329</v>
      </c>
      <c r="J285" s="199" t="s">
        <v>1849</v>
      </c>
      <c r="K285" s="203"/>
      <c r="L285" s="203">
        <v>1</v>
      </c>
    </row>
    <row r="286" spans="2:12">
      <c r="B286" s="199" t="s">
        <v>1808</v>
      </c>
      <c r="C286" s="199" t="s">
        <v>1807</v>
      </c>
      <c r="D286" s="199" t="s">
        <v>1828</v>
      </c>
      <c r="E286" s="199" t="s">
        <v>1171</v>
      </c>
      <c r="F286" s="199" t="s">
        <v>1172</v>
      </c>
      <c r="G286" s="199" t="s">
        <v>1173</v>
      </c>
      <c r="H286" s="199" t="s">
        <v>1077</v>
      </c>
      <c r="I286" s="199" t="s">
        <v>1329</v>
      </c>
      <c r="J286" s="199" t="s">
        <v>1835</v>
      </c>
      <c r="K286" s="202">
        <v>0.67</v>
      </c>
      <c r="L286" s="203">
        <v>136</v>
      </c>
    </row>
    <row r="287" spans="2:12">
      <c r="B287" s="199" t="s">
        <v>1808</v>
      </c>
      <c r="C287" s="199" t="s">
        <v>1807</v>
      </c>
      <c r="D287" s="199" t="s">
        <v>1828</v>
      </c>
      <c r="E287" s="199" t="s">
        <v>1171</v>
      </c>
      <c r="F287" s="199" t="s">
        <v>1172</v>
      </c>
      <c r="G287" s="199" t="s">
        <v>1173</v>
      </c>
      <c r="H287" s="199" t="s">
        <v>1077</v>
      </c>
      <c r="I287" s="199" t="s">
        <v>1329</v>
      </c>
      <c r="J287" s="199" t="s">
        <v>1840</v>
      </c>
      <c r="K287" s="203"/>
      <c r="L287" s="203">
        <v>7</v>
      </c>
    </row>
    <row r="288" spans="2:12">
      <c r="B288" s="199" t="s">
        <v>1808</v>
      </c>
      <c r="C288" s="199" t="s">
        <v>1807</v>
      </c>
      <c r="D288" s="199" t="s">
        <v>1828</v>
      </c>
      <c r="E288" s="199" t="s">
        <v>1171</v>
      </c>
      <c r="F288" s="199" t="s">
        <v>1172</v>
      </c>
      <c r="G288" s="199" t="s">
        <v>1173</v>
      </c>
      <c r="H288" s="199" t="s">
        <v>1079</v>
      </c>
      <c r="I288" s="199" t="s">
        <v>1330</v>
      </c>
      <c r="J288" s="199" t="s">
        <v>1851</v>
      </c>
      <c r="K288" s="202">
        <v>0.02</v>
      </c>
      <c r="L288" s="203">
        <v>16</v>
      </c>
    </row>
    <row r="289" spans="2:12">
      <c r="B289" s="199" t="s">
        <v>1808</v>
      </c>
      <c r="C289" s="199" t="s">
        <v>1807</v>
      </c>
      <c r="D289" s="199" t="s">
        <v>1828</v>
      </c>
      <c r="E289" s="199" t="s">
        <v>1171</v>
      </c>
      <c r="F289" s="199" t="s">
        <v>1172</v>
      </c>
      <c r="G289" s="199" t="s">
        <v>1173</v>
      </c>
      <c r="H289" s="199" t="s">
        <v>1079</v>
      </c>
      <c r="I289" s="199" t="s">
        <v>1330</v>
      </c>
      <c r="J289" s="199" t="s">
        <v>1835</v>
      </c>
      <c r="K289" s="202">
        <v>1.93</v>
      </c>
      <c r="L289" s="203">
        <v>342</v>
      </c>
    </row>
    <row r="290" spans="2:12">
      <c r="B290" s="199" t="s">
        <v>1808</v>
      </c>
      <c r="C290" s="199" t="s">
        <v>1807</v>
      </c>
      <c r="D290" s="199" t="s">
        <v>1828</v>
      </c>
      <c r="E290" s="199" t="s">
        <v>1171</v>
      </c>
      <c r="F290" s="199" t="s">
        <v>1172</v>
      </c>
      <c r="G290" s="199" t="s">
        <v>1173</v>
      </c>
      <c r="H290" s="199" t="s">
        <v>1079</v>
      </c>
      <c r="I290" s="199" t="s">
        <v>1330</v>
      </c>
      <c r="J290" s="199" t="s">
        <v>1840</v>
      </c>
      <c r="K290" s="202">
        <v>0.01</v>
      </c>
      <c r="L290" s="203">
        <v>9</v>
      </c>
    </row>
    <row r="291" spans="2:12">
      <c r="B291" s="199" t="s">
        <v>1808</v>
      </c>
      <c r="C291" s="199" t="s">
        <v>1807</v>
      </c>
      <c r="D291" s="199" t="s">
        <v>1828</v>
      </c>
      <c r="E291" s="199" t="s">
        <v>1171</v>
      </c>
      <c r="F291" s="199" t="s">
        <v>1172</v>
      </c>
      <c r="G291" s="199" t="s">
        <v>1173</v>
      </c>
      <c r="H291" s="199" t="s">
        <v>1091</v>
      </c>
      <c r="I291" s="199" t="s">
        <v>1176</v>
      </c>
      <c r="J291" s="199" t="s">
        <v>1851</v>
      </c>
      <c r="K291" s="202">
        <v>0.34</v>
      </c>
      <c r="L291" s="203">
        <v>214</v>
      </c>
    </row>
    <row r="292" spans="2:12">
      <c r="B292" s="199" t="s">
        <v>1808</v>
      </c>
      <c r="C292" s="199" t="s">
        <v>1807</v>
      </c>
      <c r="D292" s="199" t="s">
        <v>1828</v>
      </c>
      <c r="E292" s="199" t="s">
        <v>1171</v>
      </c>
      <c r="F292" s="199" t="s">
        <v>1172</v>
      </c>
      <c r="G292" s="199" t="s">
        <v>1173</v>
      </c>
      <c r="H292" s="199" t="s">
        <v>1091</v>
      </c>
      <c r="I292" s="199" t="s">
        <v>1176</v>
      </c>
      <c r="J292" s="199" t="s">
        <v>1849</v>
      </c>
      <c r="K292" s="202">
        <v>0.03</v>
      </c>
      <c r="L292" s="203">
        <v>9</v>
      </c>
    </row>
    <row r="293" spans="2:12">
      <c r="B293" s="199" t="s">
        <v>1808</v>
      </c>
      <c r="C293" s="199" t="s">
        <v>1807</v>
      </c>
      <c r="D293" s="199" t="s">
        <v>1828</v>
      </c>
      <c r="E293" s="199" t="s">
        <v>1171</v>
      </c>
      <c r="F293" s="199" t="s">
        <v>1172</v>
      </c>
      <c r="G293" s="199" t="s">
        <v>1173</v>
      </c>
      <c r="H293" s="199" t="s">
        <v>1091</v>
      </c>
      <c r="I293" s="199" t="s">
        <v>1176</v>
      </c>
      <c r="J293" s="199" t="s">
        <v>1891</v>
      </c>
      <c r="K293" s="202">
        <v>0.05</v>
      </c>
      <c r="L293" s="203">
        <v>4</v>
      </c>
    </row>
    <row r="294" spans="2:12">
      <c r="B294" s="199" t="s">
        <v>1808</v>
      </c>
      <c r="C294" s="199" t="s">
        <v>1807</v>
      </c>
      <c r="D294" s="199" t="s">
        <v>1828</v>
      </c>
      <c r="E294" s="199" t="s">
        <v>1171</v>
      </c>
      <c r="F294" s="199" t="s">
        <v>1172</v>
      </c>
      <c r="G294" s="199" t="s">
        <v>1173</v>
      </c>
      <c r="H294" s="199" t="s">
        <v>1091</v>
      </c>
      <c r="I294" s="199" t="s">
        <v>1176</v>
      </c>
      <c r="J294" s="199" t="s">
        <v>1888</v>
      </c>
      <c r="K294" s="203"/>
      <c r="L294" s="203">
        <v>17</v>
      </c>
    </row>
    <row r="295" spans="2:12">
      <c r="B295" s="199" t="s">
        <v>1808</v>
      </c>
      <c r="C295" s="199" t="s">
        <v>1807</v>
      </c>
      <c r="D295" s="199" t="s">
        <v>1828</v>
      </c>
      <c r="E295" s="199" t="s">
        <v>1171</v>
      </c>
      <c r="F295" s="199" t="s">
        <v>1172</v>
      </c>
      <c r="G295" s="199" t="s">
        <v>1173</v>
      </c>
      <c r="H295" s="199" t="s">
        <v>1091</v>
      </c>
      <c r="I295" s="199" t="s">
        <v>1176</v>
      </c>
      <c r="J295" s="199" t="s">
        <v>1867</v>
      </c>
      <c r="K295" s="202">
        <v>0.01</v>
      </c>
      <c r="L295" s="203">
        <v>23</v>
      </c>
    </row>
    <row r="296" spans="2:12">
      <c r="B296" s="199" t="s">
        <v>1808</v>
      </c>
      <c r="C296" s="199" t="s">
        <v>1807</v>
      </c>
      <c r="D296" s="199" t="s">
        <v>1828</v>
      </c>
      <c r="E296" s="199" t="s">
        <v>1171</v>
      </c>
      <c r="F296" s="199" t="s">
        <v>1172</v>
      </c>
      <c r="G296" s="199" t="s">
        <v>1173</v>
      </c>
      <c r="H296" s="199" t="s">
        <v>1091</v>
      </c>
      <c r="I296" s="199" t="s">
        <v>1176</v>
      </c>
      <c r="J296" s="199" t="s">
        <v>1835</v>
      </c>
      <c r="K296" s="202">
        <v>12.28</v>
      </c>
      <c r="L296" s="203">
        <v>2273</v>
      </c>
    </row>
    <row r="297" spans="2:12">
      <c r="B297" s="199" t="s">
        <v>1808</v>
      </c>
      <c r="C297" s="199" t="s">
        <v>1807</v>
      </c>
      <c r="D297" s="199" t="s">
        <v>1828</v>
      </c>
      <c r="E297" s="199" t="s">
        <v>1171</v>
      </c>
      <c r="F297" s="199" t="s">
        <v>1172</v>
      </c>
      <c r="G297" s="199" t="s">
        <v>1173</v>
      </c>
      <c r="H297" s="199" t="s">
        <v>1091</v>
      </c>
      <c r="I297" s="199" t="s">
        <v>1176</v>
      </c>
      <c r="J297" s="199" t="s">
        <v>1892</v>
      </c>
      <c r="K297" s="202">
        <v>0.23</v>
      </c>
      <c r="L297" s="203">
        <v>45</v>
      </c>
    </row>
    <row r="298" spans="2:12">
      <c r="B298" s="199" t="s">
        <v>1808</v>
      </c>
      <c r="C298" s="199" t="s">
        <v>1807</v>
      </c>
      <c r="D298" s="199" t="s">
        <v>1828</v>
      </c>
      <c r="E298" s="199" t="s">
        <v>1171</v>
      </c>
      <c r="F298" s="199" t="s">
        <v>1172</v>
      </c>
      <c r="G298" s="199" t="s">
        <v>1173</v>
      </c>
      <c r="H298" s="199" t="s">
        <v>1091</v>
      </c>
      <c r="I298" s="199" t="s">
        <v>1176</v>
      </c>
      <c r="J298" s="199" t="s">
        <v>1890</v>
      </c>
      <c r="K298" s="202">
        <v>0.17</v>
      </c>
      <c r="L298" s="203">
        <v>21</v>
      </c>
    </row>
    <row r="299" spans="2:12">
      <c r="B299" s="199" t="s">
        <v>1808</v>
      </c>
      <c r="C299" s="199" t="s">
        <v>1807</v>
      </c>
      <c r="D299" s="199" t="s">
        <v>1828</v>
      </c>
      <c r="E299" s="199" t="s">
        <v>1171</v>
      </c>
      <c r="F299" s="199" t="s">
        <v>1172</v>
      </c>
      <c r="G299" s="199" t="s">
        <v>1173</v>
      </c>
      <c r="H299" s="199" t="s">
        <v>1091</v>
      </c>
      <c r="I299" s="199" t="s">
        <v>1176</v>
      </c>
      <c r="J299" s="199" t="s">
        <v>1840</v>
      </c>
      <c r="K299" s="202">
        <v>0.02</v>
      </c>
      <c r="L299" s="203">
        <v>37</v>
      </c>
    </row>
    <row r="300" spans="2:12">
      <c r="B300" s="199" t="s">
        <v>1808</v>
      </c>
      <c r="C300" s="199" t="s">
        <v>1807</v>
      </c>
      <c r="D300" s="199" t="s">
        <v>1828</v>
      </c>
      <c r="E300" s="199" t="s">
        <v>1171</v>
      </c>
      <c r="F300" s="199" t="s">
        <v>1172</v>
      </c>
      <c r="G300" s="199" t="s">
        <v>1173</v>
      </c>
      <c r="H300" s="199" t="s">
        <v>1091</v>
      </c>
      <c r="I300" s="199" t="s">
        <v>1176</v>
      </c>
      <c r="J300" s="199" t="s">
        <v>1852</v>
      </c>
      <c r="K300" s="203"/>
      <c r="L300" s="203">
        <v>2</v>
      </c>
    </row>
    <row r="301" spans="2:12">
      <c r="B301" s="199" t="s">
        <v>1808</v>
      </c>
      <c r="C301" s="199" t="s">
        <v>1807</v>
      </c>
      <c r="D301" s="199" t="s">
        <v>1828</v>
      </c>
      <c r="E301" s="199" t="s">
        <v>1171</v>
      </c>
      <c r="F301" s="199" t="s">
        <v>1172</v>
      </c>
      <c r="G301" s="199" t="s">
        <v>1173</v>
      </c>
      <c r="H301" s="199" t="s">
        <v>1073</v>
      </c>
      <c r="I301" s="199" t="s">
        <v>1331</v>
      </c>
      <c r="J301" s="199" t="s">
        <v>1851</v>
      </c>
      <c r="K301" s="203"/>
      <c r="L301" s="203">
        <v>4</v>
      </c>
    </row>
    <row r="302" spans="2:12">
      <c r="B302" s="199" t="s">
        <v>1808</v>
      </c>
      <c r="C302" s="199" t="s">
        <v>1807</v>
      </c>
      <c r="D302" s="199" t="s">
        <v>1828</v>
      </c>
      <c r="E302" s="199" t="s">
        <v>1171</v>
      </c>
      <c r="F302" s="199" t="s">
        <v>1172</v>
      </c>
      <c r="G302" s="199" t="s">
        <v>1173</v>
      </c>
      <c r="H302" s="199" t="s">
        <v>1073</v>
      </c>
      <c r="I302" s="199" t="s">
        <v>1331</v>
      </c>
      <c r="J302" s="199" t="s">
        <v>1835</v>
      </c>
      <c r="K302" s="202">
        <v>0.75</v>
      </c>
      <c r="L302" s="203">
        <v>152</v>
      </c>
    </row>
    <row r="303" spans="2:12">
      <c r="B303" s="199" t="s">
        <v>1808</v>
      </c>
      <c r="C303" s="199" t="s">
        <v>1807</v>
      </c>
      <c r="D303" s="199" t="s">
        <v>1828</v>
      </c>
      <c r="E303" s="199" t="s">
        <v>1171</v>
      </c>
      <c r="F303" s="199" t="s">
        <v>1172</v>
      </c>
      <c r="G303" s="199" t="s">
        <v>1173</v>
      </c>
      <c r="H303" s="199" t="s">
        <v>1073</v>
      </c>
      <c r="I303" s="199" t="s">
        <v>1331</v>
      </c>
      <c r="J303" s="199" t="s">
        <v>1840</v>
      </c>
      <c r="K303" s="203"/>
      <c r="L303" s="203">
        <v>3</v>
      </c>
    </row>
    <row r="304" spans="2:12">
      <c r="B304" s="199" t="s">
        <v>1808</v>
      </c>
      <c r="C304" s="199" t="s">
        <v>1807</v>
      </c>
      <c r="D304" s="199" t="s">
        <v>1828</v>
      </c>
      <c r="E304" s="199" t="s">
        <v>1171</v>
      </c>
      <c r="F304" s="199" t="s">
        <v>1172</v>
      </c>
      <c r="G304" s="199" t="s">
        <v>1173</v>
      </c>
      <c r="H304" s="199" t="s">
        <v>1087</v>
      </c>
      <c r="I304" s="199" t="s">
        <v>1177</v>
      </c>
      <c r="J304" s="199" t="s">
        <v>1851</v>
      </c>
      <c r="K304" s="203"/>
      <c r="L304" s="203">
        <v>2</v>
      </c>
    </row>
    <row r="305" spans="2:12">
      <c r="B305" s="199" t="s">
        <v>1808</v>
      </c>
      <c r="C305" s="199" t="s">
        <v>1807</v>
      </c>
      <c r="D305" s="199" t="s">
        <v>1828</v>
      </c>
      <c r="E305" s="199" t="s">
        <v>1171</v>
      </c>
      <c r="F305" s="199" t="s">
        <v>1172</v>
      </c>
      <c r="G305" s="199" t="s">
        <v>1173</v>
      </c>
      <c r="H305" s="199" t="s">
        <v>1087</v>
      </c>
      <c r="I305" s="199" t="s">
        <v>1177</v>
      </c>
      <c r="J305" s="199" t="s">
        <v>1867</v>
      </c>
      <c r="K305" s="203"/>
      <c r="L305" s="203">
        <v>8</v>
      </c>
    </row>
    <row r="306" spans="2:12">
      <c r="B306" s="199" t="s">
        <v>1808</v>
      </c>
      <c r="C306" s="199" t="s">
        <v>1807</v>
      </c>
      <c r="D306" s="199" t="s">
        <v>1828</v>
      </c>
      <c r="E306" s="199" t="s">
        <v>1171</v>
      </c>
      <c r="F306" s="199" t="s">
        <v>1172</v>
      </c>
      <c r="G306" s="199" t="s">
        <v>1173</v>
      </c>
      <c r="H306" s="199" t="s">
        <v>1087</v>
      </c>
      <c r="I306" s="199" t="s">
        <v>1177</v>
      </c>
      <c r="J306" s="199" t="s">
        <v>1835</v>
      </c>
      <c r="K306" s="202">
        <v>0.72</v>
      </c>
      <c r="L306" s="203">
        <v>133</v>
      </c>
    </row>
    <row r="307" spans="2:12">
      <c r="B307" s="199" t="s">
        <v>1808</v>
      </c>
      <c r="C307" s="199" t="s">
        <v>1807</v>
      </c>
      <c r="D307" s="199" t="s">
        <v>1828</v>
      </c>
      <c r="E307" s="199" t="s">
        <v>1171</v>
      </c>
      <c r="F307" s="199" t="s">
        <v>1172</v>
      </c>
      <c r="G307" s="199" t="s">
        <v>1173</v>
      </c>
      <c r="H307" s="199" t="s">
        <v>1087</v>
      </c>
      <c r="I307" s="199" t="s">
        <v>1177</v>
      </c>
      <c r="J307" s="199" t="s">
        <v>1892</v>
      </c>
      <c r="K307" s="202">
        <v>0.01</v>
      </c>
      <c r="L307" s="203">
        <v>1</v>
      </c>
    </row>
    <row r="308" spans="2:12">
      <c r="B308" s="199" t="s">
        <v>1808</v>
      </c>
      <c r="C308" s="199" t="s">
        <v>1807</v>
      </c>
      <c r="D308" s="199" t="s">
        <v>1828</v>
      </c>
      <c r="E308" s="199" t="s">
        <v>1171</v>
      </c>
      <c r="F308" s="199" t="s">
        <v>1172</v>
      </c>
      <c r="G308" s="199" t="s">
        <v>1173</v>
      </c>
      <c r="H308" s="199" t="s">
        <v>1087</v>
      </c>
      <c r="I308" s="199" t="s">
        <v>1177</v>
      </c>
      <c r="J308" s="199" t="s">
        <v>1890</v>
      </c>
      <c r="K308" s="203"/>
      <c r="L308" s="203">
        <v>1</v>
      </c>
    </row>
    <row r="309" spans="2:12">
      <c r="B309" s="199" t="s">
        <v>1808</v>
      </c>
      <c r="C309" s="199" t="s">
        <v>1807</v>
      </c>
      <c r="D309" s="199" t="s">
        <v>1828</v>
      </c>
      <c r="E309" s="199" t="s">
        <v>1171</v>
      </c>
      <c r="F309" s="199" t="s">
        <v>1172</v>
      </c>
      <c r="G309" s="199" t="s">
        <v>1173</v>
      </c>
      <c r="H309" s="199" t="s">
        <v>1087</v>
      </c>
      <c r="I309" s="199" t="s">
        <v>1177</v>
      </c>
      <c r="J309" s="199" t="s">
        <v>1840</v>
      </c>
      <c r="K309" s="202">
        <v>0.01</v>
      </c>
      <c r="L309" s="203">
        <v>8</v>
      </c>
    </row>
    <row r="310" spans="2:12">
      <c r="B310" s="199" t="s">
        <v>1808</v>
      </c>
      <c r="C310" s="199" t="s">
        <v>1807</v>
      </c>
      <c r="D310" s="199" t="s">
        <v>1828</v>
      </c>
      <c r="E310" s="199" t="s">
        <v>1171</v>
      </c>
      <c r="F310" s="199" t="s">
        <v>1172</v>
      </c>
      <c r="G310" s="199" t="s">
        <v>1173</v>
      </c>
      <c r="H310" s="199" t="s">
        <v>1075</v>
      </c>
      <c r="I310" s="199" t="s">
        <v>1178</v>
      </c>
      <c r="J310" s="199" t="s">
        <v>1851</v>
      </c>
      <c r="K310" s="202">
        <v>0.01</v>
      </c>
      <c r="L310" s="203">
        <v>6</v>
      </c>
    </row>
    <row r="311" spans="2:12">
      <c r="B311" s="199" t="s">
        <v>1808</v>
      </c>
      <c r="C311" s="199" t="s">
        <v>1807</v>
      </c>
      <c r="D311" s="199" t="s">
        <v>1828</v>
      </c>
      <c r="E311" s="199" t="s">
        <v>1171</v>
      </c>
      <c r="F311" s="199" t="s">
        <v>1172</v>
      </c>
      <c r="G311" s="199" t="s">
        <v>1173</v>
      </c>
      <c r="H311" s="199" t="s">
        <v>1075</v>
      </c>
      <c r="I311" s="199" t="s">
        <v>1178</v>
      </c>
      <c r="J311" s="199" t="s">
        <v>1835</v>
      </c>
      <c r="K311" s="202">
        <v>0.51</v>
      </c>
      <c r="L311" s="203">
        <v>90</v>
      </c>
    </row>
    <row r="312" spans="2:12">
      <c r="B312" s="199" t="s">
        <v>1808</v>
      </c>
      <c r="C312" s="199" t="s">
        <v>1807</v>
      </c>
      <c r="D312" s="199" t="s">
        <v>1828</v>
      </c>
      <c r="E312" s="199" t="s">
        <v>1171</v>
      </c>
      <c r="F312" s="199" t="s">
        <v>1172</v>
      </c>
      <c r="G312" s="199" t="s">
        <v>1173</v>
      </c>
      <c r="H312" s="199" t="s">
        <v>1075</v>
      </c>
      <c r="I312" s="199" t="s">
        <v>1178</v>
      </c>
      <c r="J312" s="199" t="s">
        <v>1840</v>
      </c>
      <c r="K312" s="202">
        <v>0.01</v>
      </c>
      <c r="L312" s="203">
        <v>9</v>
      </c>
    </row>
    <row r="313" spans="2:12">
      <c r="B313" s="199" t="s">
        <v>1808</v>
      </c>
      <c r="C313" s="199" t="s">
        <v>1807</v>
      </c>
      <c r="D313" s="199" t="s">
        <v>1828</v>
      </c>
      <c r="E313" s="199" t="s">
        <v>1171</v>
      </c>
      <c r="F313" s="199" t="s">
        <v>1172</v>
      </c>
      <c r="G313" s="199" t="s">
        <v>1173</v>
      </c>
      <c r="H313" s="199" t="s">
        <v>1081</v>
      </c>
      <c r="I313" s="199" t="s">
        <v>1179</v>
      </c>
      <c r="J313" s="199" t="s">
        <v>1851</v>
      </c>
      <c r="K313" s="202">
        <v>0.01</v>
      </c>
      <c r="L313" s="203">
        <v>7</v>
      </c>
    </row>
    <row r="314" spans="2:12">
      <c r="B314" s="199" t="s">
        <v>1808</v>
      </c>
      <c r="C314" s="199" t="s">
        <v>1807</v>
      </c>
      <c r="D314" s="199" t="s">
        <v>1828</v>
      </c>
      <c r="E314" s="199" t="s">
        <v>1171</v>
      </c>
      <c r="F314" s="199" t="s">
        <v>1172</v>
      </c>
      <c r="G314" s="199" t="s">
        <v>1173</v>
      </c>
      <c r="H314" s="199" t="s">
        <v>1081</v>
      </c>
      <c r="I314" s="199" t="s">
        <v>1179</v>
      </c>
      <c r="J314" s="199" t="s">
        <v>1835</v>
      </c>
      <c r="K314" s="202">
        <v>0.52</v>
      </c>
      <c r="L314" s="203">
        <v>89</v>
      </c>
    </row>
    <row r="315" spans="2:12">
      <c r="B315" s="199" t="s">
        <v>1808</v>
      </c>
      <c r="C315" s="199" t="s">
        <v>1807</v>
      </c>
      <c r="D315" s="199" t="s">
        <v>1828</v>
      </c>
      <c r="E315" s="199" t="s">
        <v>1171</v>
      </c>
      <c r="F315" s="199" t="s">
        <v>1172</v>
      </c>
      <c r="G315" s="199" t="s">
        <v>1173</v>
      </c>
      <c r="H315" s="199" t="s">
        <v>1081</v>
      </c>
      <c r="I315" s="199" t="s">
        <v>1179</v>
      </c>
      <c r="J315" s="199" t="s">
        <v>1840</v>
      </c>
      <c r="K315" s="203"/>
      <c r="L315" s="203">
        <v>5</v>
      </c>
    </row>
    <row r="316" spans="2:12">
      <c r="B316" s="199" t="s">
        <v>1808</v>
      </c>
      <c r="C316" s="199" t="s">
        <v>1807</v>
      </c>
      <c r="D316" s="199" t="s">
        <v>1828</v>
      </c>
      <c r="E316" s="199" t="s">
        <v>1171</v>
      </c>
      <c r="F316" s="199" t="s">
        <v>1172</v>
      </c>
      <c r="G316" s="199" t="s">
        <v>1173</v>
      </c>
      <c r="H316" s="199" t="s">
        <v>1093</v>
      </c>
      <c r="I316" s="199" t="s">
        <v>1180</v>
      </c>
      <c r="J316" s="199" t="s">
        <v>1851</v>
      </c>
      <c r="K316" s="202">
        <v>0.02</v>
      </c>
      <c r="L316" s="203">
        <v>16</v>
      </c>
    </row>
    <row r="317" spans="2:12">
      <c r="B317" s="199" t="s">
        <v>1808</v>
      </c>
      <c r="C317" s="199" t="s">
        <v>1807</v>
      </c>
      <c r="D317" s="199" t="s">
        <v>1828</v>
      </c>
      <c r="E317" s="199" t="s">
        <v>1171</v>
      </c>
      <c r="F317" s="199" t="s">
        <v>1172</v>
      </c>
      <c r="G317" s="199" t="s">
        <v>1173</v>
      </c>
      <c r="H317" s="199" t="s">
        <v>1093</v>
      </c>
      <c r="I317" s="199" t="s">
        <v>1180</v>
      </c>
      <c r="J317" s="199" t="s">
        <v>1835</v>
      </c>
      <c r="K317" s="202">
        <v>0.98</v>
      </c>
      <c r="L317" s="203">
        <v>176</v>
      </c>
    </row>
    <row r="318" spans="2:12">
      <c r="B318" s="199" t="s">
        <v>1808</v>
      </c>
      <c r="C318" s="199" t="s">
        <v>1807</v>
      </c>
      <c r="D318" s="199" t="s">
        <v>1828</v>
      </c>
      <c r="E318" s="199" t="s">
        <v>1171</v>
      </c>
      <c r="F318" s="199" t="s">
        <v>1172</v>
      </c>
      <c r="G318" s="199" t="s">
        <v>1173</v>
      </c>
      <c r="H318" s="199" t="s">
        <v>1093</v>
      </c>
      <c r="I318" s="199" t="s">
        <v>1180</v>
      </c>
      <c r="J318" s="199" t="s">
        <v>1840</v>
      </c>
      <c r="K318" s="203"/>
      <c r="L318" s="203">
        <v>7</v>
      </c>
    </row>
    <row r="319" spans="2:12">
      <c r="B319" s="199" t="s">
        <v>1808</v>
      </c>
      <c r="C319" s="199" t="s">
        <v>1807</v>
      </c>
      <c r="D319" s="199" t="s">
        <v>1828</v>
      </c>
      <c r="E319" s="199" t="s">
        <v>1171</v>
      </c>
      <c r="F319" s="199" t="s">
        <v>1181</v>
      </c>
      <c r="G319" s="199" t="s">
        <v>1182</v>
      </c>
      <c r="H319" s="199" t="s">
        <v>1068</v>
      </c>
      <c r="I319" s="199" t="s">
        <v>1893</v>
      </c>
      <c r="J319" s="199" t="s">
        <v>1835</v>
      </c>
      <c r="K319" s="202">
        <v>0.2</v>
      </c>
      <c r="L319" s="203">
        <v>26</v>
      </c>
    </row>
    <row r="320" spans="2:12">
      <c r="B320" s="199" t="s">
        <v>1808</v>
      </c>
      <c r="C320" s="199" t="s">
        <v>1807</v>
      </c>
      <c r="D320" s="199" t="s">
        <v>1828</v>
      </c>
      <c r="E320" s="199" t="s">
        <v>1171</v>
      </c>
      <c r="F320" s="199" t="s">
        <v>1181</v>
      </c>
      <c r="G320" s="199" t="s">
        <v>1182</v>
      </c>
      <c r="H320" s="199" t="s">
        <v>1068</v>
      </c>
      <c r="I320" s="199" t="s">
        <v>1893</v>
      </c>
      <c r="J320" s="199" t="s">
        <v>1840</v>
      </c>
      <c r="K320" s="203"/>
      <c r="L320" s="203">
        <v>6</v>
      </c>
    </row>
    <row r="321" spans="2:12">
      <c r="B321" s="199" t="s">
        <v>1808</v>
      </c>
      <c r="C321" s="199" t="s">
        <v>1807</v>
      </c>
      <c r="D321" s="199" t="s">
        <v>1828</v>
      </c>
      <c r="E321" s="199" t="s">
        <v>1171</v>
      </c>
      <c r="F321" s="199" t="s">
        <v>1181</v>
      </c>
      <c r="G321" s="199" t="s">
        <v>1182</v>
      </c>
      <c r="H321" s="199" t="s">
        <v>333</v>
      </c>
      <c r="I321" s="199" t="s">
        <v>1185</v>
      </c>
      <c r="J321" s="199" t="s">
        <v>1851</v>
      </c>
      <c r="K321" s="202">
        <v>0.04</v>
      </c>
      <c r="L321" s="203">
        <v>20</v>
      </c>
    </row>
    <row r="322" spans="2:12">
      <c r="B322" s="199" t="s">
        <v>1808</v>
      </c>
      <c r="C322" s="199" t="s">
        <v>1807</v>
      </c>
      <c r="D322" s="199" t="s">
        <v>1828</v>
      </c>
      <c r="E322" s="199" t="s">
        <v>1171</v>
      </c>
      <c r="F322" s="199" t="s">
        <v>1181</v>
      </c>
      <c r="G322" s="199" t="s">
        <v>1182</v>
      </c>
      <c r="H322" s="199" t="s">
        <v>333</v>
      </c>
      <c r="I322" s="199" t="s">
        <v>1185</v>
      </c>
      <c r="J322" s="199" t="s">
        <v>1835</v>
      </c>
      <c r="K322" s="202">
        <v>2.33</v>
      </c>
      <c r="L322" s="203">
        <v>346</v>
      </c>
    </row>
    <row r="323" spans="2:12">
      <c r="B323" s="199" t="s">
        <v>1808</v>
      </c>
      <c r="C323" s="199" t="s">
        <v>1807</v>
      </c>
      <c r="D323" s="199" t="s">
        <v>1828</v>
      </c>
      <c r="E323" s="199" t="s">
        <v>1171</v>
      </c>
      <c r="F323" s="199" t="s">
        <v>1181</v>
      </c>
      <c r="G323" s="199" t="s">
        <v>1182</v>
      </c>
      <c r="H323" s="199" t="s">
        <v>333</v>
      </c>
      <c r="I323" s="199" t="s">
        <v>1185</v>
      </c>
      <c r="J323" s="199" t="s">
        <v>1840</v>
      </c>
      <c r="K323" s="202">
        <v>0.04</v>
      </c>
      <c r="L323" s="203">
        <v>64</v>
      </c>
    </row>
    <row r="324" spans="2:12">
      <c r="B324" s="199" t="s">
        <v>1808</v>
      </c>
      <c r="C324" s="199" t="s">
        <v>1807</v>
      </c>
      <c r="D324" s="199" t="s">
        <v>1828</v>
      </c>
      <c r="E324" s="199" t="s">
        <v>1171</v>
      </c>
      <c r="F324" s="199" t="s">
        <v>1181</v>
      </c>
      <c r="G324" s="199" t="s">
        <v>1182</v>
      </c>
      <c r="H324" s="199" t="s">
        <v>333</v>
      </c>
      <c r="I324" s="199" t="s">
        <v>1185</v>
      </c>
      <c r="J324" s="199" t="s">
        <v>1852</v>
      </c>
      <c r="K324" s="203"/>
      <c r="L324" s="203">
        <v>1</v>
      </c>
    </row>
    <row r="325" spans="2:12">
      <c r="B325" s="199" t="s">
        <v>1808</v>
      </c>
      <c r="C325" s="199" t="s">
        <v>1807</v>
      </c>
      <c r="D325" s="199" t="s">
        <v>1828</v>
      </c>
      <c r="E325" s="199" t="s">
        <v>1171</v>
      </c>
      <c r="F325" s="199" t="s">
        <v>1181</v>
      </c>
      <c r="G325" s="199" t="s">
        <v>1182</v>
      </c>
      <c r="H325" s="199" t="s">
        <v>1066</v>
      </c>
      <c r="I325" s="199" t="s">
        <v>1332</v>
      </c>
      <c r="J325" s="199" t="s">
        <v>1839</v>
      </c>
      <c r="K325" s="203"/>
      <c r="L325" s="203">
        <v>2</v>
      </c>
    </row>
    <row r="326" spans="2:12">
      <c r="B326" s="199" t="s">
        <v>1808</v>
      </c>
      <c r="C326" s="199" t="s">
        <v>1807</v>
      </c>
      <c r="D326" s="199" t="s">
        <v>1828</v>
      </c>
      <c r="E326" s="199" t="s">
        <v>1171</v>
      </c>
      <c r="F326" s="199" t="s">
        <v>1181</v>
      </c>
      <c r="G326" s="199" t="s">
        <v>1182</v>
      </c>
      <c r="H326" s="199" t="s">
        <v>1066</v>
      </c>
      <c r="I326" s="199" t="s">
        <v>1332</v>
      </c>
      <c r="J326" s="199" t="s">
        <v>1835</v>
      </c>
      <c r="K326" s="202">
        <v>0.13</v>
      </c>
      <c r="L326" s="203">
        <v>19</v>
      </c>
    </row>
    <row r="327" spans="2:12">
      <c r="B327" s="199" t="s">
        <v>1808</v>
      </c>
      <c r="C327" s="199" t="s">
        <v>1807</v>
      </c>
      <c r="D327" s="199" t="s">
        <v>1828</v>
      </c>
      <c r="E327" s="199" t="s">
        <v>1171</v>
      </c>
      <c r="F327" s="199" t="s">
        <v>1181</v>
      </c>
      <c r="G327" s="199" t="s">
        <v>1182</v>
      </c>
      <c r="H327" s="199" t="s">
        <v>1066</v>
      </c>
      <c r="I327" s="199" t="s">
        <v>1332</v>
      </c>
      <c r="J327" s="199" t="s">
        <v>1840</v>
      </c>
      <c r="K327" s="203"/>
      <c r="L327" s="203">
        <v>6</v>
      </c>
    </row>
    <row r="328" spans="2:12">
      <c r="B328" s="199" t="s">
        <v>1808</v>
      </c>
      <c r="C328" s="199" t="s">
        <v>1807</v>
      </c>
      <c r="D328" s="199" t="s">
        <v>1828</v>
      </c>
      <c r="E328" s="199" t="s">
        <v>1171</v>
      </c>
      <c r="F328" s="199" t="s">
        <v>1181</v>
      </c>
      <c r="G328" s="199" t="s">
        <v>1182</v>
      </c>
      <c r="H328" s="199" t="s">
        <v>1060</v>
      </c>
      <c r="I328" s="199" t="s">
        <v>1333</v>
      </c>
      <c r="J328" s="199" t="s">
        <v>1835</v>
      </c>
      <c r="K328" s="202">
        <v>0.17</v>
      </c>
      <c r="L328" s="203">
        <v>27</v>
      </c>
    </row>
    <row r="329" spans="2:12">
      <c r="B329" s="199" t="s">
        <v>1808</v>
      </c>
      <c r="C329" s="199" t="s">
        <v>1807</v>
      </c>
      <c r="D329" s="199" t="s">
        <v>1828</v>
      </c>
      <c r="E329" s="199" t="s">
        <v>1171</v>
      </c>
      <c r="F329" s="199" t="s">
        <v>1181</v>
      </c>
      <c r="G329" s="199" t="s">
        <v>1182</v>
      </c>
      <c r="H329" s="199" t="s">
        <v>1060</v>
      </c>
      <c r="I329" s="199" t="s">
        <v>1333</v>
      </c>
      <c r="J329" s="199" t="s">
        <v>1840</v>
      </c>
      <c r="K329" s="203"/>
      <c r="L329" s="203">
        <v>5</v>
      </c>
    </row>
    <row r="330" spans="2:12">
      <c r="B330" s="199" t="s">
        <v>1808</v>
      </c>
      <c r="C330" s="199" t="s">
        <v>1807</v>
      </c>
      <c r="D330" s="199" t="s">
        <v>1828</v>
      </c>
      <c r="E330" s="199" t="s">
        <v>1171</v>
      </c>
      <c r="F330" s="199" t="s">
        <v>1181</v>
      </c>
      <c r="G330" s="199" t="s">
        <v>1182</v>
      </c>
      <c r="H330" s="199" t="s">
        <v>330</v>
      </c>
      <c r="I330" s="199" t="s">
        <v>1334</v>
      </c>
      <c r="J330" s="199" t="s">
        <v>1839</v>
      </c>
      <c r="K330" s="203"/>
      <c r="L330" s="203">
        <v>7</v>
      </c>
    </row>
    <row r="331" spans="2:12">
      <c r="B331" s="199" t="s">
        <v>1808</v>
      </c>
      <c r="C331" s="199" t="s">
        <v>1807</v>
      </c>
      <c r="D331" s="199" t="s">
        <v>1828</v>
      </c>
      <c r="E331" s="199" t="s">
        <v>1171</v>
      </c>
      <c r="F331" s="199" t="s">
        <v>1181</v>
      </c>
      <c r="G331" s="199" t="s">
        <v>1182</v>
      </c>
      <c r="H331" s="199" t="s">
        <v>330</v>
      </c>
      <c r="I331" s="199" t="s">
        <v>1334</v>
      </c>
      <c r="J331" s="199" t="s">
        <v>1835</v>
      </c>
      <c r="K331" s="202">
        <v>0.25</v>
      </c>
      <c r="L331" s="203">
        <v>40</v>
      </c>
    </row>
    <row r="332" spans="2:12">
      <c r="B332" s="199" t="s">
        <v>1808</v>
      </c>
      <c r="C332" s="199" t="s">
        <v>1807</v>
      </c>
      <c r="D332" s="199" t="s">
        <v>1828</v>
      </c>
      <c r="E332" s="199" t="s">
        <v>1171</v>
      </c>
      <c r="F332" s="199" t="s">
        <v>1181</v>
      </c>
      <c r="G332" s="199" t="s">
        <v>1182</v>
      </c>
      <c r="H332" s="199" t="s">
        <v>330</v>
      </c>
      <c r="I332" s="199" t="s">
        <v>1334</v>
      </c>
      <c r="J332" s="199" t="s">
        <v>1840</v>
      </c>
      <c r="K332" s="203"/>
      <c r="L332" s="203">
        <v>7</v>
      </c>
    </row>
    <row r="333" spans="2:12">
      <c r="B333" s="199" t="s">
        <v>1808</v>
      </c>
      <c r="C333" s="199" t="s">
        <v>1807</v>
      </c>
      <c r="D333" s="199" t="s">
        <v>1828</v>
      </c>
      <c r="E333" s="199" t="s">
        <v>1171</v>
      </c>
      <c r="F333" s="199" t="s">
        <v>1181</v>
      </c>
      <c r="G333" s="199" t="s">
        <v>1182</v>
      </c>
      <c r="H333" s="199" t="s">
        <v>328</v>
      </c>
      <c r="I333" s="199" t="s">
        <v>1335</v>
      </c>
      <c r="J333" s="199" t="s">
        <v>1835</v>
      </c>
      <c r="K333" s="202">
        <v>14.58</v>
      </c>
      <c r="L333" s="203">
        <v>1991</v>
      </c>
    </row>
    <row r="334" spans="2:12">
      <c r="B334" s="199" t="s">
        <v>1808</v>
      </c>
      <c r="C334" s="199" t="s">
        <v>1807</v>
      </c>
      <c r="D334" s="199" t="s">
        <v>1828</v>
      </c>
      <c r="E334" s="199" t="s">
        <v>1171</v>
      </c>
      <c r="F334" s="199" t="s">
        <v>1181</v>
      </c>
      <c r="G334" s="199" t="s">
        <v>1182</v>
      </c>
      <c r="H334" s="199" t="s">
        <v>328</v>
      </c>
      <c r="I334" s="199" t="s">
        <v>1335</v>
      </c>
      <c r="J334" s="199" t="s">
        <v>1840</v>
      </c>
      <c r="K334" s="203"/>
      <c r="L334" s="203">
        <v>7</v>
      </c>
    </row>
    <row r="335" spans="2:12">
      <c r="B335" s="199" t="s">
        <v>1808</v>
      </c>
      <c r="C335" s="199" t="s">
        <v>1807</v>
      </c>
      <c r="D335" s="199" t="s">
        <v>1828</v>
      </c>
      <c r="E335" s="199" t="s">
        <v>1171</v>
      </c>
      <c r="F335" s="199" t="s">
        <v>1181</v>
      </c>
      <c r="G335" s="199" t="s">
        <v>1182</v>
      </c>
      <c r="H335" s="199" t="s">
        <v>326</v>
      </c>
      <c r="I335" s="199" t="s">
        <v>1183</v>
      </c>
      <c r="J335" s="199" t="s">
        <v>1839</v>
      </c>
      <c r="K335" s="203"/>
      <c r="L335" s="203">
        <v>6</v>
      </c>
    </row>
    <row r="336" spans="2:12">
      <c r="B336" s="199" t="s">
        <v>1808</v>
      </c>
      <c r="C336" s="199" t="s">
        <v>1807</v>
      </c>
      <c r="D336" s="199" t="s">
        <v>1828</v>
      </c>
      <c r="E336" s="199" t="s">
        <v>1171</v>
      </c>
      <c r="F336" s="199" t="s">
        <v>1181</v>
      </c>
      <c r="G336" s="199" t="s">
        <v>1182</v>
      </c>
      <c r="H336" s="199" t="s">
        <v>326</v>
      </c>
      <c r="I336" s="199" t="s">
        <v>1183</v>
      </c>
      <c r="J336" s="199" t="s">
        <v>1835</v>
      </c>
      <c r="K336" s="202">
        <v>0.53</v>
      </c>
      <c r="L336" s="203">
        <v>78</v>
      </c>
    </row>
    <row r="337" spans="2:12">
      <c r="B337" s="199" t="s">
        <v>1808</v>
      </c>
      <c r="C337" s="199" t="s">
        <v>1807</v>
      </c>
      <c r="D337" s="199" t="s">
        <v>1828</v>
      </c>
      <c r="E337" s="199" t="s">
        <v>1171</v>
      </c>
      <c r="F337" s="199" t="s">
        <v>1181</v>
      </c>
      <c r="G337" s="199" t="s">
        <v>1182</v>
      </c>
      <c r="H337" s="199" t="s">
        <v>326</v>
      </c>
      <c r="I337" s="199" t="s">
        <v>1183</v>
      </c>
      <c r="J337" s="199" t="s">
        <v>1840</v>
      </c>
      <c r="K337" s="202">
        <v>0.01</v>
      </c>
      <c r="L337" s="203">
        <v>8</v>
      </c>
    </row>
    <row r="338" spans="2:12">
      <c r="B338" s="199" t="s">
        <v>1808</v>
      </c>
      <c r="C338" s="199" t="s">
        <v>1807</v>
      </c>
      <c r="D338" s="199" t="s">
        <v>1828</v>
      </c>
      <c r="E338" s="199" t="s">
        <v>1171</v>
      </c>
      <c r="F338" s="199" t="s">
        <v>1181</v>
      </c>
      <c r="G338" s="199" t="s">
        <v>1182</v>
      </c>
      <c r="H338" s="199" t="s">
        <v>1064</v>
      </c>
      <c r="I338" s="199" t="s">
        <v>1336</v>
      </c>
      <c r="J338" s="199" t="s">
        <v>1835</v>
      </c>
      <c r="K338" s="202">
        <v>0.19</v>
      </c>
      <c r="L338" s="203">
        <v>27</v>
      </c>
    </row>
    <row r="339" spans="2:12">
      <c r="B339" s="199" t="s">
        <v>1808</v>
      </c>
      <c r="C339" s="199" t="s">
        <v>1807</v>
      </c>
      <c r="D339" s="199" t="s">
        <v>1828</v>
      </c>
      <c r="E339" s="199" t="s">
        <v>1171</v>
      </c>
      <c r="F339" s="199" t="s">
        <v>1181</v>
      </c>
      <c r="G339" s="199" t="s">
        <v>1182</v>
      </c>
      <c r="H339" s="199" t="s">
        <v>1064</v>
      </c>
      <c r="I339" s="199" t="s">
        <v>1336</v>
      </c>
      <c r="J339" s="199" t="s">
        <v>1840</v>
      </c>
      <c r="K339" s="203"/>
      <c r="L339" s="203">
        <v>5</v>
      </c>
    </row>
    <row r="340" spans="2:12">
      <c r="B340" s="199" t="s">
        <v>1808</v>
      </c>
      <c r="C340" s="199" t="s">
        <v>1807</v>
      </c>
      <c r="D340" s="199" t="s">
        <v>1828</v>
      </c>
      <c r="E340" s="199" t="s">
        <v>1171</v>
      </c>
      <c r="F340" s="199" t="s">
        <v>1181</v>
      </c>
      <c r="G340" s="199" t="s">
        <v>1182</v>
      </c>
      <c r="H340" s="199" t="s">
        <v>1062</v>
      </c>
      <c r="I340" s="199" t="s">
        <v>1337</v>
      </c>
      <c r="J340" s="199" t="s">
        <v>1835</v>
      </c>
      <c r="K340" s="202">
        <v>0.3</v>
      </c>
      <c r="L340" s="203">
        <v>40</v>
      </c>
    </row>
    <row r="341" spans="2:12">
      <c r="B341" s="199" t="s">
        <v>1808</v>
      </c>
      <c r="C341" s="199" t="s">
        <v>1807</v>
      </c>
      <c r="D341" s="199" t="s">
        <v>1828</v>
      </c>
      <c r="E341" s="199" t="s">
        <v>1171</v>
      </c>
      <c r="F341" s="199" t="s">
        <v>1181</v>
      </c>
      <c r="G341" s="199" t="s">
        <v>1182</v>
      </c>
      <c r="H341" s="199" t="s">
        <v>1062</v>
      </c>
      <c r="I341" s="199" t="s">
        <v>1337</v>
      </c>
      <c r="J341" s="199" t="s">
        <v>1840</v>
      </c>
      <c r="K341" s="203"/>
      <c r="L341" s="203">
        <v>3</v>
      </c>
    </row>
    <row r="342" spans="2:12">
      <c r="B342" s="199" t="s">
        <v>1808</v>
      </c>
      <c r="C342" s="199" t="s">
        <v>1807</v>
      </c>
      <c r="D342" s="199" t="s">
        <v>1828</v>
      </c>
      <c r="E342" s="199" t="s">
        <v>1171</v>
      </c>
      <c r="F342" s="199" t="s">
        <v>1181</v>
      </c>
      <c r="G342" s="199" t="s">
        <v>1182</v>
      </c>
      <c r="H342" s="199" t="s">
        <v>1058</v>
      </c>
      <c r="I342" s="199" t="s">
        <v>1338</v>
      </c>
      <c r="J342" s="199" t="s">
        <v>1835</v>
      </c>
      <c r="K342" s="202">
        <v>0.18</v>
      </c>
      <c r="L342" s="203">
        <v>25</v>
      </c>
    </row>
    <row r="343" spans="2:12">
      <c r="B343" s="199" t="s">
        <v>1808</v>
      </c>
      <c r="C343" s="199" t="s">
        <v>1807</v>
      </c>
      <c r="D343" s="199" t="s">
        <v>1828</v>
      </c>
      <c r="E343" s="199" t="s">
        <v>1171</v>
      </c>
      <c r="F343" s="199" t="s">
        <v>1181</v>
      </c>
      <c r="G343" s="199" t="s">
        <v>1182</v>
      </c>
      <c r="H343" s="199" t="s">
        <v>1058</v>
      </c>
      <c r="I343" s="199" t="s">
        <v>1338</v>
      </c>
      <c r="J343" s="199" t="s">
        <v>1840</v>
      </c>
      <c r="K343" s="203"/>
      <c r="L343" s="203">
        <v>5</v>
      </c>
    </row>
    <row r="344" spans="2:12">
      <c r="B344" s="199" t="s">
        <v>1808</v>
      </c>
      <c r="C344" s="199" t="s">
        <v>1807</v>
      </c>
      <c r="D344" s="199" t="s">
        <v>1828</v>
      </c>
      <c r="E344" s="199" t="s">
        <v>1171</v>
      </c>
      <c r="F344" s="199" t="s">
        <v>1894</v>
      </c>
      <c r="G344" s="199" t="s">
        <v>1182</v>
      </c>
      <c r="H344" s="199" t="s">
        <v>1068</v>
      </c>
      <c r="I344" s="199" t="s">
        <v>1893</v>
      </c>
      <c r="J344" s="199" t="s">
        <v>1851</v>
      </c>
      <c r="K344" s="202">
        <v>0.01</v>
      </c>
      <c r="L344" s="203">
        <v>5</v>
      </c>
    </row>
    <row r="345" spans="2:12">
      <c r="B345" s="199" t="s">
        <v>1808</v>
      </c>
      <c r="C345" s="199" t="s">
        <v>1807</v>
      </c>
      <c r="D345" s="199" t="s">
        <v>1828</v>
      </c>
      <c r="E345" s="199" t="s">
        <v>1171</v>
      </c>
      <c r="F345" s="199" t="s">
        <v>1894</v>
      </c>
      <c r="G345" s="199" t="s">
        <v>1182</v>
      </c>
      <c r="H345" s="199" t="s">
        <v>1068</v>
      </c>
      <c r="I345" s="199" t="s">
        <v>1893</v>
      </c>
      <c r="J345" s="199" t="s">
        <v>1835</v>
      </c>
      <c r="K345" s="202">
        <v>0.24</v>
      </c>
      <c r="L345" s="203">
        <v>58</v>
      </c>
    </row>
    <row r="346" spans="2:12">
      <c r="B346" s="199" t="s">
        <v>1808</v>
      </c>
      <c r="C346" s="199" t="s">
        <v>1807</v>
      </c>
      <c r="D346" s="199" t="s">
        <v>1828</v>
      </c>
      <c r="E346" s="199" t="s">
        <v>1171</v>
      </c>
      <c r="F346" s="199" t="s">
        <v>1894</v>
      </c>
      <c r="G346" s="199" t="s">
        <v>1182</v>
      </c>
      <c r="H346" s="199" t="s">
        <v>333</v>
      </c>
      <c r="I346" s="199" t="s">
        <v>1185</v>
      </c>
      <c r="J346" s="199" t="s">
        <v>1851</v>
      </c>
      <c r="K346" s="203"/>
      <c r="L346" s="203">
        <v>1</v>
      </c>
    </row>
    <row r="347" spans="2:12">
      <c r="B347" s="199" t="s">
        <v>1808</v>
      </c>
      <c r="C347" s="199" t="s">
        <v>1807</v>
      </c>
      <c r="D347" s="199" t="s">
        <v>1828</v>
      </c>
      <c r="E347" s="199" t="s">
        <v>1171</v>
      </c>
      <c r="F347" s="199" t="s">
        <v>1894</v>
      </c>
      <c r="G347" s="199" t="s">
        <v>1182</v>
      </c>
      <c r="H347" s="199" t="s">
        <v>1066</v>
      </c>
      <c r="I347" s="199" t="s">
        <v>1332</v>
      </c>
      <c r="J347" s="199" t="s">
        <v>1851</v>
      </c>
      <c r="K347" s="202">
        <v>0.01</v>
      </c>
      <c r="L347" s="203">
        <v>6</v>
      </c>
    </row>
    <row r="348" spans="2:12">
      <c r="B348" s="199" t="s">
        <v>1808</v>
      </c>
      <c r="C348" s="199" t="s">
        <v>1807</v>
      </c>
      <c r="D348" s="199" t="s">
        <v>1828</v>
      </c>
      <c r="E348" s="199" t="s">
        <v>1171</v>
      </c>
      <c r="F348" s="199" t="s">
        <v>1894</v>
      </c>
      <c r="G348" s="199" t="s">
        <v>1182</v>
      </c>
      <c r="H348" s="199" t="s">
        <v>1066</v>
      </c>
      <c r="I348" s="199" t="s">
        <v>1332</v>
      </c>
      <c r="J348" s="199" t="s">
        <v>1835</v>
      </c>
      <c r="K348" s="202">
        <v>0.49</v>
      </c>
      <c r="L348" s="203">
        <v>111</v>
      </c>
    </row>
    <row r="349" spans="2:12">
      <c r="B349" s="199" t="s">
        <v>1808</v>
      </c>
      <c r="C349" s="199" t="s">
        <v>1807</v>
      </c>
      <c r="D349" s="199" t="s">
        <v>1828</v>
      </c>
      <c r="E349" s="199" t="s">
        <v>1171</v>
      </c>
      <c r="F349" s="199" t="s">
        <v>1894</v>
      </c>
      <c r="G349" s="199" t="s">
        <v>1182</v>
      </c>
      <c r="H349" s="199" t="s">
        <v>1060</v>
      </c>
      <c r="I349" s="199" t="s">
        <v>1333</v>
      </c>
      <c r="J349" s="199" t="s">
        <v>1851</v>
      </c>
      <c r="K349" s="202">
        <v>0.05</v>
      </c>
      <c r="L349" s="203">
        <v>24</v>
      </c>
    </row>
    <row r="350" spans="2:12">
      <c r="B350" s="199" t="s">
        <v>1808</v>
      </c>
      <c r="C350" s="199" t="s">
        <v>1807</v>
      </c>
      <c r="D350" s="199" t="s">
        <v>1828</v>
      </c>
      <c r="E350" s="199" t="s">
        <v>1171</v>
      </c>
      <c r="F350" s="199" t="s">
        <v>1894</v>
      </c>
      <c r="G350" s="199" t="s">
        <v>1182</v>
      </c>
      <c r="H350" s="199" t="s">
        <v>1060</v>
      </c>
      <c r="I350" s="199" t="s">
        <v>1333</v>
      </c>
      <c r="J350" s="199" t="s">
        <v>1849</v>
      </c>
      <c r="K350" s="203"/>
      <c r="L350" s="203">
        <v>2</v>
      </c>
    </row>
    <row r="351" spans="2:12">
      <c r="B351" s="199" t="s">
        <v>1808</v>
      </c>
      <c r="C351" s="199" t="s">
        <v>1807</v>
      </c>
      <c r="D351" s="199" t="s">
        <v>1828</v>
      </c>
      <c r="E351" s="199" t="s">
        <v>1171</v>
      </c>
      <c r="F351" s="199" t="s">
        <v>1894</v>
      </c>
      <c r="G351" s="199" t="s">
        <v>1182</v>
      </c>
      <c r="H351" s="199" t="s">
        <v>1060</v>
      </c>
      <c r="I351" s="199" t="s">
        <v>1333</v>
      </c>
      <c r="J351" s="199" t="s">
        <v>1888</v>
      </c>
      <c r="K351" s="203"/>
      <c r="L351" s="203">
        <v>1</v>
      </c>
    </row>
    <row r="352" spans="2:12">
      <c r="B352" s="199" t="s">
        <v>1808</v>
      </c>
      <c r="C352" s="199" t="s">
        <v>1807</v>
      </c>
      <c r="D352" s="199" t="s">
        <v>1828</v>
      </c>
      <c r="E352" s="199" t="s">
        <v>1171</v>
      </c>
      <c r="F352" s="199" t="s">
        <v>1894</v>
      </c>
      <c r="G352" s="199" t="s">
        <v>1182</v>
      </c>
      <c r="H352" s="199" t="s">
        <v>1060</v>
      </c>
      <c r="I352" s="199" t="s">
        <v>1333</v>
      </c>
      <c r="J352" s="199" t="s">
        <v>1835</v>
      </c>
      <c r="K352" s="202">
        <v>0.4</v>
      </c>
      <c r="L352" s="203">
        <v>97</v>
      </c>
    </row>
    <row r="353" spans="2:12">
      <c r="B353" s="199" t="s">
        <v>1808</v>
      </c>
      <c r="C353" s="199" t="s">
        <v>1807</v>
      </c>
      <c r="D353" s="199" t="s">
        <v>1828</v>
      </c>
      <c r="E353" s="199" t="s">
        <v>1171</v>
      </c>
      <c r="F353" s="199" t="s">
        <v>1894</v>
      </c>
      <c r="G353" s="199" t="s">
        <v>1182</v>
      </c>
      <c r="H353" s="199" t="s">
        <v>330</v>
      </c>
      <c r="I353" s="199" t="s">
        <v>1334</v>
      </c>
      <c r="J353" s="199" t="s">
        <v>1851</v>
      </c>
      <c r="K353" s="202">
        <v>0.03</v>
      </c>
      <c r="L353" s="203">
        <v>25</v>
      </c>
    </row>
    <row r="354" spans="2:12">
      <c r="B354" s="199" t="s">
        <v>1808</v>
      </c>
      <c r="C354" s="199" t="s">
        <v>1807</v>
      </c>
      <c r="D354" s="199" t="s">
        <v>1828</v>
      </c>
      <c r="E354" s="199" t="s">
        <v>1171</v>
      </c>
      <c r="F354" s="199" t="s">
        <v>1894</v>
      </c>
      <c r="G354" s="199" t="s">
        <v>1182</v>
      </c>
      <c r="H354" s="199" t="s">
        <v>330</v>
      </c>
      <c r="I354" s="199" t="s">
        <v>1334</v>
      </c>
      <c r="J354" s="199" t="s">
        <v>1849</v>
      </c>
      <c r="K354" s="203"/>
      <c r="L354" s="203">
        <v>1</v>
      </c>
    </row>
    <row r="355" spans="2:12">
      <c r="B355" s="199" t="s">
        <v>1808</v>
      </c>
      <c r="C355" s="199" t="s">
        <v>1807</v>
      </c>
      <c r="D355" s="199" t="s">
        <v>1828</v>
      </c>
      <c r="E355" s="199" t="s">
        <v>1171</v>
      </c>
      <c r="F355" s="199" t="s">
        <v>1894</v>
      </c>
      <c r="G355" s="199" t="s">
        <v>1182</v>
      </c>
      <c r="H355" s="199" t="s">
        <v>330</v>
      </c>
      <c r="I355" s="199" t="s">
        <v>1334</v>
      </c>
      <c r="J355" s="199" t="s">
        <v>1835</v>
      </c>
      <c r="K355" s="202">
        <v>0.71</v>
      </c>
      <c r="L355" s="203">
        <v>167</v>
      </c>
    </row>
    <row r="356" spans="2:12">
      <c r="B356" s="199" t="s">
        <v>1808</v>
      </c>
      <c r="C356" s="199" t="s">
        <v>1807</v>
      </c>
      <c r="D356" s="199" t="s">
        <v>1828</v>
      </c>
      <c r="E356" s="199" t="s">
        <v>1171</v>
      </c>
      <c r="F356" s="199" t="s">
        <v>1894</v>
      </c>
      <c r="G356" s="199" t="s">
        <v>1182</v>
      </c>
      <c r="H356" s="199" t="s">
        <v>328</v>
      </c>
      <c r="I356" s="199" t="s">
        <v>1335</v>
      </c>
      <c r="J356" s="199" t="s">
        <v>1851</v>
      </c>
      <c r="K356" s="202">
        <v>0.02</v>
      </c>
      <c r="L356" s="203">
        <v>11</v>
      </c>
    </row>
    <row r="357" spans="2:12">
      <c r="B357" s="199" t="s">
        <v>1808</v>
      </c>
      <c r="C357" s="199" t="s">
        <v>1807</v>
      </c>
      <c r="D357" s="199" t="s">
        <v>1828</v>
      </c>
      <c r="E357" s="199" t="s">
        <v>1171</v>
      </c>
      <c r="F357" s="199" t="s">
        <v>1894</v>
      </c>
      <c r="G357" s="199" t="s">
        <v>1182</v>
      </c>
      <c r="H357" s="199" t="s">
        <v>328</v>
      </c>
      <c r="I357" s="199" t="s">
        <v>1335</v>
      </c>
      <c r="J357" s="199" t="s">
        <v>1849</v>
      </c>
      <c r="K357" s="203"/>
      <c r="L357" s="203">
        <v>1</v>
      </c>
    </row>
    <row r="358" spans="2:12">
      <c r="B358" s="199" t="s">
        <v>1808</v>
      </c>
      <c r="C358" s="199" t="s">
        <v>1807</v>
      </c>
      <c r="D358" s="199" t="s">
        <v>1828</v>
      </c>
      <c r="E358" s="199" t="s">
        <v>1171</v>
      </c>
      <c r="F358" s="199" t="s">
        <v>1894</v>
      </c>
      <c r="G358" s="199" t="s">
        <v>1182</v>
      </c>
      <c r="H358" s="199" t="s">
        <v>328</v>
      </c>
      <c r="I358" s="199" t="s">
        <v>1335</v>
      </c>
      <c r="J358" s="199" t="s">
        <v>1835</v>
      </c>
      <c r="K358" s="202">
        <v>0.82</v>
      </c>
      <c r="L358" s="203">
        <v>205</v>
      </c>
    </row>
    <row r="359" spans="2:12">
      <c r="B359" s="199" t="s">
        <v>1808</v>
      </c>
      <c r="C359" s="199" t="s">
        <v>1807</v>
      </c>
      <c r="D359" s="199" t="s">
        <v>1828</v>
      </c>
      <c r="E359" s="199" t="s">
        <v>1171</v>
      </c>
      <c r="F359" s="199" t="s">
        <v>1894</v>
      </c>
      <c r="G359" s="199" t="s">
        <v>1182</v>
      </c>
      <c r="H359" s="199" t="s">
        <v>326</v>
      </c>
      <c r="I359" s="199" t="s">
        <v>1183</v>
      </c>
      <c r="J359" s="199" t="s">
        <v>1851</v>
      </c>
      <c r="K359" s="203"/>
      <c r="L359" s="203">
        <v>2</v>
      </c>
    </row>
    <row r="360" spans="2:12">
      <c r="B360" s="199" t="s">
        <v>1808</v>
      </c>
      <c r="C360" s="199" t="s">
        <v>1807</v>
      </c>
      <c r="D360" s="199" t="s">
        <v>1828</v>
      </c>
      <c r="E360" s="199" t="s">
        <v>1171</v>
      </c>
      <c r="F360" s="199" t="s">
        <v>1894</v>
      </c>
      <c r="G360" s="199" t="s">
        <v>1182</v>
      </c>
      <c r="H360" s="199" t="s">
        <v>326</v>
      </c>
      <c r="I360" s="199" t="s">
        <v>1183</v>
      </c>
      <c r="J360" s="199" t="s">
        <v>1835</v>
      </c>
      <c r="K360" s="202">
        <v>0.47</v>
      </c>
      <c r="L360" s="203">
        <v>112</v>
      </c>
    </row>
    <row r="361" spans="2:12">
      <c r="B361" s="199" t="s">
        <v>1808</v>
      </c>
      <c r="C361" s="199" t="s">
        <v>1807</v>
      </c>
      <c r="D361" s="199" t="s">
        <v>1828</v>
      </c>
      <c r="E361" s="199" t="s">
        <v>1171</v>
      </c>
      <c r="F361" s="199" t="s">
        <v>1894</v>
      </c>
      <c r="G361" s="199" t="s">
        <v>1182</v>
      </c>
      <c r="H361" s="199" t="s">
        <v>326</v>
      </c>
      <c r="I361" s="199" t="s">
        <v>1183</v>
      </c>
      <c r="J361" s="199" t="s">
        <v>1890</v>
      </c>
      <c r="K361" s="203"/>
      <c r="L361" s="203">
        <v>1</v>
      </c>
    </row>
    <row r="362" spans="2:12">
      <c r="B362" s="199" t="s">
        <v>1808</v>
      </c>
      <c r="C362" s="199" t="s">
        <v>1807</v>
      </c>
      <c r="D362" s="199" t="s">
        <v>1828</v>
      </c>
      <c r="E362" s="199" t="s">
        <v>1171</v>
      </c>
      <c r="F362" s="199" t="s">
        <v>1894</v>
      </c>
      <c r="G362" s="199" t="s">
        <v>1182</v>
      </c>
      <c r="H362" s="199" t="s">
        <v>1064</v>
      </c>
      <c r="I362" s="199" t="s">
        <v>1336</v>
      </c>
      <c r="J362" s="199" t="s">
        <v>1851</v>
      </c>
      <c r="K362" s="202">
        <v>0.01</v>
      </c>
      <c r="L362" s="203">
        <v>7</v>
      </c>
    </row>
    <row r="363" spans="2:12">
      <c r="B363" s="199" t="s">
        <v>1808</v>
      </c>
      <c r="C363" s="199" t="s">
        <v>1807</v>
      </c>
      <c r="D363" s="199" t="s">
        <v>1828</v>
      </c>
      <c r="E363" s="199" t="s">
        <v>1171</v>
      </c>
      <c r="F363" s="199" t="s">
        <v>1894</v>
      </c>
      <c r="G363" s="199" t="s">
        <v>1182</v>
      </c>
      <c r="H363" s="199" t="s">
        <v>1064</v>
      </c>
      <c r="I363" s="199" t="s">
        <v>1336</v>
      </c>
      <c r="J363" s="199" t="s">
        <v>1835</v>
      </c>
      <c r="K363" s="202">
        <v>0.24</v>
      </c>
      <c r="L363" s="203">
        <v>56</v>
      </c>
    </row>
    <row r="364" spans="2:12">
      <c r="B364" s="199" t="s">
        <v>1808</v>
      </c>
      <c r="C364" s="199" t="s">
        <v>1807</v>
      </c>
      <c r="D364" s="199" t="s">
        <v>1828</v>
      </c>
      <c r="E364" s="199" t="s">
        <v>1171</v>
      </c>
      <c r="F364" s="199" t="s">
        <v>1894</v>
      </c>
      <c r="G364" s="199" t="s">
        <v>1182</v>
      </c>
      <c r="H364" s="199" t="s">
        <v>1062</v>
      </c>
      <c r="I364" s="199" t="s">
        <v>1337</v>
      </c>
      <c r="J364" s="199" t="s">
        <v>1851</v>
      </c>
      <c r="K364" s="203"/>
      <c r="L364" s="203">
        <v>3</v>
      </c>
    </row>
    <row r="365" spans="2:12">
      <c r="B365" s="199" t="s">
        <v>1808</v>
      </c>
      <c r="C365" s="199" t="s">
        <v>1807</v>
      </c>
      <c r="D365" s="199" t="s">
        <v>1828</v>
      </c>
      <c r="E365" s="199" t="s">
        <v>1171</v>
      </c>
      <c r="F365" s="199" t="s">
        <v>1894</v>
      </c>
      <c r="G365" s="199" t="s">
        <v>1182</v>
      </c>
      <c r="H365" s="199" t="s">
        <v>1062</v>
      </c>
      <c r="I365" s="199" t="s">
        <v>1337</v>
      </c>
      <c r="J365" s="199" t="s">
        <v>1835</v>
      </c>
      <c r="K365" s="202">
        <v>0.2</v>
      </c>
      <c r="L365" s="203">
        <v>54</v>
      </c>
    </row>
    <row r="366" spans="2:12">
      <c r="B366" s="199" t="s">
        <v>1808</v>
      </c>
      <c r="C366" s="199" t="s">
        <v>1807</v>
      </c>
      <c r="D366" s="199" t="s">
        <v>1828</v>
      </c>
      <c r="E366" s="199" t="s">
        <v>1171</v>
      </c>
      <c r="F366" s="199" t="s">
        <v>1894</v>
      </c>
      <c r="G366" s="199" t="s">
        <v>1182</v>
      </c>
      <c r="H366" s="199" t="s">
        <v>1058</v>
      </c>
      <c r="I366" s="199" t="s">
        <v>1338</v>
      </c>
      <c r="J366" s="199" t="s">
        <v>1851</v>
      </c>
      <c r="K366" s="202">
        <v>0.01</v>
      </c>
      <c r="L366" s="203">
        <v>6</v>
      </c>
    </row>
    <row r="367" spans="2:12">
      <c r="B367" s="199" t="s">
        <v>1808</v>
      </c>
      <c r="C367" s="199" t="s">
        <v>1807</v>
      </c>
      <c r="D367" s="199" t="s">
        <v>1828</v>
      </c>
      <c r="E367" s="199" t="s">
        <v>1171</v>
      </c>
      <c r="F367" s="199" t="s">
        <v>1894</v>
      </c>
      <c r="G367" s="199" t="s">
        <v>1182</v>
      </c>
      <c r="H367" s="199" t="s">
        <v>1058</v>
      </c>
      <c r="I367" s="199" t="s">
        <v>1338</v>
      </c>
      <c r="J367" s="199" t="s">
        <v>1835</v>
      </c>
      <c r="K367" s="202">
        <v>0.18</v>
      </c>
      <c r="L367" s="203">
        <v>45</v>
      </c>
    </row>
    <row r="368" spans="2:12">
      <c r="B368" s="199" t="s">
        <v>1808</v>
      </c>
      <c r="C368" s="199" t="s">
        <v>1807</v>
      </c>
      <c r="D368" s="199" t="s">
        <v>1828</v>
      </c>
      <c r="E368" s="199" t="s">
        <v>1171</v>
      </c>
      <c r="F368" s="199" t="s">
        <v>1895</v>
      </c>
      <c r="G368" s="199" t="s">
        <v>1185</v>
      </c>
      <c r="H368" s="199" t="s">
        <v>333</v>
      </c>
      <c r="I368" s="199" t="s">
        <v>1185</v>
      </c>
      <c r="J368" s="199" t="s">
        <v>1840</v>
      </c>
      <c r="K368" s="203"/>
      <c r="L368" s="203">
        <v>5</v>
      </c>
    </row>
    <row r="369" spans="2:12">
      <c r="B369" s="199" t="s">
        <v>1808</v>
      </c>
      <c r="C369" s="199" t="s">
        <v>1807</v>
      </c>
      <c r="D369" s="199" t="s">
        <v>1828</v>
      </c>
      <c r="E369" s="199" t="s">
        <v>1171</v>
      </c>
      <c r="F369" s="199" t="s">
        <v>1896</v>
      </c>
      <c r="G369" s="199" t="s">
        <v>1896</v>
      </c>
      <c r="H369" s="199" t="s">
        <v>330</v>
      </c>
      <c r="I369" s="199" t="s">
        <v>1334</v>
      </c>
      <c r="J369" s="199" t="s">
        <v>1851</v>
      </c>
      <c r="K369" s="202">
        <v>0.02</v>
      </c>
      <c r="L369" s="203">
        <v>9</v>
      </c>
    </row>
    <row r="370" spans="2:12">
      <c r="B370" s="199" t="s">
        <v>1808</v>
      </c>
      <c r="C370" s="199" t="s">
        <v>1807</v>
      </c>
      <c r="D370" s="199" t="s">
        <v>1828</v>
      </c>
      <c r="E370" s="199" t="s">
        <v>1186</v>
      </c>
      <c r="F370" s="199" t="s">
        <v>1187</v>
      </c>
      <c r="G370" s="199" t="s">
        <v>1188</v>
      </c>
      <c r="H370" s="199" t="s">
        <v>521</v>
      </c>
      <c r="I370" s="199" t="s">
        <v>1189</v>
      </c>
      <c r="J370" s="199" t="s">
        <v>1851</v>
      </c>
      <c r="K370" s="202">
        <v>0.03</v>
      </c>
      <c r="L370" s="203">
        <v>20</v>
      </c>
    </row>
    <row r="371" spans="2:12">
      <c r="B371" s="199" t="s">
        <v>1808</v>
      </c>
      <c r="C371" s="199" t="s">
        <v>1807</v>
      </c>
      <c r="D371" s="199" t="s">
        <v>1828</v>
      </c>
      <c r="E371" s="199" t="s">
        <v>1186</v>
      </c>
      <c r="F371" s="199" t="s">
        <v>1187</v>
      </c>
      <c r="G371" s="199" t="s">
        <v>1188</v>
      </c>
      <c r="H371" s="199" t="s">
        <v>521</v>
      </c>
      <c r="I371" s="199" t="s">
        <v>1189</v>
      </c>
      <c r="J371" s="199" t="s">
        <v>1867</v>
      </c>
      <c r="K371" s="203"/>
      <c r="L371" s="203">
        <v>1</v>
      </c>
    </row>
    <row r="372" spans="2:12">
      <c r="B372" s="199" t="s">
        <v>1808</v>
      </c>
      <c r="C372" s="199" t="s">
        <v>1807</v>
      </c>
      <c r="D372" s="199" t="s">
        <v>1828</v>
      </c>
      <c r="E372" s="199" t="s">
        <v>1186</v>
      </c>
      <c r="F372" s="199" t="s">
        <v>1187</v>
      </c>
      <c r="G372" s="199" t="s">
        <v>1188</v>
      </c>
      <c r="H372" s="199" t="s">
        <v>521</v>
      </c>
      <c r="I372" s="199" t="s">
        <v>1189</v>
      </c>
      <c r="J372" s="199" t="s">
        <v>1839</v>
      </c>
      <c r="K372" s="203"/>
      <c r="L372" s="203">
        <v>5</v>
      </c>
    </row>
    <row r="373" spans="2:12">
      <c r="B373" s="199" t="s">
        <v>1808</v>
      </c>
      <c r="C373" s="199" t="s">
        <v>1807</v>
      </c>
      <c r="D373" s="199" t="s">
        <v>1828</v>
      </c>
      <c r="E373" s="199" t="s">
        <v>1186</v>
      </c>
      <c r="F373" s="199" t="s">
        <v>1187</v>
      </c>
      <c r="G373" s="199" t="s">
        <v>1188</v>
      </c>
      <c r="H373" s="199" t="s">
        <v>521</v>
      </c>
      <c r="I373" s="199" t="s">
        <v>1189</v>
      </c>
      <c r="J373" s="199" t="s">
        <v>1835</v>
      </c>
      <c r="K373" s="202">
        <v>2.42</v>
      </c>
      <c r="L373" s="203">
        <v>425</v>
      </c>
    </row>
    <row r="374" spans="2:12">
      <c r="B374" s="199" t="s">
        <v>1808</v>
      </c>
      <c r="C374" s="199" t="s">
        <v>1807</v>
      </c>
      <c r="D374" s="199" t="s">
        <v>1828</v>
      </c>
      <c r="E374" s="199" t="s">
        <v>1186</v>
      </c>
      <c r="F374" s="199" t="s">
        <v>1187</v>
      </c>
      <c r="G374" s="199" t="s">
        <v>1188</v>
      </c>
      <c r="H374" s="199" t="s">
        <v>521</v>
      </c>
      <c r="I374" s="199" t="s">
        <v>1189</v>
      </c>
      <c r="J374" s="199" t="s">
        <v>1889</v>
      </c>
      <c r="K374" s="202">
        <v>0.02</v>
      </c>
      <c r="L374" s="203">
        <v>1</v>
      </c>
    </row>
    <row r="375" spans="2:12">
      <c r="B375" s="199" t="s">
        <v>1808</v>
      </c>
      <c r="C375" s="199" t="s">
        <v>1807</v>
      </c>
      <c r="D375" s="199" t="s">
        <v>1828</v>
      </c>
      <c r="E375" s="199" t="s">
        <v>1186</v>
      </c>
      <c r="F375" s="199" t="s">
        <v>1187</v>
      </c>
      <c r="G375" s="199" t="s">
        <v>1188</v>
      </c>
      <c r="H375" s="199" t="s">
        <v>521</v>
      </c>
      <c r="I375" s="199" t="s">
        <v>1189</v>
      </c>
      <c r="J375" s="199" t="s">
        <v>1840</v>
      </c>
      <c r="K375" s="202">
        <v>0.02</v>
      </c>
      <c r="L375" s="203">
        <v>24</v>
      </c>
    </row>
    <row r="376" spans="2:12">
      <c r="B376" s="199" t="s">
        <v>1808</v>
      </c>
      <c r="C376" s="199" t="s">
        <v>1807</v>
      </c>
      <c r="D376" s="199" t="s">
        <v>1828</v>
      </c>
      <c r="E376" s="199" t="s">
        <v>1186</v>
      </c>
      <c r="F376" s="199" t="s">
        <v>1187</v>
      </c>
      <c r="G376" s="199" t="s">
        <v>1188</v>
      </c>
      <c r="H376" s="199" t="s">
        <v>511</v>
      </c>
      <c r="I376" s="199" t="s">
        <v>1190</v>
      </c>
      <c r="J376" s="199" t="s">
        <v>1851</v>
      </c>
      <c r="K376" s="202">
        <v>0.02</v>
      </c>
      <c r="L376" s="203">
        <v>12</v>
      </c>
    </row>
    <row r="377" spans="2:12">
      <c r="B377" s="199" t="s">
        <v>1808</v>
      </c>
      <c r="C377" s="199" t="s">
        <v>1807</v>
      </c>
      <c r="D377" s="199" t="s">
        <v>1828</v>
      </c>
      <c r="E377" s="199" t="s">
        <v>1186</v>
      </c>
      <c r="F377" s="199" t="s">
        <v>1187</v>
      </c>
      <c r="G377" s="199" t="s">
        <v>1188</v>
      </c>
      <c r="H377" s="199" t="s">
        <v>511</v>
      </c>
      <c r="I377" s="199" t="s">
        <v>1190</v>
      </c>
      <c r="J377" s="199" t="s">
        <v>1891</v>
      </c>
      <c r="K377" s="202">
        <v>0.01</v>
      </c>
      <c r="L377" s="203">
        <v>1</v>
      </c>
    </row>
    <row r="378" spans="2:12">
      <c r="B378" s="199" t="s">
        <v>1808</v>
      </c>
      <c r="C378" s="199" t="s">
        <v>1807</v>
      </c>
      <c r="D378" s="199" t="s">
        <v>1828</v>
      </c>
      <c r="E378" s="199" t="s">
        <v>1186</v>
      </c>
      <c r="F378" s="199" t="s">
        <v>1187</v>
      </c>
      <c r="G378" s="199" t="s">
        <v>1188</v>
      </c>
      <c r="H378" s="199" t="s">
        <v>511</v>
      </c>
      <c r="I378" s="199" t="s">
        <v>1190</v>
      </c>
      <c r="J378" s="199" t="s">
        <v>1888</v>
      </c>
      <c r="K378" s="203"/>
      <c r="L378" s="203">
        <v>1</v>
      </c>
    </row>
    <row r="379" spans="2:12">
      <c r="B379" s="199" t="s">
        <v>1808</v>
      </c>
      <c r="C379" s="199" t="s">
        <v>1807</v>
      </c>
      <c r="D379" s="199" t="s">
        <v>1828</v>
      </c>
      <c r="E379" s="199" t="s">
        <v>1186</v>
      </c>
      <c r="F379" s="199" t="s">
        <v>1187</v>
      </c>
      <c r="G379" s="199" t="s">
        <v>1188</v>
      </c>
      <c r="H379" s="199" t="s">
        <v>511</v>
      </c>
      <c r="I379" s="199" t="s">
        <v>1190</v>
      </c>
      <c r="J379" s="199" t="s">
        <v>1867</v>
      </c>
      <c r="K379" s="203"/>
      <c r="L379" s="203">
        <v>4</v>
      </c>
    </row>
    <row r="380" spans="2:12">
      <c r="B380" s="199" t="s">
        <v>1808</v>
      </c>
      <c r="C380" s="199" t="s">
        <v>1807</v>
      </c>
      <c r="D380" s="199" t="s">
        <v>1828</v>
      </c>
      <c r="E380" s="199" t="s">
        <v>1186</v>
      </c>
      <c r="F380" s="199" t="s">
        <v>1187</v>
      </c>
      <c r="G380" s="199" t="s">
        <v>1188</v>
      </c>
      <c r="H380" s="199" t="s">
        <v>511</v>
      </c>
      <c r="I380" s="199" t="s">
        <v>1190</v>
      </c>
      <c r="J380" s="199" t="s">
        <v>1839</v>
      </c>
      <c r="K380" s="203"/>
      <c r="L380" s="203">
        <v>11</v>
      </c>
    </row>
    <row r="381" spans="2:12">
      <c r="B381" s="199" t="s">
        <v>1808</v>
      </c>
      <c r="C381" s="199" t="s">
        <v>1807</v>
      </c>
      <c r="D381" s="199" t="s">
        <v>1828</v>
      </c>
      <c r="E381" s="199" t="s">
        <v>1186</v>
      </c>
      <c r="F381" s="199" t="s">
        <v>1187</v>
      </c>
      <c r="G381" s="199" t="s">
        <v>1188</v>
      </c>
      <c r="H381" s="199" t="s">
        <v>511</v>
      </c>
      <c r="I381" s="199" t="s">
        <v>1190</v>
      </c>
      <c r="J381" s="199" t="s">
        <v>1835</v>
      </c>
      <c r="K381" s="202">
        <v>1.65</v>
      </c>
      <c r="L381" s="203">
        <v>270</v>
      </c>
    </row>
    <row r="382" spans="2:12">
      <c r="B382" s="199" t="s">
        <v>1808</v>
      </c>
      <c r="C382" s="199" t="s">
        <v>1807</v>
      </c>
      <c r="D382" s="199" t="s">
        <v>1828</v>
      </c>
      <c r="E382" s="199" t="s">
        <v>1186</v>
      </c>
      <c r="F382" s="199" t="s">
        <v>1187</v>
      </c>
      <c r="G382" s="199" t="s">
        <v>1188</v>
      </c>
      <c r="H382" s="199" t="s">
        <v>511</v>
      </c>
      <c r="I382" s="199" t="s">
        <v>1190</v>
      </c>
      <c r="J382" s="199" t="s">
        <v>1889</v>
      </c>
      <c r="K382" s="202">
        <v>0.06</v>
      </c>
      <c r="L382" s="203">
        <v>3</v>
      </c>
    </row>
    <row r="383" spans="2:12">
      <c r="B383" s="199" t="s">
        <v>1808</v>
      </c>
      <c r="C383" s="199" t="s">
        <v>1807</v>
      </c>
      <c r="D383" s="199" t="s">
        <v>1828</v>
      </c>
      <c r="E383" s="199" t="s">
        <v>1186</v>
      </c>
      <c r="F383" s="199" t="s">
        <v>1187</v>
      </c>
      <c r="G383" s="199" t="s">
        <v>1188</v>
      </c>
      <c r="H383" s="199" t="s">
        <v>511</v>
      </c>
      <c r="I383" s="199" t="s">
        <v>1190</v>
      </c>
      <c r="J383" s="199" t="s">
        <v>1892</v>
      </c>
      <c r="K383" s="202">
        <v>0.02</v>
      </c>
      <c r="L383" s="203">
        <v>3</v>
      </c>
    </row>
    <row r="384" spans="2:12">
      <c r="B384" s="199" t="s">
        <v>1808</v>
      </c>
      <c r="C384" s="199" t="s">
        <v>1807</v>
      </c>
      <c r="D384" s="199" t="s">
        <v>1828</v>
      </c>
      <c r="E384" s="199" t="s">
        <v>1186</v>
      </c>
      <c r="F384" s="199" t="s">
        <v>1187</v>
      </c>
      <c r="G384" s="199" t="s">
        <v>1188</v>
      </c>
      <c r="H384" s="199" t="s">
        <v>511</v>
      </c>
      <c r="I384" s="199" t="s">
        <v>1190</v>
      </c>
      <c r="J384" s="199" t="s">
        <v>1890</v>
      </c>
      <c r="K384" s="202">
        <v>0.01</v>
      </c>
      <c r="L384" s="203">
        <v>1</v>
      </c>
    </row>
    <row r="385" spans="2:12">
      <c r="B385" s="199" t="s">
        <v>1808</v>
      </c>
      <c r="C385" s="199" t="s">
        <v>1807</v>
      </c>
      <c r="D385" s="199" t="s">
        <v>1828</v>
      </c>
      <c r="E385" s="199" t="s">
        <v>1186</v>
      </c>
      <c r="F385" s="199" t="s">
        <v>1187</v>
      </c>
      <c r="G385" s="199" t="s">
        <v>1188</v>
      </c>
      <c r="H385" s="199" t="s">
        <v>511</v>
      </c>
      <c r="I385" s="199" t="s">
        <v>1190</v>
      </c>
      <c r="J385" s="199" t="s">
        <v>1840</v>
      </c>
      <c r="K385" s="202">
        <v>0.01</v>
      </c>
      <c r="L385" s="203">
        <v>23</v>
      </c>
    </row>
    <row r="386" spans="2:12">
      <c r="B386" s="199" t="s">
        <v>1808</v>
      </c>
      <c r="C386" s="199" t="s">
        <v>1807</v>
      </c>
      <c r="D386" s="199" t="s">
        <v>1828</v>
      </c>
      <c r="E386" s="199" t="s">
        <v>1186</v>
      </c>
      <c r="F386" s="199" t="s">
        <v>1187</v>
      </c>
      <c r="G386" s="199" t="s">
        <v>1188</v>
      </c>
      <c r="H386" s="199" t="s">
        <v>517</v>
      </c>
      <c r="I386" s="199" t="s">
        <v>1191</v>
      </c>
      <c r="J386" s="199" t="s">
        <v>1851</v>
      </c>
      <c r="K386" s="202">
        <v>0.03</v>
      </c>
      <c r="L386" s="203">
        <v>23</v>
      </c>
    </row>
    <row r="387" spans="2:12">
      <c r="B387" s="199" t="s">
        <v>1808</v>
      </c>
      <c r="C387" s="199" t="s">
        <v>1807</v>
      </c>
      <c r="D387" s="199" t="s">
        <v>1828</v>
      </c>
      <c r="E387" s="199" t="s">
        <v>1186</v>
      </c>
      <c r="F387" s="199" t="s">
        <v>1187</v>
      </c>
      <c r="G387" s="199" t="s">
        <v>1188</v>
      </c>
      <c r="H387" s="199" t="s">
        <v>517</v>
      </c>
      <c r="I387" s="199" t="s">
        <v>1191</v>
      </c>
      <c r="J387" s="199" t="s">
        <v>1888</v>
      </c>
      <c r="K387" s="203"/>
      <c r="L387" s="203">
        <v>1</v>
      </c>
    </row>
    <row r="388" spans="2:12">
      <c r="B388" s="199" t="s">
        <v>1808</v>
      </c>
      <c r="C388" s="199" t="s">
        <v>1807</v>
      </c>
      <c r="D388" s="199" t="s">
        <v>1828</v>
      </c>
      <c r="E388" s="199" t="s">
        <v>1186</v>
      </c>
      <c r="F388" s="199" t="s">
        <v>1187</v>
      </c>
      <c r="G388" s="199" t="s">
        <v>1188</v>
      </c>
      <c r="H388" s="199" t="s">
        <v>517</v>
      </c>
      <c r="I388" s="199" t="s">
        <v>1191</v>
      </c>
      <c r="J388" s="199" t="s">
        <v>1867</v>
      </c>
      <c r="K388" s="203"/>
      <c r="L388" s="203">
        <v>1</v>
      </c>
    </row>
    <row r="389" spans="2:12">
      <c r="B389" s="199" t="s">
        <v>1808</v>
      </c>
      <c r="C389" s="199" t="s">
        <v>1807</v>
      </c>
      <c r="D389" s="199" t="s">
        <v>1828</v>
      </c>
      <c r="E389" s="199" t="s">
        <v>1186</v>
      </c>
      <c r="F389" s="199" t="s">
        <v>1187</v>
      </c>
      <c r="G389" s="199" t="s">
        <v>1188</v>
      </c>
      <c r="H389" s="199" t="s">
        <v>517</v>
      </c>
      <c r="I389" s="199" t="s">
        <v>1191</v>
      </c>
      <c r="J389" s="199" t="s">
        <v>1839</v>
      </c>
      <c r="K389" s="203"/>
      <c r="L389" s="203">
        <v>1</v>
      </c>
    </row>
    <row r="390" spans="2:12">
      <c r="B390" s="199" t="s">
        <v>1808</v>
      </c>
      <c r="C390" s="199" t="s">
        <v>1807</v>
      </c>
      <c r="D390" s="199" t="s">
        <v>1828</v>
      </c>
      <c r="E390" s="199" t="s">
        <v>1186</v>
      </c>
      <c r="F390" s="199" t="s">
        <v>1187</v>
      </c>
      <c r="G390" s="199" t="s">
        <v>1188</v>
      </c>
      <c r="H390" s="199" t="s">
        <v>517</v>
      </c>
      <c r="I390" s="199" t="s">
        <v>1191</v>
      </c>
      <c r="J390" s="199" t="s">
        <v>1835</v>
      </c>
      <c r="K390" s="202">
        <v>2.54</v>
      </c>
      <c r="L390" s="203">
        <v>456</v>
      </c>
    </row>
    <row r="391" spans="2:12">
      <c r="B391" s="199" t="s">
        <v>1808</v>
      </c>
      <c r="C391" s="199" t="s">
        <v>1807</v>
      </c>
      <c r="D391" s="199" t="s">
        <v>1828</v>
      </c>
      <c r="E391" s="199" t="s">
        <v>1186</v>
      </c>
      <c r="F391" s="199" t="s">
        <v>1187</v>
      </c>
      <c r="G391" s="199" t="s">
        <v>1188</v>
      </c>
      <c r="H391" s="199" t="s">
        <v>517</v>
      </c>
      <c r="I391" s="199" t="s">
        <v>1191</v>
      </c>
      <c r="J391" s="199" t="s">
        <v>1892</v>
      </c>
      <c r="K391" s="203"/>
      <c r="L391" s="203">
        <v>1</v>
      </c>
    </row>
    <row r="392" spans="2:12">
      <c r="B392" s="199" t="s">
        <v>1808</v>
      </c>
      <c r="C392" s="199" t="s">
        <v>1807</v>
      </c>
      <c r="D392" s="199" t="s">
        <v>1828</v>
      </c>
      <c r="E392" s="199" t="s">
        <v>1186</v>
      </c>
      <c r="F392" s="199" t="s">
        <v>1187</v>
      </c>
      <c r="G392" s="199" t="s">
        <v>1188</v>
      </c>
      <c r="H392" s="199" t="s">
        <v>517</v>
      </c>
      <c r="I392" s="199" t="s">
        <v>1191</v>
      </c>
      <c r="J392" s="199" t="s">
        <v>1840</v>
      </c>
      <c r="K392" s="202">
        <v>0.02</v>
      </c>
      <c r="L392" s="203">
        <v>28</v>
      </c>
    </row>
    <row r="393" spans="2:12">
      <c r="B393" s="199" t="s">
        <v>1808</v>
      </c>
      <c r="C393" s="199" t="s">
        <v>1807</v>
      </c>
      <c r="D393" s="199" t="s">
        <v>1828</v>
      </c>
      <c r="E393" s="199" t="s">
        <v>1186</v>
      </c>
      <c r="F393" s="199" t="s">
        <v>1187</v>
      </c>
      <c r="G393" s="199" t="s">
        <v>1188</v>
      </c>
      <c r="H393" s="199" t="s">
        <v>513</v>
      </c>
      <c r="I393" s="199" t="s">
        <v>1339</v>
      </c>
      <c r="J393" s="199" t="s">
        <v>1851</v>
      </c>
      <c r="K393" s="202">
        <v>0.01</v>
      </c>
      <c r="L393" s="203">
        <v>6</v>
      </c>
    </row>
    <row r="394" spans="2:12">
      <c r="B394" s="199" t="s">
        <v>1808</v>
      </c>
      <c r="C394" s="199" t="s">
        <v>1807</v>
      </c>
      <c r="D394" s="199" t="s">
        <v>1828</v>
      </c>
      <c r="E394" s="199" t="s">
        <v>1186</v>
      </c>
      <c r="F394" s="199" t="s">
        <v>1187</v>
      </c>
      <c r="G394" s="199" t="s">
        <v>1188</v>
      </c>
      <c r="H394" s="199" t="s">
        <v>513</v>
      </c>
      <c r="I394" s="199" t="s">
        <v>1339</v>
      </c>
      <c r="J394" s="199" t="s">
        <v>1849</v>
      </c>
      <c r="K394" s="203"/>
      <c r="L394" s="203">
        <v>1</v>
      </c>
    </row>
    <row r="395" spans="2:12">
      <c r="B395" s="199" t="s">
        <v>1808</v>
      </c>
      <c r="C395" s="199" t="s">
        <v>1807</v>
      </c>
      <c r="D395" s="199" t="s">
        <v>1828</v>
      </c>
      <c r="E395" s="199" t="s">
        <v>1186</v>
      </c>
      <c r="F395" s="199" t="s">
        <v>1187</v>
      </c>
      <c r="G395" s="199" t="s">
        <v>1188</v>
      </c>
      <c r="H395" s="199" t="s">
        <v>513</v>
      </c>
      <c r="I395" s="199" t="s">
        <v>1339</v>
      </c>
      <c r="J395" s="199" t="s">
        <v>1835</v>
      </c>
      <c r="K395" s="202">
        <v>1.27</v>
      </c>
      <c r="L395" s="203">
        <v>205</v>
      </c>
    </row>
    <row r="396" spans="2:12">
      <c r="B396" s="199" t="s">
        <v>1808</v>
      </c>
      <c r="C396" s="199" t="s">
        <v>1807</v>
      </c>
      <c r="D396" s="199" t="s">
        <v>1828</v>
      </c>
      <c r="E396" s="199" t="s">
        <v>1186</v>
      </c>
      <c r="F396" s="199" t="s">
        <v>1187</v>
      </c>
      <c r="G396" s="199" t="s">
        <v>1188</v>
      </c>
      <c r="H396" s="199" t="s">
        <v>513</v>
      </c>
      <c r="I396" s="199" t="s">
        <v>1339</v>
      </c>
      <c r="J396" s="199" t="s">
        <v>1840</v>
      </c>
      <c r="K396" s="202">
        <v>0.01</v>
      </c>
      <c r="L396" s="203">
        <v>15</v>
      </c>
    </row>
    <row r="397" spans="2:12">
      <c r="B397" s="199" t="s">
        <v>1808</v>
      </c>
      <c r="C397" s="199" t="s">
        <v>1807</v>
      </c>
      <c r="D397" s="199" t="s">
        <v>1828</v>
      </c>
      <c r="E397" s="199" t="s">
        <v>1186</v>
      </c>
      <c r="F397" s="199" t="s">
        <v>1187</v>
      </c>
      <c r="G397" s="199" t="s">
        <v>1188</v>
      </c>
      <c r="H397" s="199" t="s">
        <v>509</v>
      </c>
      <c r="I397" s="199" t="s">
        <v>1192</v>
      </c>
      <c r="J397" s="199" t="s">
        <v>1851</v>
      </c>
      <c r="K397" s="202">
        <v>0.02</v>
      </c>
      <c r="L397" s="203">
        <v>16</v>
      </c>
    </row>
    <row r="398" spans="2:12">
      <c r="B398" s="199" t="s">
        <v>1808</v>
      </c>
      <c r="C398" s="199" t="s">
        <v>1807</v>
      </c>
      <c r="D398" s="199" t="s">
        <v>1828</v>
      </c>
      <c r="E398" s="199" t="s">
        <v>1186</v>
      </c>
      <c r="F398" s="199" t="s">
        <v>1187</v>
      </c>
      <c r="G398" s="199" t="s">
        <v>1188</v>
      </c>
      <c r="H398" s="199" t="s">
        <v>509</v>
      </c>
      <c r="I398" s="199" t="s">
        <v>1192</v>
      </c>
      <c r="J398" s="199" t="s">
        <v>1867</v>
      </c>
      <c r="K398" s="203"/>
      <c r="L398" s="203">
        <v>1</v>
      </c>
    </row>
    <row r="399" spans="2:12">
      <c r="B399" s="199" t="s">
        <v>1808</v>
      </c>
      <c r="C399" s="199" t="s">
        <v>1807</v>
      </c>
      <c r="D399" s="199" t="s">
        <v>1828</v>
      </c>
      <c r="E399" s="199" t="s">
        <v>1186</v>
      </c>
      <c r="F399" s="199" t="s">
        <v>1187</v>
      </c>
      <c r="G399" s="199" t="s">
        <v>1188</v>
      </c>
      <c r="H399" s="199" t="s">
        <v>509</v>
      </c>
      <c r="I399" s="199" t="s">
        <v>1192</v>
      </c>
      <c r="J399" s="199" t="s">
        <v>1835</v>
      </c>
      <c r="K399" s="202">
        <v>1.97</v>
      </c>
      <c r="L399" s="203">
        <v>353</v>
      </c>
    </row>
    <row r="400" spans="2:12">
      <c r="B400" s="199" t="s">
        <v>1808</v>
      </c>
      <c r="C400" s="199" t="s">
        <v>1807</v>
      </c>
      <c r="D400" s="199" t="s">
        <v>1828</v>
      </c>
      <c r="E400" s="199" t="s">
        <v>1186</v>
      </c>
      <c r="F400" s="199" t="s">
        <v>1187</v>
      </c>
      <c r="G400" s="199" t="s">
        <v>1188</v>
      </c>
      <c r="H400" s="199" t="s">
        <v>509</v>
      </c>
      <c r="I400" s="199" t="s">
        <v>1192</v>
      </c>
      <c r="J400" s="199" t="s">
        <v>1840</v>
      </c>
      <c r="K400" s="202">
        <v>0.01</v>
      </c>
      <c r="L400" s="203">
        <v>13</v>
      </c>
    </row>
    <row r="401" spans="2:12">
      <c r="B401" s="199" t="s">
        <v>1808</v>
      </c>
      <c r="C401" s="199" t="s">
        <v>1807</v>
      </c>
      <c r="D401" s="199" t="s">
        <v>1828</v>
      </c>
      <c r="E401" s="199" t="s">
        <v>1186</v>
      </c>
      <c r="F401" s="199" t="s">
        <v>1187</v>
      </c>
      <c r="G401" s="199" t="s">
        <v>1188</v>
      </c>
      <c r="H401" s="199" t="s">
        <v>503</v>
      </c>
      <c r="I401" s="199" t="s">
        <v>1193</v>
      </c>
      <c r="J401" s="199" t="s">
        <v>1851</v>
      </c>
      <c r="K401" s="202">
        <v>0.01</v>
      </c>
      <c r="L401" s="203">
        <v>7</v>
      </c>
    </row>
    <row r="402" spans="2:12">
      <c r="B402" s="199" t="s">
        <v>1808</v>
      </c>
      <c r="C402" s="199" t="s">
        <v>1807</v>
      </c>
      <c r="D402" s="199" t="s">
        <v>1828</v>
      </c>
      <c r="E402" s="199" t="s">
        <v>1186</v>
      </c>
      <c r="F402" s="199" t="s">
        <v>1187</v>
      </c>
      <c r="G402" s="199" t="s">
        <v>1188</v>
      </c>
      <c r="H402" s="199" t="s">
        <v>503</v>
      </c>
      <c r="I402" s="199" t="s">
        <v>1193</v>
      </c>
      <c r="J402" s="199" t="s">
        <v>1839</v>
      </c>
      <c r="K402" s="203"/>
      <c r="L402" s="203">
        <v>1</v>
      </c>
    </row>
    <row r="403" spans="2:12">
      <c r="B403" s="199" t="s">
        <v>1808</v>
      </c>
      <c r="C403" s="199" t="s">
        <v>1807</v>
      </c>
      <c r="D403" s="199" t="s">
        <v>1828</v>
      </c>
      <c r="E403" s="199" t="s">
        <v>1186</v>
      </c>
      <c r="F403" s="199" t="s">
        <v>1187</v>
      </c>
      <c r="G403" s="199" t="s">
        <v>1188</v>
      </c>
      <c r="H403" s="199" t="s">
        <v>503</v>
      </c>
      <c r="I403" s="199" t="s">
        <v>1193</v>
      </c>
      <c r="J403" s="199" t="s">
        <v>1835</v>
      </c>
      <c r="K403" s="202">
        <v>1.07</v>
      </c>
      <c r="L403" s="203">
        <v>184</v>
      </c>
    </row>
    <row r="404" spans="2:12">
      <c r="B404" s="199" t="s">
        <v>1808</v>
      </c>
      <c r="C404" s="199" t="s">
        <v>1807</v>
      </c>
      <c r="D404" s="199" t="s">
        <v>1828</v>
      </c>
      <c r="E404" s="199" t="s">
        <v>1186</v>
      </c>
      <c r="F404" s="199" t="s">
        <v>1187</v>
      </c>
      <c r="G404" s="199" t="s">
        <v>1188</v>
      </c>
      <c r="H404" s="199" t="s">
        <v>503</v>
      </c>
      <c r="I404" s="199" t="s">
        <v>1193</v>
      </c>
      <c r="J404" s="199" t="s">
        <v>1840</v>
      </c>
      <c r="K404" s="202">
        <v>0.01</v>
      </c>
      <c r="L404" s="203">
        <v>18</v>
      </c>
    </row>
    <row r="405" spans="2:12">
      <c r="B405" s="199" t="s">
        <v>1808</v>
      </c>
      <c r="C405" s="199" t="s">
        <v>1807</v>
      </c>
      <c r="D405" s="199" t="s">
        <v>1828</v>
      </c>
      <c r="E405" s="199" t="s">
        <v>1186</v>
      </c>
      <c r="F405" s="199" t="s">
        <v>1187</v>
      </c>
      <c r="G405" s="199" t="s">
        <v>1188</v>
      </c>
      <c r="H405" s="199" t="s">
        <v>507</v>
      </c>
      <c r="I405" s="199" t="s">
        <v>1194</v>
      </c>
      <c r="J405" s="199" t="s">
        <v>1868</v>
      </c>
      <c r="K405" s="202">
        <v>0.91</v>
      </c>
      <c r="L405" s="203">
        <v>1</v>
      </c>
    </row>
    <row r="406" spans="2:12">
      <c r="B406" s="199" t="s">
        <v>1808</v>
      </c>
      <c r="C406" s="199" t="s">
        <v>1807</v>
      </c>
      <c r="D406" s="199" t="s">
        <v>1828</v>
      </c>
      <c r="E406" s="199" t="s">
        <v>1186</v>
      </c>
      <c r="F406" s="199" t="s">
        <v>1187</v>
      </c>
      <c r="G406" s="199" t="s">
        <v>1188</v>
      </c>
      <c r="H406" s="199" t="s">
        <v>507</v>
      </c>
      <c r="I406" s="199" t="s">
        <v>1194</v>
      </c>
      <c r="J406" s="199" t="s">
        <v>1851</v>
      </c>
      <c r="K406" s="202">
        <v>0.01</v>
      </c>
      <c r="L406" s="203">
        <v>9</v>
      </c>
    </row>
    <row r="407" spans="2:12">
      <c r="B407" s="199" t="s">
        <v>1808</v>
      </c>
      <c r="C407" s="199" t="s">
        <v>1807</v>
      </c>
      <c r="D407" s="199" t="s">
        <v>1828</v>
      </c>
      <c r="E407" s="199" t="s">
        <v>1186</v>
      </c>
      <c r="F407" s="199" t="s">
        <v>1187</v>
      </c>
      <c r="G407" s="199" t="s">
        <v>1188</v>
      </c>
      <c r="H407" s="199" t="s">
        <v>507</v>
      </c>
      <c r="I407" s="199" t="s">
        <v>1194</v>
      </c>
      <c r="J407" s="199" t="s">
        <v>1839</v>
      </c>
      <c r="K407" s="203"/>
      <c r="L407" s="203">
        <v>2</v>
      </c>
    </row>
    <row r="408" spans="2:12">
      <c r="B408" s="199" t="s">
        <v>1808</v>
      </c>
      <c r="C408" s="199" t="s">
        <v>1807</v>
      </c>
      <c r="D408" s="199" t="s">
        <v>1828</v>
      </c>
      <c r="E408" s="199" t="s">
        <v>1186</v>
      </c>
      <c r="F408" s="199" t="s">
        <v>1187</v>
      </c>
      <c r="G408" s="199" t="s">
        <v>1188</v>
      </c>
      <c r="H408" s="199" t="s">
        <v>507</v>
      </c>
      <c r="I408" s="199" t="s">
        <v>1194</v>
      </c>
      <c r="J408" s="199" t="s">
        <v>1835</v>
      </c>
      <c r="K408" s="202">
        <v>1.0900000000000001</v>
      </c>
      <c r="L408" s="203">
        <v>189</v>
      </c>
    </row>
    <row r="409" spans="2:12">
      <c r="B409" s="199" t="s">
        <v>1808</v>
      </c>
      <c r="C409" s="199" t="s">
        <v>1807</v>
      </c>
      <c r="D409" s="199" t="s">
        <v>1828</v>
      </c>
      <c r="E409" s="199" t="s">
        <v>1186</v>
      </c>
      <c r="F409" s="199" t="s">
        <v>1187</v>
      </c>
      <c r="G409" s="199" t="s">
        <v>1188</v>
      </c>
      <c r="H409" s="199" t="s">
        <v>507</v>
      </c>
      <c r="I409" s="199" t="s">
        <v>1194</v>
      </c>
      <c r="J409" s="199" t="s">
        <v>1889</v>
      </c>
      <c r="K409" s="202">
        <v>0.02</v>
      </c>
      <c r="L409" s="203">
        <v>1</v>
      </c>
    </row>
    <row r="410" spans="2:12">
      <c r="B410" s="199" t="s">
        <v>1808</v>
      </c>
      <c r="C410" s="199" t="s">
        <v>1807</v>
      </c>
      <c r="D410" s="199" t="s">
        <v>1828</v>
      </c>
      <c r="E410" s="199" t="s">
        <v>1186</v>
      </c>
      <c r="F410" s="199" t="s">
        <v>1187</v>
      </c>
      <c r="G410" s="199" t="s">
        <v>1188</v>
      </c>
      <c r="H410" s="199" t="s">
        <v>507</v>
      </c>
      <c r="I410" s="199" t="s">
        <v>1194</v>
      </c>
      <c r="J410" s="199" t="s">
        <v>1840</v>
      </c>
      <c r="K410" s="202">
        <v>0.01</v>
      </c>
      <c r="L410" s="203">
        <v>18</v>
      </c>
    </row>
    <row r="411" spans="2:12">
      <c r="B411" s="199" t="s">
        <v>1808</v>
      </c>
      <c r="C411" s="199" t="s">
        <v>1807</v>
      </c>
      <c r="D411" s="199" t="s">
        <v>1828</v>
      </c>
      <c r="E411" s="199" t="s">
        <v>1186</v>
      </c>
      <c r="F411" s="199" t="s">
        <v>1187</v>
      </c>
      <c r="G411" s="199" t="s">
        <v>1188</v>
      </c>
      <c r="H411" s="199" t="s">
        <v>505</v>
      </c>
      <c r="I411" s="199" t="s">
        <v>1195</v>
      </c>
      <c r="J411" s="199" t="s">
        <v>1851</v>
      </c>
      <c r="K411" s="202">
        <v>0.01</v>
      </c>
      <c r="L411" s="203">
        <v>9</v>
      </c>
    </row>
    <row r="412" spans="2:12">
      <c r="B412" s="199" t="s">
        <v>1808</v>
      </c>
      <c r="C412" s="199" t="s">
        <v>1807</v>
      </c>
      <c r="D412" s="199" t="s">
        <v>1828</v>
      </c>
      <c r="E412" s="199" t="s">
        <v>1186</v>
      </c>
      <c r="F412" s="199" t="s">
        <v>1187</v>
      </c>
      <c r="G412" s="199" t="s">
        <v>1188</v>
      </c>
      <c r="H412" s="199" t="s">
        <v>505</v>
      </c>
      <c r="I412" s="199" t="s">
        <v>1195</v>
      </c>
      <c r="J412" s="199" t="s">
        <v>1835</v>
      </c>
      <c r="K412" s="202">
        <v>0.98</v>
      </c>
      <c r="L412" s="203">
        <v>165</v>
      </c>
    </row>
    <row r="413" spans="2:12">
      <c r="B413" s="199" t="s">
        <v>1808</v>
      </c>
      <c r="C413" s="199" t="s">
        <v>1807</v>
      </c>
      <c r="D413" s="199" t="s">
        <v>1828</v>
      </c>
      <c r="E413" s="199" t="s">
        <v>1186</v>
      </c>
      <c r="F413" s="199" t="s">
        <v>1187</v>
      </c>
      <c r="G413" s="199" t="s">
        <v>1188</v>
      </c>
      <c r="H413" s="199" t="s">
        <v>505</v>
      </c>
      <c r="I413" s="199" t="s">
        <v>1195</v>
      </c>
      <c r="J413" s="199" t="s">
        <v>1840</v>
      </c>
      <c r="K413" s="202">
        <v>0.01</v>
      </c>
      <c r="L413" s="203">
        <v>14</v>
      </c>
    </row>
    <row r="414" spans="2:12">
      <c r="B414" s="199" t="s">
        <v>1808</v>
      </c>
      <c r="C414" s="199" t="s">
        <v>1807</v>
      </c>
      <c r="D414" s="199" t="s">
        <v>1828</v>
      </c>
      <c r="E414" s="199" t="s">
        <v>1186</v>
      </c>
      <c r="F414" s="199" t="s">
        <v>1187</v>
      </c>
      <c r="G414" s="199" t="s">
        <v>1188</v>
      </c>
      <c r="H414" s="199" t="s">
        <v>501</v>
      </c>
      <c r="I414" s="199" t="s">
        <v>1196</v>
      </c>
      <c r="J414" s="199" t="s">
        <v>1851</v>
      </c>
      <c r="K414" s="202">
        <v>0.01</v>
      </c>
      <c r="L414" s="203">
        <v>8</v>
      </c>
    </row>
    <row r="415" spans="2:12">
      <c r="B415" s="199" t="s">
        <v>1808</v>
      </c>
      <c r="C415" s="199" t="s">
        <v>1807</v>
      </c>
      <c r="D415" s="199" t="s">
        <v>1828</v>
      </c>
      <c r="E415" s="199" t="s">
        <v>1186</v>
      </c>
      <c r="F415" s="199" t="s">
        <v>1187</v>
      </c>
      <c r="G415" s="199" t="s">
        <v>1188</v>
      </c>
      <c r="H415" s="199" t="s">
        <v>501</v>
      </c>
      <c r="I415" s="199" t="s">
        <v>1196</v>
      </c>
      <c r="J415" s="199" t="s">
        <v>1839</v>
      </c>
      <c r="K415" s="203"/>
      <c r="L415" s="203">
        <v>2</v>
      </c>
    </row>
    <row r="416" spans="2:12">
      <c r="B416" s="199" t="s">
        <v>1808</v>
      </c>
      <c r="C416" s="199" t="s">
        <v>1807</v>
      </c>
      <c r="D416" s="199" t="s">
        <v>1828</v>
      </c>
      <c r="E416" s="199" t="s">
        <v>1186</v>
      </c>
      <c r="F416" s="199" t="s">
        <v>1187</v>
      </c>
      <c r="G416" s="199" t="s">
        <v>1188</v>
      </c>
      <c r="H416" s="199" t="s">
        <v>501</v>
      </c>
      <c r="I416" s="199" t="s">
        <v>1196</v>
      </c>
      <c r="J416" s="199" t="s">
        <v>1835</v>
      </c>
      <c r="K416" s="202">
        <v>1.81</v>
      </c>
      <c r="L416" s="203">
        <v>298</v>
      </c>
    </row>
    <row r="417" spans="2:12">
      <c r="B417" s="199" t="s">
        <v>1808</v>
      </c>
      <c r="C417" s="199" t="s">
        <v>1807</v>
      </c>
      <c r="D417" s="199" t="s">
        <v>1828</v>
      </c>
      <c r="E417" s="199" t="s">
        <v>1186</v>
      </c>
      <c r="F417" s="199" t="s">
        <v>1187</v>
      </c>
      <c r="G417" s="199" t="s">
        <v>1188</v>
      </c>
      <c r="H417" s="199" t="s">
        <v>501</v>
      </c>
      <c r="I417" s="199" t="s">
        <v>1196</v>
      </c>
      <c r="J417" s="199" t="s">
        <v>1889</v>
      </c>
      <c r="K417" s="202">
        <v>0.02</v>
      </c>
      <c r="L417" s="203">
        <v>1</v>
      </c>
    </row>
    <row r="418" spans="2:12">
      <c r="B418" s="199" t="s">
        <v>1808</v>
      </c>
      <c r="C418" s="199" t="s">
        <v>1807</v>
      </c>
      <c r="D418" s="199" t="s">
        <v>1828</v>
      </c>
      <c r="E418" s="199" t="s">
        <v>1186</v>
      </c>
      <c r="F418" s="199" t="s">
        <v>1187</v>
      </c>
      <c r="G418" s="199" t="s">
        <v>1188</v>
      </c>
      <c r="H418" s="199" t="s">
        <v>501</v>
      </c>
      <c r="I418" s="199" t="s">
        <v>1196</v>
      </c>
      <c r="J418" s="199" t="s">
        <v>1840</v>
      </c>
      <c r="K418" s="202">
        <v>0.01</v>
      </c>
      <c r="L418" s="203">
        <v>12</v>
      </c>
    </row>
    <row r="419" spans="2:12">
      <c r="B419" s="199" t="s">
        <v>1808</v>
      </c>
      <c r="C419" s="199" t="s">
        <v>1807</v>
      </c>
      <c r="D419" s="199" t="s">
        <v>1828</v>
      </c>
      <c r="E419" s="199" t="s">
        <v>1186</v>
      </c>
      <c r="F419" s="199" t="s">
        <v>1187</v>
      </c>
      <c r="G419" s="199" t="s">
        <v>1188</v>
      </c>
      <c r="H419" s="199" t="s">
        <v>519</v>
      </c>
      <c r="I419" s="199" t="s">
        <v>1340</v>
      </c>
      <c r="J419" s="199" t="s">
        <v>1851</v>
      </c>
      <c r="K419" s="202">
        <v>0.01</v>
      </c>
      <c r="L419" s="203">
        <v>8</v>
      </c>
    </row>
    <row r="420" spans="2:12">
      <c r="B420" s="199" t="s">
        <v>1808</v>
      </c>
      <c r="C420" s="199" t="s">
        <v>1807</v>
      </c>
      <c r="D420" s="199" t="s">
        <v>1828</v>
      </c>
      <c r="E420" s="199" t="s">
        <v>1186</v>
      </c>
      <c r="F420" s="199" t="s">
        <v>1187</v>
      </c>
      <c r="G420" s="199" t="s">
        <v>1188</v>
      </c>
      <c r="H420" s="199" t="s">
        <v>519</v>
      </c>
      <c r="I420" s="199" t="s">
        <v>1340</v>
      </c>
      <c r="J420" s="199" t="s">
        <v>1867</v>
      </c>
      <c r="K420" s="203"/>
      <c r="L420" s="203">
        <v>1</v>
      </c>
    </row>
    <row r="421" spans="2:12">
      <c r="B421" s="199" t="s">
        <v>1808</v>
      </c>
      <c r="C421" s="199" t="s">
        <v>1807</v>
      </c>
      <c r="D421" s="199" t="s">
        <v>1828</v>
      </c>
      <c r="E421" s="199" t="s">
        <v>1186</v>
      </c>
      <c r="F421" s="199" t="s">
        <v>1187</v>
      </c>
      <c r="G421" s="199" t="s">
        <v>1188</v>
      </c>
      <c r="H421" s="199" t="s">
        <v>519</v>
      </c>
      <c r="I421" s="199" t="s">
        <v>1340</v>
      </c>
      <c r="J421" s="199" t="s">
        <v>1835</v>
      </c>
      <c r="K421" s="202">
        <v>1.01</v>
      </c>
      <c r="L421" s="203">
        <v>165</v>
      </c>
    </row>
    <row r="422" spans="2:12">
      <c r="B422" s="199" t="s">
        <v>1808</v>
      </c>
      <c r="C422" s="199" t="s">
        <v>1807</v>
      </c>
      <c r="D422" s="199" t="s">
        <v>1828</v>
      </c>
      <c r="E422" s="199" t="s">
        <v>1186</v>
      </c>
      <c r="F422" s="199" t="s">
        <v>1187</v>
      </c>
      <c r="G422" s="199" t="s">
        <v>1188</v>
      </c>
      <c r="H422" s="199" t="s">
        <v>519</v>
      </c>
      <c r="I422" s="199" t="s">
        <v>1340</v>
      </c>
      <c r="J422" s="199" t="s">
        <v>1840</v>
      </c>
      <c r="K422" s="203"/>
      <c r="L422" s="203">
        <v>9</v>
      </c>
    </row>
    <row r="423" spans="2:12">
      <c r="B423" s="199" t="s">
        <v>1808</v>
      </c>
      <c r="C423" s="199" t="s">
        <v>1807</v>
      </c>
      <c r="D423" s="199" t="s">
        <v>1828</v>
      </c>
      <c r="E423" s="199" t="s">
        <v>1186</v>
      </c>
      <c r="F423" s="199" t="s">
        <v>1187</v>
      </c>
      <c r="G423" s="199" t="s">
        <v>1188</v>
      </c>
      <c r="H423" s="199" t="s">
        <v>499</v>
      </c>
      <c r="I423" s="199" t="s">
        <v>1897</v>
      </c>
      <c r="J423" s="199" t="s">
        <v>1851</v>
      </c>
      <c r="K423" s="202">
        <v>0.01</v>
      </c>
      <c r="L423" s="203">
        <v>6</v>
      </c>
    </row>
    <row r="424" spans="2:12">
      <c r="B424" s="199" t="s">
        <v>1808</v>
      </c>
      <c r="C424" s="199" t="s">
        <v>1807</v>
      </c>
      <c r="D424" s="199" t="s">
        <v>1828</v>
      </c>
      <c r="E424" s="199" t="s">
        <v>1186</v>
      </c>
      <c r="F424" s="199" t="s">
        <v>1187</v>
      </c>
      <c r="G424" s="199" t="s">
        <v>1188</v>
      </c>
      <c r="H424" s="199" t="s">
        <v>499</v>
      </c>
      <c r="I424" s="199" t="s">
        <v>1897</v>
      </c>
      <c r="J424" s="199" t="s">
        <v>1839</v>
      </c>
      <c r="K424" s="203"/>
      <c r="L424" s="203">
        <v>1</v>
      </c>
    </row>
    <row r="425" spans="2:12">
      <c r="B425" s="199" t="s">
        <v>1808</v>
      </c>
      <c r="C425" s="199" t="s">
        <v>1807</v>
      </c>
      <c r="D425" s="199" t="s">
        <v>1828</v>
      </c>
      <c r="E425" s="199" t="s">
        <v>1186</v>
      </c>
      <c r="F425" s="199" t="s">
        <v>1187</v>
      </c>
      <c r="G425" s="199" t="s">
        <v>1188</v>
      </c>
      <c r="H425" s="199" t="s">
        <v>499</v>
      </c>
      <c r="I425" s="199" t="s">
        <v>1897</v>
      </c>
      <c r="J425" s="199" t="s">
        <v>1835</v>
      </c>
      <c r="K425" s="202">
        <v>0.49</v>
      </c>
      <c r="L425" s="203">
        <v>85</v>
      </c>
    </row>
    <row r="426" spans="2:12">
      <c r="B426" s="199" t="s">
        <v>1808</v>
      </c>
      <c r="C426" s="199" t="s">
        <v>1807</v>
      </c>
      <c r="D426" s="199" t="s">
        <v>1828</v>
      </c>
      <c r="E426" s="199" t="s">
        <v>1186</v>
      </c>
      <c r="F426" s="199" t="s">
        <v>1187</v>
      </c>
      <c r="G426" s="199" t="s">
        <v>1188</v>
      </c>
      <c r="H426" s="199" t="s">
        <v>499</v>
      </c>
      <c r="I426" s="199" t="s">
        <v>1897</v>
      </c>
      <c r="J426" s="199" t="s">
        <v>1840</v>
      </c>
      <c r="K426" s="202">
        <v>0.01</v>
      </c>
      <c r="L426" s="203">
        <v>12</v>
      </c>
    </row>
    <row r="427" spans="2:12">
      <c r="B427" s="199" t="s">
        <v>1808</v>
      </c>
      <c r="C427" s="199" t="s">
        <v>1807</v>
      </c>
      <c r="D427" s="199" t="s">
        <v>1828</v>
      </c>
      <c r="E427" s="199" t="s">
        <v>1186</v>
      </c>
      <c r="F427" s="199" t="s">
        <v>1187</v>
      </c>
      <c r="G427" s="199" t="s">
        <v>1188</v>
      </c>
      <c r="H427" s="199" t="s">
        <v>515</v>
      </c>
      <c r="I427" s="199" t="s">
        <v>1197</v>
      </c>
      <c r="J427" s="199" t="s">
        <v>1868</v>
      </c>
      <c r="K427" s="202">
        <v>0.91</v>
      </c>
      <c r="L427" s="203">
        <v>1</v>
      </c>
    </row>
    <row r="428" spans="2:12">
      <c r="B428" s="199" t="s">
        <v>1808</v>
      </c>
      <c r="C428" s="199" t="s">
        <v>1807</v>
      </c>
      <c r="D428" s="199" t="s">
        <v>1828</v>
      </c>
      <c r="E428" s="199" t="s">
        <v>1186</v>
      </c>
      <c r="F428" s="199" t="s">
        <v>1187</v>
      </c>
      <c r="G428" s="199" t="s">
        <v>1188</v>
      </c>
      <c r="H428" s="199" t="s">
        <v>515</v>
      </c>
      <c r="I428" s="199" t="s">
        <v>1197</v>
      </c>
      <c r="J428" s="199" t="s">
        <v>1851</v>
      </c>
      <c r="K428" s="202">
        <v>0.44</v>
      </c>
      <c r="L428" s="203">
        <v>309</v>
      </c>
    </row>
    <row r="429" spans="2:12">
      <c r="B429" s="199" t="s">
        <v>1808</v>
      </c>
      <c r="C429" s="199" t="s">
        <v>1807</v>
      </c>
      <c r="D429" s="199" t="s">
        <v>1828</v>
      </c>
      <c r="E429" s="199" t="s">
        <v>1186</v>
      </c>
      <c r="F429" s="199" t="s">
        <v>1187</v>
      </c>
      <c r="G429" s="199" t="s">
        <v>1188</v>
      </c>
      <c r="H429" s="199" t="s">
        <v>515</v>
      </c>
      <c r="I429" s="199" t="s">
        <v>1197</v>
      </c>
      <c r="J429" s="199" t="s">
        <v>1849</v>
      </c>
      <c r="K429" s="202">
        <v>0.03</v>
      </c>
      <c r="L429" s="203">
        <v>9</v>
      </c>
    </row>
    <row r="430" spans="2:12">
      <c r="B430" s="199" t="s">
        <v>1808</v>
      </c>
      <c r="C430" s="199" t="s">
        <v>1807</v>
      </c>
      <c r="D430" s="199" t="s">
        <v>1828</v>
      </c>
      <c r="E430" s="199" t="s">
        <v>1186</v>
      </c>
      <c r="F430" s="199" t="s">
        <v>1187</v>
      </c>
      <c r="G430" s="199" t="s">
        <v>1188</v>
      </c>
      <c r="H430" s="199" t="s">
        <v>515</v>
      </c>
      <c r="I430" s="199" t="s">
        <v>1197</v>
      </c>
      <c r="J430" s="199" t="s">
        <v>1839</v>
      </c>
      <c r="K430" s="202">
        <v>0.46</v>
      </c>
      <c r="L430" s="203">
        <v>446</v>
      </c>
    </row>
    <row r="431" spans="2:12">
      <c r="B431" s="199" t="s">
        <v>1808</v>
      </c>
      <c r="C431" s="199" t="s">
        <v>1807</v>
      </c>
      <c r="D431" s="199" t="s">
        <v>1828</v>
      </c>
      <c r="E431" s="199" t="s">
        <v>1186</v>
      </c>
      <c r="F431" s="199" t="s">
        <v>1187</v>
      </c>
      <c r="G431" s="199" t="s">
        <v>1188</v>
      </c>
      <c r="H431" s="199" t="s">
        <v>515</v>
      </c>
      <c r="I431" s="199" t="s">
        <v>1197</v>
      </c>
      <c r="J431" s="199" t="s">
        <v>1835</v>
      </c>
      <c r="K431" s="202">
        <v>24.6</v>
      </c>
      <c r="L431" s="203">
        <v>4497</v>
      </c>
    </row>
    <row r="432" spans="2:12">
      <c r="B432" s="199" t="s">
        <v>1808</v>
      </c>
      <c r="C432" s="199" t="s">
        <v>1807</v>
      </c>
      <c r="D432" s="199" t="s">
        <v>1828</v>
      </c>
      <c r="E432" s="199" t="s">
        <v>1186</v>
      </c>
      <c r="F432" s="199" t="s">
        <v>1187</v>
      </c>
      <c r="G432" s="199" t="s">
        <v>1188</v>
      </c>
      <c r="H432" s="199" t="s">
        <v>515</v>
      </c>
      <c r="I432" s="199" t="s">
        <v>1197</v>
      </c>
      <c r="J432" s="199" t="s">
        <v>1889</v>
      </c>
      <c r="K432" s="202">
        <v>0.04</v>
      </c>
      <c r="L432" s="203">
        <v>10</v>
      </c>
    </row>
    <row r="433" spans="2:12">
      <c r="B433" s="199" t="s">
        <v>1808</v>
      </c>
      <c r="C433" s="199" t="s">
        <v>1807</v>
      </c>
      <c r="D433" s="199" t="s">
        <v>1828</v>
      </c>
      <c r="E433" s="199" t="s">
        <v>1186</v>
      </c>
      <c r="F433" s="199" t="s">
        <v>1187</v>
      </c>
      <c r="G433" s="199" t="s">
        <v>1188</v>
      </c>
      <c r="H433" s="199" t="s">
        <v>515</v>
      </c>
      <c r="I433" s="199" t="s">
        <v>1197</v>
      </c>
      <c r="J433" s="199" t="s">
        <v>1840</v>
      </c>
      <c r="K433" s="202">
        <v>0.09</v>
      </c>
      <c r="L433" s="203">
        <v>131</v>
      </c>
    </row>
    <row r="434" spans="2:12">
      <c r="B434" s="199" t="s">
        <v>1808</v>
      </c>
      <c r="C434" s="199" t="s">
        <v>1807</v>
      </c>
      <c r="D434" s="199" t="s">
        <v>1828</v>
      </c>
      <c r="E434" s="199" t="s">
        <v>1186</v>
      </c>
      <c r="F434" s="199" t="s">
        <v>1187</v>
      </c>
      <c r="G434" s="199" t="s">
        <v>1188</v>
      </c>
      <c r="H434" s="199" t="s">
        <v>515</v>
      </c>
      <c r="I434" s="199" t="s">
        <v>1197</v>
      </c>
      <c r="J434" s="199" t="s">
        <v>1852</v>
      </c>
      <c r="K434" s="203"/>
      <c r="L434" s="203">
        <v>1</v>
      </c>
    </row>
    <row r="435" spans="2:12">
      <c r="B435" s="199" t="s">
        <v>1808</v>
      </c>
      <c r="C435" s="199" t="s">
        <v>1807</v>
      </c>
      <c r="D435" s="199" t="s">
        <v>1828</v>
      </c>
      <c r="E435" s="199" t="s">
        <v>1198</v>
      </c>
      <c r="F435" s="199" t="s">
        <v>1199</v>
      </c>
      <c r="G435" s="199" t="s">
        <v>1200</v>
      </c>
      <c r="H435" s="199" t="s">
        <v>494</v>
      </c>
      <c r="I435" s="199" t="s">
        <v>1201</v>
      </c>
      <c r="J435" s="199" t="s">
        <v>1868</v>
      </c>
      <c r="K435" s="202">
        <v>0.91</v>
      </c>
      <c r="L435" s="203">
        <v>1</v>
      </c>
    </row>
    <row r="436" spans="2:12">
      <c r="B436" s="199" t="s">
        <v>1808</v>
      </c>
      <c r="C436" s="199" t="s">
        <v>1807</v>
      </c>
      <c r="D436" s="199" t="s">
        <v>1828</v>
      </c>
      <c r="E436" s="199" t="s">
        <v>1198</v>
      </c>
      <c r="F436" s="199" t="s">
        <v>1199</v>
      </c>
      <c r="G436" s="199" t="s">
        <v>1200</v>
      </c>
      <c r="H436" s="199" t="s">
        <v>494</v>
      </c>
      <c r="I436" s="199" t="s">
        <v>1201</v>
      </c>
      <c r="J436" s="199" t="s">
        <v>1851</v>
      </c>
      <c r="K436" s="202">
        <v>7.0000000000000007E-2</v>
      </c>
      <c r="L436" s="203">
        <v>47</v>
      </c>
    </row>
    <row r="437" spans="2:12">
      <c r="B437" s="199" t="s">
        <v>1808</v>
      </c>
      <c r="C437" s="199" t="s">
        <v>1807</v>
      </c>
      <c r="D437" s="199" t="s">
        <v>1828</v>
      </c>
      <c r="E437" s="199" t="s">
        <v>1198</v>
      </c>
      <c r="F437" s="199" t="s">
        <v>1199</v>
      </c>
      <c r="G437" s="199" t="s">
        <v>1200</v>
      </c>
      <c r="H437" s="199" t="s">
        <v>494</v>
      </c>
      <c r="I437" s="199" t="s">
        <v>1201</v>
      </c>
      <c r="J437" s="199" t="s">
        <v>1849</v>
      </c>
      <c r="K437" s="203"/>
      <c r="L437" s="203">
        <v>1</v>
      </c>
    </row>
    <row r="438" spans="2:12">
      <c r="B438" s="199" t="s">
        <v>1808</v>
      </c>
      <c r="C438" s="199" t="s">
        <v>1807</v>
      </c>
      <c r="D438" s="199" t="s">
        <v>1828</v>
      </c>
      <c r="E438" s="199" t="s">
        <v>1198</v>
      </c>
      <c r="F438" s="199" t="s">
        <v>1199</v>
      </c>
      <c r="G438" s="199" t="s">
        <v>1200</v>
      </c>
      <c r="H438" s="199" t="s">
        <v>494</v>
      </c>
      <c r="I438" s="199" t="s">
        <v>1201</v>
      </c>
      <c r="J438" s="199" t="s">
        <v>1835</v>
      </c>
      <c r="K438" s="202">
        <v>3.97</v>
      </c>
      <c r="L438" s="203">
        <v>628</v>
      </c>
    </row>
    <row r="439" spans="2:12">
      <c r="B439" s="199" t="s">
        <v>1808</v>
      </c>
      <c r="C439" s="199" t="s">
        <v>1807</v>
      </c>
      <c r="D439" s="199" t="s">
        <v>1828</v>
      </c>
      <c r="E439" s="199" t="s">
        <v>1198</v>
      </c>
      <c r="F439" s="199" t="s">
        <v>1199</v>
      </c>
      <c r="G439" s="199" t="s">
        <v>1200</v>
      </c>
      <c r="H439" s="199" t="s">
        <v>494</v>
      </c>
      <c r="I439" s="199" t="s">
        <v>1201</v>
      </c>
      <c r="J439" s="199" t="s">
        <v>1840</v>
      </c>
      <c r="K439" s="202">
        <v>0.01</v>
      </c>
      <c r="L439" s="203">
        <v>8</v>
      </c>
    </row>
    <row r="440" spans="2:12">
      <c r="B440" s="199" t="s">
        <v>1808</v>
      </c>
      <c r="C440" s="199" t="s">
        <v>1807</v>
      </c>
      <c r="D440" s="199" t="s">
        <v>1828</v>
      </c>
      <c r="E440" s="199" t="s">
        <v>1198</v>
      </c>
      <c r="F440" s="199" t="s">
        <v>1199</v>
      </c>
      <c r="G440" s="199" t="s">
        <v>1200</v>
      </c>
      <c r="H440" s="199" t="s">
        <v>494</v>
      </c>
      <c r="I440" s="199" t="s">
        <v>1201</v>
      </c>
      <c r="J440" s="199" t="s">
        <v>1852</v>
      </c>
      <c r="K440" s="203"/>
      <c r="L440" s="203">
        <v>1</v>
      </c>
    </row>
    <row r="441" spans="2:12">
      <c r="B441" s="199" t="s">
        <v>1808</v>
      </c>
      <c r="C441" s="199" t="s">
        <v>1807</v>
      </c>
      <c r="D441" s="199" t="s">
        <v>1828</v>
      </c>
      <c r="E441" s="199" t="s">
        <v>1198</v>
      </c>
      <c r="F441" s="199" t="s">
        <v>1199</v>
      </c>
      <c r="G441" s="199" t="s">
        <v>1200</v>
      </c>
      <c r="H441" s="199" t="s">
        <v>492</v>
      </c>
      <c r="I441" s="199" t="s">
        <v>1341</v>
      </c>
      <c r="J441" s="199" t="s">
        <v>1851</v>
      </c>
      <c r="K441" s="203"/>
      <c r="L441" s="203">
        <v>2</v>
      </c>
    </row>
    <row r="442" spans="2:12">
      <c r="B442" s="199" t="s">
        <v>1808</v>
      </c>
      <c r="C442" s="199" t="s">
        <v>1807</v>
      </c>
      <c r="D442" s="199" t="s">
        <v>1828</v>
      </c>
      <c r="E442" s="199" t="s">
        <v>1198</v>
      </c>
      <c r="F442" s="199" t="s">
        <v>1199</v>
      </c>
      <c r="G442" s="199" t="s">
        <v>1200</v>
      </c>
      <c r="H442" s="199" t="s">
        <v>492</v>
      </c>
      <c r="I442" s="199" t="s">
        <v>1341</v>
      </c>
      <c r="J442" s="199" t="s">
        <v>1835</v>
      </c>
      <c r="K442" s="202">
        <v>0.16</v>
      </c>
      <c r="L442" s="203">
        <v>28</v>
      </c>
    </row>
    <row r="443" spans="2:12">
      <c r="B443" s="199" t="s">
        <v>1808</v>
      </c>
      <c r="C443" s="199" t="s">
        <v>1807</v>
      </c>
      <c r="D443" s="199" t="s">
        <v>1828</v>
      </c>
      <c r="E443" s="199" t="s">
        <v>1198</v>
      </c>
      <c r="F443" s="199" t="s">
        <v>1199</v>
      </c>
      <c r="G443" s="199" t="s">
        <v>1200</v>
      </c>
      <c r="H443" s="199" t="s">
        <v>492</v>
      </c>
      <c r="I443" s="199" t="s">
        <v>1341</v>
      </c>
      <c r="J443" s="199" t="s">
        <v>1840</v>
      </c>
      <c r="K443" s="203"/>
      <c r="L443" s="203">
        <v>4</v>
      </c>
    </row>
    <row r="444" spans="2:12">
      <c r="B444" s="199" t="s">
        <v>1808</v>
      </c>
      <c r="C444" s="199" t="s">
        <v>1807</v>
      </c>
      <c r="D444" s="199" t="s">
        <v>1828</v>
      </c>
      <c r="E444" s="199" t="s">
        <v>1198</v>
      </c>
      <c r="F444" s="199" t="s">
        <v>1199</v>
      </c>
      <c r="G444" s="199" t="s">
        <v>1200</v>
      </c>
      <c r="H444" s="199" t="s">
        <v>480</v>
      </c>
      <c r="I444" s="199" t="s">
        <v>1202</v>
      </c>
      <c r="J444" s="199" t="s">
        <v>1851</v>
      </c>
      <c r="K444" s="202">
        <v>0.01</v>
      </c>
      <c r="L444" s="203">
        <v>4</v>
      </c>
    </row>
    <row r="445" spans="2:12">
      <c r="B445" s="199" t="s">
        <v>1808</v>
      </c>
      <c r="C445" s="199" t="s">
        <v>1807</v>
      </c>
      <c r="D445" s="199" t="s">
        <v>1828</v>
      </c>
      <c r="E445" s="199" t="s">
        <v>1198</v>
      </c>
      <c r="F445" s="199" t="s">
        <v>1199</v>
      </c>
      <c r="G445" s="199" t="s">
        <v>1200</v>
      </c>
      <c r="H445" s="199" t="s">
        <v>480</v>
      </c>
      <c r="I445" s="199" t="s">
        <v>1202</v>
      </c>
      <c r="J445" s="199" t="s">
        <v>1867</v>
      </c>
      <c r="K445" s="203"/>
      <c r="L445" s="203">
        <v>1</v>
      </c>
    </row>
    <row r="446" spans="2:12">
      <c r="B446" s="199" t="s">
        <v>1808</v>
      </c>
      <c r="C446" s="199" t="s">
        <v>1807</v>
      </c>
      <c r="D446" s="199" t="s">
        <v>1828</v>
      </c>
      <c r="E446" s="199" t="s">
        <v>1198</v>
      </c>
      <c r="F446" s="199" t="s">
        <v>1199</v>
      </c>
      <c r="G446" s="199" t="s">
        <v>1200</v>
      </c>
      <c r="H446" s="199" t="s">
        <v>480</v>
      </c>
      <c r="I446" s="199" t="s">
        <v>1202</v>
      </c>
      <c r="J446" s="199" t="s">
        <v>1835</v>
      </c>
      <c r="K446" s="202">
        <v>7.0000000000000007E-2</v>
      </c>
      <c r="L446" s="203">
        <v>11</v>
      </c>
    </row>
    <row r="447" spans="2:12">
      <c r="B447" s="199" t="s">
        <v>1808</v>
      </c>
      <c r="C447" s="199" t="s">
        <v>1807</v>
      </c>
      <c r="D447" s="199" t="s">
        <v>1828</v>
      </c>
      <c r="E447" s="199" t="s">
        <v>1198</v>
      </c>
      <c r="F447" s="199" t="s">
        <v>1199</v>
      </c>
      <c r="G447" s="199" t="s">
        <v>1200</v>
      </c>
      <c r="H447" s="199" t="s">
        <v>480</v>
      </c>
      <c r="I447" s="199" t="s">
        <v>1202</v>
      </c>
      <c r="J447" s="199" t="s">
        <v>1892</v>
      </c>
      <c r="K447" s="202">
        <v>0.03</v>
      </c>
      <c r="L447" s="203">
        <v>2</v>
      </c>
    </row>
    <row r="448" spans="2:12">
      <c r="B448" s="199" t="s">
        <v>1808</v>
      </c>
      <c r="C448" s="199" t="s">
        <v>1807</v>
      </c>
      <c r="D448" s="199" t="s">
        <v>1828</v>
      </c>
      <c r="E448" s="199" t="s">
        <v>1198</v>
      </c>
      <c r="F448" s="199" t="s">
        <v>1199</v>
      </c>
      <c r="G448" s="199" t="s">
        <v>1200</v>
      </c>
      <c r="H448" s="199" t="s">
        <v>484</v>
      </c>
      <c r="I448" s="199" t="s">
        <v>1203</v>
      </c>
      <c r="J448" s="199" t="s">
        <v>1851</v>
      </c>
      <c r="K448" s="202">
        <v>0.02</v>
      </c>
      <c r="L448" s="203">
        <v>11</v>
      </c>
    </row>
    <row r="449" spans="2:12">
      <c r="B449" s="199" t="s">
        <v>1808</v>
      </c>
      <c r="C449" s="199" t="s">
        <v>1807</v>
      </c>
      <c r="D449" s="199" t="s">
        <v>1828</v>
      </c>
      <c r="E449" s="199" t="s">
        <v>1198</v>
      </c>
      <c r="F449" s="199" t="s">
        <v>1199</v>
      </c>
      <c r="G449" s="199" t="s">
        <v>1200</v>
      </c>
      <c r="H449" s="199" t="s">
        <v>484</v>
      </c>
      <c r="I449" s="199" t="s">
        <v>1203</v>
      </c>
      <c r="J449" s="199" t="s">
        <v>1835</v>
      </c>
      <c r="K449" s="202">
        <v>0.4</v>
      </c>
      <c r="L449" s="203">
        <v>65</v>
      </c>
    </row>
    <row r="450" spans="2:12">
      <c r="B450" s="199" t="s">
        <v>1808</v>
      </c>
      <c r="C450" s="199" t="s">
        <v>1807</v>
      </c>
      <c r="D450" s="199" t="s">
        <v>1828</v>
      </c>
      <c r="E450" s="199" t="s">
        <v>1198</v>
      </c>
      <c r="F450" s="199" t="s">
        <v>1199</v>
      </c>
      <c r="G450" s="199" t="s">
        <v>1200</v>
      </c>
      <c r="H450" s="199" t="s">
        <v>484</v>
      </c>
      <c r="I450" s="199" t="s">
        <v>1203</v>
      </c>
      <c r="J450" s="199" t="s">
        <v>1892</v>
      </c>
      <c r="K450" s="202">
        <v>0.01</v>
      </c>
      <c r="L450" s="203">
        <v>1</v>
      </c>
    </row>
    <row r="451" spans="2:12">
      <c r="B451" s="199" t="s">
        <v>1808</v>
      </c>
      <c r="C451" s="199" t="s">
        <v>1807</v>
      </c>
      <c r="D451" s="199" t="s">
        <v>1828</v>
      </c>
      <c r="E451" s="199" t="s">
        <v>1198</v>
      </c>
      <c r="F451" s="199" t="s">
        <v>1199</v>
      </c>
      <c r="G451" s="199" t="s">
        <v>1200</v>
      </c>
      <c r="H451" s="199" t="s">
        <v>484</v>
      </c>
      <c r="I451" s="199" t="s">
        <v>1203</v>
      </c>
      <c r="J451" s="199" t="s">
        <v>1840</v>
      </c>
      <c r="K451" s="203"/>
      <c r="L451" s="203">
        <v>1</v>
      </c>
    </row>
    <row r="452" spans="2:12">
      <c r="B452" s="199" t="s">
        <v>1808</v>
      </c>
      <c r="C452" s="199" t="s">
        <v>1807</v>
      </c>
      <c r="D452" s="199" t="s">
        <v>1828</v>
      </c>
      <c r="E452" s="199" t="s">
        <v>1198</v>
      </c>
      <c r="F452" s="199" t="s">
        <v>1199</v>
      </c>
      <c r="G452" s="199" t="s">
        <v>1200</v>
      </c>
      <c r="H452" s="199" t="s">
        <v>484</v>
      </c>
      <c r="I452" s="199" t="s">
        <v>1203</v>
      </c>
      <c r="J452" s="199" t="s">
        <v>1852</v>
      </c>
      <c r="K452" s="203"/>
      <c r="L452" s="203">
        <v>1</v>
      </c>
    </row>
    <row r="453" spans="2:12">
      <c r="B453" s="199" t="s">
        <v>1808</v>
      </c>
      <c r="C453" s="199" t="s">
        <v>1807</v>
      </c>
      <c r="D453" s="199" t="s">
        <v>1828</v>
      </c>
      <c r="E453" s="199" t="s">
        <v>1198</v>
      </c>
      <c r="F453" s="199" t="s">
        <v>1199</v>
      </c>
      <c r="G453" s="199" t="s">
        <v>1200</v>
      </c>
      <c r="H453" s="199" t="s">
        <v>486</v>
      </c>
      <c r="I453" s="199" t="s">
        <v>1342</v>
      </c>
      <c r="J453" s="199" t="s">
        <v>1835</v>
      </c>
      <c r="K453" s="202">
        <v>0.09</v>
      </c>
      <c r="L453" s="203">
        <v>14</v>
      </c>
    </row>
    <row r="454" spans="2:12">
      <c r="B454" s="199" t="s">
        <v>1808</v>
      </c>
      <c r="C454" s="199" t="s">
        <v>1807</v>
      </c>
      <c r="D454" s="199" t="s">
        <v>1828</v>
      </c>
      <c r="E454" s="199" t="s">
        <v>1198</v>
      </c>
      <c r="F454" s="199" t="s">
        <v>1199</v>
      </c>
      <c r="G454" s="199" t="s">
        <v>1200</v>
      </c>
      <c r="H454" s="199" t="s">
        <v>486</v>
      </c>
      <c r="I454" s="199" t="s">
        <v>1342</v>
      </c>
      <c r="J454" s="199" t="s">
        <v>1892</v>
      </c>
      <c r="K454" s="202">
        <v>0.01</v>
      </c>
      <c r="L454" s="203">
        <v>1</v>
      </c>
    </row>
    <row r="455" spans="2:12">
      <c r="B455" s="199" t="s">
        <v>1808</v>
      </c>
      <c r="C455" s="199" t="s">
        <v>1807</v>
      </c>
      <c r="D455" s="199" t="s">
        <v>1828</v>
      </c>
      <c r="E455" s="199" t="s">
        <v>1198</v>
      </c>
      <c r="F455" s="199" t="s">
        <v>1199</v>
      </c>
      <c r="G455" s="199" t="s">
        <v>1200</v>
      </c>
      <c r="H455" s="199" t="s">
        <v>482</v>
      </c>
      <c r="I455" s="199" t="s">
        <v>1204</v>
      </c>
      <c r="J455" s="199" t="s">
        <v>1851</v>
      </c>
      <c r="K455" s="203"/>
      <c r="L455" s="203">
        <v>1</v>
      </c>
    </row>
    <row r="456" spans="2:12">
      <c r="B456" s="199" t="s">
        <v>1808</v>
      </c>
      <c r="C456" s="199" t="s">
        <v>1807</v>
      </c>
      <c r="D456" s="199" t="s">
        <v>1828</v>
      </c>
      <c r="E456" s="199" t="s">
        <v>1198</v>
      </c>
      <c r="F456" s="199" t="s">
        <v>1199</v>
      </c>
      <c r="G456" s="199" t="s">
        <v>1200</v>
      </c>
      <c r="H456" s="199" t="s">
        <v>482</v>
      </c>
      <c r="I456" s="199" t="s">
        <v>1204</v>
      </c>
      <c r="J456" s="199" t="s">
        <v>1835</v>
      </c>
      <c r="K456" s="202">
        <v>0.19</v>
      </c>
      <c r="L456" s="203">
        <v>32</v>
      </c>
    </row>
    <row r="457" spans="2:12">
      <c r="B457" s="199" t="s">
        <v>1808</v>
      </c>
      <c r="C457" s="199" t="s">
        <v>1807</v>
      </c>
      <c r="D457" s="199" t="s">
        <v>1828</v>
      </c>
      <c r="E457" s="199" t="s">
        <v>1198</v>
      </c>
      <c r="F457" s="199" t="s">
        <v>1199</v>
      </c>
      <c r="G457" s="199" t="s">
        <v>1200</v>
      </c>
      <c r="H457" s="199" t="s">
        <v>482</v>
      </c>
      <c r="I457" s="199" t="s">
        <v>1204</v>
      </c>
      <c r="J457" s="199" t="s">
        <v>1840</v>
      </c>
      <c r="K457" s="203"/>
      <c r="L457" s="203">
        <v>1</v>
      </c>
    </row>
    <row r="458" spans="2:12">
      <c r="B458" s="199" t="s">
        <v>1808</v>
      </c>
      <c r="C458" s="199" t="s">
        <v>1807</v>
      </c>
      <c r="D458" s="199" t="s">
        <v>1828</v>
      </c>
      <c r="E458" s="199" t="s">
        <v>1198</v>
      </c>
      <c r="F458" s="199" t="s">
        <v>1199</v>
      </c>
      <c r="G458" s="199" t="s">
        <v>1200</v>
      </c>
      <c r="H458" s="199" t="s">
        <v>478</v>
      </c>
      <c r="I458" s="199" t="s">
        <v>1343</v>
      </c>
      <c r="J458" s="199" t="s">
        <v>1851</v>
      </c>
      <c r="K458" s="203"/>
      <c r="L458" s="203">
        <v>1</v>
      </c>
    </row>
    <row r="459" spans="2:12">
      <c r="B459" s="199" t="s">
        <v>1808</v>
      </c>
      <c r="C459" s="199" t="s">
        <v>1807</v>
      </c>
      <c r="D459" s="199" t="s">
        <v>1828</v>
      </c>
      <c r="E459" s="199" t="s">
        <v>1198</v>
      </c>
      <c r="F459" s="199" t="s">
        <v>1199</v>
      </c>
      <c r="G459" s="199" t="s">
        <v>1200</v>
      </c>
      <c r="H459" s="199" t="s">
        <v>478</v>
      </c>
      <c r="I459" s="199" t="s">
        <v>1343</v>
      </c>
      <c r="J459" s="199" t="s">
        <v>1835</v>
      </c>
      <c r="K459" s="202">
        <v>0.2</v>
      </c>
      <c r="L459" s="203">
        <v>15</v>
      </c>
    </row>
    <row r="460" spans="2:12">
      <c r="B460" s="199" t="s">
        <v>1808</v>
      </c>
      <c r="C460" s="199" t="s">
        <v>1807</v>
      </c>
      <c r="D460" s="199" t="s">
        <v>1828</v>
      </c>
      <c r="E460" s="199" t="s">
        <v>1198</v>
      </c>
      <c r="F460" s="199" t="s">
        <v>1199</v>
      </c>
      <c r="G460" s="199" t="s">
        <v>1200</v>
      </c>
      <c r="H460" s="199" t="s">
        <v>478</v>
      </c>
      <c r="I460" s="199" t="s">
        <v>1343</v>
      </c>
      <c r="J460" s="199" t="s">
        <v>1890</v>
      </c>
      <c r="K460" s="203"/>
      <c r="L460" s="203">
        <v>1</v>
      </c>
    </row>
    <row r="461" spans="2:12">
      <c r="B461" s="199" t="s">
        <v>1808</v>
      </c>
      <c r="C461" s="199" t="s">
        <v>1807</v>
      </c>
      <c r="D461" s="199" t="s">
        <v>1828</v>
      </c>
      <c r="E461" s="199" t="s">
        <v>1198</v>
      </c>
      <c r="F461" s="199" t="s">
        <v>1199</v>
      </c>
      <c r="G461" s="199" t="s">
        <v>1200</v>
      </c>
      <c r="H461" s="199" t="s">
        <v>488</v>
      </c>
      <c r="I461" s="199" t="s">
        <v>1344</v>
      </c>
      <c r="J461" s="199" t="s">
        <v>1851</v>
      </c>
      <c r="K461" s="203"/>
      <c r="L461" s="203">
        <v>3</v>
      </c>
    </row>
    <row r="462" spans="2:12">
      <c r="B462" s="199" t="s">
        <v>1808</v>
      </c>
      <c r="C462" s="199" t="s">
        <v>1807</v>
      </c>
      <c r="D462" s="199" t="s">
        <v>1828</v>
      </c>
      <c r="E462" s="199" t="s">
        <v>1198</v>
      </c>
      <c r="F462" s="199" t="s">
        <v>1199</v>
      </c>
      <c r="G462" s="199" t="s">
        <v>1200</v>
      </c>
      <c r="H462" s="199" t="s">
        <v>488</v>
      </c>
      <c r="I462" s="199" t="s">
        <v>1344</v>
      </c>
      <c r="J462" s="199" t="s">
        <v>1835</v>
      </c>
      <c r="K462" s="202">
        <v>0.04</v>
      </c>
      <c r="L462" s="203">
        <v>5</v>
      </c>
    </row>
    <row r="463" spans="2:12">
      <c r="B463" s="199" t="s">
        <v>1808</v>
      </c>
      <c r="C463" s="199" t="s">
        <v>1807</v>
      </c>
      <c r="D463" s="199" t="s">
        <v>1828</v>
      </c>
      <c r="E463" s="199" t="s">
        <v>1198</v>
      </c>
      <c r="F463" s="199" t="s">
        <v>1199</v>
      </c>
      <c r="G463" s="199" t="s">
        <v>1200</v>
      </c>
      <c r="H463" s="199" t="s">
        <v>476</v>
      </c>
      <c r="I463" s="199" t="s">
        <v>1205</v>
      </c>
      <c r="J463" s="199" t="s">
        <v>1867</v>
      </c>
      <c r="K463" s="203"/>
      <c r="L463" s="203">
        <v>1</v>
      </c>
    </row>
    <row r="464" spans="2:12">
      <c r="B464" s="199" t="s">
        <v>1808</v>
      </c>
      <c r="C464" s="199" t="s">
        <v>1807</v>
      </c>
      <c r="D464" s="199" t="s">
        <v>1828</v>
      </c>
      <c r="E464" s="199" t="s">
        <v>1198</v>
      </c>
      <c r="F464" s="199" t="s">
        <v>1199</v>
      </c>
      <c r="G464" s="199" t="s">
        <v>1200</v>
      </c>
      <c r="H464" s="199" t="s">
        <v>476</v>
      </c>
      <c r="I464" s="199" t="s">
        <v>1205</v>
      </c>
      <c r="J464" s="199" t="s">
        <v>1835</v>
      </c>
      <c r="K464" s="202">
        <v>0.2</v>
      </c>
      <c r="L464" s="203">
        <v>30</v>
      </c>
    </row>
    <row r="465" spans="2:12">
      <c r="B465" s="199" t="s">
        <v>1808</v>
      </c>
      <c r="C465" s="199" t="s">
        <v>1807</v>
      </c>
      <c r="D465" s="199" t="s">
        <v>1828</v>
      </c>
      <c r="E465" s="199" t="s">
        <v>1198</v>
      </c>
      <c r="F465" s="199" t="s">
        <v>1199</v>
      </c>
      <c r="G465" s="199" t="s">
        <v>1200</v>
      </c>
      <c r="H465" s="199" t="s">
        <v>476</v>
      </c>
      <c r="I465" s="199" t="s">
        <v>1205</v>
      </c>
      <c r="J465" s="199" t="s">
        <v>1890</v>
      </c>
      <c r="K465" s="203"/>
      <c r="L465" s="203">
        <v>1</v>
      </c>
    </row>
    <row r="466" spans="2:12">
      <c r="B466" s="199" t="s">
        <v>1808</v>
      </c>
      <c r="C466" s="199" t="s">
        <v>1807</v>
      </c>
      <c r="D466" s="199" t="s">
        <v>1828</v>
      </c>
      <c r="E466" s="199" t="s">
        <v>1198</v>
      </c>
      <c r="F466" s="199" t="s">
        <v>1199</v>
      </c>
      <c r="G466" s="199" t="s">
        <v>1200</v>
      </c>
      <c r="H466" s="199" t="s">
        <v>476</v>
      </c>
      <c r="I466" s="199" t="s">
        <v>1205</v>
      </c>
      <c r="J466" s="199" t="s">
        <v>1852</v>
      </c>
      <c r="K466" s="203"/>
      <c r="L466" s="203">
        <v>1</v>
      </c>
    </row>
    <row r="467" spans="2:12">
      <c r="B467" s="199" t="s">
        <v>1808</v>
      </c>
      <c r="C467" s="199" t="s">
        <v>1807</v>
      </c>
      <c r="D467" s="199" t="s">
        <v>1828</v>
      </c>
      <c r="E467" s="199" t="s">
        <v>1198</v>
      </c>
      <c r="F467" s="199" t="s">
        <v>1199</v>
      </c>
      <c r="G467" s="199" t="s">
        <v>1200</v>
      </c>
      <c r="H467" s="199" t="s">
        <v>490</v>
      </c>
      <c r="I467" s="199" t="s">
        <v>1206</v>
      </c>
      <c r="J467" s="199" t="s">
        <v>1851</v>
      </c>
      <c r="K467" s="202">
        <v>0.02</v>
      </c>
      <c r="L467" s="203">
        <v>16</v>
      </c>
    </row>
    <row r="468" spans="2:12">
      <c r="B468" s="199" t="s">
        <v>1808</v>
      </c>
      <c r="C468" s="199" t="s">
        <v>1807</v>
      </c>
      <c r="D468" s="199" t="s">
        <v>1828</v>
      </c>
      <c r="E468" s="199" t="s">
        <v>1198</v>
      </c>
      <c r="F468" s="199" t="s">
        <v>1199</v>
      </c>
      <c r="G468" s="199" t="s">
        <v>1200</v>
      </c>
      <c r="H468" s="199" t="s">
        <v>490</v>
      </c>
      <c r="I468" s="199" t="s">
        <v>1206</v>
      </c>
      <c r="J468" s="199" t="s">
        <v>1835</v>
      </c>
      <c r="K468" s="202">
        <v>0.73</v>
      </c>
      <c r="L468" s="203">
        <v>114</v>
      </c>
    </row>
    <row r="469" spans="2:12">
      <c r="B469" s="199" t="s">
        <v>1808</v>
      </c>
      <c r="C469" s="199" t="s">
        <v>1807</v>
      </c>
      <c r="D469" s="199" t="s">
        <v>1828</v>
      </c>
      <c r="E469" s="199" t="s">
        <v>1198</v>
      </c>
      <c r="F469" s="199" t="s">
        <v>1199</v>
      </c>
      <c r="G469" s="199" t="s">
        <v>1200</v>
      </c>
      <c r="H469" s="199" t="s">
        <v>490</v>
      </c>
      <c r="I469" s="199" t="s">
        <v>1206</v>
      </c>
      <c r="J469" s="199" t="s">
        <v>1892</v>
      </c>
      <c r="K469" s="202">
        <v>0.01</v>
      </c>
      <c r="L469" s="203">
        <v>1</v>
      </c>
    </row>
    <row r="470" spans="2:12">
      <c r="B470" s="199" t="s">
        <v>1808</v>
      </c>
      <c r="C470" s="199" t="s">
        <v>1807</v>
      </c>
      <c r="D470" s="199" t="s">
        <v>1828</v>
      </c>
      <c r="E470" s="199" t="s">
        <v>1198</v>
      </c>
      <c r="F470" s="199" t="s">
        <v>1199</v>
      </c>
      <c r="G470" s="199" t="s">
        <v>1200</v>
      </c>
      <c r="H470" s="199" t="s">
        <v>490</v>
      </c>
      <c r="I470" s="199" t="s">
        <v>1206</v>
      </c>
      <c r="J470" s="199" t="s">
        <v>1890</v>
      </c>
      <c r="K470" s="202">
        <v>0.01</v>
      </c>
      <c r="L470" s="203">
        <v>3</v>
      </c>
    </row>
    <row r="471" spans="2:12">
      <c r="B471" s="199" t="s">
        <v>1808</v>
      </c>
      <c r="C471" s="199" t="s">
        <v>1807</v>
      </c>
      <c r="D471" s="199" t="s">
        <v>1828</v>
      </c>
      <c r="E471" s="199" t="s">
        <v>1198</v>
      </c>
      <c r="F471" s="199" t="s">
        <v>1199</v>
      </c>
      <c r="G471" s="199" t="s">
        <v>1200</v>
      </c>
      <c r="H471" s="199" t="s">
        <v>490</v>
      </c>
      <c r="I471" s="199" t="s">
        <v>1206</v>
      </c>
      <c r="J471" s="199" t="s">
        <v>1840</v>
      </c>
      <c r="K471" s="203"/>
      <c r="L471" s="203">
        <v>5</v>
      </c>
    </row>
    <row r="472" spans="2:12">
      <c r="B472" s="199" t="s">
        <v>1808</v>
      </c>
      <c r="C472" s="199" t="s">
        <v>1807</v>
      </c>
      <c r="D472" s="199" t="s">
        <v>1828</v>
      </c>
      <c r="E472" s="199" t="s">
        <v>1198</v>
      </c>
      <c r="F472" s="199" t="s">
        <v>1199</v>
      </c>
      <c r="G472" s="199" t="s">
        <v>1200</v>
      </c>
      <c r="H472" s="199" t="s">
        <v>490</v>
      </c>
      <c r="I472" s="199" t="s">
        <v>1206</v>
      </c>
      <c r="J472" s="199" t="s">
        <v>1852</v>
      </c>
      <c r="K472" s="203"/>
      <c r="L472" s="203">
        <v>1</v>
      </c>
    </row>
    <row r="473" spans="2:12">
      <c r="B473" s="199" t="s">
        <v>1808</v>
      </c>
      <c r="C473" s="199" t="s">
        <v>1807</v>
      </c>
      <c r="D473" s="199" t="s">
        <v>1828</v>
      </c>
      <c r="E473" s="199" t="s">
        <v>1198</v>
      </c>
      <c r="F473" s="199" t="s">
        <v>1898</v>
      </c>
      <c r="G473" s="199" t="s">
        <v>1898</v>
      </c>
      <c r="H473" s="199" t="s">
        <v>494</v>
      </c>
      <c r="I473" s="199" t="s">
        <v>1201</v>
      </c>
      <c r="J473" s="199" t="s">
        <v>1839</v>
      </c>
      <c r="K473" s="202">
        <v>0.02</v>
      </c>
      <c r="L473" s="203">
        <v>40</v>
      </c>
    </row>
    <row r="474" spans="2:12">
      <c r="B474" s="199" t="s">
        <v>1808</v>
      </c>
      <c r="C474" s="199" t="s">
        <v>1807</v>
      </c>
      <c r="D474" s="199" t="s">
        <v>1828</v>
      </c>
      <c r="E474" s="199" t="s">
        <v>1198</v>
      </c>
      <c r="F474" s="199" t="s">
        <v>1898</v>
      </c>
      <c r="G474" s="199" t="s">
        <v>1898</v>
      </c>
      <c r="H474" s="199" t="s">
        <v>494</v>
      </c>
      <c r="I474" s="199" t="s">
        <v>1201</v>
      </c>
      <c r="J474" s="199" t="s">
        <v>1889</v>
      </c>
      <c r="K474" s="202">
        <v>0.02</v>
      </c>
      <c r="L474" s="203">
        <v>3</v>
      </c>
    </row>
    <row r="475" spans="2:12">
      <c r="B475" s="199" t="s">
        <v>1808</v>
      </c>
      <c r="C475" s="199" t="s">
        <v>1807</v>
      </c>
      <c r="D475" s="199" t="s">
        <v>1828</v>
      </c>
      <c r="E475" s="199" t="s">
        <v>1198</v>
      </c>
      <c r="F475" s="199" t="s">
        <v>1898</v>
      </c>
      <c r="G475" s="199" t="s">
        <v>1898</v>
      </c>
      <c r="H475" s="199" t="s">
        <v>492</v>
      </c>
      <c r="I475" s="199" t="s">
        <v>1341</v>
      </c>
      <c r="J475" s="199" t="s">
        <v>1839</v>
      </c>
      <c r="K475" s="203"/>
      <c r="L475" s="203">
        <v>1</v>
      </c>
    </row>
    <row r="476" spans="2:12">
      <c r="B476" s="199" t="s">
        <v>1808</v>
      </c>
      <c r="C476" s="199" t="s">
        <v>1807</v>
      </c>
      <c r="D476" s="199" t="s">
        <v>1828</v>
      </c>
      <c r="E476" s="199" t="s">
        <v>1198</v>
      </c>
      <c r="F476" s="199" t="s">
        <v>1898</v>
      </c>
      <c r="G476" s="199" t="s">
        <v>1898</v>
      </c>
      <c r="H476" s="199" t="s">
        <v>490</v>
      </c>
      <c r="I476" s="199" t="s">
        <v>1206</v>
      </c>
      <c r="J476" s="199" t="s">
        <v>1839</v>
      </c>
      <c r="K476" s="202">
        <v>0.01</v>
      </c>
      <c r="L476" s="203">
        <v>9</v>
      </c>
    </row>
    <row r="477" spans="2:12">
      <c r="B477" s="199" t="s">
        <v>1808</v>
      </c>
      <c r="C477" s="199" t="s">
        <v>1807</v>
      </c>
      <c r="D477" s="199" t="s">
        <v>1828</v>
      </c>
      <c r="E477" s="199" t="s">
        <v>1198</v>
      </c>
      <c r="F477" s="199" t="s">
        <v>1207</v>
      </c>
      <c r="G477" s="199" t="s">
        <v>1208</v>
      </c>
      <c r="H477" s="199" t="s">
        <v>278</v>
      </c>
      <c r="I477" s="199" t="s">
        <v>1209</v>
      </c>
      <c r="J477" s="199" t="s">
        <v>1851</v>
      </c>
      <c r="K477" s="202">
        <v>0.01</v>
      </c>
      <c r="L477" s="203">
        <v>9</v>
      </c>
    </row>
    <row r="478" spans="2:12">
      <c r="B478" s="199" t="s">
        <v>1808</v>
      </c>
      <c r="C478" s="199" t="s">
        <v>1807</v>
      </c>
      <c r="D478" s="199" t="s">
        <v>1828</v>
      </c>
      <c r="E478" s="199" t="s">
        <v>1198</v>
      </c>
      <c r="F478" s="199" t="s">
        <v>1207</v>
      </c>
      <c r="G478" s="199" t="s">
        <v>1208</v>
      </c>
      <c r="H478" s="199" t="s">
        <v>278</v>
      </c>
      <c r="I478" s="199" t="s">
        <v>1209</v>
      </c>
      <c r="J478" s="199" t="s">
        <v>1835</v>
      </c>
      <c r="K478" s="202">
        <v>0.28999999999999998</v>
      </c>
      <c r="L478" s="203">
        <v>60</v>
      </c>
    </row>
    <row r="479" spans="2:12">
      <c r="B479" s="199" t="s">
        <v>1808</v>
      </c>
      <c r="C479" s="199" t="s">
        <v>1807</v>
      </c>
      <c r="D479" s="199" t="s">
        <v>1828</v>
      </c>
      <c r="E479" s="199" t="s">
        <v>1198</v>
      </c>
      <c r="F479" s="199" t="s">
        <v>1207</v>
      </c>
      <c r="G479" s="199" t="s">
        <v>1208</v>
      </c>
      <c r="H479" s="199" t="s">
        <v>469</v>
      </c>
      <c r="I479" s="199" t="s">
        <v>1210</v>
      </c>
      <c r="J479" s="199" t="s">
        <v>1851</v>
      </c>
      <c r="K479" s="202">
        <v>0.05</v>
      </c>
      <c r="L479" s="203">
        <v>35</v>
      </c>
    </row>
    <row r="480" spans="2:12">
      <c r="B480" s="199" t="s">
        <v>1808</v>
      </c>
      <c r="C480" s="199" t="s">
        <v>1807</v>
      </c>
      <c r="D480" s="199" t="s">
        <v>1828</v>
      </c>
      <c r="E480" s="199" t="s">
        <v>1198</v>
      </c>
      <c r="F480" s="199" t="s">
        <v>1207</v>
      </c>
      <c r="G480" s="199" t="s">
        <v>1208</v>
      </c>
      <c r="H480" s="199" t="s">
        <v>469</v>
      </c>
      <c r="I480" s="199" t="s">
        <v>1210</v>
      </c>
      <c r="J480" s="199" t="s">
        <v>1835</v>
      </c>
      <c r="K480" s="202">
        <v>0.66</v>
      </c>
      <c r="L480" s="203">
        <v>159</v>
      </c>
    </row>
    <row r="481" spans="2:12">
      <c r="B481" s="199" t="s">
        <v>1808</v>
      </c>
      <c r="C481" s="199" t="s">
        <v>1807</v>
      </c>
      <c r="D481" s="199" t="s">
        <v>1828</v>
      </c>
      <c r="E481" s="199" t="s">
        <v>1198</v>
      </c>
      <c r="F481" s="199" t="s">
        <v>1207</v>
      </c>
      <c r="G481" s="199" t="s">
        <v>1208</v>
      </c>
      <c r="H481" s="199" t="s">
        <v>461</v>
      </c>
      <c r="I481" s="199" t="s">
        <v>1211</v>
      </c>
      <c r="J481" s="199" t="s">
        <v>1851</v>
      </c>
      <c r="K481" s="203"/>
      <c r="L481" s="203">
        <v>2</v>
      </c>
    </row>
    <row r="482" spans="2:12">
      <c r="B482" s="199" t="s">
        <v>1808</v>
      </c>
      <c r="C482" s="199" t="s">
        <v>1807</v>
      </c>
      <c r="D482" s="199" t="s">
        <v>1828</v>
      </c>
      <c r="E482" s="199" t="s">
        <v>1198</v>
      </c>
      <c r="F482" s="199" t="s">
        <v>1207</v>
      </c>
      <c r="G482" s="199" t="s">
        <v>1208</v>
      </c>
      <c r="H482" s="199" t="s">
        <v>461</v>
      </c>
      <c r="I482" s="199" t="s">
        <v>1211</v>
      </c>
      <c r="J482" s="199" t="s">
        <v>1835</v>
      </c>
      <c r="K482" s="202">
        <v>0.14000000000000001</v>
      </c>
      <c r="L482" s="203">
        <v>29</v>
      </c>
    </row>
    <row r="483" spans="2:12">
      <c r="B483" s="199" t="s">
        <v>1808</v>
      </c>
      <c r="C483" s="199" t="s">
        <v>1807</v>
      </c>
      <c r="D483" s="199" t="s">
        <v>1828</v>
      </c>
      <c r="E483" s="199" t="s">
        <v>1198</v>
      </c>
      <c r="F483" s="199" t="s">
        <v>1207</v>
      </c>
      <c r="G483" s="199" t="s">
        <v>1208</v>
      </c>
      <c r="H483" s="199" t="s">
        <v>459</v>
      </c>
      <c r="I483" s="199" t="s">
        <v>1215</v>
      </c>
      <c r="J483" s="199" t="s">
        <v>1851</v>
      </c>
      <c r="K483" s="203"/>
      <c r="L483" s="203">
        <v>2</v>
      </c>
    </row>
    <row r="484" spans="2:12">
      <c r="B484" s="199" t="s">
        <v>1808</v>
      </c>
      <c r="C484" s="199" t="s">
        <v>1807</v>
      </c>
      <c r="D484" s="199" t="s">
        <v>1828</v>
      </c>
      <c r="E484" s="199" t="s">
        <v>1198</v>
      </c>
      <c r="F484" s="199" t="s">
        <v>1207</v>
      </c>
      <c r="G484" s="199" t="s">
        <v>1208</v>
      </c>
      <c r="H484" s="199" t="s">
        <v>459</v>
      </c>
      <c r="I484" s="199" t="s">
        <v>1215</v>
      </c>
      <c r="J484" s="199" t="s">
        <v>1849</v>
      </c>
      <c r="K484" s="203"/>
      <c r="L484" s="203">
        <v>1</v>
      </c>
    </row>
    <row r="485" spans="2:12">
      <c r="B485" s="199" t="s">
        <v>1808</v>
      </c>
      <c r="C485" s="199" t="s">
        <v>1807</v>
      </c>
      <c r="D485" s="199" t="s">
        <v>1828</v>
      </c>
      <c r="E485" s="199" t="s">
        <v>1198</v>
      </c>
      <c r="F485" s="199" t="s">
        <v>1207</v>
      </c>
      <c r="G485" s="199" t="s">
        <v>1208</v>
      </c>
      <c r="H485" s="199" t="s">
        <v>459</v>
      </c>
      <c r="I485" s="199" t="s">
        <v>1215</v>
      </c>
      <c r="J485" s="199" t="s">
        <v>1835</v>
      </c>
      <c r="K485" s="202">
        <v>0.03</v>
      </c>
      <c r="L485" s="203">
        <v>7</v>
      </c>
    </row>
    <row r="486" spans="2:12">
      <c r="B486" s="199" t="s">
        <v>1808</v>
      </c>
      <c r="C486" s="199" t="s">
        <v>1807</v>
      </c>
      <c r="D486" s="199" t="s">
        <v>1828</v>
      </c>
      <c r="E486" s="199" t="s">
        <v>1198</v>
      </c>
      <c r="F486" s="199" t="s">
        <v>1207</v>
      </c>
      <c r="G486" s="199" t="s">
        <v>1208</v>
      </c>
      <c r="H486" s="199" t="s">
        <v>463</v>
      </c>
      <c r="I486" s="199" t="s">
        <v>1899</v>
      </c>
      <c r="J486" s="199" t="s">
        <v>1835</v>
      </c>
      <c r="K486" s="202">
        <v>0.04</v>
      </c>
      <c r="L486" s="203">
        <v>7</v>
      </c>
    </row>
    <row r="487" spans="2:12">
      <c r="B487" s="199" t="s">
        <v>1808</v>
      </c>
      <c r="C487" s="199" t="s">
        <v>1807</v>
      </c>
      <c r="D487" s="199" t="s">
        <v>1828</v>
      </c>
      <c r="E487" s="199" t="s">
        <v>1198</v>
      </c>
      <c r="F487" s="199" t="s">
        <v>1207</v>
      </c>
      <c r="G487" s="199" t="s">
        <v>1208</v>
      </c>
      <c r="H487" s="199" t="s">
        <v>467</v>
      </c>
      <c r="I487" s="199" t="s">
        <v>1900</v>
      </c>
      <c r="J487" s="199" t="s">
        <v>1849</v>
      </c>
      <c r="K487" s="203"/>
      <c r="L487" s="203">
        <v>1</v>
      </c>
    </row>
    <row r="488" spans="2:12">
      <c r="B488" s="199" t="s">
        <v>1808</v>
      </c>
      <c r="C488" s="199" t="s">
        <v>1807</v>
      </c>
      <c r="D488" s="199" t="s">
        <v>1828</v>
      </c>
      <c r="E488" s="199" t="s">
        <v>1198</v>
      </c>
      <c r="F488" s="199" t="s">
        <v>1207</v>
      </c>
      <c r="G488" s="199" t="s">
        <v>1208</v>
      </c>
      <c r="H488" s="199" t="s">
        <v>467</v>
      </c>
      <c r="I488" s="199" t="s">
        <v>1900</v>
      </c>
      <c r="J488" s="199" t="s">
        <v>1835</v>
      </c>
      <c r="K488" s="202">
        <v>0.02</v>
      </c>
      <c r="L488" s="203">
        <v>4</v>
      </c>
    </row>
    <row r="489" spans="2:12">
      <c r="B489" s="199" t="s">
        <v>1808</v>
      </c>
      <c r="C489" s="199" t="s">
        <v>1807</v>
      </c>
      <c r="D489" s="199" t="s">
        <v>1828</v>
      </c>
      <c r="E489" s="199" t="s">
        <v>1198</v>
      </c>
      <c r="F489" s="199" t="s">
        <v>1207</v>
      </c>
      <c r="G489" s="199" t="s">
        <v>1208</v>
      </c>
      <c r="H489" s="199" t="s">
        <v>465</v>
      </c>
      <c r="I489" s="199" t="s">
        <v>1901</v>
      </c>
      <c r="J489" s="199" t="s">
        <v>1835</v>
      </c>
      <c r="K489" s="202">
        <v>0.04</v>
      </c>
      <c r="L489" s="203">
        <v>10</v>
      </c>
    </row>
    <row r="490" spans="2:12">
      <c r="B490" s="199" t="s">
        <v>1808</v>
      </c>
      <c r="C490" s="199" t="s">
        <v>1807</v>
      </c>
      <c r="D490" s="199" t="s">
        <v>1828</v>
      </c>
      <c r="E490" s="199" t="s">
        <v>1198</v>
      </c>
      <c r="F490" s="199" t="s">
        <v>1207</v>
      </c>
      <c r="G490" s="199" t="s">
        <v>1208</v>
      </c>
      <c r="H490" s="199" t="s">
        <v>282</v>
      </c>
      <c r="I490" s="199" t="s">
        <v>1212</v>
      </c>
      <c r="J490" s="199" t="s">
        <v>1835</v>
      </c>
      <c r="K490" s="202">
        <v>0.03</v>
      </c>
      <c r="L490" s="203">
        <v>7</v>
      </c>
    </row>
    <row r="491" spans="2:12">
      <c r="B491" s="199" t="s">
        <v>1808</v>
      </c>
      <c r="C491" s="199" t="s">
        <v>1807</v>
      </c>
      <c r="D491" s="199" t="s">
        <v>1828</v>
      </c>
      <c r="E491" s="199" t="s">
        <v>1198</v>
      </c>
      <c r="F491" s="199" t="s">
        <v>1207</v>
      </c>
      <c r="G491" s="199" t="s">
        <v>1208</v>
      </c>
      <c r="H491" s="199" t="s">
        <v>282</v>
      </c>
      <c r="I491" s="199" t="s">
        <v>1212</v>
      </c>
      <c r="J491" s="199" t="s">
        <v>1892</v>
      </c>
      <c r="K491" s="202">
        <v>0.01</v>
      </c>
      <c r="L491" s="203">
        <v>1</v>
      </c>
    </row>
    <row r="492" spans="2:12">
      <c r="B492" s="199" t="s">
        <v>1808</v>
      </c>
      <c r="C492" s="199" t="s">
        <v>1807</v>
      </c>
      <c r="D492" s="199" t="s">
        <v>1828</v>
      </c>
      <c r="E492" s="199" t="s">
        <v>1198</v>
      </c>
      <c r="F492" s="199" t="s">
        <v>1207</v>
      </c>
      <c r="G492" s="199" t="s">
        <v>1208</v>
      </c>
      <c r="H492" s="199" t="s">
        <v>280</v>
      </c>
      <c r="I492" s="199" t="s">
        <v>1213</v>
      </c>
      <c r="J492" s="199" t="s">
        <v>1851</v>
      </c>
      <c r="K492" s="203"/>
      <c r="L492" s="203">
        <v>2</v>
      </c>
    </row>
    <row r="493" spans="2:12">
      <c r="B493" s="199" t="s">
        <v>1808</v>
      </c>
      <c r="C493" s="199" t="s">
        <v>1807</v>
      </c>
      <c r="D493" s="199" t="s">
        <v>1828</v>
      </c>
      <c r="E493" s="199" t="s">
        <v>1198</v>
      </c>
      <c r="F493" s="199" t="s">
        <v>1207</v>
      </c>
      <c r="G493" s="199" t="s">
        <v>1208</v>
      </c>
      <c r="H493" s="199" t="s">
        <v>280</v>
      </c>
      <c r="I493" s="199" t="s">
        <v>1213</v>
      </c>
      <c r="J493" s="199" t="s">
        <v>1849</v>
      </c>
      <c r="K493" s="203"/>
      <c r="L493" s="203">
        <v>1</v>
      </c>
    </row>
    <row r="494" spans="2:12">
      <c r="B494" s="199" t="s">
        <v>1808</v>
      </c>
      <c r="C494" s="199" t="s">
        <v>1807</v>
      </c>
      <c r="D494" s="199" t="s">
        <v>1828</v>
      </c>
      <c r="E494" s="199" t="s">
        <v>1198</v>
      </c>
      <c r="F494" s="199" t="s">
        <v>1207</v>
      </c>
      <c r="G494" s="199" t="s">
        <v>1208</v>
      </c>
      <c r="H494" s="199" t="s">
        <v>280</v>
      </c>
      <c r="I494" s="199" t="s">
        <v>1213</v>
      </c>
      <c r="J494" s="199" t="s">
        <v>1835</v>
      </c>
      <c r="K494" s="202">
        <v>0.19</v>
      </c>
      <c r="L494" s="203">
        <v>37</v>
      </c>
    </row>
    <row r="495" spans="2:12">
      <c r="B495" s="199" t="s">
        <v>1808</v>
      </c>
      <c r="C495" s="199" t="s">
        <v>1807</v>
      </c>
      <c r="D495" s="199" t="s">
        <v>1828</v>
      </c>
      <c r="E495" s="199" t="s">
        <v>1198</v>
      </c>
      <c r="F495" s="199" t="s">
        <v>1207</v>
      </c>
      <c r="G495" s="199" t="s">
        <v>1208</v>
      </c>
      <c r="H495" s="199" t="s">
        <v>472</v>
      </c>
      <c r="I495" s="199" t="s">
        <v>1217</v>
      </c>
      <c r="J495" s="199" t="s">
        <v>1851</v>
      </c>
      <c r="K495" s="202">
        <v>0.01</v>
      </c>
      <c r="L495" s="203">
        <v>8</v>
      </c>
    </row>
    <row r="496" spans="2:12">
      <c r="B496" s="199" t="s">
        <v>1808</v>
      </c>
      <c r="C496" s="199" t="s">
        <v>1807</v>
      </c>
      <c r="D496" s="199" t="s">
        <v>1828</v>
      </c>
      <c r="E496" s="199" t="s">
        <v>1198</v>
      </c>
      <c r="F496" s="199" t="s">
        <v>1207</v>
      </c>
      <c r="G496" s="199" t="s">
        <v>1208</v>
      </c>
      <c r="H496" s="199" t="s">
        <v>472</v>
      </c>
      <c r="I496" s="199" t="s">
        <v>1217</v>
      </c>
      <c r="J496" s="199" t="s">
        <v>1835</v>
      </c>
      <c r="K496" s="202">
        <v>0.23</v>
      </c>
      <c r="L496" s="203">
        <v>39</v>
      </c>
    </row>
    <row r="497" spans="2:12">
      <c r="B497" s="199" t="s">
        <v>1808</v>
      </c>
      <c r="C497" s="199" t="s">
        <v>1807</v>
      </c>
      <c r="D497" s="199" t="s">
        <v>1828</v>
      </c>
      <c r="E497" s="199" t="s">
        <v>1198</v>
      </c>
      <c r="F497" s="199" t="s">
        <v>1207</v>
      </c>
      <c r="G497" s="199" t="s">
        <v>1208</v>
      </c>
      <c r="H497" s="199" t="s">
        <v>472</v>
      </c>
      <c r="I497" s="199" t="s">
        <v>1217</v>
      </c>
      <c r="J497" s="199" t="s">
        <v>1852</v>
      </c>
      <c r="K497" s="203"/>
      <c r="L497" s="203">
        <v>1</v>
      </c>
    </row>
    <row r="498" spans="2:12">
      <c r="B498" s="199" t="s">
        <v>1808</v>
      </c>
      <c r="C498" s="199" t="s">
        <v>1807</v>
      </c>
      <c r="D498" s="199" t="s">
        <v>1828</v>
      </c>
      <c r="E498" s="199" t="s">
        <v>1198</v>
      </c>
      <c r="F498" s="199" t="s">
        <v>1207</v>
      </c>
      <c r="G498" s="199" t="s">
        <v>1208</v>
      </c>
      <c r="H498" s="199" t="s">
        <v>456</v>
      </c>
      <c r="I498" s="199" t="s">
        <v>1219</v>
      </c>
      <c r="J498" s="199" t="s">
        <v>1851</v>
      </c>
      <c r="K498" s="202">
        <v>0.02</v>
      </c>
      <c r="L498" s="203">
        <v>12</v>
      </c>
    </row>
    <row r="499" spans="2:12">
      <c r="B499" s="199" t="s">
        <v>1808</v>
      </c>
      <c r="C499" s="199" t="s">
        <v>1807</v>
      </c>
      <c r="D499" s="199" t="s">
        <v>1828</v>
      </c>
      <c r="E499" s="199" t="s">
        <v>1198</v>
      </c>
      <c r="F499" s="199" t="s">
        <v>1207</v>
      </c>
      <c r="G499" s="199" t="s">
        <v>1208</v>
      </c>
      <c r="H499" s="199" t="s">
        <v>456</v>
      </c>
      <c r="I499" s="199" t="s">
        <v>1219</v>
      </c>
      <c r="J499" s="199" t="s">
        <v>1835</v>
      </c>
      <c r="K499" s="202">
        <v>0.28000000000000003</v>
      </c>
      <c r="L499" s="203">
        <v>52</v>
      </c>
    </row>
    <row r="500" spans="2:12">
      <c r="B500" s="199" t="s">
        <v>1808</v>
      </c>
      <c r="C500" s="199" t="s">
        <v>1807</v>
      </c>
      <c r="D500" s="199" t="s">
        <v>1828</v>
      </c>
      <c r="E500" s="199" t="s">
        <v>1198</v>
      </c>
      <c r="F500" s="199" t="s">
        <v>1207</v>
      </c>
      <c r="G500" s="199" t="s">
        <v>1208</v>
      </c>
      <c r="H500" s="199" t="s">
        <v>456</v>
      </c>
      <c r="I500" s="199" t="s">
        <v>1219</v>
      </c>
      <c r="J500" s="199" t="s">
        <v>1852</v>
      </c>
      <c r="K500" s="203"/>
      <c r="L500" s="203">
        <v>1</v>
      </c>
    </row>
    <row r="501" spans="2:12">
      <c r="B501" s="199" t="s">
        <v>1808</v>
      </c>
      <c r="C501" s="199" t="s">
        <v>1807</v>
      </c>
      <c r="D501" s="199" t="s">
        <v>1828</v>
      </c>
      <c r="E501" s="199" t="s">
        <v>1198</v>
      </c>
      <c r="F501" s="199" t="s">
        <v>1902</v>
      </c>
      <c r="G501" s="199" t="s">
        <v>1208</v>
      </c>
      <c r="H501" s="199" t="s">
        <v>278</v>
      </c>
      <c r="I501" s="199" t="s">
        <v>1209</v>
      </c>
      <c r="J501" s="199" t="s">
        <v>1835</v>
      </c>
      <c r="K501" s="202">
        <v>0.62</v>
      </c>
      <c r="L501" s="203">
        <v>77</v>
      </c>
    </row>
    <row r="502" spans="2:12">
      <c r="B502" s="199" t="s">
        <v>1808</v>
      </c>
      <c r="C502" s="199" t="s">
        <v>1807</v>
      </c>
      <c r="D502" s="199" t="s">
        <v>1828</v>
      </c>
      <c r="E502" s="199" t="s">
        <v>1198</v>
      </c>
      <c r="F502" s="199" t="s">
        <v>1902</v>
      </c>
      <c r="G502" s="199" t="s">
        <v>1208</v>
      </c>
      <c r="H502" s="199" t="s">
        <v>278</v>
      </c>
      <c r="I502" s="199" t="s">
        <v>1209</v>
      </c>
      <c r="J502" s="199" t="s">
        <v>1840</v>
      </c>
      <c r="K502" s="203"/>
      <c r="L502" s="203">
        <v>4</v>
      </c>
    </row>
    <row r="503" spans="2:12">
      <c r="B503" s="199" t="s">
        <v>1808</v>
      </c>
      <c r="C503" s="199" t="s">
        <v>1807</v>
      </c>
      <c r="D503" s="199" t="s">
        <v>1828</v>
      </c>
      <c r="E503" s="199" t="s">
        <v>1198</v>
      </c>
      <c r="F503" s="199" t="s">
        <v>1902</v>
      </c>
      <c r="G503" s="199" t="s">
        <v>1208</v>
      </c>
      <c r="H503" s="199" t="s">
        <v>469</v>
      </c>
      <c r="I503" s="199" t="s">
        <v>1210</v>
      </c>
      <c r="J503" s="199" t="s">
        <v>1835</v>
      </c>
      <c r="K503" s="202">
        <v>0.06</v>
      </c>
      <c r="L503" s="203">
        <v>10</v>
      </c>
    </row>
    <row r="504" spans="2:12">
      <c r="B504" s="199" t="s">
        <v>1808</v>
      </c>
      <c r="C504" s="199" t="s">
        <v>1807</v>
      </c>
      <c r="D504" s="199" t="s">
        <v>1828</v>
      </c>
      <c r="E504" s="199" t="s">
        <v>1198</v>
      </c>
      <c r="F504" s="199" t="s">
        <v>1902</v>
      </c>
      <c r="G504" s="199" t="s">
        <v>1208</v>
      </c>
      <c r="H504" s="199" t="s">
        <v>469</v>
      </c>
      <c r="I504" s="199" t="s">
        <v>1210</v>
      </c>
      <c r="J504" s="199" t="s">
        <v>1840</v>
      </c>
      <c r="K504" s="203"/>
      <c r="L504" s="203">
        <v>5</v>
      </c>
    </row>
    <row r="505" spans="2:12">
      <c r="B505" s="199" t="s">
        <v>1808</v>
      </c>
      <c r="C505" s="199" t="s">
        <v>1807</v>
      </c>
      <c r="D505" s="199" t="s">
        <v>1828</v>
      </c>
      <c r="E505" s="199" t="s">
        <v>1198</v>
      </c>
      <c r="F505" s="199" t="s">
        <v>1902</v>
      </c>
      <c r="G505" s="199" t="s">
        <v>1208</v>
      </c>
      <c r="H505" s="199" t="s">
        <v>461</v>
      </c>
      <c r="I505" s="199" t="s">
        <v>1211</v>
      </c>
      <c r="J505" s="199" t="s">
        <v>1835</v>
      </c>
      <c r="K505" s="202">
        <v>0.7</v>
      </c>
      <c r="L505" s="203">
        <v>110</v>
      </c>
    </row>
    <row r="506" spans="2:12">
      <c r="B506" s="199" t="s">
        <v>1808</v>
      </c>
      <c r="C506" s="199" t="s">
        <v>1807</v>
      </c>
      <c r="D506" s="199" t="s">
        <v>1828</v>
      </c>
      <c r="E506" s="199" t="s">
        <v>1198</v>
      </c>
      <c r="F506" s="199" t="s">
        <v>1902</v>
      </c>
      <c r="G506" s="199" t="s">
        <v>1208</v>
      </c>
      <c r="H506" s="199" t="s">
        <v>461</v>
      </c>
      <c r="I506" s="199" t="s">
        <v>1211</v>
      </c>
      <c r="J506" s="199" t="s">
        <v>1840</v>
      </c>
      <c r="K506" s="203"/>
      <c r="L506" s="203">
        <v>2</v>
      </c>
    </row>
    <row r="507" spans="2:12">
      <c r="B507" s="199" t="s">
        <v>1808</v>
      </c>
      <c r="C507" s="199" t="s">
        <v>1807</v>
      </c>
      <c r="D507" s="199" t="s">
        <v>1828</v>
      </c>
      <c r="E507" s="199" t="s">
        <v>1198</v>
      </c>
      <c r="F507" s="199" t="s">
        <v>1902</v>
      </c>
      <c r="G507" s="199" t="s">
        <v>1208</v>
      </c>
      <c r="H507" s="199" t="s">
        <v>459</v>
      </c>
      <c r="I507" s="199" t="s">
        <v>1215</v>
      </c>
      <c r="J507" s="199" t="s">
        <v>1835</v>
      </c>
      <c r="K507" s="202">
        <v>0.04</v>
      </c>
      <c r="L507" s="203">
        <v>7</v>
      </c>
    </row>
    <row r="508" spans="2:12">
      <c r="B508" s="199" t="s">
        <v>1808</v>
      </c>
      <c r="C508" s="199" t="s">
        <v>1807</v>
      </c>
      <c r="D508" s="199" t="s">
        <v>1828</v>
      </c>
      <c r="E508" s="199" t="s">
        <v>1198</v>
      </c>
      <c r="F508" s="199" t="s">
        <v>1902</v>
      </c>
      <c r="G508" s="199" t="s">
        <v>1208</v>
      </c>
      <c r="H508" s="199" t="s">
        <v>459</v>
      </c>
      <c r="I508" s="199" t="s">
        <v>1215</v>
      </c>
      <c r="J508" s="199" t="s">
        <v>1840</v>
      </c>
      <c r="K508" s="203"/>
      <c r="L508" s="203">
        <v>4</v>
      </c>
    </row>
    <row r="509" spans="2:12">
      <c r="B509" s="199" t="s">
        <v>1808</v>
      </c>
      <c r="C509" s="199" t="s">
        <v>1807</v>
      </c>
      <c r="D509" s="199" t="s">
        <v>1828</v>
      </c>
      <c r="E509" s="199" t="s">
        <v>1198</v>
      </c>
      <c r="F509" s="199" t="s">
        <v>1902</v>
      </c>
      <c r="G509" s="199" t="s">
        <v>1208</v>
      </c>
      <c r="H509" s="199" t="s">
        <v>463</v>
      </c>
      <c r="I509" s="199" t="s">
        <v>1899</v>
      </c>
      <c r="J509" s="199" t="s">
        <v>1835</v>
      </c>
      <c r="K509" s="202">
        <v>0.04</v>
      </c>
      <c r="L509" s="203">
        <v>7</v>
      </c>
    </row>
    <row r="510" spans="2:12">
      <c r="B510" s="199" t="s">
        <v>1808</v>
      </c>
      <c r="C510" s="199" t="s">
        <v>1807</v>
      </c>
      <c r="D510" s="199" t="s">
        <v>1828</v>
      </c>
      <c r="E510" s="199" t="s">
        <v>1198</v>
      </c>
      <c r="F510" s="199" t="s">
        <v>1902</v>
      </c>
      <c r="G510" s="199" t="s">
        <v>1208</v>
      </c>
      <c r="H510" s="199" t="s">
        <v>463</v>
      </c>
      <c r="I510" s="199" t="s">
        <v>1899</v>
      </c>
      <c r="J510" s="199" t="s">
        <v>1840</v>
      </c>
      <c r="K510" s="203"/>
      <c r="L510" s="203">
        <v>2</v>
      </c>
    </row>
    <row r="511" spans="2:12">
      <c r="B511" s="199" t="s">
        <v>1808</v>
      </c>
      <c r="C511" s="199" t="s">
        <v>1807</v>
      </c>
      <c r="D511" s="199" t="s">
        <v>1828</v>
      </c>
      <c r="E511" s="199" t="s">
        <v>1198</v>
      </c>
      <c r="F511" s="199" t="s">
        <v>1902</v>
      </c>
      <c r="G511" s="199" t="s">
        <v>1208</v>
      </c>
      <c r="H511" s="199" t="s">
        <v>467</v>
      </c>
      <c r="I511" s="199" t="s">
        <v>1900</v>
      </c>
      <c r="J511" s="199" t="s">
        <v>1839</v>
      </c>
      <c r="K511" s="203"/>
      <c r="L511" s="203">
        <v>1</v>
      </c>
    </row>
    <row r="512" spans="2:12">
      <c r="B512" s="199" t="s">
        <v>1808</v>
      </c>
      <c r="C512" s="199" t="s">
        <v>1807</v>
      </c>
      <c r="D512" s="199" t="s">
        <v>1828</v>
      </c>
      <c r="E512" s="199" t="s">
        <v>1198</v>
      </c>
      <c r="F512" s="199" t="s">
        <v>1902</v>
      </c>
      <c r="G512" s="199" t="s">
        <v>1208</v>
      </c>
      <c r="H512" s="199" t="s">
        <v>467</v>
      </c>
      <c r="I512" s="199" t="s">
        <v>1900</v>
      </c>
      <c r="J512" s="199" t="s">
        <v>1835</v>
      </c>
      <c r="K512" s="202">
        <v>0.04</v>
      </c>
      <c r="L512" s="203">
        <v>7</v>
      </c>
    </row>
    <row r="513" spans="2:12">
      <c r="B513" s="199" t="s">
        <v>1808</v>
      </c>
      <c r="C513" s="199" t="s">
        <v>1807</v>
      </c>
      <c r="D513" s="199" t="s">
        <v>1828</v>
      </c>
      <c r="E513" s="199" t="s">
        <v>1198</v>
      </c>
      <c r="F513" s="199" t="s">
        <v>1902</v>
      </c>
      <c r="G513" s="199" t="s">
        <v>1208</v>
      </c>
      <c r="H513" s="199" t="s">
        <v>467</v>
      </c>
      <c r="I513" s="199" t="s">
        <v>1900</v>
      </c>
      <c r="J513" s="199" t="s">
        <v>1840</v>
      </c>
      <c r="K513" s="203"/>
      <c r="L513" s="203">
        <v>2</v>
      </c>
    </row>
    <row r="514" spans="2:12">
      <c r="B514" s="199" t="s">
        <v>1808</v>
      </c>
      <c r="C514" s="199" t="s">
        <v>1807</v>
      </c>
      <c r="D514" s="199" t="s">
        <v>1828</v>
      </c>
      <c r="E514" s="199" t="s">
        <v>1198</v>
      </c>
      <c r="F514" s="199" t="s">
        <v>1902</v>
      </c>
      <c r="G514" s="199" t="s">
        <v>1208</v>
      </c>
      <c r="H514" s="199" t="s">
        <v>465</v>
      </c>
      <c r="I514" s="199" t="s">
        <v>1901</v>
      </c>
      <c r="J514" s="199" t="s">
        <v>1835</v>
      </c>
      <c r="K514" s="202">
        <v>0.06</v>
      </c>
      <c r="L514" s="203">
        <v>10</v>
      </c>
    </row>
    <row r="515" spans="2:12">
      <c r="B515" s="199" t="s">
        <v>1808</v>
      </c>
      <c r="C515" s="199" t="s">
        <v>1807</v>
      </c>
      <c r="D515" s="199" t="s">
        <v>1828</v>
      </c>
      <c r="E515" s="199" t="s">
        <v>1198</v>
      </c>
      <c r="F515" s="199" t="s">
        <v>1902</v>
      </c>
      <c r="G515" s="199" t="s">
        <v>1208</v>
      </c>
      <c r="H515" s="199" t="s">
        <v>465</v>
      </c>
      <c r="I515" s="199" t="s">
        <v>1901</v>
      </c>
      <c r="J515" s="199" t="s">
        <v>1840</v>
      </c>
      <c r="K515" s="203"/>
      <c r="L515" s="203">
        <v>1</v>
      </c>
    </row>
    <row r="516" spans="2:12">
      <c r="B516" s="199" t="s">
        <v>1808</v>
      </c>
      <c r="C516" s="199" t="s">
        <v>1807</v>
      </c>
      <c r="D516" s="199" t="s">
        <v>1828</v>
      </c>
      <c r="E516" s="199" t="s">
        <v>1198</v>
      </c>
      <c r="F516" s="199" t="s">
        <v>1902</v>
      </c>
      <c r="G516" s="199" t="s">
        <v>1208</v>
      </c>
      <c r="H516" s="199" t="s">
        <v>282</v>
      </c>
      <c r="I516" s="199" t="s">
        <v>1212</v>
      </c>
      <c r="J516" s="199" t="s">
        <v>1835</v>
      </c>
      <c r="K516" s="202">
        <v>0.38</v>
      </c>
      <c r="L516" s="203">
        <v>59</v>
      </c>
    </row>
    <row r="517" spans="2:12">
      <c r="B517" s="199" t="s">
        <v>1808</v>
      </c>
      <c r="C517" s="199" t="s">
        <v>1807</v>
      </c>
      <c r="D517" s="199" t="s">
        <v>1828</v>
      </c>
      <c r="E517" s="199" t="s">
        <v>1198</v>
      </c>
      <c r="F517" s="199" t="s">
        <v>1902</v>
      </c>
      <c r="G517" s="199" t="s">
        <v>1208</v>
      </c>
      <c r="H517" s="199" t="s">
        <v>282</v>
      </c>
      <c r="I517" s="199" t="s">
        <v>1212</v>
      </c>
      <c r="J517" s="199" t="s">
        <v>1840</v>
      </c>
      <c r="K517" s="203"/>
      <c r="L517" s="203">
        <v>2</v>
      </c>
    </row>
    <row r="518" spans="2:12">
      <c r="B518" s="199" t="s">
        <v>1808</v>
      </c>
      <c r="C518" s="199" t="s">
        <v>1807</v>
      </c>
      <c r="D518" s="199" t="s">
        <v>1828</v>
      </c>
      <c r="E518" s="199" t="s">
        <v>1198</v>
      </c>
      <c r="F518" s="199" t="s">
        <v>1902</v>
      </c>
      <c r="G518" s="199" t="s">
        <v>1208</v>
      </c>
      <c r="H518" s="199" t="s">
        <v>280</v>
      </c>
      <c r="I518" s="199" t="s">
        <v>1213</v>
      </c>
      <c r="J518" s="199" t="s">
        <v>1839</v>
      </c>
      <c r="K518" s="203"/>
      <c r="L518" s="203">
        <v>9</v>
      </c>
    </row>
    <row r="519" spans="2:12">
      <c r="B519" s="199" t="s">
        <v>1808</v>
      </c>
      <c r="C519" s="199" t="s">
        <v>1807</v>
      </c>
      <c r="D519" s="199" t="s">
        <v>1828</v>
      </c>
      <c r="E519" s="199" t="s">
        <v>1198</v>
      </c>
      <c r="F519" s="199" t="s">
        <v>1902</v>
      </c>
      <c r="G519" s="199" t="s">
        <v>1208</v>
      </c>
      <c r="H519" s="199" t="s">
        <v>280</v>
      </c>
      <c r="I519" s="199" t="s">
        <v>1213</v>
      </c>
      <c r="J519" s="199" t="s">
        <v>1835</v>
      </c>
      <c r="K519" s="202">
        <v>1.69</v>
      </c>
      <c r="L519" s="203">
        <v>240</v>
      </c>
    </row>
    <row r="520" spans="2:12">
      <c r="B520" s="199" t="s">
        <v>1808</v>
      </c>
      <c r="C520" s="199" t="s">
        <v>1807</v>
      </c>
      <c r="D520" s="199" t="s">
        <v>1828</v>
      </c>
      <c r="E520" s="199" t="s">
        <v>1198</v>
      </c>
      <c r="F520" s="199" t="s">
        <v>1902</v>
      </c>
      <c r="G520" s="199" t="s">
        <v>1208</v>
      </c>
      <c r="H520" s="199" t="s">
        <v>280</v>
      </c>
      <c r="I520" s="199" t="s">
        <v>1213</v>
      </c>
      <c r="J520" s="199" t="s">
        <v>1840</v>
      </c>
      <c r="K520" s="203"/>
      <c r="L520" s="203">
        <v>3</v>
      </c>
    </row>
    <row r="521" spans="2:12">
      <c r="B521" s="199" t="s">
        <v>1808</v>
      </c>
      <c r="C521" s="199" t="s">
        <v>1807</v>
      </c>
      <c r="D521" s="199" t="s">
        <v>1828</v>
      </c>
      <c r="E521" s="199" t="s">
        <v>1198</v>
      </c>
      <c r="F521" s="199" t="s">
        <v>1902</v>
      </c>
      <c r="G521" s="199" t="s">
        <v>1208</v>
      </c>
      <c r="H521" s="199" t="s">
        <v>472</v>
      </c>
      <c r="I521" s="199" t="s">
        <v>1217</v>
      </c>
      <c r="J521" s="199" t="s">
        <v>1835</v>
      </c>
      <c r="K521" s="202">
        <v>0.09</v>
      </c>
      <c r="L521" s="203">
        <v>12</v>
      </c>
    </row>
    <row r="522" spans="2:12">
      <c r="B522" s="199" t="s">
        <v>1808</v>
      </c>
      <c r="C522" s="199" t="s">
        <v>1807</v>
      </c>
      <c r="D522" s="199" t="s">
        <v>1828</v>
      </c>
      <c r="E522" s="199" t="s">
        <v>1198</v>
      </c>
      <c r="F522" s="199" t="s">
        <v>1902</v>
      </c>
      <c r="G522" s="199" t="s">
        <v>1208</v>
      </c>
      <c r="H522" s="199" t="s">
        <v>472</v>
      </c>
      <c r="I522" s="199" t="s">
        <v>1217</v>
      </c>
      <c r="J522" s="199" t="s">
        <v>1840</v>
      </c>
      <c r="K522" s="203"/>
      <c r="L522" s="203">
        <v>2</v>
      </c>
    </row>
    <row r="523" spans="2:12">
      <c r="B523" s="199" t="s">
        <v>1808</v>
      </c>
      <c r="C523" s="199" t="s">
        <v>1807</v>
      </c>
      <c r="D523" s="199" t="s">
        <v>1828</v>
      </c>
      <c r="E523" s="199" t="s">
        <v>1198</v>
      </c>
      <c r="F523" s="199" t="s">
        <v>1902</v>
      </c>
      <c r="G523" s="199" t="s">
        <v>1208</v>
      </c>
      <c r="H523" s="199" t="s">
        <v>456</v>
      </c>
      <c r="I523" s="199" t="s">
        <v>1219</v>
      </c>
      <c r="J523" s="199" t="s">
        <v>1835</v>
      </c>
      <c r="K523" s="202">
        <v>0.1</v>
      </c>
      <c r="L523" s="203">
        <v>13</v>
      </c>
    </row>
    <row r="524" spans="2:12">
      <c r="B524" s="199" t="s">
        <v>1808</v>
      </c>
      <c r="C524" s="199" t="s">
        <v>1807</v>
      </c>
      <c r="D524" s="199" t="s">
        <v>1828</v>
      </c>
      <c r="E524" s="199" t="s">
        <v>1198</v>
      </c>
      <c r="F524" s="199" t="s">
        <v>1902</v>
      </c>
      <c r="G524" s="199" t="s">
        <v>1208</v>
      </c>
      <c r="H524" s="199" t="s">
        <v>456</v>
      </c>
      <c r="I524" s="199" t="s">
        <v>1219</v>
      </c>
      <c r="J524" s="199" t="s">
        <v>1840</v>
      </c>
      <c r="K524" s="203"/>
      <c r="L524" s="203">
        <v>6</v>
      </c>
    </row>
    <row r="525" spans="2:12">
      <c r="B525" s="199" t="s">
        <v>1808</v>
      </c>
      <c r="C525" s="199" t="s">
        <v>1807</v>
      </c>
      <c r="D525" s="199" t="s">
        <v>1828</v>
      </c>
      <c r="E525" s="199" t="s">
        <v>1198</v>
      </c>
      <c r="F525" s="199" t="s">
        <v>1903</v>
      </c>
      <c r="G525" s="199" t="s">
        <v>1215</v>
      </c>
      <c r="H525" s="199" t="s">
        <v>459</v>
      </c>
      <c r="I525" s="199" t="s">
        <v>1215</v>
      </c>
      <c r="J525" s="199" t="s">
        <v>1840</v>
      </c>
      <c r="K525" s="203"/>
      <c r="L525" s="203">
        <v>1</v>
      </c>
    </row>
    <row r="526" spans="2:12">
      <c r="B526" s="199" t="s">
        <v>1808</v>
      </c>
      <c r="C526" s="199" t="s">
        <v>1807</v>
      </c>
      <c r="D526" s="199" t="s">
        <v>1828</v>
      </c>
      <c r="E526" s="199" t="s">
        <v>1198</v>
      </c>
      <c r="F526" s="199" t="s">
        <v>1218</v>
      </c>
      <c r="G526" s="199" t="s">
        <v>1219</v>
      </c>
      <c r="H526" s="199" t="s">
        <v>456</v>
      </c>
      <c r="I526" s="199" t="s">
        <v>1219</v>
      </c>
      <c r="J526" s="199" t="s">
        <v>1851</v>
      </c>
      <c r="K526" s="203"/>
      <c r="L526" s="203">
        <v>16</v>
      </c>
    </row>
    <row r="527" spans="2:12">
      <c r="B527" s="199" t="s">
        <v>1808</v>
      </c>
      <c r="C527" s="199" t="s">
        <v>1807</v>
      </c>
      <c r="D527" s="199" t="s">
        <v>1828</v>
      </c>
      <c r="E527" s="199" t="s">
        <v>1198</v>
      </c>
      <c r="F527" s="199" t="s">
        <v>1218</v>
      </c>
      <c r="G527" s="199" t="s">
        <v>1219</v>
      </c>
      <c r="H527" s="199" t="s">
        <v>456</v>
      </c>
      <c r="I527" s="199" t="s">
        <v>1219</v>
      </c>
      <c r="J527" s="199" t="s">
        <v>1839</v>
      </c>
      <c r="K527" s="203"/>
      <c r="L527" s="203">
        <v>5</v>
      </c>
    </row>
    <row r="528" spans="2:12">
      <c r="B528" s="199" t="s">
        <v>1808</v>
      </c>
      <c r="C528" s="199" t="s">
        <v>1807</v>
      </c>
      <c r="D528" s="199" t="s">
        <v>1828</v>
      </c>
      <c r="E528" s="199" t="s">
        <v>1198</v>
      </c>
      <c r="F528" s="199" t="s">
        <v>1218</v>
      </c>
      <c r="G528" s="199" t="s">
        <v>1219</v>
      </c>
      <c r="H528" s="199" t="s">
        <v>456</v>
      </c>
      <c r="I528" s="199" t="s">
        <v>1219</v>
      </c>
      <c r="J528" s="199" t="s">
        <v>1889</v>
      </c>
      <c r="K528" s="203"/>
      <c r="L528" s="203">
        <v>1</v>
      </c>
    </row>
    <row r="529" spans="2:12">
      <c r="B529" s="199" t="s">
        <v>1808</v>
      </c>
      <c r="C529" s="199" t="s">
        <v>1807</v>
      </c>
      <c r="D529" s="199" t="s">
        <v>1828</v>
      </c>
      <c r="E529" s="199" t="s">
        <v>1198</v>
      </c>
      <c r="F529" s="199" t="s">
        <v>1218</v>
      </c>
      <c r="G529" s="199" t="s">
        <v>1219</v>
      </c>
      <c r="H529" s="199" t="s">
        <v>456</v>
      </c>
      <c r="I529" s="199" t="s">
        <v>1219</v>
      </c>
      <c r="J529" s="199" t="s">
        <v>1840</v>
      </c>
      <c r="K529" s="203"/>
      <c r="L529" s="203">
        <v>6</v>
      </c>
    </row>
    <row r="530" spans="2:12">
      <c r="B530" s="199" t="s">
        <v>1808</v>
      </c>
      <c r="C530" s="199" t="s">
        <v>1807</v>
      </c>
      <c r="D530" s="199" t="s">
        <v>1828</v>
      </c>
      <c r="E530" s="199" t="s">
        <v>1198</v>
      </c>
      <c r="F530" s="199" t="s">
        <v>1904</v>
      </c>
      <c r="G530" s="199" t="s">
        <v>1208</v>
      </c>
      <c r="H530" s="199" t="s">
        <v>278</v>
      </c>
      <c r="I530" s="199" t="s">
        <v>1209</v>
      </c>
      <c r="J530" s="199" t="s">
        <v>1835</v>
      </c>
      <c r="K530" s="202">
        <v>0.01</v>
      </c>
      <c r="L530" s="203">
        <v>2</v>
      </c>
    </row>
    <row r="531" spans="2:12">
      <c r="B531" s="199" t="s">
        <v>1808</v>
      </c>
      <c r="C531" s="199" t="s">
        <v>1807</v>
      </c>
      <c r="D531" s="199" t="s">
        <v>1828</v>
      </c>
      <c r="E531" s="199" t="s">
        <v>1198</v>
      </c>
      <c r="F531" s="199" t="s">
        <v>1904</v>
      </c>
      <c r="G531" s="199" t="s">
        <v>1208</v>
      </c>
      <c r="H531" s="199" t="s">
        <v>469</v>
      </c>
      <c r="I531" s="199" t="s">
        <v>1210</v>
      </c>
      <c r="J531" s="199" t="s">
        <v>1835</v>
      </c>
      <c r="K531" s="202">
        <v>0.01</v>
      </c>
      <c r="L531" s="203">
        <v>2</v>
      </c>
    </row>
    <row r="532" spans="2:12">
      <c r="B532" s="199" t="s">
        <v>1808</v>
      </c>
      <c r="C532" s="199" t="s">
        <v>1807</v>
      </c>
      <c r="D532" s="199" t="s">
        <v>1828</v>
      </c>
      <c r="E532" s="199" t="s">
        <v>1198</v>
      </c>
      <c r="F532" s="199" t="s">
        <v>1904</v>
      </c>
      <c r="G532" s="199" t="s">
        <v>1208</v>
      </c>
      <c r="H532" s="199" t="s">
        <v>461</v>
      </c>
      <c r="I532" s="199" t="s">
        <v>1211</v>
      </c>
      <c r="J532" s="199" t="s">
        <v>1835</v>
      </c>
      <c r="K532" s="202">
        <v>0.01</v>
      </c>
      <c r="L532" s="203">
        <v>2</v>
      </c>
    </row>
    <row r="533" spans="2:12">
      <c r="B533" s="199" t="s">
        <v>1808</v>
      </c>
      <c r="C533" s="199" t="s">
        <v>1807</v>
      </c>
      <c r="D533" s="199" t="s">
        <v>1828</v>
      </c>
      <c r="E533" s="199" t="s">
        <v>1198</v>
      </c>
      <c r="F533" s="199" t="s">
        <v>1904</v>
      </c>
      <c r="G533" s="199" t="s">
        <v>1208</v>
      </c>
      <c r="H533" s="199" t="s">
        <v>459</v>
      </c>
      <c r="I533" s="199" t="s">
        <v>1215</v>
      </c>
      <c r="J533" s="199" t="s">
        <v>1835</v>
      </c>
      <c r="K533" s="202">
        <v>0.01</v>
      </c>
      <c r="L533" s="203">
        <v>1</v>
      </c>
    </row>
    <row r="534" spans="2:12">
      <c r="B534" s="199" t="s">
        <v>1808</v>
      </c>
      <c r="C534" s="199" t="s">
        <v>1807</v>
      </c>
      <c r="D534" s="199" t="s">
        <v>1828</v>
      </c>
      <c r="E534" s="199" t="s">
        <v>1198</v>
      </c>
      <c r="F534" s="199" t="s">
        <v>1904</v>
      </c>
      <c r="G534" s="199" t="s">
        <v>1208</v>
      </c>
      <c r="H534" s="199" t="s">
        <v>467</v>
      </c>
      <c r="I534" s="199" t="s">
        <v>1900</v>
      </c>
      <c r="J534" s="199" t="s">
        <v>1835</v>
      </c>
      <c r="K534" s="202">
        <v>0.01</v>
      </c>
      <c r="L534" s="203">
        <v>1</v>
      </c>
    </row>
    <row r="535" spans="2:12">
      <c r="B535" s="199" t="s">
        <v>1808</v>
      </c>
      <c r="C535" s="199" t="s">
        <v>1807</v>
      </c>
      <c r="D535" s="199" t="s">
        <v>1828</v>
      </c>
      <c r="E535" s="199" t="s">
        <v>1198</v>
      </c>
      <c r="F535" s="199" t="s">
        <v>1904</v>
      </c>
      <c r="G535" s="199" t="s">
        <v>1208</v>
      </c>
      <c r="H535" s="199" t="s">
        <v>282</v>
      </c>
      <c r="I535" s="199" t="s">
        <v>1212</v>
      </c>
      <c r="J535" s="199" t="s">
        <v>1835</v>
      </c>
      <c r="K535" s="202">
        <v>0.01</v>
      </c>
      <c r="L535" s="203">
        <v>1</v>
      </c>
    </row>
    <row r="536" spans="2:12">
      <c r="B536" s="199" t="s">
        <v>1808</v>
      </c>
      <c r="C536" s="199" t="s">
        <v>1807</v>
      </c>
      <c r="D536" s="199" t="s">
        <v>1828</v>
      </c>
      <c r="E536" s="199" t="s">
        <v>1198</v>
      </c>
      <c r="F536" s="199" t="s">
        <v>1904</v>
      </c>
      <c r="G536" s="199" t="s">
        <v>1208</v>
      </c>
      <c r="H536" s="199" t="s">
        <v>472</v>
      </c>
      <c r="I536" s="199" t="s">
        <v>1217</v>
      </c>
      <c r="J536" s="199" t="s">
        <v>1835</v>
      </c>
      <c r="K536" s="202">
        <v>0.01</v>
      </c>
      <c r="L536" s="203">
        <v>2</v>
      </c>
    </row>
    <row r="537" spans="2:12">
      <c r="B537" s="199" t="s">
        <v>1808</v>
      </c>
      <c r="C537" s="199" t="s">
        <v>1807</v>
      </c>
      <c r="D537" s="199" t="s">
        <v>1828</v>
      </c>
      <c r="E537" s="199" t="s">
        <v>1198</v>
      </c>
      <c r="F537" s="199" t="s">
        <v>1904</v>
      </c>
      <c r="G537" s="199" t="s">
        <v>1208</v>
      </c>
      <c r="H537" s="199" t="s">
        <v>456</v>
      </c>
      <c r="I537" s="199" t="s">
        <v>1219</v>
      </c>
      <c r="J537" s="199" t="s">
        <v>1835</v>
      </c>
      <c r="K537" s="202">
        <v>0.1</v>
      </c>
      <c r="L537" s="203">
        <v>18</v>
      </c>
    </row>
    <row r="538" spans="2:12">
      <c r="B538" s="199" t="s">
        <v>1808</v>
      </c>
      <c r="C538" s="199" t="s">
        <v>1807</v>
      </c>
      <c r="D538" s="199" t="s">
        <v>1828</v>
      </c>
      <c r="E538" s="199" t="s">
        <v>1198</v>
      </c>
      <c r="F538" s="199" t="s">
        <v>1905</v>
      </c>
      <c r="G538" s="199" t="s">
        <v>1219</v>
      </c>
      <c r="H538" s="199" t="s">
        <v>1655</v>
      </c>
      <c r="I538" s="199" t="s">
        <v>1219</v>
      </c>
      <c r="J538" s="199" t="s">
        <v>1849</v>
      </c>
      <c r="K538" s="202">
        <v>0.01</v>
      </c>
      <c r="L538" s="203">
        <v>3</v>
      </c>
    </row>
    <row r="539" spans="2:12">
      <c r="B539" s="199" t="s">
        <v>1808</v>
      </c>
      <c r="C539" s="199" t="s">
        <v>1807</v>
      </c>
      <c r="D539" s="199" t="s">
        <v>1828</v>
      </c>
      <c r="E539" s="199" t="s">
        <v>1198</v>
      </c>
      <c r="F539" s="199" t="s">
        <v>1905</v>
      </c>
      <c r="G539" s="199" t="s">
        <v>1219</v>
      </c>
      <c r="H539" s="199" t="s">
        <v>1655</v>
      </c>
      <c r="I539" s="199" t="s">
        <v>1219</v>
      </c>
      <c r="J539" s="199" t="s">
        <v>1859</v>
      </c>
      <c r="K539" s="202">
        <v>0.02</v>
      </c>
      <c r="L539" s="203">
        <v>1</v>
      </c>
    </row>
    <row r="540" spans="2:12">
      <c r="B540" s="199" t="s">
        <v>1808</v>
      </c>
      <c r="C540" s="199" t="s">
        <v>1807</v>
      </c>
      <c r="D540" s="199" t="s">
        <v>1828</v>
      </c>
      <c r="E540" s="199" t="s">
        <v>1198</v>
      </c>
      <c r="F540" s="199" t="s">
        <v>1906</v>
      </c>
      <c r="G540" s="199" t="s">
        <v>1219</v>
      </c>
      <c r="H540" s="199" t="s">
        <v>454</v>
      </c>
      <c r="I540" s="199" t="s">
        <v>1219</v>
      </c>
      <c r="J540" s="199" t="s">
        <v>1835</v>
      </c>
      <c r="K540" s="202">
        <v>0.01</v>
      </c>
      <c r="L540" s="203">
        <v>1</v>
      </c>
    </row>
    <row r="541" spans="2:12">
      <c r="B541" s="199" t="s">
        <v>1808</v>
      </c>
      <c r="C541" s="199" t="s">
        <v>1807</v>
      </c>
      <c r="D541" s="199" t="s">
        <v>1828</v>
      </c>
      <c r="E541" s="199" t="s">
        <v>1198</v>
      </c>
      <c r="F541" s="199" t="s">
        <v>1906</v>
      </c>
      <c r="G541" s="199" t="s">
        <v>1219</v>
      </c>
      <c r="H541" s="199" t="s">
        <v>453</v>
      </c>
      <c r="I541" s="199" t="s">
        <v>1219</v>
      </c>
      <c r="J541" s="199" t="s">
        <v>1851</v>
      </c>
      <c r="K541" s="202">
        <v>0.02</v>
      </c>
      <c r="L541" s="203">
        <v>16</v>
      </c>
    </row>
    <row r="542" spans="2:12">
      <c r="B542" s="199" t="s">
        <v>1808</v>
      </c>
      <c r="C542" s="199" t="s">
        <v>1807</v>
      </c>
      <c r="D542" s="199" t="s">
        <v>1828</v>
      </c>
      <c r="E542" s="199" t="s">
        <v>1198</v>
      </c>
      <c r="F542" s="199" t="s">
        <v>1906</v>
      </c>
      <c r="G542" s="199" t="s">
        <v>1219</v>
      </c>
      <c r="H542" s="199" t="s">
        <v>453</v>
      </c>
      <c r="I542" s="199" t="s">
        <v>1219</v>
      </c>
      <c r="J542" s="199" t="s">
        <v>1839</v>
      </c>
      <c r="K542" s="203"/>
      <c r="L542" s="203">
        <v>12</v>
      </c>
    </row>
    <row r="543" spans="2:12">
      <c r="B543" s="199" t="s">
        <v>1808</v>
      </c>
      <c r="C543" s="199" t="s">
        <v>1807</v>
      </c>
      <c r="D543" s="199" t="s">
        <v>1828</v>
      </c>
      <c r="E543" s="199" t="s">
        <v>1198</v>
      </c>
      <c r="F543" s="199" t="s">
        <v>1906</v>
      </c>
      <c r="G543" s="199" t="s">
        <v>1219</v>
      </c>
      <c r="H543" s="199" t="s">
        <v>453</v>
      </c>
      <c r="I543" s="199" t="s">
        <v>1219</v>
      </c>
      <c r="J543" s="199" t="s">
        <v>1835</v>
      </c>
      <c r="K543" s="202">
        <v>0.26</v>
      </c>
      <c r="L543" s="203">
        <v>51</v>
      </c>
    </row>
    <row r="544" spans="2:12">
      <c r="B544" s="199" t="s">
        <v>1808</v>
      </c>
      <c r="C544" s="199" t="s">
        <v>1807</v>
      </c>
      <c r="D544" s="199" t="s">
        <v>1828</v>
      </c>
      <c r="E544" s="199" t="s">
        <v>1198</v>
      </c>
      <c r="F544" s="199" t="s">
        <v>1906</v>
      </c>
      <c r="G544" s="199" t="s">
        <v>1219</v>
      </c>
      <c r="H544" s="199" t="s">
        <v>451</v>
      </c>
      <c r="I544" s="199" t="s">
        <v>1219</v>
      </c>
      <c r="J544" s="199" t="s">
        <v>1835</v>
      </c>
      <c r="K544" s="202">
        <v>0.01</v>
      </c>
      <c r="L544" s="203">
        <v>2</v>
      </c>
    </row>
    <row r="545" spans="2:12">
      <c r="B545" s="199" t="s">
        <v>1808</v>
      </c>
      <c r="C545" s="199" t="s">
        <v>1807</v>
      </c>
      <c r="D545" s="199" t="s">
        <v>1828</v>
      </c>
      <c r="E545" s="199" t="s">
        <v>1198</v>
      </c>
      <c r="F545" s="199" t="s">
        <v>1907</v>
      </c>
      <c r="G545" s="199" t="s">
        <v>1219</v>
      </c>
      <c r="H545" s="199" t="s">
        <v>453</v>
      </c>
      <c r="I545" s="199" t="s">
        <v>1219</v>
      </c>
      <c r="J545" s="199" t="s">
        <v>1835</v>
      </c>
      <c r="K545" s="202">
        <v>0.02</v>
      </c>
      <c r="L545" s="203">
        <v>3</v>
      </c>
    </row>
    <row r="546" spans="2:12">
      <c r="B546" s="199" t="s">
        <v>1808</v>
      </c>
      <c r="C546" s="199" t="s">
        <v>1807</v>
      </c>
      <c r="D546" s="199" t="s">
        <v>1828</v>
      </c>
      <c r="E546" s="199" t="s">
        <v>1198</v>
      </c>
      <c r="F546" s="199" t="s">
        <v>1907</v>
      </c>
      <c r="G546" s="199" t="s">
        <v>1219</v>
      </c>
      <c r="H546" s="199" t="s">
        <v>453</v>
      </c>
      <c r="I546" s="199" t="s">
        <v>1219</v>
      </c>
      <c r="J546" s="199" t="s">
        <v>1840</v>
      </c>
      <c r="K546" s="203"/>
      <c r="L546" s="203">
        <v>1</v>
      </c>
    </row>
    <row r="547" spans="2:12">
      <c r="B547" s="199" t="s">
        <v>1808</v>
      </c>
      <c r="C547" s="199" t="s">
        <v>1807</v>
      </c>
      <c r="D547" s="199" t="s">
        <v>1828</v>
      </c>
      <c r="E547" s="199" t="s">
        <v>1198</v>
      </c>
      <c r="F547" s="199" t="s">
        <v>1907</v>
      </c>
      <c r="G547" s="199" t="s">
        <v>1219</v>
      </c>
      <c r="H547" s="199" t="s">
        <v>452</v>
      </c>
      <c r="I547" s="199" t="s">
        <v>1219</v>
      </c>
      <c r="J547" s="199" t="s">
        <v>1840</v>
      </c>
      <c r="K547" s="203"/>
      <c r="L547" s="203">
        <v>3</v>
      </c>
    </row>
    <row r="548" spans="2:12">
      <c r="B548" s="199" t="s">
        <v>1808</v>
      </c>
      <c r="C548" s="199" t="s">
        <v>1807</v>
      </c>
      <c r="D548" s="199" t="s">
        <v>1828</v>
      </c>
      <c r="E548" s="199" t="s">
        <v>1198</v>
      </c>
      <c r="F548" s="199" t="s">
        <v>1908</v>
      </c>
      <c r="G548" s="199" t="s">
        <v>1208</v>
      </c>
      <c r="H548" s="199" t="s">
        <v>278</v>
      </c>
      <c r="I548" s="199" t="s">
        <v>1209</v>
      </c>
      <c r="J548" s="199" t="s">
        <v>1835</v>
      </c>
      <c r="K548" s="202">
        <v>0.02</v>
      </c>
      <c r="L548" s="203">
        <v>1</v>
      </c>
    </row>
    <row r="549" spans="2:12">
      <c r="B549" s="199" t="s">
        <v>1808</v>
      </c>
      <c r="C549" s="199" t="s">
        <v>1807</v>
      </c>
      <c r="D549" s="199" t="s">
        <v>1828</v>
      </c>
      <c r="E549" s="199" t="s">
        <v>1198</v>
      </c>
      <c r="F549" s="199" t="s">
        <v>1908</v>
      </c>
      <c r="G549" s="199" t="s">
        <v>1208</v>
      </c>
      <c r="H549" s="199" t="s">
        <v>278</v>
      </c>
      <c r="I549" s="199" t="s">
        <v>1209</v>
      </c>
      <c r="J549" s="199" t="s">
        <v>1852</v>
      </c>
      <c r="K549" s="203"/>
      <c r="L549" s="203">
        <v>1</v>
      </c>
    </row>
    <row r="550" spans="2:12">
      <c r="B550" s="199" t="s">
        <v>1808</v>
      </c>
      <c r="C550" s="199" t="s">
        <v>1807</v>
      </c>
      <c r="D550" s="199" t="s">
        <v>1828</v>
      </c>
      <c r="E550" s="199" t="s">
        <v>1198</v>
      </c>
      <c r="F550" s="199" t="s">
        <v>1908</v>
      </c>
      <c r="G550" s="199" t="s">
        <v>1208</v>
      </c>
      <c r="H550" s="199" t="s">
        <v>463</v>
      </c>
      <c r="I550" s="199" t="s">
        <v>1899</v>
      </c>
      <c r="J550" s="199" t="s">
        <v>1835</v>
      </c>
      <c r="K550" s="202">
        <v>0.05</v>
      </c>
      <c r="L550" s="203">
        <v>2</v>
      </c>
    </row>
    <row r="551" spans="2:12">
      <c r="B551" s="199" t="s">
        <v>1808</v>
      </c>
      <c r="C551" s="199" t="s">
        <v>1807</v>
      </c>
      <c r="D551" s="199" t="s">
        <v>1828</v>
      </c>
      <c r="E551" s="199" t="s">
        <v>1198</v>
      </c>
      <c r="F551" s="199" t="s">
        <v>1908</v>
      </c>
      <c r="G551" s="199" t="s">
        <v>1208</v>
      </c>
      <c r="H551" s="199" t="s">
        <v>463</v>
      </c>
      <c r="I551" s="199" t="s">
        <v>1899</v>
      </c>
      <c r="J551" s="199" t="s">
        <v>1852</v>
      </c>
      <c r="K551" s="203"/>
      <c r="L551" s="203">
        <v>1</v>
      </c>
    </row>
    <row r="552" spans="2:12">
      <c r="B552" s="199" t="s">
        <v>1808</v>
      </c>
      <c r="C552" s="199" t="s">
        <v>1807</v>
      </c>
      <c r="D552" s="199" t="s">
        <v>1828</v>
      </c>
      <c r="E552" s="199" t="s">
        <v>1198</v>
      </c>
      <c r="F552" s="199" t="s">
        <v>1908</v>
      </c>
      <c r="G552" s="199" t="s">
        <v>1208</v>
      </c>
      <c r="H552" s="199" t="s">
        <v>465</v>
      </c>
      <c r="I552" s="199" t="s">
        <v>1901</v>
      </c>
      <c r="J552" s="199" t="s">
        <v>1835</v>
      </c>
      <c r="K552" s="202">
        <v>0.02</v>
      </c>
      <c r="L552" s="203">
        <v>1</v>
      </c>
    </row>
    <row r="553" spans="2:12">
      <c r="B553" s="199" t="s">
        <v>1808</v>
      </c>
      <c r="C553" s="199" t="s">
        <v>1807</v>
      </c>
      <c r="D553" s="199" t="s">
        <v>1828</v>
      </c>
      <c r="E553" s="199" t="s">
        <v>1198</v>
      </c>
      <c r="F553" s="199" t="s">
        <v>1908</v>
      </c>
      <c r="G553" s="199" t="s">
        <v>1208</v>
      </c>
      <c r="H553" s="199" t="s">
        <v>465</v>
      </c>
      <c r="I553" s="199" t="s">
        <v>1901</v>
      </c>
      <c r="J553" s="199" t="s">
        <v>1852</v>
      </c>
      <c r="K553" s="203"/>
      <c r="L553" s="203">
        <v>1</v>
      </c>
    </row>
    <row r="554" spans="2:12">
      <c r="B554" s="199" t="s">
        <v>1808</v>
      </c>
      <c r="C554" s="199" t="s">
        <v>1807</v>
      </c>
      <c r="D554" s="199" t="s">
        <v>1828</v>
      </c>
      <c r="E554" s="199" t="s">
        <v>1198</v>
      </c>
      <c r="F554" s="199" t="s">
        <v>1908</v>
      </c>
      <c r="G554" s="199" t="s">
        <v>1208</v>
      </c>
      <c r="H554" s="199" t="s">
        <v>453</v>
      </c>
      <c r="I554" s="199" t="s">
        <v>1219</v>
      </c>
      <c r="J554" s="199" t="s">
        <v>1835</v>
      </c>
      <c r="K554" s="202">
        <v>0.05</v>
      </c>
      <c r="L554" s="203">
        <v>2</v>
      </c>
    </row>
    <row r="555" spans="2:12">
      <c r="B555" s="199" t="s">
        <v>1808</v>
      </c>
      <c r="C555" s="199" t="s">
        <v>1807</v>
      </c>
      <c r="D555" s="199" t="s">
        <v>1828</v>
      </c>
      <c r="E555" s="199" t="s">
        <v>1198</v>
      </c>
      <c r="F555" s="199" t="s">
        <v>1908</v>
      </c>
      <c r="G555" s="199" t="s">
        <v>1208</v>
      </c>
      <c r="H555" s="199" t="s">
        <v>453</v>
      </c>
      <c r="I555" s="199" t="s">
        <v>1219</v>
      </c>
      <c r="J555" s="199" t="s">
        <v>1852</v>
      </c>
      <c r="K555" s="203"/>
      <c r="L555" s="203">
        <v>1</v>
      </c>
    </row>
    <row r="556" spans="2:12">
      <c r="B556" s="199" t="s">
        <v>1808</v>
      </c>
      <c r="C556" s="199" t="s">
        <v>1807</v>
      </c>
      <c r="D556" s="199" t="s">
        <v>1828</v>
      </c>
      <c r="E556" s="199" t="s">
        <v>255</v>
      </c>
      <c r="F556" s="199" t="s">
        <v>1230</v>
      </c>
      <c r="G556" s="199" t="s">
        <v>255</v>
      </c>
      <c r="H556" s="199" t="s">
        <v>1050</v>
      </c>
      <c r="I556" s="199" t="s">
        <v>1673</v>
      </c>
      <c r="J556" s="199" t="s">
        <v>1851</v>
      </c>
      <c r="K556" s="202">
        <v>0.01</v>
      </c>
      <c r="L556" s="203">
        <v>9</v>
      </c>
    </row>
    <row r="557" spans="2:12">
      <c r="B557" s="199" t="s">
        <v>1808</v>
      </c>
      <c r="C557" s="199" t="s">
        <v>1807</v>
      </c>
      <c r="D557" s="199" t="s">
        <v>1828</v>
      </c>
      <c r="E557" s="199" t="s">
        <v>255</v>
      </c>
      <c r="F557" s="199" t="s">
        <v>1230</v>
      </c>
      <c r="G557" s="199" t="s">
        <v>255</v>
      </c>
      <c r="H557" s="199" t="s">
        <v>1050</v>
      </c>
      <c r="I557" s="199" t="s">
        <v>1673</v>
      </c>
      <c r="J557" s="199" t="s">
        <v>1849</v>
      </c>
      <c r="K557" s="203"/>
      <c r="L557" s="203">
        <v>1</v>
      </c>
    </row>
    <row r="558" spans="2:12">
      <c r="B558" s="199" t="s">
        <v>1808</v>
      </c>
      <c r="C558" s="199" t="s">
        <v>1807</v>
      </c>
      <c r="D558" s="199" t="s">
        <v>1828</v>
      </c>
      <c r="E558" s="199" t="s">
        <v>255</v>
      </c>
      <c r="F558" s="199" t="s">
        <v>1230</v>
      </c>
      <c r="G558" s="199" t="s">
        <v>255</v>
      </c>
      <c r="H558" s="199" t="s">
        <v>1050</v>
      </c>
      <c r="I558" s="199" t="s">
        <v>1673</v>
      </c>
      <c r="J558" s="199" t="s">
        <v>1839</v>
      </c>
      <c r="K558" s="203"/>
      <c r="L558" s="203">
        <v>1</v>
      </c>
    </row>
    <row r="559" spans="2:12">
      <c r="B559" s="199" t="s">
        <v>1808</v>
      </c>
      <c r="C559" s="199" t="s">
        <v>1807</v>
      </c>
      <c r="D559" s="199" t="s">
        <v>1828</v>
      </c>
      <c r="E559" s="199" t="s">
        <v>255</v>
      </c>
      <c r="F559" s="199" t="s">
        <v>1230</v>
      </c>
      <c r="G559" s="199" t="s">
        <v>255</v>
      </c>
      <c r="H559" s="199" t="s">
        <v>1050</v>
      </c>
      <c r="I559" s="199" t="s">
        <v>1673</v>
      </c>
      <c r="J559" s="199" t="s">
        <v>1835</v>
      </c>
      <c r="K559" s="202">
        <v>0.37</v>
      </c>
      <c r="L559" s="203">
        <v>72</v>
      </c>
    </row>
    <row r="560" spans="2:12">
      <c r="B560" s="199" t="s">
        <v>1808</v>
      </c>
      <c r="C560" s="199" t="s">
        <v>1807</v>
      </c>
      <c r="D560" s="199" t="s">
        <v>1828</v>
      </c>
      <c r="E560" s="199" t="s">
        <v>255</v>
      </c>
      <c r="F560" s="199" t="s">
        <v>1230</v>
      </c>
      <c r="G560" s="199" t="s">
        <v>255</v>
      </c>
      <c r="H560" s="199" t="s">
        <v>323</v>
      </c>
      <c r="I560" s="199" t="s">
        <v>1241</v>
      </c>
      <c r="J560" s="199" t="s">
        <v>1851</v>
      </c>
      <c r="K560" s="202">
        <v>0.13</v>
      </c>
      <c r="L560" s="203">
        <v>163</v>
      </c>
    </row>
    <row r="561" spans="2:12">
      <c r="B561" s="199" t="s">
        <v>1808</v>
      </c>
      <c r="C561" s="199" t="s">
        <v>1807</v>
      </c>
      <c r="D561" s="199" t="s">
        <v>1828</v>
      </c>
      <c r="E561" s="199" t="s">
        <v>255</v>
      </c>
      <c r="F561" s="199" t="s">
        <v>1230</v>
      </c>
      <c r="G561" s="199" t="s">
        <v>255</v>
      </c>
      <c r="H561" s="199" t="s">
        <v>323</v>
      </c>
      <c r="I561" s="199" t="s">
        <v>1241</v>
      </c>
      <c r="J561" s="199" t="s">
        <v>1849</v>
      </c>
      <c r="K561" s="203"/>
      <c r="L561" s="203">
        <v>1</v>
      </c>
    </row>
    <row r="562" spans="2:12">
      <c r="B562" s="199" t="s">
        <v>1808</v>
      </c>
      <c r="C562" s="199" t="s">
        <v>1807</v>
      </c>
      <c r="D562" s="199" t="s">
        <v>1828</v>
      </c>
      <c r="E562" s="199" t="s">
        <v>255</v>
      </c>
      <c r="F562" s="199" t="s">
        <v>1230</v>
      </c>
      <c r="G562" s="199" t="s">
        <v>255</v>
      </c>
      <c r="H562" s="199" t="s">
        <v>323</v>
      </c>
      <c r="I562" s="199" t="s">
        <v>1241</v>
      </c>
      <c r="J562" s="199" t="s">
        <v>1835</v>
      </c>
      <c r="K562" s="202">
        <v>1.84</v>
      </c>
      <c r="L562" s="203">
        <v>385</v>
      </c>
    </row>
    <row r="563" spans="2:12">
      <c r="B563" s="199" t="s">
        <v>1808</v>
      </c>
      <c r="C563" s="199" t="s">
        <v>1807</v>
      </c>
      <c r="D563" s="199" t="s">
        <v>1828</v>
      </c>
      <c r="E563" s="199" t="s">
        <v>255</v>
      </c>
      <c r="F563" s="199" t="s">
        <v>1230</v>
      </c>
      <c r="G563" s="199" t="s">
        <v>255</v>
      </c>
      <c r="H563" s="199" t="s">
        <v>323</v>
      </c>
      <c r="I563" s="199" t="s">
        <v>1241</v>
      </c>
      <c r="J563" s="199" t="s">
        <v>1852</v>
      </c>
      <c r="K563" s="203"/>
      <c r="L563" s="203">
        <v>1</v>
      </c>
    </row>
    <row r="564" spans="2:12">
      <c r="B564" s="199" t="s">
        <v>1808</v>
      </c>
      <c r="C564" s="199" t="s">
        <v>1807</v>
      </c>
      <c r="D564" s="199" t="s">
        <v>1828</v>
      </c>
      <c r="E564" s="199" t="s">
        <v>255</v>
      </c>
      <c r="F564" s="199" t="s">
        <v>1230</v>
      </c>
      <c r="G564" s="199" t="s">
        <v>255</v>
      </c>
      <c r="H564" s="199" t="s">
        <v>321</v>
      </c>
      <c r="I564" s="199" t="s">
        <v>1231</v>
      </c>
      <c r="J564" s="199" t="s">
        <v>1851</v>
      </c>
      <c r="K564" s="202">
        <v>0.04</v>
      </c>
      <c r="L564" s="203">
        <v>40</v>
      </c>
    </row>
    <row r="565" spans="2:12">
      <c r="B565" s="199" t="s">
        <v>1808</v>
      </c>
      <c r="C565" s="199" t="s">
        <v>1807</v>
      </c>
      <c r="D565" s="199" t="s">
        <v>1828</v>
      </c>
      <c r="E565" s="199" t="s">
        <v>255</v>
      </c>
      <c r="F565" s="199" t="s">
        <v>1230</v>
      </c>
      <c r="G565" s="199" t="s">
        <v>255</v>
      </c>
      <c r="H565" s="199" t="s">
        <v>321</v>
      </c>
      <c r="I565" s="199" t="s">
        <v>1231</v>
      </c>
      <c r="J565" s="199" t="s">
        <v>1835</v>
      </c>
      <c r="K565" s="202">
        <v>2.1800000000000002</v>
      </c>
      <c r="L565" s="203">
        <v>399</v>
      </c>
    </row>
    <row r="566" spans="2:12">
      <c r="B566" s="199" t="s">
        <v>1808</v>
      </c>
      <c r="C566" s="199" t="s">
        <v>1807</v>
      </c>
      <c r="D566" s="199" t="s">
        <v>1828</v>
      </c>
      <c r="E566" s="199" t="s">
        <v>255</v>
      </c>
      <c r="F566" s="199" t="s">
        <v>1230</v>
      </c>
      <c r="G566" s="199" t="s">
        <v>255</v>
      </c>
      <c r="H566" s="199" t="s">
        <v>1041</v>
      </c>
      <c r="I566" s="199" t="s">
        <v>1232</v>
      </c>
      <c r="J566" s="199" t="s">
        <v>1851</v>
      </c>
      <c r="K566" s="202">
        <v>0.01</v>
      </c>
      <c r="L566" s="203">
        <v>22</v>
      </c>
    </row>
    <row r="567" spans="2:12">
      <c r="B567" s="199" t="s">
        <v>1808</v>
      </c>
      <c r="C567" s="199" t="s">
        <v>1807</v>
      </c>
      <c r="D567" s="199" t="s">
        <v>1828</v>
      </c>
      <c r="E567" s="199" t="s">
        <v>255</v>
      </c>
      <c r="F567" s="199" t="s">
        <v>1230</v>
      </c>
      <c r="G567" s="199" t="s">
        <v>255</v>
      </c>
      <c r="H567" s="199" t="s">
        <v>1041</v>
      </c>
      <c r="I567" s="199" t="s">
        <v>1232</v>
      </c>
      <c r="J567" s="199" t="s">
        <v>1835</v>
      </c>
      <c r="K567" s="202">
        <v>0.94</v>
      </c>
      <c r="L567" s="203">
        <v>195</v>
      </c>
    </row>
    <row r="568" spans="2:12">
      <c r="B568" s="199" t="s">
        <v>1808</v>
      </c>
      <c r="C568" s="199" t="s">
        <v>1807</v>
      </c>
      <c r="D568" s="199" t="s">
        <v>1828</v>
      </c>
      <c r="E568" s="199" t="s">
        <v>255</v>
      </c>
      <c r="F568" s="199" t="s">
        <v>1230</v>
      </c>
      <c r="G568" s="199" t="s">
        <v>255</v>
      </c>
      <c r="H568" s="199" t="s">
        <v>1056</v>
      </c>
      <c r="I568" s="199" t="s">
        <v>1233</v>
      </c>
      <c r="J568" s="199" t="s">
        <v>1851</v>
      </c>
      <c r="K568" s="202">
        <v>0.03</v>
      </c>
      <c r="L568" s="203">
        <v>24</v>
      </c>
    </row>
    <row r="569" spans="2:12">
      <c r="B569" s="199" t="s">
        <v>1808</v>
      </c>
      <c r="C569" s="199" t="s">
        <v>1807</v>
      </c>
      <c r="D569" s="199" t="s">
        <v>1828</v>
      </c>
      <c r="E569" s="199" t="s">
        <v>255</v>
      </c>
      <c r="F569" s="199" t="s">
        <v>1230</v>
      </c>
      <c r="G569" s="199" t="s">
        <v>255</v>
      </c>
      <c r="H569" s="199" t="s">
        <v>1056</v>
      </c>
      <c r="I569" s="199" t="s">
        <v>1233</v>
      </c>
      <c r="J569" s="199" t="s">
        <v>1839</v>
      </c>
      <c r="K569" s="203"/>
      <c r="L569" s="203">
        <v>16</v>
      </c>
    </row>
    <row r="570" spans="2:12">
      <c r="B570" s="199" t="s">
        <v>1808</v>
      </c>
      <c r="C570" s="199" t="s">
        <v>1807</v>
      </c>
      <c r="D570" s="199" t="s">
        <v>1828</v>
      </c>
      <c r="E570" s="199" t="s">
        <v>255</v>
      </c>
      <c r="F570" s="199" t="s">
        <v>1230</v>
      </c>
      <c r="G570" s="199" t="s">
        <v>255</v>
      </c>
      <c r="H570" s="199" t="s">
        <v>1056</v>
      </c>
      <c r="I570" s="199" t="s">
        <v>1233</v>
      </c>
      <c r="J570" s="199" t="s">
        <v>1835</v>
      </c>
      <c r="K570" s="202">
        <v>0.83</v>
      </c>
      <c r="L570" s="203">
        <v>183</v>
      </c>
    </row>
    <row r="571" spans="2:12">
      <c r="B571" s="199" t="s">
        <v>1808</v>
      </c>
      <c r="C571" s="199" t="s">
        <v>1807</v>
      </c>
      <c r="D571" s="199" t="s">
        <v>1828</v>
      </c>
      <c r="E571" s="199" t="s">
        <v>255</v>
      </c>
      <c r="F571" s="199" t="s">
        <v>1230</v>
      </c>
      <c r="G571" s="199" t="s">
        <v>255</v>
      </c>
      <c r="H571" s="199" t="s">
        <v>1056</v>
      </c>
      <c r="I571" s="199" t="s">
        <v>1233</v>
      </c>
      <c r="J571" s="199" t="s">
        <v>1889</v>
      </c>
      <c r="K571" s="202">
        <v>0.02</v>
      </c>
      <c r="L571" s="203">
        <v>1</v>
      </c>
    </row>
    <row r="572" spans="2:12">
      <c r="B572" s="199" t="s">
        <v>1808</v>
      </c>
      <c r="C572" s="199" t="s">
        <v>1807</v>
      </c>
      <c r="D572" s="199" t="s">
        <v>1828</v>
      </c>
      <c r="E572" s="199" t="s">
        <v>255</v>
      </c>
      <c r="F572" s="199" t="s">
        <v>1230</v>
      </c>
      <c r="G572" s="199" t="s">
        <v>255</v>
      </c>
      <c r="H572" s="199" t="s">
        <v>1056</v>
      </c>
      <c r="I572" s="199" t="s">
        <v>1233</v>
      </c>
      <c r="J572" s="199" t="s">
        <v>1840</v>
      </c>
      <c r="K572" s="203"/>
      <c r="L572" s="203">
        <v>4</v>
      </c>
    </row>
    <row r="573" spans="2:12">
      <c r="B573" s="199" t="s">
        <v>1808</v>
      </c>
      <c r="C573" s="199" t="s">
        <v>1807</v>
      </c>
      <c r="D573" s="199" t="s">
        <v>1828</v>
      </c>
      <c r="E573" s="199" t="s">
        <v>255</v>
      </c>
      <c r="F573" s="199" t="s">
        <v>1230</v>
      </c>
      <c r="G573" s="199" t="s">
        <v>255</v>
      </c>
      <c r="H573" s="199" t="s">
        <v>1043</v>
      </c>
      <c r="I573" s="199" t="s">
        <v>1234</v>
      </c>
      <c r="J573" s="199" t="s">
        <v>1851</v>
      </c>
      <c r="K573" s="202">
        <v>0.1</v>
      </c>
      <c r="L573" s="203">
        <v>89</v>
      </c>
    </row>
    <row r="574" spans="2:12">
      <c r="B574" s="199" t="s">
        <v>1808</v>
      </c>
      <c r="C574" s="199" t="s">
        <v>1807</v>
      </c>
      <c r="D574" s="199" t="s">
        <v>1828</v>
      </c>
      <c r="E574" s="199" t="s">
        <v>255</v>
      </c>
      <c r="F574" s="199" t="s">
        <v>1230</v>
      </c>
      <c r="G574" s="199" t="s">
        <v>255</v>
      </c>
      <c r="H574" s="199" t="s">
        <v>1043</v>
      </c>
      <c r="I574" s="199" t="s">
        <v>1234</v>
      </c>
      <c r="J574" s="199" t="s">
        <v>1839</v>
      </c>
      <c r="K574" s="202">
        <v>0.37</v>
      </c>
      <c r="L574" s="203">
        <v>207</v>
      </c>
    </row>
    <row r="575" spans="2:12">
      <c r="B575" s="199" t="s">
        <v>1808</v>
      </c>
      <c r="C575" s="199" t="s">
        <v>1807</v>
      </c>
      <c r="D575" s="199" t="s">
        <v>1828</v>
      </c>
      <c r="E575" s="199" t="s">
        <v>255</v>
      </c>
      <c r="F575" s="199" t="s">
        <v>1230</v>
      </c>
      <c r="G575" s="199" t="s">
        <v>255</v>
      </c>
      <c r="H575" s="199" t="s">
        <v>1043</v>
      </c>
      <c r="I575" s="199" t="s">
        <v>1234</v>
      </c>
      <c r="J575" s="199" t="s">
        <v>1835</v>
      </c>
      <c r="K575" s="202">
        <v>3.13</v>
      </c>
      <c r="L575" s="203">
        <v>640</v>
      </c>
    </row>
    <row r="576" spans="2:12">
      <c r="B576" s="199" t="s">
        <v>1808</v>
      </c>
      <c r="C576" s="199" t="s">
        <v>1807</v>
      </c>
      <c r="D576" s="199" t="s">
        <v>1828</v>
      </c>
      <c r="E576" s="199" t="s">
        <v>255</v>
      </c>
      <c r="F576" s="199" t="s">
        <v>1230</v>
      </c>
      <c r="G576" s="199" t="s">
        <v>255</v>
      </c>
      <c r="H576" s="199" t="s">
        <v>1043</v>
      </c>
      <c r="I576" s="199" t="s">
        <v>1234</v>
      </c>
      <c r="J576" s="199" t="s">
        <v>1889</v>
      </c>
      <c r="K576" s="202">
        <v>0.04</v>
      </c>
      <c r="L576" s="203">
        <v>4</v>
      </c>
    </row>
    <row r="577" spans="2:12">
      <c r="B577" s="199" t="s">
        <v>1808</v>
      </c>
      <c r="C577" s="199" t="s">
        <v>1807</v>
      </c>
      <c r="D577" s="199" t="s">
        <v>1828</v>
      </c>
      <c r="E577" s="199" t="s">
        <v>255</v>
      </c>
      <c r="F577" s="199" t="s">
        <v>1230</v>
      </c>
      <c r="G577" s="199" t="s">
        <v>255</v>
      </c>
      <c r="H577" s="199" t="s">
        <v>1043</v>
      </c>
      <c r="I577" s="199" t="s">
        <v>1234</v>
      </c>
      <c r="J577" s="199" t="s">
        <v>1840</v>
      </c>
      <c r="K577" s="203"/>
      <c r="L577" s="203">
        <v>1</v>
      </c>
    </row>
    <row r="578" spans="2:12">
      <c r="B578" s="199" t="s">
        <v>1808</v>
      </c>
      <c r="C578" s="199" t="s">
        <v>1807</v>
      </c>
      <c r="D578" s="199" t="s">
        <v>1828</v>
      </c>
      <c r="E578" s="199" t="s">
        <v>255</v>
      </c>
      <c r="F578" s="199" t="s">
        <v>1230</v>
      </c>
      <c r="G578" s="199" t="s">
        <v>255</v>
      </c>
      <c r="H578" s="199" t="s">
        <v>1043</v>
      </c>
      <c r="I578" s="199" t="s">
        <v>1234</v>
      </c>
      <c r="J578" s="199" t="s">
        <v>1852</v>
      </c>
      <c r="K578" s="203"/>
      <c r="L578" s="203">
        <v>1</v>
      </c>
    </row>
    <row r="579" spans="2:12">
      <c r="B579" s="199" t="s">
        <v>1808</v>
      </c>
      <c r="C579" s="199" t="s">
        <v>1807</v>
      </c>
      <c r="D579" s="199" t="s">
        <v>1828</v>
      </c>
      <c r="E579" s="199" t="s">
        <v>255</v>
      </c>
      <c r="F579" s="199" t="s">
        <v>1230</v>
      </c>
      <c r="G579" s="199" t="s">
        <v>255</v>
      </c>
      <c r="H579" s="199" t="s">
        <v>1048</v>
      </c>
      <c r="I579" s="199" t="s">
        <v>1235</v>
      </c>
      <c r="J579" s="199" t="s">
        <v>1851</v>
      </c>
      <c r="K579" s="202">
        <v>0.01</v>
      </c>
      <c r="L579" s="203">
        <v>9</v>
      </c>
    </row>
    <row r="580" spans="2:12">
      <c r="B580" s="199" t="s">
        <v>1808</v>
      </c>
      <c r="C580" s="199" t="s">
        <v>1807</v>
      </c>
      <c r="D580" s="199" t="s">
        <v>1828</v>
      </c>
      <c r="E580" s="199" t="s">
        <v>255</v>
      </c>
      <c r="F580" s="199" t="s">
        <v>1230</v>
      </c>
      <c r="G580" s="199" t="s">
        <v>255</v>
      </c>
      <c r="H580" s="199" t="s">
        <v>1048</v>
      </c>
      <c r="I580" s="199" t="s">
        <v>1235</v>
      </c>
      <c r="J580" s="199" t="s">
        <v>1839</v>
      </c>
      <c r="K580" s="203"/>
      <c r="L580" s="203">
        <v>10</v>
      </c>
    </row>
    <row r="581" spans="2:12">
      <c r="B581" s="199" t="s">
        <v>1808</v>
      </c>
      <c r="C581" s="199" t="s">
        <v>1807</v>
      </c>
      <c r="D581" s="199" t="s">
        <v>1828</v>
      </c>
      <c r="E581" s="199" t="s">
        <v>255</v>
      </c>
      <c r="F581" s="199" t="s">
        <v>1230</v>
      </c>
      <c r="G581" s="199" t="s">
        <v>255</v>
      </c>
      <c r="H581" s="199" t="s">
        <v>1048</v>
      </c>
      <c r="I581" s="199" t="s">
        <v>1235</v>
      </c>
      <c r="J581" s="199" t="s">
        <v>1835</v>
      </c>
      <c r="K581" s="202">
        <v>0.52</v>
      </c>
      <c r="L581" s="203">
        <v>94</v>
      </c>
    </row>
    <row r="582" spans="2:12">
      <c r="B582" s="199" t="s">
        <v>1808</v>
      </c>
      <c r="C582" s="199" t="s">
        <v>1807</v>
      </c>
      <c r="D582" s="199" t="s">
        <v>1828</v>
      </c>
      <c r="E582" s="199" t="s">
        <v>255</v>
      </c>
      <c r="F582" s="199" t="s">
        <v>1230</v>
      </c>
      <c r="G582" s="199" t="s">
        <v>255</v>
      </c>
      <c r="H582" s="199" t="s">
        <v>1045</v>
      </c>
      <c r="I582" s="199" t="s">
        <v>1236</v>
      </c>
      <c r="J582" s="199" t="s">
        <v>1851</v>
      </c>
      <c r="K582" s="202">
        <v>0.02</v>
      </c>
      <c r="L582" s="203">
        <v>13</v>
      </c>
    </row>
    <row r="583" spans="2:12">
      <c r="B583" s="199" t="s">
        <v>1808</v>
      </c>
      <c r="C583" s="199" t="s">
        <v>1807</v>
      </c>
      <c r="D583" s="199" t="s">
        <v>1828</v>
      </c>
      <c r="E583" s="199" t="s">
        <v>255</v>
      </c>
      <c r="F583" s="199" t="s">
        <v>1230</v>
      </c>
      <c r="G583" s="199" t="s">
        <v>255</v>
      </c>
      <c r="H583" s="199" t="s">
        <v>1045</v>
      </c>
      <c r="I583" s="199" t="s">
        <v>1236</v>
      </c>
      <c r="J583" s="199" t="s">
        <v>1839</v>
      </c>
      <c r="K583" s="202">
        <v>0.01</v>
      </c>
      <c r="L583" s="203">
        <v>3</v>
      </c>
    </row>
    <row r="584" spans="2:12">
      <c r="B584" s="199" t="s">
        <v>1808</v>
      </c>
      <c r="C584" s="199" t="s">
        <v>1807</v>
      </c>
      <c r="D584" s="199" t="s">
        <v>1828</v>
      </c>
      <c r="E584" s="199" t="s">
        <v>255</v>
      </c>
      <c r="F584" s="199" t="s">
        <v>1230</v>
      </c>
      <c r="G584" s="199" t="s">
        <v>255</v>
      </c>
      <c r="H584" s="199" t="s">
        <v>1045</v>
      </c>
      <c r="I584" s="199" t="s">
        <v>1236</v>
      </c>
      <c r="J584" s="199" t="s">
        <v>1835</v>
      </c>
      <c r="K584" s="202">
        <v>0.41</v>
      </c>
      <c r="L584" s="203">
        <v>79</v>
      </c>
    </row>
    <row r="585" spans="2:12">
      <c r="B585" s="199" t="s">
        <v>1808</v>
      </c>
      <c r="C585" s="199" t="s">
        <v>1807</v>
      </c>
      <c r="D585" s="199" t="s">
        <v>1828</v>
      </c>
      <c r="E585" s="199" t="s">
        <v>255</v>
      </c>
      <c r="F585" s="199" t="s">
        <v>1230</v>
      </c>
      <c r="G585" s="199" t="s">
        <v>255</v>
      </c>
      <c r="H585" s="199" t="s">
        <v>1046</v>
      </c>
      <c r="I585" s="199" t="s">
        <v>1237</v>
      </c>
      <c r="J585" s="199" t="s">
        <v>1851</v>
      </c>
      <c r="K585" s="202">
        <v>0.02</v>
      </c>
      <c r="L585" s="203">
        <v>98</v>
      </c>
    </row>
    <row r="586" spans="2:12">
      <c r="B586" s="199" t="s">
        <v>1808</v>
      </c>
      <c r="C586" s="199" t="s">
        <v>1807</v>
      </c>
      <c r="D586" s="199" t="s">
        <v>1828</v>
      </c>
      <c r="E586" s="199" t="s">
        <v>255</v>
      </c>
      <c r="F586" s="199" t="s">
        <v>1230</v>
      </c>
      <c r="G586" s="199" t="s">
        <v>255</v>
      </c>
      <c r="H586" s="199" t="s">
        <v>1046</v>
      </c>
      <c r="I586" s="199" t="s">
        <v>1237</v>
      </c>
      <c r="J586" s="199" t="s">
        <v>1839</v>
      </c>
      <c r="K586" s="202">
        <v>0.03</v>
      </c>
      <c r="L586" s="203">
        <v>16</v>
      </c>
    </row>
    <row r="587" spans="2:12">
      <c r="B587" s="199" t="s">
        <v>1808</v>
      </c>
      <c r="C587" s="199" t="s">
        <v>1807</v>
      </c>
      <c r="D587" s="199" t="s">
        <v>1828</v>
      </c>
      <c r="E587" s="199" t="s">
        <v>255</v>
      </c>
      <c r="F587" s="199" t="s">
        <v>1230</v>
      </c>
      <c r="G587" s="199" t="s">
        <v>255</v>
      </c>
      <c r="H587" s="199" t="s">
        <v>1046</v>
      </c>
      <c r="I587" s="199" t="s">
        <v>1237</v>
      </c>
      <c r="J587" s="199" t="s">
        <v>1835</v>
      </c>
      <c r="K587" s="202">
        <v>0.37</v>
      </c>
      <c r="L587" s="203">
        <v>68</v>
      </c>
    </row>
    <row r="588" spans="2:12">
      <c r="B588" s="199" t="s">
        <v>1808</v>
      </c>
      <c r="C588" s="199" t="s">
        <v>1807</v>
      </c>
      <c r="D588" s="199" t="s">
        <v>1828</v>
      </c>
      <c r="E588" s="199" t="s">
        <v>255</v>
      </c>
      <c r="F588" s="199" t="s">
        <v>1230</v>
      </c>
      <c r="G588" s="199" t="s">
        <v>255</v>
      </c>
      <c r="H588" s="199" t="s">
        <v>1046</v>
      </c>
      <c r="I588" s="199" t="s">
        <v>1237</v>
      </c>
      <c r="J588" s="199" t="s">
        <v>1840</v>
      </c>
      <c r="K588" s="203"/>
      <c r="L588" s="203">
        <v>2</v>
      </c>
    </row>
    <row r="589" spans="2:12">
      <c r="B589" s="199" t="s">
        <v>1808</v>
      </c>
      <c r="C589" s="199" t="s">
        <v>1807</v>
      </c>
      <c r="D589" s="199" t="s">
        <v>1828</v>
      </c>
      <c r="E589" s="199" t="s">
        <v>255</v>
      </c>
      <c r="F589" s="199" t="s">
        <v>1230</v>
      </c>
      <c r="G589" s="199" t="s">
        <v>255</v>
      </c>
      <c r="H589" s="199" t="s">
        <v>319</v>
      </c>
      <c r="I589" s="199" t="s">
        <v>1238</v>
      </c>
      <c r="J589" s="199" t="s">
        <v>1851</v>
      </c>
      <c r="K589" s="202">
        <v>0.01</v>
      </c>
      <c r="L589" s="203">
        <v>7</v>
      </c>
    </row>
    <row r="590" spans="2:12">
      <c r="B590" s="199" t="s">
        <v>1808</v>
      </c>
      <c r="C590" s="199" t="s">
        <v>1807</v>
      </c>
      <c r="D590" s="199" t="s">
        <v>1828</v>
      </c>
      <c r="E590" s="199" t="s">
        <v>255</v>
      </c>
      <c r="F590" s="199" t="s">
        <v>1230</v>
      </c>
      <c r="G590" s="199" t="s">
        <v>255</v>
      </c>
      <c r="H590" s="199" t="s">
        <v>319</v>
      </c>
      <c r="I590" s="199" t="s">
        <v>1238</v>
      </c>
      <c r="J590" s="199" t="s">
        <v>1839</v>
      </c>
      <c r="K590" s="203"/>
      <c r="L590" s="203">
        <v>1</v>
      </c>
    </row>
    <row r="591" spans="2:12">
      <c r="B591" s="199" t="s">
        <v>1808</v>
      </c>
      <c r="C591" s="199" t="s">
        <v>1807</v>
      </c>
      <c r="D591" s="199" t="s">
        <v>1828</v>
      </c>
      <c r="E591" s="199" t="s">
        <v>255</v>
      </c>
      <c r="F591" s="199" t="s">
        <v>1230</v>
      </c>
      <c r="G591" s="199" t="s">
        <v>255</v>
      </c>
      <c r="H591" s="199" t="s">
        <v>319</v>
      </c>
      <c r="I591" s="199" t="s">
        <v>1238</v>
      </c>
      <c r="J591" s="199" t="s">
        <v>1835</v>
      </c>
      <c r="K591" s="202">
        <v>0.34</v>
      </c>
      <c r="L591" s="203">
        <v>67</v>
      </c>
    </row>
    <row r="592" spans="2:12">
      <c r="B592" s="199" t="s">
        <v>1808</v>
      </c>
      <c r="C592" s="199" t="s">
        <v>1807</v>
      </c>
      <c r="D592" s="199" t="s">
        <v>1828</v>
      </c>
      <c r="E592" s="199" t="s">
        <v>255</v>
      </c>
      <c r="F592" s="199" t="s">
        <v>1230</v>
      </c>
      <c r="G592" s="199" t="s">
        <v>255</v>
      </c>
      <c r="H592" s="199" t="s">
        <v>319</v>
      </c>
      <c r="I592" s="199" t="s">
        <v>1238</v>
      </c>
      <c r="J592" s="199" t="s">
        <v>1840</v>
      </c>
      <c r="K592" s="203"/>
      <c r="L592" s="203">
        <v>2</v>
      </c>
    </row>
    <row r="593" spans="2:12">
      <c r="B593" s="199" t="s">
        <v>1808</v>
      </c>
      <c r="C593" s="199" t="s">
        <v>1807</v>
      </c>
      <c r="D593" s="199" t="s">
        <v>1828</v>
      </c>
      <c r="E593" s="199" t="s">
        <v>255</v>
      </c>
      <c r="F593" s="199" t="s">
        <v>1230</v>
      </c>
      <c r="G593" s="199" t="s">
        <v>255</v>
      </c>
      <c r="H593" s="199" t="s">
        <v>1054</v>
      </c>
      <c r="I593" s="199" t="s">
        <v>1543</v>
      </c>
      <c r="J593" s="199" t="s">
        <v>1851</v>
      </c>
      <c r="K593" s="202">
        <v>0.01</v>
      </c>
      <c r="L593" s="203">
        <v>4</v>
      </c>
    </row>
    <row r="594" spans="2:12">
      <c r="B594" s="199" t="s">
        <v>1808</v>
      </c>
      <c r="C594" s="199" t="s">
        <v>1807</v>
      </c>
      <c r="D594" s="199" t="s">
        <v>1828</v>
      </c>
      <c r="E594" s="199" t="s">
        <v>255</v>
      </c>
      <c r="F594" s="199" t="s">
        <v>1230</v>
      </c>
      <c r="G594" s="199" t="s">
        <v>255</v>
      </c>
      <c r="H594" s="199" t="s">
        <v>1054</v>
      </c>
      <c r="I594" s="199" t="s">
        <v>1543</v>
      </c>
      <c r="J594" s="199" t="s">
        <v>1839</v>
      </c>
      <c r="K594" s="203"/>
      <c r="L594" s="203">
        <v>4</v>
      </c>
    </row>
    <row r="595" spans="2:12">
      <c r="B595" s="199" t="s">
        <v>1808</v>
      </c>
      <c r="C595" s="199" t="s">
        <v>1807</v>
      </c>
      <c r="D595" s="199" t="s">
        <v>1828</v>
      </c>
      <c r="E595" s="199" t="s">
        <v>255</v>
      </c>
      <c r="F595" s="199" t="s">
        <v>1230</v>
      </c>
      <c r="G595" s="199" t="s">
        <v>255</v>
      </c>
      <c r="H595" s="199" t="s">
        <v>1054</v>
      </c>
      <c r="I595" s="199" t="s">
        <v>1543</v>
      </c>
      <c r="J595" s="199" t="s">
        <v>1835</v>
      </c>
      <c r="K595" s="202">
        <v>0.32</v>
      </c>
      <c r="L595" s="203">
        <v>64</v>
      </c>
    </row>
    <row r="596" spans="2:12">
      <c r="B596" s="199" t="s">
        <v>1808</v>
      </c>
      <c r="C596" s="199" t="s">
        <v>1807</v>
      </c>
      <c r="D596" s="199" t="s">
        <v>1828</v>
      </c>
      <c r="E596" s="199" t="s">
        <v>255</v>
      </c>
      <c r="F596" s="199" t="s">
        <v>1230</v>
      </c>
      <c r="G596" s="199" t="s">
        <v>255</v>
      </c>
      <c r="H596" s="199" t="s">
        <v>1054</v>
      </c>
      <c r="I596" s="199" t="s">
        <v>1543</v>
      </c>
      <c r="J596" s="199" t="s">
        <v>1840</v>
      </c>
      <c r="K596" s="203"/>
      <c r="L596" s="203">
        <v>4</v>
      </c>
    </row>
    <row r="597" spans="2:12">
      <c r="B597" s="199" t="s">
        <v>1808</v>
      </c>
      <c r="C597" s="199" t="s">
        <v>1807</v>
      </c>
      <c r="D597" s="199" t="s">
        <v>1828</v>
      </c>
      <c r="E597" s="199" t="s">
        <v>255</v>
      </c>
      <c r="F597" s="199" t="s">
        <v>1230</v>
      </c>
      <c r="G597" s="199" t="s">
        <v>255</v>
      </c>
      <c r="H597" s="199" t="s">
        <v>1052</v>
      </c>
      <c r="I597" s="199" t="s">
        <v>1239</v>
      </c>
      <c r="J597" s="199" t="s">
        <v>1851</v>
      </c>
      <c r="K597" s="202">
        <v>0.01</v>
      </c>
      <c r="L597" s="203">
        <v>9</v>
      </c>
    </row>
    <row r="598" spans="2:12">
      <c r="B598" s="199" t="s">
        <v>1808</v>
      </c>
      <c r="C598" s="199" t="s">
        <v>1807</v>
      </c>
      <c r="D598" s="199" t="s">
        <v>1828</v>
      </c>
      <c r="E598" s="199" t="s">
        <v>255</v>
      </c>
      <c r="F598" s="199" t="s">
        <v>1230</v>
      </c>
      <c r="G598" s="199" t="s">
        <v>255</v>
      </c>
      <c r="H598" s="199" t="s">
        <v>1052</v>
      </c>
      <c r="I598" s="199" t="s">
        <v>1239</v>
      </c>
      <c r="J598" s="199" t="s">
        <v>1835</v>
      </c>
      <c r="K598" s="202">
        <v>0.35</v>
      </c>
      <c r="L598" s="203">
        <v>70</v>
      </c>
    </row>
    <row r="599" spans="2:12">
      <c r="B599" s="199" t="s">
        <v>1808</v>
      </c>
      <c r="C599" s="199" t="s">
        <v>1807</v>
      </c>
      <c r="D599" s="199" t="s">
        <v>1828</v>
      </c>
      <c r="E599" s="199" t="s">
        <v>255</v>
      </c>
      <c r="F599" s="199" t="s">
        <v>1909</v>
      </c>
      <c r="G599" s="199" t="s">
        <v>255</v>
      </c>
      <c r="H599" s="199" t="s">
        <v>1050</v>
      </c>
      <c r="I599" s="199" t="s">
        <v>1673</v>
      </c>
      <c r="J599" s="199" t="s">
        <v>1835</v>
      </c>
      <c r="K599" s="202">
        <v>0.75</v>
      </c>
      <c r="L599" s="203">
        <v>103</v>
      </c>
    </row>
    <row r="600" spans="2:12">
      <c r="B600" s="199" t="s">
        <v>1808</v>
      </c>
      <c r="C600" s="199" t="s">
        <v>1807</v>
      </c>
      <c r="D600" s="199" t="s">
        <v>1828</v>
      </c>
      <c r="E600" s="199" t="s">
        <v>255</v>
      </c>
      <c r="F600" s="199" t="s">
        <v>1909</v>
      </c>
      <c r="G600" s="199" t="s">
        <v>255</v>
      </c>
      <c r="H600" s="199" t="s">
        <v>1050</v>
      </c>
      <c r="I600" s="199" t="s">
        <v>1673</v>
      </c>
      <c r="J600" s="199" t="s">
        <v>1840</v>
      </c>
      <c r="K600" s="202">
        <v>0.04</v>
      </c>
      <c r="L600" s="203">
        <v>53</v>
      </c>
    </row>
    <row r="601" spans="2:12">
      <c r="B601" s="199" t="s">
        <v>1808</v>
      </c>
      <c r="C601" s="199" t="s">
        <v>1807</v>
      </c>
      <c r="D601" s="199" t="s">
        <v>1828</v>
      </c>
      <c r="E601" s="199" t="s">
        <v>255</v>
      </c>
      <c r="F601" s="199" t="s">
        <v>1909</v>
      </c>
      <c r="G601" s="199" t="s">
        <v>255</v>
      </c>
      <c r="H601" s="199" t="s">
        <v>323</v>
      </c>
      <c r="I601" s="199" t="s">
        <v>1241</v>
      </c>
      <c r="J601" s="199" t="s">
        <v>1835</v>
      </c>
      <c r="K601" s="202">
        <v>1.42</v>
      </c>
      <c r="L601" s="203">
        <v>203</v>
      </c>
    </row>
    <row r="602" spans="2:12">
      <c r="B602" s="199" t="s">
        <v>1808</v>
      </c>
      <c r="C602" s="199" t="s">
        <v>1807</v>
      </c>
      <c r="D602" s="199" t="s">
        <v>1828</v>
      </c>
      <c r="E602" s="199" t="s">
        <v>255</v>
      </c>
      <c r="F602" s="199" t="s">
        <v>1909</v>
      </c>
      <c r="G602" s="199" t="s">
        <v>255</v>
      </c>
      <c r="H602" s="199" t="s">
        <v>323</v>
      </c>
      <c r="I602" s="199" t="s">
        <v>1241</v>
      </c>
      <c r="J602" s="199" t="s">
        <v>1840</v>
      </c>
      <c r="K602" s="202">
        <v>0.04</v>
      </c>
      <c r="L602" s="203">
        <v>55</v>
      </c>
    </row>
    <row r="603" spans="2:12">
      <c r="B603" s="199" t="s">
        <v>1808</v>
      </c>
      <c r="C603" s="199" t="s">
        <v>1807</v>
      </c>
      <c r="D603" s="199" t="s">
        <v>1828</v>
      </c>
      <c r="E603" s="199" t="s">
        <v>255</v>
      </c>
      <c r="F603" s="199" t="s">
        <v>1909</v>
      </c>
      <c r="G603" s="199" t="s">
        <v>255</v>
      </c>
      <c r="H603" s="199" t="s">
        <v>321</v>
      </c>
      <c r="I603" s="199" t="s">
        <v>1231</v>
      </c>
      <c r="J603" s="199" t="s">
        <v>1835</v>
      </c>
      <c r="K603" s="202">
        <v>1.55</v>
      </c>
      <c r="L603" s="203">
        <v>221</v>
      </c>
    </row>
    <row r="604" spans="2:12">
      <c r="B604" s="199" t="s">
        <v>1808</v>
      </c>
      <c r="C604" s="199" t="s">
        <v>1807</v>
      </c>
      <c r="D604" s="199" t="s">
        <v>1828</v>
      </c>
      <c r="E604" s="199" t="s">
        <v>255</v>
      </c>
      <c r="F604" s="199" t="s">
        <v>1909</v>
      </c>
      <c r="G604" s="199" t="s">
        <v>255</v>
      </c>
      <c r="H604" s="199" t="s">
        <v>321</v>
      </c>
      <c r="I604" s="199" t="s">
        <v>1231</v>
      </c>
      <c r="J604" s="199" t="s">
        <v>1840</v>
      </c>
      <c r="K604" s="202">
        <v>0.05</v>
      </c>
      <c r="L604" s="203">
        <v>72</v>
      </c>
    </row>
    <row r="605" spans="2:12">
      <c r="B605" s="199" t="s">
        <v>1808</v>
      </c>
      <c r="C605" s="199" t="s">
        <v>1807</v>
      </c>
      <c r="D605" s="199" t="s">
        <v>1828</v>
      </c>
      <c r="E605" s="199" t="s">
        <v>255</v>
      </c>
      <c r="F605" s="199" t="s">
        <v>1909</v>
      </c>
      <c r="G605" s="199" t="s">
        <v>255</v>
      </c>
      <c r="H605" s="199" t="s">
        <v>1041</v>
      </c>
      <c r="I605" s="199" t="s">
        <v>1232</v>
      </c>
      <c r="J605" s="199" t="s">
        <v>1835</v>
      </c>
      <c r="K605" s="202">
        <v>0.86</v>
      </c>
      <c r="L605" s="203">
        <v>124</v>
      </c>
    </row>
    <row r="606" spans="2:12">
      <c r="B606" s="199" t="s">
        <v>1808</v>
      </c>
      <c r="C606" s="199" t="s">
        <v>1807</v>
      </c>
      <c r="D606" s="199" t="s">
        <v>1828</v>
      </c>
      <c r="E606" s="199" t="s">
        <v>255</v>
      </c>
      <c r="F606" s="199" t="s">
        <v>1909</v>
      </c>
      <c r="G606" s="199" t="s">
        <v>255</v>
      </c>
      <c r="H606" s="199" t="s">
        <v>1041</v>
      </c>
      <c r="I606" s="199" t="s">
        <v>1232</v>
      </c>
      <c r="J606" s="199" t="s">
        <v>1840</v>
      </c>
      <c r="K606" s="202">
        <v>0.04</v>
      </c>
      <c r="L606" s="203">
        <v>52</v>
      </c>
    </row>
    <row r="607" spans="2:12">
      <c r="B607" s="199" t="s">
        <v>1808</v>
      </c>
      <c r="C607" s="199" t="s">
        <v>1807</v>
      </c>
      <c r="D607" s="199" t="s">
        <v>1828</v>
      </c>
      <c r="E607" s="199" t="s">
        <v>255</v>
      </c>
      <c r="F607" s="199" t="s">
        <v>1909</v>
      </c>
      <c r="G607" s="199" t="s">
        <v>255</v>
      </c>
      <c r="H607" s="199" t="s">
        <v>1056</v>
      </c>
      <c r="I607" s="199" t="s">
        <v>1233</v>
      </c>
      <c r="J607" s="199" t="s">
        <v>1835</v>
      </c>
      <c r="K607" s="202">
        <v>0.74</v>
      </c>
      <c r="L607" s="203">
        <v>107</v>
      </c>
    </row>
    <row r="608" spans="2:12">
      <c r="B608" s="199" t="s">
        <v>1808</v>
      </c>
      <c r="C608" s="199" t="s">
        <v>1807</v>
      </c>
      <c r="D608" s="199" t="s">
        <v>1828</v>
      </c>
      <c r="E608" s="199" t="s">
        <v>255</v>
      </c>
      <c r="F608" s="199" t="s">
        <v>1909</v>
      </c>
      <c r="G608" s="199" t="s">
        <v>255</v>
      </c>
      <c r="H608" s="199" t="s">
        <v>1056</v>
      </c>
      <c r="I608" s="199" t="s">
        <v>1233</v>
      </c>
      <c r="J608" s="199" t="s">
        <v>1840</v>
      </c>
      <c r="K608" s="202">
        <v>0.05</v>
      </c>
      <c r="L608" s="203">
        <v>73</v>
      </c>
    </row>
    <row r="609" spans="2:12">
      <c r="B609" s="199" t="s">
        <v>1808</v>
      </c>
      <c r="C609" s="199" t="s">
        <v>1807</v>
      </c>
      <c r="D609" s="199" t="s">
        <v>1828</v>
      </c>
      <c r="E609" s="199" t="s">
        <v>255</v>
      </c>
      <c r="F609" s="199" t="s">
        <v>1909</v>
      </c>
      <c r="G609" s="199" t="s">
        <v>255</v>
      </c>
      <c r="H609" s="199" t="s">
        <v>1043</v>
      </c>
      <c r="I609" s="199" t="s">
        <v>1234</v>
      </c>
      <c r="J609" s="199" t="s">
        <v>1868</v>
      </c>
      <c r="K609" s="202">
        <v>3.64</v>
      </c>
      <c r="L609" s="203">
        <v>4</v>
      </c>
    </row>
    <row r="610" spans="2:12">
      <c r="B610" s="199" t="s">
        <v>1808</v>
      </c>
      <c r="C610" s="199" t="s">
        <v>1807</v>
      </c>
      <c r="D610" s="199" t="s">
        <v>1828</v>
      </c>
      <c r="E610" s="199" t="s">
        <v>255</v>
      </c>
      <c r="F610" s="199" t="s">
        <v>1909</v>
      </c>
      <c r="G610" s="199" t="s">
        <v>255</v>
      </c>
      <c r="H610" s="199" t="s">
        <v>1043</v>
      </c>
      <c r="I610" s="199" t="s">
        <v>1234</v>
      </c>
      <c r="J610" s="199" t="s">
        <v>1835</v>
      </c>
      <c r="K610" s="202">
        <v>1.81</v>
      </c>
      <c r="L610" s="203">
        <v>241</v>
      </c>
    </row>
    <row r="611" spans="2:12">
      <c r="B611" s="199" t="s">
        <v>1808</v>
      </c>
      <c r="C611" s="199" t="s">
        <v>1807</v>
      </c>
      <c r="D611" s="199" t="s">
        <v>1828</v>
      </c>
      <c r="E611" s="199" t="s">
        <v>255</v>
      </c>
      <c r="F611" s="199" t="s">
        <v>1909</v>
      </c>
      <c r="G611" s="199" t="s">
        <v>255</v>
      </c>
      <c r="H611" s="199" t="s">
        <v>1043</v>
      </c>
      <c r="I611" s="199" t="s">
        <v>1234</v>
      </c>
      <c r="J611" s="199" t="s">
        <v>1840</v>
      </c>
      <c r="K611" s="202">
        <v>7.0000000000000007E-2</v>
      </c>
      <c r="L611" s="203">
        <v>96</v>
      </c>
    </row>
    <row r="612" spans="2:12">
      <c r="B612" s="199" t="s">
        <v>1808</v>
      </c>
      <c r="C612" s="199" t="s">
        <v>1807</v>
      </c>
      <c r="D612" s="199" t="s">
        <v>1828</v>
      </c>
      <c r="E612" s="199" t="s">
        <v>255</v>
      </c>
      <c r="F612" s="199" t="s">
        <v>1909</v>
      </c>
      <c r="G612" s="199" t="s">
        <v>255</v>
      </c>
      <c r="H612" s="199" t="s">
        <v>1048</v>
      </c>
      <c r="I612" s="199" t="s">
        <v>1235</v>
      </c>
      <c r="J612" s="199" t="s">
        <v>1835</v>
      </c>
      <c r="K612" s="202">
        <v>0.56999999999999995</v>
      </c>
      <c r="L612" s="203">
        <v>74</v>
      </c>
    </row>
    <row r="613" spans="2:12">
      <c r="B613" s="199" t="s">
        <v>1808</v>
      </c>
      <c r="C613" s="199" t="s">
        <v>1807</v>
      </c>
      <c r="D613" s="199" t="s">
        <v>1828</v>
      </c>
      <c r="E613" s="199" t="s">
        <v>255</v>
      </c>
      <c r="F613" s="199" t="s">
        <v>1909</v>
      </c>
      <c r="G613" s="199" t="s">
        <v>255</v>
      </c>
      <c r="H613" s="199" t="s">
        <v>1048</v>
      </c>
      <c r="I613" s="199" t="s">
        <v>1235</v>
      </c>
      <c r="J613" s="199" t="s">
        <v>1840</v>
      </c>
      <c r="K613" s="202">
        <v>0.04</v>
      </c>
      <c r="L613" s="203">
        <v>53</v>
      </c>
    </row>
    <row r="614" spans="2:12">
      <c r="B614" s="199" t="s">
        <v>1808</v>
      </c>
      <c r="C614" s="199" t="s">
        <v>1807</v>
      </c>
      <c r="D614" s="199" t="s">
        <v>1828</v>
      </c>
      <c r="E614" s="199" t="s">
        <v>255</v>
      </c>
      <c r="F614" s="199" t="s">
        <v>1909</v>
      </c>
      <c r="G614" s="199" t="s">
        <v>255</v>
      </c>
      <c r="H614" s="199" t="s">
        <v>1045</v>
      </c>
      <c r="I614" s="199" t="s">
        <v>1236</v>
      </c>
      <c r="J614" s="199" t="s">
        <v>1835</v>
      </c>
      <c r="K614" s="202">
        <v>0.54</v>
      </c>
      <c r="L614" s="203">
        <v>74</v>
      </c>
    </row>
    <row r="615" spans="2:12">
      <c r="B615" s="199" t="s">
        <v>1808</v>
      </c>
      <c r="C615" s="199" t="s">
        <v>1807</v>
      </c>
      <c r="D615" s="199" t="s">
        <v>1828</v>
      </c>
      <c r="E615" s="199" t="s">
        <v>255</v>
      </c>
      <c r="F615" s="199" t="s">
        <v>1909</v>
      </c>
      <c r="G615" s="199" t="s">
        <v>255</v>
      </c>
      <c r="H615" s="199" t="s">
        <v>1045</v>
      </c>
      <c r="I615" s="199" t="s">
        <v>1236</v>
      </c>
      <c r="J615" s="199" t="s">
        <v>1840</v>
      </c>
      <c r="K615" s="202">
        <v>0.04</v>
      </c>
      <c r="L615" s="203">
        <v>54</v>
      </c>
    </row>
    <row r="616" spans="2:12">
      <c r="B616" s="199" t="s">
        <v>1808</v>
      </c>
      <c r="C616" s="199" t="s">
        <v>1807</v>
      </c>
      <c r="D616" s="199" t="s">
        <v>1828</v>
      </c>
      <c r="E616" s="199" t="s">
        <v>255</v>
      </c>
      <c r="F616" s="199" t="s">
        <v>1909</v>
      </c>
      <c r="G616" s="199" t="s">
        <v>255</v>
      </c>
      <c r="H616" s="199" t="s">
        <v>1046</v>
      </c>
      <c r="I616" s="199" t="s">
        <v>1237</v>
      </c>
      <c r="J616" s="199" t="s">
        <v>1835</v>
      </c>
      <c r="K616" s="202">
        <v>0.86</v>
      </c>
      <c r="L616" s="203">
        <v>105</v>
      </c>
    </row>
    <row r="617" spans="2:12">
      <c r="B617" s="199" t="s">
        <v>1808</v>
      </c>
      <c r="C617" s="199" t="s">
        <v>1807</v>
      </c>
      <c r="D617" s="199" t="s">
        <v>1828</v>
      </c>
      <c r="E617" s="199" t="s">
        <v>255</v>
      </c>
      <c r="F617" s="199" t="s">
        <v>1909</v>
      </c>
      <c r="G617" s="199" t="s">
        <v>255</v>
      </c>
      <c r="H617" s="199" t="s">
        <v>1046</v>
      </c>
      <c r="I617" s="199" t="s">
        <v>1237</v>
      </c>
      <c r="J617" s="199" t="s">
        <v>1840</v>
      </c>
      <c r="K617" s="202">
        <v>0.04</v>
      </c>
      <c r="L617" s="203">
        <v>53</v>
      </c>
    </row>
    <row r="618" spans="2:12">
      <c r="B618" s="199" t="s">
        <v>1808</v>
      </c>
      <c r="C618" s="199" t="s">
        <v>1807</v>
      </c>
      <c r="D618" s="199" t="s">
        <v>1828</v>
      </c>
      <c r="E618" s="199" t="s">
        <v>255</v>
      </c>
      <c r="F618" s="199" t="s">
        <v>1909</v>
      </c>
      <c r="G618" s="199" t="s">
        <v>255</v>
      </c>
      <c r="H618" s="199" t="s">
        <v>319</v>
      </c>
      <c r="I618" s="199" t="s">
        <v>1238</v>
      </c>
      <c r="J618" s="199" t="s">
        <v>1835</v>
      </c>
      <c r="K618" s="202">
        <v>0.81</v>
      </c>
      <c r="L618" s="203">
        <v>106</v>
      </c>
    </row>
    <row r="619" spans="2:12">
      <c r="B619" s="199" t="s">
        <v>1808</v>
      </c>
      <c r="C619" s="199" t="s">
        <v>1807</v>
      </c>
      <c r="D619" s="199" t="s">
        <v>1828</v>
      </c>
      <c r="E619" s="199" t="s">
        <v>255</v>
      </c>
      <c r="F619" s="199" t="s">
        <v>1909</v>
      </c>
      <c r="G619" s="199" t="s">
        <v>255</v>
      </c>
      <c r="H619" s="199" t="s">
        <v>319</v>
      </c>
      <c r="I619" s="199" t="s">
        <v>1238</v>
      </c>
      <c r="J619" s="199" t="s">
        <v>1840</v>
      </c>
      <c r="K619" s="202">
        <v>0.03</v>
      </c>
      <c r="L619" s="203">
        <v>48</v>
      </c>
    </row>
    <row r="620" spans="2:12">
      <c r="B620" s="199" t="s">
        <v>1808</v>
      </c>
      <c r="C620" s="199" t="s">
        <v>1807</v>
      </c>
      <c r="D620" s="199" t="s">
        <v>1828</v>
      </c>
      <c r="E620" s="199" t="s">
        <v>255</v>
      </c>
      <c r="F620" s="199" t="s">
        <v>1909</v>
      </c>
      <c r="G620" s="199" t="s">
        <v>255</v>
      </c>
      <c r="H620" s="199" t="s">
        <v>1054</v>
      </c>
      <c r="I620" s="199" t="s">
        <v>1543</v>
      </c>
      <c r="J620" s="199" t="s">
        <v>1868</v>
      </c>
      <c r="K620" s="202">
        <v>0.91</v>
      </c>
      <c r="L620" s="203">
        <v>1</v>
      </c>
    </row>
    <row r="621" spans="2:12">
      <c r="B621" s="199" t="s">
        <v>1808</v>
      </c>
      <c r="C621" s="199" t="s">
        <v>1807</v>
      </c>
      <c r="D621" s="199" t="s">
        <v>1828</v>
      </c>
      <c r="E621" s="199" t="s">
        <v>255</v>
      </c>
      <c r="F621" s="199" t="s">
        <v>1909</v>
      </c>
      <c r="G621" s="199" t="s">
        <v>255</v>
      </c>
      <c r="H621" s="199" t="s">
        <v>1054</v>
      </c>
      <c r="I621" s="199" t="s">
        <v>1543</v>
      </c>
      <c r="J621" s="199" t="s">
        <v>1835</v>
      </c>
      <c r="K621" s="202">
        <v>0.53</v>
      </c>
      <c r="L621" s="203">
        <v>72</v>
      </c>
    </row>
    <row r="622" spans="2:12">
      <c r="B622" s="199" t="s">
        <v>1808</v>
      </c>
      <c r="C622" s="199" t="s">
        <v>1807</v>
      </c>
      <c r="D622" s="199" t="s">
        <v>1828</v>
      </c>
      <c r="E622" s="199" t="s">
        <v>255</v>
      </c>
      <c r="F622" s="199" t="s">
        <v>1909</v>
      </c>
      <c r="G622" s="199" t="s">
        <v>255</v>
      </c>
      <c r="H622" s="199" t="s">
        <v>1054</v>
      </c>
      <c r="I622" s="199" t="s">
        <v>1543</v>
      </c>
      <c r="J622" s="199" t="s">
        <v>1840</v>
      </c>
      <c r="K622" s="202">
        <v>0.04</v>
      </c>
      <c r="L622" s="203">
        <v>61</v>
      </c>
    </row>
    <row r="623" spans="2:12">
      <c r="B623" s="199" t="s">
        <v>1808</v>
      </c>
      <c r="C623" s="199" t="s">
        <v>1807</v>
      </c>
      <c r="D623" s="199" t="s">
        <v>1828</v>
      </c>
      <c r="E623" s="199" t="s">
        <v>255</v>
      </c>
      <c r="F623" s="199" t="s">
        <v>1909</v>
      </c>
      <c r="G623" s="199" t="s">
        <v>255</v>
      </c>
      <c r="H623" s="199" t="s">
        <v>1052</v>
      </c>
      <c r="I623" s="199" t="s">
        <v>1239</v>
      </c>
      <c r="J623" s="199" t="s">
        <v>1835</v>
      </c>
      <c r="K623" s="202">
        <v>0.42</v>
      </c>
      <c r="L623" s="203">
        <v>56</v>
      </c>
    </row>
    <row r="624" spans="2:12">
      <c r="B624" s="199" t="s">
        <v>1808</v>
      </c>
      <c r="C624" s="199" t="s">
        <v>1807</v>
      </c>
      <c r="D624" s="199" t="s">
        <v>1828</v>
      </c>
      <c r="E624" s="199" t="s">
        <v>255</v>
      </c>
      <c r="F624" s="199" t="s">
        <v>1909</v>
      </c>
      <c r="G624" s="199" t="s">
        <v>255</v>
      </c>
      <c r="H624" s="199" t="s">
        <v>1052</v>
      </c>
      <c r="I624" s="199" t="s">
        <v>1239</v>
      </c>
      <c r="J624" s="199" t="s">
        <v>1840</v>
      </c>
      <c r="K624" s="202">
        <v>0.04</v>
      </c>
      <c r="L624" s="203">
        <v>51</v>
      </c>
    </row>
    <row r="625" spans="2:12">
      <c r="B625" s="199" t="s">
        <v>1808</v>
      </c>
      <c r="C625" s="199" t="s">
        <v>1807</v>
      </c>
      <c r="D625" s="199" t="s">
        <v>1828</v>
      </c>
      <c r="E625" s="199" t="s">
        <v>255</v>
      </c>
      <c r="F625" s="199" t="s">
        <v>1909</v>
      </c>
      <c r="G625" s="199" t="s">
        <v>255</v>
      </c>
      <c r="H625" s="199" t="s">
        <v>236</v>
      </c>
      <c r="I625" s="199" t="s">
        <v>1830</v>
      </c>
      <c r="J625" s="199" t="s">
        <v>1875</v>
      </c>
      <c r="K625" s="202">
        <v>21</v>
      </c>
      <c r="L625" s="203">
        <v>3</v>
      </c>
    </row>
    <row r="626" spans="2:12">
      <c r="B626" s="199" t="s">
        <v>1808</v>
      </c>
      <c r="C626" s="199" t="s">
        <v>1807</v>
      </c>
      <c r="D626" s="199" t="s">
        <v>1828</v>
      </c>
      <c r="E626" s="199" t="s">
        <v>255</v>
      </c>
      <c r="F626" s="199" t="s">
        <v>1910</v>
      </c>
      <c r="G626" s="199" t="s">
        <v>1231</v>
      </c>
      <c r="H626" s="199" t="s">
        <v>1638</v>
      </c>
      <c r="I626" s="199" t="s">
        <v>1231</v>
      </c>
      <c r="J626" s="199" t="s">
        <v>1849</v>
      </c>
      <c r="K626" s="202">
        <v>0.13</v>
      </c>
      <c r="L626" s="203">
        <v>32</v>
      </c>
    </row>
    <row r="627" spans="2:12">
      <c r="B627" s="199" t="s">
        <v>1808</v>
      </c>
      <c r="C627" s="199" t="s">
        <v>1807</v>
      </c>
      <c r="D627" s="199" t="s">
        <v>1828</v>
      </c>
      <c r="E627" s="199" t="s">
        <v>255</v>
      </c>
      <c r="F627" s="199" t="s">
        <v>1910</v>
      </c>
      <c r="G627" s="199" t="s">
        <v>1231</v>
      </c>
      <c r="H627" s="199" t="s">
        <v>1638</v>
      </c>
      <c r="I627" s="199" t="s">
        <v>1231</v>
      </c>
      <c r="J627" s="199" t="s">
        <v>1859</v>
      </c>
      <c r="K627" s="202">
        <v>0.03</v>
      </c>
      <c r="L627" s="203">
        <v>3</v>
      </c>
    </row>
    <row r="628" spans="2:12">
      <c r="B628" s="199" t="s">
        <v>1808</v>
      </c>
      <c r="C628" s="199" t="s">
        <v>1807</v>
      </c>
      <c r="D628" s="199" t="s">
        <v>1828</v>
      </c>
      <c r="E628" s="199" t="s">
        <v>255</v>
      </c>
      <c r="F628" s="199" t="s">
        <v>1911</v>
      </c>
      <c r="G628" s="199" t="s">
        <v>1241</v>
      </c>
      <c r="H628" s="199" t="s">
        <v>344</v>
      </c>
      <c r="I628" s="199" t="s">
        <v>1241</v>
      </c>
      <c r="J628" s="199" t="s">
        <v>1859</v>
      </c>
      <c r="K628" s="202">
        <v>0.01</v>
      </c>
      <c r="L628" s="203">
        <v>1</v>
      </c>
    </row>
    <row r="629" spans="2:12">
      <c r="B629" s="199" t="s">
        <v>1808</v>
      </c>
      <c r="C629" s="199" t="s">
        <v>1807</v>
      </c>
      <c r="D629" s="199" t="s">
        <v>1828</v>
      </c>
      <c r="E629" s="199" t="s">
        <v>255</v>
      </c>
      <c r="F629" s="199" t="s">
        <v>1912</v>
      </c>
      <c r="G629" s="199" t="s">
        <v>1237</v>
      </c>
      <c r="H629" s="199" t="s">
        <v>342</v>
      </c>
      <c r="I629" s="199" t="s">
        <v>1237</v>
      </c>
      <c r="J629" s="199" t="s">
        <v>1849</v>
      </c>
      <c r="K629" s="202">
        <v>0.03</v>
      </c>
      <c r="L629" s="203">
        <v>7</v>
      </c>
    </row>
    <row r="630" spans="2:12">
      <c r="B630" s="199" t="s">
        <v>1808</v>
      </c>
      <c r="C630" s="199" t="s">
        <v>1807</v>
      </c>
      <c r="D630" s="199" t="s">
        <v>1828</v>
      </c>
      <c r="E630" s="199" t="s">
        <v>255</v>
      </c>
      <c r="F630" s="199" t="s">
        <v>1912</v>
      </c>
      <c r="G630" s="199" t="s">
        <v>1237</v>
      </c>
      <c r="H630" s="199" t="s">
        <v>342</v>
      </c>
      <c r="I630" s="199" t="s">
        <v>1237</v>
      </c>
      <c r="J630" s="199" t="s">
        <v>1859</v>
      </c>
      <c r="K630" s="202">
        <v>0.02</v>
      </c>
      <c r="L630" s="203">
        <v>1</v>
      </c>
    </row>
    <row r="631" spans="2:12">
      <c r="B631" s="199" t="s">
        <v>1808</v>
      </c>
      <c r="C631" s="199" t="s">
        <v>1807</v>
      </c>
      <c r="D631" s="199" t="s">
        <v>1828</v>
      </c>
      <c r="E631" s="199" t="s">
        <v>255</v>
      </c>
      <c r="F631" s="199" t="s">
        <v>1913</v>
      </c>
      <c r="G631" s="199" t="s">
        <v>1232</v>
      </c>
      <c r="H631" s="199" t="s">
        <v>339</v>
      </c>
      <c r="I631" s="199" t="s">
        <v>1232</v>
      </c>
      <c r="J631" s="199" t="s">
        <v>1849</v>
      </c>
      <c r="K631" s="202">
        <v>0.11</v>
      </c>
      <c r="L631" s="203">
        <v>28</v>
      </c>
    </row>
    <row r="632" spans="2:12">
      <c r="B632" s="199" t="s">
        <v>1808</v>
      </c>
      <c r="C632" s="199" t="s">
        <v>1807</v>
      </c>
      <c r="D632" s="199" t="s">
        <v>1828</v>
      </c>
      <c r="E632" s="199" t="s">
        <v>255</v>
      </c>
      <c r="F632" s="199" t="s">
        <v>1913</v>
      </c>
      <c r="G632" s="199" t="s">
        <v>1232</v>
      </c>
      <c r="H632" s="199" t="s">
        <v>339</v>
      </c>
      <c r="I632" s="199" t="s">
        <v>1232</v>
      </c>
      <c r="J632" s="199" t="s">
        <v>1859</v>
      </c>
      <c r="K632" s="202">
        <v>0.02</v>
      </c>
      <c r="L632" s="203">
        <v>1</v>
      </c>
    </row>
    <row r="633" spans="2:12">
      <c r="B633" s="199" t="s">
        <v>1808</v>
      </c>
      <c r="C633" s="199" t="s">
        <v>1807</v>
      </c>
      <c r="D633" s="199" t="s">
        <v>1828</v>
      </c>
      <c r="E633" s="199" t="s">
        <v>255</v>
      </c>
      <c r="F633" s="199" t="s">
        <v>1914</v>
      </c>
      <c r="G633" s="199" t="s">
        <v>1241</v>
      </c>
      <c r="H633" s="199" t="s">
        <v>323</v>
      </c>
      <c r="I633" s="199" t="s">
        <v>1241</v>
      </c>
      <c r="J633" s="199" t="s">
        <v>1835</v>
      </c>
      <c r="K633" s="202">
        <v>0.02</v>
      </c>
      <c r="L633" s="203">
        <v>1</v>
      </c>
    </row>
    <row r="634" spans="2:12">
      <c r="B634" s="199" t="s">
        <v>1808</v>
      </c>
      <c r="C634" s="199" t="s">
        <v>1807</v>
      </c>
      <c r="D634" s="199" t="s">
        <v>1828</v>
      </c>
      <c r="E634" s="199" t="s">
        <v>255</v>
      </c>
      <c r="F634" s="199" t="s">
        <v>1914</v>
      </c>
      <c r="G634" s="199" t="s">
        <v>1241</v>
      </c>
      <c r="H634" s="199" t="s">
        <v>323</v>
      </c>
      <c r="I634" s="199" t="s">
        <v>1241</v>
      </c>
      <c r="J634" s="199" t="s">
        <v>1852</v>
      </c>
      <c r="K634" s="203"/>
      <c r="L634" s="203">
        <v>1</v>
      </c>
    </row>
    <row r="635" spans="2:12">
      <c r="B635" s="199" t="s">
        <v>1808</v>
      </c>
      <c r="C635" s="199" t="s">
        <v>1807</v>
      </c>
      <c r="D635" s="199" t="s">
        <v>1828</v>
      </c>
      <c r="E635" s="199" t="s">
        <v>239</v>
      </c>
      <c r="F635" s="199" t="s">
        <v>1355</v>
      </c>
      <c r="G635" s="199" t="s">
        <v>1356</v>
      </c>
      <c r="H635" s="199" t="s">
        <v>287</v>
      </c>
      <c r="I635" s="199" t="s">
        <v>1915</v>
      </c>
      <c r="J635" s="199" t="s">
        <v>1835</v>
      </c>
      <c r="K635" s="202">
        <v>0.01</v>
      </c>
      <c r="L635" s="203">
        <v>2</v>
      </c>
    </row>
    <row r="636" spans="2:12">
      <c r="B636" s="199" t="s">
        <v>1808</v>
      </c>
      <c r="C636" s="199" t="s">
        <v>1807</v>
      </c>
      <c r="D636" s="199" t="s">
        <v>1828</v>
      </c>
      <c r="E636" s="199" t="s">
        <v>239</v>
      </c>
      <c r="F636" s="199" t="s">
        <v>1355</v>
      </c>
      <c r="G636" s="199" t="s">
        <v>1356</v>
      </c>
      <c r="H636" s="199" t="s">
        <v>528</v>
      </c>
      <c r="I636" s="199" t="s">
        <v>1357</v>
      </c>
      <c r="J636" s="199" t="s">
        <v>1851</v>
      </c>
      <c r="K636" s="202">
        <v>0.02</v>
      </c>
      <c r="L636" s="203">
        <v>11</v>
      </c>
    </row>
    <row r="637" spans="2:12">
      <c r="B637" s="199" t="s">
        <v>1808</v>
      </c>
      <c r="C637" s="199" t="s">
        <v>1807</v>
      </c>
      <c r="D637" s="199" t="s">
        <v>1828</v>
      </c>
      <c r="E637" s="199" t="s">
        <v>239</v>
      </c>
      <c r="F637" s="199" t="s">
        <v>1355</v>
      </c>
      <c r="G637" s="199" t="s">
        <v>1356</v>
      </c>
      <c r="H637" s="199" t="s">
        <v>528</v>
      </c>
      <c r="I637" s="199" t="s">
        <v>1357</v>
      </c>
      <c r="J637" s="199" t="s">
        <v>1839</v>
      </c>
      <c r="K637" s="203"/>
      <c r="L637" s="203">
        <v>4</v>
      </c>
    </row>
    <row r="638" spans="2:12">
      <c r="B638" s="199" t="s">
        <v>1808</v>
      </c>
      <c r="C638" s="199" t="s">
        <v>1807</v>
      </c>
      <c r="D638" s="199" t="s">
        <v>1828</v>
      </c>
      <c r="E638" s="199" t="s">
        <v>239</v>
      </c>
      <c r="F638" s="199" t="s">
        <v>1355</v>
      </c>
      <c r="G638" s="199" t="s">
        <v>1356</v>
      </c>
      <c r="H638" s="199" t="s">
        <v>528</v>
      </c>
      <c r="I638" s="199" t="s">
        <v>1357</v>
      </c>
      <c r="J638" s="199" t="s">
        <v>1835</v>
      </c>
      <c r="K638" s="202">
        <v>0.14000000000000001</v>
      </c>
      <c r="L638" s="203">
        <v>34</v>
      </c>
    </row>
    <row r="639" spans="2:12">
      <c r="B639" s="199" t="s">
        <v>1808</v>
      </c>
      <c r="C639" s="199" t="s">
        <v>1807</v>
      </c>
      <c r="D639" s="199" t="s">
        <v>1828</v>
      </c>
      <c r="E639" s="199" t="s">
        <v>239</v>
      </c>
      <c r="F639" s="199" t="s">
        <v>1355</v>
      </c>
      <c r="G639" s="199" t="s">
        <v>1356</v>
      </c>
      <c r="H639" s="199" t="s">
        <v>525</v>
      </c>
      <c r="I639" s="199" t="s">
        <v>1358</v>
      </c>
      <c r="J639" s="199" t="s">
        <v>1835</v>
      </c>
      <c r="K639" s="202">
        <v>0.06</v>
      </c>
      <c r="L639" s="203">
        <v>11</v>
      </c>
    </row>
    <row r="640" spans="2:12">
      <c r="B640" s="199" t="s">
        <v>1808</v>
      </c>
      <c r="C640" s="199" t="s">
        <v>1807</v>
      </c>
      <c r="D640" s="199" t="s">
        <v>1828</v>
      </c>
      <c r="E640" s="199" t="s">
        <v>239</v>
      </c>
      <c r="F640" s="199" t="s">
        <v>1355</v>
      </c>
      <c r="G640" s="199" t="s">
        <v>1356</v>
      </c>
      <c r="H640" s="199" t="s">
        <v>532</v>
      </c>
      <c r="I640" s="199" t="s">
        <v>1916</v>
      </c>
      <c r="J640" s="199" t="s">
        <v>1835</v>
      </c>
      <c r="K640" s="202">
        <v>0.04</v>
      </c>
      <c r="L640" s="203">
        <v>5</v>
      </c>
    </row>
    <row r="641" spans="2:12">
      <c r="B641" s="199" t="s">
        <v>1808</v>
      </c>
      <c r="C641" s="199" t="s">
        <v>1807</v>
      </c>
      <c r="D641" s="199" t="s">
        <v>1828</v>
      </c>
      <c r="E641" s="199" t="s">
        <v>239</v>
      </c>
      <c r="F641" s="199" t="s">
        <v>1355</v>
      </c>
      <c r="G641" s="199" t="s">
        <v>1356</v>
      </c>
      <c r="H641" s="199" t="s">
        <v>532</v>
      </c>
      <c r="I641" s="199" t="s">
        <v>1916</v>
      </c>
      <c r="J641" s="199" t="s">
        <v>1840</v>
      </c>
      <c r="K641" s="203"/>
      <c r="L641" s="203">
        <v>3</v>
      </c>
    </row>
    <row r="642" spans="2:12">
      <c r="B642" s="199" t="s">
        <v>1808</v>
      </c>
      <c r="C642" s="199" t="s">
        <v>1807</v>
      </c>
      <c r="D642" s="199" t="s">
        <v>1828</v>
      </c>
      <c r="E642" s="199" t="s">
        <v>239</v>
      </c>
      <c r="F642" s="199" t="s">
        <v>1355</v>
      </c>
      <c r="G642" s="199" t="s">
        <v>1356</v>
      </c>
      <c r="H642" s="199" t="s">
        <v>530</v>
      </c>
      <c r="I642" s="199" t="s">
        <v>1359</v>
      </c>
      <c r="J642" s="199" t="s">
        <v>1835</v>
      </c>
      <c r="K642" s="202">
        <v>0.02</v>
      </c>
      <c r="L642" s="203">
        <v>2</v>
      </c>
    </row>
    <row r="643" spans="2:12">
      <c r="B643" s="199" t="s">
        <v>1808</v>
      </c>
      <c r="C643" s="199" t="s">
        <v>1807</v>
      </c>
      <c r="D643" s="199" t="s">
        <v>1828</v>
      </c>
      <c r="E643" s="199" t="s">
        <v>239</v>
      </c>
      <c r="F643" s="199" t="s">
        <v>1355</v>
      </c>
      <c r="G643" s="199" t="s">
        <v>1356</v>
      </c>
      <c r="H643" s="199" t="s">
        <v>526</v>
      </c>
      <c r="I643" s="199" t="s">
        <v>1915</v>
      </c>
      <c r="J643" s="199" t="s">
        <v>1835</v>
      </c>
      <c r="K643" s="202">
        <v>0.01</v>
      </c>
      <c r="L643" s="203">
        <v>1</v>
      </c>
    </row>
    <row r="644" spans="2:12">
      <c r="B644" s="199" t="s">
        <v>1808</v>
      </c>
      <c r="C644" s="199" t="s">
        <v>1807</v>
      </c>
      <c r="D644" s="199" t="s">
        <v>1828</v>
      </c>
      <c r="E644" s="199" t="s">
        <v>239</v>
      </c>
      <c r="F644" s="199" t="s">
        <v>1355</v>
      </c>
      <c r="G644" s="199" t="s">
        <v>1356</v>
      </c>
      <c r="H644" s="199" t="s">
        <v>536</v>
      </c>
      <c r="I644" s="199" t="s">
        <v>1917</v>
      </c>
      <c r="J644" s="199" t="s">
        <v>1835</v>
      </c>
      <c r="K644" s="202">
        <v>0.15</v>
      </c>
      <c r="L644" s="203">
        <v>23</v>
      </c>
    </row>
    <row r="645" spans="2:12">
      <c r="B645" s="199" t="s">
        <v>1808</v>
      </c>
      <c r="C645" s="199" t="s">
        <v>1807</v>
      </c>
      <c r="D645" s="199" t="s">
        <v>1828</v>
      </c>
      <c r="E645" s="199" t="s">
        <v>239</v>
      </c>
      <c r="F645" s="199" t="s">
        <v>1355</v>
      </c>
      <c r="G645" s="199" t="s">
        <v>1356</v>
      </c>
      <c r="H645" s="199" t="s">
        <v>534</v>
      </c>
      <c r="I645" s="199" t="s">
        <v>1360</v>
      </c>
      <c r="J645" s="199" t="s">
        <v>1835</v>
      </c>
      <c r="K645" s="202">
        <v>0.03</v>
      </c>
      <c r="L645" s="203">
        <v>3</v>
      </c>
    </row>
    <row r="646" spans="2:12">
      <c r="B646" s="199" t="s">
        <v>1808</v>
      </c>
      <c r="C646" s="199" t="s">
        <v>1807</v>
      </c>
      <c r="D646" s="199" t="s">
        <v>1828</v>
      </c>
      <c r="E646" s="199" t="s">
        <v>239</v>
      </c>
      <c r="F646" s="199" t="s">
        <v>1355</v>
      </c>
      <c r="G646" s="199" t="s">
        <v>1356</v>
      </c>
      <c r="H646" s="199" t="s">
        <v>523</v>
      </c>
      <c r="I646" s="199" t="s">
        <v>1361</v>
      </c>
      <c r="J646" s="199" t="s">
        <v>1835</v>
      </c>
      <c r="K646" s="202">
        <v>0.04</v>
      </c>
      <c r="L646" s="203">
        <v>5</v>
      </c>
    </row>
    <row r="647" spans="2:12">
      <c r="B647" s="199" t="s">
        <v>1808</v>
      </c>
      <c r="C647" s="199" t="s">
        <v>1807</v>
      </c>
      <c r="D647" s="199" t="s">
        <v>1828</v>
      </c>
      <c r="E647" s="199" t="s">
        <v>239</v>
      </c>
      <c r="F647" s="199" t="s">
        <v>1362</v>
      </c>
      <c r="G647" s="199" t="s">
        <v>239</v>
      </c>
      <c r="H647" s="199" t="s">
        <v>538</v>
      </c>
      <c r="I647" s="199" t="s">
        <v>1918</v>
      </c>
      <c r="J647" s="199" t="s">
        <v>1835</v>
      </c>
      <c r="K647" s="202">
        <v>7.0000000000000007E-2</v>
      </c>
      <c r="L647" s="203">
        <v>15</v>
      </c>
    </row>
    <row r="648" spans="2:12">
      <c r="B648" s="199" t="s">
        <v>1808</v>
      </c>
      <c r="C648" s="199" t="s">
        <v>1807</v>
      </c>
      <c r="D648" s="199" t="s">
        <v>1828</v>
      </c>
      <c r="E648" s="199" t="s">
        <v>239</v>
      </c>
      <c r="F648" s="199" t="s">
        <v>1362</v>
      </c>
      <c r="G648" s="199" t="s">
        <v>239</v>
      </c>
      <c r="H648" s="199" t="s">
        <v>546</v>
      </c>
      <c r="I648" s="199" t="s">
        <v>1919</v>
      </c>
      <c r="J648" s="199" t="s">
        <v>1835</v>
      </c>
      <c r="K648" s="202">
        <v>0.04</v>
      </c>
      <c r="L648" s="203">
        <v>7</v>
      </c>
    </row>
    <row r="649" spans="2:12">
      <c r="B649" s="199" t="s">
        <v>1808</v>
      </c>
      <c r="C649" s="199" t="s">
        <v>1807</v>
      </c>
      <c r="D649" s="199" t="s">
        <v>1828</v>
      </c>
      <c r="E649" s="199" t="s">
        <v>239</v>
      </c>
      <c r="F649" s="199" t="s">
        <v>1362</v>
      </c>
      <c r="G649" s="199" t="s">
        <v>239</v>
      </c>
      <c r="H649" s="199" t="s">
        <v>290</v>
      </c>
      <c r="I649" s="199" t="s">
        <v>1920</v>
      </c>
      <c r="J649" s="199" t="s">
        <v>1835</v>
      </c>
      <c r="K649" s="202">
        <v>0.04</v>
      </c>
      <c r="L649" s="203">
        <v>10</v>
      </c>
    </row>
    <row r="650" spans="2:12">
      <c r="B650" s="199" t="s">
        <v>1808</v>
      </c>
      <c r="C650" s="199" t="s">
        <v>1807</v>
      </c>
      <c r="D650" s="199" t="s">
        <v>1828</v>
      </c>
      <c r="E650" s="199" t="s">
        <v>239</v>
      </c>
      <c r="F650" s="199" t="s">
        <v>1362</v>
      </c>
      <c r="G650" s="199" t="s">
        <v>239</v>
      </c>
      <c r="H650" s="199" t="s">
        <v>554</v>
      </c>
      <c r="I650" s="199" t="s">
        <v>1921</v>
      </c>
      <c r="J650" s="199" t="s">
        <v>1835</v>
      </c>
      <c r="K650" s="202">
        <v>0.02</v>
      </c>
      <c r="L650" s="203">
        <v>3</v>
      </c>
    </row>
    <row r="651" spans="2:12">
      <c r="B651" s="199" t="s">
        <v>1808</v>
      </c>
      <c r="C651" s="199" t="s">
        <v>1807</v>
      </c>
      <c r="D651" s="199" t="s">
        <v>1828</v>
      </c>
      <c r="E651" s="199" t="s">
        <v>239</v>
      </c>
      <c r="F651" s="199" t="s">
        <v>1362</v>
      </c>
      <c r="G651" s="199" t="s">
        <v>239</v>
      </c>
      <c r="H651" s="199" t="s">
        <v>554</v>
      </c>
      <c r="I651" s="199" t="s">
        <v>1921</v>
      </c>
      <c r="J651" s="199" t="s">
        <v>1840</v>
      </c>
      <c r="K651" s="203"/>
      <c r="L651" s="203">
        <v>5</v>
      </c>
    </row>
    <row r="652" spans="2:12">
      <c r="B652" s="199" t="s">
        <v>1808</v>
      </c>
      <c r="C652" s="199" t="s">
        <v>1807</v>
      </c>
      <c r="D652" s="199" t="s">
        <v>1828</v>
      </c>
      <c r="E652" s="199" t="s">
        <v>239</v>
      </c>
      <c r="F652" s="199" t="s">
        <v>1362</v>
      </c>
      <c r="G652" s="199" t="s">
        <v>239</v>
      </c>
      <c r="H652" s="199" t="s">
        <v>558</v>
      </c>
      <c r="I652" s="199" t="s">
        <v>1363</v>
      </c>
      <c r="J652" s="199" t="s">
        <v>1835</v>
      </c>
      <c r="K652" s="202">
        <v>0.05</v>
      </c>
      <c r="L652" s="203">
        <v>9</v>
      </c>
    </row>
    <row r="653" spans="2:12">
      <c r="B653" s="199" t="s">
        <v>1808</v>
      </c>
      <c r="C653" s="199" t="s">
        <v>1807</v>
      </c>
      <c r="D653" s="199" t="s">
        <v>1828</v>
      </c>
      <c r="E653" s="199" t="s">
        <v>239</v>
      </c>
      <c r="F653" s="199" t="s">
        <v>1362</v>
      </c>
      <c r="G653" s="199" t="s">
        <v>239</v>
      </c>
      <c r="H653" s="199" t="s">
        <v>552</v>
      </c>
      <c r="I653" s="199" t="s">
        <v>1922</v>
      </c>
      <c r="J653" s="199" t="s">
        <v>1835</v>
      </c>
      <c r="K653" s="202">
        <v>0.01</v>
      </c>
      <c r="L653" s="203">
        <v>2</v>
      </c>
    </row>
    <row r="654" spans="2:12">
      <c r="B654" s="199" t="s">
        <v>1808</v>
      </c>
      <c r="C654" s="199" t="s">
        <v>1807</v>
      </c>
      <c r="D654" s="199" t="s">
        <v>1828</v>
      </c>
      <c r="E654" s="199" t="s">
        <v>239</v>
      </c>
      <c r="F654" s="199" t="s">
        <v>1362</v>
      </c>
      <c r="G654" s="199" t="s">
        <v>239</v>
      </c>
      <c r="H654" s="199" t="s">
        <v>540</v>
      </c>
      <c r="I654" s="199" t="s">
        <v>1923</v>
      </c>
      <c r="J654" s="199" t="s">
        <v>1835</v>
      </c>
      <c r="K654" s="202">
        <v>0.09</v>
      </c>
      <c r="L654" s="203">
        <v>16</v>
      </c>
    </row>
    <row r="655" spans="2:12">
      <c r="B655" s="199" t="s">
        <v>1808</v>
      </c>
      <c r="C655" s="199" t="s">
        <v>1807</v>
      </c>
      <c r="D655" s="199" t="s">
        <v>1828</v>
      </c>
      <c r="E655" s="199" t="s">
        <v>239</v>
      </c>
      <c r="F655" s="199" t="s">
        <v>1362</v>
      </c>
      <c r="G655" s="199" t="s">
        <v>239</v>
      </c>
      <c r="H655" s="199" t="s">
        <v>294</v>
      </c>
      <c r="I655" s="199" t="s">
        <v>293</v>
      </c>
      <c r="J655" s="199" t="s">
        <v>1835</v>
      </c>
      <c r="K655" s="202">
        <v>0.02</v>
      </c>
      <c r="L655" s="203">
        <v>4</v>
      </c>
    </row>
    <row r="656" spans="2:12">
      <c r="B656" s="199" t="s">
        <v>1808</v>
      </c>
      <c r="C656" s="199" t="s">
        <v>1807</v>
      </c>
      <c r="D656" s="199" t="s">
        <v>1828</v>
      </c>
      <c r="E656" s="199" t="s">
        <v>239</v>
      </c>
      <c r="F656" s="199" t="s">
        <v>1362</v>
      </c>
      <c r="G656" s="199" t="s">
        <v>239</v>
      </c>
      <c r="H656" s="199" t="s">
        <v>548</v>
      </c>
      <c r="I656" s="199" t="s">
        <v>1924</v>
      </c>
      <c r="J656" s="199" t="s">
        <v>1835</v>
      </c>
      <c r="K656" s="202">
        <v>0.01</v>
      </c>
      <c r="L656" s="203">
        <v>2</v>
      </c>
    </row>
    <row r="657" spans="2:12">
      <c r="B657" s="199" t="s">
        <v>1808</v>
      </c>
      <c r="C657" s="199" t="s">
        <v>1807</v>
      </c>
      <c r="D657" s="199" t="s">
        <v>1828</v>
      </c>
      <c r="E657" s="199" t="s">
        <v>239</v>
      </c>
      <c r="F657" s="199" t="s">
        <v>1362</v>
      </c>
      <c r="G657" s="199" t="s">
        <v>239</v>
      </c>
      <c r="H657" s="199" t="s">
        <v>542</v>
      </c>
      <c r="I657" s="199" t="s">
        <v>1364</v>
      </c>
      <c r="J657" s="199" t="s">
        <v>1835</v>
      </c>
      <c r="K657" s="202">
        <v>0.06</v>
      </c>
      <c r="L657" s="203">
        <v>11</v>
      </c>
    </row>
    <row r="658" spans="2:12">
      <c r="B658" s="199" t="s">
        <v>1808</v>
      </c>
      <c r="C658" s="199" t="s">
        <v>1807</v>
      </c>
      <c r="D658" s="199" t="s">
        <v>1828</v>
      </c>
      <c r="E658" s="199" t="s">
        <v>239</v>
      </c>
      <c r="F658" s="199" t="s">
        <v>1362</v>
      </c>
      <c r="G658" s="199" t="s">
        <v>239</v>
      </c>
      <c r="H658" s="199" t="s">
        <v>550</v>
      </c>
      <c r="I658" s="199" t="s">
        <v>1925</v>
      </c>
      <c r="J658" s="199" t="s">
        <v>1835</v>
      </c>
      <c r="K658" s="202">
        <v>0.02</v>
      </c>
      <c r="L658" s="203">
        <v>2</v>
      </c>
    </row>
    <row r="659" spans="2:12">
      <c r="B659" s="199" t="s">
        <v>1808</v>
      </c>
      <c r="C659" s="199" t="s">
        <v>1807</v>
      </c>
      <c r="D659" s="199" t="s">
        <v>1828</v>
      </c>
      <c r="E659" s="199" t="s">
        <v>239</v>
      </c>
      <c r="F659" s="199" t="s">
        <v>1362</v>
      </c>
      <c r="G659" s="199" t="s">
        <v>239</v>
      </c>
      <c r="H659" s="199" t="s">
        <v>556</v>
      </c>
      <c r="I659" s="199" t="s">
        <v>1516</v>
      </c>
      <c r="J659" s="199" t="s">
        <v>1835</v>
      </c>
      <c r="K659" s="202">
        <v>0.02</v>
      </c>
      <c r="L659" s="203">
        <v>2</v>
      </c>
    </row>
    <row r="660" spans="2:12">
      <c r="B660" s="199" t="s">
        <v>1808</v>
      </c>
      <c r="C660" s="199" t="s">
        <v>1807</v>
      </c>
      <c r="D660" s="199" t="s">
        <v>1828</v>
      </c>
      <c r="E660" s="199" t="s">
        <v>239</v>
      </c>
      <c r="F660" s="199" t="s">
        <v>1362</v>
      </c>
      <c r="G660" s="199" t="s">
        <v>239</v>
      </c>
      <c r="H660" s="199" t="s">
        <v>556</v>
      </c>
      <c r="I660" s="199" t="s">
        <v>1516</v>
      </c>
      <c r="J660" s="199" t="s">
        <v>1840</v>
      </c>
      <c r="K660" s="203"/>
      <c r="L660" s="203">
        <v>1</v>
      </c>
    </row>
    <row r="661" spans="2:12">
      <c r="B661" s="199" t="s">
        <v>1808</v>
      </c>
      <c r="C661" s="199" t="s">
        <v>1807</v>
      </c>
      <c r="D661" s="199" t="s">
        <v>1828</v>
      </c>
      <c r="E661" s="199" t="s">
        <v>239</v>
      </c>
      <c r="F661" s="199" t="s">
        <v>1362</v>
      </c>
      <c r="G661" s="199" t="s">
        <v>239</v>
      </c>
      <c r="H661" s="199" t="s">
        <v>544</v>
      </c>
      <c r="I661" s="199" t="s">
        <v>1926</v>
      </c>
      <c r="J661" s="199" t="s">
        <v>1835</v>
      </c>
      <c r="K661" s="202">
        <v>0.01</v>
      </c>
      <c r="L661" s="203">
        <v>1</v>
      </c>
    </row>
    <row r="662" spans="2:12">
      <c r="B662" s="199" t="s">
        <v>1808</v>
      </c>
      <c r="C662" s="199" t="s">
        <v>1807</v>
      </c>
      <c r="D662" s="199" t="s">
        <v>1828</v>
      </c>
      <c r="E662" s="199" t="s">
        <v>239</v>
      </c>
      <c r="F662" s="199" t="s">
        <v>1362</v>
      </c>
      <c r="G662" s="199" t="s">
        <v>239</v>
      </c>
      <c r="H662" s="199" t="s">
        <v>292</v>
      </c>
      <c r="I662" s="199" t="s">
        <v>1927</v>
      </c>
      <c r="J662" s="199" t="s">
        <v>1851</v>
      </c>
      <c r="K662" s="202">
        <v>0.13</v>
      </c>
      <c r="L662" s="203">
        <v>96</v>
      </c>
    </row>
    <row r="663" spans="2:12">
      <c r="B663" s="199" t="s">
        <v>1808</v>
      </c>
      <c r="C663" s="199" t="s">
        <v>1807</v>
      </c>
      <c r="D663" s="199" t="s">
        <v>1828</v>
      </c>
      <c r="E663" s="199" t="s">
        <v>239</v>
      </c>
      <c r="F663" s="199" t="s">
        <v>1362</v>
      </c>
      <c r="G663" s="199" t="s">
        <v>239</v>
      </c>
      <c r="H663" s="199" t="s">
        <v>292</v>
      </c>
      <c r="I663" s="199" t="s">
        <v>1927</v>
      </c>
      <c r="J663" s="199" t="s">
        <v>1849</v>
      </c>
      <c r="K663" s="202">
        <v>0.01</v>
      </c>
      <c r="L663" s="203">
        <v>7</v>
      </c>
    </row>
    <row r="664" spans="2:12">
      <c r="B664" s="199" t="s">
        <v>1808</v>
      </c>
      <c r="C664" s="199" t="s">
        <v>1807</v>
      </c>
      <c r="D664" s="199" t="s">
        <v>1828</v>
      </c>
      <c r="E664" s="199" t="s">
        <v>239</v>
      </c>
      <c r="F664" s="199" t="s">
        <v>1362</v>
      </c>
      <c r="G664" s="199" t="s">
        <v>239</v>
      </c>
      <c r="H664" s="199" t="s">
        <v>292</v>
      </c>
      <c r="I664" s="199" t="s">
        <v>1927</v>
      </c>
      <c r="J664" s="199" t="s">
        <v>1839</v>
      </c>
      <c r="K664" s="203"/>
      <c r="L664" s="203">
        <v>4</v>
      </c>
    </row>
    <row r="665" spans="2:12">
      <c r="B665" s="199" t="s">
        <v>1808</v>
      </c>
      <c r="C665" s="199" t="s">
        <v>1807</v>
      </c>
      <c r="D665" s="199" t="s">
        <v>1828</v>
      </c>
      <c r="E665" s="199" t="s">
        <v>239</v>
      </c>
      <c r="F665" s="199" t="s">
        <v>1362</v>
      </c>
      <c r="G665" s="199" t="s">
        <v>239</v>
      </c>
      <c r="H665" s="199" t="s">
        <v>292</v>
      </c>
      <c r="I665" s="199" t="s">
        <v>1927</v>
      </c>
      <c r="J665" s="199" t="s">
        <v>1835</v>
      </c>
      <c r="K665" s="202">
        <v>4.26</v>
      </c>
      <c r="L665" s="203">
        <v>969</v>
      </c>
    </row>
    <row r="666" spans="2:12">
      <c r="B666" s="199" t="s">
        <v>1808</v>
      </c>
      <c r="C666" s="199" t="s">
        <v>1807</v>
      </c>
      <c r="D666" s="199" t="s">
        <v>1828</v>
      </c>
      <c r="E666" s="199" t="s">
        <v>239</v>
      </c>
      <c r="F666" s="199" t="s">
        <v>1362</v>
      </c>
      <c r="G666" s="199" t="s">
        <v>239</v>
      </c>
      <c r="H666" s="199" t="s">
        <v>292</v>
      </c>
      <c r="I666" s="199" t="s">
        <v>1927</v>
      </c>
      <c r="J666" s="199" t="s">
        <v>1840</v>
      </c>
      <c r="K666" s="203"/>
      <c r="L666" s="203">
        <v>1</v>
      </c>
    </row>
    <row r="667" spans="2:12">
      <c r="B667" s="199" t="s">
        <v>1808</v>
      </c>
      <c r="C667" s="199" t="s">
        <v>1807</v>
      </c>
      <c r="D667" s="199" t="s">
        <v>1828</v>
      </c>
      <c r="E667" s="199" t="s">
        <v>239</v>
      </c>
      <c r="F667" s="199" t="s">
        <v>1243</v>
      </c>
      <c r="G667" s="199" t="s">
        <v>1244</v>
      </c>
      <c r="H667" s="199" t="s">
        <v>602</v>
      </c>
      <c r="I667" s="199" t="s">
        <v>1245</v>
      </c>
      <c r="J667" s="199" t="s">
        <v>1851</v>
      </c>
      <c r="K667" s="203"/>
      <c r="L667" s="203">
        <v>3</v>
      </c>
    </row>
    <row r="668" spans="2:12">
      <c r="B668" s="199" t="s">
        <v>1808</v>
      </c>
      <c r="C668" s="199" t="s">
        <v>1807</v>
      </c>
      <c r="D668" s="199" t="s">
        <v>1828</v>
      </c>
      <c r="E668" s="199" t="s">
        <v>239</v>
      </c>
      <c r="F668" s="199" t="s">
        <v>1243</v>
      </c>
      <c r="G668" s="199" t="s">
        <v>1244</v>
      </c>
      <c r="H668" s="199" t="s">
        <v>602</v>
      </c>
      <c r="I668" s="199" t="s">
        <v>1245</v>
      </c>
      <c r="J668" s="199" t="s">
        <v>1849</v>
      </c>
      <c r="K668" s="203"/>
      <c r="L668" s="203">
        <v>2</v>
      </c>
    </row>
    <row r="669" spans="2:12">
      <c r="B669" s="199" t="s">
        <v>1808</v>
      </c>
      <c r="C669" s="199" t="s">
        <v>1807</v>
      </c>
      <c r="D669" s="199" t="s">
        <v>1828</v>
      </c>
      <c r="E669" s="199" t="s">
        <v>239</v>
      </c>
      <c r="F669" s="199" t="s">
        <v>1243</v>
      </c>
      <c r="G669" s="199" t="s">
        <v>1244</v>
      </c>
      <c r="H669" s="199" t="s">
        <v>602</v>
      </c>
      <c r="I669" s="199" t="s">
        <v>1245</v>
      </c>
      <c r="J669" s="199" t="s">
        <v>1835</v>
      </c>
      <c r="K669" s="202">
        <v>0.45</v>
      </c>
      <c r="L669" s="203">
        <v>81</v>
      </c>
    </row>
    <row r="670" spans="2:12">
      <c r="B670" s="199" t="s">
        <v>1808</v>
      </c>
      <c r="C670" s="199" t="s">
        <v>1807</v>
      </c>
      <c r="D670" s="199" t="s">
        <v>1828</v>
      </c>
      <c r="E670" s="199" t="s">
        <v>239</v>
      </c>
      <c r="F670" s="199" t="s">
        <v>1243</v>
      </c>
      <c r="G670" s="199" t="s">
        <v>1244</v>
      </c>
      <c r="H670" s="199" t="s">
        <v>602</v>
      </c>
      <c r="I670" s="199" t="s">
        <v>1245</v>
      </c>
      <c r="J670" s="199" t="s">
        <v>1840</v>
      </c>
      <c r="K670" s="203"/>
      <c r="L670" s="203">
        <v>5</v>
      </c>
    </row>
    <row r="671" spans="2:12">
      <c r="B671" s="199" t="s">
        <v>1808</v>
      </c>
      <c r="C671" s="199" t="s">
        <v>1807</v>
      </c>
      <c r="D671" s="199" t="s">
        <v>1828</v>
      </c>
      <c r="E671" s="199" t="s">
        <v>239</v>
      </c>
      <c r="F671" s="199" t="s">
        <v>1243</v>
      </c>
      <c r="G671" s="199" t="s">
        <v>1244</v>
      </c>
      <c r="H671" s="199" t="s">
        <v>608</v>
      </c>
      <c r="I671" s="199" t="s">
        <v>1453</v>
      </c>
      <c r="J671" s="199" t="s">
        <v>1851</v>
      </c>
      <c r="K671" s="203"/>
      <c r="L671" s="203">
        <v>2</v>
      </c>
    </row>
    <row r="672" spans="2:12">
      <c r="B672" s="199" t="s">
        <v>1808</v>
      </c>
      <c r="C672" s="199" t="s">
        <v>1807</v>
      </c>
      <c r="D672" s="199" t="s">
        <v>1828</v>
      </c>
      <c r="E672" s="199" t="s">
        <v>239</v>
      </c>
      <c r="F672" s="199" t="s">
        <v>1243</v>
      </c>
      <c r="G672" s="199" t="s">
        <v>1244</v>
      </c>
      <c r="H672" s="199" t="s">
        <v>608</v>
      </c>
      <c r="I672" s="199" t="s">
        <v>1453</v>
      </c>
      <c r="J672" s="199" t="s">
        <v>1835</v>
      </c>
      <c r="K672" s="202">
        <v>0.19</v>
      </c>
      <c r="L672" s="203">
        <v>28</v>
      </c>
    </row>
    <row r="673" spans="2:12">
      <c r="B673" s="199" t="s">
        <v>1808</v>
      </c>
      <c r="C673" s="199" t="s">
        <v>1807</v>
      </c>
      <c r="D673" s="199" t="s">
        <v>1828</v>
      </c>
      <c r="E673" s="199" t="s">
        <v>239</v>
      </c>
      <c r="F673" s="199" t="s">
        <v>1243</v>
      </c>
      <c r="G673" s="199" t="s">
        <v>1244</v>
      </c>
      <c r="H673" s="199" t="s">
        <v>608</v>
      </c>
      <c r="I673" s="199" t="s">
        <v>1453</v>
      </c>
      <c r="J673" s="199" t="s">
        <v>1840</v>
      </c>
      <c r="K673" s="203"/>
      <c r="L673" s="203">
        <v>2</v>
      </c>
    </row>
    <row r="674" spans="2:12">
      <c r="B674" s="199" t="s">
        <v>1808</v>
      </c>
      <c r="C674" s="199" t="s">
        <v>1807</v>
      </c>
      <c r="D674" s="199" t="s">
        <v>1828</v>
      </c>
      <c r="E674" s="199" t="s">
        <v>239</v>
      </c>
      <c r="F674" s="199" t="s">
        <v>1243</v>
      </c>
      <c r="G674" s="199" t="s">
        <v>1244</v>
      </c>
      <c r="H674" s="199" t="s">
        <v>614</v>
      </c>
      <c r="I674" s="199" t="s">
        <v>1246</v>
      </c>
      <c r="J674" s="199" t="s">
        <v>1851</v>
      </c>
      <c r="K674" s="202">
        <v>0.02</v>
      </c>
      <c r="L674" s="203">
        <v>14</v>
      </c>
    </row>
    <row r="675" spans="2:12">
      <c r="B675" s="199" t="s">
        <v>1808</v>
      </c>
      <c r="C675" s="199" t="s">
        <v>1807</v>
      </c>
      <c r="D675" s="199" t="s">
        <v>1828</v>
      </c>
      <c r="E675" s="199" t="s">
        <v>239</v>
      </c>
      <c r="F675" s="199" t="s">
        <v>1243</v>
      </c>
      <c r="G675" s="199" t="s">
        <v>1244</v>
      </c>
      <c r="H675" s="199" t="s">
        <v>614</v>
      </c>
      <c r="I675" s="199" t="s">
        <v>1246</v>
      </c>
      <c r="J675" s="199" t="s">
        <v>1835</v>
      </c>
      <c r="K675" s="202">
        <v>0.22</v>
      </c>
      <c r="L675" s="203">
        <v>35</v>
      </c>
    </row>
    <row r="676" spans="2:12">
      <c r="B676" s="199" t="s">
        <v>1808</v>
      </c>
      <c r="C676" s="199" t="s">
        <v>1807</v>
      </c>
      <c r="D676" s="199" t="s">
        <v>1828</v>
      </c>
      <c r="E676" s="199" t="s">
        <v>239</v>
      </c>
      <c r="F676" s="199" t="s">
        <v>1243</v>
      </c>
      <c r="G676" s="199" t="s">
        <v>1244</v>
      </c>
      <c r="H676" s="199" t="s">
        <v>604</v>
      </c>
      <c r="I676" s="199" t="s">
        <v>1247</v>
      </c>
      <c r="J676" s="199" t="s">
        <v>1851</v>
      </c>
      <c r="K676" s="202">
        <v>0.16</v>
      </c>
      <c r="L676" s="203">
        <v>114</v>
      </c>
    </row>
    <row r="677" spans="2:12">
      <c r="B677" s="199" t="s">
        <v>1808</v>
      </c>
      <c r="C677" s="199" t="s">
        <v>1807</v>
      </c>
      <c r="D677" s="199" t="s">
        <v>1828</v>
      </c>
      <c r="E677" s="199" t="s">
        <v>239</v>
      </c>
      <c r="F677" s="199" t="s">
        <v>1243</v>
      </c>
      <c r="G677" s="199" t="s">
        <v>1244</v>
      </c>
      <c r="H677" s="199" t="s">
        <v>604</v>
      </c>
      <c r="I677" s="199" t="s">
        <v>1247</v>
      </c>
      <c r="J677" s="199" t="s">
        <v>1835</v>
      </c>
      <c r="K677" s="202">
        <v>4.03</v>
      </c>
      <c r="L677" s="203">
        <v>798</v>
      </c>
    </row>
    <row r="678" spans="2:12">
      <c r="B678" s="199" t="s">
        <v>1808</v>
      </c>
      <c r="C678" s="199" t="s">
        <v>1807</v>
      </c>
      <c r="D678" s="199" t="s">
        <v>1828</v>
      </c>
      <c r="E678" s="199" t="s">
        <v>239</v>
      </c>
      <c r="F678" s="199" t="s">
        <v>1243</v>
      </c>
      <c r="G678" s="199" t="s">
        <v>1244</v>
      </c>
      <c r="H678" s="199" t="s">
        <v>604</v>
      </c>
      <c r="I678" s="199" t="s">
        <v>1247</v>
      </c>
      <c r="J678" s="199" t="s">
        <v>1892</v>
      </c>
      <c r="K678" s="202">
        <v>0.02</v>
      </c>
      <c r="L678" s="203">
        <v>4</v>
      </c>
    </row>
    <row r="679" spans="2:12">
      <c r="B679" s="199" t="s">
        <v>1808</v>
      </c>
      <c r="C679" s="199" t="s">
        <v>1807</v>
      </c>
      <c r="D679" s="199" t="s">
        <v>1828</v>
      </c>
      <c r="E679" s="199" t="s">
        <v>239</v>
      </c>
      <c r="F679" s="199" t="s">
        <v>1243</v>
      </c>
      <c r="G679" s="199" t="s">
        <v>1244</v>
      </c>
      <c r="H679" s="199" t="s">
        <v>604</v>
      </c>
      <c r="I679" s="199" t="s">
        <v>1247</v>
      </c>
      <c r="J679" s="199" t="s">
        <v>1890</v>
      </c>
      <c r="K679" s="202">
        <v>0.01</v>
      </c>
      <c r="L679" s="203">
        <v>1</v>
      </c>
    </row>
    <row r="680" spans="2:12">
      <c r="B680" s="199" t="s">
        <v>1808</v>
      </c>
      <c r="C680" s="199" t="s">
        <v>1807</v>
      </c>
      <c r="D680" s="199" t="s">
        <v>1828</v>
      </c>
      <c r="E680" s="199" t="s">
        <v>239</v>
      </c>
      <c r="F680" s="199" t="s">
        <v>1243</v>
      </c>
      <c r="G680" s="199" t="s">
        <v>1244</v>
      </c>
      <c r="H680" s="199" t="s">
        <v>604</v>
      </c>
      <c r="I680" s="199" t="s">
        <v>1247</v>
      </c>
      <c r="J680" s="199" t="s">
        <v>1840</v>
      </c>
      <c r="K680" s="202">
        <v>0.01</v>
      </c>
      <c r="L680" s="203">
        <v>9</v>
      </c>
    </row>
    <row r="681" spans="2:12">
      <c r="B681" s="199" t="s">
        <v>1808</v>
      </c>
      <c r="C681" s="199" t="s">
        <v>1807</v>
      </c>
      <c r="D681" s="199" t="s">
        <v>1828</v>
      </c>
      <c r="E681" s="199" t="s">
        <v>239</v>
      </c>
      <c r="F681" s="199" t="s">
        <v>1243</v>
      </c>
      <c r="G681" s="199" t="s">
        <v>1244</v>
      </c>
      <c r="H681" s="199" t="s">
        <v>604</v>
      </c>
      <c r="I681" s="199" t="s">
        <v>1247</v>
      </c>
      <c r="J681" s="199" t="s">
        <v>1852</v>
      </c>
      <c r="K681" s="203"/>
      <c r="L681" s="203">
        <v>1</v>
      </c>
    </row>
    <row r="682" spans="2:12">
      <c r="B682" s="199" t="s">
        <v>1808</v>
      </c>
      <c r="C682" s="199" t="s">
        <v>1807</v>
      </c>
      <c r="D682" s="199" t="s">
        <v>1828</v>
      </c>
      <c r="E682" s="199" t="s">
        <v>239</v>
      </c>
      <c r="F682" s="199" t="s">
        <v>1243</v>
      </c>
      <c r="G682" s="199" t="s">
        <v>1244</v>
      </c>
      <c r="H682" s="199" t="s">
        <v>615</v>
      </c>
      <c r="I682" s="199" t="s">
        <v>1244</v>
      </c>
      <c r="J682" s="199" t="s">
        <v>1851</v>
      </c>
      <c r="K682" s="203"/>
      <c r="L682" s="203">
        <v>3</v>
      </c>
    </row>
    <row r="683" spans="2:12">
      <c r="B683" s="199" t="s">
        <v>1808</v>
      </c>
      <c r="C683" s="199" t="s">
        <v>1807</v>
      </c>
      <c r="D683" s="199" t="s">
        <v>1828</v>
      </c>
      <c r="E683" s="199" t="s">
        <v>239</v>
      </c>
      <c r="F683" s="199" t="s">
        <v>1243</v>
      </c>
      <c r="G683" s="199" t="s">
        <v>1244</v>
      </c>
      <c r="H683" s="199" t="s">
        <v>615</v>
      </c>
      <c r="I683" s="199" t="s">
        <v>1244</v>
      </c>
      <c r="J683" s="199" t="s">
        <v>1835</v>
      </c>
      <c r="K683" s="202">
        <v>0.17</v>
      </c>
      <c r="L683" s="203">
        <v>27</v>
      </c>
    </row>
    <row r="684" spans="2:12">
      <c r="B684" s="199" t="s">
        <v>1808</v>
      </c>
      <c r="C684" s="199" t="s">
        <v>1807</v>
      </c>
      <c r="D684" s="199" t="s">
        <v>1828</v>
      </c>
      <c r="E684" s="199" t="s">
        <v>239</v>
      </c>
      <c r="F684" s="199" t="s">
        <v>1243</v>
      </c>
      <c r="G684" s="199" t="s">
        <v>1244</v>
      </c>
      <c r="H684" s="199" t="s">
        <v>615</v>
      </c>
      <c r="I684" s="199" t="s">
        <v>1244</v>
      </c>
      <c r="J684" s="199" t="s">
        <v>1840</v>
      </c>
      <c r="K684" s="203"/>
      <c r="L684" s="203">
        <v>2</v>
      </c>
    </row>
    <row r="685" spans="2:12">
      <c r="B685" s="199" t="s">
        <v>1808</v>
      </c>
      <c r="C685" s="199" t="s">
        <v>1807</v>
      </c>
      <c r="D685" s="199" t="s">
        <v>1828</v>
      </c>
      <c r="E685" s="199" t="s">
        <v>239</v>
      </c>
      <c r="F685" s="199" t="s">
        <v>1243</v>
      </c>
      <c r="G685" s="199" t="s">
        <v>1244</v>
      </c>
      <c r="H685" s="199" t="s">
        <v>598</v>
      </c>
      <c r="I685" s="199" t="s">
        <v>1456</v>
      </c>
      <c r="J685" s="199" t="s">
        <v>1851</v>
      </c>
      <c r="K685" s="203"/>
      <c r="L685" s="203">
        <v>1</v>
      </c>
    </row>
    <row r="686" spans="2:12">
      <c r="B686" s="199" t="s">
        <v>1808</v>
      </c>
      <c r="C686" s="199" t="s">
        <v>1807</v>
      </c>
      <c r="D686" s="199" t="s">
        <v>1828</v>
      </c>
      <c r="E686" s="199" t="s">
        <v>239</v>
      </c>
      <c r="F686" s="199" t="s">
        <v>1243</v>
      </c>
      <c r="G686" s="199" t="s">
        <v>1244</v>
      </c>
      <c r="H686" s="199" t="s">
        <v>598</v>
      </c>
      <c r="I686" s="199" t="s">
        <v>1456</v>
      </c>
      <c r="J686" s="199" t="s">
        <v>1835</v>
      </c>
      <c r="K686" s="202">
        <v>0.16</v>
      </c>
      <c r="L686" s="203">
        <v>26</v>
      </c>
    </row>
    <row r="687" spans="2:12">
      <c r="B687" s="199" t="s">
        <v>1808</v>
      </c>
      <c r="C687" s="199" t="s">
        <v>1807</v>
      </c>
      <c r="D687" s="199" t="s">
        <v>1828</v>
      </c>
      <c r="E687" s="199" t="s">
        <v>239</v>
      </c>
      <c r="F687" s="199" t="s">
        <v>1243</v>
      </c>
      <c r="G687" s="199" t="s">
        <v>1244</v>
      </c>
      <c r="H687" s="199" t="s">
        <v>598</v>
      </c>
      <c r="I687" s="199" t="s">
        <v>1456</v>
      </c>
      <c r="J687" s="199" t="s">
        <v>1840</v>
      </c>
      <c r="K687" s="203"/>
      <c r="L687" s="203">
        <v>1</v>
      </c>
    </row>
    <row r="688" spans="2:12">
      <c r="B688" s="199" t="s">
        <v>1808</v>
      </c>
      <c r="C688" s="199" t="s">
        <v>1807</v>
      </c>
      <c r="D688" s="199" t="s">
        <v>1828</v>
      </c>
      <c r="E688" s="199" t="s">
        <v>239</v>
      </c>
      <c r="F688" s="199" t="s">
        <v>1243</v>
      </c>
      <c r="G688" s="199" t="s">
        <v>1244</v>
      </c>
      <c r="H688" s="199" t="s">
        <v>600</v>
      </c>
      <c r="I688" s="199" t="s">
        <v>1248</v>
      </c>
      <c r="J688" s="199" t="s">
        <v>1851</v>
      </c>
      <c r="K688" s="203"/>
      <c r="L688" s="203">
        <v>2</v>
      </c>
    </row>
    <row r="689" spans="2:12">
      <c r="B689" s="199" t="s">
        <v>1808</v>
      </c>
      <c r="C689" s="199" t="s">
        <v>1807</v>
      </c>
      <c r="D689" s="199" t="s">
        <v>1828</v>
      </c>
      <c r="E689" s="199" t="s">
        <v>239</v>
      </c>
      <c r="F689" s="199" t="s">
        <v>1243</v>
      </c>
      <c r="G689" s="199" t="s">
        <v>1244</v>
      </c>
      <c r="H689" s="199" t="s">
        <v>600</v>
      </c>
      <c r="I689" s="199" t="s">
        <v>1248</v>
      </c>
      <c r="J689" s="199" t="s">
        <v>1835</v>
      </c>
      <c r="K689" s="202">
        <v>0.15</v>
      </c>
      <c r="L689" s="203">
        <v>25</v>
      </c>
    </row>
    <row r="690" spans="2:12">
      <c r="B690" s="199" t="s">
        <v>1808</v>
      </c>
      <c r="C690" s="199" t="s">
        <v>1807</v>
      </c>
      <c r="D690" s="199" t="s">
        <v>1828</v>
      </c>
      <c r="E690" s="199" t="s">
        <v>239</v>
      </c>
      <c r="F690" s="199" t="s">
        <v>1243</v>
      </c>
      <c r="G690" s="199" t="s">
        <v>1244</v>
      </c>
      <c r="H690" s="199" t="s">
        <v>600</v>
      </c>
      <c r="I690" s="199" t="s">
        <v>1248</v>
      </c>
      <c r="J690" s="199" t="s">
        <v>1840</v>
      </c>
      <c r="K690" s="203"/>
      <c r="L690" s="203">
        <v>2</v>
      </c>
    </row>
    <row r="691" spans="2:12">
      <c r="B691" s="199" t="s">
        <v>1808</v>
      </c>
      <c r="C691" s="199" t="s">
        <v>1807</v>
      </c>
      <c r="D691" s="199" t="s">
        <v>1828</v>
      </c>
      <c r="E691" s="199" t="s">
        <v>239</v>
      </c>
      <c r="F691" s="199" t="s">
        <v>1243</v>
      </c>
      <c r="G691" s="199" t="s">
        <v>1244</v>
      </c>
      <c r="H691" s="199" t="s">
        <v>617</v>
      </c>
      <c r="I691" s="199" t="s">
        <v>1928</v>
      </c>
      <c r="J691" s="199" t="s">
        <v>1851</v>
      </c>
      <c r="K691" s="203"/>
      <c r="L691" s="203">
        <v>3</v>
      </c>
    </row>
    <row r="692" spans="2:12">
      <c r="B692" s="199" t="s">
        <v>1808</v>
      </c>
      <c r="C692" s="199" t="s">
        <v>1807</v>
      </c>
      <c r="D692" s="199" t="s">
        <v>1828</v>
      </c>
      <c r="E692" s="199" t="s">
        <v>239</v>
      </c>
      <c r="F692" s="199" t="s">
        <v>1243</v>
      </c>
      <c r="G692" s="199" t="s">
        <v>1244</v>
      </c>
      <c r="H692" s="199" t="s">
        <v>617</v>
      </c>
      <c r="I692" s="199" t="s">
        <v>1928</v>
      </c>
      <c r="J692" s="199" t="s">
        <v>1835</v>
      </c>
      <c r="K692" s="202">
        <v>0.17</v>
      </c>
      <c r="L692" s="203">
        <v>27</v>
      </c>
    </row>
    <row r="693" spans="2:12">
      <c r="B693" s="199" t="s">
        <v>1808</v>
      </c>
      <c r="C693" s="199" t="s">
        <v>1807</v>
      </c>
      <c r="D693" s="199" t="s">
        <v>1828</v>
      </c>
      <c r="E693" s="199" t="s">
        <v>239</v>
      </c>
      <c r="F693" s="199" t="s">
        <v>1243</v>
      </c>
      <c r="G693" s="199" t="s">
        <v>1244</v>
      </c>
      <c r="H693" s="199" t="s">
        <v>617</v>
      </c>
      <c r="I693" s="199" t="s">
        <v>1928</v>
      </c>
      <c r="J693" s="199" t="s">
        <v>1840</v>
      </c>
      <c r="K693" s="203"/>
      <c r="L693" s="203">
        <v>2</v>
      </c>
    </row>
    <row r="694" spans="2:12">
      <c r="B694" s="199" t="s">
        <v>1808</v>
      </c>
      <c r="C694" s="199" t="s">
        <v>1807</v>
      </c>
      <c r="D694" s="199" t="s">
        <v>1828</v>
      </c>
      <c r="E694" s="199" t="s">
        <v>239</v>
      </c>
      <c r="F694" s="199" t="s">
        <v>1243</v>
      </c>
      <c r="G694" s="199" t="s">
        <v>1244</v>
      </c>
      <c r="H694" s="199" t="s">
        <v>610</v>
      </c>
      <c r="I694" s="199" t="s">
        <v>1486</v>
      </c>
      <c r="J694" s="199" t="s">
        <v>1851</v>
      </c>
      <c r="K694" s="203"/>
      <c r="L694" s="203">
        <v>1</v>
      </c>
    </row>
    <row r="695" spans="2:12">
      <c r="B695" s="199" t="s">
        <v>1808</v>
      </c>
      <c r="C695" s="199" t="s">
        <v>1807</v>
      </c>
      <c r="D695" s="199" t="s">
        <v>1828</v>
      </c>
      <c r="E695" s="199" t="s">
        <v>239</v>
      </c>
      <c r="F695" s="199" t="s">
        <v>1243</v>
      </c>
      <c r="G695" s="199" t="s">
        <v>1244</v>
      </c>
      <c r="H695" s="199" t="s">
        <v>610</v>
      </c>
      <c r="I695" s="199" t="s">
        <v>1486</v>
      </c>
      <c r="J695" s="199" t="s">
        <v>1835</v>
      </c>
      <c r="K695" s="202">
        <v>0.09</v>
      </c>
      <c r="L695" s="203">
        <v>14</v>
      </c>
    </row>
    <row r="696" spans="2:12">
      <c r="B696" s="199" t="s">
        <v>1808</v>
      </c>
      <c r="C696" s="199" t="s">
        <v>1807</v>
      </c>
      <c r="D696" s="199" t="s">
        <v>1828</v>
      </c>
      <c r="E696" s="199" t="s">
        <v>239</v>
      </c>
      <c r="F696" s="199" t="s">
        <v>1243</v>
      </c>
      <c r="G696" s="199" t="s">
        <v>1244</v>
      </c>
      <c r="H696" s="199" t="s">
        <v>610</v>
      </c>
      <c r="I696" s="199" t="s">
        <v>1486</v>
      </c>
      <c r="J696" s="199" t="s">
        <v>1840</v>
      </c>
      <c r="K696" s="203"/>
      <c r="L696" s="203">
        <v>3</v>
      </c>
    </row>
    <row r="697" spans="2:12">
      <c r="B697" s="199" t="s">
        <v>1808</v>
      </c>
      <c r="C697" s="199" t="s">
        <v>1807</v>
      </c>
      <c r="D697" s="199" t="s">
        <v>1828</v>
      </c>
      <c r="E697" s="199" t="s">
        <v>239</v>
      </c>
      <c r="F697" s="199" t="s">
        <v>1243</v>
      </c>
      <c r="G697" s="199" t="s">
        <v>1244</v>
      </c>
      <c r="H697" s="199" t="s">
        <v>606</v>
      </c>
      <c r="I697" s="199" t="s">
        <v>1249</v>
      </c>
      <c r="J697" s="199" t="s">
        <v>1851</v>
      </c>
      <c r="K697" s="203"/>
      <c r="L697" s="203">
        <v>2</v>
      </c>
    </row>
    <row r="698" spans="2:12">
      <c r="B698" s="199" t="s">
        <v>1808</v>
      </c>
      <c r="C698" s="199" t="s">
        <v>1807</v>
      </c>
      <c r="D698" s="199" t="s">
        <v>1828</v>
      </c>
      <c r="E698" s="199" t="s">
        <v>239</v>
      </c>
      <c r="F698" s="199" t="s">
        <v>1243</v>
      </c>
      <c r="G698" s="199" t="s">
        <v>1244</v>
      </c>
      <c r="H698" s="199" t="s">
        <v>606</v>
      </c>
      <c r="I698" s="199" t="s">
        <v>1249</v>
      </c>
      <c r="J698" s="199" t="s">
        <v>1835</v>
      </c>
      <c r="K698" s="202">
        <v>0.1</v>
      </c>
      <c r="L698" s="203">
        <v>14</v>
      </c>
    </row>
    <row r="699" spans="2:12">
      <c r="B699" s="199" t="s">
        <v>1808</v>
      </c>
      <c r="C699" s="199" t="s">
        <v>1807</v>
      </c>
      <c r="D699" s="199" t="s">
        <v>1828</v>
      </c>
      <c r="E699" s="199" t="s">
        <v>239</v>
      </c>
      <c r="F699" s="199" t="s">
        <v>1243</v>
      </c>
      <c r="G699" s="199" t="s">
        <v>1244</v>
      </c>
      <c r="H699" s="199" t="s">
        <v>606</v>
      </c>
      <c r="I699" s="199" t="s">
        <v>1249</v>
      </c>
      <c r="J699" s="199" t="s">
        <v>1840</v>
      </c>
      <c r="K699" s="202">
        <v>0.01</v>
      </c>
      <c r="L699" s="203">
        <v>8</v>
      </c>
    </row>
    <row r="700" spans="2:12">
      <c r="B700" s="199" t="s">
        <v>1808</v>
      </c>
      <c r="C700" s="199" t="s">
        <v>1807</v>
      </c>
      <c r="D700" s="199" t="s">
        <v>1828</v>
      </c>
      <c r="E700" s="199" t="s">
        <v>239</v>
      </c>
      <c r="F700" s="199" t="s">
        <v>1243</v>
      </c>
      <c r="G700" s="199" t="s">
        <v>1244</v>
      </c>
      <c r="H700" s="199" t="s">
        <v>612</v>
      </c>
      <c r="I700" s="199" t="s">
        <v>1929</v>
      </c>
      <c r="J700" s="199" t="s">
        <v>1835</v>
      </c>
      <c r="K700" s="202">
        <v>7.0000000000000007E-2</v>
      </c>
      <c r="L700" s="203">
        <v>8</v>
      </c>
    </row>
    <row r="701" spans="2:12">
      <c r="B701" s="199" t="s">
        <v>1808</v>
      </c>
      <c r="C701" s="199" t="s">
        <v>1807</v>
      </c>
      <c r="D701" s="199" t="s">
        <v>1828</v>
      </c>
      <c r="E701" s="199" t="s">
        <v>239</v>
      </c>
      <c r="F701" s="199" t="s">
        <v>1243</v>
      </c>
      <c r="G701" s="199" t="s">
        <v>1244</v>
      </c>
      <c r="H701" s="199" t="s">
        <v>612</v>
      </c>
      <c r="I701" s="199" t="s">
        <v>1929</v>
      </c>
      <c r="J701" s="199" t="s">
        <v>1840</v>
      </c>
      <c r="K701" s="203"/>
      <c r="L701" s="203">
        <v>1</v>
      </c>
    </row>
    <row r="702" spans="2:12">
      <c r="B702" s="199" t="s">
        <v>1808</v>
      </c>
      <c r="C702" s="199" t="s">
        <v>1807</v>
      </c>
      <c r="D702" s="199" t="s">
        <v>1828</v>
      </c>
      <c r="E702" s="199" t="s">
        <v>239</v>
      </c>
      <c r="F702" s="199" t="s">
        <v>1930</v>
      </c>
      <c r="G702" s="199" t="s">
        <v>1931</v>
      </c>
      <c r="H702" s="199" t="s">
        <v>564</v>
      </c>
      <c r="I702" s="199" t="s">
        <v>1932</v>
      </c>
      <c r="J702" s="199" t="s">
        <v>1835</v>
      </c>
      <c r="K702" s="202">
        <v>0.02</v>
      </c>
      <c r="L702" s="203">
        <v>2</v>
      </c>
    </row>
    <row r="703" spans="2:12">
      <c r="B703" s="199" t="s">
        <v>1808</v>
      </c>
      <c r="C703" s="199" t="s">
        <v>1807</v>
      </c>
      <c r="D703" s="199" t="s">
        <v>1828</v>
      </c>
      <c r="E703" s="199" t="s">
        <v>239</v>
      </c>
      <c r="F703" s="199" t="s">
        <v>1930</v>
      </c>
      <c r="G703" s="199" t="s">
        <v>1931</v>
      </c>
      <c r="H703" s="199" t="s">
        <v>562</v>
      </c>
      <c r="I703" s="199" t="s">
        <v>1933</v>
      </c>
      <c r="J703" s="199" t="s">
        <v>1840</v>
      </c>
      <c r="K703" s="203"/>
      <c r="L703" s="203">
        <v>5</v>
      </c>
    </row>
    <row r="704" spans="2:12">
      <c r="B704" s="199" t="s">
        <v>1808</v>
      </c>
      <c r="C704" s="199" t="s">
        <v>1807</v>
      </c>
      <c r="D704" s="199" t="s">
        <v>1828</v>
      </c>
      <c r="E704" s="199" t="s">
        <v>239</v>
      </c>
      <c r="F704" s="199" t="s">
        <v>1930</v>
      </c>
      <c r="G704" s="199" t="s">
        <v>1931</v>
      </c>
      <c r="H704" s="199" t="s">
        <v>568</v>
      </c>
      <c r="I704" s="199" t="s">
        <v>1934</v>
      </c>
      <c r="J704" s="199" t="s">
        <v>1835</v>
      </c>
      <c r="K704" s="203"/>
      <c r="L704" s="203">
        <v>1</v>
      </c>
    </row>
    <row r="705" spans="2:12">
      <c r="B705" s="199" t="s">
        <v>1808</v>
      </c>
      <c r="C705" s="199" t="s">
        <v>1807</v>
      </c>
      <c r="D705" s="199" t="s">
        <v>1828</v>
      </c>
      <c r="E705" s="199" t="s">
        <v>239</v>
      </c>
      <c r="F705" s="199" t="s">
        <v>1930</v>
      </c>
      <c r="G705" s="199" t="s">
        <v>1931</v>
      </c>
      <c r="H705" s="199" t="s">
        <v>568</v>
      </c>
      <c r="I705" s="199" t="s">
        <v>1934</v>
      </c>
      <c r="J705" s="199" t="s">
        <v>1840</v>
      </c>
      <c r="K705" s="203"/>
      <c r="L705" s="203">
        <v>5</v>
      </c>
    </row>
    <row r="706" spans="2:12">
      <c r="B706" s="199" t="s">
        <v>1808</v>
      </c>
      <c r="C706" s="199" t="s">
        <v>1807</v>
      </c>
      <c r="D706" s="199" t="s">
        <v>1828</v>
      </c>
      <c r="E706" s="199" t="s">
        <v>239</v>
      </c>
      <c r="F706" s="199" t="s">
        <v>1930</v>
      </c>
      <c r="G706" s="199" t="s">
        <v>1931</v>
      </c>
      <c r="H706" s="199" t="s">
        <v>566</v>
      </c>
      <c r="I706" s="199" t="s">
        <v>1935</v>
      </c>
      <c r="J706" s="199" t="s">
        <v>1835</v>
      </c>
      <c r="K706" s="202">
        <v>0.18</v>
      </c>
      <c r="L706" s="203">
        <v>16</v>
      </c>
    </row>
    <row r="707" spans="2:12">
      <c r="B707" s="199" t="s">
        <v>1808</v>
      </c>
      <c r="C707" s="199" t="s">
        <v>1807</v>
      </c>
      <c r="D707" s="199" t="s">
        <v>1828</v>
      </c>
      <c r="E707" s="199" t="s">
        <v>239</v>
      </c>
      <c r="F707" s="199" t="s">
        <v>1250</v>
      </c>
      <c r="G707" s="199" t="s">
        <v>238</v>
      </c>
      <c r="H707" s="199" t="s">
        <v>594</v>
      </c>
      <c r="I707" s="199" t="s">
        <v>1366</v>
      </c>
      <c r="J707" s="199" t="s">
        <v>1851</v>
      </c>
      <c r="K707" s="203"/>
      <c r="L707" s="203">
        <v>1</v>
      </c>
    </row>
    <row r="708" spans="2:12">
      <c r="B708" s="199" t="s">
        <v>1808</v>
      </c>
      <c r="C708" s="199" t="s">
        <v>1807</v>
      </c>
      <c r="D708" s="199" t="s">
        <v>1828</v>
      </c>
      <c r="E708" s="199" t="s">
        <v>239</v>
      </c>
      <c r="F708" s="199" t="s">
        <v>1250</v>
      </c>
      <c r="G708" s="199" t="s">
        <v>238</v>
      </c>
      <c r="H708" s="199" t="s">
        <v>594</v>
      </c>
      <c r="I708" s="199" t="s">
        <v>1366</v>
      </c>
      <c r="J708" s="199" t="s">
        <v>1835</v>
      </c>
      <c r="K708" s="202">
        <v>0.17</v>
      </c>
      <c r="L708" s="203">
        <v>37</v>
      </c>
    </row>
    <row r="709" spans="2:12">
      <c r="B709" s="199" t="s">
        <v>1808</v>
      </c>
      <c r="C709" s="199" t="s">
        <v>1807</v>
      </c>
      <c r="D709" s="199" t="s">
        <v>1828</v>
      </c>
      <c r="E709" s="199" t="s">
        <v>239</v>
      </c>
      <c r="F709" s="199" t="s">
        <v>1250</v>
      </c>
      <c r="G709" s="199" t="s">
        <v>238</v>
      </c>
      <c r="H709" s="199" t="s">
        <v>297</v>
      </c>
      <c r="I709" s="199" t="s">
        <v>1498</v>
      </c>
      <c r="J709" s="199" t="s">
        <v>1851</v>
      </c>
      <c r="K709" s="202">
        <v>0.01</v>
      </c>
      <c r="L709" s="203">
        <v>5</v>
      </c>
    </row>
    <row r="710" spans="2:12">
      <c r="B710" s="199" t="s">
        <v>1808</v>
      </c>
      <c r="C710" s="199" t="s">
        <v>1807</v>
      </c>
      <c r="D710" s="199" t="s">
        <v>1828</v>
      </c>
      <c r="E710" s="199" t="s">
        <v>239</v>
      </c>
      <c r="F710" s="199" t="s">
        <v>1250</v>
      </c>
      <c r="G710" s="199" t="s">
        <v>238</v>
      </c>
      <c r="H710" s="199" t="s">
        <v>297</v>
      </c>
      <c r="I710" s="199" t="s">
        <v>1498</v>
      </c>
      <c r="J710" s="199" t="s">
        <v>1839</v>
      </c>
      <c r="K710" s="203"/>
      <c r="L710" s="203">
        <v>4</v>
      </c>
    </row>
    <row r="711" spans="2:12">
      <c r="B711" s="199" t="s">
        <v>1808</v>
      </c>
      <c r="C711" s="199" t="s">
        <v>1807</v>
      </c>
      <c r="D711" s="199" t="s">
        <v>1828</v>
      </c>
      <c r="E711" s="199" t="s">
        <v>239</v>
      </c>
      <c r="F711" s="199" t="s">
        <v>1250</v>
      </c>
      <c r="G711" s="199" t="s">
        <v>238</v>
      </c>
      <c r="H711" s="199" t="s">
        <v>297</v>
      </c>
      <c r="I711" s="199" t="s">
        <v>1498</v>
      </c>
      <c r="J711" s="199" t="s">
        <v>1835</v>
      </c>
      <c r="K711" s="202">
        <v>0.56000000000000005</v>
      </c>
      <c r="L711" s="203">
        <v>103</v>
      </c>
    </row>
    <row r="712" spans="2:12">
      <c r="B712" s="199" t="s">
        <v>1808</v>
      </c>
      <c r="C712" s="199" t="s">
        <v>1807</v>
      </c>
      <c r="D712" s="199" t="s">
        <v>1828</v>
      </c>
      <c r="E712" s="199" t="s">
        <v>239</v>
      </c>
      <c r="F712" s="199" t="s">
        <v>1250</v>
      </c>
      <c r="G712" s="199" t="s">
        <v>238</v>
      </c>
      <c r="H712" s="199" t="s">
        <v>583</v>
      </c>
      <c r="I712" s="199" t="s">
        <v>1407</v>
      </c>
      <c r="J712" s="199" t="s">
        <v>1835</v>
      </c>
      <c r="K712" s="202">
        <v>0.05</v>
      </c>
      <c r="L712" s="203">
        <v>11</v>
      </c>
    </row>
    <row r="713" spans="2:12">
      <c r="B713" s="199" t="s">
        <v>1808</v>
      </c>
      <c r="C713" s="199" t="s">
        <v>1807</v>
      </c>
      <c r="D713" s="199" t="s">
        <v>1828</v>
      </c>
      <c r="E713" s="199" t="s">
        <v>239</v>
      </c>
      <c r="F713" s="199" t="s">
        <v>1250</v>
      </c>
      <c r="G713" s="199" t="s">
        <v>238</v>
      </c>
      <c r="H713" s="199" t="s">
        <v>589</v>
      </c>
      <c r="I713" s="199" t="s">
        <v>1546</v>
      </c>
      <c r="J713" s="199" t="s">
        <v>1835</v>
      </c>
      <c r="K713" s="202">
        <v>0.12</v>
      </c>
      <c r="L713" s="203">
        <v>19</v>
      </c>
    </row>
    <row r="714" spans="2:12">
      <c r="B714" s="199" t="s">
        <v>1808</v>
      </c>
      <c r="C714" s="199" t="s">
        <v>1807</v>
      </c>
      <c r="D714" s="199" t="s">
        <v>1828</v>
      </c>
      <c r="E714" s="199" t="s">
        <v>239</v>
      </c>
      <c r="F714" s="199" t="s">
        <v>1250</v>
      </c>
      <c r="G714" s="199" t="s">
        <v>238</v>
      </c>
      <c r="H714" s="199" t="s">
        <v>577</v>
      </c>
      <c r="I714" s="199" t="s">
        <v>1936</v>
      </c>
      <c r="J714" s="199" t="s">
        <v>1851</v>
      </c>
      <c r="K714" s="203"/>
      <c r="L714" s="203">
        <v>1</v>
      </c>
    </row>
    <row r="715" spans="2:12">
      <c r="B715" s="199" t="s">
        <v>1808</v>
      </c>
      <c r="C715" s="199" t="s">
        <v>1807</v>
      </c>
      <c r="D715" s="199" t="s">
        <v>1828</v>
      </c>
      <c r="E715" s="199" t="s">
        <v>239</v>
      </c>
      <c r="F715" s="199" t="s">
        <v>1250</v>
      </c>
      <c r="G715" s="199" t="s">
        <v>238</v>
      </c>
      <c r="H715" s="199" t="s">
        <v>577</v>
      </c>
      <c r="I715" s="199" t="s">
        <v>1936</v>
      </c>
      <c r="J715" s="199" t="s">
        <v>1835</v>
      </c>
      <c r="K715" s="202">
        <v>0.04</v>
      </c>
      <c r="L715" s="203">
        <v>10</v>
      </c>
    </row>
    <row r="716" spans="2:12">
      <c r="B716" s="199" t="s">
        <v>1808</v>
      </c>
      <c r="C716" s="199" t="s">
        <v>1807</v>
      </c>
      <c r="D716" s="199" t="s">
        <v>1828</v>
      </c>
      <c r="E716" s="199" t="s">
        <v>239</v>
      </c>
      <c r="F716" s="199" t="s">
        <v>1250</v>
      </c>
      <c r="G716" s="199" t="s">
        <v>238</v>
      </c>
      <c r="H716" s="199" t="s">
        <v>573</v>
      </c>
      <c r="I716" s="199" t="s">
        <v>1937</v>
      </c>
      <c r="J716" s="199" t="s">
        <v>1835</v>
      </c>
      <c r="K716" s="202">
        <v>0.04</v>
      </c>
      <c r="L716" s="203">
        <v>8</v>
      </c>
    </row>
    <row r="717" spans="2:12">
      <c r="B717" s="199" t="s">
        <v>1808</v>
      </c>
      <c r="C717" s="199" t="s">
        <v>1807</v>
      </c>
      <c r="D717" s="199" t="s">
        <v>1828</v>
      </c>
      <c r="E717" s="199" t="s">
        <v>239</v>
      </c>
      <c r="F717" s="199" t="s">
        <v>1250</v>
      </c>
      <c r="G717" s="199" t="s">
        <v>238</v>
      </c>
      <c r="H717" s="199" t="s">
        <v>579</v>
      </c>
      <c r="I717" s="199" t="s">
        <v>1547</v>
      </c>
      <c r="J717" s="199" t="s">
        <v>1835</v>
      </c>
      <c r="K717" s="202">
        <v>0.06</v>
      </c>
      <c r="L717" s="203">
        <v>12</v>
      </c>
    </row>
    <row r="718" spans="2:12">
      <c r="B718" s="199" t="s">
        <v>1808</v>
      </c>
      <c r="C718" s="199" t="s">
        <v>1807</v>
      </c>
      <c r="D718" s="199" t="s">
        <v>1828</v>
      </c>
      <c r="E718" s="199" t="s">
        <v>239</v>
      </c>
      <c r="F718" s="199" t="s">
        <v>1250</v>
      </c>
      <c r="G718" s="199" t="s">
        <v>238</v>
      </c>
      <c r="H718" s="199" t="s">
        <v>585</v>
      </c>
      <c r="I718" s="199" t="s">
        <v>1938</v>
      </c>
      <c r="J718" s="199" t="s">
        <v>1835</v>
      </c>
      <c r="K718" s="202">
        <v>0.01</v>
      </c>
      <c r="L718" s="203">
        <v>3</v>
      </c>
    </row>
    <row r="719" spans="2:12">
      <c r="B719" s="199" t="s">
        <v>1808</v>
      </c>
      <c r="C719" s="199" t="s">
        <v>1807</v>
      </c>
      <c r="D719" s="199" t="s">
        <v>1828</v>
      </c>
      <c r="E719" s="199" t="s">
        <v>239</v>
      </c>
      <c r="F719" s="199" t="s">
        <v>1250</v>
      </c>
      <c r="G719" s="199" t="s">
        <v>238</v>
      </c>
      <c r="H719" s="199" t="s">
        <v>591</v>
      </c>
      <c r="I719" s="199" t="s">
        <v>1517</v>
      </c>
      <c r="J719" s="199" t="s">
        <v>1835</v>
      </c>
      <c r="K719" s="202">
        <v>0.03</v>
      </c>
      <c r="L719" s="203">
        <v>6</v>
      </c>
    </row>
    <row r="720" spans="2:12">
      <c r="B720" s="199" t="s">
        <v>1808</v>
      </c>
      <c r="C720" s="199" t="s">
        <v>1807</v>
      </c>
      <c r="D720" s="199" t="s">
        <v>1828</v>
      </c>
      <c r="E720" s="199" t="s">
        <v>239</v>
      </c>
      <c r="F720" s="199" t="s">
        <v>1250</v>
      </c>
      <c r="G720" s="199" t="s">
        <v>238</v>
      </c>
      <c r="H720" s="199" t="s">
        <v>581</v>
      </c>
      <c r="I720" s="199" t="s">
        <v>1500</v>
      </c>
      <c r="J720" s="199" t="s">
        <v>1835</v>
      </c>
      <c r="K720" s="202">
        <v>0.08</v>
      </c>
      <c r="L720" s="203">
        <v>12</v>
      </c>
    </row>
    <row r="721" spans="2:12">
      <c r="B721" s="199" t="s">
        <v>1808</v>
      </c>
      <c r="C721" s="199" t="s">
        <v>1807</v>
      </c>
      <c r="D721" s="199" t="s">
        <v>1828</v>
      </c>
      <c r="E721" s="199" t="s">
        <v>239</v>
      </c>
      <c r="F721" s="199" t="s">
        <v>1250</v>
      </c>
      <c r="G721" s="199" t="s">
        <v>238</v>
      </c>
      <c r="H721" s="199" t="s">
        <v>587</v>
      </c>
      <c r="I721" s="199" t="s">
        <v>1680</v>
      </c>
      <c r="J721" s="199" t="s">
        <v>1835</v>
      </c>
      <c r="K721" s="202">
        <v>0.04</v>
      </c>
      <c r="L721" s="203">
        <v>6</v>
      </c>
    </row>
    <row r="722" spans="2:12">
      <c r="B722" s="199" t="s">
        <v>1808</v>
      </c>
      <c r="C722" s="199" t="s">
        <v>1807</v>
      </c>
      <c r="D722" s="199" t="s">
        <v>1828</v>
      </c>
      <c r="E722" s="199" t="s">
        <v>239</v>
      </c>
      <c r="F722" s="199" t="s">
        <v>1250</v>
      </c>
      <c r="G722" s="199" t="s">
        <v>238</v>
      </c>
      <c r="H722" s="199" t="s">
        <v>575</v>
      </c>
      <c r="I722" s="199" t="s">
        <v>1939</v>
      </c>
      <c r="J722" s="199" t="s">
        <v>1851</v>
      </c>
      <c r="K722" s="202">
        <v>0.01</v>
      </c>
      <c r="L722" s="203">
        <v>4</v>
      </c>
    </row>
    <row r="723" spans="2:12">
      <c r="B723" s="199" t="s">
        <v>1808</v>
      </c>
      <c r="C723" s="199" t="s">
        <v>1807</v>
      </c>
      <c r="D723" s="199" t="s">
        <v>1828</v>
      </c>
      <c r="E723" s="199" t="s">
        <v>239</v>
      </c>
      <c r="F723" s="199" t="s">
        <v>1250</v>
      </c>
      <c r="G723" s="199" t="s">
        <v>238</v>
      </c>
      <c r="H723" s="199" t="s">
        <v>575</v>
      </c>
      <c r="I723" s="199" t="s">
        <v>1939</v>
      </c>
      <c r="J723" s="199" t="s">
        <v>1835</v>
      </c>
      <c r="K723" s="202">
        <v>0.03</v>
      </c>
      <c r="L723" s="203">
        <v>5</v>
      </c>
    </row>
    <row r="724" spans="2:12">
      <c r="B724" s="199" t="s">
        <v>1808</v>
      </c>
      <c r="C724" s="199" t="s">
        <v>1807</v>
      </c>
      <c r="D724" s="199" t="s">
        <v>1828</v>
      </c>
      <c r="E724" s="199" t="s">
        <v>239</v>
      </c>
      <c r="F724" s="199" t="s">
        <v>1497</v>
      </c>
      <c r="G724" s="199" t="s">
        <v>1498</v>
      </c>
      <c r="H724" s="199" t="s">
        <v>297</v>
      </c>
      <c r="I724" s="199" t="s">
        <v>1498</v>
      </c>
      <c r="J724" s="199" t="s">
        <v>1851</v>
      </c>
      <c r="K724" s="203"/>
      <c r="L724" s="203">
        <v>1</v>
      </c>
    </row>
    <row r="725" spans="2:12">
      <c r="B725" s="199" t="s">
        <v>1808</v>
      </c>
      <c r="C725" s="199" t="s">
        <v>1807</v>
      </c>
      <c r="D725" s="199" t="s">
        <v>1828</v>
      </c>
      <c r="E725" s="199" t="s">
        <v>239</v>
      </c>
      <c r="F725" s="199" t="s">
        <v>1497</v>
      </c>
      <c r="G725" s="199" t="s">
        <v>1498</v>
      </c>
      <c r="H725" s="199" t="s">
        <v>297</v>
      </c>
      <c r="I725" s="199" t="s">
        <v>1498</v>
      </c>
      <c r="J725" s="199" t="s">
        <v>1835</v>
      </c>
      <c r="K725" s="202">
        <v>0.14000000000000001</v>
      </c>
      <c r="L725" s="203">
        <v>24</v>
      </c>
    </row>
    <row r="726" spans="2:12">
      <c r="B726" s="199" t="s">
        <v>1808</v>
      </c>
      <c r="C726" s="199" t="s">
        <v>1807</v>
      </c>
      <c r="D726" s="199" t="s">
        <v>1828</v>
      </c>
      <c r="E726" s="199" t="s">
        <v>239</v>
      </c>
      <c r="F726" s="199" t="s">
        <v>1365</v>
      </c>
      <c r="G726" s="199" t="s">
        <v>1366</v>
      </c>
      <c r="H726" s="199" t="s">
        <v>594</v>
      </c>
      <c r="I726" s="199" t="s">
        <v>1366</v>
      </c>
      <c r="J726" s="199" t="s">
        <v>1835</v>
      </c>
      <c r="K726" s="202">
        <v>0.02</v>
      </c>
      <c r="L726" s="203">
        <v>5</v>
      </c>
    </row>
    <row r="727" spans="2:12">
      <c r="B727" s="199" t="s">
        <v>1808</v>
      </c>
      <c r="C727" s="199" t="s">
        <v>1807</v>
      </c>
      <c r="D727" s="199" t="s">
        <v>1828</v>
      </c>
      <c r="E727" s="199" t="s">
        <v>239</v>
      </c>
      <c r="F727" s="199" t="s">
        <v>1940</v>
      </c>
      <c r="G727" s="199" t="s">
        <v>1939</v>
      </c>
      <c r="H727" s="199" t="s">
        <v>575</v>
      </c>
      <c r="I727" s="199" t="s">
        <v>1939</v>
      </c>
      <c r="J727" s="199" t="s">
        <v>1851</v>
      </c>
      <c r="K727" s="203"/>
      <c r="L727" s="203">
        <v>2</v>
      </c>
    </row>
    <row r="728" spans="2:12">
      <c r="B728" s="199" t="s">
        <v>1808</v>
      </c>
      <c r="C728" s="199" t="s">
        <v>1807</v>
      </c>
      <c r="D728" s="199" t="s">
        <v>1828</v>
      </c>
      <c r="E728" s="199" t="s">
        <v>239</v>
      </c>
      <c r="F728" s="199" t="s">
        <v>1940</v>
      </c>
      <c r="G728" s="199" t="s">
        <v>1939</v>
      </c>
      <c r="H728" s="199" t="s">
        <v>575</v>
      </c>
      <c r="I728" s="199" t="s">
        <v>1939</v>
      </c>
      <c r="J728" s="199" t="s">
        <v>1835</v>
      </c>
      <c r="K728" s="202">
        <v>0.09</v>
      </c>
      <c r="L728" s="203">
        <v>20</v>
      </c>
    </row>
    <row r="729" spans="2:12">
      <c r="B729" s="199" t="s">
        <v>1808</v>
      </c>
      <c r="C729" s="199" t="s">
        <v>1807</v>
      </c>
      <c r="D729" s="199" t="s">
        <v>1828</v>
      </c>
      <c r="E729" s="199" t="s">
        <v>239</v>
      </c>
      <c r="F729" s="199" t="s">
        <v>1941</v>
      </c>
      <c r="G729" s="199" t="s">
        <v>1366</v>
      </c>
      <c r="H729" s="199" t="s">
        <v>1636</v>
      </c>
      <c r="I729" s="199" t="s">
        <v>1366</v>
      </c>
      <c r="J729" s="199" t="s">
        <v>1849</v>
      </c>
      <c r="K729" s="203"/>
      <c r="L729" s="203">
        <v>1</v>
      </c>
    </row>
    <row r="730" spans="2:12">
      <c r="B730" s="199" t="s">
        <v>1808</v>
      </c>
      <c r="C730" s="199" t="s">
        <v>1807</v>
      </c>
      <c r="D730" s="199" t="s">
        <v>1828</v>
      </c>
      <c r="E730" s="199" t="s">
        <v>239</v>
      </c>
      <c r="F730" s="199" t="s">
        <v>1499</v>
      </c>
      <c r="G730" s="199" t="s">
        <v>1363</v>
      </c>
      <c r="H730" s="199" t="s">
        <v>619</v>
      </c>
      <c r="I730" s="199" t="s">
        <v>1363</v>
      </c>
      <c r="J730" s="199" t="s">
        <v>1851</v>
      </c>
      <c r="K730" s="203"/>
      <c r="L730" s="203">
        <v>2</v>
      </c>
    </row>
    <row r="731" spans="2:12">
      <c r="B731" s="199" t="s">
        <v>1808</v>
      </c>
      <c r="C731" s="199" t="s">
        <v>1807</v>
      </c>
      <c r="D731" s="199" t="s">
        <v>1828</v>
      </c>
      <c r="E731" s="199" t="s">
        <v>239</v>
      </c>
      <c r="F731" s="199" t="s">
        <v>1499</v>
      </c>
      <c r="G731" s="199" t="s">
        <v>1363</v>
      </c>
      <c r="H731" s="199" t="s">
        <v>619</v>
      </c>
      <c r="I731" s="199" t="s">
        <v>1363</v>
      </c>
      <c r="J731" s="199" t="s">
        <v>1835</v>
      </c>
      <c r="K731" s="202">
        <v>0.09</v>
      </c>
      <c r="L731" s="203">
        <v>16</v>
      </c>
    </row>
    <row r="732" spans="2:12">
      <c r="B732" s="199" t="s">
        <v>1808</v>
      </c>
      <c r="C732" s="199" t="s">
        <v>1807</v>
      </c>
      <c r="D732" s="199" t="s">
        <v>1828</v>
      </c>
      <c r="E732" s="199" t="s">
        <v>1367</v>
      </c>
      <c r="F732" s="199" t="s">
        <v>1368</v>
      </c>
      <c r="G732" s="199" t="s">
        <v>1369</v>
      </c>
      <c r="H732" s="199" t="s">
        <v>1040</v>
      </c>
      <c r="I732" s="199" t="s">
        <v>1370</v>
      </c>
      <c r="J732" s="199" t="s">
        <v>1851</v>
      </c>
      <c r="K732" s="202">
        <v>0.02</v>
      </c>
      <c r="L732" s="203">
        <v>15</v>
      </c>
    </row>
    <row r="733" spans="2:12">
      <c r="B733" s="199" t="s">
        <v>1808</v>
      </c>
      <c r="C733" s="199" t="s">
        <v>1807</v>
      </c>
      <c r="D733" s="199" t="s">
        <v>1828</v>
      </c>
      <c r="E733" s="199" t="s">
        <v>1367</v>
      </c>
      <c r="F733" s="199" t="s">
        <v>1368</v>
      </c>
      <c r="G733" s="199" t="s">
        <v>1369</v>
      </c>
      <c r="H733" s="199" t="s">
        <v>1040</v>
      </c>
      <c r="I733" s="199" t="s">
        <v>1370</v>
      </c>
      <c r="J733" s="199" t="s">
        <v>1849</v>
      </c>
      <c r="K733" s="203"/>
      <c r="L733" s="203">
        <v>1</v>
      </c>
    </row>
    <row r="734" spans="2:12">
      <c r="B734" s="199" t="s">
        <v>1808</v>
      </c>
      <c r="C734" s="199" t="s">
        <v>1807</v>
      </c>
      <c r="D734" s="199" t="s">
        <v>1828</v>
      </c>
      <c r="E734" s="199" t="s">
        <v>1367</v>
      </c>
      <c r="F734" s="199" t="s">
        <v>1368</v>
      </c>
      <c r="G734" s="199" t="s">
        <v>1369</v>
      </c>
      <c r="H734" s="199" t="s">
        <v>1040</v>
      </c>
      <c r="I734" s="199" t="s">
        <v>1370</v>
      </c>
      <c r="J734" s="199" t="s">
        <v>1835</v>
      </c>
      <c r="K734" s="202">
        <v>0.28000000000000003</v>
      </c>
      <c r="L734" s="203">
        <v>44</v>
      </c>
    </row>
    <row r="735" spans="2:12">
      <c r="B735" s="199" t="s">
        <v>1808</v>
      </c>
      <c r="C735" s="199" t="s">
        <v>1807</v>
      </c>
      <c r="D735" s="199" t="s">
        <v>1828</v>
      </c>
      <c r="E735" s="199" t="s">
        <v>1367</v>
      </c>
      <c r="F735" s="199" t="s">
        <v>1368</v>
      </c>
      <c r="G735" s="199" t="s">
        <v>1369</v>
      </c>
      <c r="H735" s="199" t="s">
        <v>1040</v>
      </c>
      <c r="I735" s="199" t="s">
        <v>1370</v>
      </c>
      <c r="J735" s="199" t="s">
        <v>1840</v>
      </c>
      <c r="K735" s="203"/>
      <c r="L735" s="203">
        <v>1</v>
      </c>
    </row>
    <row r="736" spans="2:12">
      <c r="B736" s="199" t="s">
        <v>1808</v>
      </c>
      <c r="C736" s="199" t="s">
        <v>1807</v>
      </c>
      <c r="D736" s="199" t="s">
        <v>1828</v>
      </c>
      <c r="E736" s="199" t="s">
        <v>1367</v>
      </c>
      <c r="F736" s="199" t="s">
        <v>1368</v>
      </c>
      <c r="G736" s="199" t="s">
        <v>1369</v>
      </c>
      <c r="H736" s="199" t="s">
        <v>1040</v>
      </c>
      <c r="I736" s="199" t="s">
        <v>1370</v>
      </c>
      <c r="J736" s="199" t="s">
        <v>1852</v>
      </c>
      <c r="K736" s="203"/>
      <c r="L736" s="203">
        <v>2</v>
      </c>
    </row>
    <row r="737" spans="2:12">
      <c r="B737" s="199" t="s">
        <v>1808</v>
      </c>
      <c r="C737" s="199" t="s">
        <v>1807</v>
      </c>
      <c r="D737" s="199" t="s">
        <v>1828</v>
      </c>
      <c r="E737" s="199" t="s">
        <v>1367</v>
      </c>
      <c r="F737" s="199" t="s">
        <v>1368</v>
      </c>
      <c r="G737" s="199" t="s">
        <v>1369</v>
      </c>
      <c r="H737" s="199" t="s">
        <v>1030</v>
      </c>
      <c r="I737" s="199" t="s">
        <v>1371</v>
      </c>
      <c r="J737" s="199" t="s">
        <v>1849</v>
      </c>
      <c r="K737" s="202">
        <v>0.02</v>
      </c>
      <c r="L737" s="203">
        <v>1</v>
      </c>
    </row>
    <row r="738" spans="2:12">
      <c r="B738" s="199" t="s">
        <v>1808</v>
      </c>
      <c r="C738" s="199" t="s">
        <v>1807</v>
      </c>
      <c r="D738" s="199" t="s">
        <v>1828</v>
      </c>
      <c r="E738" s="199" t="s">
        <v>1367</v>
      </c>
      <c r="F738" s="199" t="s">
        <v>1368</v>
      </c>
      <c r="G738" s="199" t="s">
        <v>1369</v>
      </c>
      <c r="H738" s="199" t="s">
        <v>1030</v>
      </c>
      <c r="I738" s="199" t="s">
        <v>1371</v>
      </c>
      <c r="J738" s="199" t="s">
        <v>1839</v>
      </c>
      <c r="K738" s="203"/>
      <c r="L738" s="203">
        <v>1</v>
      </c>
    </row>
    <row r="739" spans="2:12">
      <c r="B739" s="199" t="s">
        <v>1808</v>
      </c>
      <c r="C739" s="199" t="s">
        <v>1807</v>
      </c>
      <c r="D739" s="199" t="s">
        <v>1828</v>
      </c>
      <c r="E739" s="199" t="s">
        <v>1367</v>
      </c>
      <c r="F739" s="199" t="s">
        <v>1368</v>
      </c>
      <c r="G739" s="199" t="s">
        <v>1369</v>
      </c>
      <c r="H739" s="199" t="s">
        <v>1030</v>
      </c>
      <c r="I739" s="199" t="s">
        <v>1371</v>
      </c>
      <c r="J739" s="199" t="s">
        <v>1835</v>
      </c>
      <c r="K739" s="202">
        <v>0.03</v>
      </c>
      <c r="L739" s="203">
        <v>9</v>
      </c>
    </row>
    <row r="740" spans="2:12">
      <c r="B740" s="199" t="s">
        <v>1808</v>
      </c>
      <c r="C740" s="199" t="s">
        <v>1807</v>
      </c>
      <c r="D740" s="199" t="s">
        <v>1828</v>
      </c>
      <c r="E740" s="199" t="s">
        <v>1367</v>
      </c>
      <c r="F740" s="199" t="s">
        <v>1368</v>
      </c>
      <c r="G740" s="199" t="s">
        <v>1369</v>
      </c>
      <c r="H740" s="199" t="s">
        <v>1024</v>
      </c>
      <c r="I740" s="199" t="s">
        <v>1372</v>
      </c>
      <c r="J740" s="199" t="s">
        <v>1851</v>
      </c>
      <c r="K740" s="202">
        <v>0.01</v>
      </c>
      <c r="L740" s="203">
        <v>14</v>
      </c>
    </row>
    <row r="741" spans="2:12">
      <c r="B741" s="199" t="s">
        <v>1808</v>
      </c>
      <c r="C741" s="199" t="s">
        <v>1807</v>
      </c>
      <c r="D741" s="199" t="s">
        <v>1828</v>
      </c>
      <c r="E741" s="199" t="s">
        <v>1367</v>
      </c>
      <c r="F741" s="199" t="s">
        <v>1368</v>
      </c>
      <c r="G741" s="199" t="s">
        <v>1369</v>
      </c>
      <c r="H741" s="199" t="s">
        <v>1024</v>
      </c>
      <c r="I741" s="199" t="s">
        <v>1372</v>
      </c>
      <c r="J741" s="199" t="s">
        <v>1849</v>
      </c>
      <c r="K741" s="203"/>
      <c r="L741" s="203">
        <v>6</v>
      </c>
    </row>
    <row r="742" spans="2:12">
      <c r="B742" s="199" t="s">
        <v>1808</v>
      </c>
      <c r="C742" s="199" t="s">
        <v>1807</v>
      </c>
      <c r="D742" s="199" t="s">
        <v>1828</v>
      </c>
      <c r="E742" s="199" t="s">
        <v>1367</v>
      </c>
      <c r="F742" s="199" t="s">
        <v>1368</v>
      </c>
      <c r="G742" s="199" t="s">
        <v>1369</v>
      </c>
      <c r="H742" s="199" t="s">
        <v>1024</v>
      </c>
      <c r="I742" s="199" t="s">
        <v>1372</v>
      </c>
      <c r="J742" s="199" t="s">
        <v>1839</v>
      </c>
      <c r="K742" s="203"/>
      <c r="L742" s="203">
        <v>1</v>
      </c>
    </row>
    <row r="743" spans="2:12">
      <c r="B743" s="199" t="s">
        <v>1808</v>
      </c>
      <c r="C743" s="199" t="s">
        <v>1807</v>
      </c>
      <c r="D743" s="199" t="s">
        <v>1828</v>
      </c>
      <c r="E743" s="199" t="s">
        <v>1367</v>
      </c>
      <c r="F743" s="199" t="s">
        <v>1368</v>
      </c>
      <c r="G743" s="199" t="s">
        <v>1369</v>
      </c>
      <c r="H743" s="199" t="s">
        <v>1024</v>
      </c>
      <c r="I743" s="199" t="s">
        <v>1372</v>
      </c>
      <c r="J743" s="199" t="s">
        <v>1835</v>
      </c>
      <c r="K743" s="202">
        <v>0.2</v>
      </c>
      <c r="L743" s="203">
        <v>45</v>
      </c>
    </row>
    <row r="744" spans="2:12">
      <c r="B744" s="199" t="s">
        <v>1808</v>
      </c>
      <c r="C744" s="199" t="s">
        <v>1807</v>
      </c>
      <c r="D744" s="199" t="s">
        <v>1828</v>
      </c>
      <c r="E744" s="199" t="s">
        <v>1367</v>
      </c>
      <c r="F744" s="199" t="s">
        <v>1368</v>
      </c>
      <c r="G744" s="199" t="s">
        <v>1369</v>
      </c>
      <c r="H744" s="199" t="s">
        <v>1024</v>
      </c>
      <c r="I744" s="199" t="s">
        <v>1372</v>
      </c>
      <c r="J744" s="199" t="s">
        <v>1840</v>
      </c>
      <c r="K744" s="203"/>
      <c r="L744" s="203">
        <v>2</v>
      </c>
    </row>
    <row r="745" spans="2:12">
      <c r="B745" s="199" t="s">
        <v>1808</v>
      </c>
      <c r="C745" s="199" t="s">
        <v>1807</v>
      </c>
      <c r="D745" s="199" t="s">
        <v>1828</v>
      </c>
      <c r="E745" s="199" t="s">
        <v>1367</v>
      </c>
      <c r="F745" s="199" t="s">
        <v>1368</v>
      </c>
      <c r="G745" s="199" t="s">
        <v>1369</v>
      </c>
      <c r="H745" s="199" t="s">
        <v>1032</v>
      </c>
      <c r="I745" s="199" t="s">
        <v>1373</v>
      </c>
      <c r="J745" s="199" t="s">
        <v>1851</v>
      </c>
      <c r="K745" s="203"/>
      <c r="L745" s="203">
        <v>10</v>
      </c>
    </row>
    <row r="746" spans="2:12">
      <c r="B746" s="199" t="s">
        <v>1808</v>
      </c>
      <c r="C746" s="199" t="s">
        <v>1807</v>
      </c>
      <c r="D746" s="199" t="s">
        <v>1828</v>
      </c>
      <c r="E746" s="199" t="s">
        <v>1367</v>
      </c>
      <c r="F746" s="199" t="s">
        <v>1368</v>
      </c>
      <c r="G746" s="199" t="s">
        <v>1369</v>
      </c>
      <c r="H746" s="199" t="s">
        <v>1032</v>
      </c>
      <c r="I746" s="199" t="s">
        <v>1373</v>
      </c>
      <c r="J746" s="199" t="s">
        <v>1849</v>
      </c>
      <c r="K746" s="202">
        <v>0.03</v>
      </c>
      <c r="L746" s="203">
        <v>10</v>
      </c>
    </row>
    <row r="747" spans="2:12">
      <c r="B747" s="199" t="s">
        <v>1808</v>
      </c>
      <c r="C747" s="199" t="s">
        <v>1807</v>
      </c>
      <c r="D747" s="199" t="s">
        <v>1828</v>
      </c>
      <c r="E747" s="199" t="s">
        <v>1367</v>
      </c>
      <c r="F747" s="199" t="s">
        <v>1368</v>
      </c>
      <c r="G747" s="199" t="s">
        <v>1369</v>
      </c>
      <c r="H747" s="199" t="s">
        <v>1032</v>
      </c>
      <c r="I747" s="199" t="s">
        <v>1373</v>
      </c>
      <c r="J747" s="199" t="s">
        <v>1835</v>
      </c>
      <c r="K747" s="202">
        <v>0.16</v>
      </c>
      <c r="L747" s="203">
        <v>28</v>
      </c>
    </row>
    <row r="748" spans="2:12">
      <c r="B748" s="199" t="s">
        <v>1808</v>
      </c>
      <c r="C748" s="199" t="s">
        <v>1807</v>
      </c>
      <c r="D748" s="199" t="s">
        <v>1828</v>
      </c>
      <c r="E748" s="199" t="s">
        <v>1367</v>
      </c>
      <c r="F748" s="199" t="s">
        <v>1368</v>
      </c>
      <c r="G748" s="199" t="s">
        <v>1369</v>
      </c>
      <c r="H748" s="199" t="s">
        <v>1032</v>
      </c>
      <c r="I748" s="199" t="s">
        <v>1373</v>
      </c>
      <c r="J748" s="199" t="s">
        <v>1840</v>
      </c>
      <c r="K748" s="203"/>
      <c r="L748" s="203">
        <v>5</v>
      </c>
    </row>
    <row r="749" spans="2:12">
      <c r="B749" s="199" t="s">
        <v>1808</v>
      </c>
      <c r="C749" s="199" t="s">
        <v>1807</v>
      </c>
      <c r="D749" s="199" t="s">
        <v>1828</v>
      </c>
      <c r="E749" s="199" t="s">
        <v>1367</v>
      </c>
      <c r="F749" s="199" t="s">
        <v>1368</v>
      </c>
      <c r="G749" s="199" t="s">
        <v>1369</v>
      </c>
      <c r="H749" s="199" t="s">
        <v>1038</v>
      </c>
      <c r="I749" s="199" t="s">
        <v>1942</v>
      </c>
      <c r="J749" s="199" t="s">
        <v>1849</v>
      </c>
      <c r="K749" s="202">
        <v>0.02</v>
      </c>
      <c r="L749" s="203">
        <v>2</v>
      </c>
    </row>
    <row r="750" spans="2:12">
      <c r="B750" s="199" t="s">
        <v>1808</v>
      </c>
      <c r="C750" s="199" t="s">
        <v>1807</v>
      </c>
      <c r="D750" s="199" t="s">
        <v>1828</v>
      </c>
      <c r="E750" s="199" t="s">
        <v>1367</v>
      </c>
      <c r="F750" s="199" t="s">
        <v>1368</v>
      </c>
      <c r="G750" s="199" t="s">
        <v>1369</v>
      </c>
      <c r="H750" s="199" t="s">
        <v>1038</v>
      </c>
      <c r="I750" s="199" t="s">
        <v>1942</v>
      </c>
      <c r="J750" s="199" t="s">
        <v>1835</v>
      </c>
      <c r="K750" s="202">
        <v>0.04</v>
      </c>
      <c r="L750" s="203">
        <v>7</v>
      </c>
    </row>
    <row r="751" spans="2:12">
      <c r="B751" s="199" t="s">
        <v>1808</v>
      </c>
      <c r="C751" s="199" t="s">
        <v>1807</v>
      </c>
      <c r="D751" s="199" t="s">
        <v>1828</v>
      </c>
      <c r="E751" s="199" t="s">
        <v>1367</v>
      </c>
      <c r="F751" s="199" t="s">
        <v>1368</v>
      </c>
      <c r="G751" s="199" t="s">
        <v>1369</v>
      </c>
      <c r="H751" s="199" t="s">
        <v>1022</v>
      </c>
      <c r="I751" s="199" t="s">
        <v>1943</v>
      </c>
      <c r="J751" s="199" t="s">
        <v>1849</v>
      </c>
      <c r="K751" s="203"/>
      <c r="L751" s="203">
        <v>1</v>
      </c>
    </row>
    <row r="752" spans="2:12">
      <c r="B752" s="199" t="s">
        <v>1808</v>
      </c>
      <c r="C752" s="199" t="s">
        <v>1807</v>
      </c>
      <c r="D752" s="199" t="s">
        <v>1828</v>
      </c>
      <c r="E752" s="199" t="s">
        <v>1367</v>
      </c>
      <c r="F752" s="199" t="s">
        <v>1368</v>
      </c>
      <c r="G752" s="199" t="s">
        <v>1369</v>
      </c>
      <c r="H752" s="199" t="s">
        <v>1022</v>
      </c>
      <c r="I752" s="199" t="s">
        <v>1943</v>
      </c>
      <c r="J752" s="199" t="s">
        <v>1835</v>
      </c>
      <c r="K752" s="202">
        <v>0.01</v>
      </c>
      <c r="L752" s="203">
        <v>4</v>
      </c>
    </row>
    <row r="753" spans="2:12">
      <c r="B753" s="199" t="s">
        <v>1808</v>
      </c>
      <c r="C753" s="199" t="s">
        <v>1807</v>
      </c>
      <c r="D753" s="199" t="s">
        <v>1828</v>
      </c>
      <c r="E753" s="199" t="s">
        <v>1367</v>
      </c>
      <c r="F753" s="199" t="s">
        <v>1368</v>
      </c>
      <c r="G753" s="199" t="s">
        <v>1369</v>
      </c>
      <c r="H753" s="199" t="s">
        <v>1028</v>
      </c>
      <c r="I753" s="199" t="s">
        <v>1374</v>
      </c>
      <c r="J753" s="199" t="s">
        <v>1849</v>
      </c>
      <c r="K753" s="203"/>
      <c r="L753" s="203">
        <v>1</v>
      </c>
    </row>
    <row r="754" spans="2:12">
      <c r="B754" s="199" t="s">
        <v>1808</v>
      </c>
      <c r="C754" s="199" t="s">
        <v>1807</v>
      </c>
      <c r="D754" s="199" t="s">
        <v>1828</v>
      </c>
      <c r="E754" s="199" t="s">
        <v>1367</v>
      </c>
      <c r="F754" s="199" t="s">
        <v>1368</v>
      </c>
      <c r="G754" s="199" t="s">
        <v>1369</v>
      </c>
      <c r="H754" s="199" t="s">
        <v>1028</v>
      </c>
      <c r="I754" s="199" t="s">
        <v>1374</v>
      </c>
      <c r="J754" s="199" t="s">
        <v>1835</v>
      </c>
      <c r="K754" s="202">
        <v>0.03</v>
      </c>
      <c r="L754" s="203">
        <v>9</v>
      </c>
    </row>
    <row r="755" spans="2:12">
      <c r="B755" s="199" t="s">
        <v>1808</v>
      </c>
      <c r="C755" s="199" t="s">
        <v>1807</v>
      </c>
      <c r="D755" s="199" t="s">
        <v>1828</v>
      </c>
      <c r="E755" s="199" t="s">
        <v>1367</v>
      </c>
      <c r="F755" s="199" t="s">
        <v>1368</v>
      </c>
      <c r="G755" s="199" t="s">
        <v>1369</v>
      </c>
      <c r="H755" s="199" t="s">
        <v>1034</v>
      </c>
      <c r="I755" s="199" t="s">
        <v>1375</v>
      </c>
      <c r="J755" s="199" t="s">
        <v>1851</v>
      </c>
      <c r="K755" s="203"/>
      <c r="L755" s="203">
        <v>2</v>
      </c>
    </row>
    <row r="756" spans="2:12">
      <c r="B756" s="199" t="s">
        <v>1808</v>
      </c>
      <c r="C756" s="199" t="s">
        <v>1807</v>
      </c>
      <c r="D756" s="199" t="s">
        <v>1828</v>
      </c>
      <c r="E756" s="199" t="s">
        <v>1367</v>
      </c>
      <c r="F756" s="199" t="s">
        <v>1368</v>
      </c>
      <c r="G756" s="199" t="s">
        <v>1369</v>
      </c>
      <c r="H756" s="199" t="s">
        <v>1034</v>
      </c>
      <c r="I756" s="199" t="s">
        <v>1375</v>
      </c>
      <c r="J756" s="199" t="s">
        <v>1835</v>
      </c>
      <c r="K756" s="202">
        <v>0.19</v>
      </c>
      <c r="L756" s="203">
        <v>40</v>
      </c>
    </row>
    <row r="757" spans="2:12">
      <c r="B757" s="199" t="s">
        <v>1808</v>
      </c>
      <c r="C757" s="199" t="s">
        <v>1807</v>
      </c>
      <c r="D757" s="199" t="s">
        <v>1828</v>
      </c>
      <c r="E757" s="199" t="s">
        <v>1367</v>
      </c>
      <c r="F757" s="199" t="s">
        <v>1368</v>
      </c>
      <c r="G757" s="199" t="s">
        <v>1369</v>
      </c>
      <c r="H757" s="199" t="s">
        <v>1026</v>
      </c>
      <c r="I757" s="199" t="s">
        <v>1376</v>
      </c>
      <c r="J757" s="199" t="s">
        <v>1835</v>
      </c>
      <c r="K757" s="202">
        <v>0.01</v>
      </c>
      <c r="L757" s="203">
        <v>4</v>
      </c>
    </row>
    <row r="758" spans="2:12">
      <c r="B758" s="199" t="s">
        <v>1808</v>
      </c>
      <c r="C758" s="199" t="s">
        <v>1807</v>
      </c>
      <c r="D758" s="199" t="s">
        <v>1828</v>
      </c>
      <c r="E758" s="199" t="s">
        <v>1367</v>
      </c>
      <c r="F758" s="199" t="s">
        <v>1368</v>
      </c>
      <c r="G758" s="199" t="s">
        <v>1369</v>
      </c>
      <c r="H758" s="199" t="s">
        <v>1036</v>
      </c>
      <c r="I758" s="199" t="s">
        <v>1510</v>
      </c>
      <c r="J758" s="199" t="s">
        <v>1835</v>
      </c>
      <c r="K758" s="202">
        <v>0.03</v>
      </c>
      <c r="L758" s="203">
        <v>6</v>
      </c>
    </row>
    <row r="759" spans="2:12">
      <c r="B759" s="199" t="s">
        <v>1808</v>
      </c>
      <c r="C759" s="199" t="s">
        <v>1807</v>
      </c>
      <c r="D759" s="199" t="s">
        <v>1828</v>
      </c>
      <c r="E759" s="199" t="s">
        <v>1251</v>
      </c>
      <c r="F759" s="199" t="s">
        <v>1944</v>
      </c>
      <c r="G759" s="199" t="s">
        <v>1251</v>
      </c>
      <c r="H759" s="199" t="s">
        <v>1123</v>
      </c>
      <c r="I759" s="199" t="s">
        <v>1945</v>
      </c>
      <c r="J759" s="199" t="s">
        <v>1851</v>
      </c>
      <c r="K759" s="203"/>
      <c r="L759" s="203">
        <v>1</v>
      </c>
    </row>
    <row r="760" spans="2:12">
      <c r="B760" s="199" t="s">
        <v>1808</v>
      </c>
      <c r="C760" s="199" t="s">
        <v>1807</v>
      </c>
      <c r="D760" s="199" t="s">
        <v>1828</v>
      </c>
      <c r="E760" s="199" t="s">
        <v>1251</v>
      </c>
      <c r="F760" s="199" t="s">
        <v>1944</v>
      </c>
      <c r="G760" s="199" t="s">
        <v>1251</v>
      </c>
      <c r="H760" s="199" t="s">
        <v>1123</v>
      </c>
      <c r="I760" s="199" t="s">
        <v>1945</v>
      </c>
      <c r="J760" s="199" t="s">
        <v>1835</v>
      </c>
      <c r="K760" s="202">
        <v>0.03</v>
      </c>
      <c r="L760" s="203">
        <v>7</v>
      </c>
    </row>
    <row r="761" spans="2:12">
      <c r="B761" s="199" t="s">
        <v>1808</v>
      </c>
      <c r="C761" s="199" t="s">
        <v>1807</v>
      </c>
      <c r="D761" s="199" t="s">
        <v>1828</v>
      </c>
      <c r="E761" s="199" t="s">
        <v>1251</v>
      </c>
      <c r="F761" s="199" t="s">
        <v>1944</v>
      </c>
      <c r="G761" s="199" t="s">
        <v>1251</v>
      </c>
      <c r="H761" s="199" t="s">
        <v>420</v>
      </c>
      <c r="I761" s="199" t="s">
        <v>1946</v>
      </c>
      <c r="J761" s="199" t="s">
        <v>1835</v>
      </c>
      <c r="K761" s="202">
        <v>0.02</v>
      </c>
      <c r="L761" s="203">
        <v>2</v>
      </c>
    </row>
    <row r="762" spans="2:12">
      <c r="B762" s="199" t="s">
        <v>1808</v>
      </c>
      <c r="C762" s="199" t="s">
        <v>1807</v>
      </c>
      <c r="D762" s="199" t="s">
        <v>1828</v>
      </c>
      <c r="E762" s="199" t="s">
        <v>1251</v>
      </c>
      <c r="F762" s="199" t="s">
        <v>1944</v>
      </c>
      <c r="G762" s="199" t="s">
        <v>1251</v>
      </c>
      <c r="H762" s="199" t="s">
        <v>414</v>
      </c>
      <c r="I762" s="199" t="s">
        <v>1947</v>
      </c>
      <c r="J762" s="199" t="s">
        <v>1835</v>
      </c>
      <c r="K762" s="202">
        <v>0.9</v>
      </c>
      <c r="L762" s="203">
        <v>162</v>
      </c>
    </row>
    <row r="763" spans="2:12">
      <c r="B763" s="199" t="s">
        <v>1808</v>
      </c>
      <c r="C763" s="199" t="s">
        <v>1807</v>
      </c>
      <c r="D763" s="199" t="s">
        <v>1828</v>
      </c>
      <c r="E763" s="199" t="s">
        <v>1251</v>
      </c>
      <c r="F763" s="199" t="s">
        <v>1944</v>
      </c>
      <c r="G763" s="199" t="s">
        <v>1251</v>
      </c>
      <c r="H763" s="199" t="s">
        <v>414</v>
      </c>
      <c r="I763" s="199" t="s">
        <v>1947</v>
      </c>
      <c r="J763" s="199" t="s">
        <v>1840</v>
      </c>
      <c r="K763" s="203"/>
      <c r="L763" s="203">
        <v>4</v>
      </c>
    </row>
    <row r="764" spans="2:12">
      <c r="B764" s="199" t="s">
        <v>1808</v>
      </c>
      <c r="C764" s="199" t="s">
        <v>1807</v>
      </c>
      <c r="D764" s="199" t="s">
        <v>1828</v>
      </c>
      <c r="E764" s="199" t="s">
        <v>1251</v>
      </c>
      <c r="F764" s="199" t="s">
        <v>1944</v>
      </c>
      <c r="G764" s="199" t="s">
        <v>1251</v>
      </c>
      <c r="H764" s="199" t="s">
        <v>418</v>
      </c>
      <c r="I764" s="199" t="s">
        <v>1948</v>
      </c>
      <c r="J764" s="199" t="s">
        <v>1851</v>
      </c>
      <c r="K764" s="203"/>
      <c r="L764" s="203">
        <v>2</v>
      </c>
    </row>
    <row r="765" spans="2:12">
      <c r="B765" s="199" t="s">
        <v>1808</v>
      </c>
      <c r="C765" s="199" t="s">
        <v>1807</v>
      </c>
      <c r="D765" s="199" t="s">
        <v>1828</v>
      </c>
      <c r="E765" s="199" t="s">
        <v>1251</v>
      </c>
      <c r="F765" s="199" t="s">
        <v>1944</v>
      </c>
      <c r="G765" s="199" t="s">
        <v>1251</v>
      </c>
      <c r="H765" s="199" t="s">
        <v>418</v>
      </c>
      <c r="I765" s="199" t="s">
        <v>1948</v>
      </c>
      <c r="J765" s="199" t="s">
        <v>1835</v>
      </c>
      <c r="K765" s="202">
        <v>0.04</v>
      </c>
      <c r="L765" s="203">
        <v>5</v>
      </c>
    </row>
    <row r="766" spans="2:12">
      <c r="B766" s="199" t="s">
        <v>1808</v>
      </c>
      <c r="C766" s="199" t="s">
        <v>1807</v>
      </c>
      <c r="D766" s="199" t="s">
        <v>1828</v>
      </c>
      <c r="E766" s="199" t="s">
        <v>1251</v>
      </c>
      <c r="F766" s="199" t="s">
        <v>1944</v>
      </c>
      <c r="G766" s="199" t="s">
        <v>1251</v>
      </c>
      <c r="H766" s="199" t="s">
        <v>416</v>
      </c>
      <c r="I766" s="199" t="s">
        <v>1949</v>
      </c>
      <c r="J766" s="199" t="s">
        <v>1835</v>
      </c>
      <c r="K766" s="202">
        <v>0.02</v>
      </c>
      <c r="L766" s="203">
        <v>2</v>
      </c>
    </row>
    <row r="767" spans="2:12">
      <c r="B767" s="199" t="s">
        <v>1808</v>
      </c>
      <c r="C767" s="199" t="s">
        <v>1807</v>
      </c>
      <c r="D767" s="199" t="s">
        <v>1828</v>
      </c>
      <c r="E767" s="199" t="s">
        <v>1251</v>
      </c>
      <c r="F767" s="199" t="s">
        <v>1252</v>
      </c>
      <c r="G767" s="199" t="s">
        <v>1253</v>
      </c>
      <c r="H767" s="199" t="s">
        <v>438</v>
      </c>
      <c r="I767" s="199" t="s">
        <v>1950</v>
      </c>
      <c r="J767" s="199" t="s">
        <v>1835</v>
      </c>
      <c r="K767" s="202">
        <v>0.01</v>
      </c>
      <c r="L767" s="203">
        <v>3</v>
      </c>
    </row>
    <row r="768" spans="2:12">
      <c r="B768" s="199" t="s">
        <v>1808</v>
      </c>
      <c r="C768" s="199" t="s">
        <v>1807</v>
      </c>
      <c r="D768" s="199" t="s">
        <v>1828</v>
      </c>
      <c r="E768" s="199" t="s">
        <v>1251</v>
      </c>
      <c r="F768" s="199" t="s">
        <v>1252</v>
      </c>
      <c r="G768" s="199" t="s">
        <v>1253</v>
      </c>
      <c r="H768" s="199" t="s">
        <v>436</v>
      </c>
      <c r="I768" s="199" t="s">
        <v>1951</v>
      </c>
      <c r="J768" s="199" t="s">
        <v>1867</v>
      </c>
      <c r="K768" s="203"/>
      <c r="L768" s="203">
        <v>1</v>
      </c>
    </row>
    <row r="769" spans="2:12">
      <c r="B769" s="199" t="s">
        <v>1808</v>
      </c>
      <c r="C769" s="199" t="s">
        <v>1807</v>
      </c>
      <c r="D769" s="199" t="s">
        <v>1828</v>
      </c>
      <c r="E769" s="199" t="s">
        <v>1251</v>
      </c>
      <c r="F769" s="199" t="s">
        <v>1252</v>
      </c>
      <c r="G769" s="199" t="s">
        <v>1253</v>
      </c>
      <c r="H769" s="199" t="s">
        <v>436</v>
      </c>
      <c r="I769" s="199" t="s">
        <v>1951</v>
      </c>
      <c r="J769" s="199" t="s">
        <v>1835</v>
      </c>
      <c r="K769" s="202">
        <v>0.04</v>
      </c>
      <c r="L769" s="203">
        <v>10</v>
      </c>
    </row>
    <row r="770" spans="2:12">
      <c r="B770" s="199" t="s">
        <v>1808</v>
      </c>
      <c r="C770" s="199" t="s">
        <v>1807</v>
      </c>
      <c r="D770" s="199" t="s">
        <v>1828</v>
      </c>
      <c r="E770" s="199" t="s">
        <v>1251</v>
      </c>
      <c r="F770" s="199" t="s">
        <v>1252</v>
      </c>
      <c r="G770" s="199" t="s">
        <v>1253</v>
      </c>
      <c r="H770" s="199" t="s">
        <v>440</v>
      </c>
      <c r="I770" s="199" t="s">
        <v>1681</v>
      </c>
      <c r="J770" s="199" t="s">
        <v>1835</v>
      </c>
      <c r="K770" s="202">
        <v>0.12</v>
      </c>
      <c r="L770" s="203">
        <v>26</v>
      </c>
    </row>
    <row r="771" spans="2:12">
      <c r="B771" s="199" t="s">
        <v>1808</v>
      </c>
      <c r="C771" s="199" t="s">
        <v>1807</v>
      </c>
      <c r="D771" s="199" t="s">
        <v>1828</v>
      </c>
      <c r="E771" s="199" t="s">
        <v>1251</v>
      </c>
      <c r="F771" s="199" t="s">
        <v>1252</v>
      </c>
      <c r="G771" s="199" t="s">
        <v>1253</v>
      </c>
      <c r="H771" s="199" t="s">
        <v>442</v>
      </c>
      <c r="I771" s="199" t="s">
        <v>1952</v>
      </c>
      <c r="J771" s="199" t="s">
        <v>1835</v>
      </c>
      <c r="K771" s="203"/>
      <c r="L771" s="203">
        <v>1</v>
      </c>
    </row>
    <row r="772" spans="2:12">
      <c r="B772" s="199" t="s">
        <v>1808</v>
      </c>
      <c r="C772" s="199" t="s">
        <v>1807</v>
      </c>
      <c r="D772" s="199" t="s">
        <v>1828</v>
      </c>
      <c r="E772" s="199" t="s">
        <v>1251</v>
      </c>
      <c r="F772" s="199" t="s">
        <v>1252</v>
      </c>
      <c r="G772" s="199" t="s">
        <v>1253</v>
      </c>
      <c r="H772" s="199" t="s">
        <v>426</v>
      </c>
      <c r="I772" s="199" t="s">
        <v>1455</v>
      </c>
      <c r="J772" s="199" t="s">
        <v>1851</v>
      </c>
      <c r="K772" s="202">
        <v>0.02</v>
      </c>
      <c r="L772" s="203">
        <v>12</v>
      </c>
    </row>
    <row r="773" spans="2:12">
      <c r="B773" s="199" t="s">
        <v>1808</v>
      </c>
      <c r="C773" s="199" t="s">
        <v>1807</v>
      </c>
      <c r="D773" s="199" t="s">
        <v>1828</v>
      </c>
      <c r="E773" s="199" t="s">
        <v>1251</v>
      </c>
      <c r="F773" s="199" t="s">
        <v>1252</v>
      </c>
      <c r="G773" s="199" t="s">
        <v>1253</v>
      </c>
      <c r="H773" s="199" t="s">
        <v>426</v>
      </c>
      <c r="I773" s="199" t="s">
        <v>1455</v>
      </c>
      <c r="J773" s="199" t="s">
        <v>1835</v>
      </c>
      <c r="K773" s="202">
        <v>0.23</v>
      </c>
      <c r="L773" s="203">
        <v>51</v>
      </c>
    </row>
    <row r="774" spans="2:12">
      <c r="B774" s="199" t="s">
        <v>1808</v>
      </c>
      <c r="C774" s="199" t="s">
        <v>1807</v>
      </c>
      <c r="D774" s="199" t="s">
        <v>1828</v>
      </c>
      <c r="E774" s="199" t="s">
        <v>1251</v>
      </c>
      <c r="F774" s="199" t="s">
        <v>1252</v>
      </c>
      <c r="G774" s="199" t="s">
        <v>1253</v>
      </c>
      <c r="H774" s="199" t="s">
        <v>423</v>
      </c>
      <c r="I774" s="199" t="s">
        <v>1953</v>
      </c>
      <c r="J774" s="199" t="s">
        <v>1851</v>
      </c>
      <c r="K774" s="202">
        <v>0.01</v>
      </c>
      <c r="L774" s="203">
        <v>7</v>
      </c>
    </row>
    <row r="775" spans="2:12">
      <c r="B775" s="199" t="s">
        <v>1808</v>
      </c>
      <c r="C775" s="199" t="s">
        <v>1807</v>
      </c>
      <c r="D775" s="199" t="s">
        <v>1828</v>
      </c>
      <c r="E775" s="199" t="s">
        <v>1251</v>
      </c>
      <c r="F775" s="199" t="s">
        <v>1252</v>
      </c>
      <c r="G775" s="199" t="s">
        <v>1253</v>
      </c>
      <c r="H775" s="199" t="s">
        <v>423</v>
      </c>
      <c r="I775" s="199" t="s">
        <v>1953</v>
      </c>
      <c r="J775" s="199" t="s">
        <v>1835</v>
      </c>
      <c r="K775" s="202">
        <v>0.34</v>
      </c>
      <c r="L775" s="203">
        <v>67</v>
      </c>
    </row>
    <row r="776" spans="2:12">
      <c r="B776" s="199" t="s">
        <v>1808</v>
      </c>
      <c r="C776" s="199" t="s">
        <v>1807</v>
      </c>
      <c r="D776" s="199" t="s">
        <v>1828</v>
      </c>
      <c r="E776" s="199" t="s">
        <v>1251</v>
      </c>
      <c r="F776" s="199" t="s">
        <v>1252</v>
      </c>
      <c r="G776" s="199" t="s">
        <v>1253</v>
      </c>
      <c r="H776" s="199" t="s">
        <v>444</v>
      </c>
      <c r="I776" s="199" t="s">
        <v>1954</v>
      </c>
      <c r="J776" s="199" t="s">
        <v>1835</v>
      </c>
      <c r="K776" s="203"/>
      <c r="L776" s="203">
        <v>1</v>
      </c>
    </row>
    <row r="777" spans="2:12">
      <c r="B777" s="199" t="s">
        <v>1808</v>
      </c>
      <c r="C777" s="199" t="s">
        <v>1807</v>
      </c>
      <c r="D777" s="199" t="s">
        <v>1828</v>
      </c>
      <c r="E777" s="199" t="s">
        <v>1251</v>
      </c>
      <c r="F777" s="199" t="s">
        <v>1252</v>
      </c>
      <c r="G777" s="199" t="s">
        <v>1253</v>
      </c>
      <c r="H777" s="199" t="s">
        <v>430</v>
      </c>
      <c r="I777" s="199" t="s">
        <v>1955</v>
      </c>
      <c r="J777" s="199" t="s">
        <v>1835</v>
      </c>
      <c r="K777" s="202">
        <v>0.01</v>
      </c>
      <c r="L777" s="203">
        <v>2</v>
      </c>
    </row>
    <row r="778" spans="2:12">
      <c r="B778" s="199" t="s">
        <v>1808</v>
      </c>
      <c r="C778" s="199" t="s">
        <v>1807</v>
      </c>
      <c r="D778" s="199" t="s">
        <v>1828</v>
      </c>
      <c r="E778" s="199" t="s">
        <v>1251</v>
      </c>
      <c r="F778" s="199" t="s">
        <v>1252</v>
      </c>
      <c r="G778" s="199" t="s">
        <v>1253</v>
      </c>
      <c r="H778" s="199" t="s">
        <v>432</v>
      </c>
      <c r="I778" s="199" t="s">
        <v>1956</v>
      </c>
      <c r="J778" s="199" t="s">
        <v>1851</v>
      </c>
      <c r="K778" s="203"/>
      <c r="L778" s="203">
        <v>1</v>
      </c>
    </row>
    <row r="779" spans="2:12">
      <c r="B779" s="199" t="s">
        <v>1808</v>
      </c>
      <c r="C779" s="199" t="s">
        <v>1807</v>
      </c>
      <c r="D779" s="199" t="s">
        <v>1828</v>
      </c>
      <c r="E779" s="199" t="s">
        <v>1251</v>
      </c>
      <c r="F779" s="199" t="s">
        <v>1252</v>
      </c>
      <c r="G779" s="199" t="s">
        <v>1253</v>
      </c>
      <c r="H779" s="199" t="s">
        <v>432</v>
      </c>
      <c r="I779" s="199" t="s">
        <v>1956</v>
      </c>
      <c r="J779" s="199" t="s">
        <v>1835</v>
      </c>
      <c r="K779" s="202">
        <v>0.01</v>
      </c>
      <c r="L779" s="203">
        <v>1</v>
      </c>
    </row>
    <row r="780" spans="2:12">
      <c r="B780" s="199" t="s">
        <v>1808</v>
      </c>
      <c r="C780" s="199" t="s">
        <v>1807</v>
      </c>
      <c r="D780" s="199" t="s">
        <v>1828</v>
      </c>
      <c r="E780" s="199" t="s">
        <v>1251</v>
      </c>
      <c r="F780" s="199" t="s">
        <v>1252</v>
      </c>
      <c r="G780" s="199" t="s">
        <v>1253</v>
      </c>
      <c r="H780" s="199" t="s">
        <v>434</v>
      </c>
      <c r="I780" s="199" t="s">
        <v>1957</v>
      </c>
      <c r="J780" s="199" t="s">
        <v>1851</v>
      </c>
      <c r="K780" s="203"/>
      <c r="L780" s="203">
        <v>2</v>
      </c>
    </row>
    <row r="781" spans="2:12">
      <c r="B781" s="199" t="s">
        <v>1808</v>
      </c>
      <c r="C781" s="199" t="s">
        <v>1807</v>
      </c>
      <c r="D781" s="199" t="s">
        <v>1828</v>
      </c>
      <c r="E781" s="199" t="s">
        <v>1251</v>
      </c>
      <c r="F781" s="199" t="s">
        <v>1252</v>
      </c>
      <c r="G781" s="199" t="s">
        <v>1253</v>
      </c>
      <c r="H781" s="199" t="s">
        <v>434</v>
      </c>
      <c r="I781" s="199" t="s">
        <v>1957</v>
      </c>
      <c r="J781" s="199" t="s">
        <v>1835</v>
      </c>
      <c r="K781" s="202">
        <v>0.01</v>
      </c>
      <c r="L781" s="203">
        <v>1</v>
      </c>
    </row>
    <row r="782" spans="2:12">
      <c r="B782" s="199" t="s">
        <v>1808</v>
      </c>
      <c r="C782" s="199" t="s">
        <v>1807</v>
      </c>
      <c r="D782" s="199" t="s">
        <v>1828</v>
      </c>
      <c r="E782" s="199" t="s">
        <v>1251</v>
      </c>
      <c r="F782" s="199" t="s">
        <v>1958</v>
      </c>
      <c r="G782" s="199" t="s">
        <v>1253</v>
      </c>
      <c r="H782" s="199" t="s">
        <v>438</v>
      </c>
      <c r="I782" s="199" t="s">
        <v>1950</v>
      </c>
      <c r="J782" s="199" t="s">
        <v>1835</v>
      </c>
      <c r="K782" s="202">
        <v>0.1</v>
      </c>
      <c r="L782" s="203">
        <v>11</v>
      </c>
    </row>
    <row r="783" spans="2:12">
      <c r="B783" s="199" t="s">
        <v>1808</v>
      </c>
      <c r="C783" s="199" t="s">
        <v>1807</v>
      </c>
      <c r="D783" s="199" t="s">
        <v>1828</v>
      </c>
      <c r="E783" s="199" t="s">
        <v>1251</v>
      </c>
      <c r="F783" s="199" t="s">
        <v>1958</v>
      </c>
      <c r="G783" s="199" t="s">
        <v>1253</v>
      </c>
      <c r="H783" s="199" t="s">
        <v>438</v>
      </c>
      <c r="I783" s="199" t="s">
        <v>1950</v>
      </c>
      <c r="J783" s="199" t="s">
        <v>1840</v>
      </c>
      <c r="K783" s="203"/>
      <c r="L783" s="203">
        <v>2</v>
      </c>
    </row>
    <row r="784" spans="2:12">
      <c r="B784" s="199" t="s">
        <v>1808</v>
      </c>
      <c r="C784" s="199" t="s">
        <v>1807</v>
      </c>
      <c r="D784" s="199" t="s">
        <v>1828</v>
      </c>
      <c r="E784" s="199" t="s">
        <v>1251</v>
      </c>
      <c r="F784" s="199" t="s">
        <v>1958</v>
      </c>
      <c r="G784" s="199" t="s">
        <v>1253</v>
      </c>
      <c r="H784" s="199" t="s">
        <v>436</v>
      </c>
      <c r="I784" s="199" t="s">
        <v>1951</v>
      </c>
      <c r="J784" s="199" t="s">
        <v>1835</v>
      </c>
      <c r="K784" s="202">
        <v>0.02</v>
      </c>
      <c r="L784" s="203">
        <v>2</v>
      </c>
    </row>
    <row r="785" spans="2:12">
      <c r="B785" s="199" t="s">
        <v>1808</v>
      </c>
      <c r="C785" s="199" t="s">
        <v>1807</v>
      </c>
      <c r="D785" s="199" t="s">
        <v>1828</v>
      </c>
      <c r="E785" s="199" t="s">
        <v>1251</v>
      </c>
      <c r="F785" s="199" t="s">
        <v>1958</v>
      </c>
      <c r="G785" s="199" t="s">
        <v>1253</v>
      </c>
      <c r="H785" s="199" t="s">
        <v>436</v>
      </c>
      <c r="I785" s="199" t="s">
        <v>1951</v>
      </c>
      <c r="J785" s="199" t="s">
        <v>1840</v>
      </c>
      <c r="K785" s="203"/>
      <c r="L785" s="203">
        <v>3</v>
      </c>
    </row>
    <row r="786" spans="2:12">
      <c r="B786" s="199" t="s">
        <v>1808</v>
      </c>
      <c r="C786" s="199" t="s">
        <v>1807</v>
      </c>
      <c r="D786" s="199" t="s">
        <v>1828</v>
      </c>
      <c r="E786" s="199" t="s">
        <v>1251</v>
      </c>
      <c r="F786" s="199" t="s">
        <v>1958</v>
      </c>
      <c r="G786" s="199" t="s">
        <v>1253</v>
      </c>
      <c r="H786" s="199" t="s">
        <v>440</v>
      </c>
      <c r="I786" s="199" t="s">
        <v>1681</v>
      </c>
      <c r="J786" s="199" t="s">
        <v>1835</v>
      </c>
      <c r="K786" s="202">
        <v>0.04</v>
      </c>
      <c r="L786" s="203">
        <v>5</v>
      </c>
    </row>
    <row r="787" spans="2:12">
      <c r="B787" s="199" t="s">
        <v>1808</v>
      </c>
      <c r="C787" s="199" t="s">
        <v>1807</v>
      </c>
      <c r="D787" s="199" t="s">
        <v>1828</v>
      </c>
      <c r="E787" s="199" t="s">
        <v>1251</v>
      </c>
      <c r="F787" s="199" t="s">
        <v>1958</v>
      </c>
      <c r="G787" s="199" t="s">
        <v>1253</v>
      </c>
      <c r="H787" s="199" t="s">
        <v>440</v>
      </c>
      <c r="I787" s="199" t="s">
        <v>1681</v>
      </c>
      <c r="J787" s="199" t="s">
        <v>1840</v>
      </c>
      <c r="K787" s="203"/>
      <c r="L787" s="203">
        <v>3</v>
      </c>
    </row>
    <row r="788" spans="2:12">
      <c r="B788" s="199" t="s">
        <v>1808</v>
      </c>
      <c r="C788" s="199" t="s">
        <v>1807</v>
      </c>
      <c r="D788" s="199" t="s">
        <v>1828</v>
      </c>
      <c r="E788" s="199" t="s">
        <v>1251</v>
      </c>
      <c r="F788" s="199" t="s">
        <v>1958</v>
      </c>
      <c r="G788" s="199" t="s">
        <v>1253</v>
      </c>
      <c r="H788" s="199" t="s">
        <v>442</v>
      </c>
      <c r="I788" s="199" t="s">
        <v>1952</v>
      </c>
      <c r="J788" s="199" t="s">
        <v>1835</v>
      </c>
      <c r="K788" s="202">
        <v>0.01</v>
      </c>
      <c r="L788" s="203">
        <v>1</v>
      </c>
    </row>
    <row r="789" spans="2:12">
      <c r="B789" s="199" t="s">
        <v>1808</v>
      </c>
      <c r="C789" s="199" t="s">
        <v>1807</v>
      </c>
      <c r="D789" s="199" t="s">
        <v>1828</v>
      </c>
      <c r="E789" s="199" t="s">
        <v>1251</v>
      </c>
      <c r="F789" s="199" t="s">
        <v>1958</v>
      </c>
      <c r="G789" s="199" t="s">
        <v>1253</v>
      </c>
      <c r="H789" s="199" t="s">
        <v>442</v>
      </c>
      <c r="I789" s="199" t="s">
        <v>1952</v>
      </c>
      <c r="J789" s="199" t="s">
        <v>1840</v>
      </c>
      <c r="K789" s="203"/>
      <c r="L789" s="203">
        <v>3</v>
      </c>
    </row>
    <row r="790" spans="2:12">
      <c r="B790" s="199" t="s">
        <v>1808</v>
      </c>
      <c r="C790" s="199" t="s">
        <v>1807</v>
      </c>
      <c r="D790" s="199" t="s">
        <v>1828</v>
      </c>
      <c r="E790" s="199" t="s">
        <v>1251</v>
      </c>
      <c r="F790" s="199" t="s">
        <v>1958</v>
      </c>
      <c r="G790" s="199" t="s">
        <v>1253</v>
      </c>
      <c r="H790" s="199" t="s">
        <v>426</v>
      </c>
      <c r="I790" s="199" t="s">
        <v>1455</v>
      </c>
      <c r="J790" s="199" t="s">
        <v>1835</v>
      </c>
      <c r="K790" s="202">
        <v>0.14000000000000001</v>
      </c>
      <c r="L790" s="203">
        <v>27</v>
      </c>
    </row>
    <row r="791" spans="2:12">
      <c r="B791" s="199" t="s">
        <v>1808</v>
      </c>
      <c r="C791" s="199" t="s">
        <v>1807</v>
      </c>
      <c r="D791" s="199" t="s">
        <v>1828</v>
      </c>
      <c r="E791" s="199" t="s">
        <v>1251</v>
      </c>
      <c r="F791" s="199" t="s">
        <v>1958</v>
      </c>
      <c r="G791" s="199" t="s">
        <v>1253</v>
      </c>
      <c r="H791" s="199" t="s">
        <v>426</v>
      </c>
      <c r="I791" s="199" t="s">
        <v>1455</v>
      </c>
      <c r="J791" s="199" t="s">
        <v>1840</v>
      </c>
      <c r="K791" s="203"/>
      <c r="L791" s="203">
        <v>3</v>
      </c>
    </row>
    <row r="792" spans="2:12">
      <c r="B792" s="199" t="s">
        <v>1808</v>
      </c>
      <c r="C792" s="199" t="s">
        <v>1807</v>
      </c>
      <c r="D792" s="199" t="s">
        <v>1828</v>
      </c>
      <c r="E792" s="199" t="s">
        <v>1251</v>
      </c>
      <c r="F792" s="199" t="s">
        <v>1958</v>
      </c>
      <c r="G792" s="199" t="s">
        <v>1253</v>
      </c>
      <c r="H792" s="199" t="s">
        <v>423</v>
      </c>
      <c r="I792" s="199" t="s">
        <v>1953</v>
      </c>
      <c r="J792" s="199" t="s">
        <v>1835</v>
      </c>
      <c r="K792" s="202">
        <v>0.02</v>
      </c>
      <c r="L792" s="203">
        <v>2</v>
      </c>
    </row>
    <row r="793" spans="2:12">
      <c r="B793" s="199" t="s">
        <v>1808</v>
      </c>
      <c r="C793" s="199" t="s">
        <v>1807</v>
      </c>
      <c r="D793" s="199" t="s">
        <v>1828</v>
      </c>
      <c r="E793" s="199" t="s">
        <v>1251</v>
      </c>
      <c r="F793" s="199" t="s">
        <v>1958</v>
      </c>
      <c r="G793" s="199" t="s">
        <v>1253</v>
      </c>
      <c r="H793" s="199" t="s">
        <v>423</v>
      </c>
      <c r="I793" s="199" t="s">
        <v>1953</v>
      </c>
      <c r="J793" s="199" t="s">
        <v>1840</v>
      </c>
      <c r="K793" s="203"/>
      <c r="L793" s="203">
        <v>4</v>
      </c>
    </row>
    <row r="794" spans="2:12">
      <c r="B794" s="199" t="s">
        <v>1808</v>
      </c>
      <c r="C794" s="199" t="s">
        <v>1807</v>
      </c>
      <c r="D794" s="199" t="s">
        <v>1828</v>
      </c>
      <c r="E794" s="199" t="s">
        <v>1251</v>
      </c>
      <c r="F794" s="199" t="s">
        <v>1958</v>
      </c>
      <c r="G794" s="199" t="s">
        <v>1253</v>
      </c>
      <c r="H794" s="199" t="s">
        <v>444</v>
      </c>
      <c r="I794" s="199" t="s">
        <v>1954</v>
      </c>
      <c r="J794" s="199" t="s">
        <v>1835</v>
      </c>
      <c r="K794" s="202">
        <v>0.01</v>
      </c>
      <c r="L794" s="203">
        <v>1</v>
      </c>
    </row>
    <row r="795" spans="2:12">
      <c r="B795" s="199" t="s">
        <v>1808</v>
      </c>
      <c r="C795" s="199" t="s">
        <v>1807</v>
      </c>
      <c r="D795" s="199" t="s">
        <v>1828</v>
      </c>
      <c r="E795" s="199" t="s">
        <v>1251</v>
      </c>
      <c r="F795" s="199" t="s">
        <v>1958</v>
      </c>
      <c r="G795" s="199" t="s">
        <v>1253</v>
      </c>
      <c r="H795" s="199" t="s">
        <v>444</v>
      </c>
      <c r="I795" s="199" t="s">
        <v>1954</v>
      </c>
      <c r="J795" s="199" t="s">
        <v>1840</v>
      </c>
      <c r="K795" s="203"/>
      <c r="L795" s="203">
        <v>3</v>
      </c>
    </row>
    <row r="796" spans="2:12">
      <c r="B796" s="199" t="s">
        <v>1808</v>
      </c>
      <c r="C796" s="199" t="s">
        <v>1807</v>
      </c>
      <c r="D796" s="199" t="s">
        <v>1828</v>
      </c>
      <c r="E796" s="199" t="s">
        <v>1251</v>
      </c>
      <c r="F796" s="199" t="s">
        <v>1958</v>
      </c>
      <c r="G796" s="199" t="s">
        <v>1253</v>
      </c>
      <c r="H796" s="199" t="s">
        <v>430</v>
      </c>
      <c r="I796" s="199" t="s">
        <v>1955</v>
      </c>
      <c r="J796" s="199" t="s">
        <v>1840</v>
      </c>
      <c r="K796" s="203"/>
      <c r="L796" s="203">
        <v>3</v>
      </c>
    </row>
    <row r="797" spans="2:12">
      <c r="B797" s="199" t="s">
        <v>1808</v>
      </c>
      <c r="C797" s="199" t="s">
        <v>1807</v>
      </c>
      <c r="D797" s="199" t="s">
        <v>1828</v>
      </c>
      <c r="E797" s="199" t="s">
        <v>1251</v>
      </c>
      <c r="F797" s="199" t="s">
        <v>1958</v>
      </c>
      <c r="G797" s="199" t="s">
        <v>1253</v>
      </c>
      <c r="H797" s="199" t="s">
        <v>432</v>
      </c>
      <c r="I797" s="199" t="s">
        <v>1956</v>
      </c>
      <c r="J797" s="199" t="s">
        <v>1840</v>
      </c>
      <c r="K797" s="203"/>
      <c r="L797" s="203">
        <v>7</v>
      </c>
    </row>
    <row r="798" spans="2:12">
      <c r="B798" s="199" t="s">
        <v>1808</v>
      </c>
      <c r="C798" s="199" t="s">
        <v>1807</v>
      </c>
      <c r="D798" s="199" t="s">
        <v>1828</v>
      </c>
      <c r="E798" s="199" t="s">
        <v>1251</v>
      </c>
      <c r="F798" s="199" t="s">
        <v>1958</v>
      </c>
      <c r="G798" s="199" t="s">
        <v>1253</v>
      </c>
      <c r="H798" s="199" t="s">
        <v>434</v>
      </c>
      <c r="I798" s="199" t="s">
        <v>1957</v>
      </c>
      <c r="J798" s="199" t="s">
        <v>1835</v>
      </c>
      <c r="K798" s="202">
        <v>0.01</v>
      </c>
      <c r="L798" s="203">
        <v>1</v>
      </c>
    </row>
    <row r="799" spans="2:12">
      <c r="B799" s="199" t="s">
        <v>1808</v>
      </c>
      <c r="C799" s="199" t="s">
        <v>1807</v>
      </c>
      <c r="D799" s="199" t="s">
        <v>1828</v>
      </c>
      <c r="E799" s="199" t="s">
        <v>1251</v>
      </c>
      <c r="F799" s="199" t="s">
        <v>1958</v>
      </c>
      <c r="G799" s="199" t="s">
        <v>1253</v>
      </c>
      <c r="H799" s="199" t="s">
        <v>434</v>
      </c>
      <c r="I799" s="199" t="s">
        <v>1957</v>
      </c>
      <c r="J799" s="199" t="s">
        <v>1840</v>
      </c>
      <c r="K799" s="203"/>
      <c r="L799" s="203">
        <v>3</v>
      </c>
    </row>
    <row r="800" spans="2:12">
      <c r="B800" s="199" t="s">
        <v>1808</v>
      </c>
      <c r="C800" s="199" t="s">
        <v>1807</v>
      </c>
      <c r="D800" s="199" t="s">
        <v>1828</v>
      </c>
      <c r="E800" s="199" t="s">
        <v>1251</v>
      </c>
      <c r="F800" s="199" t="s">
        <v>1958</v>
      </c>
      <c r="G800" s="199" t="s">
        <v>1253</v>
      </c>
      <c r="H800" s="199" t="s">
        <v>446</v>
      </c>
      <c r="I800" s="199" t="s">
        <v>1959</v>
      </c>
      <c r="J800" s="199" t="s">
        <v>1840</v>
      </c>
      <c r="K800" s="203"/>
      <c r="L800" s="203">
        <v>3</v>
      </c>
    </row>
    <row r="801" spans="2:12">
      <c r="B801" s="199" t="s">
        <v>1808</v>
      </c>
      <c r="C801" s="199" t="s">
        <v>1807</v>
      </c>
      <c r="D801" s="199" t="s">
        <v>1828</v>
      </c>
      <c r="E801" s="199" t="s">
        <v>1251</v>
      </c>
      <c r="F801" s="199" t="s">
        <v>1960</v>
      </c>
      <c r="G801" s="199" t="s">
        <v>1953</v>
      </c>
      <c r="H801" s="199" t="s">
        <v>423</v>
      </c>
      <c r="I801" s="199" t="s">
        <v>1953</v>
      </c>
      <c r="J801" s="199" t="s">
        <v>1851</v>
      </c>
      <c r="K801" s="203"/>
      <c r="L801" s="203">
        <v>23</v>
      </c>
    </row>
    <row r="802" spans="2:12">
      <c r="B802" s="199" t="s">
        <v>1808</v>
      </c>
      <c r="C802" s="199" t="s">
        <v>1807</v>
      </c>
      <c r="D802" s="199" t="s">
        <v>1828</v>
      </c>
      <c r="E802" s="199" t="s">
        <v>1251</v>
      </c>
      <c r="F802" s="199" t="s">
        <v>1960</v>
      </c>
      <c r="G802" s="199" t="s">
        <v>1953</v>
      </c>
      <c r="H802" s="199" t="s">
        <v>423</v>
      </c>
      <c r="I802" s="199" t="s">
        <v>1953</v>
      </c>
      <c r="J802" s="199" t="s">
        <v>1835</v>
      </c>
      <c r="K802" s="203"/>
      <c r="L802" s="203">
        <v>1</v>
      </c>
    </row>
    <row r="803" spans="2:12">
      <c r="B803" s="199" t="s">
        <v>1808</v>
      </c>
      <c r="C803" s="199" t="s">
        <v>1807</v>
      </c>
      <c r="D803" s="199" t="s">
        <v>1828</v>
      </c>
      <c r="E803" s="199" t="s">
        <v>1251</v>
      </c>
      <c r="F803" s="199" t="s">
        <v>1961</v>
      </c>
      <c r="G803" s="199" t="s">
        <v>1953</v>
      </c>
      <c r="H803" s="199" t="s">
        <v>423</v>
      </c>
      <c r="I803" s="199" t="s">
        <v>1953</v>
      </c>
      <c r="J803" s="199" t="s">
        <v>1839</v>
      </c>
      <c r="K803" s="203"/>
      <c r="L803" s="203">
        <v>1</v>
      </c>
    </row>
    <row r="804" spans="2:12">
      <c r="B804" s="199" t="s">
        <v>1808</v>
      </c>
      <c r="C804" s="199" t="s">
        <v>1807</v>
      </c>
      <c r="D804" s="199" t="s">
        <v>1828</v>
      </c>
      <c r="E804" s="199" t="s">
        <v>1251</v>
      </c>
      <c r="F804" s="199" t="s">
        <v>1961</v>
      </c>
      <c r="G804" s="199" t="s">
        <v>1953</v>
      </c>
      <c r="H804" s="199" t="s">
        <v>423</v>
      </c>
      <c r="I804" s="199" t="s">
        <v>1953</v>
      </c>
      <c r="J804" s="199" t="s">
        <v>1835</v>
      </c>
      <c r="K804" s="202">
        <v>0.01</v>
      </c>
      <c r="L804" s="203">
        <v>1</v>
      </c>
    </row>
    <row r="805" spans="2:12">
      <c r="B805" s="199" t="s">
        <v>1808</v>
      </c>
      <c r="C805" s="199" t="s">
        <v>1807</v>
      </c>
      <c r="D805" s="199" t="s">
        <v>1828</v>
      </c>
      <c r="E805" s="199" t="s">
        <v>1251</v>
      </c>
      <c r="F805" s="199" t="s">
        <v>1962</v>
      </c>
      <c r="G805" s="199" t="s">
        <v>1953</v>
      </c>
      <c r="H805" s="199" t="s">
        <v>1963</v>
      </c>
      <c r="I805" s="199" t="s">
        <v>1953</v>
      </c>
      <c r="J805" s="199" t="s">
        <v>1964</v>
      </c>
      <c r="K805" s="202">
        <v>0.03</v>
      </c>
      <c r="L805" s="203">
        <v>1</v>
      </c>
    </row>
    <row r="806" spans="2:12">
      <c r="B806" s="199" t="s">
        <v>1808</v>
      </c>
      <c r="C806" s="199" t="s">
        <v>1807</v>
      </c>
      <c r="D806" s="199" t="s">
        <v>1828</v>
      </c>
      <c r="E806" s="199" t="s">
        <v>1251</v>
      </c>
      <c r="F806" s="199" t="s">
        <v>1454</v>
      </c>
      <c r="G806" s="199" t="s">
        <v>1455</v>
      </c>
      <c r="H806" s="199" t="s">
        <v>426</v>
      </c>
      <c r="I806" s="199" t="s">
        <v>1455</v>
      </c>
      <c r="J806" s="199" t="s">
        <v>1839</v>
      </c>
      <c r="K806" s="203"/>
      <c r="L806" s="203">
        <v>3</v>
      </c>
    </row>
    <row r="807" spans="2:12">
      <c r="B807" s="199" t="s">
        <v>1808</v>
      </c>
      <c r="C807" s="199" t="s">
        <v>1807</v>
      </c>
      <c r="D807" s="199" t="s">
        <v>1828</v>
      </c>
      <c r="E807" s="199" t="s">
        <v>1251</v>
      </c>
      <c r="F807" s="199" t="s">
        <v>1454</v>
      </c>
      <c r="G807" s="199" t="s">
        <v>1455</v>
      </c>
      <c r="H807" s="199" t="s">
        <v>426</v>
      </c>
      <c r="I807" s="199" t="s">
        <v>1455</v>
      </c>
      <c r="J807" s="199" t="s">
        <v>1835</v>
      </c>
      <c r="K807" s="202">
        <v>0.06</v>
      </c>
      <c r="L807" s="203">
        <v>4</v>
      </c>
    </row>
    <row r="808" spans="2:12">
      <c r="B808" s="199" t="s">
        <v>1808</v>
      </c>
      <c r="C808" s="199" t="s">
        <v>1807</v>
      </c>
      <c r="D808" s="199" t="s">
        <v>1828</v>
      </c>
      <c r="E808" s="199" t="s">
        <v>1251</v>
      </c>
      <c r="F808" s="199" t="s">
        <v>1454</v>
      </c>
      <c r="G808" s="199" t="s">
        <v>1455</v>
      </c>
      <c r="H808" s="199" t="s">
        <v>426</v>
      </c>
      <c r="I808" s="199" t="s">
        <v>1455</v>
      </c>
      <c r="J808" s="199" t="s">
        <v>1852</v>
      </c>
      <c r="K808" s="203"/>
      <c r="L808" s="203">
        <v>1</v>
      </c>
    </row>
    <row r="809" spans="2:12">
      <c r="B809" s="199" t="s">
        <v>1808</v>
      </c>
      <c r="C809" s="199" t="s">
        <v>1807</v>
      </c>
      <c r="D809" s="199" t="s">
        <v>1828</v>
      </c>
      <c r="E809" s="199" t="s">
        <v>1251</v>
      </c>
      <c r="F809" s="199" t="s">
        <v>1965</v>
      </c>
      <c r="G809" s="199" t="s">
        <v>1253</v>
      </c>
      <c r="H809" s="199" t="s">
        <v>438</v>
      </c>
      <c r="I809" s="199" t="s">
        <v>1950</v>
      </c>
      <c r="J809" s="199" t="s">
        <v>1835</v>
      </c>
      <c r="K809" s="202">
        <v>0.02</v>
      </c>
      <c r="L809" s="203">
        <v>3</v>
      </c>
    </row>
    <row r="810" spans="2:12">
      <c r="B810" s="199" t="s">
        <v>1808</v>
      </c>
      <c r="C810" s="199" t="s">
        <v>1807</v>
      </c>
      <c r="D810" s="199" t="s">
        <v>1828</v>
      </c>
      <c r="E810" s="199" t="s">
        <v>1251</v>
      </c>
      <c r="F810" s="199" t="s">
        <v>1965</v>
      </c>
      <c r="G810" s="199" t="s">
        <v>1253</v>
      </c>
      <c r="H810" s="199" t="s">
        <v>436</v>
      </c>
      <c r="I810" s="199" t="s">
        <v>1951</v>
      </c>
      <c r="J810" s="199" t="s">
        <v>1835</v>
      </c>
      <c r="K810" s="202">
        <v>0.02</v>
      </c>
      <c r="L810" s="203">
        <v>3</v>
      </c>
    </row>
    <row r="811" spans="2:12">
      <c r="B811" s="199" t="s">
        <v>1808</v>
      </c>
      <c r="C811" s="199" t="s">
        <v>1807</v>
      </c>
      <c r="D811" s="199" t="s">
        <v>1828</v>
      </c>
      <c r="E811" s="199" t="s">
        <v>1251</v>
      </c>
      <c r="F811" s="199" t="s">
        <v>1965</v>
      </c>
      <c r="G811" s="199" t="s">
        <v>1253</v>
      </c>
      <c r="H811" s="199" t="s">
        <v>440</v>
      </c>
      <c r="I811" s="199" t="s">
        <v>1681</v>
      </c>
      <c r="J811" s="199" t="s">
        <v>1835</v>
      </c>
      <c r="K811" s="202">
        <v>0.01</v>
      </c>
      <c r="L811" s="203">
        <v>2</v>
      </c>
    </row>
    <row r="812" spans="2:12">
      <c r="B812" s="199" t="s">
        <v>1808</v>
      </c>
      <c r="C812" s="199" t="s">
        <v>1807</v>
      </c>
      <c r="D812" s="199" t="s">
        <v>1828</v>
      </c>
      <c r="E812" s="199" t="s">
        <v>1251</v>
      </c>
      <c r="F812" s="199" t="s">
        <v>1965</v>
      </c>
      <c r="G812" s="199" t="s">
        <v>1253</v>
      </c>
      <c r="H812" s="199" t="s">
        <v>442</v>
      </c>
      <c r="I812" s="199" t="s">
        <v>1952</v>
      </c>
      <c r="J812" s="199" t="s">
        <v>1835</v>
      </c>
      <c r="K812" s="202">
        <v>0.03</v>
      </c>
      <c r="L812" s="203">
        <v>6</v>
      </c>
    </row>
    <row r="813" spans="2:12">
      <c r="B813" s="199" t="s">
        <v>1808</v>
      </c>
      <c r="C813" s="199" t="s">
        <v>1807</v>
      </c>
      <c r="D813" s="199" t="s">
        <v>1828</v>
      </c>
      <c r="E813" s="199" t="s">
        <v>1251</v>
      </c>
      <c r="F813" s="199" t="s">
        <v>1965</v>
      </c>
      <c r="G813" s="199" t="s">
        <v>1253</v>
      </c>
      <c r="H813" s="199" t="s">
        <v>426</v>
      </c>
      <c r="I813" s="199" t="s">
        <v>1455</v>
      </c>
      <c r="J813" s="199" t="s">
        <v>1835</v>
      </c>
      <c r="K813" s="202">
        <v>0.24</v>
      </c>
      <c r="L813" s="203">
        <v>43</v>
      </c>
    </row>
    <row r="814" spans="2:12">
      <c r="B814" s="199" t="s">
        <v>1808</v>
      </c>
      <c r="C814" s="199" t="s">
        <v>1807</v>
      </c>
      <c r="D814" s="199" t="s">
        <v>1828</v>
      </c>
      <c r="E814" s="199" t="s">
        <v>1251</v>
      </c>
      <c r="F814" s="199" t="s">
        <v>1965</v>
      </c>
      <c r="G814" s="199" t="s">
        <v>1253</v>
      </c>
      <c r="H814" s="199" t="s">
        <v>423</v>
      </c>
      <c r="I814" s="199" t="s">
        <v>1953</v>
      </c>
      <c r="J814" s="199" t="s">
        <v>1835</v>
      </c>
      <c r="K814" s="202">
        <v>0.03</v>
      </c>
      <c r="L814" s="203">
        <v>6</v>
      </c>
    </row>
    <row r="815" spans="2:12">
      <c r="B815" s="199" t="s">
        <v>1808</v>
      </c>
      <c r="C815" s="199" t="s">
        <v>1807</v>
      </c>
      <c r="D815" s="199" t="s">
        <v>1828</v>
      </c>
      <c r="E815" s="199" t="s">
        <v>1251</v>
      </c>
      <c r="F815" s="199" t="s">
        <v>1965</v>
      </c>
      <c r="G815" s="199" t="s">
        <v>1253</v>
      </c>
      <c r="H815" s="199" t="s">
        <v>432</v>
      </c>
      <c r="I815" s="199" t="s">
        <v>1956</v>
      </c>
      <c r="J815" s="199" t="s">
        <v>1835</v>
      </c>
      <c r="K815" s="202">
        <v>0.01</v>
      </c>
      <c r="L815" s="203">
        <v>1</v>
      </c>
    </row>
    <row r="816" spans="2:12">
      <c r="B816" s="199" t="s">
        <v>1808</v>
      </c>
      <c r="C816" s="199" t="s">
        <v>1807</v>
      </c>
      <c r="D816" s="199" t="s">
        <v>1828</v>
      </c>
      <c r="E816" s="199" t="s">
        <v>1251</v>
      </c>
      <c r="F816" s="199" t="s">
        <v>1965</v>
      </c>
      <c r="G816" s="199" t="s">
        <v>1253</v>
      </c>
      <c r="H816" s="199" t="s">
        <v>434</v>
      </c>
      <c r="I816" s="199" t="s">
        <v>1957</v>
      </c>
      <c r="J816" s="199" t="s">
        <v>1835</v>
      </c>
      <c r="K816" s="202">
        <v>0.02</v>
      </c>
      <c r="L816" s="203">
        <v>3</v>
      </c>
    </row>
    <row r="817" spans="2:12">
      <c r="B817" s="199" t="s">
        <v>1808</v>
      </c>
      <c r="C817" s="199" t="s">
        <v>1807</v>
      </c>
      <c r="D817" s="199" t="s">
        <v>1828</v>
      </c>
      <c r="E817" s="199" t="s">
        <v>1251</v>
      </c>
      <c r="F817" s="199" t="s">
        <v>1965</v>
      </c>
      <c r="G817" s="199" t="s">
        <v>1253</v>
      </c>
      <c r="H817" s="199" t="s">
        <v>446</v>
      </c>
      <c r="I817" s="199" t="s">
        <v>1959</v>
      </c>
      <c r="J817" s="199" t="s">
        <v>1835</v>
      </c>
      <c r="K817" s="202">
        <v>0.01</v>
      </c>
      <c r="L817" s="203">
        <v>1</v>
      </c>
    </row>
    <row r="818" spans="2:12">
      <c r="B818" s="199" t="s">
        <v>1808</v>
      </c>
      <c r="C818" s="199" t="s">
        <v>1807</v>
      </c>
      <c r="D818" s="199" t="s">
        <v>1828</v>
      </c>
      <c r="E818" s="199" t="s">
        <v>227</v>
      </c>
      <c r="F818" s="199" t="s">
        <v>1966</v>
      </c>
      <c r="G818" s="199" t="s">
        <v>1254</v>
      </c>
      <c r="H818" s="199" t="s">
        <v>717</v>
      </c>
      <c r="I818" s="199" t="s">
        <v>1254</v>
      </c>
      <c r="J818" s="199" t="s">
        <v>1835</v>
      </c>
      <c r="K818" s="202">
        <v>0.08</v>
      </c>
      <c r="L818" s="203">
        <v>13</v>
      </c>
    </row>
    <row r="819" spans="2:12">
      <c r="B819" s="199" t="s">
        <v>1808</v>
      </c>
      <c r="C819" s="199" t="s">
        <v>1807</v>
      </c>
      <c r="D819" s="199" t="s">
        <v>1828</v>
      </c>
      <c r="E819" s="199" t="s">
        <v>227</v>
      </c>
      <c r="F819" s="199" t="s">
        <v>1966</v>
      </c>
      <c r="G819" s="199" t="s">
        <v>1254</v>
      </c>
      <c r="H819" s="199" t="s">
        <v>720</v>
      </c>
      <c r="I819" s="199" t="s">
        <v>1967</v>
      </c>
      <c r="J819" s="199" t="s">
        <v>1835</v>
      </c>
      <c r="K819" s="202">
        <v>0.02</v>
      </c>
      <c r="L819" s="203">
        <v>3</v>
      </c>
    </row>
    <row r="820" spans="2:12">
      <c r="B820" s="199" t="s">
        <v>1808</v>
      </c>
      <c r="C820" s="199" t="s">
        <v>1807</v>
      </c>
      <c r="D820" s="199" t="s">
        <v>1828</v>
      </c>
      <c r="E820" s="199" t="s">
        <v>227</v>
      </c>
      <c r="F820" s="199" t="s">
        <v>1966</v>
      </c>
      <c r="G820" s="199" t="s">
        <v>1254</v>
      </c>
      <c r="H820" s="199" t="s">
        <v>722</v>
      </c>
      <c r="I820" s="199" t="s">
        <v>1968</v>
      </c>
      <c r="J820" s="199" t="s">
        <v>1851</v>
      </c>
      <c r="K820" s="202">
        <v>0.01</v>
      </c>
      <c r="L820" s="203">
        <v>7</v>
      </c>
    </row>
    <row r="821" spans="2:12">
      <c r="B821" s="199" t="s">
        <v>1808</v>
      </c>
      <c r="C821" s="199" t="s">
        <v>1807</v>
      </c>
      <c r="D821" s="199" t="s">
        <v>1828</v>
      </c>
      <c r="E821" s="199" t="s">
        <v>227</v>
      </c>
      <c r="F821" s="199" t="s">
        <v>1966</v>
      </c>
      <c r="G821" s="199" t="s">
        <v>1254</v>
      </c>
      <c r="H821" s="199" t="s">
        <v>722</v>
      </c>
      <c r="I821" s="199" t="s">
        <v>1968</v>
      </c>
      <c r="J821" s="199" t="s">
        <v>1835</v>
      </c>
      <c r="K821" s="202">
        <v>0.02</v>
      </c>
      <c r="L821" s="203">
        <v>2</v>
      </c>
    </row>
    <row r="822" spans="2:12">
      <c r="B822" s="199" t="s">
        <v>1808</v>
      </c>
      <c r="C822" s="199" t="s">
        <v>1807</v>
      </c>
      <c r="D822" s="199" t="s">
        <v>1828</v>
      </c>
      <c r="E822" s="199" t="s">
        <v>227</v>
      </c>
      <c r="F822" s="199" t="s">
        <v>1255</v>
      </c>
      <c r="G822" s="199" t="s">
        <v>1254</v>
      </c>
      <c r="H822" s="199" t="s">
        <v>717</v>
      </c>
      <c r="I822" s="199" t="s">
        <v>1254</v>
      </c>
      <c r="J822" s="199" t="s">
        <v>1851</v>
      </c>
      <c r="K822" s="203"/>
      <c r="L822" s="203">
        <v>3</v>
      </c>
    </row>
    <row r="823" spans="2:12">
      <c r="B823" s="199" t="s">
        <v>1808</v>
      </c>
      <c r="C823" s="199" t="s">
        <v>1807</v>
      </c>
      <c r="D823" s="199" t="s">
        <v>1828</v>
      </c>
      <c r="E823" s="199" t="s">
        <v>227</v>
      </c>
      <c r="F823" s="199" t="s">
        <v>1255</v>
      </c>
      <c r="G823" s="199" t="s">
        <v>1254</v>
      </c>
      <c r="H823" s="199" t="s">
        <v>717</v>
      </c>
      <c r="I823" s="199" t="s">
        <v>1254</v>
      </c>
      <c r="J823" s="199" t="s">
        <v>1835</v>
      </c>
      <c r="K823" s="202">
        <v>0.1</v>
      </c>
      <c r="L823" s="203">
        <v>26</v>
      </c>
    </row>
    <row r="824" spans="2:12">
      <c r="B824" s="199" t="s">
        <v>1808</v>
      </c>
      <c r="C824" s="199" t="s">
        <v>1807</v>
      </c>
      <c r="D824" s="199" t="s">
        <v>1828</v>
      </c>
      <c r="E824" s="199" t="s">
        <v>227</v>
      </c>
      <c r="F824" s="199" t="s">
        <v>1969</v>
      </c>
      <c r="G824" s="199" t="s">
        <v>1254</v>
      </c>
      <c r="H824" s="199" t="s">
        <v>717</v>
      </c>
      <c r="I824" s="199" t="s">
        <v>1254</v>
      </c>
      <c r="J824" s="199" t="s">
        <v>1839</v>
      </c>
      <c r="K824" s="202">
        <v>0.02</v>
      </c>
      <c r="L824" s="203">
        <v>38</v>
      </c>
    </row>
    <row r="825" spans="2:12">
      <c r="B825" s="199" t="s">
        <v>1808</v>
      </c>
      <c r="C825" s="199" t="s">
        <v>1807</v>
      </c>
      <c r="D825" s="199" t="s">
        <v>1828</v>
      </c>
      <c r="E825" s="199" t="s">
        <v>227</v>
      </c>
      <c r="F825" s="199" t="s">
        <v>1377</v>
      </c>
      <c r="G825" s="199" t="s">
        <v>226</v>
      </c>
      <c r="H825" s="199" t="s">
        <v>701</v>
      </c>
      <c r="I825" s="199" t="s">
        <v>1353</v>
      </c>
      <c r="J825" s="199" t="s">
        <v>1851</v>
      </c>
      <c r="K825" s="203"/>
      <c r="L825" s="203">
        <v>1</v>
      </c>
    </row>
    <row r="826" spans="2:12">
      <c r="B826" s="199" t="s">
        <v>1808</v>
      </c>
      <c r="C826" s="199" t="s">
        <v>1807</v>
      </c>
      <c r="D826" s="199" t="s">
        <v>1828</v>
      </c>
      <c r="E826" s="199" t="s">
        <v>227</v>
      </c>
      <c r="F826" s="199" t="s">
        <v>1377</v>
      </c>
      <c r="G826" s="199" t="s">
        <v>226</v>
      </c>
      <c r="H826" s="199" t="s">
        <v>701</v>
      </c>
      <c r="I826" s="199" t="s">
        <v>1353</v>
      </c>
      <c r="J826" s="199" t="s">
        <v>1835</v>
      </c>
      <c r="K826" s="202">
        <v>0.31</v>
      </c>
      <c r="L826" s="203">
        <v>44</v>
      </c>
    </row>
    <row r="827" spans="2:12">
      <c r="B827" s="199" t="s">
        <v>1808</v>
      </c>
      <c r="C827" s="199" t="s">
        <v>1807</v>
      </c>
      <c r="D827" s="199" t="s">
        <v>1828</v>
      </c>
      <c r="E827" s="199" t="s">
        <v>227</v>
      </c>
      <c r="F827" s="199" t="s">
        <v>1377</v>
      </c>
      <c r="G827" s="199" t="s">
        <v>226</v>
      </c>
      <c r="H827" s="199" t="s">
        <v>710</v>
      </c>
      <c r="I827" s="199" t="s">
        <v>1378</v>
      </c>
      <c r="J827" s="199" t="s">
        <v>1851</v>
      </c>
      <c r="K827" s="203"/>
      <c r="L827" s="203">
        <v>1</v>
      </c>
    </row>
    <row r="828" spans="2:12">
      <c r="B828" s="199" t="s">
        <v>1808</v>
      </c>
      <c r="C828" s="199" t="s">
        <v>1807</v>
      </c>
      <c r="D828" s="199" t="s">
        <v>1828</v>
      </c>
      <c r="E828" s="199" t="s">
        <v>227</v>
      </c>
      <c r="F828" s="199" t="s">
        <v>1377</v>
      </c>
      <c r="G828" s="199" t="s">
        <v>226</v>
      </c>
      <c r="H828" s="199" t="s">
        <v>710</v>
      </c>
      <c r="I828" s="199" t="s">
        <v>1378</v>
      </c>
      <c r="J828" s="199" t="s">
        <v>1835</v>
      </c>
      <c r="K828" s="202">
        <v>0.11</v>
      </c>
      <c r="L828" s="203">
        <v>9</v>
      </c>
    </row>
    <row r="829" spans="2:12">
      <c r="B829" s="199" t="s">
        <v>1808</v>
      </c>
      <c r="C829" s="199" t="s">
        <v>1807</v>
      </c>
      <c r="D829" s="199" t="s">
        <v>1828</v>
      </c>
      <c r="E829" s="199" t="s">
        <v>227</v>
      </c>
      <c r="F829" s="199" t="s">
        <v>1377</v>
      </c>
      <c r="G829" s="199" t="s">
        <v>226</v>
      </c>
      <c r="H829" s="199" t="s">
        <v>706</v>
      </c>
      <c r="I829" s="199" t="s">
        <v>1970</v>
      </c>
      <c r="J829" s="199" t="s">
        <v>1851</v>
      </c>
      <c r="K829" s="203"/>
      <c r="L829" s="203">
        <v>1</v>
      </c>
    </row>
    <row r="830" spans="2:12">
      <c r="B830" s="199" t="s">
        <v>1808</v>
      </c>
      <c r="C830" s="199" t="s">
        <v>1807</v>
      </c>
      <c r="D830" s="199" t="s">
        <v>1828</v>
      </c>
      <c r="E830" s="199" t="s">
        <v>227</v>
      </c>
      <c r="F830" s="199" t="s">
        <v>1377</v>
      </c>
      <c r="G830" s="199" t="s">
        <v>226</v>
      </c>
      <c r="H830" s="199" t="s">
        <v>706</v>
      </c>
      <c r="I830" s="199" t="s">
        <v>1970</v>
      </c>
      <c r="J830" s="199" t="s">
        <v>1839</v>
      </c>
      <c r="K830" s="203"/>
      <c r="L830" s="203">
        <v>7</v>
      </c>
    </row>
    <row r="831" spans="2:12">
      <c r="B831" s="199" t="s">
        <v>1808</v>
      </c>
      <c r="C831" s="199" t="s">
        <v>1807</v>
      </c>
      <c r="D831" s="199" t="s">
        <v>1828</v>
      </c>
      <c r="E831" s="199" t="s">
        <v>227</v>
      </c>
      <c r="F831" s="199" t="s">
        <v>1377</v>
      </c>
      <c r="G831" s="199" t="s">
        <v>226</v>
      </c>
      <c r="H831" s="199" t="s">
        <v>706</v>
      </c>
      <c r="I831" s="199" t="s">
        <v>1970</v>
      </c>
      <c r="J831" s="199" t="s">
        <v>1835</v>
      </c>
      <c r="K831" s="202">
        <v>0.03</v>
      </c>
      <c r="L831" s="203">
        <v>5</v>
      </c>
    </row>
    <row r="832" spans="2:12">
      <c r="B832" s="199" t="s">
        <v>1808</v>
      </c>
      <c r="C832" s="199" t="s">
        <v>1807</v>
      </c>
      <c r="D832" s="199" t="s">
        <v>1828</v>
      </c>
      <c r="E832" s="199" t="s">
        <v>227</v>
      </c>
      <c r="F832" s="199" t="s">
        <v>1377</v>
      </c>
      <c r="G832" s="199" t="s">
        <v>226</v>
      </c>
      <c r="H832" s="199" t="s">
        <v>699</v>
      </c>
      <c r="I832" s="199" t="s">
        <v>1971</v>
      </c>
      <c r="J832" s="199" t="s">
        <v>1835</v>
      </c>
      <c r="K832" s="202">
        <v>0.08</v>
      </c>
      <c r="L832" s="203">
        <v>8</v>
      </c>
    </row>
    <row r="833" spans="2:12">
      <c r="B833" s="199" t="s">
        <v>1808</v>
      </c>
      <c r="C833" s="199" t="s">
        <v>1807</v>
      </c>
      <c r="D833" s="199" t="s">
        <v>1828</v>
      </c>
      <c r="E833" s="199" t="s">
        <v>227</v>
      </c>
      <c r="F833" s="199" t="s">
        <v>1377</v>
      </c>
      <c r="G833" s="199" t="s">
        <v>226</v>
      </c>
      <c r="H833" s="199" t="s">
        <v>697</v>
      </c>
      <c r="I833" s="199" t="s">
        <v>1379</v>
      </c>
      <c r="J833" s="199" t="s">
        <v>1835</v>
      </c>
      <c r="K833" s="202">
        <v>0.02</v>
      </c>
      <c r="L833" s="203">
        <v>3</v>
      </c>
    </row>
    <row r="834" spans="2:12">
      <c r="B834" s="199" t="s">
        <v>1808</v>
      </c>
      <c r="C834" s="199" t="s">
        <v>1807</v>
      </c>
      <c r="D834" s="199" t="s">
        <v>1828</v>
      </c>
      <c r="E834" s="199" t="s">
        <v>227</v>
      </c>
      <c r="F834" s="199" t="s">
        <v>1377</v>
      </c>
      <c r="G834" s="199" t="s">
        <v>226</v>
      </c>
      <c r="H834" s="199" t="s">
        <v>697</v>
      </c>
      <c r="I834" s="199" t="s">
        <v>1379</v>
      </c>
      <c r="J834" s="199" t="s">
        <v>1840</v>
      </c>
      <c r="K834" s="203"/>
      <c r="L834" s="203">
        <v>1</v>
      </c>
    </row>
    <row r="835" spans="2:12">
      <c r="B835" s="199" t="s">
        <v>1808</v>
      </c>
      <c r="C835" s="199" t="s">
        <v>1807</v>
      </c>
      <c r="D835" s="199" t="s">
        <v>1828</v>
      </c>
      <c r="E835" s="199" t="s">
        <v>227</v>
      </c>
      <c r="F835" s="199" t="s">
        <v>1377</v>
      </c>
      <c r="G835" s="199" t="s">
        <v>226</v>
      </c>
      <c r="H835" s="199" t="s">
        <v>702</v>
      </c>
      <c r="I835" s="199" t="s">
        <v>226</v>
      </c>
      <c r="J835" s="199" t="s">
        <v>1851</v>
      </c>
      <c r="K835" s="203"/>
      <c r="L835" s="203">
        <v>3</v>
      </c>
    </row>
    <row r="836" spans="2:12">
      <c r="B836" s="199" t="s">
        <v>1808</v>
      </c>
      <c r="C836" s="199" t="s">
        <v>1807</v>
      </c>
      <c r="D836" s="199" t="s">
        <v>1828</v>
      </c>
      <c r="E836" s="199" t="s">
        <v>227</v>
      </c>
      <c r="F836" s="199" t="s">
        <v>1377</v>
      </c>
      <c r="G836" s="199" t="s">
        <v>226</v>
      </c>
      <c r="H836" s="199" t="s">
        <v>702</v>
      </c>
      <c r="I836" s="199" t="s">
        <v>226</v>
      </c>
      <c r="J836" s="199" t="s">
        <v>1835</v>
      </c>
      <c r="K836" s="202">
        <v>0.04</v>
      </c>
      <c r="L836" s="203">
        <v>5</v>
      </c>
    </row>
    <row r="837" spans="2:12">
      <c r="B837" s="199" t="s">
        <v>1808</v>
      </c>
      <c r="C837" s="199" t="s">
        <v>1807</v>
      </c>
      <c r="D837" s="199" t="s">
        <v>1828</v>
      </c>
      <c r="E837" s="199" t="s">
        <v>227</v>
      </c>
      <c r="F837" s="199" t="s">
        <v>1377</v>
      </c>
      <c r="G837" s="199" t="s">
        <v>226</v>
      </c>
      <c r="H837" s="199" t="s">
        <v>702</v>
      </c>
      <c r="I837" s="199" t="s">
        <v>226</v>
      </c>
      <c r="J837" s="199" t="s">
        <v>1840</v>
      </c>
      <c r="K837" s="203"/>
      <c r="L837" s="203">
        <v>1</v>
      </c>
    </row>
    <row r="838" spans="2:12">
      <c r="B838" s="199" t="s">
        <v>1808</v>
      </c>
      <c r="C838" s="199" t="s">
        <v>1807</v>
      </c>
      <c r="D838" s="199" t="s">
        <v>1828</v>
      </c>
      <c r="E838" s="199" t="s">
        <v>227</v>
      </c>
      <c r="F838" s="199" t="s">
        <v>1377</v>
      </c>
      <c r="G838" s="199" t="s">
        <v>226</v>
      </c>
      <c r="H838" s="199" t="s">
        <v>708</v>
      </c>
      <c r="I838" s="199" t="s">
        <v>1972</v>
      </c>
      <c r="J838" s="199" t="s">
        <v>1835</v>
      </c>
      <c r="K838" s="202">
        <v>0.08</v>
      </c>
      <c r="L838" s="203">
        <v>11</v>
      </c>
    </row>
    <row r="839" spans="2:12">
      <c r="B839" s="199" t="s">
        <v>1808</v>
      </c>
      <c r="C839" s="199" t="s">
        <v>1807</v>
      </c>
      <c r="D839" s="199" t="s">
        <v>1828</v>
      </c>
      <c r="E839" s="199" t="s">
        <v>227</v>
      </c>
      <c r="F839" s="199" t="s">
        <v>1377</v>
      </c>
      <c r="G839" s="199" t="s">
        <v>226</v>
      </c>
      <c r="H839" s="199" t="s">
        <v>708</v>
      </c>
      <c r="I839" s="199" t="s">
        <v>1972</v>
      </c>
      <c r="J839" s="199" t="s">
        <v>1840</v>
      </c>
      <c r="K839" s="203"/>
      <c r="L839" s="203">
        <v>1</v>
      </c>
    </row>
    <row r="840" spans="2:12">
      <c r="B840" s="199" t="s">
        <v>1808</v>
      </c>
      <c r="C840" s="199" t="s">
        <v>1807</v>
      </c>
      <c r="D840" s="199" t="s">
        <v>1828</v>
      </c>
      <c r="E840" s="199" t="s">
        <v>227</v>
      </c>
      <c r="F840" s="199" t="s">
        <v>1377</v>
      </c>
      <c r="G840" s="199" t="s">
        <v>226</v>
      </c>
      <c r="H840" s="199" t="s">
        <v>704</v>
      </c>
      <c r="I840" s="199" t="s">
        <v>1973</v>
      </c>
      <c r="J840" s="199" t="s">
        <v>1835</v>
      </c>
      <c r="K840" s="202">
        <v>0.04</v>
      </c>
      <c r="L840" s="203">
        <v>4</v>
      </c>
    </row>
    <row r="841" spans="2:12">
      <c r="B841" s="199" t="s">
        <v>1808</v>
      </c>
      <c r="C841" s="199" t="s">
        <v>1807</v>
      </c>
      <c r="D841" s="199" t="s">
        <v>1828</v>
      </c>
      <c r="E841" s="199" t="s">
        <v>227</v>
      </c>
      <c r="F841" s="199" t="s">
        <v>1377</v>
      </c>
      <c r="G841" s="199" t="s">
        <v>226</v>
      </c>
      <c r="H841" s="199" t="s">
        <v>704</v>
      </c>
      <c r="I841" s="199" t="s">
        <v>1973</v>
      </c>
      <c r="J841" s="199" t="s">
        <v>1840</v>
      </c>
      <c r="K841" s="203"/>
      <c r="L841" s="203">
        <v>1</v>
      </c>
    </row>
    <row r="842" spans="2:12">
      <c r="B842" s="199" t="s">
        <v>1808</v>
      </c>
      <c r="C842" s="199" t="s">
        <v>1807</v>
      </c>
      <c r="D842" s="199" t="s">
        <v>1828</v>
      </c>
      <c r="E842" s="199" t="s">
        <v>227</v>
      </c>
      <c r="F842" s="199" t="s">
        <v>1377</v>
      </c>
      <c r="G842" s="199" t="s">
        <v>226</v>
      </c>
      <c r="H842" s="199" t="s">
        <v>714</v>
      </c>
      <c r="I842" s="199" t="s">
        <v>1974</v>
      </c>
      <c r="J842" s="199" t="s">
        <v>1835</v>
      </c>
      <c r="K842" s="202">
        <v>0.03</v>
      </c>
      <c r="L842" s="203">
        <v>6</v>
      </c>
    </row>
    <row r="843" spans="2:12">
      <c r="B843" s="199" t="s">
        <v>1808</v>
      </c>
      <c r="C843" s="199" t="s">
        <v>1807</v>
      </c>
      <c r="D843" s="199" t="s">
        <v>1828</v>
      </c>
      <c r="E843" s="199" t="s">
        <v>227</v>
      </c>
      <c r="F843" s="199" t="s">
        <v>1377</v>
      </c>
      <c r="G843" s="199" t="s">
        <v>226</v>
      </c>
      <c r="H843" s="199" t="s">
        <v>714</v>
      </c>
      <c r="I843" s="199" t="s">
        <v>1974</v>
      </c>
      <c r="J843" s="199" t="s">
        <v>1840</v>
      </c>
      <c r="K843" s="203"/>
      <c r="L843" s="203">
        <v>1</v>
      </c>
    </row>
    <row r="844" spans="2:12">
      <c r="B844" s="199" t="s">
        <v>1808</v>
      </c>
      <c r="C844" s="199" t="s">
        <v>1807</v>
      </c>
      <c r="D844" s="199" t="s">
        <v>1828</v>
      </c>
      <c r="E844" s="199" t="s">
        <v>227</v>
      </c>
      <c r="F844" s="199" t="s">
        <v>1377</v>
      </c>
      <c r="G844" s="199" t="s">
        <v>226</v>
      </c>
      <c r="H844" s="199" t="s">
        <v>712</v>
      </c>
      <c r="I844" s="199" t="s">
        <v>1975</v>
      </c>
      <c r="J844" s="199" t="s">
        <v>1851</v>
      </c>
      <c r="K844" s="202">
        <v>0.01</v>
      </c>
      <c r="L844" s="203">
        <v>6</v>
      </c>
    </row>
    <row r="845" spans="2:12">
      <c r="B845" s="199" t="s">
        <v>1808</v>
      </c>
      <c r="C845" s="199" t="s">
        <v>1807</v>
      </c>
      <c r="D845" s="199" t="s">
        <v>1828</v>
      </c>
      <c r="E845" s="199" t="s">
        <v>227</v>
      </c>
      <c r="F845" s="199" t="s">
        <v>1377</v>
      </c>
      <c r="G845" s="199" t="s">
        <v>226</v>
      </c>
      <c r="H845" s="199" t="s">
        <v>712</v>
      </c>
      <c r="I845" s="199" t="s">
        <v>1975</v>
      </c>
      <c r="J845" s="199" t="s">
        <v>1835</v>
      </c>
      <c r="K845" s="202">
        <v>0.1</v>
      </c>
      <c r="L845" s="203">
        <v>16</v>
      </c>
    </row>
    <row r="846" spans="2:12">
      <c r="B846" s="199" t="s">
        <v>1808</v>
      </c>
      <c r="C846" s="199" t="s">
        <v>1807</v>
      </c>
      <c r="D846" s="199" t="s">
        <v>1828</v>
      </c>
      <c r="E846" s="199" t="s">
        <v>227</v>
      </c>
      <c r="F846" s="199" t="s">
        <v>1377</v>
      </c>
      <c r="G846" s="199" t="s">
        <v>226</v>
      </c>
      <c r="H846" s="199" t="s">
        <v>712</v>
      </c>
      <c r="I846" s="199" t="s">
        <v>1975</v>
      </c>
      <c r="J846" s="199" t="s">
        <v>1840</v>
      </c>
      <c r="K846" s="203"/>
      <c r="L846" s="203">
        <v>1</v>
      </c>
    </row>
    <row r="847" spans="2:12">
      <c r="B847" s="199" t="s">
        <v>1808</v>
      </c>
      <c r="C847" s="199" t="s">
        <v>1807</v>
      </c>
      <c r="D847" s="199" t="s">
        <v>1828</v>
      </c>
      <c r="E847" s="199" t="s">
        <v>227</v>
      </c>
      <c r="F847" s="199" t="s">
        <v>1377</v>
      </c>
      <c r="G847" s="199" t="s">
        <v>226</v>
      </c>
      <c r="H847" s="199" t="s">
        <v>717</v>
      </c>
      <c r="I847" s="199" t="s">
        <v>1254</v>
      </c>
      <c r="J847" s="199" t="s">
        <v>1851</v>
      </c>
      <c r="K847" s="203"/>
      <c r="L847" s="203">
        <v>3</v>
      </c>
    </row>
    <row r="848" spans="2:12">
      <c r="B848" s="199" t="s">
        <v>1808</v>
      </c>
      <c r="C848" s="199" t="s">
        <v>1807</v>
      </c>
      <c r="D848" s="199" t="s">
        <v>1828</v>
      </c>
      <c r="E848" s="199" t="s">
        <v>227</v>
      </c>
      <c r="F848" s="199" t="s">
        <v>1377</v>
      </c>
      <c r="G848" s="199" t="s">
        <v>226</v>
      </c>
      <c r="H848" s="199" t="s">
        <v>717</v>
      </c>
      <c r="I848" s="199" t="s">
        <v>1254</v>
      </c>
      <c r="J848" s="199" t="s">
        <v>1835</v>
      </c>
      <c r="K848" s="202">
        <v>0.34</v>
      </c>
      <c r="L848" s="203">
        <v>68</v>
      </c>
    </row>
    <row r="849" spans="2:12">
      <c r="B849" s="199" t="s">
        <v>1808</v>
      </c>
      <c r="C849" s="199" t="s">
        <v>1807</v>
      </c>
      <c r="D849" s="199" t="s">
        <v>1828</v>
      </c>
      <c r="E849" s="199" t="s">
        <v>227</v>
      </c>
      <c r="F849" s="199" t="s">
        <v>1976</v>
      </c>
      <c r="G849" s="199" t="s">
        <v>226</v>
      </c>
      <c r="H849" s="199" t="s">
        <v>702</v>
      </c>
      <c r="I849" s="199" t="s">
        <v>226</v>
      </c>
      <c r="J849" s="199" t="s">
        <v>1835</v>
      </c>
      <c r="K849" s="202">
        <v>0.02</v>
      </c>
      <c r="L849" s="203">
        <v>4</v>
      </c>
    </row>
    <row r="850" spans="2:12">
      <c r="B850" s="199" t="s">
        <v>1808</v>
      </c>
      <c r="C850" s="199" t="s">
        <v>1807</v>
      </c>
      <c r="D850" s="199" t="s">
        <v>1828</v>
      </c>
      <c r="E850" s="199" t="s">
        <v>227</v>
      </c>
      <c r="F850" s="199" t="s">
        <v>1977</v>
      </c>
      <c r="G850" s="199" t="s">
        <v>1254</v>
      </c>
      <c r="H850" s="199" t="s">
        <v>1657</v>
      </c>
      <c r="I850" s="199" t="s">
        <v>1254</v>
      </c>
      <c r="J850" s="199" t="s">
        <v>1849</v>
      </c>
      <c r="K850" s="203"/>
      <c r="L850" s="203">
        <v>1</v>
      </c>
    </row>
    <row r="851" spans="2:12">
      <c r="B851" s="199" t="s">
        <v>1808</v>
      </c>
      <c r="C851" s="199" t="s">
        <v>1807</v>
      </c>
      <c r="D851" s="199" t="s">
        <v>1828</v>
      </c>
      <c r="E851" s="199" t="s">
        <v>227</v>
      </c>
      <c r="F851" s="199" t="s">
        <v>1256</v>
      </c>
      <c r="G851" s="199" t="s">
        <v>1257</v>
      </c>
      <c r="H851" s="199" t="s">
        <v>727</v>
      </c>
      <c r="I851" s="199" t="s">
        <v>1257</v>
      </c>
      <c r="J851" s="199" t="s">
        <v>1839</v>
      </c>
      <c r="K851" s="203"/>
      <c r="L851" s="203">
        <v>9</v>
      </c>
    </row>
    <row r="852" spans="2:12">
      <c r="B852" s="199" t="s">
        <v>1808</v>
      </c>
      <c r="C852" s="199" t="s">
        <v>1807</v>
      </c>
      <c r="D852" s="199" t="s">
        <v>1828</v>
      </c>
      <c r="E852" s="199" t="s">
        <v>227</v>
      </c>
      <c r="F852" s="199" t="s">
        <v>1256</v>
      </c>
      <c r="G852" s="199" t="s">
        <v>1257</v>
      </c>
      <c r="H852" s="199" t="s">
        <v>727</v>
      </c>
      <c r="I852" s="199" t="s">
        <v>1257</v>
      </c>
      <c r="J852" s="199" t="s">
        <v>1889</v>
      </c>
      <c r="K852" s="202">
        <v>0.01</v>
      </c>
      <c r="L852" s="203">
        <v>1</v>
      </c>
    </row>
    <row r="853" spans="2:12">
      <c r="B853" s="199" t="s">
        <v>1808</v>
      </c>
      <c r="C853" s="199" t="s">
        <v>1807</v>
      </c>
      <c r="D853" s="199" t="s">
        <v>1828</v>
      </c>
      <c r="E853" s="199" t="s">
        <v>227</v>
      </c>
      <c r="F853" s="199" t="s">
        <v>1256</v>
      </c>
      <c r="G853" s="199" t="s">
        <v>1257</v>
      </c>
      <c r="H853" s="199" t="s">
        <v>727</v>
      </c>
      <c r="I853" s="199" t="s">
        <v>1257</v>
      </c>
      <c r="J853" s="199" t="s">
        <v>1840</v>
      </c>
      <c r="K853" s="203"/>
      <c r="L853" s="203">
        <v>4</v>
      </c>
    </row>
    <row r="854" spans="2:12">
      <c r="B854" s="199" t="s">
        <v>1808</v>
      </c>
      <c r="C854" s="199" t="s">
        <v>1807</v>
      </c>
      <c r="D854" s="199" t="s">
        <v>1828</v>
      </c>
      <c r="E854" s="199" t="s">
        <v>227</v>
      </c>
      <c r="F854" s="199" t="s">
        <v>1258</v>
      </c>
      <c r="G854" s="199" t="s">
        <v>1259</v>
      </c>
      <c r="H854" s="199" t="s">
        <v>694</v>
      </c>
      <c r="I854" s="199" t="s">
        <v>1260</v>
      </c>
      <c r="J854" s="199" t="s">
        <v>1835</v>
      </c>
      <c r="K854" s="202">
        <v>0.08</v>
      </c>
      <c r="L854" s="203">
        <v>13</v>
      </c>
    </row>
    <row r="855" spans="2:12">
      <c r="B855" s="199" t="s">
        <v>1808</v>
      </c>
      <c r="C855" s="199" t="s">
        <v>1807</v>
      </c>
      <c r="D855" s="199" t="s">
        <v>1828</v>
      </c>
      <c r="E855" s="199" t="s">
        <v>227</v>
      </c>
      <c r="F855" s="199" t="s">
        <v>1258</v>
      </c>
      <c r="G855" s="199" t="s">
        <v>1259</v>
      </c>
      <c r="H855" s="199" t="s">
        <v>680</v>
      </c>
      <c r="I855" s="199" t="s">
        <v>1261</v>
      </c>
      <c r="J855" s="199" t="s">
        <v>1851</v>
      </c>
      <c r="K855" s="203"/>
      <c r="L855" s="203">
        <v>2</v>
      </c>
    </row>
    <row r="856" spans="2:12">
      <c r="B856" s="199" t="s">
        <v>1808</v>
      </c>
      <c r="C856" s="199" t="s">
        <v>1807</v>
      </c>
      <c r="D856" s="199" t="s">
        <v>1828</v>
      </c>
      <c r="E856" s="199" t="s">
        <v>227</v>
      </c>
      <c r="F856" s="199" t="s">
        <v>1258</v>
      </c>
      <c r="G856" s="199" t="s">
        <v>1259</v>
      </c>
      <c r="H856" s="199" t="s">
        <v>680</v>
      </c>
      <c r="I856" s="199" t="s">
        <v>1261</v>
      </c>
      <c r="J856" s="199" t="s">
        <v>1835</v>
      </c>
      <c r="K856" s="202">
        <v>0.11</v>
      </c>
      <c r="L856" s="203">
        <v>21</v>
      </c>
    </row>
    <row r="857" spans="2:12">
      <c r="B857" s="199" t="s">
        <v>1808</v>
      </c>
      <c r="C857" s="199" t="s">
        <v>1807</v>
      </c>
      <c r="D857" s="199" t="s">
        <v>1828</v>
      </c>
      <c r="E857" s="199" t="s">
        <v>227</v>
      </c>
      <c r="F857" s="199" t="s">
        <v>1258</v>
      </c>
      <c r="G857" s="199" t="s">
        <v>1259</v>
      </c>
      <c r="H857" s="199" t="s">
        <v>688</v>
      </c>
      <c r="I857" s="199" t="s">
        <v>1262</v>
      </c>
      <c r="J857" s="199" t="s">
        <v>1835</v>
      </c>
      <c r="K857" s="202">
        <v>0.14000000000000001</v>
      </c>
      <c r="L857" s="203">
        <v>21</v>
      </c>
    </row>
    <row r="858" spans="2:12">
      <c r="B858" s="199" t="s">
        <v>1808</v>
      </c>
      <c r="C858" s="199" t="s">
        <v>1807</v>
      </c>
      <c r="D858" s="199" t="s">
        <v>1828</v>
      </c>
      <c r="E858" s="199" t="s">
        <v>227</v>
      </c>
      <c r="F858" s="199" t="s">
        <v>1258</v>
      </c>
      <c r="G858" s="199" t="s">
        <v>1259</v>
      </c>
      <c r="H858" s="199" t="s">
        <v>727</v>
      </c>
      <c r="I858" s="199" t="s">
        <v>1257</v>
      </c>
      <c r="J858" s="199" t="s">
        <v>1835</v>
      </c>
      <c r="K858" s="202">
        <v>2.44</v>
      </c>
      <c r="L858" s="203">
        <v>438</v>
      </c>
    </row>
    <row r="859" spans="2:12">
      <c r="B859" s="199" t="s">
        <v>1808</v>
      </c>
      <c r="C859" s="199" t="s">
        <v>1807</v>
      </c>
      <c r="D859" s="199" t="s">
        <v>1828</v>
      </c>
      <c r="E859" s="199" t="s">
        <v>227</v>
      </c>
      <c r="F859" s="199" t="s">
        <v>1258</v>
      </c>
      <c r="G859" s="199" t="s">
        <v>1259</v>
      </c>
      <c r="H859" s="199" t="s">
        <v>724</v>
      </c>
      <c r="I859" s="199" t="s">
        <v>1270</v>
      </c>
      <c r="J859" s="199" t="s">
        <v>1851</v>
      </c>
      <c r="K859" s="202">
        <v>0.02</v>
      </c>
      <c r="L859" s="203">
        <v>16</v>
      </c>
    </row>
    <row r="860" spans="2:12">
      <c r="B860" s="199" t="s">
        <v>1808</v>
      </c>
      <c r="C860" s="199" t="s">
        <v>1807</v>
      </c>
      <c r="D860" s="199" t="s">
        <v>1828</v>
      </c>
      <c r="E860" s="199" t="s">
        <v>227</v>
      </c>
      <c r="F860" s="199" t="s">
        <v>1258</v>
      </c>
      <c r="G860" s="199" t="s">
        <v>1259</v>
      </c>
      <c r="H860" s="199" t="s">
        <v>724</v>
      </c>
      <c r="I860" s="199" t="s">
        <v>1270</v>
      </c>
      <c r="J860" s="199" t="s">
        <v>1835</v>
      </c>
      <c r="K860" s="202">
        <v>0.41</v>
      </c>
      <c r="L860" s="203">
        <v>80</v>
      </c>
    </row>
    <row r="861" spans="2:12">
      <c r="B861" s="199" t="s">
        <v>1808</v>
      </c>
      <c r="C861" s="199" t="s">
        <v>1807</v>
      </c>
      <c r="D861" s="199" t="s">
        <v>1828</v>
      </c>
      <c r="E861" s="199" t="s">
        <v>227</v>
      </c>
      <c r="F861" s="199" t="s">
        <v>1258</v>
      </c>
      <c r="G861" s="199" t="s">
        <v>1259</v>
      </c>
      <c r="H861" s="199" t="s">
        <v>684</v>
      </c>
      <c r="I861" s="199" t="s">
        <v>1263</v>
      </c>
      <c r="J861" s="199" t="s">
        <v>1835</v>
      </c>
      <c r="K861" s="202">
        <v>0.15</v>
      </c>
      <c r="L861" s="203">
        <v>25</v>
      </c>
    </row>
    <row r="862" spans="2:12">
      <c r="B862" s="199" t="s">
        <v>1808</v>
      </c>
      <c r="C862" s="199" t="s">
        <v>1807</v>
      </c>
      <c r="D862" s="199" t="s">
        <v>1828</v>
      </c>
      <c r="E862" s="199" t="s">
        <v>227</v>
      </c>
      <c r="F862" s="199" t="s">
        <v>1258</v>
      </c>
      <c r="G862" s="199" t="s">
        <v>1259</v>
      </c>
      <c r="H862" s="199" t="s">
        <v>692</v>
      </c>
      <c r="I862" s="199" t="s">
        <v>1264</v>
      </c>
      <c r="J862" s="199" t="s">
        <v>1835</v>
      </c>
      <c r="K862" s="202">
        <v>0.04</v>
      </c>
      <c r="L862" s="203">
        <v>8</v>
      </c>
    </row>
    <row r="863" spans="2:12">
      <c r="B863" s="199" t="s">
        <v>1808</v>
      </c>
      <c r="C863" s="199" t="s">
        <v>1807</v>
      </c>
      <c r="D863" s="199" t="s">
        <v>1828</v>
      </c>
      <c r="E863" s="199" t="s">
        <v>227</v>
      </c>
      <c r="F863" s="199" t="s">
        <v>1258</v>
      </c>
      <c r="G863" s="199" t="s">
        <v>1259</v>
      </c>
      <c r="H863" s="199" t="s">
        <v>678</v>
      </c>
      <c r="I863" s="199" t="s">
        <v>1265</v>
      </c>
      <c r="J863" s="199" t="s">
        <v>1835</v>
      </c>
      <c r="K863" s="202">
        <v>0.1</v>
      </c>
      <c r="L863" s="203">
        <v>18</v>
      </c>
    </row>
    <row r="864" spans="2:12">
      <c r="B864" s="199" t="s">
        <v>1808</v>
      </c>
      <c r="C864" s="199" t="s">
        <v>1807</v>
      </c>
      <c r="D864" s="199" t="s">
        <v>1828</v>
      </c>
      <c r="E864" s="199" t="s">
        <v>227</v>
      </c>
      <c r="F864" s="199" t="s">
        <v>1258</v>
      </c>
      <c r="G864" s="199" t="s">
        <v>1259</v>
      </c>
      <c r="H864" s="199" t="s">
        <v>690</v>
      </c>
      <c r="I864" s="199" t="s">
        <v>1266</v>
      </c>
      <c r="J864" s="199" t="s">
        <v>1835</v>
      </c>
      <c r="K864" s="202">
        <v>0.16</v>
      </c>
      <c r="L864" s="203">
        <v>29</v>
      </c>
    </row>
    <row r="865" spans="2:12">
      <c r="B865" s="199" t="s">
        <v>1808</v>
      </c>
      <c r="C865" s="199" t="s">
        <v>1807</v>
      </c>
      <c r="D865" s="199" t="s">
        <v>1828</v>
      </c>
      <c r="E865" s="199" t="s">
        <v>227</v>
      </c>
      <c r="F865" s="199" t="s">
        <v>1258</v>
      </c>
      <c r="G865" s="199" t="s">
        <v>1259</v>
      </c>
      <c r="H865" s="199" t="s">
        <v>682</v>
      </c>
      <c r="I865" s="199" t="s">
        <v>1978</v>
      </c>
      <c r="J865" s="199" t="s">
        <v>1835</v>
      </c>
      <c r="K865" s="202">
        <v>0.19</v>
      </c>
      <c r="L865" s="203">
        <v>27</v>
      </c>
    </row>
    <row r="866" spans="2:12">
      <c r="B866" s="199" t="s">
        <v>1808</v>
      </c>
      <c r="C866" s="199" t="s">
        <v>1807</v>
      </c>
      <c r="D866" s="199" t="s">
        <v>1828</v>
      </c>
      <c r="E866" s="199" t="s">
        <v>227</v>
      </c>
      <c r="F866" s="199" t="s">
        <v>1258</v>
      </c>
      <c r="G866" s="199" t="s">
        <v>1259</v>
      </c>
      <c r="H866" s="199" t="s">
        <v>686</v>
      </c>
      <c r="I866" s="199" t="s">
        <v>1267</v>
      </c>
      <c r="J866" s="199" t="s">
        <v>1835</v>
      </c>
      <c r="K866" s="202">
        <v>0.11</v>
      </c>
      <c r="L866" s="203">
        <v>18</v>
      </c>
    </row>
    <row r="867" spans="2:12">
      <c r="B867" s="199" t="s">
        <v>1808</v>
      </c>
      <c r="C867" s="199" t="s">
        <v>1807</v>
      </c>
      <c r="D867" s="199" t="s">
        <v>1828</v>
      </c>
      <c r="E867" s="199" t="s">
        <v>227</v>
      </c>
      <c r="F867" s="199" t="s">
        <v>1258</v>
      </c>
      <c r="G867" s="199" t="s">
        <v>1259</v>
      </c>
      <c r="H867" s="199" t="s">
        <v>675</v>
      </c>
      <c r="I867" s="199" t="s">
        <v>1268</v>
      </c>
      <c r="J867" s="199" t="s">
        <v>1835</v>
      </c>
      <c r="K867" s="202">
        <v>0.1</v>
      </c>
      <c r="L867" s="203">
        <v>18</v>
      </c>
    </row>
    <row r="868" spans="2:12">
      <c r="B868" s="199" t="s">
        <v>1808</v>
      </c>
      <c r="C868" s="199" t="s">
        <v>1807</v>
      </c>
      <c r="D868" s="199" t="s">
        <v>1828</v>
      </c>
      <c r="E868" s="199" t="s">
        <v>227</v>
      </c>
      <c r="F868" s="199" t="s">
        <v>1258</v>
      </c>
      <c r="G868" s="199" t="s">
        <v>1259</v>
      </c>
      <c r="H868" s="199" t="s">
        <v>676</v>
      </c>
      <c r="I868" s="199" t="s">
        <v>1259</v>
      </c>
      <c r="J868" s="199" t="s">
        <v>1849</v>
      </c>
      <c r="K868" s="203"/>
      <c r="L868" s="203">
        <v>1</v>
      </c>
    </row>
    <row r="869" spans="2:12">
      <c r="B869" s="199" t="s">
        <v>1808</v>
      </c>
      <c r="C869" s="199" t="s">
        <v>1807</v>
      </c>
      <c r="D869" s="199" t="s">
        <v>1828</v>
      </c>
      <c r="E869" s="199" t="s">
        <v>227</v>
      </c>
      <c r="F869" s="199" t="s">
        <v>1258</v>
      </c>
      <c r="G869" s="199" t="s">
        <v>1259</v>
      </c>
      <c r="H869" s="199" t="s">
        <v>676</v>
      </c>
      <c r="I869" s="199" t="s">
        <v>1259</v>
      </c>
      <c r="J869" s="199" t="s">
        <v>1835</v>
      </c>
      <c r="K869" s="202">
        <v>0.14000000000000001</v>
      </c>
      <c r="L869" s="203">
        <v>27</v>
      </c>
    </row>
    <row r="870" spans="2:12">
      <c r="B870" s="199" t="s">
        <v>1808</v>
      </c>
      <c r="C870" s="199" t="s">
        <v>1807</v>
      </c>
      <c r="D870" s="199" t="s">
        <v>1828</v>
      </c>
      <c r="E870" s="199" t="s">
        <v>227</v>
      </c>
      <c r="F870" s="199" t="s">
        <v>1979</v>
      </c>
      <c r="G870" s="199" t="s">
        <v>1259</v>
      </c>
      <c r="H870" s="199" t="s">
        <v>694</v>
      </c>
      <c r="I870" s="199" t="s">
        <v>1260</v>
      </c>
      <c r="J870" s="199" t="s">
        <v>1868</v>
      </c>
      <c r="K870" s="202">
        <v>0.91</v>
      </c>
      <c r="L870" s="203">
        <v>1</v>
      </c>
    </row>
    <row r="871" spans="2:12">
      <c r="B871" s="199" t="s">
        <v>1808</v>
      </c>
      <c r="C871" s="199" t="s">
        <v>1807</v>
      </c>
      <c r="D871" s="199" t="s">
        <v>1828</v>
      </c>
      <c r="E871" s="199" t="s">
        <v>227</v>
      </c>
      <c r="F871" s="199" t="s">
        <v>1979</v>
      </c>
      <c r="G871" s="199" t="s">
        <v>1259</v>
      </c>
      <c r="H871" s="199" t="s">
        <v>694</v>
      </c>
      <c r="I871" s="199" t="s">
        <v>1260</v>
      </c>
      <c r="J871" s="199" t="s">
        <v>1840</v>
      </c>
      <c r="K871" s="203"/>
      <c r="L871" s="203">
        <v>1</v>
      </c>
    </row>
    <row r="872" spans="2:12">
      <c r="B872" s="199" t="s">
        <v>1808</v>
      </c>
      <c r="C872" s="199" t="s">
        <v>1807</v>
      </c>
      <c r="D872" s="199" t="s">
        <v>1828</v>
      </c>
      <c r="E872" s="199" t="s">
        <v>227</v>
      </c>
      <c r="F872" s="199" t="s">
        <v>1979</v>
      </c>
      <c r="G872" s="199" t="s">
        <v>1259</v>
      </c>
      <c r="H872" s="199" t="s">
        <v>680</v>
      </c>
      <c r="I872" s="199" t="s">
        <v>1261</v>
      </c>
      <c r="J872" s="199" t="s">
        <v>1839</v>
      </c>
      <c r="K872" s="203"/>
      <c r="L872" s="203">
        <v>3</v>
      </c>
    </row>
    <row r="873" spans="2:12">
      <c r="B873" s="199" t="s">
        <v>1808</v>
      </c>
      <c r="C873" s="199" t="s">
        <v>1807</v>
      </c>
      <c r="D873" s="199" t="s">
        <v>1828</v>
      </c>
      <c r="E873" s="199" t="s">
        <v>227</v>
      </c>
      <c r="F873" s="199" t="s">
        <v>1979</v>
      </c>
      <c r="G873" s="199" t="s">
        <v>1259</v>
      </c>
      <c r="H873" s="199" t="s">
        <v>680</v>
      </c>
      <c r="I873" s="199" t="s">
        <v>1261</v>
      </c>
      <c r="J873" s="199" t="s">
        <v>1840</v>
      </c>
      <c r="K873" s="203"/>
      <c r="L873" s="203">
        <v>1</v>
      </c>
    </row>
    <row r="874" spans="2:12">
      <c r="B874" s="199" t="s">
        <v>1808</v>
      </c>
      <c r="C874" s="199" t="s">
        <v>1807</v>
      </c>
      <c r="D874" s="199" t="s">
        <v>1828</v>
      </c>
      <c r="E874" s="199" t="s">
        <v>227</v>
      </c>
      <c r="F874" s="199" t="s">
        <v>1979</v>
      </c>
      <c r="G874" s="199" t="s">
        <v>1259</v>
      </c>
      <c r="H874" s="199" t="s">
        <v>688</v>
      </c>
      <c r="I874" s="199" t="s">
        <v>1262</v>
      </c>
      <c r="J874" s="199" t="s">
        <v>1835</v>
      </c>
      <c r="K874" s="202">
        <v>0.03</v>
      </c>
      <c r="L874" s="203">
        <v>3</v>
      </c>
    </row>
    <row r="875" spans="2:12">
      <c r="B875" s="199" t="s">
        <v>1808</v>
      </c>
      <c r="C875" s="199" t="s">
        <v>1807</v>
      </c>
      <c r="D875" s="199" t="s">
        <v>1828</v>
      </c>
      <c r="E875" s="199" t="s">
        <v>227</v>
      </c>
      <c r="F875" s="199" t="s">
        <v>1979</v>
      </c>
      <c r="G875" s="199" t="s">
        <v>1259</v>
      </c>
      <c r="H875" s="199" t="s">
        <v>688</v>
      </c>
      <c r="I875" s="199" t="s">
        <v>1262</v>
      </c>
      <c r="J875" s="199" t="s">
        <v>1840</v>
      </c>
      <c r="K875" s="203"/>
      <c r="L875" s="203">
        <v>2</v>
      </c>
    </row>
    <row r="876" spans="2:12">
      <c r="B876" s="199" t="s">
        <v>1808</v>
      </c>
      <c r="C876" s="199" t="s">
        <v>1807</v>
      </c>
      <c r="D876" s="199" t="s">
        <v>1828</v>
      </c>
      <c r="E876" s="199" t="s">
        <v>227</v>
      </c>
      <c r="F876" s="199" t="s">
        <v>1979</v>
      </c>
      <c r="G876" s="199" t="s">
        <v>1259</v>
      </c>
      <c r="H876" s="199" t="s">
        <v>727</v>
      </c>
      <c r="I876" s="199" t="s">
        <v>1257</v>
      </c>
      <c r="J876" s="199" t="s">
        <v>1835</v>
      </c>
      <c r="K876" s="202">
        <v>0.06</v>
      </c>
      <c r="L876" s="203">
        <v>9</v>
      </c>
    </row>
    <row r="877" spans="2:12">
      <c r="B877" s="199" t="s">
        <v>1808</v>
      </c>
      <c r="C877" s="199" t="s">
        <v>1807</v>
      </c>
      <c r="D877" s="199" t="s">
        <v>1828</v>
      </c>
      <c r="E877" s="199" t="s">
        <v>227</v>
      </c>
      <c r="F877" s="199" t="s">
        <v>1979</v>
      </c>
      <c r="G877" s="199" t="s">
        <v>1259</v>
      </c>
      <c r="H877" s="199" t="s">
        <v>727</v>
      </c>
      <c r="I877" s="199" t="s">
        <v>1257</v>
      </c>
      <c r="J877" s="199" t="s">
        <v>1840</v>
      </c>
      <c r="K877" s="203"/>
      <c r="L877" s="203">
        <v>5</v>
      </c>
    </row>
    <row r="878" spans="2:12">
      <c r="B878" s="199" t="s">
        <v>1808</v>
      </c>
      <c r="C878" s="199" t="s">
        <v>1807</v>
      </c>
      <c r="D878" s="199" t="s">
        <v>1828</v>
      </c>
      <c r="E878" s="199" t="s">
        <v>227</v>
      </c>
      <c r="F878" s="199" t="s">
        <v>1979</v>
      </c>
      <c r="G878" s="199" t="s">
        <v>1259</v>
      </c>
      <c r="H878" s="199" t="s">
        <v>724</v>
      </c>
      <c r="I878" s="199" t="s">
        <v>1270</v>
      </c>
      <c r="J878" s="199" t="s">
        <v>1835</v>
      </c>
      <c r="K878" s="202">
        <v>0.08</v>
      </c>
      <c r="L878" s="203">
        <v>8</v>
      </c>
    </row>
    <row r="879" spans="2:12">
      <c r="B879" s="199" t="s">
        <v>1808</v>
      </c>
      <c r="C879" s="199" t="s">
        <v>1807</v>
      </c>
      <c r="D879" s="199" t="s">
        <v>1828</v>
      </c>
      <c r="E879" s="199" t="s">
        <v>227</v>
      </c>
      <c r="F879" s="199" t="s">
        <v>1979</v>
      </c>
      <c r="G879" s="199" t="s">
        <v>1259</v>
      </c>
      <c r="H879" s="199" t="s">
        <v>724</v>
      </c>
      <c r="I879" s="199" t="s">
        <v>1270</v>
      </c>
      <c r="J879" s="199" t="s">
        <v>1840</v>
      </c>
      <c r="K879" s="203"/>
      <c r="L879" s="203">
        <v>2</v>
      </c>
    </row>
    <row r="880" spans="2:12">
      <c r="B880" s="199" t="s">
        <v>1808</v>
      </c>
      <c r="C880" s="199" t="s">
        <v>1807</v>
      </c>
      <c r="D880" s="199" t="s">
        <v>1828</v>
      </c>
      <c r="E880" s="199" t="s">
        <v>227</v>
      </c>
      <c r="F880" s="199" t="s">
        <v>1979</v>
      </c>
      <c r="G880" s="199" t="s">
        <v>1259</v>
      </c>
      <c r="H880" s="199" t="s">
        <v>684</v>
      </c>
      <c r="I880" s="199" t="s">
        <v>1263</v>
      </c>
      <c r="J880" s="199" t="s">
        <v>1835</v>
      </c>
      <c r="K880" s="202">
        <v>0.02</v>
      </c>
      <c r="L880" s="203">
        <v>2</v>
      </c>
    </row>
    <row r="881" spans="2:12">
      <c r="B881" s="199" t="s">
        <v>1808</v>
      </c>
      <c r="C881" s="199" t="s">
        <v>1807</v>
      </c>
      <c r="D881" s="199" t="s">
        <v>1828</v>
      </c>
      <c r="E881" s="199" t="s">
        <v>227</v>
      </c>
      <c r="F881" s="199" t="s">
        <v>1979</v>
      </c>
      <c r="G881" s="199" t="s">
        <v>1259</v>
      </c>
      <c r="H881" s="199" t="s">
        <v>684</v>
      </c>
      <c r="I881" s="199" t="s">
        <v>1263</v>
      </c>
      <c r="J881" s="199" t="s">
        <v>1840</v>
      </c>
      <c r="K881" s="203"/>
      <c r="L881" s="203">
        <v>2</v>
      </c>
    </row>
    <row r="882" spans="2:12">
      <c r="B882" s="199" t="s">
        <v>1808</v>
      </c>
      <c r="C882" s="199" t="s">
        <v>1807</v>
      </c>
      <c r="D882" s="199" t="s">
        <v>1828</v>
      </c>
      <c r="E882" s="199" t="s">
        <v>227</v>
      </c>
      <c r="F882" s="199" t="s">
        <v>1979</v>
      </c>
      <c r="G882" s="199" t="s">
        <v>1259</v>
      </c>
      <c r="H882" s="199" t="s">
        <v>692</v>
      </c>
      <c r="I882" s="199" t="s">
        <v>1264</v>
      </c>
      <c r="J882" s="199" t="s">
        <v>1839</v>
      </c>
      <c r="K882" s="203"/>
      <c r="L882" s="203">
        <v>2</v>
      </c>
    </row>
    <row r="883" spans="2:12">
      <c r="B883" s="199" t="s">
        <v>1808</v>
      </c>
      <c r="C883" s="199" t="s">
        <v>1807</v>
      </c>
      <c r="D883" s="199" t="s">
        <v>1828</v>
      </c>
      <c r="E883" s="199" t="s">
        <v>227</v>
      </c>
      <c r="F883" s="199" t="s">
        <v>1979</v>
      </c>
      <c r="G883" s="199" t="s">
        <v>1259</v>
      </c>
      <c r="H883" s="199" t="s">
        <v>692</v>
      </c>
      <c r="I883" s="199" t="s">
        <v>1264</v>
      </c>
      <c r="J883" s="199" t="s">
        <v>1835</v>
      </c>
      <c r="K883" s="202">
        <v>0.17</v>
      </c>
      <c r="L883" s="203">
        <v>19</v>
      </c>
    </row>
    <row r="884" spans="2:12">
      <c r="B884" s="199" t="s">
        <v>1808</v>
      </c>
      <c r="C884" s="199" t="s">
        <v>1807</v>
      </c>
      <c r="D884" s="199" t="s">
        <v>1828</v>
      </c>
      <c r="E884" s="199" t="s">
        <v>227</v>
      </c>
      <c r="F884" s="199" t="s">
        <v>1979</v>
      </c>
      <c r="G884" s="199" t="s">
        <v>1259</v>
      </c>
      <c r="H884" s="199" t="s">
        <v>692</v>
      </c>
      <c r="I884" s="199" t="s">
        <v>1264</v>
      </c>
      <c r="J884" s="199" t="s">
        <v>1840</v>
      </c>
      <c r="K884" s="203"/>
      <c r="L884" s="203">
        <v>1</v>
      </c>
    </row>
    <row r="885" spans="2:12">
      <c r="B885" s="199" t="s">
        <v>1808</v>
      </c>
      <c r="C885" s="199" t="s">
        <v>1807</v>
      </c>
      <c r="D885" s="199" t="s">
        <v>1828</v>
      </c>
      <c r="E885" s="199" t="s">
        <v>227</v>
      </c>
      <c r="F885" s="199" t="s">
        <v>1979</v>
      </c>
      <c r="G885" s="199" t="s">
        <v>1259</v>
      </c>
      <c r="H885" s="199" t="s">
        <v>678</v>
      </c>
      <c r="I885" s="199" t="s">
        <v>1265</v>
      </c>
      <c r="J885" s="199" t="s">
        <v>1839</v>
      </c>
      <c r="K885" s="203"/>
      <c r="L885" s="203">
        <v>2</v>
      </c>
    </row>
    <row r="886" spans="2:12">
      <c r="B886" s="199" t="s">
        <v>1808</v>
      </c>
      <c r="C886" s="199" t="s">
        <v>1807</v>
      </c>
      <c r="D886" s="199" t="s">
        <v>1828</v>
      </c>
      <c r="E886" s="199" t="s">
        <v>227</v>
      </c>
      <c r="F886" s="199" t="s">
        <v>1979</v>
      </c>
      <c r="G886" s="199" t="s">
        <v>1259</v>
      </c>
      <c r="H886" s="199" t="s">
        <v>678</v>
      </c>
      <c r="I886" s="199" t="s">
        <v>1265</v>
      </c>
      <c r="J886" s="199" t="s">
        <v>1840</v>
      </c>
      <c r="K886" s="203"/>
      <c r="L886" s="203">
        <v>1</v>
      </c>
    </row>
    <row r="887" spans="2:12">
      <c r="B887" s="199" t="s">
        <v>1808</v>
      </c>
      <c r="C887" s="199" t="s">
        <v>1807</v>
      </c>
      <c r="D887" s="199" t="s">
        <v>1828</v>
      </c>
      <c r="E887" s="199" t="s">
        <v>227</v>
      </c>
      <c r="F887" s="199" t="s">
        <v>1979</v>
      </c>
      <c r="G887" s="199" t="s">
        <v>1259</v>
      </c>
      <c r="H887" s="199" t="s">
        <v>690</v>
      </c>
      <c r="I887" s="199" t="s">
        <v>1266</v>
      </c>
      <c r="J887" s="199" t="s">
        <v>1835</v>
      </c>
      <c r="K887" s="202">
        <v>0.01</v>
      </c>
      <c r="L887" s="203">
        <v>2</v>
      </c>
    </row>
    <row r="888" spans="2:12">
      <c r="B888" s="199" t="s">
        <v>1808</v>
      </c>
      <c r="C888" s="199" t="s">
        <v>1807</v>
      </c>
      <c r="D888" s="199" t="s">
        <v>1828</v>
      </c>
      <c r="E888" s="199" t="s">
        <v>227</v>
      </c>
      <c r="F888" s="199" t="s">
        <v>1979</v>
      </c>
      <c r="G888" s="199" t="s">
        <v>1259</v>
      </c>
      <c r="H888" s="199" t="s">
        <v>690</v>
      </c>
      <c r="I888" s="199" t="s">
        <v>1266</v>
      </c>
      <c r="J888" s="199" t="s">
        <v>1840</v>
      </c>
      <c r="K888" s="203"/>
      <c r="L888" s="203">
        <v>3</v>
      </c>
    </row>
    <row r="889" spans="2:12">
      <c r="B889" s="199" t="s">
        <v>1808</v>
      </c>
      <c r="C889" s="199" t="s">
        <v>1807</v>
      </c>
      <c r="D889" s="199" t="s">
        <v>1828</v>
      </c>
      <c r="E889" s="199" t="s">
        <v>227</v>
      </c>
      <c r="F889" s="199" t="s">
        <v>1979</v>
      </c>
      <c r="G889" s="199" t="s">
        <v>1259</v>
      </c>
      <c r="H889" s="199" t="s">
        <v>682</v>
      </c>
      <c r="I889" s="199" t="s">
        <v>1978</v>
      </c>
      <c r="J889" s="199" t="s">
        <v>1839</v>
      </c>
      <c r="K889" s="203"/>
      <c r="L889" s="203">
        <v>1</v>
      </c>
    </row>
    <row r="890" spans="2:12">
      <c r="B890" s="199" t="s">
        <v>1808</v>
      </c>
      <c r="C890" s="199" t="s">
        <v>1807</v>
      </c>
      <c r="D890" s="199" t="s">
        <v>1828</v>
      </c>
      <c r="E890" s="199" t="s">
        <v>227</v>
      </c>
      <c r="F890" s="199" t="s">
        <v>1979</v>
      </c>
      <c r="G890" s="199" t="s">
        <v>1259</v>
      </c>
      <c r="H890" s="199" t="s">
        <v>682</v>
      </c>
      <c r="I890" s="199" t="s">
        <v>1978</v>
      </c>
      <c r="J890" s="199" t="s">
        <v>1835</v>
      </c>
      <c r="K890" s="202">
        <v>0.01</v>
      </c>
      <c r="L890" s="203">
        <v>1</v>
      </c>
    </row>
    <row r="891" spans="2:12">
      <c r="B891" s="199" t="s">
        <v>1808</v>
      </c>
      <c r="C891" s="199" t="s">
        <v>1807</v>
      </c>
      <c r="D891" s="199" t="s">
        <v>1828</v>
      </c>
      <c r="E891" s="199" t="s">
        <v>227</v>
      </c>
      <c r="F891" s="199" t="s">
        <v>1979</v>
      </c>
      <c r="G891" s="199" t="s">
        <v>1259</v>
      </c>
      <c r="H891" s="199" t="s">
        <v>682</v>
      </c>
      <c r="I891" s="199" t="s">
        <v>1978</v>
      </c>
      <c r="J891" s="199" t="s">
        <v>1840</v>
      </c>
      <c r="K891" s="203"/>
      <c r="L891" s="203">
        <v>1</v>
      </c>
    </row>
    <row r="892" spans="2:12">
      <c r="B892" s="199" t="s">
        <v>1808</v>
      </c>
      <c r="C892" s="199" t="s">
        <v>1807</v>
      </c>
      <c r="D892" s="199" t="s">
        <v>1828</v>
      </c>
      <c r="E892" s="199" t="s">
        <v>227</v>
      </c>
      <c r="F892" s="199" t="s">
        <v>1979</v>
      </c>
      <c r="G892" s="199" t="s">
        <v>1259</v>
      </c>
      <c r="H892" s="199" t="s">
        <v>686</v>
      </c>
      <c r="I892" s="199" t="s">
        <v>1267</v>
      </c>
      <c r="J892" s="199" t="s">
        <v>1835</v>
      </c>
      <c r="K892" s="202">
        <v>0.01</v>
      </c>
      <c r="L892" s="203">
        <v>1</v>
      </c>
    </row>
    <row r="893" spans="2:12">
      <c r="B893" s="199" t="s">
        <v>1808</v>
      </c>
      <c r="C893" s="199" t="s">
        <v>1807</v>
      </c>
      <c r="D893" s="199" t="s">
        <v>1828</v>
      </c>
      <c r="E893" s="199" t="s">
        <v>227</v>
      </c>
      <c r="F893" s="199" t="s">
        <v>1979</v>
      </c>
      <c r="G893" s="199" t="s">
        <v>1259</v>
      </c>
      <c r="H893" s="199" t="s">
        <v>686</v>
      </c>
      <c r="I893" s="199" t="s">
        <v>1267</v>
      </c>
      <c r="J893" s="199" t="s">
        <v>1840</v>
      </c>
      <c r="K893" s="203"/>
      <c r="L893" s="203">
        <v>1</v>
      </c>
    </row>
    <row r="894" spans="2:12">
      <c r="B894" s="199" t="s">
        <v>1808</v>
      </c>
      <c r="C894" s="199" t="s">
        <v>1807</v>
      </c>
      <c r="D894" s="199" t="s">
        <v>1828</v>
      </c>
      <c r="E894" s="199" t="s">
        <v>227</v>
      </c>
      <c r="F894" s="199" t="s">
        <v>1979</v>
      </c>
      <c r="G894" s="199" t="s">
        <v>1259</v>
      </c>
      <c r="H894" s="199" t="s">
        <v>675</v>
      </c>
      <c r="I894" s="199" t="s">
        <v>1268</v>
      </c>
      <c r="J894" s="199" t="s">
        <v>1839</v>
      </c>
      <c r="K894" s="203"/>
      <c r="L894" s="203">
        <v>2</v>
      </c>
    </row>
    <row r="895" spans="2:12">
      <c r="B895" s="199" t="s">
        <v>1808</v>
      </c>
      <c r="C895" s="199" t="s">
        <v>1807</v>
      </c>
      <c r="D895" s="199" t="s">
        <v>1828</v>
      </c>
      <c r="E895" s="199" t="s">
        <v>227</v>
      </c>
      <c r="F895" s="199" t="s">
        <v>1979</v>
      </c>
      <c r="G895" s="199" t="s">
        <v>1259</v>
      </c>
      <c r="H895" s="199" t="s">
        <v>675</v>
      </c>
      <c r="I895" s="199" t="s">
        <v>1268</v>
      </c>
      <c r="J895" s="199" t="s">
        <v>1835</v>
      </c>
      <c r="K895" s="202">
        <v>0.01</v>
      </c>
      <c r="L895" s="203">
        <v>1</v>
      </c>
    </row>
    <row r="896" spans="2:12">
      <c r="B896" s="199" t="s">
        <v>1808</v>
      </c>
      <c r="C896" s="199" t="s">
        <v>1807</v>
      </c>
      <c r="D896" s="199" t="s">
        <v>1828</v>
      </c>
      <c r="E896" s="199" t="s">
        <v>227</v>
      </c>
      <c r="F896" s="199" t="s">
        <v>1979</v>
      </c>
      <c r="G896" s="199" t="s">
        <v>1259</v>
      </c>
      <c r="H896" s="199" t="s">
        <v>675</v>
      </c>
      <c r="I896" s="199" t="s">
        <v>1268</v>
      </c>
      <c r="J896" s="199" t="s">
        <v>1840</v>
      </c>
      <c r="K896" s="203"/>
      <c r="L896" s="203">
        <v>2</v>
      </c>
    </row>
    <row r="897" spans="2:12">
      <c r="B897" s="199" t="s">
        <v>1808</v>
      </c>
      <c r="C897" s="199" t="s">
        <v>1807</v>
      </c>
      <c r="D897" s="199" t="s">
        <v>1828</v>
      </c>
      <c r="E897" s="199" t="s">
        <v>227</v>
      </c>
      <c r="F897" s="199" t="s">
        <v>1979</v>
      </c>
      <c r="G897" s="199" t="s">
        <v>1259</v>
      </c>
      <c r="H897" s="199" t="s">
        <v>676</v>
      </c>
      <c r="I897" s="199" t="s">
        <v>1259</v>
      </c>
      <c r="J897" s="199" t="s">
        <v>1835</v>
      </c>
      <c r="K897" s="202">
        <v>0.02</v>
      </c>
      <c r="L897" s="203">
        <v>3</v>
      </c>
    </row>
    <row r="898" spans="2:12">
      <c r="B898" s="199" t="s">
        <v>1808</v>
      </c>
      <c r="C898" s="199" t="s">
        <v>1807</v>
      </c>
      <c r="D898" s="199" t="s">
        <v>1828</v>
      </c>
      <c r="E898" s="199" t="s">
        <v>227</v>
      </c>
      <c r="F898" s="199" t="s">
        <v>1979</v>
      </c>
      <c r="G898" s="199" t="s">
        <v>1259</v>
      </c>
      <c r="H898" s="199" t="s">
        <v>676</v>
      </c>
      <c r="I898" s="199" t="s">
        <v>1259</v>
      </c>
      <c r="J898" s="199" t="s">
        <v>1840</v>
      </c>
      <c r="K898" s="203"/>
      <c r="L898" s="203">
        <v>2</v>
      </c>
    </row>
    <row r="899" spans="2:12">
      <c r="B899" s="199" t="s">
        <v>1808</v>
      </c>
      <c r="C899" s="199" t="s">
        <v>1807</v>
      </c>
      <c r="D899" s="199" t="s">
        <v>1828</v>
      </c>
      <c r="E899" s="199" t="s">
        <v>227</v>
      </c>
      <c r="F899" s="199" t="s">
        <v>1269</v>
      </c>
      <c r="G899" s="199" t="s">
        <v>1270</v>
      </c>
      <c r="H899" s="199" t="s">
        <v>724</v>
      </c>
      <c r="I899" s="199" t="s">
        <v>1270</v>
      </c>
      <c r="J899" s="199" t="s">
        <v>1849</v>
      </c>
      <c r="K899" s="203"/>
      <c r="L899" s="203">
        <v>2</v>
      </c>
    </row>
    <row r="900" spans="2:12">
      <c r="B900" s="199" t="s">
        <v>1808</v>
      </c>
      <c r="C900" s="199" t="s">
        <v>1807</v>
      </c>
      <c r="D900" s="199" t="s">
        <v>1828</v>
      </c>
      <c r="E900" s="199" t="s">
        <v>227</v>
      </c>
      <c r="F900" s="199" t="s">
        <v>1980</v>
      </c>
      <c r="G900" s="199" t="s">
        <v>1270</v>
      </c>
      <c r="H900" s="199" t="s">
        <v>724</v>
      </c>
      <c r="I900" s="199" t="s">
        <v>1270</v>
      </c>
      <c r="J900" s="199" t="s">
        <v>1839</v>
      </c>
      <c r="K900" s="203"/>
      <c r="L900" s="203">
        <v>1</v>
      </c>
    </row>
    <row r="901" spans="2:12">
      <c r="B901" s="199" t="s">
        <v>1808</v>
      </c>
      <c r="C901" s="199" t="s">
        <v>1807</v>
      </c>
      <c r="D901" s="199" t="s">
        <v>1828</v>
      </c>
      <c r="E901" s="199" t="s">
        <v>227</v>
      </c>
      <c r="F901" s="199" t="s">
        <v>1981</v>
      </c>
      <c r="G901" s="199" t="s">
        <v>1270</v>
      </c>
      <c r="H901" s="199" t="s">
        <v>348</v>
      </c>
      <c r="I901" s="199" t="s">
        <v>1270</v>
      </c>
      <c r="J901" s="199" t="s">
        <v>1849</v>
      </c>
      <c r="K901" s="202">
        <v>0.02</v>
      </c>
      <c r="L901" s="203">
        <v>6</v>
      </c>
    </row>
    <row r="902" spans="2:12">
      <c r="B902" s="199" t="s">
        <v>1808</v>
      </c>
      <c r="C902" s="199" t="s">
        <v>1807</v>
      </c>
      <c r="D902" s="199" t="s">
        <v>1828</v>
      </c>
      <c r="E902" s="199" t="s">
        <v>227</v>
      </c>
      <c r="F902" s="199" t="s">
        <v>1981</v>
      </c>
      <c r="G902" s="199" t="s">
        <v>1270</v>
      </c>
      <c r="H902" s="199" t="s">
        <v>348</v>
      </c>
      <c r="I902" s="199" t="s">
        <v>1270</v>
      </c>
      <c r="J902" s="199" t="s">
        <v>1982</v>
      </c>
      <c r="K902" s="203"/>
      <c r="L902" s="203">
        <v>1</v>
      </c>
    </row>
    <row r="903" spans="2:12">
      <c r="B903" s="199" t="s">
        <v>1808</v>
      </c>
      <c r="C903" s="199" t="s">
        <v>1807</v>
      </c>
      <c r="D903" s="199" t="s">
        <v>1828</v>
      </c>
      <c r="E903" s="199" t="s">
        <v>202</v>
      </c>
      <c r="F903" s="199" t="s">
        <v>1983</v>
      </c>
      <c r="G903" s="199" t="s">
        <v>1403</v>
      </c>
      <c r="H903" s="199" t="s">
        <v>1419</v>
      </c>
      <c r="I903" s="199" t="s">
        <v>1461</v>
      </c>
      <c r="J903" s="199" t="s">
        <v>1851</v>
      </c>
      <c r="K903" s="203"/>
      <c r="L903" s="203">
        <v>2</v>
      </c>
    </row>
    <row r="904" spans="2:12">
      <c r="B904" s="199" t="s">
        <v>1808</v>
      </c>
      <c r="C904" s="199" t="s">
        <v>1807</v>
      </c>
      <c r="D904" s="199" t="s">
        <v>1828</v>
      </c>
      <c r="E904" s="199" t="s">
        <v>202</v>
      </c>
      <c r="F904" s="199" t="s">
        <v>1983</v>
      </c>
      <c r="G904" s="199" t="s">
        <v>1403</v>
      </c>
      <c r="H904" s="199" t="s">
        <v>1419</v>
      </c>
      <c r="I904" s="199" t="s">
        <v>1461</v>
      </c>
      <c r="J904" s="199" t="s">
        <v>1849</v>
      </c>
      <c r="K904" s="202">
        <v>0.01</v>
      </c>
      <c r="L904" s="203">
        <v>1</v>
      </c>
    </row>
    <row r="905" spans="2:12">
      <c r="B905" s="199" t="s">
        <v>1808</v>
      </c>
      <c r="C905" s="199" t="s">
        <v>1807</v>
      </c>
      <c r="D905" s="199" t="s">
        <v>1828</v>
      </c>
      <c r="E905" s="199" t="s">
        <v>202</v>
      </c>
      <c r="F905" s="199" t="s">
        <v>1983</v>
      </c>
      <c r="G905" s="199" t="s">
        <v>1403</v>
      </c>
      <c r="H905" s="199" t="s">
        <v>1419</v>
      </c>
      <c r="I905" s="199" t="s">
        <v>1461</v>
      </c>
      <c r="J905" s="199" t="s">
        <v>1835</v>
      </c>
      <c r="K905" s="202">
        <v>0.28000000000000003</v>
      </c>
      <c r="L905" s="203">
        <v>37</v>
      </c>
    </row>
    <row r="906" spans="2:12">
      <c r="B906" s="199" t="s">
        <v>1808</v>
      </c>
      <c r="C906" s="199" t="s">
        <v>1807</v>
      </c>
      <c r="D906" s="199" t="s">
        <v>1828</v>
      </c>
      <c r="E906" s="199" t="s">
        <v>202</v>
      </c>
      <c r="F906" s="199" t="s">
        <v>1983</v>
      </c>
      <c r="G906" s="199" t="s">
        <v>1403</v>
      </c>
      <c r="H906" s="199" t="s">
        <v>1414</v>
      </c>
      <c r="I906" s="199" t="s">
        <v>1984</v>
      </c>
      <c r="J906" s="199" t="s">
        <v>1851</v>
      </c>
      <c r="K906" s="202">
        <v>0.01</v>
      </c>
      <c r="L906" s="203">
        <v>5</v>
      </c>
    </row>
    <row r="907" spans="2:12">
      <c r="B907" s="199" t="s">
        <v>1808</v>
      </c>
      <c r="C907" s="199" t="s">
        <v>1807</v>
      </c>
      <c r="D907" s="199" t="s">
        <v>1828</v>
      </c>
      <c r="E907" s="199" t="s">
        <v>202</v>
      </c>
      <c r="F907" s="199" t="s">
        <v>1983</v>
      </c>
      <c r="G907" s="199" t="s">
        <v>1403</v>
      </c>
      <c r="H907" s="199" t="s">
        <v>1414</v>
      </c>
      <c r="I907" s="199" t="s">
        <v>1984</v>
      </c>
      <c r="J907" s="199" t="s">
        <v>1839</v>
      </c>
      <c r="K907" s="203"/>
      <c r="L907" s="203">
        <v>3</v>
      </c>
    </row>
    <row r="908" spans="2:12">
      <c r="B908" s="199" t="s">
        <v>1808</v>
      </c>
      <c r="C908" s="199" t="s">
        <v>1807</v>
      </c>
      <c r="D908" s="199" t="s">
        <v>1828</v>
      </c>
      <c r="E908" s="199" t="s">
        <v>202</v>
      </c>
      <c r="F908" s="199" t="s">
        <v>1983</v>
      </c>
      <c r="G908" s="199" t="s">
        <v>1403</v>
      </c>
      <c r="H908" s="199" t="s">
        <v>1414</v>
      </c>
      <c r="I908" s="199" t="s">
        <v>1984</v>
      </c>
      <c r="J908" s="199" t="s">
        <v>1835</v>
      </c>
      <c r="K908" s="202">
        <v>0.38</v>
      </c>
      <c r="L908" s="203">
        <v>44</v>
      </c>
    </row>
    <row r="909" spans="2:12">
      <c r="B909" s="199" t="s">
        <v>1808</v>
      </c>
      <c r="C909" s="199" t="s">
        <v>1807</v>
      </c>
      <c r="D909" s="199" t="s">
        <v>1828</v>
      </c>
      <c r="E909" s="199" t="s">
        <v>202</v>
      </c>
      <c r="F909" s="199" t="s">
        <v>1983</v>
      </c>
      <c r="G909" s="199" t="s">
        <v>1403</v>
      </c>
      <c r="H909" s="199" t="s">
        <v>1421</v>
      </c>
      <c r="I909" s="199" t="s">
        <v>1484</v>
      </c>
      <c r="J909" s="199" t="s">
        <v>1851</v>
      </c>
      <c r="K909" s="203"/>
      <c r="L909" s="203">
        <v>1</v>
      </c>
    </row>
    <row r="910" spans="2:12">
      <c r="B910" s="199" t="s">
        <v>1808</v>
      </c>
      <c r="C910" s="199" t="s">
        <v>1807</v>
      </c>
      <c r="D910" s="199" t="s">
        <v>1828</v>
      </c>
      <c r="E910" s="199" t="s">
        <v>202</v>
      </c>
      <c r="F910" s="199" t="s">
        <v>1983</v>
      </c>
      <c r="G910" s="199" t="s">
        <v>1403</v>
      </c>
      <c r="H910" s="199" t="s">
        <v>1421</v>
      </c>
      <c r="I910" s="199" t="s">
        <v>1484</v>
      </c>
      <c r="J910" s="199" t="s">
        <v>1849</v>
      </c>
      <c r="K910" s="202">
        <v>0.01</v>
      </c>
      <c r="L910" s="203">
        <v>1</v>
      </c>
    </row>
    <row r="911" spans="2:12">
      <c r="B911" s="199" t="s">
        <v>1808</v>
      </c>
      <c r="C911" s="199" t="s">
        <v>1807</v>
      </c>
      <c r="D911" s="199" t="s">
        <v>1828</v>
      </c>
      <c r="E911" s="199" t="s">
        <v>202</v>
      </c>
      <c r="F911" s="199" t="s">
        <v>1983</v>
      </c>
      <c r="G911" s="199" t="s">
        <v>1403</v>
      </c>
      <c r="H911" s="199" t="s">
        <v>1421</v>
      </c>
      <c r="I911" s="199" t="s">
        <v>1484</v>
      </c>
      <c r="J911" s="199" t="s">
        <v>1835</v>
      </c>
      <c r="K911" s="202">
        <v>0.4</v>
      </c>
      <c r="L911" s="203">
        <v>49</v>
      </c>
    </row>
    <row r="912" spans="2:12">
      <c r="B912" s="199" t="s">
        <v>1808</v>
      </c>
      <c r="C912" s="199" t="s">
        <v>1807</v>
      </c>
      <c r="D912" s="199" t="s">
        <v>1828</v>
      </c>
      <c r="E912" s="199" t="s">
        <v>202</v>
      </c>
      <c r="F912" s="199" t="s">
        <v>1983</v>
      </c>
      <c r="G912" s="199" t="s">
        <v>1403</v>
      </c>
      <c r="H912" s="199" t="s">
        <v>1421</v>
      </c>
      <c r="I912" s="199" t="s">
        <v>1484</v>
      </c>
      <c r="J912" s="199" t="s">
        <v>1840</v>
      </c>
      <c r="K912" s="203"/>
      <c r="L912" s="203">
        <v>2</v>
      </c>
    </row>
    <row r="913" spans="2:12">
      <c r="B913" s="199" t="s">
        <v>1808</v>
      </c>
      <c r="C913" s="199" t="s">
        <v>1807</v>
      </c>
      <c r="D913" s="199" t="s">
        <v>1828</v>
      </c>
      <c r="E913" s="199" t="s">
        <v>202</v>
      </c>
      <c r="F913" s="199" t="s">
        <v>1983</v>
      </c>
      <c r="G913" s="199" t="s">
        <v>1403</v>
      </c>
      <c r="H913" s="199" t="s">
        <v>1416</v>
      </c>
      <c r="I913" s="199" t="s">
        <v>1458</v>
      </c>
      <c r="J913" s="199" t="s">
        <v>1868</v>
      </c>
      <c r="K913" s="202">
        <v>0.91</v>
      </c>
      <c r="L913" s="203">
        <v>1</v>
      </c>
    </row>
    <row r="914" spans="2:12">
      <c r="B914" s="199" t="s">
        <v>1808</v>
      </c>
      <c r="C914" s="199" t="s">
        <v>1807</v>
      </c>
      <c r="D914" s="199" t="s">
        <v>1828</v>
      </c>
      <c r="E914" s="199" t="s">
        <v>202</v>
      </c>
      <c r="F914" s="199" t="s">
        <v>1983</v>
      </c>
      <c r="G914" s="199" t="s">
        <v>1403</v>
      </c>
      <c r="H914" s="199" t="s">
        <v>1416</v>
      </c>
      <c r="I914" s="199" t="s">
        <v>1458</v>
      </c>
      <c r="J914" s="199" t="s">
        <v>1851</v>
      </c>
      <c r="K914" s="202">
        <v>1.25</v>
      </c>
      <c r="L914" s="203">
        <v>901</v>
      </c>
    </row>
    <row r="915" spans="2:12">
      <c r="B915" s="199" t="s">
        <v>1808</v>
      </c>
      <c r="C915" s="199" t="s">
        <v>1807</v>
      </c>
      <c r="D915" s="199" t="s">
        <v>1828</v>
      </c>
      <c r="E915" s="199" t="s">
        <v>202</v>
      </c>
      <c r="F915" s="199" t="s">
        <v>1983</v>
      </c>
      <c r="G915" s="199" t="s">
        <v>1403</v>
      </c>
      <c r="H915" s="199" t="s">
        <v>1416</v>
      </c>
      <c r="I915" s="199" t="s">
        <v>1458</v>
      </c>
      <c r="J915" s="199" t="s">
        <v>1835</v>
      </c>
      <c r="K915" s="202">
        <v>13.48</v>
      </c>
      <c r="L915" s="203">
        <v>2942</v>
      </c>
    </row>
    <row r="916" spans="2:12">
      <c r="B916" s="199" t="s">
        <v>1808</v>
      </c>
      <c r="C916" s="199" t="s">
        <v>1807</v>
      </c>
      <c r="D916" s="199" t="s">
        <v>1828</v>
      </c>
      <c r="E916" s="199" t="s">
        <v>202</v>
      </c>
      <c r="F916" s="199" t="s">
        <v>1983</v>
      </c>
      <c r="G916" s="199" t="s">
        <v>1403</v>
      </c>
      <c r="H916" s="199" t="s">
        <v>1416</v>
      </c>
      <c r="I916" s="199" t="s">
        <v>1458</v>
      </c>
      <c r="J916" s="199" t="s">
        <v>1840</v>
      </c>
      <c r="K916" s="203"/>
      <c r="L916" s="203">
        <v>2</v>
      </c>
    </row>
    <row r="917" spans="2:12">
      <c r="B917" s="199" t="s">
        <v>1808</v>
      </c>
      <c r="C917" s="199" t="s">
        <v>1807</v>
      </c>
      <c r="D917" s="199" t="s">
        <v>1828</v>
      </c>
      <c r="E917" s="199" t="s">
        <v>202</v>
      </c>
      <c r="F917" s="199" t="s">
        <v>1983</v>
      </c>
      <c r="G917" s="199" t="s">
        <v>1403</v>
      </c>
      <c r="H917" s="199" t="s">
        <v>1427</v>
      </c>
      <c r="I917" s="199" t="s">
        <v>1985</v>
      </c>
      <c r="J917" s="199" t="s">
        <v>1851</v>
      </c>
      <c r="K917" s="203"/>
      <c r="L917" s="203">
        <v>1</v>
      </c>
    </row>
    <row r="918" spans="2:12">
      <c r="B918" s="199" t="s">
        <v>1808</v>
      </c>
      <c r="C918" s="199" t="s">
        <v>1807</v>
      </c>
      <c r="D918" s="199" t="s">
        <v>1828</v>
      </c>
      <c r="E918" s="199" t="s">
        <v>202</v>
      </c>
      <c r="F918" s="199" t="s">
        <v>1983</v>
      </c>
      <c r="G918" s="199" t="s">
        <v>1403</v>
      </c>
      <c r="H918" s="199" t="s">
        <v>1427</v>
      </c>
      <c r="I918" s="199" t="s">
        <v>1985</v>
      </c>
      <c r="J918" s="199" t="s">
        <v>1835</v>
      </c>
      <c r="K918" s="202">
        <v>0.22</v>
      </c>
      <c r="L918" s="203">
        <v>24</v>
      </c>
    </row>
    <row r="919" spans="2:12">
      <c r="B919" s="199" t="s">
        <v>1808</v>
      </c>
      <c r="C919" s="199" t="s">
        <v>1807</v>
      </c>
      <c r="D919" s="199" t="s">
        <v>1828</v>
      </c>
      <c r="E919" s="199" t="s">
        <v>202</v>
      </c>
      <c r="F919" s="199" t="s">
        <v>1983</v>
      </c>
      <c r="G919" s="199" t="s">
        <v>1403</v>
      </c>
      <c r="H919" s="199" t="s">
        <v>1427</v>
      </c>
      <c r="I919" s="199" t="s">
        <v>1985</v>
      </c>
      <c r="J919" s="199" t="s">
        <v>1840</v>
      </c>
      <c r="K919" s="203"/>
      <c r="L919" s="203">
        <v>2</v>
      </c>
    </row>
    <row r="920" spans="2:12">
      <c r="B920" s="199" t="s">
        <v>1808</v>
      </c>
      <c r="C920" s="199" t="s">
        <v>1807</v>
      </c>
      <c r="D920" s="199" t="s">
        <v>1828</v>
      </c>
      <c r="E920" s="199" t="s">
        <v>202</v>
      </c>
      <c r="F920" s="199" t="s">
        <v>1983</v>
      </c>
      <c r="G920" s="199" t="s">
        <v>1403</v>
      </c>
      <c r="H920" s="199" t="s">
        <v>1429</v>
      </c>
      <c r="I920" s="199" t="s">
        <v>1485</v>
      </c>
      <c r="J920" s="199" t="s">
        <v>1851</v>
      </c>
      <c r="K920" s="202">
        <v>0.01</v>
      </c>
      <c r="L920" s="203">
        <v>8</v>
      </c>
    </row>
    <row r="921" spans="2:12">
      <c r="B921" s="199" t="s">
        <v>1808</v>
      </c>
      <c r="C921" s="199" t="s">
        <v>1807</v>
      </c>
      <c r="D921" s="199" t="s">
        <v>1828</v>
      </c>
      <c r="E921" s="199" t="s">
        <v>202</v>
      </c>
      <c r="F921" s="199" t="s">
        <v>1983</v>
      </c>
      <c r="G921" s="199" t="s">
        <v>1403</v>
      </c>
      <c r="H921" s="199" t="s">
        <v>1429</v>
      </c>
      <c r="I921" s="199" t="s">
        <v>1485</v>
      </c>
      <c r="J921" s="199" t="s">
        <v>1835</v>
      </c>
      <c r="K921" s="202">
        <v>0.18</v>
      </c>
      <c r="L921" s="203">
        <v>26</v>
      </c>
    </row>
    <row r="922" spans="2:12">
      <c r="B922" s="199" t="s">
        <v>1808</v>
      </c>
      <c r="C922" s="199" t="s">
        <v>1807</v>
      </c>
      <c r="D922" s="199" t="s">
        <v>1828</v>
      </c>
      <c r="E922" s="199" t="s">
        <v>202</v>
      </c>
      <c r="F922" s="199" t="s">
        <v>1983</v>
      </c>
      <c r="G922" s="199" t="s">
        <v>1403</v>
      </c>
      <c r="H922" s="199" t="s">
        <v>1429</v>
      </c>
      <c r="I922" s="199" t="s">
        <v>1485</v>
      </c>
      <c r="J922" s="199" t="s">
        <v>1840</v>
      </c>
      <c r="K922" s="203"/>
      <c r="L922" s="203">
        <v>2</v>
      </c>
    </row>
    <row r="923" spans="2:12">
      <c r="B923" s="199" t="s">
        <v>1808</v>
      </c>
      <c r="C923" s="199" t="s">
        <v>1807</v>
      </c>
      <c r="D923" s="199" t="s">
        <v>1828</v>
      </c>
      <c r="E923" s="199" t="s">
        <v>202</v>
      </c>
      <c r="F923" s="199" t="s">
        <v>1983</v>
      </c>
      <c r="G923" s="199" t="s">
        <v>1403</v>
      </c>
      <c r="H923" s="199" t="s">
        <v>1425</v>
      </c>
      <c r="I923" s="199" t="s">
        <v>1674</v>
      </c>
      <c r="J923" s="199" t="s">
        <v>1851</v>
      </c>
      <c r="K923" s="203"/>
      <c r="L923" s="203">
        <v>1</v>
      </c>
    </row>
    <row r="924" spans="2:12">
      <c r="B924" s="199" t="s">
        <v>1808</v>
      </c>
      <c r="C924" s="199" t="s">
        <v>1807</v>
      </c>
      <c r="D924" s="199" t="s">
        <v>1828</v>
      </c>
      <c r="E924" s="199" t="s">
        <v>202</v>
      </c>
      <c r="F924" s="199" t="s">
        <v>1983</v>
      </c>
      <c r="G924" s="199" t="s">
        <v>1403</v>
      </c>
      <c r="H924" s="199" t="s">
        <v>1425</v>
      </c>
      <c r="I924" s="199" t="s">
        <v>1674</v>
      </c>
      <c r="J924" s="199" t="s">
        <v>1835</v>
      </c>
      <c r="K924" s="202">
        <v>0.2</v>
      </c>
      <c r="L924" s="203">
        <v>20</v>
      </c>
    </row>
    <row r="925" spans="2:12">
      <c r="B925" s="199" t="s">
        <v>1808</v>
      </c>
      <c r="C925" s="199" t="s">
        <v>1807</v>
      </c>
      <c r="D925" s="199" t="s">
        <v>1828</v>
      </c>
      <c r="E925" s="199" t="s">
        <v>202</v>
      </c>
      <c r="F925" s="199" t="s">
        <v>1983</v>
      </c>
      <c r="G925" s="199" t="s">
        <v>1403</v>
      </c>
      <c r="H925" s="199" t="s">
        <v>1425</v>
      </c>
      <c r="I925" s="199" t="s">
        <v>1674</v>
      </c>
      <c r="J925" s="199" t="s">
        <v>1840</v>
      </c>
      <c r="K925" s="203"/>
      <c r="L925" s="203">
        <v>2</v>
      </c>
    </row>
    <row r="926" spans="2:12">
      <c r="B926" s="199" t="s">
        <v>1808</v>
      </c>
      <c r="C926" s="199" t="s">
        <v>1807</v>
      </c>
      <c r="D926" s="199" t="s">
        <v>1828</v>
      </c>
      <c r="E926" s="199" t="s">
        <v>202</v>
      </c>
      <c r="F926" s="199" t="s">
        <v>1983</v>
      </c>
      <c r="G926" s="199" t="s">
        <v>1403</v>
      </c>
      <c r="H926" s="199" t="s">
        <v>1433</v>
      </c>
      <c r="I926" s="199" t="s">
        <v>1986</v>
      </c>
      <c r="J926" s="199" t="s">
        <v>1851</v>
      </c>
      <c r="K926" s="203"/>
      <c r="L926" s="203">
        <v>1</v>
      </c>
    </row>
    <row r="927" spans="2:12">
      <c r="B927" s="199" t="s">
        <v>1808</v>
      </c>
      <c r="C927" s="199" t="s">
        <v>1807</v>
      </c>
      <c r="D927" s="199" t="s">
        <v>1828</v>
      </c>
      <c r="E927" s="199" t="s">
        <v>202</v>
      </c>
      <c r="F927" s="199" t="s">
        <v>1983</v>
      </c>
      <c r="G927" s="199" t="s">
        <v>1403</v>
      </c>
      <c r="H927" s="199" t="s">
        <v>1433</v>
      </c>
      <c r="I927" s="199" t="s">
        <v>1986</v>
      </c>
      <c r="J927" s="199" t="s">
        <v>1835</v>
      </c>
      <c r="K927" s="202">
        <v>0.12</v>
      </c>
      <c r="L927" s="203">
        <v>15</v>
      </c>
    </row>
    <row r="928" spans="2:12">
      <c r="B928" s="199" t="s">
        <v>1808</v>
      </c>
      <c r="C928" s="199" t="s">
        <v>1807</v>
      </c>
      <c r="D928" s="199" t="s">
        <v>1828</v>
      </c>
      <c r="E928" s="199" t="s">
        <v>202</v>
      </c>
      <c r="F928" s="199" t="s">
        <v>1983</v>
      </c>
      <c r="G928" s="199" t="s">
        <v>1403</v>
      </c>
      <c r="H928" s="199" t="s">
        <v>1423</v>
      </c>
      <c r="I928" s="199" t="s">
        <v>1987</v>
      </c>
      <c r="J928" s="199" t="s">
        <v>1851</v>
      </c>
      <c r="K928" s="203"/>
      <c r="L928" s="203">
        <v>1</v>
      </c>
    </row>
    <row r="929" spans="2:12">
      <c r="B929" s="199" t="s">
        <v>1808</v>
      </c>
      <c r="C929" s="199" t="s">
        <v>1807</v>
      </c>
      <c r="D929" s="199" t="s">
        <v>1828</v>
      </c>
      <c r="E929" s="199" t="s">
        <v>202</v>
      </c>
      <c r="F929" s="199" t="s">
        <v>1983</v>
      </c>
      <c r="G929" s="199" t="s">
        <v>1403</v>
      </c>
      <c r="H929" s="199" t="s">
        <v>1423</v>
      </c>
      <c r="I929" s="199" t="s">
        <v>1987</v>
      </c>
      <c r="J929" s="199" t="s">
        <v>1835</v>
      </c>
      <c r="K929" s="202">
        <v>0.12</v>
      </c>
      <c r="L929" s="203">
        <v>15</v>
      </c>
    </row>
    <row r="930" spans="2:12">
      <c r="B930" s="199" t="s">
        <v>1808</v>
      </c>
      <c r="C930" s="199" t="s">
        <v>1807</v>
      </c>
      <c r="D930" s="199" t="s">
        <v>1828</v>
      </c>
      <c r="E930" s="199" t="s">
        <v>202</v>
      </c>
      <c r="F930" s="199" t="s">
        <v>1983</v>
      </c>
      <c r="G930" s="199" t="s">
        <v>1403</v>
      </c>
      <c r="H930" s="199" t="s">
        <v>1423</v>
      </c>
      <c r="I930" s="199" t="s">
        <v>1987</v>
      </c>
      <c r="J930" s="199" t="s">
        <v>1840</v>
      </c>
      <c r="K930" s="203"/>
      <c r="L930" s="203">
        <v>3</v>
      </c>
    </row>
    <row r="931" spans="2:12">
      <c r="B931" s="199" t="s">
        <v>1808</v>
      </c>
      <c r="C931" s="199" t="s">
        <v>1807</v>
      </c>
      <c r="D931" s="199" t="s">
        <v>1828</v>
      </c>
      <c r="E931" s="199" t="s">
        <v>202</v>
      </c>
      <c r="F931" s="199" t="s">
        <v>1983</v>
      </c>
      <c r="G931" s="199" t="s">
        <v>1403</v>
      </c>
      <c r="H931" s="199" t="s">
        <v>1431</v>
      </c>
      <c r="I931" s="199" t="s">
        <v>1462</v>
      </c>
      <c r="J931" s="199" t="s">
        <v>1851</v>
      </c>
      <c r="K931" s="203"/>
      <c r="L931" s="203">
        <v>3</v>
      </c>
    </row>
    <row r="932" spans="2:12">
      <c r="B932" s="199" t="s">
        <v>1808</v>
      </c>
      <c r="C932" s="199" t="s">
        <v>1807</v>
      </c>
      <c r="D932" s="199" t="s">
        <v>1828</v>
      </c>
      <c r="E932" s="199" t="s">
        <v>202</v>
      </c>
      <c r="F932" s="199" t="s">
        <v>1983</v>
      </c>
      <c r="G932" s="199" t="s">
        <v>1403</v>
      </c>
      <c r="H932" s="199" t="s">
        <v>1431</v>
      </c>
      <c r="I932" s="199" t="s">
        <v>1462</v>
      </c>
      <c r="J932" s="199" t="s">
        <v>1835</v>
      </c>
      <c r="K932" s="202">
        <v>0.13</v>
      </c>
      <c r="L932" s="203">
        <v>21</v>
      </c>
    </row>
    <row r="933" spans="2:12">
      <c r="B933" s="199" t="s">
        <v>1808</v>
      </c>
      <c r="C933" s="199" t="s">
        <v>1807</v>
      </c>
      <c r="D933" s="199" t="s">
        <v>1828</v>
      </c>
      <c r="E933" s="199" t="s">
        <v>202</v>
      </c>
      <c r="F933" s="199" t="s">
        <v>1988</v>
      </c>
      <c r="G933" s="199" t="s">
        <v>1403</v>
      </c>
      <c r="H933" s="199" t="s">
        <v>1419</v>
      </c>
      <c r="I933" s="199" t="s">
        <v>1461</v>
      </c>
      <c r="J933" s="199" t="s">
        <v>1835</v>
      </c>
      <c r="K933" s="202">
        <v>0.05</v>
      </c>
      <c r="L933" s="203">
        <v>5</v>
      </c>
    </row>
    <row r="934" spans="2:12">
      <c r="B934" s="199" t="s">
        <v>1808</v>
      </c>
      <c r="C934" s="199" t="s">
        <v>1807</v>
      </c>
      <c r="D934" s="199" t="s">
        <v>1828</v>
      </c>
      <c r="E934" s="199" t="s">
        <v>202</v>
      </c>
      <c r="F934" s="199" t="s">
        <v>1988</v>
      </c>
      <c r="G934" s="199" t="s">
        <v>1403</v>
      </c>
      <c r="H934" s="199" t="s">
        <v>1419</v>
      </c>
      <c r="I934" s="199" t="s">
        <v>1461</v>
      </c>
      <c r="J934" s="199" t="s">
        <v>1840</v>
      </c>
      <c r="K934" s="203"/>
      <c r="L934" s="203">
        <v>2</v>
      </c>
    </row>
    <row r="935" spans="2:12">
      <c r="B935" s="199" t="s">
        <v>1808</v>
      </c>
      <c r="C935" s="199" t="s">
        <v>1807</v>
      </c>
      <c r="D935" s="199" t="s">
        <v>1828</v>
      </c>
      <c r="E935" s="199" t="s">
        <v>202</v>
      </c>
      <c r="F935" s="199" t="s">
        <v>1988</v>
      </c>
      <c r="G935" s="199" t="s">
        <v>1403</v>
      </c>
      <c r="H935" s="199" t="s">
        <v>1433</v>
      </c>
      <c r="I935" s="199" t="s">
        <v>1986</v>
      </c>
      <c r="J935" s="199" t="s">
        <v>1840</v>
      </c>
      <c r="K935" s="203"/>
      <c r="L935" s="203">
        <v>3</v>
      </c>
    </row>
    <row r="936" spans="2:12">
      <c r="B936" s="199" t="s">
        <v>1808</v>
      </c>
      <c r="C936" s="199" t="s">
        <v>1807</v>
      </c>
      <c r="D936" s="199" t="s">
        <v>1828</v>
      </c>
      <c r="E936" s="199" t="s">
        <v>202</v>
      </c>
      <c r="F936" s="199" t="s">
        <v>1988</v>
      </c>
      <c r="G936" s="199" t="s">
        <v>1403</v>
      </c>
      <c r="H936" s="199" t="s">
        <v>1431</v>
      </c>
      <c r="I936" s="199" t="s">
        <v>1462</v>
      </c>
      <c r="J936" s="199" t="s">
        <v>1835</v>
      </c>
      <c r="K936" s="202">
        <v>0.01</v>
      </c>
      <c r="L936" s="203">
        <v>1</v>
      </c>
    </row>
    <row r="937" spans="2:12">
      <c r="B937" s="199" t="s">
        <v>1808</v>
      </c>
      <c r="C937" s="199" t="s">
        <v>1807</v>
      </c>
      <c r="D937" s="199" t="s">
        <v>1828</v>
      </c>
      <c r="E937" s="199" t="s">
        <v>202</v>
      </c>
      <c r="F937" s="199" t="s">
        <v>1988</v>
      </c>
      <c r="G937" s="199" t="s">
        <v>1403</v>
      </c>
      <c r="H937" s="199" t="s">
        <v>1431</v>
      </c>
      <c r="I937" s="199" t="s">
        <v>1462</v>
      </c>
      <c r="J937" s="199" t="s">
        <v>1840</v>
      </c>
      <c r="K937" s="203"/>
      <c r="L937" s="203">
        <v>2</v>
      </c>
    </row>
    <row r="938" spans="2:12">
      <c r="B938" s="199" t="s">
        <v>1808</v>
      </c>
      <c r="C938" s="199" t="s">
        <v>1807</v>
      </c>
      <c r="D938" s="199" t="s">
        <v>1828</v>
      </c>
      <c r="E938" s="199" t="s">
        <v>202</v>
      </c>
      <c r="F938" s="199" t="s">
        <v>1989</v>
      </c>
      <c r="G938" s="199" t="s">
        <v>1984</v>
      </c>
      <c r="H938" s="199" t="s">
        <v>1414</v>
      </c>
      <c r="I938" s="199" t="s">
        <v>1984</v>
      </c>
      <c r="J938" s="199" t="s">
        <v>1840</v>
      </c>
      <c r="K938" s="203"/>
      <c r="L938" s="203">
        <v>2</v>
      </c>
    </row>
    <row r="939" spans="2:12">
      <c r="B939" s="199" t="s">
        <v>1808</v>
      </c>
      <c r="C939" s="199" t="s">
        <v>1807</v>
      </c>
      <c r="D939" s="199" t="s">
        <v>1828</v>
      </c>
      <c r="E939" s="199" t="s">
        <v>202</v>
      </c>
      <c r="F939" s="199" t="s">
        <v>1990</v>
      </c>
      <c r="G939" s="199" t="s">
        <v>1458</v>
      </c>
      <c r="H939" s="199" t="s">
        <v>1416</v>
      </c>
      <c r="I939" s="199" t="s">
        <v>1458</v>
      </c>
      <c r="J939" s="199" t="s">
        <v>1851</v>
      </c>
      <c r="K939" s="202">
        <v>0.02</v>
      </c>
      <c r="L939" s="203">
        <v>15</v>
      </c>
    </row>
    <row r="940" spans="2:12">
      <c r="B940" s="199" t="s">
        <v>1808</v>
      </c>
      <c r="C940" s="199" t="s">
        <v>1807</v>
      </c>
      <c r="D940" s="199" t="s">
        <v>1828</v>
      </c>
      <c r="E940" s="199" t="s">
        <v>202</v>
      </c>
      <c r="F940" s="199" t="s">
        <v>1990</v>
      </c>
      <c r="G940" s="199" t="s">
        <v>1458</v>
      </c>
      <c r="H940" s="199" t="s">
        <v>1416</v>
      </c>
      <c r="I940" s="199" t="s">
        <v>1458</v>
      </c>
      <c r="J940" s="199" t="s">
        <v>1849</v>
      </c>
      <c r="K940" s="202">
        <v>0.02</v>
      </c>
      <c r="L940" s="203">
        <v>4</v>
      </c>
    </row>
    <row r="941" spans="2:12">
      <c r="B941" s="199" t="s">
        <v>1808</v>
      </c>
      <c r="C941" s="199" t="s">
        <v>1807</v>
      </c>
      <c r="D941" s="199" t="s">
        <v>1828</v>
      </c>
      <c r="E941" s="199" t="s">
        <v>202</v>
      </c>
      <c r="F941" s="199" t="s">
        <v>1990</v>
      </c>
      <c r="G941" s="199" t="s">
        <v>1458</v>
      </c>
      <c r="H941" s="199" t="s">
        <v>1416</v>
      </c>
      <c r="I941" s="199" t="s">
        <v>1458</v>
      </c>
      <c r="J941" s="199" t="s">
        <v>1888</v>
      </c>
      <c r="K941" s="203"/>
      <c r="L941" s="203">
        <v>5</v>
      </c>
    </row>
    <row r="942" spans="2:12">
      <c r="B942" s="199" t="s">
        <v>1808</v>
      </c>
      <c r="C942" s="199" t="s">
        <v>1807</v>
      </c>
      <c r="D942" s="199" t="s">
        <v>1828</v>
      </c>
      <c r="E942" s="199" t="s">
        <v>202</v>
      </c>
      <c r="F942" s="199" t="s">
        <v>1990</v>
      </c>
      <c r="G942" s="199" t="s">
        <v>1458</v>
      </c>
      <c r="H942" s="199" t="s">
        <v>1416</v>
      </c>
      <c r="I942" s="199" t="s">
        <v>1458</v>
      </c>
      <c r="J942" s="199" t="s">
        <v>1867</v>
      </c>
      <c r="K942" s="203"/>
      <c r="L942" s="203">
        <v>2</v>
      </c>
    </row>
    <row r="943" spans="2:12">
      <c r="B943" s="199" t="s">
        <v>1808</v>
      </c>
      <c r="C943" s="199" t="s">
        <v>1807</v>
      </c>
      <c r="D943" s="199" t="s">
        <v>1828</v>
      </c>
      <c r="E943" s="199" t="s">
        <v>202</v>
      </c>
      <c r="F943" s="199" t="s">
        <v>1990</v>
      </c>
      <c r="G943" s="199" t="s">
        <v>1458</v>
      </c>
      <c r="H943" s="199" t="s">
        <v>1416</v>
      </c>
      <c r="I943" s="199" t="s">
        <v>1458</v>
      </c>
      <c r="J943" s="199" t="s">
        <v>1839</v>
      </c>
      <c r="K943" s="203"/>
      <c r="L943" s="203">
        <v>105</v>
      </c>
    </row>
    <row r="944" spans="2:12">
      <c r="B944" s="199" t="s">
        <v>1808</v>
      </c>
      <c r="C944" s="199" t="s">
        <v>1807</v>
      </c>
      <c r="D944" s="199" t="s">
        <v>1828</v>
      </c>
      <c r="E944" s="199" t="s">
        <v>202</v>
      </c>
      <c r="F944" s="199" t="s">
        <v>1990</v>
      </c>
      <c r="G944" s="199" t="s">
        <v>1458</v>
      </c>
      <c r="H944" s="199" t="s">
        <v>1416</v>
      </c>
      <c r="I944" s="199" t="s">
        <v>1458</v>
      </c>
      <c r="J944" s="199" t="s">
        <v>1835</v>
      </c>
      <c r="K944" s="202">
        <v>0.95</v>
      </c>
      <c r="L944" s="203">
        <v>131</v>
      </c>
    </row>
    <row r="945" spans="2:12">
      <c r="B945" s="199" t="s">
        <v>1808</v>
      </c>
      <c r="C945" s="199" t="s">
        <v>1807</v>
      </c>
      <c r="D945" s="199" t="s">
        <v>1828</v>
      </c>
      <c r="E945" s="199" t="s">
        <v>202</v>
      </c>
      <c r="F945" s="199" t="s">
        <v>1990</v>
      </c>
      <c r="G945" s="199" t="s">
        <v>1458</v>
      </c>
      <c r="H945" s="199" t="s">
        <v>1416</v>
      </c>
      <c r="I945" s="199" t="s">
        <v>1458</v>
      </c>
      <c r="J945" s="199" t="s">
        <v>1889</v>
      </c>
      <c r="K945" s="203"/>
      <c r="L945" s="203">
        <v>7</v>
      </c>
    </row>
    <row r="946" spans="2:12">
      <c r="B946" s="199" t="s">
        <v>1808</v>
      </c>
      <c r="C946" s="199" t="s">
        <v>1807</v>
      </c>
      <c r="D946" s="199" t="s">
        <v>1828</v>
      </c>
      <c r="E946" s="199" t="s">
        <v>202</v>
      </c>
      <c r="F946" s="199" t="s">
        <v>1990</v>
      </c>
      <c r="G946" s="199" t="s">
        <v>1458</v>
      </c>
      <c r="H946" s="199" t="s">
        <v>1416</v>
      </c>
      <c r="I946" s="199" t="s">
        <v>1458</v>
      </c>
      <c r="J946" s="199" t="s">
        <v>1892</v>
      </c>
      <c r="K946" s="202">
        <v>0.02</v>
      </c>
      <c r="L946" s="203">
        <v>3</v>
      </c>
    </row>
    <row r="947" spans="2:12">
      <c r="B947" s="199" t="s">
        <v>1808</v>
      </c>
      <c r="C947" s="199" t="s">
        <v>1807</v>
      </c>
      <c r="D947" s="199" t="s">
        <v>1828</v>
      </c>
      <c r="E947" s="199" t="s">
        <v>202</v>
      </c>
      <c r="F947" s="199" t="s">
        <v>1990</v>
      </c>
      <c r="G947" s="199" t="s">
        <v>1458</v>
      </c>
      <c r="H947" s="199" t="s">
        <v>1416</v>
      </c>
      <c r="I947" s="199" t="s">
        <v>1458</v>
      </c>
      <c r="J947" s="199" t="s">
        <v>1890</v>
      </c>
      <c r="K947" s="202">
        <v>0.01</v>
      </c>
      <c r="L947" s="203">
        <v>2</v>
      </c>
    </row>
    <row r="948" spans="2:12">
      <c r="B948" s="199" t="s">
        <v>1808</v>
      </c>
      <c r="C948" s="199" t="s">
        <v>1807</v>
      </c>
      <c r="D948" s="199" t="s">
        <v>1828</v>
      </c>
      <c r="E948" s="199" t="s">
        <v>202</v>
      </c>
      <c r="F948" s="199" t="s">
        <v>1991</v>
      </c>
      <c r="G948" s="199" t="s">
        <v>1984</v>
      </c>
      <c r="H948" s="199" t="s">
        <v>1414</v>
      </c>
      <c r="I948" s="199" t="s">
        <v>1984</v>
      </c>
      <c r="J948" s="199" t="s">
        <v>1851</v>
      </c>
      <c r="K948" s="203"/>
      <c r="L948" s="203">
        <v>2</v>
      </c>
    </row>
    <row r="949" spans="2:12">
      <c r="B949" s="199" t="s">
        <v>1808</v>
      </c>
      <c r="C949" s="199" t="s">
        <v>1807</v>
      </c>
      <c r="D949" s="199" t="s">
        <v>1828</v>
      </c>
      <c r="E949" s="199" t="s">
        <v>202</v>
      </c>
      <c r="F949" s="199" t="s">
        <v>1991</v>
      </c>
      <c r="G949" s="199" t="s">
        <v>1984</v>
      </c>
      <c r="H949" s="199" t="s">
        <v>1414</v>
      </c>
      <c r="I949" s="199" t="s">
        <v>1984</v>
      </c>
      <c r="J949" s="199" t="s">
        <v>1888</v>
      </c>
      <c r="K949" s="203"/>
      <c r="L949" s="203">
        <v>1</v>
      </c>
    </row>
    <row r="950" spans="2:12">
      <c r="B950" s="199" t="s">
        <v>1808</v>
      </c>
      <c r="C950" s="199" t="s">
        <v>1807</v>
      </c>
      <c r="D950" s="199" t="s">
        <v>1828</v>
      </c>
      <c r="E950" s="199" t="s">
        <v>202</v>
      </c>
      <c r="F950" s="199" t="s">
        <v>1991</v>
      </c>
      <c r="G950" s="199" t="s">
        <v>1984</v>
      </c>
      <c r="H950" s="199" t="s">
        <v>1414</v>
      </c>
      <c r="I950" s="199" t="s">
        <v>1984</v>
      </c>
      <c r="J950" s="199" t="s">
        <v>1867</v>
      </c>
      <c r="K950" s="203"/>
      <c r="L950" s="203">
        <v>2</v>
      </c>
    </row>
    <row r="951" spans="2:12">
      <c r="B951" s="199" t="s">
        <v>1808</v>
      </c>
      <c r="C951" s="199" t="s">
        <v>1807</v>
      </c>
      <c r="D951" s="199" t="s">
        <v>1828</v>
      </c>
      <c r="E951" s="199" t="s">
        <v>202</v>
      </c>
      <c r="F951" s="199" t="s">
        <v>1991</v>
      </c>
      <c r="G951" s="199" t="s">
        <v>1984</v>
      </c>
      <c r="H951" s="199" t="s">
        <v>1414</v>
      </c>
      <c r="I951" s="199" t="s">
        <v>1984</v>
      </c>
      <c r="J951" s="199" t="s">
        <v>1835</v>
      </c>
      <c r="K951" s="202">
        <v>0.02</v>
      </c>
      <c r="L951" s="203">
        <v>2</v>
      </c>
    </row>
    <row r="952" spans="2:12">
      <c r="B952" s="199" t="s">
        <v>1808</v>
      </c>
      <c r="C952" s="199" t="s">
        <v>1807</v>
      </c>
      <c r="D952" s="199" t="s">
        <v>1828</v>
      </c>
      <c r="E952" s="199" t="s">
        <v>202</v>
      </c>
      <c r="F952" s="199" t="s">
        <v>1991</v>
      </c>
      <c r="G952" s="199" t="s">
        <v>1984</v>
      </c>
      <c r="H952" s="199" t="s">
        <v>1414</v>
      </c>
      <c r="I952" s="199" t="s">
        <v>1984</v>
      </c>
      <c r="J952" s="199" t="s">
        <v>1892</v>
      </c>
      <c r="K952" s="202">
        <v>0.04</v>
      </c>
      <c r="L952" s="203">
        <v>3</v>
      </c>
    </row>
    <row r="953" spans="2:12">
      <c r="B953" s="199" t="s">
        <v>1808</v>
      </c>
      <c r="C953" s="199" t="s">
        <v>1807</v>
      </c>
      <c r="D953" s="199" t="s">
        <v>1828</v>
      </c>
      <c r="E953" s="199" t="s">
        <v>202</v>
      </c>
      <c r="F953" s="199" t="s">
        <v>1991</v>
      </c>
      <c r="G953" s="199" t="s">
        <v>1984</v>
      </c>
      <c r="H953" s="199" t="s">
        <v>1414</v>
      </c>
      <c r="I953" s="199" t="s">
        <v>1984</v>
      </c>
      <c r="J953" s="199" t="s">
        <v>1890</v>
      </c>
      <c r="K953" s="203"/>
      <c r="L953" s="203">
        <v>1</v>
      </c>
    </row>
    <row r="954" spans="2:12">
      <c r="B954" s="199" t="s">
        <v>1808</v>
      </c>
      <c r="C954" s="199" t="s">
        <v>1807</v>
      </c>
      <c r="D954" s="199" t="s">
        <v>1828</v>
      </c>
      <c r="E954" s="199" t="s">
        <v>202</v>
      </c>
      <c r="F954" s="199" t="s">
        <v>1271</v>
      </c>
      <c r="G954" s="199" t="s">
        <v>1272</v>
      </c>
      <c r="H954" s="199" t="s">
        <v>1014</v>
      </c>
      <c r="I954" s="199" t="s">
        <v>1518</v>
      </c>
      <c r="J954" s="199" t="s">
        <v>1851</v>
      </c>
      <c r="K954" s="203"/>
      <c r="L954" s="203">
        <v>1</v>
      </c>
    </row>
    <row r="955" spans="2:12">
      <c r="B955" s="199" t="s">
        <v>1808</v>
      </c>
      <c r="C955" s="199" t="s">
        <v>1807</v>
      </c>
      <c r="D955" s="199" t="s">
        <v>1828</v>
      </c>
      <c r="E955" s="199" t="s">
        <v>202</v>
      </c>
      <c r="F955" s="199" t="s">
        <v>1271</v>
      </c>
      <c r="G955" s="199" t="s">
        <v>1272</v>
      </c>
      <c r="H955" s="199" t="s">
        <v>1014</v>
      </c>
      <c r="I955" s="199" t="s">
        <v>1518</v>
      </c>
      <c r="J955" s="199" t="s">
        <v>1835</v>
      </c>
      <c r="K955" s="202">
        <v>0.01</v>
      </c>
      <c r="L955" s="203">
        <v>3</v>
      </c>
    </row>
    <row r="956" spans="2:12">
      <c r="B956" s="199" t="s">
        <v>1808</v>
      </c>
      <c r="C956" s="199" t="s">
        <v>1807</v>
      </c>
      <c r="D956" s="199" t="s">
        <v>1828</v>
      </c>
      <c r="E956" s="199" t="s">
        <v>202</v>
      </c>
      <c r="F956" s="199" t="s">
        <v>1271</v>
      </c>
      <c r="G956" s="199" t="s">
        <v>1272</v>
      </c>
      <c r="H956" s="199" t="s">
        <v>1016</v>
      </c>
      <c r="I956" s="199" t="s">
        <v>1273</v>
      </c>
      <c r="J956" s="199" t="s">
        <v>1851</v>
      </c>
      <c r="K956" s="203"/>
      <c r="L956" s="203">
        <v>2</v>
      </c>
    </row>
    <row r="957" spans="2:12">
      <c r="B957" s="199" t="s">
        <v>1808</v>
      </c>
      <c r="C957" s="199" t="s">
        <v>1807</v>
      </c>
      <c r="D957" s="199" t="s">
        <v>1828</v>
      </c>
      <c r="E957" s="199" t="s">
        <v>202</v>
      </c>
      <c r="F957" s="199" t="s">
        <v>1271</v>
      </c>
      <c r="G957" s="199" t="s">
        <v>1272</v>
      </c>
      <c r="H957" s="199" t="s">
        <v>1016</v>
      </c>
      <c r="I957" s="199" t="s">
        <v>1273</v>
      </c>
      <c r="J957" s="199" t="s">
        <v>1835</v>
      </c>
      <c r="K957" s="202">
        <v>0.04</v>
      </c>
      <c r="L957" s="203">
        <v>8</v>
      </c>
    </row>
    <row r="958" spans="2:12">
      <c r="B958" s="199" t="s">
        <v>1808</v>
      </c>
      <c r="C958" s="199" t="s">
        <v>1807</v>
      </c>
      <c r="D958" s="199" t="s">
        <v>1828</v>
      </c>
      <c r="E958" s="199" t="s">
        <v>202</v>
      </c>
      <c r="F958" s="199" t="s">
        <v>1271</v>
      </c>
      <c r="G958" s="199" t="s">
        <v>1272</v>
      </c>
      <c r="H958" s="199" t="s">
        <v>1017</v>
      </c>
      <c r="I958" s="199" t="s">
        <v>1272</v>
      </c>
      <c r="J958" s="199" t="s">
        <v>1851</v>
      </c>
      <c r="K958" s="203"/>
      <c r="L958" s="203">
        <v>1</v>
      </c>
    </row>
    <row r="959" spans="2:12">
      <c r="B959" s="199" t="s">
        <v>1808</v>
      </c>
      <c r="C959" s="199" t="s">
        <v>1807</v>
      </c>
      <c r="D959" s="199" t="s">
        <v>1828</v>
      </c>
      <c r="E959" s="199" t="s">
        <v>202</v>
      </c>
      <c r="F959" s="199" t="s">
        <v>1271</v>
      </c>
      <c r="G959" s="199" t="s">
        <v>1272</v>
      </c>
      <c r="H959" s="199" t="s">
        <v>1017</v>
      </c>
      <c r="I959" s="199" t="s">
        <v>1272</v>
      </c>
      <c r="J959" s="199" t="s">
        <v>1835</v>
      </c>
      <c r="K959" s="203"/>
      <c r="L959" s="203">
        <v>2</v>
      </c>
    </row>
    <row r="960" spans="2:12">
      <c r="B960" s="199" t="s">
        <v>1808</v>
      </c>
      <c r="C960" s="199" t="s">
        <v>1807</v>
      </c>
      <c r="D960" s="199" t="s">
        <v>1828</v>
      </c>
      <c r="E960" s="199" t="s">
        <v>202</v>
      </c>
      <c r="F960" s="199" t="s">
        <v>1271</v>
      </c>
      <c r="G960" s="199" t="s">
        <v>1272</v>
      </c>
      <c r="H960" s="199" t="s">
        <v>1406</v>
      </c>
      <c r="I960" s="199" t="s">
        <v>1992</v>
      </c>
      <c r="J960" s="199" t="s">
        <v>1851</v>
      </c>
      <c r="K960" s="203"/>
      <c r="L960" s="203">
        <v>1</v>
      </c>
    </row>
    <row r="961" spans="2:12">
      <c r="B961" s="199" t="s">
        <v>1808</v>
      </c>
      <c r="C961" s="199" t="s">
        <v>1807</v>
      </c>
      <c r="D961" s="199" t="s">
        <v>1828</v>
      </c>
      <c r="E961" s="199" t="s">
        <v>202</v>
      </c>
      <c r="F961" s="199" t="s">
        <v>1274</v>
      </c>
      <c r="G961" s="199" t="s">
        <v>1275</v>
      </c>
      <c r="H961" s="199" t="s">
        <v>1014</v>
      </c>
      <c r="I961" s="199" t="s">
        <v>1518</v>
      </c>
      <c r="J961" s="199" t="s">
        <v>1851</v>
      </c>
      <c r="K961" s="202">
        <v>0.01</v>
      </c>
      <c r="L961" s="203">
        <v>5</v>
      </c>
    </row>
    <row r="962" spans="2:12">
      <c r="B962" s="199" t="s">
        <v>1808</v>
      </c>
      <c r="C962" s="199" t="s">
        <v>1807</v>
      </c>
      <c r="D962" s="199" t="s">
        <v>1828</v>
      </c>
      <c r="E962" s="199" t="s">
        <v>202</v>
      </c>
      <c r="F962" s="199" t="s">
        <v>1274</v>
      </c>
      <c r="G962" s="199" t="s">
        <v>1275</v>
      </c>
      <c r="H962" s="199" t="s">
        <v>1014</v>
      </c>
      <c r="I962" s="199" t="s">
        <v>1518</v>
      </c>
      <c r="J962" s="199" t="s">
        <v>1835</v>
      </c>
      <c r="K962" s="202">
        <v>0.18</v>
      </c>
      <c r="L962" s="203">
        <v>34</v>
      </c>
    </row>
    <row r="963" spans="2:12">
      <c r="B963" s="199" t="s">
        <v>1808</v>
      </c>
      <c r="C963" s="199" t="s">
        <v>1807</v>
      </c>
      <c r="D963" s="199" t="s">
        <v>1828</v>
      </c>
      <c r="E963" s="199" t="s">
        <v>202</v>
      </c>
      <c r="F963" s="199" t="s">
        <v>1274</v>
      </c>
      <c r="G963" s="199" t="s">
        <v>1275</v>
      </c>
      <c r="H963" s="199" t="s">
        <v>1016</v>
      </c>
      <c r="I963" s="199" t="s">
        <v>1273</v>
      </c>
      <c r="J963" s="199" t="s">
        <v>1851</v>
      </c>
      <c r="K963" s="202">
        <v>0.01</v>
      </c>
      <c r="L963" s="203">
        <v>7</v>
      </c>
    </row>
    <row r="964" spans="2:12">
      <c r="B964" s="199" t="s">
        <v>1808</v>
      </c>
      <c r="C964" s="199" t="s">
        <v>1807</v>
      </c>
      <c r="D964" s="199" t="s">
        <v>1828</v>
      </c>
      <c r="E964" s="199" t="s">
        <v>202</v>
      </c>
      <c r="F964" s="199" t="s">
        <v>1274</v>
      </c>
      <c r="G964" s="199" t="s">
        <v>1275</v>
      </c>
      <c r="H964" s="199" t="s">
        <v>1016</v>
      </c>
      <c r="I964" s="199" t="s">
        <v>1273</v>
      </c>
      <c r="J964" s="199" t="s">
        <v>1888</v>
      </c>
      <c r="K964" s="203"/>
      <c r="L964" s="203">
        <v>3</v>
      </c>
    </row>
    <row r="965" spans="2:12">
      <c r="B965" s="199" t="s">
        <v>1808</v>
      </c>
      <c r="C965" s="199" t="s">
        <v>1807</v>
      </c>
      <c r="D965" s="199" t="s">
        <v>1828</v>
      </c>
      <c r="E965" s="199" t="s">
        <v>202</v>
      </c>
      <c r="F965" s="199" t="s">
        <v>1274</v>
      </c>
      <c r="G965" s="199" t="s">
        <v>1275</v>
      </c>
      <c r="H965" s="199" t="s">
        <v>1016</v>
      </c>
      <c r="I965" s="199" t="s">
        <v>1273</v>
      </c>
      <c r="J965" s="199" t="s">
        <v>1867</v>
      </c>
      <c r="K965" s="203"/>
      <c r="L965" s="203">
        <v>10</v>
      </c>
    </row>
    <row r="966" spans="2:12">
      <c r="B966" s="199" t="s">
        <v>1808</v>
      </c>
      <c r="C966" s="199" t="s">
        <v>1807</v>
      </c>
      <c r="D966" s="199" t="s">
        <v>1828</v>
      </c>
      <c r="E966" s="199" t="s">
        <v>202</v>
      </c>
      <c r="F966" s="199" t="s">
        <v>1274</v>
      </c>
      <c r="G966" s="199" t="s">
        <v>1275</v>
      </c>
      <c r="H966" s="199" t="s">
        <v>1016</v>
      </c>
      <c r="I966" s="199" t="s">
        <v>1273</v>
      </c>
      <c r="J966" s="199" t="s">
        <v>1839</v>
      </c>
      <c r="K966" s="203"/>
      <c r="L966" s="203">
        <v>1</v>
      </c>
    </row>
    <row r="967" spans="2:12">
      <c r="B967" s="199" t="s">
        <v>1808</v>
      </c>
      <c r="C967" s="199" t="s">
        <v>1807</v>
      </c>
      <c r="D967" s="199" t="s">
        <v>1828</v>
      </c>
      <c r="E967" s="199" t="s">
        <v>202</v>
      </c>
      <c r="F967" s="199" t="s">
        <v>1274</v>
      </c>
      <c r="G967" s="199" t="s">
        <v>1275</v>
      </c>
      <c r="H967" s="199" t="s">
        <v>1016</v>
      </c>
      <c r="I967" s="199" t="s">
        <v>1273</v>
      </c>
      <c r="J967" s="199" t="s">
        <v>1835</v>
      </c>
      <c r="K967" s="202">
        <v>0.12</v>
      </c>
      <c r="L967" s="203">
        <v>30</v>
      </c>
    </row>
    <row r="968" spans="2:12">
      <c r="B968" s="199" t="s">
        <v>1808</v>
      </c>
      <c r="C968" s="199" t="s">
        <v>1807</v>
      </c>
      <c r="D968" s="199" t="s">
        <v>1828</v>
      </c>
      <c r="E968" s="199" t="s">
        <v>202</v>
      </c>
      <c r="F968" s="199" t="s">
        <v>1274</v>
      </c>
      <c r="G968" s="199" t="s">
        <v>1275</v>
      </c>
      <c r="H968" s="199" t="s">
        <v>1016</v>
      </c>
      <c r="I968" s="199" t="s">
        <v>1273</v>
      </c>
      <c r="J968" s="199" t="s">
        <v>1892</v>
      </c>
      <c r="K968" s="203"/>
      <c r="L968" s="203">
        <v>1</v>
      </c>
    </row>
    <row r="969" spans="2:12">
      <c r="B969" s="199" t="s">
        <v>1808</v>
      </c>
      <c r="C969" s="199" t="s">
        <v>1807</v>
      </c>
      <c r="D969" s="199" t="s">
        <v>1828</v>
      </c>
      <c r="E969" s="199" t="s">
        <v>202</v>
      </c>
      <c r="F969" s="199" t="s">
        <v>1274</v>
      </c>
      <c r="G969" s="199" t="s">
        <v>1275</v>
      </c>
      <c r="H969" s="199" t="s">
        <v>1008</v>
      </c>
      <c r="I969" s="199" t="s">
        <v>1276</v>
      </c>
      <c r="J969" s="199" t="s">
        <v>1851</v>
      </c>
      <c r="K969" s="203"/>
      <c r="L969" s="203">
        <v>2</v>
      </c>
    </row>
    <row r="970" spans="2:12">
      <c r="B970" s="199" t="s">
        <v>1808</v>
      </c>
      <c r="C970" s="199" t="s">
        <v>1807</v>
      </c>
      <c r="D970" s="199" t="s">
        <v>1828</v>
      </c>
      <c r="E970" s="199" t="s">
        <v>202</v>
      </c>
      <c r="F970" s="199" t="s">
        <v>1274</v>
      </c>
      <c r="G970" s="199" t="s">
        <v>1275</v>
      </c>
      <c r="H970" s="199" t="s">
        <v>1008</v>
      </c>
      <c r="I970" s="199" t="s">
        <v>1276</v>
      </c>
      <c r="J970" s="199" t="s">
        <v>1835</v>
      </c>
      <c r="K970" s="202">
        <v>7.0000000000000007E-2</v>
      </c>
      <c r="L970" s="203">
        <v>11</v>
      </c>
    </row>
    <row r="971" spans="2:12">
      <c r="B971" s="199" t="s">
        <v>1808</v>
      </c>
      <c r="C971" s="199" t="s">
        <v>1807</v>
      </c>
      <c r="D971" s="199" t="s">
        <v>1828</v>
      </c>
      <c r="E971" s="199" t="s">
        <v>202</v>
      </c>
      <c r="F971" s="199" t="s">
        <v>1274</v>
      </c>
      <c r="G971" s="199" t="s">
        <v>1275</v>
      </c>
      <c r="H971" s="199" t="s">
        <v>995</v>
      </c>
      <c r="I971" s="199" t="s">
        <v>1280</v>
      </c>
      <c r="J971" s="199" t="s">
        <v>1851</v>
      </c>
      <c r="K971" s="203"/>
      <c r="L971" s="203">
        <v>4</v>
      </c>
    </row>
    <row r="972" spans="2:12">
      <c r="B972" s="199" t="s">
        <v>1808</v>
      </c>
      <c r="C972" s="199" t="s">
        <v>1807</v>
      </c>
      <c r="D972" s="199" t="s">
        <v>1828</v>
      </c>
      <c r="E972" s="199" t="s">
        <v>202</v>
      </c>
      <c r="F972" s="199" t="s">
        <v>1274</v>
      </c>
      <c r="G972" s="199" t="s">
        <v>1275</v>
      </c>
      <c r="H972" s="199" t="s">
        <v>995</v>
      </c>
      <c r="I972" s="199" t="s">
        <v>1280</v>
      </c>
      <c r="J972" s="199" t="s">
        <v>1835</v>
      </c>
      <c r="K972" s="202">
        <v>0.11</v>
      </c>
      <c r="L972" s="203">
        <v>26</v>
      </c>
    </row>
    <row r="973" spans="2:12">
      <c r="B973" s="199" t="s">
        <v>1808</v>
      </c>
      <c r="C973" s="199" t="s">
        <v>1807</v>
      </c>
      <c r="D973" s="199" t="s">
        <v>1828</v>
      </c>
      <c r="E973" s="199" t="s">
        <v>202</v>
      </c>
      <c r="F973" s="199" t="s">
        <v>1274</v>
      </c>
      <c r="G973" s="199" t="s">
        <v>1275</v>
      </c>
      <c r="H973" s="199" t="s">
        <v>1000</v>
      </c>
      <c r="I973" s="199" t="s">
        <v>1993</v>
      </c>
      <c r="J973" s="199" t="s">
        <v>1851</v>
      </c>
      <c r="K973" s="202">
        <v>0.01</v>
      </c>
      <c r="L973" s="203">
        <v>5</v>
      </c>
    </row>
    <row r="974" spans="2:12">
      <c r="B974" s="199" t="s">
        <v>1808</v>
      </c>
      <c r="C974" s="199" t="s">
        <v>1807</v>
      </c>
      <c r="D974" s="199" t="s">
        <v>1828</v>
      </c>
      <c r="E974" s="199" t="s">
        <v>202</v>
      </c>
      <c r="F974" s="199" t="s">
        <v>1274</v>
      </c>
      <c r="G974" s="199" t="s">
        <v>1275</v>
      </c>
      <c r="H974" s="199" t="s">
        <v>1000</v>
      </c>
      <c r="I974" s="199" t="s">
        <v>1993</v>
      </c>
      <c r="J974" s="199" t="s">
        <v>1849</v>
      </c>
      <c r="K974" s="203"/>
      <c r="L974" s="203">
        <v>1</v>
      </c>
    </row>
    <row r="975" spans="2:12">
      <c r="B975" s="199" t="s">
        <v>1808</v>
      </c>
      <c r="C975" s="199" t="s">
        <v>1807</v>
      </c>
      <c r="D975" s="199" t="s">
        <v>1828</v>
      </c>
      <c r="E975" s="199" t="s">
        <v>202</v>
      </c>
      <c r="F975" s="199" t="s">
        <v>1274</v>
      </c>
      <c r="G975" s="199" t="s">
        <v>1275</v>
      </c>
      <c r="H975" s="199" t="s">
        <v>1000</v>
      </c>
      <c r="I975" s="199" t="s">
        <v>1993</v>
      </c>
      <c r="J975" s="199" t="s">
        <v>1835</v>
      </c>
      <c r="K975" s="202">
        <v>0.09</v>
      </c>
      <c r="L975" s="203">
        <v>16</v>
      </c>
    </row>
    <row r="976" spans="2:12">
      <c r="B976" s="199" t="s">
        <v>1808</v>
      </c>
      <c r="C976" s="199" t="s">
        <v>1807</v>
      </c>
      <c r="D976" s="199" t="s">
        <v>1828</v>
      </c>
      <c r="E976" s="199" t="s">
        <v>202</v>
      </c>
      <c r="F976" s="199" t="s">
        <v>1274</v>
      </c>
      <c r="G976" s="199" t="s">
        <v>1275</v>
      </c>
      <c r="H976" s="199" t="s">
        <v>1004</v>
      </c>
      <c r="I976" s="199" t="s">
        <v>1277</v>
      </c>
      <c r="J976" s="199" t="s">
        <v>1839</v>
      </c>
      <c r="K976" s="203"/>
      <c r="L976" s="203">
        <v>2</v>
      </c>
    </row>
    <row r="977" spans="2:12">
      <c r="B977" s="199" t="s">
        <v>1808</v>
      </c>
      <c r="C977" s="199" t="s">
        <v>1807</v>
      </c>
      <c r="D977" s="199" t="s">
        <v>1828</v>
      </c>
      <c r="E977" s="199" t="s">
        <v>202</v>
      </c>
      <c r="F977" s="199" t="s">
        <v>1274</v>
      </c>
      <c r="G977" s="199" t="s">
        <v>1275</v>
      </c>
      <c r="H977" s="199" t="s">
        <v>1004</v>
      </c>
      <c r="I977" s="199" t="s">
        <v>1277</v>
      </c>
      <c r="J977" s="199" t="s">
        <v>1835</v>
      </c>
      <c r="K977" s="202">
        <v>0.05</v>
      </c>
      <c r="L977" s="203">
        <v>6</v>
      </c>
    </row>
    <row r="978" spans="2:12">
      <c r="B978" s="199" t="s">
        <v>1808</v>
      </c>
      <c r="C978" s="199" t="s">
        <v>1807</v>
      </c>
      <c r="D978" s="199" t="s">
        <v>1828</v>
      </c>
      <c r="E978" s="199" t="s">
        <v>202</v>
      </c>
      <c r="F978" s="199" t="s">
        <v>1274</v>
      </c>
      <c r="G978" s="199" t="s">
        <v>1275</v>
      </c>
      <c r="H978" s="199" t="s">
        <v>1006</v>
      </c>
      <c r="I978" s="199" t="s">
        <v>1278</v>
      </c>
      <c r="J978" s="199" t="s">
        <v>1851</v>
      </c>
      <c r="K978" s="203"/>
      <c r="L978" s="203">
        <v>2</v>
      </c>
    </row>
    <row r="979" spans="2:12">
      <c r="B979" s="199" t="s">
        <v>1808</v>
      </c>
      <c r="C979" s="199" t="s">
        <v>1807</v>
      </c>
      <c r="D979" s="199" t="s">
        <v>1828</v>
      </c>
      <c r="E979" s="199" t="s">
        <v>202</v>
      </c>
      <c r="F979" s="199" t="s">
        <v>1274</v>
      </c>
      <c r="G979" s="199" t="s">
        <v>1275</v>
      </c>
      <c r="H979" s="199" t="s">
        <v>1006</v>
      </c>
      <c r="I979" s="199" t="s">
        <v>1278</v>
      </c>
      <c r="J979" s="199" t="s">
        <v>1835</v>
      </c>
      <c r="K979" s="202">
        <v>0.04</v>
      </c>
      <c r="L979" s="203">
        <v>7</v>
      </c>
    </row>
    <row r="980" spans="2:12">
      <c r="B980" s="199" t="s">
        <v>1808</v>
      </c>
      <c r="C980" s="199" t="s">
        <v>1807</v>
      </c>
      <c r="D980" s="199" t="s">
        <v>1828</v>
      </c>
      <c r="E980" s="199" t="s">
        <v>202</v>
      </c>
      <c r="F980" s="199" t="s">
        <v>1274</v>
      </c>
      <c r="G980" s="199" t="s">
        <v>1275</v>
      </c>
      <c r="H980" s="199" t="s">
        <v>998</v>
      </c>
      <c r="I980" s="199" t="s">
        <v>1994</v>
      </c>
      <c r="J980" s="199" t="s">
        <v>1851</v>
      </c>
      <c r="K980" s="203"/>
      <c r="L980" s="203">
        <v>1</v>
      </c>
    </row>
    <row r="981" spans="2:12">
      <c r="B981" s="199" t="s">
        <v>1808</v>
      </c>
      <c r="C981" s="199" t="s">
        <v>1807</v>
      </c>
      <c r="D981" s="199" t="s">
        <v>1828</v>
      </c>
      <c r="E981" s="199" t="s">
        <v>202</v>
      </c>
      <c r="F981" s="199" t="s">
        <v>1274</v>
      </c>
      <c r="G981" s="199" t="s">
        <v>1275</v>
      </c>
      <c r="H981" s="199" t="s">
        <v>998</v>
      </c>
      <c r="I981" s="199" t="s">
        <v>1994</v>
      </c>
      <c r="J981" s="199" t="s">
        <v>1835</v>
      </c>
      <c r="K981" s="202">
        <v>0.01</v>
      </c>
      <c r="L981" s="203">
        <v>1</v>
      </c>
    </row>
    <row r="982" spans="2:12">
      <c r="B982" s="199" t="s">
        <v>1808</v>
      </c>
      <c r="C982" s="199" t="s">
        <v>1807</v>
      </c>
      <c r="D982" s="199" t="s">
        <v>1828</v>
      </c>
      <c r="E982" s="199" t="s">
        <v>202</v>
      </c>
      <c r="F982" s="199" t="s">
        <v>1274</v>
      </c>
      <c r="G982" s="199" t="s">
        <v>1275</v>
      </c>
      <c r="H982" s="199" t="s">
        <v>1002</v>
      </c>
      <c r="I982" s="199" t="s">
        <v>1675</v>
      </c>
      <c r="J982" s="199" t="s">
        <v>1851</v>
      </c>
      <c r="K982" s="203"/>
      <c r="L982" s="203">
        <v>1</v>
      </c>
    </row>
    <row r="983" spans="2:12">
      <c r="B983" s="199" t="s">
        <v>1808</v>
      </c>
      <c r="C983" s="199" t="s">
        <v>1807</v>
      </c>
      <c r="D983" s="199" t="s">
        <v>1828</v>
      </c>
      <c r="E983" s="199" t="s">
        <v>202</v>
      </c>
      <c r="F983" s="199" t="s">
        <v>1274</v>
      </c>
      <c r="G983" s="199" t="s">
        <v>1275</v>
      </c>
      <c r="H983" s="199" t="s">
        <v>1002</v>
      </c>
      <c r="I983" s="199" t="s">
        <v>1675</v>
      </c>
      <c r="J983" s="199" t="s">
        <v>1835</v>
      </c>
      <c r="K983" s="202">
        <v>0.02</v>
      </c>
      <c r="L983" s="203">
        <v>4</v>
      </c>
    </row>
    <row r="984" spans="2:12">
      <c r="B984" s="199" t="s">
        <v>1808</v>
      </c>
      <c r="C984" s="199" t="s">
        <v>1807</v>
      </c>
      <c r="D984" s="199" t="s">
        <v>1828</v>
      </c>
      <c r="E984" s="199" t="s">
        <v>202</v>
      </c>
      <c r="F984" s="199" t="s">
        <v>1274</v>
      </c>
      <c r="G984" s="199" t="s">
        <v>1275</v>
      </c>
      <c r="H984" s="199" t="s">
        <v>1010</v>
      </c>
      <c r="I984" s="199" t="s">
        <v>1995</v>
      </c>
      <c r="J984" s="199" t="s">
        <v>1851</v>
      </c>
      <c r="K984" s="203"/>
      <c r="L984" s="203">
        <v>1</v>
      </c>
    </row>
    <row r="985" spans="2:12">
      <c r="B985" s="199" t="s">
        <v>1808</v>
      </c>
      <c r="C985" s="199" t="s">
        <v>1807</v>
      </c>
      <c r="D985" s="199" t="s">
        <v>1828</v>
      </c>
      <c r="E985" s="199" t="s">
        <v>202</v>
      </c>
      <c r="F985" s="199" t="s">
        <v>1274</v>
      </c>
      <c r="G985" s="199" t="s">
        <v>1275</v>
      </c>
      <c r="H985" s="199" t="s">
        <v>1010</v>
      </c>
      <c r="I985" s="199" t="s">
        <v>1995</v>
      </c>
      <c r="J985" s="199" t="s">
        <v>1839</v>
      </c>
      <c r="K985" s="203"/>
      <c r="L985" s="203">
        <v>12</v>
      </c>
    </row>
    <row r="986" spans="2:12">
      <c r="B986" s="199" t="s">
        <v>1808</v>
      </c>
      <c r="C986" s="199" t="s">
        <v>1807</v>
      </c>
      <c r="D986" s="199" t="s">
        <v>1828</v>
      </c>
      <c r="E986" s="199" t="s">
        <v>202</v>
      </c>
      <c r="F986" s="199" t="s">
        <v>1274</v>
      </c>
      <c r="G986" s="199" t="s">
        <v>1275</v>
      </c>
      <c r="H986" s="199" t="s">
        <v>1010</v>
      </c>
      <c r="I986" s="199" t="s">
        <v>1995</v>
      </c>
      <c r="J986" s="199" t="s">
        <v>1835</v>
      </c>
      <c r="K986" s="202">
        <v>0.01</v>
      </c>
      <c r="L986" s="203">
        <v>2</v>
      </c>
    </row>
    <row r="987" spans="2:12">
      <c r="B987" s="199" t="s">
        <v>1808</v>
      </c>
      <c r="C987" s="199" t="s">
        <v>1807</v>
      </c>
      <c r="D987" s="199" t="s">
        <v>1828</v>
      </c>
      <c r="E987" s="199" t="s">
        <v>202</v>
      </c>
      <c r="F987" s="199" t="s">
        <v>1996</v>
      </c>
      <c r="G987" s="199" t="s">
        <v>1275</v>
      </c>
      <c r="H987" s="199" t="s">
        <v>1014</v>
      </c>
      <c r="I987" s="199" t="s">
        <v>1518</v>
      </c>
      <c r="J987" s="199" t="s">
        <v>1840</v>
      </c>
      <c r="K987" s="203"/>
      <c r="L987" s="203">
        <v>5</v>
      </c>
    </row>
    <row r="988" spans="2:12">
      <c r="B988" s="199" t="s">
        <v>1808</v>
      </c>
      <c r="C988" s="199" t="s">
        <v>1807</v>
      </c>
      <c r="D988" s="199" t="s">
        <v>1828</v>
      </c>
      <c r="E988" s="199" t="s">
        <v>202</v>
      </c>
      <c r="F988" s="199" t="s">
        <v>1996</v>
      </c>
      <c r="G988" s="199" t="s">
        <v>1275</v>
      </c>
      <c r="H988" s="199" t="s">
        <v>1016</v>
      </c>
      <c r="I988" s="199" t="s">
        <v>1273</v>
      </c>
      <c r="J988" s="199" t="s">
        <v>1835</v>
      </c>
      <c r="K988" s="202">
        <v>0.01</v>
      </c>
      <c r="L988" s="203">
        <v>1</v>
      </c>
    </row>
    <row r="989" spans="2:12">
      <c r="B989" s="199" t="s">
        <v>1808</v>
      </c>
      <c r="C989" s="199" t="s">
        <v>1807</v>
      </c>
      <c r="D989" s="199" t="s">
        <v>1828</v>
      </c>
      <c r="E989" s="199" t="s">
        <v>202</v>
      </c>
      <c r="F989" s="199" t="s">
        <v>1996</v>
      </c>
      <c r="G989" s="199" t="s">
        <v>1275</v>
      </c>
      <c r="H989" s="199" t="s">
        <v>1008</v>
      </c>
      <c r="I989" s="199" t="s">
        <v>1276</v>
      </c>
      <c r="J989" s="199" t="s">
        <v>1835</v>
      </c>
      <c r="K989" s="202">
        <v>0.01</v>
      </c>
      <c r="L989" s="203">
        <v>1</v>
      </c>
    </row>
    <row r="990" spans="2:12">
      <c r="B990" s="199" t="s">
        <v>1808</v>
      </c>
      <c r="C990" s="199" t="s">
        <v>1807</v>
      </c>
      <c r="D990" s="199" t="s">
        <v>1828</v>
      </c>
      <c r="E990" s="199" t="s">
        <v>202</v>
      </c>
      <c r="F990" s="199" t="s">
        <v>1996</v>
      </c>
      <c r="G990" s="199" t="s">
        <v>1275</v>
      </c>
      <c r="H990" s="199" t="s">
        <v>995</v>
      </c>
      <c r="I990" s="199" t="s">
        <v>1280</v>
      </c>
      <c r="J990" s="199" t="s">
        <v>1835</v>
      </c>
      <c r="K990" s="202">
        <v>0.09</v>
      </c>
      <c r="L990" s="203">
        <v>11</v>
      </c>
    </row>
    <row r="991" spans="2:12">
      <c r="B991" s="199" t="s">
        <v>1808</v>
      </c>
      <c r="C991" s="199" t="s">
        <v>1807</v>
      </c>
      <c r="D991" s="199" t="s">
        <v>1828</v>
      </c>
      <c r="E991" s="199" t="s">
        <v>202</v>
      </c>
      <c r="F991" s="199" t="s">
        <v>1996</v>
      </c>
      <c r="G991" s="199" t="s">
        <v>1275</v>
      </c>
      <c r="H991" s="199" t="s">
        <v>1004</v>
      </c>
      <c r="I991" s="199" t="s">
        <v>1277</v>
      </c>
      <c r="J991" s="199" t="s">
        <v>1835</v>
      </c>
      <c r="K991" s="202">
        <v>0.02</v>
      </c>
      <c r="L991" s="203">
        <v>2</v>
      </c>
    </row>
    <row r="992" spans="2:12">
      <c r="B992" s="199" t="s">
        <v>1808</v>
      </c>
      <c r="C992" s="199" t="s">
        <v>1807</v>
      </c>
      <c r="D992" s="199" t="s">
        <v>1828</v>
      </c>
      <c r="E992" s="199" t="s">
        <v>202</v>
      </c>
      <c r="F992" s="199" t="s">
        <v>1996</v>
      </c>
      <c r="G992" s="199" t="s">
        <v>1275</v>
      </c>
      <c r="H992" s="199" t="s">
        <v>1006</v>
      </c>
      <c r="I992" s="199" t="s">
        <v>1278</v>
      </c>
      <c r="J992" s="199" t="s">
        <v>1835</v>
      </c>
      <c r="K992" s="202">
        <v>0.03</v>
      </c>
      <c r="L992" s="203">
        <v>3</v>
      </c>
    </row>
    <row r="993" spans="2:12">
      <c r="B993" s="199" t="s">
        <v>1808</v>
      </c>
      <c r="C993" s="199" t="s">
        <v>1807</v>
      </c>
      <c r="D993" s="199" t="s">
        <v>1828</v>
      </c>
      <c r="E993" s="199" t="s">
        <v>202</v>
      </c>
      <c r="F993" s="199" t="s">
        <v>1996</v>
      </c>
      <c r="G993" s="199" t="s">
        <v>1275</v>
      </c>
      <c r="H993" s="199" t="s">
        <v>1006</v>
      </c>
      <c r="I993" s="199" t="s">
        <v>1278</v>
      </c>
      <c r="J993" s="199" t="s">
        <v>1840</v>
      </c>
      <c r="K993" s="203"/>
      <c r="L993" s="203">
        <v>3</v>
      </c>
    </row>
    <row r="994" spans="2:12">
      <c r="B994" s="199" t="s">
        <v>1808</v>
      </c>
      <c r="C994" s="199" t="s">
        <v>1807</v>
      </c>
      <c r="D994" s="199" t="s">
        <v>1828</v>
      </c>
      <c r="E994" s="199" t="s">
        <v>202</v>
      </c>
      <c r="F994" s="199" t="s">
        <v>1996</v>
      </c>
      <c r="G994" s="199" t="s">
        <v>1275</v>
      </c>
      <c r="H994" s="199" t="s">
        <v>998</v>
      </c>
      <c r="I994" s="199" t="s">
        <v>1994</v>
      </c>
      <c r="J994" s="199" t="s">
        <v>1835</v>
      </c>
      <c r="K994" s="202">
        <v>0.03</v>
      </c>
      <c r="L994" s="203">
        <v>3</v>
      </c>
    </row>
    <row r="995" spans="2:12">
      <c r="B995" s="199" t="s">
        <v>1808</v>
      </c>
      <c r="C995" s="199" t="s">
        <v>1807</v>
      </c>
      <c r="D995" s="199" t="s">
        <v>1828</v>
      </c>
      <c r="E995" s="199" t="s">
        <v>202</v>
      </c>
      <c r="F995" s="199" t="s">
        <v>1997</v>
      </c>
      <c r="G995" s="199" t="s">
        <v>1272</v>
      </c>
      <c r="H995" s="199" t="s">
        <v>1014</v>
      </c>
      <c r="I995" s="199" t="s">
        <v>1518</v>
      </c>
      <c r="J995" s="199" t="s">
        <v>1840</v>
      </c>
      <c r="K995" s="203"/>
      <c r="L995" s="203">
        <v>2</v>
      </c>
    </row>
    <row r="996" spans="2:12">
      <c r="B996" s="199" t="s">
        <v>1808</v>
      </c>
      <c r="C996" s="199" t="s">
        <v>1807</v>
      </c>
      <c r="D996" s="199" t="s">
        <v>1828</v>
      </c>
      <c r="E996" s="199" t="s">
        <v>202</v>
      </c>
      <c r="F996" s="199" t="s">
        <v>1997</v>
      </c>
      <c r="G996" s="199" t="s">
        <v>1272</v>
      </c>
      <c r="H996" s="199" t="s">
        <v>1016</v>
      </c>
      <c r="I996" s="199" t="s">
        <v>1273</v>
      </c>
      <c r="J996" s="199" t="s">
        <v>1840</v>
      </c>
      <c r="K996" s="203"/>
      <c r="L996" s="203">
        <v>1</v>
      </c>
    </row>
    <row r="997" spans="2:12">
      <c r="B997" s="199" t="s">
        <v>1808</v>
      </c>
      <c r="C997" s="199" t="s">
        <v>1807</v>
      </c>
      <c r="D997" s="199" t="s">
        <v>1828</v>
      </c>
      <c r="E997" s="199" t="s">
        <v>202</v>
      </c>
      <c r="F997" s="199" t="s">
        <v>1997</v>
      </c>
      <c r="G997" s="199" t="s">
        <v>1272</v>
      </c>
      <c r="H997" s="199" t="s">
        <v>1017</v>
      </c>
      <c r="I997" s="199" t="s">
        <v>1272</v>
      </c>
      <c r="J997" s="199" t="s">
        <v>1835</v>
      </c>
      <c r="K997" s="202">
        <v>0.02</v>
      </c>
      <c r="L997" s="203">
        <v>3</v>
      </c>
    </row>
    <row r="998" spans="2:12">
      <c r="B998" s="199" t="s">
        <v>1808</v>
      </c>
      <c r="C998" s="199" t="s">
        <v>1807</v>
      </c>
      <c r="D998" s="199" t="s">
        <v>1828</v>
      </c>
      <c r="E998" s="199" t="s">
        <v>202</v>
      </c>
      <c r="F998" s="199" t="s">
        <v>1279</v>
      </c>
      <c r="G998" s="199" t="s">
        <v>1280</v>
      </c>
      <c r="H998" s="199" t="s">
        <v>995</v>
      </c>
      <c r="I998" s="199" t="s">
        <v>1280</v>
      </c>
      <c r="J998" s="199" t="s">
        <v>1851</v>
      </c>
      <c r="K998" s="203"/>
      <c r="L998" s="203">
        <v>2</v>
      </c>
    </row>
    <row r="999" spans="2:12">
      <c r="B999" s="199" t="s">
        <v>1808</v>
      </c>
      <c r="C999" s="199" t="s">
        <v>1807</v>
      </c>
      <c r="D999" s="199" t="s">
        <v>1828</v>
      </c>
      <c r="E999" s="199" t="s">
        <v>202</v>
      </c>
      <c r="F999" s="199" t="s">
        <v>1279</v>
      </c>
      <c r="G999" s="199" t="s">
        <v>1280</v>
      </c>
      <c r="H999" s="199" t="s">
        <v>995</v>
      </c>
      <c r="I999" s="199" t="s">
        <v>1280</v>
      </c>
      <c r="J999" s="199" t="s">
        <v>1835</v>
      </c>
      <c r="K999" s="202">
        <v>0.02</v>
      </c>
      <c r="L999" s="203">
        <v>1</v>
      </c>
    </row>
    <row r="1000" spans="2:12">
      <c r="B1000" s="199" t="s">
        <v>1808</v>
      </c>
      <c r="C1000" s="199" t="s">
        <v>1807</v>
      </c>
      <c r="D1000" s="199" t="s">
        <v>1828</v>
      </c>
      <c r="E1000" s="199" t="s">
        <v>202</v>
      </c>
      <c r="F1000" s="199" t="s">
        <v>1279</v>
      </c>
      <c r="G1000" s="199" t="s">
        <v>1280</v>
      </c>
      <c r="H1000" s="199" t="s">
        <v>995</v>
      </c>
      <c r="I1000" s="199" t="s">
        <v>1280</v>
      </c>
      <c r="J1000" s="199" t="s">
        <v>1892</v>
      </c>
      <c r="K1000" s="202">
        <v>0.01</v>
      </c>
      <c r="L1000" s="203">
        <v>2</v>
      </c>
    </row>
    <row r="1001" spans="2:12">
      <c r="B1001" s="199" t="s">
        <v>1808</v>
      </c>
      <c r="C1001" s="199" t="s">
        <v>1807</v>
      </c>
      <c r="D1001" s="199" t="s">
        <v>1828</v>
      </c>
      <c r="E1001" s="199" t="s">
        <v>202</v>
      </c>
      <c r="F1001" s="199" t="s">
        <v>1998</v>
      </c>
      <c r="G1001" s="199" t="s">
        <v>1280</v>
      </c>
      <c r="H1001" s="199" t="s">
        <v>995</v>
      </c>
      <c r="I1001" s="199" t="s">
        <v>1280</v>
      </c>
      <c r="J1001" s="199" t="s">
        <v>1839</v>
      </c>
      <c r="K1001" s="203"/>
      <c r="L1001" s="203">
        <v>1</v>
      </c>
    </row>
    <row r="1002" spans="2:12">
      <c r="B1002" s="199" t="s">
        <v>1808</v>
      </c>
      <c r="C1002" s="199" t="s">
        <v>1807</v>
      </c>
      <c r="D1002" s="199" t="s">
        <v>1828</v>
      </c>
      <c r="E1002" s="199" t="s">
        <v>1281</v>
      </c>
      <c r="F1002" s="199" t="s">
        <v>1282</v>
      </c>
      <c r="G1002" s="199" t="s">
        <v>1283</v>
      </c>
      <c r="H1002" s="199" t="s">
        <v>931</v>
      </c>
      <c r="I1002" s="199" t="s">
        <v>1999</v>
      </c>
      <c r="J1002" s="199" t="s">
        <v>1851</v>
      </c>
      <c r="K1002" s="202">
        <v>0.05</v>
      </c>
      <c r="L1002" s="203">
        <v>37</v>
      </c>
    </row>
    <row r="1003" spans="2:12">
      <c r="B1003" s="199" t="s">
        <v>1808</v>
      </c>
      <c r="C1003" s="199" t="s">
        <v>1807</v>
      </c>
      <c r="D1003" s="199" t="s">
        <v>1828</v>
      </c>
      <c r="E1003" s="199" t="s">
        <v>1281</v>
      </c>
      <c r="F1003" s="199" t="s">
        <v>1282</v>
      </c>
      <c r="G1003" s="199" t="s">
        <v>1283</v>
      </c>
      <c r="H1003" s="199" t="s">
        <v>931</v>
      </c>
      <c r="I1003" s="199" t="s">
        <v>1999</v>
      </c>
      <c r="J1003" s="199" t="s">
        <v>1849</v>
      </c>
      <c r="K1003" s="203"/>
      <c r="L1003" s="203">
        <v>1</v>
      </c>
    </row>
    <row r="1004" spans="2:12">
      <c r="B1004" s="199" t="s">
        <v>1808</v>
      </c>
      <c r="C1004" s="199" t="s">
        <v>1807</v>
      </c>
      <c r="D1004" s="199" t="s">
        <v>1828</v>
      </c>
      <c r="E1004" s="199" t="s">
        <v>1281</v>
      </c>
      <c r="F1004" s="199" t="s">
        <v>1282</v>
      </c>
      <c r="G1004" s="199" t="s">
        <v>1283</v>
      </c>
      <c r="H1004" s="199" t="s">
        <v>931</v>
      </c>
      <c r="I1004" s="199" t="s">
        <v>1999</v>
      </c>
      <c r="J1004" s="199" t="s">
        <v>1835</v>
      </c>
      <c r="K1004" s="202">
        <v>1.35</v>
      </c>
      <c r="L1004" s="203">
        <v>285</v>
      </c>
    </row>
    <row r="1005" spans="2:12">
      <c r="B1005" s="199" t="s">
        <v>1808</v>
      </c>
      <c r="C1005" s="199" t="s">
        <v>1807</v>
      </c>
      <c r="D1005" s="199" t="s">
        <v>1828</v>
      </c>
      <c r="E1005" s="199" t="s">
        <v>1281</v>
      </c>
      <c r="F1005" s="199" t="s">
        <v>1282</v>
      </c>
      <c r="G1005" s="199" t="s">
        <v>1283</v>
      </c>
      <c r="H1005" s="199" t="s">
        <v>931</v>
      </c>
      <c r="I1005" s="199" t="s">
        <v>1999</v>
      </c>
      <c r="J1005" s="199" t="s">
        <v>1840</v>
      </c>
      <c r="K1005" s="203"/>
      <c r="L1005" s="203">
        <v>4</v>
      </c>
    </row>
    <row r="1006" spans="2:12">
      <c r="B1006" s="199" t="s">
        <v>1808</v>
      </c>
      <c r="C1006" s="199" t="s">
        <v>1807</v>
      </c>
      <c r="D1006" s="199" t="s">
        <v>1828</v>
      </c>
      <c r="E1006" s="199" t="s">
        <v>1281</v>
      </c>
      <c r="F1006" s="199" t="s">
        <v>1282</v>
      </c>
      <c r="G1006" s="199" t="s">
        <v>1283</v>
      </c>
      <c r="H1006" s="199" t="s">
        <v>926</v>
      </c>
      <c r="I1006" s="199" t="s">
        <v>1511</v>
      </c>
      <c r="J1006" s="199" t="s">
        <v>1851</v>
      </c>
      <c r="K1006" s="203"/>
      <c r="L1006" s="203">
        <v>1</v>
      </c>
    </row>
    <row r="1007" spans="2:12">
      <c r="B1007" s="199" t="s">
        <v>1808</v>
      </c>
      <c r="C1007" s="199" t="s">
        <v>1807</v>
      </c>
      <c r="D1007" s="199" t="s">
        <v>1828</v>
      </c>
      <c r="E1007" s="199" t="s">
        <v>1281</v>
      </c>
      <c r="F1007" s="199" t="s">
        <v>1282</v>
      </c>
      <c r="G1007" s="199" t="s">
        <v>1283</v>
      </c>
      <c r="H1007" s="199" t="s">
        <v>926</v>
      </c>
      <c r="I1007" s="199" t="s">
        <v>1511</v>
      </c>
      <c r="J1007" s="199" t="s">
        <v>1835</v>
      </c>
      <c r="K1007" s="202">
        <v>0.24</v>
      </c>
      <c r="L1007" s="203">
        <v>38</v>
      </c>
    </row>
    <row r="1008" spans="2:12">
      <c r="B1008" s="199" t="s">
        <v>1808</v>
      </c>
      <c r="C1008" s="199" t="s">
        <v>1807</v>
      </c>
      <c r="D1008" s="199" t="s">
        <v>1828</v>
      </c>
      <c r="E1008" s="199" t="s">
        <v>1281</v>
      </c>
      <c r="F1008" s="199" t="s">
        <v>1282</v>
      </c>
      <c r="G1008" s="199" t="s">
        <v>1283</v>
      </c>
      <c r="H1008" s="199" t="s">
        <v>926</v>
      </c>
      <c r="I1008" s="199" t="s">
        <v>1511</v>
      </c>
      <c r="J1008" s="199" t="s">
        <v>1840</v>
      </c>
      <c r="K1008" s="203"/>
      <c r="L1008" s="203">
        <v>2</v>
      </c>
    </row>
    <row r="1009" spans="2:12">
      <c r="B1009" s="199" t="s">
        <v>1808</v>
      </c>
      <c r="C1009" s="199" t="s">
        <v>1807</v>
      </c>
      <c r="D1009" s="199" t="s">
        <v>1828</v>
      </c>
      <c r="E1009" s="199" t="s">
        <v>1281</v>
      </c>
      <c r="F1009" s="199" t="s">
        <v>1282</v>
      </c>
      <c r="G1009" s="199" t="s">
        <v>1283</v>
      </c>
      <c r="H1009" s="199" t="s">
        <v>927</v>
      </c>
      <c r="I1009" s="199" t="s">
        <v>1284</v>
      </c>
      <c r="J1009" s="199" t="s">
        <v>1851</v>
      </c>
      <c r="K1009" s="202">
        <v>0.02</v>
      </c>
      <c r="L1009" s="203">
        <v>9</v>
      </c>
    </row>
    <row r="1010" spans="2:12">
      <c r="B1010" s="199" t="s">
        <v>1808</v>
      </c>
      <c r="C1010" s="199" t="s">
        <v>1807</v>
      </c>
      <c r="D1010" s="199" t="s">
        <v>1828</v>
      </c>
      <c r="E1010" s="199" t="s">
        <v>1281</v>
      </c>
      <c r="F1010" s="199" t="s">
        <v>1282</v>
      </c>
      <c r="G1010" s="199" t="s">
        <v>1283</v>
      </c>
      <c r="H1010" s="199" t="s">
        <v>927</v>
      </c>
      <c r="I1010" s="199" t="s">
        <v>1284</v>
      </c>
      <c r="J1010" s="199" t="s">
        <v>1888</v>
      </c>
      <c r="K1010" s="203"/>
      <c r="L1010" s="203">
        <v>1</v>
      </c>
    </row>
    <row r="1011" spans="2:12">
      <c r="B1011" s="199" t="s">
        <v>1808</v>
      </c>
      <c r="C1011" s="199" t="s">
        <v>1807</v>
      </c>
      <c r="D1011" s="199" t="s">
        <v>1828</v>
      </c>
      <c r="E1011" s="199" t="s">
        <v>1281</v>
      </c>
      <c r="F1011" s="199" t="s">
        <v>1282</v>
      </c>
      <c r="G1011" s="199" t="s">
        <v>1283</v>
      </c>
      <c r="H1011" s="199" t="s">
        <v>927</v>
      </c>
      <c r="I1011" s="199" t="s">
        <v>1284</v>
      </c>
      <c r="J1011" s="199" t="s">
        <v>1835</v>
      </c>
      <c r="K1011" s="202">
        <v>0.77</v>
      </c>
      <c r="L1011" s="203">
        <v>143</v>
      </c>
    </row>
    <row r="1012" spans="2:12">
      <c r="B1012" s="199" t="s">
        <v>1808</v>
      </c>
      <c r="C1012" s="199" t="s">
        <v>1807</v>
      </c>
      <c r="D1012" s="199" t="s">
        <v>1828</v>
      </c>
      <c r="E1012" s="199" t="s">
        <v>1281</v>
      </c>
      <c r="F1012" s="199" t="s">
        <v>1282</v>
      </c>
      <c r="G1012" s="199" t="s">
        <v>1283</v>
      </c>
      <c r="H1012" s="199" t="s">
        <v>927</v>
      </c>
      <c r="I1012" s="199" t="s">
        <v>1284</v>
      </c>
      <c r="J1012" s="199" t="s">
        <v>1840</v>
      </c>
      <c r="K1012" s="203"/>
      <c r="L1012" s="203">
        <v>1</v>
      </c>
    </row>
    <row r="1013" spans="2:12">
      <c r="B1013" s="199" t="s">
        <v>1808</v>
      </c>
      <c r="C1013" s="199" t="s">
        <v>1807</v>
      </c>
      <c r="D1013" s="199" t="s">
        <v>1828</v>
      </c>
      <c r="E1013" s="199" t="s">
        <v>1281</v>
      </c>
      <c r="F1013" s="199" t="s">
        <v>1282</v>
      </c>
      <c r="G1013" s="199" t="s">
        <v>1283</v>
      </c>
      <c r="H1013" s="199" t="s">
        <v>933</v>
      </c>
      <c r="I1013" s="199" t="s">
        <v>1548</v>
      </c>
      <c r="J1013" s="199" t="s">
        <v>1851</v>
      </c>
      <c r="K1013" s="202">
        <v>0.1</v>
      </c>
      <c r="L1013" s="203">
        <v>73</v>
      </c>
    </row>
    <row r="1014" spans="2:12">
      <c r="B1014" s="199" t="s">
        <v>1808</v>
      </c>
      <c r="C1014" s="199" t="s">
        <v>1807</v>
      </c>
      <c r="D1014" s="199" t="s">
        <v>1828</v>
      </c>
      <c r="E1014" s="199" t="s">
        <v>1281</v>
      </c>
      <c r="F1014" s="199" t="s">
        <v>1282</v>
      </c>
      <c r="G1014" s="199" t="s">
        <v>1283</v>
      </c>
      <c r="H1014" s="199" t="s">
        <v>933</v>
      </c>
      <c r="I1014" s="199" t="s">
        <v>1548</v>
      </c>
      <c r="J1014" s="199" t="s">
        <v>1849</v>
      </c>
      <c r="K1014" s="202">
        <v>0.01</v>
      </c>
      <c r="L1014" s="203">
        <v>2</v>
      </c>
    </row>
    <row r="1015" spans="2:12">
      <c r="B1015" s="199" t="s">
        <v>1808</v>
      </c>
      <c r="C1015" s="199" t="s">
        <v>1807</v>
      </c>
      <c r="D1015" s="199" t="s">
        <v>1828</v>
      </c>
      <c r="E1015" s="199" t="s">
        <v>1281</v>
      </c>
      <c r="F1015" s="199" t="s">
        <v>1282</v>
      </c>
      <c r="G1015" s="199" t="s">
        <v>1283</v>
      </c>
      <c r="H1015" s="199" t="s">
        <v>933</v>
      </c>
      <c r="I1015" s="199" t="s">
        <v>1548</v>
      </c>
      <c r="J1015" s="199" t="s">
        <v>1835</v>
      </c>
      <c r="K1015" s="202">
        <v>1.53</v>
      </c>
      <c r="L1015" s="203">
        <v>358</v>
      </c>
    </row>
    <row r="1016" spans="2:12">
      <c r="B1016" s="199" t="s">
        <v>1808</v>
      </c>
      <c r="C1016" s="199" t="s">
        <v>1807</v>
      </c>
      <c r="D1016" s="199" t="s">
        <v>1828</v>
      </c>
      <c r="E1016" s="199" t="s">
        <v>1281</v>
      </c>
      <c r="F1016" s="199" t="s">
        <v>1282</v>
      </c>
      <c r="G1016" s="199" t="s">
        <v>1283</v>
      </c>
      <c r="H1016" s="199" t="s">
        <v>933</v>
      </c>
      <c r="I1016" s="199" t="s">
        <v>1548</v>
      </c>
      <c r="J1016" s="199" t="s">
        <v>1840</v>
      </c>
      <c r="K1016" s="203"/>
      <c r="L1016" s="203">
        <v>1</v>
      </c>
    </row>
    <row r="1017" spans="2:12">
      <c r="B1017" s="199" t="s">
        <v>1808</v>
      </c>
      <c r="C1017" s="199" t="s">
        <v>1807</v>
      </c>
      <c r="D1017" s="199" t="s">
        <v>1828</v>
      </c>
      <c r="E1017" s="199" t="s">
        <v>1281</v>
      </c>
      <c r="F1017" s="199" t="s">
        <v>1282</v>
      </c>
      <c r="G1017" s="199" t="s">
        <v>1283</v>
      </c>
      <c r="H1017" s="199" t="s">
        <v>929</v>
      </c>
      <c r="I1017" s="199" t="s">
        <v>1285</v>
      </c>
      <c r="J1017" s="199" t="s">
        <v>1851</v>
      </c>
      <c r="K1017" s="203"/>
      <c r="L1017" s="203">
        <v>1</v>
      </c>
    </row>
    <row r="1018" spans="2:12">
      <c r="B1018" s="199" t="s">
        <v>1808</v>
      </c>
      <c r="C1018" s="199" t="s">
        <v>1807</v>
      </c>
      <c r="D1018" s="199" t="s">
        <v>1828</v>
      </c>
      <c r="E1018" s="199" t="s">
        <v>1281</v>
      </c>
      <c r="F1018" s="199" t="s">
        <v>1282</v>
      </c>
      <c r="G1018" s="199" t="s">
        <v>1283</v>
      </c>
      <c r="H1018" s="199" t="s">
        <v>929</v>
      </c>
      <c r="I1018" s="199" t="s">
        <v>1285</v>
      </c>
      <c r="J1018" s="199" t="s">
        <v>1835</v>
      </c>
      <c r="K1018" s="202">
        <v>0.23</v>
      </c>
      <c r="L1018" s="203">
        <v>35</v>
      </c>
    </row>
    <row r="1019" spans="2:12">
      <c r="B1019" s="199" t="s">
        <v>1808</v>
      </c>
      <c r="C1019" s="199" t="s">
        <v>1807</v>
      </c>
      <c r="D1019" s="199" t="s">
        <v>1828</v>
      </c>
      <c r="E1019" s="199" t="s">
        <v>1281</v>
      </c>
      <c r="F1019" s="199" t="s">
        <v>1282</v>
      </c>
      <c r="G1019" s="199" t="s">
        <v>1283</v>
      </c>
      <c r="H1019" s="199" t="s">
        <v>929</v>
      </c>
      <c r="I1019" s="199" t="s">
        <v>1285</v>
      </c>
      <c r="J1019" s="199" t="s">
        <v>1840</v>
      </c>
      <c r="K1019" s="203"/>
      <c r="L1019" s="203">
        <v>1</v>
      </c>
    </row>
    <row r="1020" spans="2:12">
      <c r="B1020" s="199" t="s">
        <v>1808</v>
      </c>
      <c r="C1020" s="199" t="s">
        <v>1807</v>
      </c>
      <c r="D1020" s="199" t="s">
        <v>1828</v>
      </c>
      <c r="E1020" s="199" t="s">
        <v>1281</v>
      </c>
      <c r="F1020" s="199" t="s">
        <v>1282</v>
      </c>
      <c r="G1020" s="199" t="s">
        <v>1283</v>
      </c>
      <c r="H1020" s="199" t="s">
        <v>934</v>
      </c>
      <c r="I1020" s="199" t="s">
        <v>1286</v>
      </c>
      <c r="J1020" s="199" t="s">
        <v>1835</v>
      </c>
      <c r="K1020" s="202">
        <v>0.45</v>
      </c>
      <c r="L1020" s="203">
        <v>69</v>
      </c>
    </row>
    <row r="1021" spans="2:12">
      <c r="B1021" s="199" t="s">
        <v>1808</v>
      </c>
      <c r="C1021" s="199" t="s">
        <v>1807</v>
      </c>
      <c r="D1021" s="199" t="s">
        <v>1828</v>
      </c>
      <c r="E1021" s="199" t="s">
        <v>1281</v>
      </c>
      <c r="F1021" s="199" t="s">
        <v>1282</v>
      </c>
      <c r="G1021" s="199" t="s">
        <v>1283</v>
      </c>
      <c r="H1021" s="199" t="s">
        <v>934</v>
      </c>
      <c r="I1021" s="199" t="s">
        <v>1286</v>
      </c>
      <c r="J1021" s="199" t="s">
        <v>1840</v>
      </c>
      <c r="K1021" s="203"/>
      <c r="L1021" s="203">
        <v>1</v>
      </c>
    </row>
    <row r="1022" spans="2:12">
      <c r="B1022" s="199" t="s">
        <v>1808</v>
      </c>
      <c r="C1022" s="199" t="s">
        <v>1807</v>
      </c>
      <c r="D1022" s="199" t="s">
        <v>1828</v>
      </c>
      <c r="E1022" s="199" t="s">
        <v>1281</v>
      </c>
      <c r="F1022" s="199" t="s">
        <v>2000</v>
      </c>
      <c r="G1022" s="199" t="s">
        <v>1286</v>
      </c>
      <c r="H1022" s="199" t="s">
        <v>934</v>
      </c>
      <c r="I1022" s="199" t="s">
        <v>1286</v>
      </c>
      <c r="J1022" s="199" t="s">
        <v>1851</v>
      </c>
      <c r="K1022" s="202">
        <v>0.03</v>
      </c>
      <c r="L1022" s="203">
        <v>18</v>
      </c>
    </row>
    <row r="1023" spans="2:12">
      <c r="B1023" s="199" t="s">
        <v>1808</v>
      </c>
      <c r="C1023" s="199" t="s">
        <v>1807</v>
      </c>
      <c r="D1023" s="199" t="s">
        <v>1828</v>
      </c>
      <c r="E1023" s="199" t="s">
        <v>1281</v>
      </c>
      <c r="F1023" s="199" t="s">
        <v>2000</v>
      </c>
      <c r="G1023" s="199" t="s">
        <v>1286</v>
      </c>
      <c r="H1023" s="199" t="s">
        <v>934</v>
      </c>
      <c r="I1023" s="199" t="s">
        <v>1286</v>
      </c>
      <c r="J1023" s="199" t="s">
        <v>1835</v>
      </c>
      <c r="K1023" s="202">
        <v>0.2</v>
      </c>
      <c r="L1023" s="203">
        <v>46</v>
      </c>
    </row>
    <row r="1024" spans="2:12">
      <c r="B1024" s="199" t="s">
        <v>1808</v>
      </c>
      <c r="C1024" s="199" t="s">
        <v>1807</v>
      </c>
      <c r="D1024" s="199" t="s">
        <v>1828</v>
      </c>
      <c r="E1024" s="199" t="s">
        <v>1281</v>
      </c>
      <c r="F1024" s="199" t="s">
        <v>2001</v>
      </c>
      <c r="G1024" s="199" t="s">
        <v>1284</v>
      </c>
      <c r="H1024" s="199" t="s">
        <v>927</v>
      </c>
      <c r="I1024" s="199" t="s">
        <v>1284</v>
      </c>
      <c r="J1024" s="199" t="s">
        <v>1851</v>
      </c>
      <c r="K1024" s="202">
        <v>0.01</v>
      </c>
      <c r="L1024" s="203">
        <v>6</v>
      </c>
    </row>
    <row r="1025" spans="2:12">
      <c r="B1025" s="199" t="s">
        <v>1808</v>
      </c>
      <c r="C1025" s="199" t="s">
        <v>1807</v>
      </c>
      <c r="D1025" s="199" t="s">
        <v>1828</v>
      </c>
      <c r="E1025" s="199" t="s">
        <v>1281</v>
      </c>
      <c r="F1025" s="199" t="s">
        <v>2001</v>
      </c>
      <c r="G1025" s="199" t="s">
        <v>1284</v>
      </c>
      <c r="H1025" s="199" t="s">
        <v>927</v>
      </c>
      <c r="I1025" s="199" t="s">
        <v>1284</v>
      </c>
      <c r="J1025" s="199" t="s">
        <v>1835</v>
      </c>
      <c r="K1025" s="202">
        <v>0.09</v>
      </c>
      <c r="L1025" s="203">
        <v>22</v>
      </c>
    </row>
    <row r="1026" spans="2:12">
      <c r="B1026" s="199" t="s">
        <v>1808</v>
      </c>
      <c r="C1026" s="199" t="s">
        <v>1807</v>
      </c>
      <c r="D1026" s="199" t="s">
        <v>1828</v>
      </c>
      <c r="E1026" s="199" t="s">
        <v>1281</v>
      </c>
      <c r="F1026" s="199" t="s">
        <v>2002</v>
      </c>
      <c r="G1026" s="199" t="s">
        <v>1284</v>
      </c>
      <c r="H1026" s="199" t="s">
        <v>356</v>
      </c>
      <c r="I1026" s="199" t="s">
        <v>1284</v>
      </c>
      <c r="J1026" s="199" t="s">
        <v>1849</v>
      </c>
      <c r="K1026" s="202">
        <v>0.05</v>
      </c>
      <c r="L1026" s="203">
        <v>12</v>
      </c>
    </row>
    <row r="1027" spans="2:12">
      <c r="B1027" s="199" t="s">
        <v>1808</v>
      </c>
      <c r="C1027" s="199" t="s">
        <v>1807</v>
      </c>
      <c r="D1027" s="199" t="s">
        <v>1828</v>
      </c>
      <c r="E1027" s="199" t="s">
        <v>1281</v>
      </c>
      <c r="F1027" s="199" t="s">
        <v>2002</v>
      </c>
      <c r="G1027" s="199" t="s">
        <v>1284</v>
      </c>
      <c r="H1027" s="199" t="s">
        <v>356</v>
      </c>
      <c r="I1027" s="199" t="s">
        <v>1284</v>
      </c>
      <c r="J1027" s="199" t="s">
        <v>1964</v>
      </c>
      <c r="K1027" s="202">
        <v>0.03</v>
      </c>
      <c r="L1027" s="203">
        <v>1</v>
      </c>
    </row>
    <row r="1028" spans="2:12">
      <c r="B1028" s="199" t="s">
        <v>1808</v>
      </c>
      <c r="C1028" s="199" t="s">
        <v>1807</v>
      </c>
      <c r="D1028" s="199" t="s">
        <v>1828</v>
      </c>
      <c r="E1028" s="199" t="s">
        <v>1281</v>
      </c>
      <c r="F1028" s="199" t="s">
        <v>2002</v>
      </c>
      <c r="G1028" s="199" t="s">
        <v>1284</v>
      </c>
      <c r="H1028" s="199" t="s">
        <v>356</v>
      </c>
      <c r="I1028" s="199" t="s">
        <v>1284</v>
      </c>
      <c r="J1028" s="199" t="s">
        <v>2003</v>
      </c>
      <c r="K1028" s="202">
        <v>0.23</v>
      </c>
      <c r="L1028" s="203">
        <v>6</v>
      </c>
    </row>
    <row r="1029" spans="2:12">
      <c r="B1029" s="199" t="s">
        <v>1808</v>
      </c>
      <c r="C1029" s="199" t="s">
        <v>1807</v>
      </c>
      <c r="D1029" s="199" t="s">
        <v>1828</v>
      </c>
      <c r="E1029" s="199" t="s">
        <v>1281</v>
      </c>
      <c r="F1029" s="199" t="s">
        <v>2004</v>
      </c>
      <c r="G1029" s="199" t="s">
        <v>1286</v>
      </c>
      <c r="H1029" s="199" t="s">
        <v>359</v>
      </c>
      <c r="I1029" s="199" t="s">
        <v>1286</v>
      </c>
      <c r="J1029" s="199" t="s">
        <v>1849</v>
      </c>
      <c r="K1029" s="202">
        <v>0.1</v>
      </c>
      <c r="L1029" s="203">
        <v>26</v>
      </c>
    </row>
    <row r="1030" spans="2:12">
      <c r="B1030" s="199" t="s">
        <v>1808</v>
      </c>
      <c r="C1030" s="199" t="s">
        <v>1807</v>
      </c>
      <c r="D1030" s="199" t="s">
        <v>1828</v>
      </c>
      <c r="E1030" s="199" t="s">
        <v>1281</v>
      </c>
      <c r="F1030" s="199" t="s">
        <v>2004</v>
      </c>
      <c r="G1030" s="199" t="s">
        <v>1286</v>
      </c>
      <c r="H1030" s="199" t="s">
        <v>359</v>
      </c>
      <c r="I1030" s="199" t="s">
        <v>1286</v>
      </c>
      <c r="J1030" s="199" t="s">
        <v>1859</v>
      </c>
      <c r="K1030" s="202">
        <v>0.03</v>
      </c>
      <c r="L1030" s="203">
        <v>5</v>
      </c>
    </row>
    <row r="1031" spans="2:12">
      <c r="B1031" s="199" t="s">
        <v>1808</v>
      </c>
      <c r="C1031" s="199" t="s">
        <v>1807</v>
      </c>
      <c r="D1031" s="199" t="s">
        <v>1828</v>
      </c>
      <c r="E1031" s="199" t="s">
        <v>231</v>
      </c>
      <c r="F1031" s="199" t="s">
        <v>2005</v>
      </c>
      <c r="G1031" s="199" t="s">
        <v>2006</v>
      </c>
      <c r="H1031" s="199" t="s">
        <v>778</v>
      </c>
      <c r="I1031" s="199" t="s">
        <v>2006</v>
      </c>
      <c r="J1031" s="199" t="s">
        <v>1835</v>
      </c>
      <c r="K1031" s="202">
        <v>0.03</v>
      </c>
      <c r="L1031" s="203">
        <v>8</v>
      </c>
    </row>
    <row r="1032" spans="2:12">
      <c r="B1032" s="199" t="s">
        <v>1808</v>
      </c>
      <c r="C1032" s="199" t="s">
        <v>1807</v>
      </c>
      <c r="D1032" s="199" t="s">
        <v>1828</v>
      </c>
      <c r="E1032" s="199" t="s">
        <v>231</v>
      </c>
      <c r="F1032" s="199" t="s">
        <v>2005</v>
      </c>
      <c r="G1032" s="199" t="s">
        <v>2006</v>
      </c>
      <c r="H1032" s="199" t="s">
        <v>785</v>
      </c>
      <c r="I1032" s="199" t="s">
        <v>2007</v>
      </c>
      <c r="J1032" s="199" t="s">
        <v>1840</v>
      </c>
      <c r="K1032" s="203"/>
      <c r="L1032" s="203">
        <v>1</v>
      </c>
    </row>
    <row r="1033" spans="2:12">
      <c r="B1033" s="199" t="s">
        <v>1808</v>
      </c>
      <c r="C1033" s="199" t="s">
        <v>1807</v>
      </c>
      <c r="D1033" s="199" t="s">
        <v>1828</v>
      </c>
      <c r="E1033" s="199" t="s">
        <v>231</v>
      </c>
      <c r="F1033" s="199" t="s">
        <v>2005</v>
      </c>
      <c r="G1033" s="199" t="s">
        <v>2006</v>
      </c>
      <c r="H1033" s="199" t="s">
        <v>783</v>
      </c>
      <c r="I1033" s="199" t="s">
        <v>2008</v>
      </c>
      <c r="J1033" s="199" t="s">
        <v>1835</v>
      </c>
      <c r="K1033" s="202">
        <v>0.02</v>
      </c>
      <c r="L1033" s="203">
        <v>6</v>
      </c>
    </row>
    <row r="1034" spans="2:12">
      <c r="B1034" s="199" t="s">
        <v>1808</v>
      </c>
      <c r="C1034" s="199" t="s">
        <v>1807</v>
      </c>
      <c r="D1034" s="199" t="s">
        <v>1828</v>
      </c>
      <c r="E1034" s="199" t="s">
        <v>231</v>
      </c>
      <c r="F1034" s="199" t="s">
        <v>2005</v>
      </c>
      <c r="G1034" s="199" t="s">
        <v>2006</v>
      </c>
      <c r="H1034" s="199" t="s">
        <v>787</v>
      </c>
      <c r="I1034" s="199" t="s">
        <v>2009</v>
      </c>
      <c r="J1034" s="199" t="s">
        <v>1835</v>
      </c>
      <c r="K1034" s="202">
        <v>0.01</v>
      </c>
      <c r="L1034" s="203">
        <v>1</v>
      </c>
    </row>
    <row r="1035" spans="2:12">
      <c r="B1035" s="199" t="s">
        <v>1808</v>
      </c>
      <c r="C1035" s="199" t="s">
        <v>1807</v>
      </c>
      <c r="D1035" s="199" t="s">
        <v>1828</v>
      </c>
      <c r="E1035" s="199" t="s">
        <v>231</v>
      </c>
      <c r="F1035" s="199" t="s">
        <v>2005</v>
      </c>
      <c r="G1035" s="199" t="s">
        <v>2006</v>
      </c>
      <c r="H1035" s="199" t="s">
        <v>787</v>
      </c>
      <c r="I1035" s="199" t="s">
        <v>2009</v>
      </c>
      <c r="J1035" s="199" t="s">
        <v>1840</v>
      </c>
      <c r="K1035" s="203"/>
      <c r="L1035" s="203">
        <v>1</v>
      </c>
    </row>
    <row r="1036" spans="2:12">
      <c r="B1036" s="199" t="s">
        <v>1808</v>
      </c>
      <c r="C1036" s="199" t="s">
        <v>1807</v>
      </c>
      <c r="D1036" s="199" t="s">
        <v>1828</v>
      </c>
      <c r="E1036" s="199" t="s">
        <v>231</v>
      </c>
      <c r="F1036" s="199" t="s">
        <v>2010</v>
      </c>
      <c r="G1036" s="199" t="s">
        <v>1700</v>
      </c>
      <c r="H1036" s="199" t="s">
        <v>775</v>
      </c>
      <c r="I1036" s="199" t="s">
        <v>2011</v>
      </c>
      <c r="J1036" s="199" t="s">
        <v>1851</v>
      </c>
      <c r="K1036" s="203"/>
      <c r="L1036" s="203">
        <v>2</v>
      </c>
    </row>
    <row r="1037" spans="2:12">
      <c r="B1037" s="199" t="s">
        <v>1808</v>
      </c>
      <c r="C1037" s="199" t="s">
        <v>1807</v>
      </c>
      <c r="D1037" s="199" t="s">
        <v>1828</v>
      </c>
      <c r="E1037" s="199" t="s">
        <v>231</v>
      </c>
      <c r="F1037" s="199" t="s">
        <v>2010</v>
      </c>
      <c r="G1037" s="199" t="s">
        <v>1700</v>
      </c>
      <c r="H1037" s="199" t="s">
        <v>775</v>
      </c>
      <c r="I1037" s="199" t="s">
        <v>2011</v>
      </c>
      <c r="J1037" s="199" t="s">
        <v>1835</v>
      </c>
      <c r="K1037" s="203"/>
      <c r="L1037" s="203">
        <v>1</v>
      </c>
    </row>
    <row r="1038" spans="2:12">
      <c r="B1038" s="199" t="s">
        <v>1808</v>
      </c>
      <c r="C1038" s="199" t="s">
        <v>1807</v>
      </c>
      <c r="D1038" s="199" t="s">
        <v>1828</v>
      </c>
      <c r="E1038" s="199" t="s">
        <v>231</v>
      </c>
      <c r="F1038" s="199" t="s">
        <v>2010</v>
      </c>
      <c r="G1038" s="199" t="s">
        <v>1700</v>
      </c>
      <c r="H1038" s="199" t="s">
        <v>775</v>
      </c>
      <c r="I1038" s="199" t="s">
        <v>2011</v>
      </c>
      <c r="J1038" s="199" t="s">
        <v>1840</v>
      </c>
      <c r="K1038" s="203"/>
      <c r="L1038" s="203">
        <v>1</v>
      </c>
    </row>
    <row r="1039" spans="2:12">
      <c r="B1039" s="199" t="s">
        <v>1808</v>
      </c>
      <c r="C1039" s="199" t="s">
        <v>1807</v>
      </c>
      <c r="D1039" s="199" t="s">
        <v>1828</v>
      </c>
      <c r="E1039" s="199" t="s">
        <v>231</v>
      </c>
      <c r="F1039" s="199" t="s">
        <v>2010</v>
      </c>
      <c r="G1039" s="199" t="s">
        <v>1700</v>
      </c>
      <c r="H1039" s="199" t="s">
        <v>751</v>
      </c>
      <c r="I1039" s="199" t="s">
        <v>2012</v>
      </c>
      <c r="J1039" s="199" t="s">
        <v>1851</v>
      </c>
      <c r="K1039" s="203"/>
      <c r="L1039" s="203">
        <v>2</v>
      </c>
    </row>
    <row r="1040" spans="2:12">
      <c r="B1040" s="199" t="s">
        <v>1808</v>
      </c>
      <c r="C1040" s="199" t="s">
        <v>1807</v>
      </c>
      <c r="D1040" s="199" t="s">
        <v>1828</v>
      </c>
      <c r="E1040" s="199" t="s">
        <v>231</v>
      </c>
      <c r="F1040" s="199" t="s">
        <v>2010</v>
      </c>
      <c r="G1040" s="199" t="s">
        <v>1700</v>
      </c>
      <c r="H1040" s="199" t="s">
        <v>751</v>
      </c>
      <c r="I1040" s="199" t="s">
        <v>2012</v>
      </c>
      <c r="J1040" s="199" t="s">
        <v>1835</v>
      </c>
      <c r="K1040" s="202">
        <v>0.01</v>
      </c>
      <c r="L1040" s="203">
        <v>2</v>
      </c>
    </row>
    <row r="1041" spans="2:12">
      <c r="B1041" s="199" t="s">
        <v>1808</v>
      </c>
      <c r="C1041" s="199" t="s">
        <v>1807</v>
      </c>
      <c r="D1041" s="199" t="s">
        <v>1828</v>
      </c>
      <c r="E1041" s="199" t="s">
        <v>231</v>
      </c>
      <c r="F1041" s="199" t="s">
        <v>2010</v>
      </c>
      <c r="G1041" s="199" t="s">
        <v>1700</v>
      </c>
      <c r="H1041" s="199" t="s">
        <v>741</v>
      </c>
      <c r="I1041" s="199" t="s">
        <v>2013</v>
      </c>
      <c r="J1041" s="199" t="s">
        <v>1851</v>
      </c>
      <c r="K1041" s="203"/>
      <c r="L1041" s="203">
        <v>1</v>
      </c>
    </row>
    <row r="1042" spans="2:12">
      <c r="B1042" s="199" t="s">
        <v>1808</v>
      </c>
      <c r="C1042" s="199" t="s">
        <v>1807</v>
      </c>
      <c r="D1042" s="199" t="s">
        <v>1828</v>
      </c>
      <c r="E1042" s="199" t="s">
        <v>231</v>
      </c>
      <c r="F1042" s="199" t="s">
        <v>2010</v>
      </c>
      <c r="G1042" s="199" t="s">
        <v>1700</v>
      </c>
      <c r="H1042" s="199" t="s">
        <v>741</v>
      </c>
      <c r="I1042" s="199" t="s">
        <v>2013</v>
      </c>
      <c r="J1042" s="199" t="s">
        <v>1835</v>
      </c>
      <c r="K1042" s="203"/>
      <c r="L1042" s="203">
        <v>1</v>
      </c>
    </row>
    <row r="1043" spans="2:12">
      <c r="B1043" s="199" t="s">
        <v>1808</v>
      </c>
      <c r="C1043" s="199" t="s">
        <v>1807</v>
      </c>
      <c r="D1043" s="199" t="s">
        <v>1828</v>
      </c>
      <c r="E1043" s="199" t="s">
        <v>231</v>
      </c>
      <c r="F1043" s="199" t="s">
        <v>2010</v>
      </c>
      <c r="G1043" s="199" t="s">
        <v>1700</v>
      </c>
      <c r="H1043" s="199" t="s">
        <v>745</v>
      </c>
      <c r="I1043" s="199" t="s">
        <v>2014</v>
      </c>
      <c r="J1043" s="199" t="s">
        <v>1835</v>
      </c>
      <c r="K1043" s="203"/>
      <c r="L1043" s="203">
        <v>1</v>
      </c>
    </row>
    <row r="1044" spans="2:12">
      <c r="B1044" s="199" t="s">
        <v>1808</v>
      </c>
      <c r="C1044" s="199" t="s">
        <v>1807</v>
      </c>
      <c r="D1044" s="199" t="s">
        <v>1828</v>
      </c>
      <c r="E1044" s="199" t="s">
        <v>231</v>
      </c>
      <c r="F1044" s="199" t="s">
        <v>2010</v>
      </c>
      <c r="G1044" s="199" t="s">
        <v>1700</v>
      </c>
      <c r="H1044" s="199" t="s">
        <v>739</v>
      </c>
      <c r="I1044" s="199" t="s">
        <v>2015</v>
      </c>
      <c r="J1044" s="199" t="s">
        <v>1835</v>
      </c>
      <c r="K1044" s="202">
        <v>0.02</v>
      </c>
      <c r="L1044" s="203">
        <v>3</v>
      </c>
    </row>
    <row r="1045" spans="2:12">
      <c r="B1045" s="199" t="s">
        <v>1808</v>
      </c>
      <c r="C1045" s="199" t="s">
        <v>1807</v>
      </c>
      <c r="D1045" s="199" t="s">
        <v>1828</v>
      </c>
      <c r="E1045" s="199" t="s">
        <v>231</v>
      </c>
      <c r="F1045" s="199" t="s">
        <v>2010</v>
      </c>
      <c r="G1045" s="199" t="s">
        <v>1700</v>
      </c>
      <c r="H1045" s="199" t="s">
        <v>739</v>
      </c>
      <c r="I1045" s="199" t="s">
        <v>2015</v>
      </c>
      <c r="J1045" s="199" t="s">
        <v>1840</v>
      </c>
      <c r="K1045" s="203"/>
      <c r="L1045" s="203">
        <v>1</v>
      </c>
    </row>
    <row r="1046" spans="2:12">
      <c r="B1046" s="199" t="s">
        <v>1808</v>
      </c>
      <c r="C1046" s="199" t="s">
        <v>1807</v>
      </c>
      <c r="D1046" s="199" t="s">
        <v>1828</v>
      </c>
      <c r="E1046" s="199" t="s">
        <v>231</v>
      </c>
      <c r="F1046" s="199" t="s">
        <v>2010</v>
      </c>
      <c r="G1046" s="199" t="s">
        <v>1700</v>
      </c>
      <c r="H1046" s="199" t="s">
        <v>737</v>
      </c>
      <c r="I1046" s="199" t="s">
        <v>2016</v>
      </c>
      <c r="J1046" s="199" t="s">
        <v>1839</v>
      </c>
      <c r="K1046" s="203"/>
      <c r="L1046" s="203">
        <v>1</v>
      </c>
    </row>
    <row r="1047" spans="2:12">
      <c r="B1047" s="199" t="s">
        <v>1808</v>
      </c>
      <c r="C1047" s="199" t="s">
        <v>1807</v>
      </c>
      <c r="D1047" s="199" t="s">
        <v>1828</v>
      </c>
      <c r="E1047" s="199" t="s">
        <v>231</v>
      </c>
      <c r="F1047" s="199" t="s">
        <v>2010</v>
      </c>
      <c r="G1047" s="199" t="s">
        <v>1700</v>
      </c>
      <c r="H1047" s="199" t="s">
        <v>737</v>
      </c>
      <c r="I1047" s="199" t="s">
        <v>2016</v>
      </c>
      <c r="J1047" s="199" t="s">
        <v>1840</v>
      </c>
      <c r="K1047" s="203"/>
      <c r="L1047" s="203">
        <v>1</v>
      </c>
    </row>
    <row r="1048" spans="2:12">
      <c r="B1048" s="199" t="s">
        <v>1808</v>
      </c>
      <c r="C1048" s="199" t="s">
        <v>1807</v>
      </c>
      <c r="D1048" s="199" t="s">
        <v>1828</v>
      </c>
      <c r="E1048" s="199" t="s">
        <v>231</v>
      </c>
      <c r="F1048" s="199" t="s">
        <v>2017</v>
      </c>
      <c r="G1048" s="199" t="s">
        <v>2015</v>
      </c>
      <c r="H1048" s="199" t="s">
        <v>739</v>
      </c>
      <c r="I1048" s="199" t="s">
        <v>2015</v>
      </c>
      <c r="J1048" s="199" t="s">
        <v>1835</v>
      </c>
      <c r="K1048" s="202">
        <v>0.02</v>
      </c>
      <c r="L1048" s="203">
        <v>1</v>
      </c>
    </row>
    <row r="1049" spans="2:12">
      <c r="B1049" s="199" t="s">
        <v>1808</v>
      </c>
      <c r="C1049" s="199" t="s">
        <v>1807</v>
      </c>
      <c r="D1049" s="199" t="s">
        <v>1828</v>
      </c>
      <c r="E1049" s="199" t="s">
        <v>231</v>
      </c>
      <c r="F1049" s="199" t="s">
        <v>1287</v>
      </c>
      <c r="G1049" s="199" t="s">
        <v>1288</v>
      </c>
      <c r="H1049" s="199" t="s">
        <v>778</v>
      </c>
      <c r="I1049" s="199" t="s">
        <v>2006</v>
      </c>
      <c r="J1049" s="199" t="s">
        <v>1851</v>
      </c>
      <c r="K1049" s="202">
        <v>0.02</v>
      </c>
      <c r="L1049" s="203">
        <v>11</v>
      </c>
    </row>
    <row r="1050" spans="2:12">
      <c r="B1050" s="199" t="s">
        <v>1808</v>
      </c>
      <c r="C1050" s="199" t="s">
        <v>1807</v>
      </c>
      <c r="D1050" s="199" t="s">
        <v>1828</v>
      </c>
      <c r="E1050" s="199" t="s">
        <v>231</v>
      </c>
      <c r="F1050" s="199" t="s">
        <v>1287</v>
      </c>
      <c r="G1050" s="199" t="s">
        <v>1288</v>
      </c>
      <c r="H1050" s="199" t="s">
        <v>778</v>
      </c>
      <c r="I1050" s="199" t="s">
        <v>2006</v>
      </c>
      <c r="J1050" s="199" t="s">
        <v>1835</v>
      </c>
      <c r="K1050" s="202">
        <v>0.13</v>
      </c>
      <c r="L1050" s="203">
        <v>28</v>
      </c>
    </row>
    <row r="1051" spans="2:12">
      <c r="B1051" s="199" t="s">
        <v>1808</v>
      </c>
      <c r="C1051" s="199" t="s">
        <v>1807</v>
      </c>
      <c r="D1051" s="199" t="s">
        <v>1828</v>
      </c>
      <c r="E1051" s="199" t="s">
        <v>231</v>
      </c>
      <c r="F1051" s="199" t="s">
        <v>1287</v>
      </c>
      <c r="G1051" s="199" t="s">
        <v>1288</v>
      </c>
      <c r="H1051" s="199" t="s">
        <v>762</v>
      </c>
      <c r="I1051" s="199" t="s">
        <v>2018</v>
      </c>
      <c r="J1051" s="199" t="s">
        <v>1851</v>
      </c>
      <c r="K1051" s="203"/>
      <c r="L1051" s="203">
        <v>2</v>
      </c>
    </row>
    <row r="1052" spans="2:12">
      <c r="B1052" s="199" t="s">
        <v>1808</v>
      </c>
      <c r="C1052" s="199" t="s">
        <v>1807</v>
      </c>
      <c r="D1052" s="199" t="s">
        <v>1828</v>
      </c>
      <c r="E1052" s="199" t="s">
        <v>231</v>
      </c>
      <c r="F1052" s="199" t="s">
        <v>1287</v>
      </c>
      <c r="G1052" s="199" t="s">
        <v>1288</v>
      </c>
      <c r="H1052" s="199" t="s">
        <v>762</v>
      </c>
      <c r="I1052" s="199" t="s">
        <v>2018</v>
      </c>
      <c r="J1052" s="199" t="s">
        <v>1835</v>
      </c>
      <c r="K1052" s="202">
        <v>0.03</v>
      </c>
      <c r="L1052" s="203">
        <v>5</v>
      </c>
    </row>
    <row r="1053" spans="2:12">
      <c r="B1053" s="199" t="s">
        <v>1808</v>
      </c>
      <c r="C1053" s="199" t="s">
        <v>1807</v>
      </c>
      <c r="D1053" s="199" t="s">
        <v>1828</v>
      </c>
      <c r="E1053" s="199" t="s">
        <v>231</v>
      </c>
      <c r="F1053" s="199" t="s">
        <v>1287</v>
      </c>
      <c r="G1053" s="199" t="s">
        <v>1288</v>
      </c>
      <c r="H1053" s="199" t="s">
        <v>754</v>
      </c>
      <c r="I1053" s="199" t="s">
        <v>1515</v>
      </c>
      <c r="J1053" s="199" t="s">
        <v>1851</v>
      </c>
      <c r="K1053" s="203"/>
      <c r="L1053" s="203">
        <v>1</v>
      </c>
    </row>
    <row r="1054" spans="2:12">
      <c r="B1054" s="199" t="s">
        <v>1808</v>
      </c>
      <c r="C1054" s="199" t="s">
        <v>1807</v>
      </c>
      <c r="D1054" s="199" t="s">
        <v>1828</v>
      </c>
      <c r="E1054" s="199" t="s">
        <v>231</v>
      </c>
      <c r="F1054" s="199" t="s">
        <v>1287</v>
      </c>
      <c r="G1054" s="199" t="s">
        <v>1288</v>
      </c>
      <c r="H1054" s="199" t="s">
        <v>754</v>
      </c>
      <c r="I1054" s="199" t="s">
        <v>1515</v>
      </c>
      <c r="J1054" s="199" t="s">
        <v>1839</v>
      </c>
      <c r="K1054" s="203"/>
      <c r="L1054" s="203">
        <v>2</v>
      </c>
    </row>
    <row r="1055" spans="2:12">
      <c r="B1055" s="199" t="s">
        <v>1808</v>
      </c>
      <c r="C1055" s="199" t="s">
        <v>1807</v>
      </c>
      <c r="D1055" s="199" t="s">
        <v>1828</v>
      </c>
      <c r="E1055" s="199" t="s">
        <v>231</v>
      </c>
      <c r="F1055" s="199" t="s">
        <v>1287</v>
      </c>
      <c r="G1055" s="199" t="s">
        <v>1288</v>
      </c>
      <c r="H1055" s="199" t="s">
        <v>754</v>
      </c>
      <c r="I1055" s="199" t="s">
        <v>1515</v>
      </c>
      <c r="J1055" s="199" t="s">
        <v>1835</v>
      </c>
      <c r="K1055" s="202">
        <v>0.03</v>
      </c>
      <c r="L1055" s="203">
        <v>7</v>
      </c>
    </row>
    <row r="1056" spans="2:12">
      <c r="B1056" s="199" t="s">
        <v>1808</v>
      </c>
      <c r="C1056" s="199" t="s">
        <v>1807</v>
      </c>
      <c r="D1056" s="199" t="s">
        <v>1828</v>
      </c>
      <c r="E1056" s="199" t="s">
        <v>231</v>
      </c>
      <c r="F1056" s="199" t="s">
        <v>1287</v>
      </c>
      <c r="G1056" s="199" t="s">
        <v>1288</v>
      </c>
      <c r="H1056" s="199" t="s">
        <v>770</v>
      </c>
      <c r="I1056" s="199" t="s">
        <v>1289</v>
      </c>
      <c r="J1056" s="199" t="s">
        <v>1851</v>
      </c>
      <c r="K1056" s="203"/>
      <c r="L1056" s="203">
        <v>1</v>
      </c>
    </row>
    <row r="1057" spans="2:12">
      <c r="B1057" s="199" t="s">
        <v>1808</v>
      </c>
      <c r="C1057" s="199" t="s">
        <v>1807</v>
      </c>
      <c r="D1057" s="199" t="s">
        <v>1828</v>
      </c>
      <c r="E1057" s="199" t="s">
        <v>231</v>
      </c>
      <c r="F1057" s="199" t="s">
        <v>1287</v>
      </c>
      <c r="G1057" s="199" t="s">
        <v>1288</v>
      </c>
      <c r="H1057" s="199" t="s">
        <v>770</v>
      </c>
      <c r="I1057" s="199" t="s">
        <v>1289</v>
      </c>
      <c r="J1057" s="199" t="s">
        <v>1835</v>
      </c>
      <c r="K1057" s="202">
        <v>0.03</v>
      </c>
      <c r="L1057" s="203">
        <v>3</v>
      </c>
    </row>
    <row r="1058" spans="2:12">
      <c r="B1058" s="199" t="s">
        <v>1808</v>
      </c>
      <c r="C1058" s="199" t="s">
        <v>1807</v>
      </c>
      <c r="D1058" s="199" t="s">
        <v>1828</v>
      </c>
      <c r="E1058" s="199" t="s">
        <v>231</v>
      </c>
      <c r="F1058" s="199" t="s">
        <v>1287</v>
      </c>
      <c r="G1058" s="199" t="s">
        <v>1288</v>
      </c>
      <c r="H1058" s="199" t="s">
        <v>764</v>
      </c>
      <c r="I1058" s="199" t="s">
        <v>2019</v>
      </c>
      <c r="J1058" s="199" t="s">
        <v>1851</v>
      </c>
      <c r="K1058" s="203"/>
      <c r="L1058" s="203">
        <v>3</v>
      </c>
    </row>
    <row r="1059" spans="2:12">
      <c r="B1059" s="199" t="s">
        <v>1808</v>
      </c>
      <c r="C1059" s="199" t="s">
        <v>1807</v>
      </c>
      <c r="D1059" s="199" t="s">
        <v>1828</v>
      </c>
      <c r="E1059" s="199" t="s">
        <v>231</v>
      </c>
      <c r="F1059" s="199" t="s">
        <v>1287</v>
      </c>
      <c r="G1059" s="199" t="s">
        <v>1288</v>
      </c>
      <c r="H1059" s="199" t="s">
        <v>764</v>
      </c>
      <c r="I1059" s="199" t="s">
        <v>2019</v>
      </c>
      <c r="J1059" s="199" t="s">
        <v>1849</v>
      </c>
      <c r="K1059" s="202">
        <v>0.02</v>
      </c>
      <c r="L1059" s="203">
        <v>2</v>
      </c>
    </row>
    <row r="1060" spans="2:12">
      <c r="B1060" s="199" t="s">
        <v>1808</v>
      </c>
      <c r="C1060" s="199" t="s">
        <v>1807</v>
      </c>
      <c r="D1060" s="199" t="s">
        <v>1828</v>
      </c>
      <c r="E1060" s="199" t="s">
        <v>231</v>
      </c>
      <c r="F1060" s="199" t="s">
        <v>1287</v>
      </c>
      <c r="G1060" s="199" t="s">
        <v>1288</v>
      </c>
      <c r="H1060" s="199" t="s">
        <v>760</v>
      </c>
      <c r="I1060" s="199" t="s">
        <v>1290</v>
      </c>
      <c r="J1060" s="199" t="s">
        <v>1851</v>
      </c>
      <c r="K1060" s="203"/>
      <c r="L1060" s="203">
        <v>1</v>
      </c>
    </row>
    <row r="1061" spans="2:12">
      <c r="B1061" s="199" t="s">
        <v>1808</v>
      </c>
      <c r="C1061" s="199" t="s">
        <v>1807</v>
      </c>
      <c r="D1061" s="199" t="s">
        <v>1828</v>
      </c>
      <c r="E1061" s="199" t="s">
        <v>231</v>
      </c>
      <c r="F1061" s="199" t="s">
        <v>1287</v>
      </c>
      <c r="G1061" s="199" t="s">
        <v>1288</v>
      </c>
      <c r="H1061" s="199" t="s">
        <v>760</v>
      </c>
      <c r="I1061" s="199" t="s">
        <v>1290</v>
      </c>
      <c r="J1061" s="199" t="s">
        <v>1835</v>
      </c>
      <c r="K1061" s="202">
        <v>0.02</v>
      </c>
      <c r="L1061" s="203">
        <v>6</v>
      </c>
    </row>
    <row r="1062" spans="2:12">
      <c r="B1062" s="199" t="s">
        <v>1808</v>
      </c>
      <c r="C1062" s="199" t="s">
        <v>1807</v>
      </c>
      <c r="D1062" s="199" t="s">
        <v>1828</v>
      </c>
      <c r="E1062" s="199" t="s">
        <v>231</v>
      </c>
      <c r="F1062" s="199" t="s">
        <v>1287</v>
      </c>
      <c r="G1062" s="199" t="s">
        <v>1288</v>
      </c>
      <c r="H1062" s="199" t="s">
        <v>766</v>
      </c>
      <c r="I1062" s="199" t="s">
        <v>1457</v>
      </c>
      <c r="J1062" s="199" t="s">
        <v>1851</v>
      </c>
      <c r="K1062" s="203"/>
      <c r="L1062" s="203">
        <v>2</v>
      </c>
    </row>
    <row r="1063" spans="2:12">
      <c r="B1063" s="199" t="s">
        <v>1808</v>
      </c>
      <c r="C1063" s="199" t="s">
        <v>1807</v>
      </c>
      <c r="D1063" s="199" t="s">
        <v>1828</v>
      </c>
      <c r="E1063" s="199" t="s">
        <v>231</v>
      </c>
      <c r="F1063" s="199" t="s">
        <v>1287</v>
      </c>
      <c r="G1063" s="199" t="s">
        <v>1288</v>
      </c>
      <c r="H1063" s="199" t="s">
        <v>766</v>
      </c>
      <c r="I1063" s="199" t="s">
        <v>1457</v>
      </c>
      <c r="J1063" s="199" t="s">
        <v>1835</v>
      </c>
      <c r="K1063" s="202">
        <v>0.01</v>
      </c>
      <c r="L1063" s="203">
        <v>2</v>
      </c>
    </row>
    <row r="1064" spans="2:12">
      <c r="B1064" s="199" t="s">
        <v>1808</v>
      </c>
      <c r="C1064" s="199" t="s">
        <v>1807</v>
      </c>
      <c r="D1064" s="199" t="s">
        <v>1828</v>
      </c>
      <c r="E1064" s="199" t="s">
        <v>231</v>
      </c>
      <c r="F1064" s="199" t="s">
        <v>1287</v>
      </c>
      <c r="G1064" s="199" t="s">
        <v>1288</v>
      </c>
      <c r="H1064" s="199" t="s">
        <v>768</v>
      </c>
      <c r="I1064" s="199" t="s">
        <v>1682</v>
      </c>
      <c r="J1064" s="199" t="s">
        <v>1851</v>
      </c>
      <c r="K1064" s="203"/>
      <c r="L1064" s="203">
        <v>1</v>
      </c>
    </row>
    <row r="1065" spans="2:12">
      <c r="B1065" s="199" t="s">
        <v>1808</v>
      </c>
      <c r="C1065" s="199" t="s">
        <v>1807</v>
      </c>
      <c r="D1065" s="199" t="s">
        <v>1828</v>
      </c>
      <c r="E1065" s="199" t="s">
        <v>231</v>
      </c>
      <c r="F1065" s="199" t="s">
        <v>2020</v>
      </c>
      <c r="G1065" s="199" t="s">
        <v>1288</v>
      </c>
      <c r="H1065" s="199" t="s">
        <v>778</v>
      </c>
      <c r="I1065" s="199" t="s">
        <v>2006</v>
      </c>
      <c r="J1065" s="199" t="s">
        <v>1835</v>
      </c>
      <c r="K1065" s="202">
        <v>0.01</v>
      </c>
      <c r="L1065" s="203">
        <v>1</v>
      </c>
    </row>
    <row r="1066" spans="2:12">
      <c r="B1066" s="199" t="s">
        <v>1808</v>
      </c>
      <c r="C1066" s="199" t="s">
        <v>1807</v>
      </c>
      <c r="D1066" s="199" t="s">
        <v>1828</v>
      </c>
      <c r="E1066" s="199" t="s">
        <v>231</v>
      </c>
      <c r="F1066" s="199" t="s">
        <v>2020</v>
      </c>
      <c r="G1066" s="199" t="s">
        <v>1288</v>
      </c>
      <c r="H1066" s="199" t="s">
        <v>762</v>
      </c>
      <c r="I1066" s="199" t="s">
        <v>2018</v>
      </c>
      <c r="J1066" s="199" t="s">
        <v>1835</v>
      </c>
      <c r="K1066" s="202">
        <v>0.04</v>
      </c>
      <c r="L1066" s="203">
        <v>4</v>
      </c>
    </row>
    <row r="1067" spans="2:12">
      <c r="B1067" s="199" t="s">
        <v>1808</v>
      </c>
      <c r="C1067" s="199" t="s">
        <v>1807</v>
      </c>
      <c r="D1067" s="199" t="s">
        <v>1828</v>
      </c>
      <c r="E1067" s="199" t="s">
        <v>231</v>
      </c>
      <c r="F1067" s="199" t="s">
        <v>2020</v>
      </c>
      <c r="G1067" s="199" t="s">
        <v>1288</v>
      </c>
      <c r="H1067" s="199" t="s">
        <v>762</v>
      </c>
      <c r="I1067" s="199" t="s">
        <v>2018</v>
      </c>
      <c r="J1067" s="199" t="s">
        <v>1840</v>
      </c>
      <c r="K1067" s="203"/>
      <c r="L1067" s="203">
        <v>1</v>
      </c>
    </row>
    <row r="1068" spans="2:12">
      <c r="B1068" s="199" t="s">
        <v>1808</v>
      </c>
      <c r="C1068" s="199" t="s">
        <v>1807</v>
      </c>
      <c r="D1068" s="199" t="s">
        <v>1828</v>
      </c>
      <c r="E1068" s="199" t="s">
        <v>231</v>
      </c>
      <c r="F1068" s="199" t="s">
        <v>2020</v>
      </c>
      <c r="G1068" s="199" t="s">
        <v>1288</v>
      </c>
      <c r="H1068" s="199" t="s">
        <v>754</v>
      </c>
      <c r="I1068" s="199" t="s">
        <v>1515</v>
      </c>
      <c r="J1068" s="199" t="s">
        <v>1840</v>
      </c>
      <c r="K1068" s="203"/>
      <c r="L1068" s="203">
        <v>1</v>
      </c>
    </row>
    <row r="1069" spans="2:12">
      <c r="B1069" s="199" t="s">
        <v>1808</v>
      </c>
      <c r="C1069" s="199" t="s">
        <v>1807</v>
      </c>
      <c r="D1069" s="199" t="s">
        <v>1828</v>
      </c>
      <c r="E1069" s="199" t="s">
        <v>231</v>
      </c>
      <c r="F1069" s="199" t="s">
        <v>2020</v>
      </c>
      <c r="G1069" s="199" t="s">
        <v>1288</v>
      </c>
      <c r="H1069" s="199" t="s">
        <v>770</v>
      </c>
      <c r="I1069" s="199" t="s">
        <v>1289</v>
      </c>
      <c r="J1069" s="199" t="s">
        <v>1840</v>
      </c>
      <c r="K1069" s="203"/>
      <c r="L1069" s="203">
        <v>2</v>
      </c>
    </row>
    <row r="1070" spans="2:12">
      <c r="B1070" s="199" t="s">
        <v>1808</v>
      </c>
      <c r="C1070" s="199" t="s">
        <v>1807</v>
      </c>
      <c r="D1070" s="199" t="s">
        <v>1828</v>
      </c>
      <c r="E1070" s="199" t="s">
        <v>231</v>
      </c>
      <c r="F1070" s="199" t="s">
        <v>2020</v>
      </c>
      <c r="G1070" s="199" t="s">
        <v>1288</v>
      </c>
      <c r="H1070" s="199" t="s">
        <v>764</v>
      </c>
      <c r="I1070" s="199" t="s">
        <v>2019</v>
      </c>
      <c r="J1070" s="199" t="s">
        <v>1840</v>
      </c>
      <c r="K1070" s="203"/>
      <c r="L1070" s="203">
        <v>1</v>
      </c>
    </row>
    <row r="1071" spans="2:12">
      <c r="B1071" s="199" t="s">
        <v>1808</v>
      </c>
      <c r="C1071" s="199" t="s">
        <v>1807</v>
      </c>
      <c r="D1071" s="199" t="s">
        <v>1828</v>
      </c>
      <c r="E1071" s="199" t="s">
        <v>231</v>
      </c>
      <c r="F1071" s="199" t="s">
        <v>2020</v>
      </c>
      <c r="G1071" s="199" t="s">
        <v>1288</v>
      </c>
      <c r="H1071" s="199" t="s">
        <v>760</v>
      </c>
      <c r="I1071" s="199" t="s">
        <v>1290</v>
      </c>
      <c r="J1071" s="199" t="s">
        <v>1840</v>
      </c>
      <c r="K1071" s="203"/>
      <c r="L1071" s="203">
        <v>1</v>
      </c>
    </row>
    <row r="1072" spans="2:12">
      <c r="B1072" s="199" t="s">
        <v>1808</v>
      </c>
      <c r="C1072" s="199" t="s">
        <v>1807</v>
      </c>
      <c r="D1072" s="199" t="s">
        <v>1828</v>
      </c>
      <c r="E1072" s="199" t="s">
        <v>231</v>
      </c>
      <c r="F1072" s="199" t="s">
        <v>2020</v>
      </c>
      <c r="G1072" s="199" t="s">
        <v>1288</v>
      </c>
      <c r="H1072" s="199" t="s">
        <v>766</v>
      </c>
      <c r="I1072" s="199" t="s">
        <v>1457</v>
      </c>
      <c r="J1072" s="199" t="s">
        <v>1840</v>
      </c>
      <c r="K1072" s="203"/>
      <c r="L1072" s="203">
        <v>2</v>
      </c>
    </row>
    <row r="1073" spans="2:12">
      <c r="B1073" s="199" t="s">
        <v>1808</v>
      </c>
      <c r="C1073" s="199" t="s">
        <v>1807</v>
      </c>
      <c r="D1073" s="199" t="s">
        <v>1828</v>
      </c>
      <c r="E1073" s="199" t="s">
        <v>231</v>
      </c>
      <c r="F1073" s="199" t="s">
        <v>2020</v>
      </c>
      <c r="G1073" s="199" t="s">
        <v>1288</v>
      </c>
      <c r="H1073" s="199" t="s">
        <v>768</v>
      </c>
      <c r="I1073" s="199" t="s">
        <v>1682</v>
      </c>
      <c r="J1073" s="199" t="s">
        <v>1840</v>
      </c>
      <c r="K1073" s="203"/>
      <c r="L1073" s="203">
        <v>1</v>
      </c>
    </row>
    <row r="1074" spans="2:12">
      <c r="B1074" s="199" t="s">
        <v>1808</v>
      </c>
      <c r="C1074" s="199" t="s">
        <v>1807</v>
      </c>
      <c r="D1074" s="199" t="s">
        <v>1828</v>
      </c>
      <c r="E1074" s="199" t="s">
        <v>231</v>
      </c>
      <c r="F1074" s="199" t="s">
        <v>2020</v>
      </c>
      <c r="G1074" s="199" t="s">
        <v>1288</v>
      </c>
      <c r="H1074" s="199" t="s">
        <v>772</v>
      </c>
      <c r="I1074" s="199" t="s">
        <v>771</v>
      </c>
      <c r="J1074" s="199" t="s">
        <v>1840</v>
      </c>
      <c r="K1074" s="203"/>
      <c r="L1074" s="203">
        <v>1</v>
      </c>
    </row>
    <row r="1075" spans="2:12">
      <c r="B1075" s="199" t="s">
        <v>1808</v>
      </c>
      <c r="C1075" s="199" t="s">
        <v>1807</v>
      </c>
      <c r="D1075" s="199" t="s">
        <v>1828</v>
      </c>
      <c r="E1075" s="199" t="s">
        <v>231</v>
      </c>
      <c r="F1075" s="199" t="s">
        <v>2020</v>
      </c>
      <c r="G1075" s="199" t="s">
        <v>1288</v>
      </c>
      <c r="H1075" s="199" t="s">
        <v>758</v>
      </c>
      <c r="I1075" s="199" t="s">
        <v>2021</v>
      </c>
      <c r="J1075" s="199" t="s">
        <v>1840</v>
      </c>
      <c r="K1075" s="203"/>
      <c r="L1075" s="203">
        <v>3</v>
      </c>
    </row>
    <row r="1076" spans="2:12">
      <c r="B1076" s="199" t="s">
        <v>1808</v>
      </c>
      <c r="C1076" s="199" t="s">
        <v>1807</v>
      </c>
      <c r="D1076" s="199" t="s">
        <v>1828</v>
      </c>
      <c r="E1076" s="199" t="s">
        <v>231</v>
      </c>
      <c r="F1076" s="199" t="s">
        <v>2022</v>
      </c>
      <c r="G1076" s="199" t="s">
        <v>2006</v>
      </c>
      <c r="H1076" s="199" t="s">
        <v>778</v>
      </c>
      <c r="I1076" s="199" t="s">
        <v>2006</v>
      </c>
      <c r="J1076" s="199" t="s">
        <v>1840</v>
      </c>
      <c r="K1076" s="203"/>
      <c r="L1076" s="203">
        <v>1</v>
      </c>
    </row>
    <row r="1077" spans="2:12">
      <c r="B1077" s="199" t="s">
        <v>1808</v>
      </c>
      <c r="C1077" s="199" t="s">
        <v>1807</v>
      </c>
      <c r="D1077" s="199" t="s">
        <v>1828</v>
      </c>
      <c r="E1077" s="199" t="s">
        <v>1299</v>
      </c>
      <c r="F1077" s="199" t="s">
        <v>1300</v>
      </c>
      <c r="G1077" s="199" t="s">
        <v>1301</v>
      </c>
      <c r="H1077" s="199" t="s">
        <v>895</v>
      </c>
      <c r="I1077" s="199" t="s">
        <v>2023</v>
      </c>
      <c r="J1077" s="199" t="s">
        <v>1840</v>
      </c>
      <c r="K1077" s="203"/>
      <c r="L1077" s="203">
        <v>1</v>
      </c>
    </row>
    <row r="1078" spans="2:12">
      <c r="B1078" s="199" t="s">
        <v>1808</v>
      </c>
      <c r="C1078" s="199" t="s">
        <v>1807</v>
      </c>
      <c r="D1078" s="199" t="s">
        <v>1828</v>
      </c>
      <c r="E1078" s="199" t="s">
        <v>1299</v>
      </c>
      <c r="F1078" s="199" t="s">
        <v>1300</v>
      </c>
      <c r="G1078" s="199" t="s">
        <v>1301</v>
      </c>
      <c r="H1078" s="199" t="s">
        <v>922</v>
      </c>
      <c r="I1078" s="199" t="s">
        <v>2024</v>
      </c>
      <c r="J1078" s="199" t="s">
        <v>1851</v>
      </c>
      <c r="K1078" s="203"/>
      <c r="L1078" s="203">
        <v>1</v>
      </c>
    </row>
    <row r="1079" spans="2:12">
      <c r="B1079" s="199" t="s">
        <v>1808</v>
      </c>
      <c r="C1079" s="199" t="s">
        <v>1807</v>
      </c>
      <c r="D1079" s="199" t="s">
        <v>1828</v>
      </c>
      <c r="E1079" s="199" t="s">
        <v>1299</v>
      </c>
      <c r="F1079" s="199" t="s">
        <v>1300</v>
      </c>
      <c r="G1079" s="199" t="s">
        <v>1301</v>
      </c>
      <c r="H1079" s="199" t="s">
        <v>922</v>
      </c>
      <c r="I1079" s="199" t="s">
        <v>2024</v>
      </c>
      <c r="J1079" s="199" t="s">
        <v>1835</v>
      </c>
      <c r="K1079" s="202">
        <v>0.04</v>
      </c>
      <c r="L1079" s="203">
        <v>8</v>
      </c>
    </row>
    <row r="1080" spans="2:12">
      <c r="B1080" s="199" t="s">
        <v>1808</v>
      </c>
      <c r="C1080" s="199" t="s">
        <v>1807</v>
      </c>
      <c r="D1080" s="199" t="s">
        <v>1828</v>
      </c>
      <c r="E1080" s="199" t="s">
        <v>1299</v>
      </c>
      <c r="F1080" s="199" t="s">
        <v>1300</v>
      </c>
      <c r="G1080" s="199" t="s">
        <v>1301</v>
      </c>
      <c r="H1080" s="199" t="s">
        <v>922</v>
      </c>
      <c r="I1080" s="199" t="s">
        <v>2024</v>
      </c>
      <c r="J1080" s="199" t="s">
        <v>1840</v>
      </c>
      <c r="K1080" s="203"/>
      <c r="L1080" s="203">
        <v>3</v>
      </c>
    </row>
    <row r="1081" spans="2:12">
      <c r="B1081" s="199" t="s">
        <v>1808</v>
      </c>
      <c r="C1081" s="199" t="s">
        <v>1807</v>
      </c>
      <c r="D1081" s="199" t="s">
        <v>1828</v>
      </c>
      <c r="E1081" s="199" t="s">
        <v>1299</v>
      </c>
      <c r="F1081" s="199" t="s">
        <v>1300</v>
      </c>
      <c r="G1081" s="199" t="s">
        <v>1301</v>
      </c>
      <c r="H1081" s="199" t="s">
        <v>903</v>
      </c>
      <c r="I1081" s="199" t="s">
        <v>1302</v>
      </c>
      <c r="J1081" s="199" t="s">
        <v>1835</v>
      </c>
      <c r="K1081" s="202">
        <v>0.04</v>
      </c>
      <c r="L1081" s="203">
        <v>6</v>
      </c>
    </row>
    <row r="1082" spans="2:12">
      <c r="B1082" s="199" t="s">
        <v>1808</v>
      </c>
      <c r="C1082" s="199" t="s">
        <v>1807</v>
      </c>
      <c r="D1082" s="199" t="s">
        <v>1828</v>
      </c>
      <c r="E1082" s="199" t="s">
        <v>1299</v>
      </c>
      <c r="F1082" s="199" t="s">
        <v>1300</v>
      </c>
      <c r="G1082" s="199" t="s">
        <v>1301</v>
      </c>
      <c r="H1082" s="199" t="s">
        <v>920</v>
      </c>
      <c r="I1082" s="199" t="s">
        <v>1309</v>
      </c>
      <c r="J1082" s="199" t="s">
        <v>1835</v>
      </c>
      <c r="K1082" s="202">
        <v>7.0000000000000007E-2</v>
      </c>
      <c r="L1082" s="203">
        <v>10</v>
      </c>
    </row>
    <row r="1083" spans="2:12">
      <c r="B1083" s="199" t="s">
        <v>1808</v>
      </c>
      <c r="C1083" s="199" t="s">
        <v>1807</v>
      </c>
      <c r="D1083" s="199" t="s">
        <v>1828</v>
      </c>
      <c r="E1083" s="199" t="s">
        <v>1299</v>
      </c>
      <c r="F1083" s="199" t="s">
        <v>1300</v>
      </c>
      <c r="G1083" s="199" t="s">
        <v>1301</v>
      </c>
      <c r="H1083" s="199" t="s">
        <v>920</v>
      </c>
      <c r="I1083" s="199" t="s">
        <v>1309</v>
      </c>
      <c r="J1083" s="199" t="s">
        <v>1840</v>
      </c>
      <c r="K1083" s="203"/>
      <c r="L1083" s="203">
        <v>4</v>
      </c>
    </row>
    <row r="1084" spans="2:12">
      <c r="B1084" s="199" t="s">
        <v>1808</v>
      </c>
      <c r="C1084" s="199" t="s">
        <v>1807</v>
      </c>
      <c r="D1084" s="199" t="s">
        <v>1828</v>
      </c>
      <c r="E1084" s="199" t="s">
        <v>1299</v>
      </c>
      <c r="F1084" s="199" t="s">
        <v>1300</v>
      </c>
      <c r="G1084" s="199" t="s">
        <v>1301</v>
      </c>
      <c r="H1084" s="199" t="s">
        <v>891</v>
      </c>
      <c r="I1084" s="199" t="s">
        <v>2025</v>
      </c>
      <c r="J1084" s="199" t="s">
        <v>1835</v>
      </c>
      <c r="K1084" s="202">
        <v>0.01</v>
      </c>
      <c r="L1084" s="203">
        <v>2</v>
      </c>
    </row>
    <row r="1085" spans="2:12">
      <c r="B1085" s="199" t="s">
        <v>1808</v>
      </c>
      <c r="C1085" s="199" t="s">
        <v>1807</v>
      </c>
      <c r="D1085" s="199" t="s">
        <v>1828</v>
      </c>
      <c r="E1085" s="199" t="s">
        <v>1299</v>
      </c>
      <c r="F1085" s="199" t="s">
        <v>1300</v>
      </c>
      <c r="G1085" s="199" t="s">
        <v>1301</v>
      </c>
      <c r="H1085" s="199" t="s">
        <v>901</v>
      </c>
      <c r="I1085" s="199" t="s">
        <v>1683</v>
      </c>
      <c r="J1085" s="199" t="s">
        <v>1835</v>
      </c>
      <c r="K1085" s="202">
        <v>0.03</v>
      </c>
      <c r="L1085" s="203">
        <v>3</v>
      </c>
    </row>
    <row r="1086" spans="2:12">
      <c r="B1086" s="199" t="s">
        <v>1808</v>
      </c>
      <c r="C1086" s="199" t="s">
        <v>1807</v>
      </c>
      <c r="D1086" s="199" t="s">
        <v>1828</v>
      </c>
      <c r="E1086" s="199" t="s">
        <v>1299</v>
      </c>
      <c r="F1086" s="199" t="s">
        <v>1300</v>
      </c>
      <c r="G1086" s="199" t="s">
        <v>1301</v>
      </c>
      <c r="H1086" s="199" t="s">
        <v>901</v>
      </c>
      <c r="I1086" s="199" t="s">
        <v>1683</v>
      </c>
      <c r="J1086" s="199" t="s">
        <v>1840</v>
      </c>
      <c r="K1086" s="203"/>
      <c r="L1086" s="203">
        <v>1</v>
      </c>
    </row>
    <row r="1087" spans="2:12">
      <c r="B1087" s="199" t="s">
        <v>1808</v>
      </c>
      <c r="C1087" s="199" t="s">
        <v>1807</v>
      </c>
      <c r="D1087" s="199" t="s">
        <v>1828</v>
      </c>
      <c r="E1087" s="199" t="s">
        <v>1299</v>
      </c>
      <c r="F1087" s="199" t="s">
        <v>1300</v>
      </c>
      <c r="G1087" s="199" t="s">
        <v>1301</v>
      </c>
      <c r="H1087" s="199" t="s">
        <v>889</v>
      </c>
      <c r="I1087" s="199" t="s">
        <v>2026</v>
      </c>
      <c r="J1087" s="199" t="s">
        <v>1835</v>
      </c>
      <c r="K1087" s="202">
        <v>0.01</v>
      </c>
      <c r="L1087" s="203">
        <v>2</v>
      </c>
    </row>
    <row r="1088" spans="2:12">
      <c r="B1088" s="199" t="s">
        <v>1808</v>
      </c>
      <c r="C1088" s="199" t="s">
        <v>1807</v>
      </c>
      <c r="D1088" s="199" t="s">
        <v>1828</v>
      </c>
      <c r="E1088" s="199" t="s">
        <v>1299</v>
      </c>
      <c r="F1088" s="199" t="s">
        <v>1300</v>
      </c>
      <c r="G1088" s="199" t="s">
        <v>1301</v>
      </c>
      <c r="H1088" s="199" t="s">
        <v>889</v>
      </c>
      <c r="I1088" s="199" t="s">
        <v>2026</v>
      </c>
      <c r="J1088" s="199" t="s">
        <v>1840</v>
      </c>
      <c r="K1088" s="203"/>
      <c r="L1088" s="203">
        <v>2</v>
      </c>
    </row>
    <row r="1089" spans="2:12">
      <c r="B1089" s="199" t="s">
        <v>1808</v>
      </c>
      <c r="C1089" s="199" t="s">
        <v>1807</v>
      </c>
      <c r="D1089" s="199" t="s">
        <v>1828</v>
      </c>
      <c r="E1089" s="199" t="s">
        <v>1299</v>
      </c>
      <c r="F1089" s="199" t="s">
        <v>1300</v>
      </c>
      <c r="G1089" s="199" t="s">
        <v>1301</v>
      </c>
      <c r="H1089" s="199" t="s">
        <v>893</v>
      </c>
      <c r="I1089" s="199" t="s">
        <v>2027</v>
      </c>
      <c r="J1089" s="199" t="s">
        <v>1835</v>
      </c>
      <c r="K1089" s="202">
        <v>0.02</v>
      </c>
      <c r="L1089" s="203">
        <v>3</v>
      </c>
    </row>
    <row r="1090" spans="2:12">
      <c r="B1090" s="199" t="s">
        <v>1808</v>
      </c>
      <c r="C1090" s="199" t="s">
        <v>1807</v>
      </c>
      <c r="D1090" s="199" t="s">
        <v>1828</v>
      </c>
      <c r="E1090" s="199" t="s">
        <v>1299</v>
      </c>
      <c r="F1090" s="199" t="s">
        <v>1300</v>
      </c>
      <c r="G1090" s="199" t="s">
        <v>1301</v>
      </c>
      <c r="H1090" s="199" t="s">
        <v>893</v>
      </c>
      <c r="I1090" s="199" t="s">
        <v>2027</v>
      </c>
      <c r="J1090" s="199" t="s">
        <v>1840</v>
      </c>
      <c r="K1090" s="203"/>
      <c r="L1090" s="203">
        <v>2</v>
      </c>
    </row>
    <row r="1091" spans="2:12">
      <c r="B1091" s="199" t="s">
        <v>1808</v>
      </c>
      <c r="C1091" s="199" t="s">
        <v>1807</v>
      </c>
      <c r="D1091" s="199" t="s">
        <v>1828</v>
      </c>
      <c r="E1091" s="199" t="s">
        <v>1299</v>
      </c>
      <c r="F1091" s="199" t="s">
        <v>1300</v>
      </c>
      <c r="G1091" s="199" t="s">
        <v>1301</v>
      </c>
      <c r="H1091" s="199" t="s">
        <v>887</v>
      </c>
      <c r="I1091" s="199" t="s">
        <v>1684</v>
      </c>
      <c r="J1091" s="199" t="s">
        <v>1835</v>
      </c>
      <c r="K1091" s="203"/>
      <c r="L1091" s="203">
        <v>1</v>
      </c>
    </row>
    <row r="1092" spans="2:12">
      <c r="B1092" s="199" t="s">
        <v>1808</v>
      </c>
      <c r="C1092" s="199" t="s">
        <v>1807</v>
      </c>
      <c r="D1092" s="199" t="s">
        <v>1828</v>
      </c>
      <c r="E1092" s="199" t="s">
        <v>1299</v>
      </c>
      <c r="F1092" s="199" t="s">
        <v>1300</v>
      </c>
      <c r="G1092" s="199" t="s">
        <v>1301</v>
      </c>
      <c r="H1092" s="199" t="s">
        <v>887</v>
      </c>
      <c r="I1092" s="199" t="s">
        <v>1684</v>
      </c>
      <c r="J1092" s="199" t="s">
        <v>1840</v>
      </c>
      <c r="K1092" s="203"/>
      <c r="L1092" s="203">
        <v>2</v>
      </c>
    </row>
    <row r="1093" spans="2:12">
      <c r="B1093" s="199" t="s">
        <v>1808</v>
      </c>
      <c r="C1093" s="199" t="s">
        <v>1807</v>
      </c>
      <c r="D1093" s="199" t="s">
        <v>1828</v>
      </c>
      <c r="E1093" s="199" t="s">
        <v>1299</v>
      </c>
      <c r="F1093" s="199" t="s">
        <v>1300</v>
      </c>
      <c r="G1093" s="199" t="s">
        <v>1301</v>
      </c>
      <c r="H1093" s="199" t="s">
        <v>910</v>
      </c>
      <c r="I1093" s="199" t="s">
        <v>1306</v>
      </c>
      <c r="J1093" s="199" t="s">
        <v>1835</v>
      </c>
      <c r="K1093" s="202">
        <v>0.01</v>
      </c>
      <c r="L1093" s="203">
        <v>1</v>
      </c>
    </row>
    <row r="1094" spans="2:12">
      <c r="B1094" s="199" t="s">
        <v>1808</v>
      </c>
      <c r="C1094" s="199" t="s">
        <v>1807</v>
      </c>
      <c r="D1094" s="199" t="s">
        <v>1828</v>
      </c>
      <c r="E1094" s="199" t="s">
        <v>1299</v>
      </c>
      <c r="F1094" s="199" t="s">
        <v>1300</v>
      </c>
      <c r="G1094" s="199" t="s">
        <v>1301</v>
      </c>
      <c r="H1094" s="199" t="s">
        <v>910</v>
      </c>
      <c r="I1094" s="199" t="s">
        <v>1306</v>
      </c>
      <c r="J1094" s="199" t="s">
        <v>1840</v>
      </c>
      <c r="K1094" s="203"/>
      <c r="L1094" s="203">
        <v>1</v>
      </c>
    </row>
    <row r="1095" spans="2:12">
      <c r="B1095" s="199" t="s">
        <v>1808</v>
      </c>
      <c r="C1095" s="199" t="s">
        <v>1807</v>
      </c>
      <c r="D1095" s="199" t="s">
        <v>1828</v>
      </c>
      <c r="E1095" s="199" t="s">
        <v>1299</v>
      </c>
      <c r="F1095" s="199" t="s">
        <v>1300</v>
      </c>
      <c r="G1095" s="199" t="s">
        <v>1301</v>
      </c>
      <c r="H1095" s="199" t="s">
        <v>899</v>
      </c>
      <c r="I1095" s="199" t="s">
        <v>2028</v>
      </c>
      <c r="J1095" s="199" t="s">
        <v>1835</v>
      </c>
      <c r="K1095" s="202">
        <v>0.02</v>
      </c>
      <c r="L1095" s="203">
        <v>2</v>
      </c>
    </row>
    <row r="1096" spans="2:12">
      <c r="B1096" s="199" t="s">
        <v>1808</v>
      </c>
      <c r="C1096" s="199" t="s">
        <v>1807</v>
      </c>
      <c r="D1096" s="199" t="s">
        <v>1828</v>
      </c>
      <c r="E1096" s="199" t="s">
        <v>1299</v>
      </c>
      <c r="F1096" s="199" t="s">
        <v>1300</v>
      </c>
      <c r="G1096" s="199" t="s">
        <v>1301</v>
      </c>
      <c r="H1096" s="199" t="s">
        <v>899</v>
      </c>
      <c r="I1096" s="199" t="s">
        <v>2028</v>
      </c>
      <c r="J1096" s="199" t="s">
        <v>1840</v>
      </c>
      <c r="K1096" s="203"/>
      <c r="L1096" s="203">
        <v>3</v>
      </c>
    </row>
    <row r="1097" spans="2:12">
      <c r="B1097" s="199" t="s">
        <v>1808</v>
      </c>
      <c r="C1097" s="199" t="s">
        <v>1807</v>
      </c>
      <c r="D1097" s="199" t="s">
        <v>1828</v>
      </c>
      <c r="E1097" s="199" t="s">
        <v>1299</v>
      </c>
      <c r="F1097" s="199" t="s">
        <v>1300</v>
      </c>
      <c r="G1097" s="199" t="s">
        <v>1301</v>
      </c>
      <c r="H1097" s="199" t="s">
        <v>897</v>
      </c>
      <c r="I1097" s="199" t="s">
        <v>2029</v>
      </c>
      <c r="J1097" s="199" t="s">
        <v>1835</v>
      </c>
      <c r="K1097" s="202">
        <v>0.01</v>
      </c>
      <c r="L1097" s="203">
        <v>2</v>
      </c>
    </row>
    <row r="1098" spans="2:12">
      <c r="B1098" s="199" t="s">
        <v>1808</v>
      </c>
      <c r="C1098" s="199" t="s">
        <v>1807</v>
      </c>
      <c r="D1098" s="199" t="s">
        <v>1828</v>
      </c>
      <c r="E1098" s="199" t="s">
        <v>1299</v>
      </c>
      <c r="F1098" s="199" t="s">
        <v>2030</v>
      </c>
      <c r="G1098" s="199" t="s">
        <v>1301</v>
      </c>
      <c r="H1098" s="199" t="s">
        <v>922</v>
      </c>
      <c r="I1098" s="199" t="s">
        <v>2024</v>
      </c>
      <c r="J1098" s="199" t="s">
        <v>1851</v>
      </c>
      <c r="K1098" s="203"/>
      <c r="L1098" s="203">
        <v>1</v>
      </c>
    </row>
    <row r="1099" spans="2:12">
      <c r="B1099" s="199" t="s">
        <v>1808</v>
      </c>
      <c r="C1099" s="199" t="s">
        <v>1807</v>
      </c>
      <c r="D1099" s="199" t="s">
        <v>1828</v>
      </c>
      <c r="E1099" s="199" t="s">
        <v>1299</v>
      </c>
      <c r="F1099" s="199" t="s">
        <v>2030</v>
      </c>
      <c r="G1099" s="199" t="s">
        <v>1301</v>
      </c>
      <c r="H1099" s="199" t="s">
        <v>922</v>
      </c>
      <c r="I1099" s="199" t="s">
        <v>2024</v>
      </c>
      <c r="J1099" s="199" t="s">
        <v>1835</v>
      </c>
      <c r="K1099" s="202">
        <v>0.1</v>
      </c>
      <c r="L1099" s="203">
        <v>22</v>
      </c>
    </row>
    <row r="1100" spans="2:12">
      <c r="B1100" s="199" t="s">
        <v>1808</v>
      </c>
      <c r="C1100" s="199" t="s">
        <v>1807</v>
      </c>
      <c r="D1100" s="199" t="s">
        <v>1828</v>
      </c>
      <c r="E1100" s="199" t="s">
        <v>1299</v>
      </c>
      <c r="F1100" s="199" t="s">
        <v>2030</v>
      </c>
      <c r="G1100" s="199" t="s">
        <v>1301</v>
      </c>
      <c r="H1100" s="199" t="s">
        <v>903</v>
      </c>
      <c r="I1100" s="199" t="s">
        <v>1302</v>
      </c>
      <c r="J1100" s="199" t="s">
        <v>1849</v>
      </c>
      <c r="K1100" s="203"/>
      <c r="L1100" s="203">
        <v>1</v>
      </c>
    </row>
    <row r="1101" spans="2:12">
      <c r="B1101" s="199" t="s">
        <v>1808</v>
      </c>
      <c r="C1101" s="199" t="s">
        <v>1807</v>
      </c>
      <c r="D1101" s="199" t="s">
        <v>1828</v>
      </c>
      <c r="E1101" s="199" t="s">
        <v>1299</v>
      </c>
      <c r="F1101" s="199" t="s">
        <v>2030</v>
      </c>
      <c r="G1101" s="199" t="s">
        <v>1301</v>
      </c>
      <c r="H1101" s="199" t="s">
        <v>903</v>
      </c>
      <c r="I1101" s="199" t="s">
        <v>1302</v>
      </c>
      <c r="J1101" s="199" t="s">
        <v>1835</v>
      </c>
      <c r="K1101" s="202">
        <v>0.01</v>
      </c>
      <c r="L1101" s="203">
        <v>2</v>
      </c>
    </row>
    <row r="1102" spans="2:12">
      <c r="B1102" s="199" t="s">
        <v>1808</v>
      </c>
      <c r="C1102" s="199" t="s">
        <v>1807</v>
      </c>
      <c r="D1102" s="199" t="s">
        <v>1828</v>
      </c>
      <c r="E1102" s="199" t="s">
        <v>1299</v>
      </c>
      <c r="F1102" s="199" t="s">
        <v>2030</v>
      </c>
      <c r="G1102" s="199" t="s">
        <v>1301</v>
      </c>
      <c r="H1102" s="199" t="s">
        <v>920</v>
      </c>
      <c r="I1102" s="199" t="s">
        <v>1309</v>
      </c>
      <c r="J1102" s="199" t="s">
        <v>1835</v>
      </c>
      <c r="K1102" s="202">
        <v>0.01</v>
      </c>
      <c r="L1102" s="203">
        <v>2</v>
      </c>
    </row>
    <row r="1103" spans="2:12">
      <c r="B1103" s="199" t="s">
        <v>1808</v>
      </c>
      <c r="C1103" s="199" t="s">
        <v>1807</v>
      </c>
      <c r="D1103" s="199" t="s">
        <v>1828</v>
      </c>
      <c r="E1103" s="199" t="s">
        <v>1299</v>
      </c>
      <c r="F1103" s="199" t="s">
        <v>2030</v>
      </c>
      <c r="G1103" s="199" t="s">
        <v>1301</v>
      </c>
      <c r="H1103" s="199" t="s">
        <v>893</v>
      </c>
      <c r="I1103" s="199" t="s">
        <v>2027</v>
      </c>
      <c r="J1103" s="199" t="s">
        <v>1835</v>
      </c>
      <c r="K1103" s="202">
        <v>0.04</v>
      </c>
      <c r="L1103" s="203">
        <v>3</v>
      </c>
    </row>
    <row r="1104" spans="2:12">
      <c r="B1104" s="199" t="s">
        <v>1808</v>
      </c>
      <c r="C1104" s="199" t="s">
        <v>1807</v>
      </c>
      <c r="D1104" s="199" t="s">
        <v>1828</v>
      </c>
      <c r="E1104" s="199" t="s">
        <v>1299</v>
      </c>
      <c r="F1104" s="199" t="s">
        <v>2030</v>
      </c>
      <c r="G1104" s="199" t="s">
        <v>1301</v>
      </c>
      <c r="H1104" s="199" t="s">
        <v>887</v>
      </c>
      <c r="I1104" s="199" t="s">
        <v>1684</v>
      </c>
      <c r="J1104" s="199" t="s">
        <v>1835</v>
      </c>
      <c r="K1104" s="202">
        <v>0.05</v>
      </c>
      <c r="L1104" s="203">
        <v>3</v>
      </c>
    </row>
    <row r="1105" spans="2:12">
      <c r="B1105" s="199" t="s">
        <v>1808</v>
      </c>
      <c r="C1105" s="199" t="s">
        <v>1807</v>
      </c>
      <c r="D1105" s="199" t="s">
        <v>1828</v>
      </c>
      <c r="E1105" s="199" t="s">
        <v>1299</v>
      </c>
      <c r="F1105" s="199" t="s">
        <v>2030</v>
      </c>
      <c r="G1105" s="199" t="s">
        <v>1301</v>
      </c>
      <c r="H1105" s="199" t="s">
        <v>910</v>
      </c>
      <c r="I1105" s="199" t="s">
        <v>1306</v>
      </c>
      <c r="J1105" s="199" t="s">
        <v>1835</v>
      </c>
      <c r="K1105" s="202">
        <v>0.04</v>
      </c>
      <c r="L1105" s="203">
        <v>5</v>
      </c>
    </row>
    <row r="1106" spans="2:12">
      <c r="B1106" s="199" t="s">
        <v>1808</v>
      </c>
      <c r="C1106" s="199" t="s">
        <v>1807</v>
      </c>
      <c r="D1106" s="199" t="s">
        <v>1828</v>
      </c>
      <c r="E1106" s="199" t="s">
        <v>1299</v>
      </c>
      <c r="F1106" s="199" t="s">
        <v>2030</v>
      </c>
      <c r="G1106" s="199" t="s">
        <v>1301</v>
      </c>
      <c r="H1106" s="199" t="s">
        <v>899</v>
      </c>
      <c r="I1106" s="199" t="s">
        <v>2028</v>
      </c>
      <c r="J1106" s="199" t="s">
        <v>1835</v>
      </c>
      <c r="K1106" s="203"/>
      <c r="L1106" s="203">
        <v>1</v>
      </c>
    </row>
    <row r="1107" spans="2:12">
      <c r="B1107" s="199" t="s">
        <v>1808</v>
      </c>
      <c r="C1107" s="199" t="s">
        <v>1807</v>
      </c>
      <c r="D1107" s="199" t="s">
        <v>1828</v>
      </c>
      <c r="E1107" s="199" t="s">
        <v>1299</v>
      </c>
      <c r="F1107" s="199" t="s">
        <v>2030</v>
      </c>
      <c r="G1107" s="199" t="s">
        <v>1301</v>
      </c>
      <c r="H1107" s="199" t="s">
        <v>897</v>
      </c>
      <c r="I1107" s="199" t="s">
        <v>2029</v>
      </c>
      <c r="J1107" s="199" t="s">
        <v>1851</v>
      </c>
      <c r="K1107" s="203"/>
      <c r="L1107" s="203">
        <v>3</v>
      </c>
    </row>
    <row r="1108" spans="2:12">
      <c r="B1108" s="199" t="s">
        <v>1808</v>
      </c>
      <c r="C1108" s="199" t="s">
        <v>1807</v>
      </c>
      <c r="D1108" s="199" t="s">
        <v>1828</v>
      </c>
      <c r="E1108" s="199" t="s">
        <v>1299</v>
      </c>
      <c r="F1108" s="199" t="s">
        <v>2030</v>
      </c>
      <c r="G1108" s="199" t="s">
        <v>1301</v>
      </c>
      <c r="H1108" s="199" t="s">
        <v>897</v>
      </c>
      <c r="I1108" s="199" t="s">
        <v>2029</v>
      </c>
      <c r="J1108" s="199" t="s">
        <v>1835</v>
      </c>
      <c r="K1108" s="202">
        <v>0.09</v>
      </c>
      <c r="L1108" s="203">
        <v>18</v>
      </c>
    </row>
    <row r="1109" spans="2:12">
      <c r="B1109" s="199" t="s">
        <v>1808</v>
      </c>
      <c r="C1109" s="199" t="s">
        <v>1807</v>
      </c>
      <c r="D1109" s="199" t="s">
        <v>1828</v>
      </c>
      <c r="E1109" s="199" t="s">
        <v>1299</v>
      </c>
      <c r="F1109" s="199" t="s">
        <v>1303</v>
      </c>
      <c r="G1109" s="199" t="s">
        <v>1304</v>
      </c>
      <c r="H1109" s="199" t="s">
        <v>910</v>
      </c>
      <c r="I1109" s="199" t="s">
        <v>1306</v>
      </c>
      <c r="J1109" s="199" t="s">
        <v>1851</v>
      </c>
      <c r="K1109" s="202">
        <v>0.01</v>
      </c>
      <c r="L1109" s="203">
        <v>3</v>
      </c>
    </row>
    <row r="1110" spans="2:12">
      <c r="B1110" s="199" t="s">
        <v>1808</v>
      </c>
      <c r="C1110" s="199" t="s">
        <v>1807</v>
      </c>
      <c r="D1110" s="199" t="s">
        <v>1828</v>
      </c>
      <c r="E1110" s="199" t="s">
        <v>1299</v>
      </c>
      <c r="F1110" s="199" t="s">
        <v>1303</v>
      </c>
      <c r="G1110" s="199" t="s">
        <v>1304</v>
      </c>
      <c r="H1110" s="199" t="s">
        <v>910</v>
      </c>
      <c r="I1110" s="199" t="s">
        <v>1306</v>
      </c>
      <c r="J1110" s="199" t="s">
        <v>1835</v>
      </c>
      <c r="K1110" s="202">
        <v>0.05</v>
      </c>
      <c r="L1110" s="203">
        <v>2</v>
      </c>
    </row>
    <row r="1111" spans="2:12">
      <c r="B1111" s="199" t="s">
        <v>1808</v>
      </c>
      <c r="C1111" s="199" t="s">
        <v>1807</v>
      </c>
      <c r="D1111" s="199" t="s">
        <v>1828</v>
      </c>
      <c r="E1111" s="199" t="s">
        <v>1299</v>
      </c>
      <c r="F1111" s="199" t="s">
        <v>1303</v>
      </c>
      <c r="G1111" s="199" t="s">
        <v>1304</v>
      </c>
      <c r="H1111" s="199" t="s">
        <v>910</v>
      </c>
      <c r="I1111" s="199" t="s">
        <v>1306</v>
      </c>
      <c r="J1111" s="199" t="s">
        <v>1852</v>
      </c>
      <c r="K1111" s="203"/>
      <c r="L1111" s="203">
        <v>1</v>
      </c>
    </row>
    <row r="1112" spans="2:12">
      <c r="B1112" s="199" t="s">
        <v>1808</v>
      </c>
      <c r="C1112" s="199" t="s">
        <v>1807</v>
      </c>
      <c r="D1112" s="199" t="s">
        <v>1828</v>
      </c>
      <c r="E1112" s="199" t="s">
        <v>1299</v>
      </c>
      <c r="F1112" s="199" t="s">
        <v>1307</v>
      </c>
      <c r="G1112" s="199" t="s">
        <v>1308</v>
      </c>
      <c r="H1112" s="199" t="s">
        <v>920</v>
      </c>
      <c r="I1112" s="199" t="s">
        <v>1309</v>
      </c>
      <c r="J1112" s="199" t="s">
        <v>1835</v>
      </c>
      <c r="K1112" s="202">
        <v>0.02</v>
      </c>
      <c r="L1112" s="203">
        <v>6</v>
      </c>
    </row>
    <row r="1113" spans="2:12">
      <c r="B1113" s="199" t="s">
        <v>1808</v>
      </c>
      <c r="C1113" s="199" t="s">
        <v>1807</v>
      </c>
      <c r="D1113" s="199" t="s">
        <v>1828</v>
      </c>
      <c r="E1113" s="199" t="s">
        <v>1299</v>
      </c>
      <c r="F1113" s="199" t="s">
        <v>1307</v>
      </c>
      <c r="G1113" s="199" t="s">
        <v>1308</v>
      </c>
      <c r="H1113" s="199" t="s">
        <v>914</v>
      </c>
      <c r="I1113" s="199" t="s">
        <v>1305</v>
      </c>
      <c r="J1113" s="199" t="s">
        <v>1835</v>
      </c>
      <c r="K1113" s="202">
        <v>0.02</v>
      </c>
      <c r="L1113" s="203">
        <v>3</v>
      </c>
    </row>
    <row r="1114" spans="2:12">
      <c r="B1114" s="199" t="s">
        <v>1808</v>
      </c>
      <c r="C1114" s="199" t="s">
        <v>1807</v>
      </c>
      <c r="D1114" s="199" t="s">
        <v>1828</v>
      </c>
      <c r="E1114" s="199" t="s">
        <v>1299</v>
      </c>
      <c r="F1114" s="199" t="s">
        <v>1307</v>
      </c>
      <c r="G1114" s="199" t="s">
        <v>1308</v>
      </c>
      <c r="H1114" s="199" t="s">
        <v>918</v>
      </c>
      <c r="I1114" s="199" t="s">
        <v>2031</v>
      </c>
      <c r="J1114" s="199" t="s">
        <v>1835</v>
      </c>
      <c r="K1114" s="202">
        <v>0.01</v>
      </c>
      <c r="L1114" s="203">
        <v>1</v>
      </c>
    </row>
    <row r="1115" spans="2:12">
      <c r="B1115" s="199" t="s">
        <v>1808</v>
      </c>
      <c r="C1115" s="199" t="s">
        <v>1807</v>
      </c>
      <c r="D1115" s="199" t="s">
        <v>1828</v>
      </c>
      <c r="E1115" s="199" t="s">
        <v>1299</v>
      </c>
      <c r="F1115" s="199" t="s">
        <v>2032</v>
      </c>
      <c r="G1115" s="199" t="s">
        <v>1304</v>
      </c>
      <c r="H1115" s="199" t="s">
        <v>910</v>
      </c>
      <c r="I1115" s="199" t="s">
        <v>1306</v>
      </c>
      <c r="J1115" s="199" t="s">
        <v>1839</v>
      </c>
      <c r="K1115" s="203"/>
      <c r="L1115" s="203">
        <v>1</v>
      </c>
    </row>
    <row r="1116" spans="2:12">
      <c r="B1116" s="199" t="s">
        <v>1808</v>
      </c>
      <c r="C1116" s="199" t="s">
        <v>1807</v>
      </c>
      <c r="D1116" s="199" t="s">
        <v>1828</v>
      </c>
      <c r="E1116" s="199" t="s">
        <v>1299</v>
      </c>
      <c r="F1116" s="199" t="s">
        <v>2032</v>
      </c>
      <c r="G1116" s="199" t="s">
        <v>1304</v>
      </c>
      <c r="H1116" s="199" t="s">
        <v>910</v>
      </c>
      <c r="I1116" s="199" t="s">
        <v>1306</v>
      </c>
      <c r="J1116" s="199" t="s">
        <v>1835</v>
      </c>
      <c r="K1116" s="202">
        <v>0.01</v>
      </c>
      <c r="L1116" s="203">
        <v>1</v>
      </c>
    </row>
    <row r="1117" spans="2:12">
      <c r="B1117" s="199" t="s">
        <v>1808</v>
      </c>
      <c r="C1117" s="199" t="s">
        <v>1807</v>
      </c>
      <c r="D1117" s="199" t="s">
        <v>1828</v>
      </c>
      <c r="E1117" s="199" t="s">
        <v>1299</v>
      </c>
      <c r="F1117" s="199" t="s">
        <v>2032</v>
      </c>
      <c r="G1117" s="199" t="s">
        <v>1304</v>
      </c>
      <c r="H1117" s="199" t="s">
        <v>912</v>
      </c>
      <c r="I1117" s="199" t="s">
        <v>2033</v>
      </c>
      <c r="J1117" s="199" t="s">
        <v>1851</v>
      </c>
      <c r="K1117" s="203"/>
      <c r="L1117" s="203">
        <v>1</v>
      </c>
    </row>
    <row r="1118" spans="2:12">
      <c r="B1118" s="199" t="s">
        <v>1808</v>
      </c>
      <c r="C1118" s="199" t="s">
        <v>1807</v>
      </c>
      <c r="D1118" s="199" t="s">
        <v>1828</v>
      </c>
      <c r="E1118" s="199" t="s">
        <v>1299</v>
      </c>
      <c r="F1118" s="199" t="s">
        <v>2032</v>
      </c>
      <c r="G1118" s="199" t="s">
        <v>1304</v>
      </c>
      <c r="H1118" s="199" t="s">
        <v>912</v>
      </c>
      <c r="I1118" s="199" t="s">
        <v>2033</v>
      </c>
      <c r="J1118" s="199" t="s">
        <v>1835</v>
      </c>
      <c r="K1118" s="202">
        <v>0.05</v>
      </c>
      <c r="L1118" s="203">
        <v>8</v>
      </c>
    </row>
    <row r="1119" spans="2:12">
      <c r="B1119" s="199" t="s">
        <v>1808</v>
      </c>
      <c r="C1119" s="199" t="s">
        <v>1807</v>
      </c>
      <c r="D1119" s="199" t="s">
        <v>1828</v>
      </c>
      <c r="E1119" s="199" t="s">
        <v>1299</v>
      </c>
      <c r="F1119" s="199" t="s">
        <v>2032</v>
      </c>
      <c r="G1119" s="199" t="s">
        <v>1304</v>
      </c>
      <c r="H1119" s="199" t="s">
        <v>907</v>
      </c>
      <c r="I1119" s="199" t="s">
        <v>2034</v>
      </c>
      <c r="J1119" s="199" t="s">
        <v>1835</v>
      </c>
      <c r="K1119" s="202">
        <v>0.01</v>
      </c>
      <c r="L1119" s="203">
        <v>1</v>
      </c>
    </row>
    <row r="1120" spans="2:12">
      <c r="B1120" s="199" t="s">
        <v>1808</v>
      </c>
      <c r="C1120" s="199" t="s">
        <v>1807</v>
      </c>
      <c r="D1120" s="199" t="s">
        <v>1828</v>
      </c>
      <c r="E1120" s="199" t="s">
        <v>1299</v>
      </c>
      <c r="F1120" s="199" t="s">
        <v>2035</v>
      </c>
      <c r="G1120" s="199" t="s">
        <v>2036</v>
      </c>
      <c r="H1120" s="199" t="s">
        <v>1148</v>
      </c>
      <c r="I1120" s="199" t="s">
        <v>2036</v>
      </c>
      <c r="J1120" s="199" t="s">
        <v>1835</v>
      </c>
      <c r="K1120" s="203"/>
      <c r="L1120" s="203">
        <v>1</v>
      </c>
    </row>
    <row r="1121" spans="2:12">
      <c r="B1121" s="199" t="s">
        <v>1808</v>
      </c>
      <c r="C1121" s="199" t="s">
        <v>1807</v>
      </c>
      <c r="D1121" s="199" t="s">
        <v>1828</v>
      </c>
      <c r="E1121" s="199" t="s">
        <v>1299</v>
      </c>
      <c r="F1121" s="199" t="s">
        <v>2037</v>
      </c>
      <c r="G1121" s="199" t="s">
        <v>2024</v>
      </c>
      <c r="H1121" s="199" t="s">
        <v>922</v>
      </c>
      <c r="I1121" s="199" t="s">
        <v>2024</v>
      </c>
      <c r="J1121" s="199" t="s">
        <v>1835</v>
      </c>
      <c r="K1121" s="203"/>
      <c r="L1121" s="203">
        <v>1</v>
      </c>
    </row>
    <row r="1122" spans="2:12">
      <c r="B1122" s="199" t="s">
        <v>1808</v>
      </c>
      <c r="C1122" s="199" t="s">
        <v>1807</v>
      </c>
      <c r="D1122" s="199" t="s">
        <v>1828</v>
      </c>
      <c r="E1122" s="199" t="s">
        <v>1299</v>
      </c>
      <c r="F1122" s="199" t="s">
        <v>2038</v>
      </c>
      <c r="G1122" s="199" t="s">
        <v>2029</v>
      </c>
      <c r="H1122" s="199" t="s">
        <v>897</v>
      </c>
      <c r="I1122" s="199" t="s">
        <v>2029</v>
      </c>
      <c r="J1122" s="199" t="s">
        <v>1835</v>
      </c>
      <c r="K1122" s="202">
        <v>0.03</v>
      </c>
      <c r="L1122" s="203">
        <v>7</v>
      </c>
    </row>
    <row r="1123" spans="2:12">
      <c r="B1123" s="199" t="s">
        <v>1808</v>
      </c>
      <c r="C1123" s="199" t="s">
        <v>1807</v>
      </c>
      <c r="D1123" s="199" t="s">
        <v>1828</v>
      </c>
      <c r="E1123" s="199" t="s">
        <v>1299</v>
      </c>
      <c r="F1123" s="199" t="s">
        <v>2038</v>
      </c>
      <c r="G1123" s="199" t="s">
        <v>2029</v>
      </c>
      <c r="H1123" s="199" t="s">
        <v>897</v>
      </c>
      <c r="I1123" s="199" t="s">
        <v>2029</v>
      </c>
      <c r="J1123" s="199" t="s">
        <v>1840</v>
      </c>
      <c r="K1123" s="203"/>
      <c r="L1123" s="203">
        <v>2</v>
      </c>
    </row>
    <row r="1124" spans="2:12">
      <c r="B1124" s="199" t="s">
        <v>1808</v>
      </c>
      <c r="C1124" s="199" t="s">
        <v>1807</v>
      </c>
      <c r="D1124" s="199" t="s">
        <v>1828</v>
      </c>
      <c r="E1124" s="199" t="s">
        <v>2039</v>
      </c>
      <c r="F1124" s="199" t="s">
        <v>2040</v>
      </c>
      <c r="G1124" s="199" t="s">
        <v>1688</v>
      </c>
      <c r="H1124" s="199" t="s">
        <v>663</v>
      </c>
      <c r="I1124" s="199" t="s">
        <v>1688</v>
      </c>
      <c r="J1124" s="199" t="s">
        <v>1851</v>
      </c>
      <c r="K1124" s="202">
        <v>0.01</v>
      </c>
      <c r="L1124" s="203">
        <v>5</v>
      </c>
    </row>
    <row r="1125" spans="2:12">
      <c r="B1125" s="199" t="s">
        <v>1808</v>
      </c>
      <c r="C1125" s="199" t="s">
        <v>1807</v>
      </c>
      <c r="D1125" s="199" t="s">
        <v>1828</v>
      </c>
      <c r="E1125" s="199" t="s">
        <v>2039</v>
      </c>
      <c r="F1125" s="199" t="s">
        <v>2040</v>
      </c>
      <c r="G1125" s="199" t="s">
        <v>1688</v>
      </c>
      <c r="H1125" s="199" t="s">
        <v>663</v>
      </c>
      <c r="I1125" s="199" t="s">
        <v>1688</v>
      </c>
      <c r="J1125" s="199" t="s">
        <v>1849</v>
      </c>
      <c r="K1125" s="203"/>
      <c r="L1125" s="203">
        <v>2</v>
      </c>
    </row>
    <row r="1126" spans="2:12">
      <c r="B1126" s="199" t="s">
        <v>1808</v>
      </c>
      <c r="C1126" s="199" t="s">
        <v>1807</v>
      </c>
      <c r="D1126" s="199" t="s">
        <v>1828</v>
      </c>
      <c r="E1126" s="199" t="s">
        <v>2039</v>
      </c>
      <c r="F1126" s="199" t="s">
        <v>2040</v>
      </c>
      <c r="G1126" s="199" t="s">
        <v>1688</v>
      </c>
      <c r="H1126" s="199" t="s">
        <v>663</v>
      </c>
      <c r="I1126" s="199" t="s">
        <v>1688</v>
      </c>
      <c r="J1126" s="199" t="s">
        <v>1839</v>
      </c>
      <c r="K1126" s="202">
        <v>0.03</v>
      </c>
      <c r="L1126" s="203">
        <v>215</v>
      </c>
    </row>
    <row r="1127" spans="2:12">
      <c r="B1127" s="199" t="s">
        <v>1808</v>
      </c>
      <c r="C1127" s="199" t="s">
        <v>1807</v>
      </c>
      <c r="D1127" s="199" t="s">
        <v>1828</v>
      </c>
      <c r="E1127" s="199" t="s">
        <v>2039</v>
      </c>
      <c r="F1127" s="199" t="s">
        <v>2040</v>
      </c>
      <c r="G1127" s="199" t="s">
        <v>1688</v>
      </c>
      <c r="H1127" s="199" t="s">
        <v>663</v>
      </c>
      <c r="I1127" s="199" t="s">
        <v>1688</v>
      </c>
      <c r="J1127" s="199" t="s">
        <v>1835</v>
      </c>
      <c r="K1127" s="202">
        <v>0.03</v>
      </c>
      <c r="L1127" s="203">
        <v>9</v>
      </c>
    </row>
    <row r="1128" spans="2:12">
      <c r="B1128" s="199" t="s">
        <v>1808</v>
      </c>
      <c r="C1128" s="199" t="s">
        <v>1807</v>
      </c>
      <c r="D1128" s="199" t="s">
        <v>1828</v>
      </c>
      <c r="E1128" s="199" t="s">
        <v>2039</v>
      </c>
      <c r="F1128" s="199" t="s">
        <v>2040</v>
      </c>
      <c r="G1128" s="199" t="s">
        <v>1688</v>
      </c>
      <c r="H1128" s="199" t="s">
        <v>663</v>
      </c>
      <c r="I1128" s="199" t="s">
        <v>1688</v>
      </c>
      <c r="J1128" s="199" t="s">
        <v>1889</v>
      </c>
      <c r="K1128" s="203"/>
      <c r="L1128" s="203">
        <v>2</v>
      </c>
    </row>
    <row r="1129" spans="2:12">
      <c r="B1129" s="199" t="s">
        <v>1808</v>
      </c>
      <c r="C1129" s="199" t="s">
        <v>1807</v>
      </c>
      <c r="D1129" s="199" t="s">
        <v>1828</v>
      </c>
      <c r="E1129" s="199" t="s">
        <v>2039</v>
      </c>
      <c r="F1129" s="199" t="s">
        <v>2040</v>
      </c>
      <c r="G1129" s="199" t="s">
        <v>1688</v>
      </c>
      <c r="H1129" s="199" t="s">
        <v>666</v>
      </c>
      <c r="I1129" s="199" t="s">
        <v>2041</v>
      </c>
      <c r="J1129" s="199" t="s">
        <v>1849</v>
      </c>
      <c r="K1129" s="203"/>
      <c r="L1129" s="203">
        <v>3</v>
      </c>
    </row>
    <row r="1130" spans="2:12">
      <c r="B1130" s="199" t="s">
        <v>1808</v>
      </c>
      <c r="C1130" s="199" t="s">
        <v>1807</v>
      </c>
      <c r="D1130" s="199" t="s">
        <v>1828</v>
      </c>
      <c r="E1130" s="199" t="s">
        <v>2039</v>
      </c>
      <c r="F1130" s="199" t="s">
        <v>2040</v>
      </c>
      <c r="G1130" s="199" t="s">
        <v>1688</v>
      </c>
      <c r="H1130" s="199" t="s">
        <v>666</v>
      </c>
      <c r="I1130" s="199" t="s">
        <v>2041</v>
      </c>
      <c r="J1130" s="199" t="s">
        <v>1835</v>
      </c>
      <c r="K1130" s="202">
        <v>0.03</v>
      </c>
      <c r="L1130" s="203">
        <v>6</v>
      </c>
    </row>
    <row r="1131" spans="2:12">
      <c r="B1131" s="199" t="s">
        <v>1808</v>
      </c>
      <c r="C1131" s="199" t="s">
        <v>1807</v>
      </c>
      <c r="D1131" s="199" t="s">
        <v>1828</v>
      </c>
      <c r="E1131" s="199" t="s">
        <v>2039</v>
      </c>
      <c r="F1131" s="199" t="s">
        <v>2040</v>
      </c>
      <c r="G1131" s="199" t="s">
        <v>1688</v>
      </c>
      <c r="H1131" s="199" t="s">
        <v>662</v>
      </c>
      <c r="I1131" s="199" t="s">
        <v>2042</v>
      </c>
      <c r="J1131" s="199" t="s">
        <v>1849</v>
      </c>
      <c r="K1131" s="203"/>
      <c r="L1131" s="203">
        <v>4</v>
      </c>
    </row>
    <row r="1132" spans="2:12">
      <c r="B1132" s="199" t="s">
        <v>1808</v>
      </c>
      <c r="C1132" s="199" t="s">
        <v>1807</v>
      </c>
      <c r="D1132" s="199" t="s">
        <v>1828</v>
      </c>
      <c r="E1132" s="199" t="s">
        <v>2039</v>
      </c>
      <c r="F1132" s="199" t="s">
        <v>2040</v>
      </c>
      <c r="G1132" s="199" t="s">
        <v>1688</v>
      </c>
      <c r="H1132" s="199" t="s">
        <v>662</v>
      </c>
      <c r="I1132" s="199" t="s">
        <v>2042</v>
      </c>
      <c r="J1132" s="199" t="s">
        <v>1835</v>
      </c>
      <c r="K1132" s="202">
        <v>0.04</v>
      </c>
      <c r="L1132" s="203">
        <v>10</v>
      </c>
    </row>
    <row r="1133" spans="2:12">
      <c r="B1133" s="199" t="s">
        <v>1808</v>
      </c>
      <c r="C1133" s="199" t="s">
        <v>1807</v>
      </c>
      <c r="D1133" s="199" t="s">
        <v>1828</v>
      </c>
      <c r="E1133" s="199" t="s">
        <v>2039</v>
      </c>
      <c r="F1133" s="199" t="s">
        <v>2040</v>
      </c>
      <c r="G1133" s="199" t="s">
        <v>1688</v>
      </c>
      <c r="H1133" s="199" t="s">
        <v>661</v>
      </c>
      <c r="I1133" s="199" t="s">
        <v>2042</v>
      </c>
      <c r="J1133" s="199" t="s">
        <v>1851</v>
      </c>
      <c r="K1133" s="203"/>
      <c r="L1133" s="203">
        <v>1</v>
      </c>
    </row>
    <row r="1134" spans="2:12">
      <c r="B1134" s="199" t="s">
        <v>1808</v>
      </c>
      <c r="C1134" s="199" t="s">
        <v>1807</v>
      </c>
      <c r="D1134" s="199" t="s">
        <v>1828</v>
      </c>
      <c r="E1134" s="199" t="s">
        <v>2039</v>
      </c>
      <c r="F1134" s="199" t="s">
        <v>2040</v>
      </c>
      <c r="G1134" s="199" t="s">
        <v>1688</v>
      </c>
      <c r="H1134" s="199" t="s">
        <v>661</v>
      </c>
      <c r="I1134" s="199" t="s">
        <v>2042</v>
      </c>
      <c r="J1134" s="199" t="s">
        <v>1849</v>
      </c>
      <c r="K1134" s="203"/>
      <c r="L1134" s="203">
        <v>5</v>
      </c>
    </row>
    <row r="1135" spans="2:12">
      <c r="B1135" s="199" t="s">
        <v>1808</v>
      </c>
      <c r="C1135" s="199" t="s">
        <v>1807</v>
      </c>
      <c r="D1135" s="199" t="s">
        <v>1828</v>
      </c>
      <c r="E1135" s="199" t="s">
        <v>2039</v>
      </c>
      <c r="F1135" s="199" t="s">
        <v>2040</v>
      </c>
      <c r="G1135" s="199" t="s">
        <v>1688</v>
      </c>
      <c r="H1135" s="199" t="s">
        <v>661</v>
      </c>
      <c r="I1135" s="199" t="s">
        <v>2042</v>
      </c>
      <c r="J1135" s="199" t="s">
        <v>1839</v>
      </c>
      <c r="K1135" s="202">
        <v>0.01</v>
      </c>
      <c r="L1135" s="203">
        <v>124</v>
      </c>
    </row>
    <row r="1136" spans="2:12">
      <c r="B1136" s="199" t="s">
        <v>1808</v>
      </c>
      <c r="C1136" s="199" t="s">
        <v>1807</v>
      </c>
      <c r="D1136" s="199" t="s">
        <v>1828</v>
      </c>
      <c r="E1136" s="199" t="s">
        <v>2039</v>
      </c>
      <c r="F1136" s="199" t="s">
        <v>2040</v>
      </c>
      <c r="G1136" s="199" t="s">
        <v>1688</v>
      </c>
      <c r="H1136" s="199" t="s">
        <v>661</v>
      </c>
      <c r="I1136" s="199" t="s">
        <v>2042</v>
      </c>
      <c r="J1136" s="199" t="s">
        <v>1835</v>
      </c>
      <c r="K1136" s="202">
        <v>0.17</v>
      </c>
      <c r="L1136" s="203">
        <v>49</v>
      </c>
    </row>
    <row r="1137" spans="2:12">
      <c r="B1137" s="199" t="s">
        <v>1808</v>
      </c>
      <c r="C1137" s="199" t="s">
        <v>1807</v>
      </c>
      <c r="D1137" s="199" t="s">
        <v>1828</v>
      </c>
      <c r="E1137" s="199" t="s">
        <v>2039</v>
      </c>
      <c r="F1137" s="199" t="s">
        <v>2040</v>
      </c>
      <c r="G1137" s="199" t="s">
        <v>1688</v>
      </c>
      <c r="H1137" s="199" t="s">
        <v>649</v>
      </c>
      <c r="I1137" s="199" t="s">
        <v>2043</v>
      </c>
      <c r="J1137" s="199" t="s">
        <v>1851</v>
      </c>
      <c r="K1137" s="202">
        <v>0.02</v>
      </c>
      <c r="L1137" s="203">
        <v>12</v>
      </c>
    </row>
    <row r="1138" spans="2:12">
      <c r="B1138" s="199" t="s">
        <v>1808</v>
      </c>
      <c r="C1138" s="199" t="s">
        <v>1807</v>
      </c>
      <c r="D1138" s="199" t="s">
        <v>1828</v>
      </c>
      <c r="E1138" s="199" t="s">
        <v>2039</v>
      </c>
      <c r="F1138" s="199" t="s">
        <v>2040</v>
      </c>
      <c r="G1138" s="199" t="s">
        <v>1688</v>
      </c>
      <c r="H1138" s="199" t="s">
        <v>649</v>
      </c>
      <c r="I1138" s="199" t="s">
        <v>2043</v>
      </c>
      <c r="J1138" s="199" t="s">
        <v>1849</v>
      </c>
      <c r="K1138" s="202">
        <v>0.06</v>
      </c>
      <c r="L1138" s="203">
        <v>12</v>
      </c>
    </row>
    <row r="1139" spans="2:12">
      <c r="B1139" s="199" t="s">
        <v>1808</v>
      </c>
      <c r="C1139" s="199" t="s">
        <v>1807</v>
      </c>
      <c r="D1139" s="199" t="s">
        <v>1828</v>
      </c>
      <c r="E1139" s="199" t="s">
        <v>2039</v>
      </c>
      <c r="F1139" s="199" t="s">
        <v>2040</v>
      </c>
      <c r="G1139" s="199" t="s">
        <v>1688</v>
      </c>
      <c r="H1139" s="199" t="s">
        <v>649</v>
      </c>
      <c r="I1139" s="199" t="s">
        <v>2043</v>
      </c>
      <c r="J1139" s="199" t="s">
        <v>1839</v>
      </c>
      <c r="K1139" s="202">
        <v>0.03</v>
      </c>
      <c r="L1139" s="203">
        <v>215</v>
      </c>
    </row>
    <row r="1140" spans="2:12">
      <c r="B1140" s="199" t="s">
        <v>1808</v>
      </c>
      <c r="C1140" s="199" t="s">
        <v>1807</v>
      </c>
      <c r="D1140" s="199" t="s">
        <v>1828</v>
      </c>
      <c r="E1140" s="199" t="s">
        <v>2039</v>
      </c>
      <c r="F1140" s="199" t="s">
        <v>2040</v>
      </c>
      <c r="G1140" s="199" t="s">
        <v>1688</v>
      </c>
      <c r="H1140" s="199" t="s">
        <v>649</v>
      </c>
      <c r="I1140" s="199" t="s">
        <v>2043</v>
      </c>
      <c r="J1140" s="199" t="s">
        <v>1835</v>
      </c>
      <c r="K1140" s="202">
        <v>0.09</v>
      </c>
      <c r="L1140" s="203">
        <v>17</v>
      </c>
    </row>
    <row r="1141" spans="2:12">
      <c r="B1141" s="199" t="s">
        <v>1808</v>
      </c>
      <c r="C1141" s="199" t="s">
        <v>1807</v>
      </c>
      <c r="D1141" s="199" t="s">
        <v>1828</v>
      </c>
      <c r="E1141" s="199" t="s">
        <v>2039</v>
      </c>
      <c r="F1141" s="199" t="s">
        <v>2040</v>
      </c>
      <c r="G1141" s="199" t="s">
        <v>1688</v>
      </c>
      <c r="H1141" s="199" t="s">
        <v>649</v>
      </c>
      <c r="I1141" s="199" t="s">
        <v>2043</v>
      </c>
      <c r="J1141" s="199" t="s">
        <v>1889</v>
      </c>
      <c r="K1141" s="203"/>
      <c r="L1141" s="203">
        <v>2</v>
      </c>
    </row>
    <row r="1142" spans="2:12">
      <c r="B1142" s="199" t="s">
        <v>1808</v>
      </c>
      <c r="C1142" s="199" t="s">
        <v>1807</v>
      </c>
      <c r="D1142" s="199" t="s">
        <v>1828</v>
      </c>
      <c r="E1142" s="199" t="s">
        <v>2039</v>
      </c>
      <c r="F1142" s="199" t="s">
        <v>2040</v>
      </c>
      <c r="G1142" s="199" t="s">
        <v>1688</v>
      </c>
      <c r="H1142" s="199" t="s">
        <v>653</v>
      </c>
      <c r="I1142" s="199" t="s">
        <v>2044</v>
      </c>
      <c r="J1142" s="199" t="s">
        <v>1851</v>
      </c>
      <c r="K1142" s="203"/>
      <c r="L1142" s="203">
        <v>1</v>
      </c>
    </row>
    <row r="1143" spans="2:12">
      <c r="B1143" s="199" t="s">
        <v>1808</v>
      </c>
      <c r="C1143" s="199" t="s">
        <v>1807</v>
      </c>
      <c r="D1143" s="199" t="s">
        <v>1828</v>
      </c>
      <c r="E1143" s="199" t="s">
        <v>2039</v>
      </c>
      <c r="F1143" s="199" t="s">
        <v>2040</v>
      </c>
      <c r="G1143" s="199" t="s">
        <v>1688</v>
      </c>
      <c r="H1143" s="199" t="s">
        <v>653</v>
      </c>
      <c r="I1143" s="199" t="s">
        <v>2044</v>
      </c>
      <c r="J1143" s="199" t="s">
        <v>1849</v>
      </c>
      <c r="K1143" s="203"/>
      <c r="L1143" s="203">
        <v>3</v>
      </c>
    </row>
    <row r="1144" spans="2:12">
      <c r="B1144" s="199" t="s">
        <v>1808</v>
      </c>
      <c r="C1144" s="199" t="s">
        <v>1807</v>
      </c>
      <c r="D1144" s="199" t="s">
        <v>1828</v>
      </c>
      <c r="E1144" s="199" t="s">
        <v>2039</v>
      </c>
      <c r="F1144" s="199" t="s">
        <v>2040</v>
      </c>
      <c r="G1144" s="199" t="s">
        <v>1688</v>
      </c>
      <c r="H1144" s="199" t="s">
        <v>653</v>
      </c>
      <c r="I1144" s="199" t="s">
        <v>2044</v>
      </c>
      <c r="J1144" s="199" t="s">
        <v>1839</v>
      </c>
      <c r="K1144" s="202">
        <v>0.03</v>
      </c>
      <c r="L1144" s="203">
        <v>215</v>
      </c>
    </row>
    <row r="1145" spans="2:12">
      <c r="B1145" s="199" t="s">
        <v>1808</v>
      </c>
      <c r="C1145" s="199" t="s">
        <v>1807</v>
      </c>
      <c r="D1145" s="199" t="s">
        <v>1828</v>
      </c>
      <c r="E1145" s="199" t="s">
        <v>2039</v>
      </c>
      <c r="F1145" s="199" t="s">
        <v>2040</v>
      </c>
      <c r="G1145" s="199" t="s">
        <v>1688</v>
      </c>
      <c r="H1145" s="199" t="s">
        <v>653</v>
      </c>
      <c r="I1145" s="199" t="s">
        <v>2044</v>
      </c>
      <c r="J1145" s="199" t="s">
        <v>1835</v>
      </c>
      <c r="K1145" s="202">
        <v>0.04</v>
      </c>
      <c r="L1145" s="203">
        <v>7</v>
      </c>
    </row>
    <row r="1146" spans="2:12">
      <c r="B1146" s="199" t="s">
        <v>1808</v>
      </c>
      <c r="C1146" s="199" t="s">
        <v>1807</v>
      </c>
      <c r="D1146" s="199" t="s">
        <v>1828</v>
      </c>
      <c r="E1146" s="199" t="s">
        <v>2039</v>
      </c>
      <c r="F1146" s="199" t="s">
        <v>2040</v>
      </c>
      <c r="G1146" s="199" t="s">
        <v>1688</v>
      </c>
      <c r="H1146" s="199" t="s">
        <v>653</v>
      </c>
      <c r="I1146" s="199" t="s">
        <v>2044</v>
      </c>
      <c r="J1146" s="199" t="s">
        <v>1889</v>
      </c>
      <c r="K1146" s="203"/>
      <c r="L1146" s="203">
        <v>2</v>
      </c>
    </row>
    <row r="1147" spans="2:12">
      <c r="B1147" s="199" t="s">
        <v>1808</v>
      </c>
      <c r="C1147" s="199" t="s">
        <v>1807</v>
      </c>
      <c r="D1147" s="199" t="s">
        <v>1828</v>
      </c>
      <c r="E1147" s="199" t="s">
        <v>2039</v>
      </c>
      <c r="F1147" s="199" t="s">
        <v>2040</v>
      </c>
      <c r="G1147" s="199" t="s">
        <v>1688</v>
      </c>
      <c r="H1147" s="199" t="s">
        <v>669</v>
      </c>
      <c r="I1147" s="199" t="s">
        <v>2045</v>
      </c>
      <c r="J1147" s="199" t="s">
        <v>1849</v>
      </c>
      <c r="K1147" s="203"/>
      <c r="L1147" s="203">
        <v>2</v>
      </c>
    </row>
    <row r="1148" spans="2:12">
      <c r="B1148" s="199" t="s">
        <v>1808</v>
      </c>
      <c r="C1148" s="199" t="s">
        <v>1807</v>
      </c>
      <c r="D1148" s="199" t="s">
        <v>1828</v>
      </c>
      <c r="E1148" s="199" t="s">
        <v>2039</v>
      </c>
      <c r="F1148" s="199" t="s">
        <v>2040</v>
      </c>
      <c r="G1148" s="199" t="s">
        <v>1688</v>
      </c>
      <c r="H1148" s="199" t="s">
        <v>669</v>
      </c>
      <c r="I1148" s="199" t="s">
        <v>2045</v>
      </c>
      <c r="J1148" s="199" t="s">
        <v>1839</v>
      </c>
      <c r="K1148" s="202">
        <v>0.03</v>
      </c>
      <c r="L1148" s="203">
        <v>215</v>
      </c>
    </row>
    <row r="1149" spans="2:12">
      <c r="B1149" s="199" t="s">
        <v>1808</v>
      </c>
      <c r="C1149" s="199" t="s">
        <v>1807</v>
      </c>
      <c r="D1149" s="199" t="s">
        <v>1828</v>
      </c>
      <c r="E1149" s="199" t="s">
        <v>2039</v>
      </c>
      <c r="F1149" s="199" t="s">
        <v>2040</v>
      </c>
      <c r="G1149" s="199" t="s">
        <v>1688</v>
      </c>
      <c r="H1149" s="199" t="s">
        <v>669</v>
      </c>
      <c r="I1149" s="199" t="s">
        <v>2045</v>
      </c>
      <c r="J1149" s="199" t="s">
        <v>1835</v>
      </c>
      <c r="K1149" s="202">
        <v>0.03</v>
      </c>
      <c r="L1149" s="203">
        <v>4</v>
      </c>
    </row>
    <row r="1150" spans="2:12">
      <c r="B1150" s="199" t="s">
        <v>1808</v>
      </c>
      <c r="C1150" s="199" t="s">
        <v>1807</v>
      </c>
      <c r="D1150" s="199" t="s">
        <v>1828</v>
      </c>
      <c r="E1150" s="199" t="s">
        <v>2039</v>
      </c>
      <c r="F1150" s="199" t="s">
        <v>2040</v>
      </c>
      <c r="G1150" s="199" t="s">
        <v>1688</v>
      </c>
      <c r="H1150" s="199" t="s">
        <v>669</v>
      </c>
      <c r="I1150" s="199" t="s">
        <v>2045</v>
      </c>
      <c r="J1150" s="199" t="s">
        <v>1889</v>
      </c>
      <c r="K1150" s="203"/>
      <c r="L1150" s="203">
        <v>2</v>
      </c>
    </row>
    <row r="1151" spans="2:12">
      <c r="B1151" s="199" t="s">
        <v>1808</v>
      </c>
      <c r="C1151" s="199" t="s">
        <v>1807</v>
      </c>
      <c r="D1151" s="199" t="s">
        <v>1828</v>
      </c>
      <c r="E1151" s="199" t="s">
        <v>2039</v>
      </c>
      <c r="F1151" s="199" t="s">
        <v>2040</v>
      </c>
      <c r="G1151" s="199" t="s">
        <v>1688</v>
      </c>
      <c r="H1151" s="199" t="s">
        <v>655</v>
      </c>
      <c r="I1151" s="199" t="s">
        <v>2046</v>
      </c>
      <c r="J1151" s="199" t="s">
        <v>1849</v>
      </c>
      <c r="K1151" s="203"/>
      <c r="L1151" s="203">
        <v>1</v>
      </c>
    </row>
    <row r="1152" spans="2:12">
      <c r="B1152" s="199" t="s">
        <v>1808</v>
      </c>
      <c r="C1152" s="199" t="s">
        <v>1807</v>
      </c>
      <c r="D1152" s="199" t="s">
        <v>1828</v>
      </c>
      <c r="E1152" s="199" t="s">
        <v>2039</v>
      </c>
      <c r="F1152" s="199" t="s">
        <v>2040</v>
      </c>
      <c r="G1152" s="199" t="s">
        <v>1688</v>
      </c>
      <c r="H1152" s="199" t="s">
        <v>655</v>
      </c>
      <c r="I1152" s="199" t="s">
        <v>2046</v>
      </c>
      <c r="J1152" s="199" t="s">
        <v>1839</v>
      </c>
      <c r="K1152" s="202">
        <v>0.03</v>
      </c>
      <c r="L1152" s="203">
        <v>215</v>
      </c>
    </row>
    <row r="1153" spans="2:12">
      <c r="B1153" s="199" t="s">
        <v>1808</v>
      </c>
      <c r="C1153" s="199" t="s">
        <v>1807</v>
      </c>
      <c r="D1153" s="199" t="s">
        <v>1828</v>
      </c>
      <c r="E1153" s="199" t="s">
        <v>2039</v>
      </c>
      <c r="F1153" s="199" t="s">
        <v>2040</v>
      </c>
      <c r="G1153" s="199" t="s">
        <v>1688</v>
      </c>
      <c r="H1153" s="199" t="s">
        <v>655</v>
      </c>
      <c r="I1153" s="199" t="s">
        <v>2046</v>
      </c>
      <c r="J1153" s="199" t="s">
        <v>1835</v>
      </c>
      <c r="K1153" s="202">
        <v>0.03</v>
      </c>
      <c r="L1153" s="203">
        <v>8</v>
      </c>
    </row>
    <row r="1154" spans="2:12">
      <c r="B1154" s="199" t="s">
        <v>1808</v>
      </c>
      <c r="C1154" s="199" t="s">
        <v>1807</v>
      </c>
      <c r="D1154" s="199" t="s">
        <v>1828</v>
      </c>
      <c r="E1154" s="199" t="s">
        <v>2039</v>
      </c>
      <c r="F1154" s="199" t="s">
        <v>2040</v>
      </c>
      <c r="G1154" s="199" t="s">
        <v>1688</v>
      </c>
      <c r="H1154" s="199" t="s">
        <v>655</v>
      </c>
      <c r="I1154" s="199" t="s">
        <v>2046</v>
      </c>
      <c r="J1154" s="199" t="s">
        <v>1889</v>
      </c>
      <c r="K1154" s="203"/>
      <c r="L1154" s="203">
        <v>2</v>
      </c>
    </row>
    <row r="1155" spans="2:12">
      <c r="B1155" s="199" t="s">
        <v>1808</v>
      </c>
      <c r="C1155" s="199" t="s">
        <v>1807</v>
      </c>
      <c r="D1155" s="199" t="s">
        <v>1828</v>
      </c>
      <c r="E1155" s="199" t="s">
        <v>2039</v>
      </c>
      <c r="F1155" s="199" t="s">
        <v>2040</v>
      </c>
      <c r="G1155" s="199" t="s">
        <v>1688</v>
      </c>
      <c r="H1155" s="199" t="s">
        <v>651</v>
      </c>
      <c r="I1155" s="199" t="s">
        <v>2047</v>
      </c>
      <c r="J1155" s="199" t="s">
        <v>1851</v>
      </c>
      <c r="K1155" s="203"/>
      <c r="L1155" s="203">
        <v>1</v>
      </c>
    </row>
    <row r="1156" spans="2:12">
      <c r="B1156" s="199" t="s">
        <v>1808</v>
      </c>
      <c r="C1156" s="199" t="s">
        <v>1807</v>
      </c>
      <c r="D1156" s="199" t="s">
        <v>1828</v>
      </c>
      <c r="E1156" s="199" t="s">
        <v>2039</v>
      </c>
      <c r="F1156" s="199" t="s">
        <v>2040</v>
      </c>
      <c r="G1156" s="199" t="s">
        <v>1688</v>
      </c>
      <c r="H1156" s="199" t="s">
        <v>651</v>
      </c>
      <c r="I1156" s="199" t="s">
        <v>2047</v>
      </c>
      <c r="J1156" s="199" t="s">
        <v>1849</v>
      </c>
      <c r="K1156" s="203"/>
      <c r="L1156" s="203">
        <v>2</v>
      </c>
    </row>
    <row r="1157" spans="2:12">
      <c r="B1157" s="199" t="s">
        <v>1808</v>
      </c>
      <c r="C1157" s="199" t="s">
        <v>1807</v>
      </c>
      <c r="D1157" s="199" t="s">
        <v>1828</v>
      </c>
      <c r="E1157" s="199" t="s">
        <v>2039</v>
      </c>
      <c r="F1157" s="199" t="s">
        <v>2040</v>
      </c>
      <c r="G1157" s="199" t="s">
        <v>1688</v>
      </c>
      <c r="H1157" s="199" t="s">
        <v>651</v>
      </c>
      <c r="I1157" s="199" t="s">
        <v>2047</v>
      </c>
      <c r="J1157" s="199" t="s">
        <v>1839</v>
      </c>
      <c r="K1157" s="202">
        <v>0.03</v>
      </c>
      <c r="L1157" s="203">
        <v>215</v>
      </c>
    </row>
    <row r="1158" spans="2:12">
      <c r="B1158" s="199" t="s">
        <v>1808</v>
      </c>
      <c r="C1158" s="199" t="s">
        <v>1807</v>
      </c>
      <c r="D1158" s="199" t="s">
        <v>1828</v>
      </c>
      <c r="E1158" s="199" t="s">
        <v>2039</v>
      </c>
      <c r="F1158" s="199" t="s">
        <v>2040</v>
      </c>
      <c r="G1158" s="199" t="s">
        <v>1688</v>
      </c>
      <c r="H1158" s="199" t="s">
        <v>651</v>
      </c>
      <c r="I1158" s="199" t="s">
        <v>2047</v>
      </c>
      <c r="J1158" s="199" t="s">
        <v>1835</v>
      </c>
      <c r="K1158" s="202">
        <v>0.02</v>
      </c>
      <c r="L1158" s="203">
        <v>3</v>
      </c>
    </row>
    <row r="1159" spans="2:12">
      <c r="B1159" s="199" t="s">
        <v>1808</v>
      </c>
      <c r="C1159" s="199" t="s">
        <v>1807</v>
      </c>
      <c r="D1159" s="199" t="s">
        <v>1828</v>
      </c>
      <c r="E1159" s="199" t="s">
        <v>2039</v>
      </c>
      <c r="F1159" s="199" t="s">
        <v>2040</v>
      </c>
      <c r="G1159" s="199" t="s">
        <v>1688</v>
      </c>
      <c r="H1159" s="199" t="s">
        <v>651</v>
      </c>
      <c r="I1159" s="199" t="s">
        <v>2047</v>
      </c>
      <c r="J1159" s="199" t="s">
        <v>1889</v>
      </c>
      <c r="K1159" s="203"/>
      <c r="L1159" s="203">
        <v>2</v>
      </c>
    </row>
    <row r="1160" spans="2:12">
      <c r="B1160" s="199" t="s">
        <v>1808</v>
      </c>
      <c r="C1160" s="199" t="s">
        <v>1807</v>
      </c>
      <c r="D1160" s="199" t="s">
        <v>1828</v>
      </c>
      <c r="E1160" s="199" t="s">
        <v>2039</v>
      </c>
      <c r="F1160" s="199" t="s">
        <v>2040</v>
      </c>
      <c r="G1160" s="199" t="s">
        <v>1688</v>
      </c>
      <c r="H1160" s="199" t="s">
        <v>665</v>
      </c>
      <c r="I1160" s="199" t="s">
        <v>2041</v>
      </c>
      <c r="J1160" s="199" t="s">
        <v>1839</v>
      </c>
      <c r="K1160" s="202">
        <v>0.03</v>
      </c>
      <c r="L1160" s="203">
        <v>215</v>
      </c>
    </row>
    <row r="1161" spans="2:12">
      <c r="B1161" s="199" t="s">
        <v>1808</v>
      </c>
      <c r="C1161" s="199" t="s">
        <v>1807</v>
      </c>
      <c r="D1161" s="199" t="s">
        <v>1828</v>
      </c>
      <c r="E1161" s="199" t="s">
        <v>2039</v>
      </c>
      <c r="F1161" s="199" t="s">
        <v>2040</v>
      </c>
      <c r="G1161" s="199" t="s">
        <v>1688</v>
      </c>
      <c r="H1161" s="199" t="s">
        <v>665</v>
      </c>
      <c r="I1161" s="199" t="s">
        <v>2041</v>
      </c>
      <c r="J1161" s="199" t="s">
        <v>1835</v>
      </c>
      <c r="K1161" s="202">
        <v>0.01</v>
      </c>
      <c r="L1161" s="203">
        <v>4</v>
      </c>
    </row>
    <row r="1162" spans="2:12">
      <c r="B1162" s="199" t="s">
        <v>1808</v>
      </c>
      <c r="C1162" s="199" t="s">
        <v>1807</v>
      </c>
      <c r="D1162" s="199" t="s">
        <v>1828</v>
      </c>
      <c r="E1162" s="199" t="s">
        <v>2039</v>
      </c>
      <c r="F1162" s="199" t="s">
        <v>2040</v>
      </c>
      <c r="G1162" s="199" t="s">
        <v>1688</v>
      </c>
      <c r="H1162" s="199" t="s">
        <v>665</v>
      </c>
      <c r="I1162" s="199" t="s">
        <v>2041</v>
      </c>
      <c r="J1162" s="199" t="s">
        <v>1889</v>
      </c>
      <c r="K1162" s="203"/>
      <c r="L1162" s="203">
        <v>2</v>
      </c>
    </row>
    <row r="1163" spans="2:12">
      <c r="B1163" s="199" t="s">
        <v>1808</v>
      </c>
      <c r="C1163" s="199" t="s">
        <v>1807</v>
      </c>
      <c r="D1163" s="199" t="s">
        <v>1828</v>
      </c>
      <c r="E1163" s="199" t="s">
        <v>2039</v>
      </c>
      <c r="F1163" s="199" t="s">
        <v>2040</v>
      </c>
      <c r="G1163" s="199" t="s">
        <v>1688</v>
      </c>
      <c r="H1163" s="199" t="s">
        <v>658</v>
      </c>
      <c r="I1163" s="199" t="s">
        <v>2048</v>
      </c>
      <c r="J1163" s="199" t="s">
        <v>1851</v>
      </c>
      <c r="K1163" s="202">
        <v>0.05</v>
      </c>
      <c r="L1163" s="203">
        <v>34</v>
      </c>
    </row>
    <row r="1164" spans="2:12">
      <c r="B1164" s="199" t="s">
        <v>1808</v>
      </c>
      <c r="C1164" s="199" t="s">
        <v>1807</v>
      </c>
      <c r="D1164" s="199" t="s">
        <v>1828</v>
      </c>
      <c r="E1164" s="199" t="s">
        <v>2039</v>
      </c>
      <c r="F1164" s="199" t="s">
        <v>2040</v>
      </c>
      <c r="G1164" s="199" t="s">
        <v>1688</v>
      </c>
      <c r="H1164" s="199" t="s">
        <v>658</v>
      </c>
      <c r="I1164" s="199" t="s">
        <v>2048</v>
      </c>
      <c r="J1164" s="199" t="s">
        <v>1849</v>
      </c>
      <c r="K1164" s="203"/>
      <c r="L1164" s="203">
        <v>2</v>
      </c>
    </row>
    <row r="1165" spans="2:12">
      <c r="B1165" s="199" t="s">
        <v>1808</v>
      </c>
      <c r="C1165" s="199" t="s">
        <v>1807</v>
      </c>
      <c r="D1165" s="199" t="s">
        <v>1828</v>
      </c>
      <c r="E1165" s="199" t="s">
        <v>2039</v>
      </c>
      <c r="F1165" s="199" t="s">
        <v>2040</v>
      </c>
      <c r="G1165" s="199" t="s">
        <v>1688</v>
      </c>
      <c r="H1165" s="199" t="s">
        <v>658</v>
      </c>
      <c r="I1165" s="199" t="s">
        <v>2048</v>
      </c>
      <c r="J1165" s="199" t="s">
        <v>1839</v>
      </c>
      <c r="K1165" s="202">
        <v>0.03</v>
      </c>
      <c r="L1165" s="203">
        <v>215</v>
      </c>
    </row>
    <row r="1166" spans="2:12">
      <c r="B1166" s="199" t="s">
        <v>1808</v>
      </c>
      <c r="C1166" s="199" t="s">
        <v>1807</v>
      </c>
      <c r="D1166" s="199" t="s">
        <v>1828</v>
      </c>
      <c r="E1166" s="199" t="s">
        <v>2039</v>
      </c>
      <c r="F1166" s="199" t="s">
        <v>2040</v>
      </c>
      <c r="G1166" s="199" t="s">
        <v>1688</v>
      </c>
      <c r="H1166" s="199" t="s">
        <v>658</v>
      </c>
      <c r="I1166" s="199" t="s">
        <v>2048</v>
      </c>
      <c r="J1166" s="199" t="s">
        <v>1835</v>
      </c>
      <c r="K1166" s="202">
        <v>0.71</v>
      </c>
      <c r="L1166" s="203">
        <v>154</v>
      </c>
    </row>
    <row r="1167" spans="2:12">
      <c r="B1167" s="199" t="s">
        <v>1808</v>
      </c>
      <c r="C1167" s="199" t="s">
        <v>1807</v>
      </c>
      <c r="D1167" s="199" t="s">
        <v>1828</v>
      </c>
      <c r="E1167" s="199" t="s">
        <v>2039</v>
      </c>
      <c r="F1167" s="199" t="s">
        <v>2040</v>
      </c>
      <c r="G1167" s="199" t="s">
        <v>1688</v>
      </c>
      <c r="H1167" s="199" t="s">
        <v>658</v>
      </c>
      <c r="I1167" s="199" t="s">
        <v>2048</v>
      </c>
      <c r="J1167" s="199" t="s">
        <v>1889</v>
      </c>
      <c r="K1167" s="203"/>
      <c r="L1167" s="203">
        <v>2</v>
      </c>
    </row>
    <row r="1168" spans="2:12">
      <c r="B1168" s="199" t="s">
        <v>1808</v>
      </c>
      <c r="C1168" s="199" t="s">
        <v>1807</v>
      </c>
      <c r="D1168" s="199" t="s">
        <v>1828</v>
      </c>
      <c r="E1168" s="199" t="s">
        <v>2039</v>
      </c>
      <c r="F1168" s="199" t="s">
        <v>2040</v>
      </c>
      <c r="G1168" s="199" t="s">
        <v>1688</v>
      </c>
      <c r="H1168" s="199" t="s">
        <v>647</v>
      </c>
      <c r="I1168" s="199" t="s">
        <v>2049</v>
      </c>
      <c r="J1168" s="199" t="s">
        <v>1851</v>
      </c>
      <c r="K1168" s="203"/>
      <c r="L1168" s="203">
        <v>1</v>
      </c>
    </row>
    <row r="1169" spans="2:12">
      <c r="B1169" s="199" t="s">
        <v>1808</v>
      </c>
      <c r="C1169" s="199" t="s">
        <v>1807</v>
      </c>
      <c r="D1169" s="199" t="s">
        <v>1828</v>
      </c>
      <c r="E1169" s="199" t="s">
        <v>2039</v>
      </c>
      <c r="F1169" s="199" t="s">
        <v>2040</v>
      </c>
      <c r="G1169" s="199" t="s">
        <v>1688</v>
      </c>
      <c r="H1169" s="199" t="s">
        <v>647</v>
      </c>
      <c r="I1169" s="199" t="s">
        <v>2049</v>
      </c>
      <c r="J1169" s="199" t="s">
        <v>1849</v>
      </c>
      <c r="K1169" s="203"/>
      <c r="L1169" s="203">
        <v>1</v>
      </c>
    </row>
    <row r="1170" spans="2:12">
      <c r="B1170" s="199" t="s">
        <v>1808</v>
      </c>
      <c r="C1170" s="199" t="s">
        <v>1807</v>
      </c>
      <c r="D1170" s="199" t="s">
        <v>1828</v>
      </c>
      <c r="E1170" s="199" t="s">
        <v>2039</v>
      </c>
      <c r="F1170" s="199" t="s">
        <v>2040</v>
      </c>
      <c r="G1170" s="199" t="s">
        <v>1688</v>
      </c>
      <c r="H1170" s="199" t="s">
        <v>647</v>
      </c>
      <c r="I1170" s="199" t="s">
        <v>2049</v>
      </c>
      <c r="J1170" s="199" t="s">
        <v>1835</v>
      </c>
      <c r="K1170" s="202">
        <v>0.02</v>
      </c>
      <c r="L1170" s="203">
        <v>4</v>
      </c>
    </row>
    <row r="1171" spans="2:12">
      <c r="B1171" s="199" t="s">
        <v>1808</v>
      </c>
      <c r="C1171" s="199" t="s">
        <v>1807</v>
      </c>
      <c r="D1171" s="199" t="s">
        <v>1828</v>
      </c>
      <c r="E1171" s="199" t="s">
        <v>2039</v>
      </c>
      <c r="F1171" s="199" t="s">
        <v>2040</v>
      </c>
      <c r="G1171" s="199" t="s">
        <v>1688</v>
      </c>
      <c r="H1171" s="199" t="s">
        <v>657</v>
      </c>
      <c r="I1171" s="199" t="s">
        <v>2048</v>
      </c>
      <c r="J1171" s="199" t="s">
        <v>1851</v>
      </c>
      <c r="K1171" s="203"/>
      <c r="L1171" s="203">
        <v>1</v>
      </c>
    </row>
    <row r="1172" spans="2:12">
      <c r="B1172" s="199" t="s">
        <v>1808</v>
      </c>
      <c r="C1172" s="199" t="s">
        <v>1807</v>
      </c>
      <c r="D1172" s="199" t="s">
        <v>1828</v>
      </c>
      <c r="E1172" s="199" t="s">
        <v>2039</v>
      </c>
      <c r="F1172" s="199" t="s">
        <v>2040</v>
      </c>
      <c r="G1172" s="199" t="s">
        <v>1688</v>
      </c>
      <c r="H1172" s="199" t="s">
        <v>657</v>
      </c>
      <c r="I1172" s="199" t="s">
        <v>2048</v>
      </c>
      <c r="J1172" s="199" t="s">
        <v>1835</v>
      </c>
      <c r="K1172" s="202">
        <v>0.02</v>
      </c>
      <c r="L1172" s="203">
        <v>3</v>
      </c>
    </row>
    <row r="1173" spans="2:12">
      <c r="B1173" s="199" t="s">
        <v>1808</v>
      </c>
      <c r="C1173" s="199" t="s">
        <v>1807</v>
      </c>
      <c r="D1173" s="199" t="s">
        <v>1828</v>
      </c>
      <c r="E1173" s="199" t="s">
        <v>2039</v>
      </c>
      <c r="F1173" s="199" t="s">
        <v>2040</v>
      </c>
      <c r="G1173" s="199" t="s">
        <v>1688</v>
      </c>
      <c r="H1173" s="199" t="s">
        <v>646</v>
      </c>
      <c r="I1173" s="199" t="s">
        <v>2049</v>
      </c>
      <c r="J1173" s="199" t="s">
        <v>1851</v>
      </c>
      <c r="K1173" s="202">
        <v>0.01</v>
      </c>
      <c r="L1173" s="203">
        <v>5</v>
      </c>
    </row>
    <row r="1174" spans="2:12">
      <c r="B1174" s="199" t="s">
        <v>1808</v>
      </c>
      <c r="C1174" s="199" t="s">
        <v>1807</v>
      </c>
      <c r="D1174" s="199" t="s">
        <v>1828</v>
      </c>
      <c r="E1174" s="199" t="s">
        <v>2039</v>
      </c>
      <c r="F1174" s="199" t="s">
        <v>2040</v>
      </c>
      <c r="G1174" s="199" t="s">
        <v>1688</v>
      </c>
      <c r="H1174" s="199" t="s">
        <v>646</v>
      </c>
      <c r="I1174" s="199" t="s">
        <v>2049</v>
      </c>
      <c r="J1174" s="199" t="s">
        <v>1849</v>
      </c>
      <c r="K1174" s="202">
        <v>0.03</v>
      </c>
      <c r="L1174" s="203">
        <v>25</v>
      </c>
    </row>
    <row r="1175" spans="2:12">
      <c r="B1175" s="199" t="s">
        <v>1808</v>
      </c>
      <c r="C1175" s="199" t="s">
        <v>1807</v>
      </c>
      <c r="D1175" s="199" t="s">
        <v>1828</v>
      </c>
      <c r="E1175" s="199" t="s">
        <v>2039</v>
      </c>
      <c r="F1175" s="199" t="s">
        <v>2040</v>
      </c>
      <c r="G1175" s="199" t="s">
        <v>1688</v>
      </c>
      <c r="H1175" s="199" t="s">
        <v>646</v>
      </c>
      <c r="I1175" s="199" t="s">
        <v>2049</v>
      </c>
      <c r="J1175" s="199" t="s">
        <v>1839</v>
      </c>
      <c r="K1175" s="202">
        <v>0.61</v>
      </c>
      <c r="L1175" s="203">
        <v>1087</v>
      </c>
    </row>
    <row r="1176" spans="2:12">
      <c r="B1176" s="199" t="s">
        <v>1808</v>
      </c>
      <c r="C1176" s="199" t="s">
        <v>1807</v>
      </c>
      <c r="D1176" s="199" t="s">
        <v>1828</v>
      </c>
      <c r="E1176" s="199" t="s">
        <v>2039</v>
      </c>
      <c r="F1176" s="199" t="s">
        <v>2040</v>
      </c>
      <c r="G1176" s="199" t="s">
        <v>1688</v>
      </c>
      <c r="H1176" s="199" t="s">
        <v>646</v>
      </c>
      <c r="I1176" s="199" t="s">
        <v>2049</v>
      </c>
      <c r="J1176" s="199" t="s">
        <v>1835</v>
      </c>
      <c r="K1176" s="202">
        <v>0.16</v>
      </c>
      <c r="L1176" s="203">
        <v>39</v>
      </c>
    </row>
    <row r="1177" spans="2:12">
      <c r="B1177" s="199" t="s">
        <v>1808</v>
      </c>
      <c r="C1177" s="199" t="s">
        <v>1807</v>
      </c>
      <c r="D1177" s="199" t="s">
        <v>1828</v>
      </c>
      <c r="E1177" s="199" t="s">
        <v>2039</v>
      </c>
      <c r="F1177" s="199" t="s">
        <v>2040</v>
      </c>
      <c r="G1177" s="199" t="s">
        <v>1688</v>
      </c>
      <c r="H1177" s="199" t="s">
        <v>646</v>
      </c>
      <c r="I1177" s="199" t="s">
        <v>2049</v>
      </c>
      <c r="J1177" s="199" t="s">
        <v>1889</v>
      </c>
      <c r="K1177" s="202">
        <v>0.14000000000000001</v>
      </c>
      <c r="L1177" s="203">
        <v>16</v>
      </c>
    </row>
    <row r="1178" spans="2:12">
      <c r="B1178" s="199" t="s">
        <v>1808</v>
      </c>
      <c r="C1178" s="199" t="s">
        <v>1807</v>
      </c>
      <c r="D1178" s="199" t="s">
        <v>1828</v>
      </c>
      <c r="E1178" s="199" t="s">
        <v>2039</v>
      </c>
      <c r="F1178" s="199" t="s">
        <v>2040</v>
      </c>
      <c r="G1178" s="199" t="s">
        <v>1688</v>
      </c>
      <c r="H1178" s="199" t="s">
        <v>660</v>
      </c>
      <c r="I1178" s="199" t="s">
        <v>2042</v>
      </c>
      <c r="J1178" s="199" t="s">
        <v>1839</v>
      </c>
      <c r="K1178" s="202">
        <v>0.03</v>
      </c>
      <c r="L1178" s="203">
        <v>215</v>
      </c>
    </row>
    <row r="1179" spans="2:12">
      <c r="B1179" s="199" t="s">
        <v>1808</v>
      </c>
      <c r="C1179" s="199" t="s">
        <v>1807</v>
      </c>
      <c r="D1179" s="199" t="s">
        <v>1828</v>
      </c>
      <c r="E1179" s="199" t="s">
        <v>2039</v>
      </c>
      <c r="F1179" s="199" t="s">
        <v>2040</v>
      </c>
      <c r="G1179" s="199" t="s">
        <v>1688</v>
      </c>
      <c r="H1179" s="199" t="s">
        <v>660</v>
      </c>
      <c r="I1179" s="199" t="s">
        <v>2042</v>
      </c>
      <c r="J1179" s="199" t="s">
        <v>1835</v>
      </c>
      <c r="K1179" s="202">
        <v>0.02</v>
      </c>
      <c r="L1179" s="203">
        <v>5</v>
      </c>
    </row>
    <row r="1180" spans="2:12">
      <c r="B1180" s="199" t="s">
        <v>1808</v>
      </c>
      <c r="C1180" s="199" t="s">
        <v>1807</v>
      </c>
      <c r="D1180" s="199" t="s">
        <v>1828</v>
      </c>
      <c r="E1180" s="199" t="s">
        <v>2039</v>
      </c>
      <c r="F1180" s="199" t="s">
        <v>2040</v>
      </c>
      <c r="G1180" s="199" t="s">
        <v>1688</v>
      </c>
      <c r="H1180" s="199" t="s">
        <v>660</v>
      </c>
      <c r="I1180" s="199" t="s">
        <v>2042</v>
      </c>
      <c r="J1180" s="199" t="s">
        <v>1889</v>
      </c>
      <c r="K1180" s="203"/>
      <c r="L1180" s="203">
        <v>2</v>
      </c>
    </row>
    <row r="1181" spans="2:12">
      <c r="B1181" s="199" t="s">
        <v>1808</v>
      </c>
      <c r="C1181" s="199" t="s">
        <v>1807</v>
      </c>
      <c r="D1181" s="199" t="s">
        <v>1828</v>
      </c>
      <c r="E1181" s="199" t="s">
        <v>2039</v>
      </c>
      <c r="F1181" s="199" t="s">
        <v>2040</v>
      </c>
      <c r="G1181" s="199" t="s">
        <v>1688</v>
      </c>
      <c r="H1181" s="199" t="s">
        <v>672</v>
      </c>
      <c r="I1181" s="199" t="s">
        <v>2050</v>
      </c>
      <c r="J1181" s="199" t="s">
        <v>1851</v>
      </c>
      <c r="K1181" s="202">
        <v>0.36</v>
      </c>
      <c r="L1181" s="203">
        <v>260</v>
      </c>
    </row>
    <row r="1182" spans="2:12">
      <c r="B1182" s="199" t="s">
        <v>1808</v>
      </c>
      <c r="C1182" s="199" t="s">
        <v>1807</v>
      </c>
      <c r="D1182" s="199" t="s">
        <v>1828</v>
      </c>
      <c r="E1182" s="199" t="s">
        <v>2039</v>
      </c>
      <c r="F1182" s="199" t="s">
        <v>2040</v>
      </c>
      <c r="G1182" s="199" t="s">
        <v>1688</v>
      </c>
      <c r="H1182" s="199" t="s">
        <v>672</v>
      </c>
      <c r="I1182" s="199" t="s">
        <v>2050</v>
      </c>
      <c r="J1182" s="199" t="s">
        <v>1849</v>
      </c>
      <c r="K1182" s="202">
        <v>0.1</v>
      </c>
      <c r="L1182" s="203">
        <v>17</v>
      </c>
    </row>
    <row r="1183" spans="2:12">
      <c r="B1183" s="199" t="s">
        <v>1808</v>
      </c>
      <c r="C1183" s="199" t="s">
        <v>1807</v>
      </c>
      <c r="D1183" s="199" t="s">
        <v>1828</v>
      </c>
      <c r="E1183" s="199" t="s">
        <v>2039</v>
      </c>
      <c r="F1183" s="199" t="s">
        <v>2040</v>
      </c>
      <c r="G1183" s="199" t="s">
        <v>1688</v>
      </c>
      <c r="H1183" s="199" t="s">
        <v>672</v>
      </c>
      <c r="I1183" s="199" t="s">
        <v>2050</v>
      </c>
      <c r="J1183" s="199" t="s">
        <v>1839</v>
      </c>
      <c r="K1183" s="202">
        <v>0.03</v>
      </c>
      <c r="L1183" s="203">
        <v>224</v>
      </c>
    </row>
    <row r="1184" spans="2:12">
      <c r="B1184" s="199" t="s">
        <v>1808</v>
      </c>
      <c r="C1184" s="199" t="s">
        <v>1807</v>
      </c>
      <c r="D1184" s="199" t="s">
        <v>1828</v>
      </c>
      <c r="E1184" s="199" t="s">
        <v>2039</v>
      </c>
      <c r="F1184" s="199" t="s">
        <v>2040</v>
      </c>
      <c r="G1184" s="199" t="s">
        <v>1688</v>
      </c>
      <c r="H1184" s="199" t="s">
        <v>672</v>
      </c>
      <c r="I1184" s="199" t="s">
        <v>2050</v>
      </c>
      <c r="J1184" s="199" t="s">
        <v>1835</v>
      </c>
      <c r="K1184" s="202">
        <v>12.41</v>
      </c>
      <c r="L1184" s="203">
        <v>2731</v>
      </c>
    </row>
    <row r="1185" spans="2:12">
      <c r="B1185" s="199" t="s">
        <v>1808</v>
      </c>
      <c r="C1185" s="199" t="s">
        <v>1807</v>
      </c>
      <c r="D1185" s="199" t="s">
        <v>1828</v>
      </c>
      <c r="E1185" s="199" t="s">
        <v>2039</v>
      </c>
      <c r="F1185" s="199" t="s">
        <v>2040</v>
      </c>
      <c r="G1185" s="199" t="s">
        <v>1688</v>
      </c>
      <c r="H1185" s="199" t="s">
        <v>672</v>
      </c>
      <c r="I1185" s="199" t="s">
        <v>2050</v>
      </c>
      <c r="J1185" s="199" t="s">
        <v>1889</v>
      </c>
      <c r="K1185" s="203"/>
      <c r="L1185" s="203">
        <v>2</v>
      </c>
    </row>
    <row r="1186" spans="2:12">
      <c r="B1186" s="199" t="s">
        <v>1808</v>
      </c>
      <c r="C1186" s="199" t="s">
        <v>1807</v>
      </c>
      <c r="D1186" s="199" t="s">
        <v>1828</v>
      </c>
      <c r="E1186" s="199" t="s">
        <v>2039</v>
      </c>
      <c r="F1186" s="199" t="s">
        <v>2040</v>
      </c>
      <c r="G1186" s="199" t="s">
        <v>1688</v>
      </c>
      <c r="H1186" s="199" t="s">
        <v>672</v>
      </c>
      <c r="I1186" s="199" t="s">
        <v>2050</v>
      </c>
      <c r="J1186" s="199" t="s">
        <v>1840</v>
      </c>
      <c r="K1186" s="203"/>
      <c r="L1186" s="203">
        <v>7</v>
      </c>
    </row>
    <row r="1187" spans="2:12">
      <c r="B1187" s="199" t="s">
        <v>1808</v>
      </c>
      <c r="C1187" s="199" t="s">
        <v>1807</v>
      </c>
      <c r="D1187" s="199" t="s">
        <v>1828</v>
      </c>
      <c r="E1187" s="199" t="s">
        <v>1690</v>
      </c>
      <c r="F1187" s="199" t="s">
        <v>2051</v>
      </c>
      <c r="G1187" s="199" t="s">
        <v>1701</v>
      </c>
      <c r="H1187" s="199" t="s">
        <v>632</v>
      </c>
      <c r="I1187" s="199" t="s">
        <v>2052</v>
      </c>
      <c r="J1187" s="199" t="s">
        <v>1851</v>
      </c>
      <c r="K1187" s="203"/>
      <c r="L1187" s="203">
        <v>2</v>
      </c>
    </row>
    <row r="1188" spans="2:12">
      <c r="B1188" s="199" t="s">
        <v>1808</v>
      </c>
      <c r="C1188" s="199" t="s">
        <v>1807</v>
      </c>
      <c r="D1188" s="199" t="s">
        <v>1828</v>
      </c>
      <c r="E1188" s="199" t="s">
        <v>1690</v>
      </c>
      <c r="F1188" s="199" t="s">
        <v>2051</v>
      </c>
      <c r="G1188" s="199" t="s">
        <v>1701</v>
      </c>
      <c r="H1188" s="199" t="s">
        <v>632</v>
      </c>
      <c r="I1188" s="199" t="s">
        <v>2052</v>
      </c>
      <c r="J1188" s="199" t="s">
        <v>1835</v>
      </c>
      <c r="K1188" s="202">
        <v>0.11</v>
      </c>
      <c r="L1188" s="203">
        <v>19</v>
      </c>
    </row>
    <row r="1189" spans="2:12">
      <c r="B1189" s="199" t="s">
        <v>1808</v>
      </c>
      <c r="C1189" s="199" t="s">
        <v>1807</v>
      </c>
      <c r="D1189" s="199" t="s">
        <v>1828</v>
      </c>
      <c r="E1189" s="199" t="s">
        <v>1690</v>
      </c>
      <c r="F1189" s="199" t="s">
        <v>2051</v>
      </c>
      <c r="G1189" s="199" t="s">
        <v>1701</v>
      </c>
      <c r="H1189" s="199" t="s">
        <v>640</v>
      </c>
      <c r="I1189" s="199" t="s">
        <v>2053</v>
      </c>
      <c r="J1189" s="199" t="s">
        <v>1835</v>
      </c>
      <c r="K1189" s="202">
        <v>0.05</v>
      </c>
      <c r="L1189" s="203">
        <v>14</v>
      </c>
    </row>
    <row r="1190" spans="2:12">
      <c r="B1190" s="199" t="s">
        <v>1808</v>
      </c>
      <c r="C1190" s="199" t="s">
        <v>1807</v>
      </c>
      <c r="D1190" s="199" t="s">
        <v>1828</v>
      </c>
      <c r="E1190" s="199" t="s">
        <v>1690</v>
      </c>
      <c r="F1190" s="199" t="s">
        <v>2051</v>
      </c>
      <c r="G1190" s="199" t="s">
        <v>1701</v>
      </c>
      <c r="H1190" s="199" t="s">
        <v>636</v>
      </c>
      <c r="I1190" s="199" t="s">
        <v>2054</v>
      </c>
      <c r="J1190" s="199" t="s">
        <v>1835</v>
      </c>
      <c r="K1190" s="202">
        <v>0.02</v>
      </c>
      <c r="L1190" s="203">
        <v>3</v>
      </c>
    </row>
    <row r="1191" spans="2:12">
      <c r="B1191" s="199" t="s">
        <v>1808</v>
      </c>
      <c r="C1191" s="199" t="s">
        <v>1807</v>
      </c>
      <c r="D1191" s="199" t="s">
        <v>1828</v>
      </c>
      <c r="E1191" s="199" t="s">
        <v>1690</v>
      </c>
      <c r="F1191" s="199" t="s">
        <v>2051</v>
      </c>
      <c r="G1191" s="199" t="s">
        <v>1701</v>
      </c>
      <c r="H1191" s="199" t="s">
        <v>638</v>
      </c>
      <c r="I1191" s="199" t="s">
        <v>2055</v>
      </c>
      <c r="J1191" s="199" t="s">
        <v>1835</v>
      </c>
      <c r="K1191" s="202">
        <v>0.02</v>
      </c>
      <c r="L1191" s="203">
        <v>4</v>
      </c>
    </row>
    <row r="1192" spans="2:12">
      <c r="B1192" s="199" t="s">
        <v>1808</v>
      </c>
      <c r="C1192" s="199" t="s">
        <v>1807</v>
      </c>
      <c r="D1192" s="199" t="s">
        <v>1828</v>
      </c>
      <c r="E1192" s="199" t="s">
        <v>1690</v>
      </c>
      <c r="F1192" s="199" t="s">
        <v>2051</v>
      </c>
      <c r="G1192" s="199" t="s">
        <v>1701</v>
      </c>
      <c r="H1192" s="199" t="s">
        <v>634</v>
      </c>
      <c r="I1192" s="199" t="s">
        <v>2056</v>
      </c>
      <c r="J1192" s="199" t="s">
        <v>1835</v>
      </c>
      <c r="K1192" s="202">
        <v>0.01</v>
      </c>
      <c r="L1192" s="203">
        <v>1</v>
      </c>
    </row>
    <row r="1193" spans="2:12">
      <c r="B1193" s="199" t="s">
        <v>1808</v>
      </c>
      <c r="C1193" s="199" t="s">
        <v>1807</v>
      </c>
      <c r="D1193" s="199" t="s">
        <v>1828</v>
      </c>
      <c r="E1193" s="199" t="s">
        <v>1690</v>
      </c>
      <c r="F1193" s="199" t="s">
        <v>2051</v>
      </c>
      <c r="G1193" s="199" t="s">
        <v>1701</v>
      </c>
      <c r="H1193" s="199" t="s">
        <v>624</v>
      </c>
      <c r="I1193" s="199" t="s">
        <v>2057</v>
      </c>
      <c r="J1193" s="199" t="s">
        <v>1835</v>
      </c>
      <c r="K1193" s="202">
        <v>0.16</v>
      </c>
      <c r="L1193" s="203">
        <v>25</v>
      </c>
    </row>
    <row r="1194" spans="2:12">
      <c r="B1194" s="199" t="s">
        <v>1808</v>
      </c>
      <c r="C1194" s="199" t="s">
        <v>1807</v>
      </c>
      <c r="D1194" s="199" t="s">
        <v>1828</v>
      </c>
      <c r="E1194" s="199" t="s">
        <v>1690</v>
      </c>
      <c r="F1194" s="199" t="s">
        <v>2051</v>
      </c>
      <c r="G1194" s="199" t="s">
        <v>1701</v>
      </c>
      <c r="H1194" s="199" t="s">
        <v>626</v>
      </c>
      <c r="I1194" s="199" t="s">
        <v>2058</v>
      </c>
      <c r="J1194" s="199" t="s">
        <v>1835</v>
      </c>
      <c r="K1194" s="202">
        <v>0.08</v>
      </c>
      <c r="L1194" s="203">
        <v>14</v>
      </c>
    </row>
    <row r="1195" spans="2:12">
      <c r="B1195" s="199" t="s">
        <v>1808</v>
      </c>
      <c r="C1195" s="199" t="s">
        <v>1807</v>
      </c>
      <c r="D1195" s="199" t="s">
        <v>1828</v>
      </c>
      <c r="E1195" s="199" t="s">
        <v>1690</v>
      </c>
      <c r="F1195" s="199" t="s">
        <v>2051</v>
      </c>
      <c r="G1195" s="199" t="s">
        <v>1701</v>
      </c>
      <c r="H1195" s="199" t="s">
        <v>630</v>
      </c>
      <c r="I1195" s="199" t="s">
        <v>2059</v>
      </c>
      <c r="J1195" s="199" t="s">
        <v>1835</v>
      </c>
      <c r="K1195" s="202">
        <v>0.05</v>
      </c>
      <c r="L1195" s="203">
        <v>8</v>
      </c>
    </row>
    <row r="1196" spans="2:12">
      <c r="B1196" s="199" t="s">
        <v>1808</v>
      </c>
      <c r="C1196" s="199" t="s">
        <v>1807</v>
      </c>
      <c r="D1196" s="199" t="s">
        <v>1828</v>
      </c>
      <c r="E1196" s="199" t="s">
        <v>1690</v>
      </c>
      <c r="F1196" s="199" t="s">
        <v>2060</v>
      </c>
      <c r="G1196" s="199" t="s">
        <v>2052</v>
      </c>
      <c r="H1196" s="199" t="s">
        <v>632</v>
      </c>
      <c r="I1196" s="199" t="s">
        <v>2052</v>
      </c>
      <c r="J1196" s="199" t="s">
        <v>1835</v>
      </c>
      <c r="K1196" s="202">
        <v>0.01</v>
      </c>
      <c r="L1196" s="203">
        <v>1</v>
      </c>
    </row>
    <row r="1197" spans="2:12">
      <c r="B1197" s="199" t="s">
        <v>1808</v>
      </c>
      <c r="C1197" s="199" t="s">
        <v>1807</v>
      </c>
      <c r="D1197" s="199" t="s">
        <v>1828</v>
      </c>
      <c r="E1197" s="199" t="s">
        <v>1690</v>
      </c>
      <c r="F1197" s="199" t="s">
        <v>2061</v>
      </c>
      <c r="G1197" s="199" t="s">
        <v>2062</v>
      </c>
      <c r="H1197" s="199" t="s">
        <v>1411</v>
      </c>
      <c r="I1197" s="199" t="s">
        <v>2062</v>
      </c>
      <c r="J1197" s="199" t="s">
        <v>1835</v>
      </c>
      <c r="K1197" s="202">
        <v>0.51</v>
      </c>
      <c r="L1197" s="203">
        <v>37</v>
      </c>
    </row>
    <row r="1198" spans="2:12">
      <c r="B1198" s="199" t="s">
        <v>1808</v>
      </c>
      <c r="C1198" s="199" t="s">
        <v>1807</v>
      </c>
      <c r="D1198" s="199" t="s">
        <v>1828</v>
      </c>
      <c r="E1198" s="199" t="s">
        <v>1687</v>
      </c>
      <c r="F1198" s="199" t="s">
        <v>2063</v>
      </c>
      <c r="G1198" s="199" t="s">
        <v>2064</v>
      </c>
      <c r="H1198" s="199" t="s">
        <v>1115</v>
      </c>
      <c r="I1198" s="199" t="s">
        <v>2064</v>
      </c>
      <c r="J1198" s="199" t="s">
        <v>1851</v>
      </c>
      <c r="K1198" s="202">
        <v>0.01</v>
      </c>
      <c r="L1198" s="203">
        <v>9</v>
      </c>
    </row>
    <row r="1199" spans="2:12">
      <c r="B1199" s="199" t="s">
        <v>1808</v>
      </c>
      <c r="C1199" s="199" t="s">
        <v>1807</v>
      </c>
      <c r="D1199" s="199" t="s">
        <v>1828</v>
      </c>
      <c r="E1199" s="199" t="s">
        <v>1687</v>
      </c>
      <c r="F1199" s="199" t="s">
        <v>2063</v>
      </c>
      <c r="G1199" s="199" t="s">
        <v>2064</v>
      </c>
      <c r="H1199" s="199" t="s">
        <v>1115</v>
      </c>
      <c r="I1199" s="199" t="s">
        <v>2064</v>
      </c>
      <c r="J1199" s="199" t="s">
        <v>1849</v>
      </c>
      <c r="K1199" s="202">
        <v>0.02</v>
      </c>
      <c r="L1199" s="203">
        <v>4</v>
      </c>
    </row>
    <row r="1200" spans="2:12">
      <c r="B1200" s="199" t="s">
        <v>1808</v>
      </c>
      <c r="C1200" s="199" t="s">
        <v>1807</v>
      </c>
      <c r="D1200" s="199" t="s">
        <v>1828</v>
      </c>
      <c r="E1200" s="199" t="s">
        <v>1687</v>
      </c>
      <c r="F1200" s="199" t="s">
        <v>2063</v>
      </c>
      <c r="G1200" s="199" t="s">
        <v>2064</v>
      </c>
      <c r="H1200" s="199" t="s">
        <v>1115</v>
      </c>
      <c r="I1200" s="199" t="s">
        <v>2064</v>
      </c>
      <c r="J1200" s="199" t="s">
        <v>1835</v>
      </c>
      <c r="K1200" s="202">
        <v>0.22</v>
      </c>
      <c r="L1200" s="203">
        <v>51</v>
      </c>
    </row>
    <row r="1201" spans="2:12">
      <c r="B1201" s="199" t="s">
        <v>1808</v>
      </c>
      <c r="C1201" s="199" t="s">
        <v>1807</v>
      </c>
      <c r="D1201" s="199" t="s">
        <v>1828</v>
      </c>
      <c r="E1201" s="199" t="s">
        <v>2065</v>
      </c>
      <c r="F1201" s="199" t="s">
        <v>2066</v>
      </c>
      <c r="G1201" s="199" t="s">
        <v>1794</v>
      </c>
      <c r="H1201" s="199" t="s">
        <v>1452</v>
      </c>
      <c r="I1201" s="199" t="s">
        <v>2067</v>
      </c>
      <c r="J1201" s="199" t="s">
        <v>1851</v>
      </c>
      <c r="K1201" s="202">
        <v>0.02</v>
      </c>
      <c r="L1201" s="203">
        <v>11</v>
      </c>
    </row>
    <row r="1202" spans="2:12">
      <c r="B1202" s="199" t="s">
        <v>1808</v>
      </c>
      <c r="C1202" s="199" t="s">
        <v>1807</v>
      </c>
      <c r="D1202" s="199" t="s">
        <v>1828</v>
      </c>
      <c r="E1202" s="199" t="s">
        <v>2065</v>
      </c>
      <c r="F1202" s="199" t="s">
        <v>2066</v>
      </c>
      <c r="G1202" s="199" t="s">
        <v>1794</v>
      </c>
      <c r="H1202" s="199" t="s">
        <v>1452</v>
      </c>
      <c r="I1202" s="199" t="s">
        <v>2067</v>
      </c>
      <c r="J1202" s="199" t="s">
        <v>1835</v>
      </c>
      <c r="K1202" s="202">
        <v>0.15</v>
      </c>
      <c r="L1202" s="203">
        <v>35</v>
      </c>
    </row>
    <row r="1203" spans="2:12">
      <c r="B1203" s="199" t="s">
        <v>1808</v>
      </c>
      <c r="C1203" s="199" t="s">
        <v>1807</v>
      </c>
      <c r="D1203" s="199" t="s">
        <v>1828</v>
      </c>
      <c r="E1203" s="199" t="s">
        <v>1487</v>
      </c>
      <c r="F1203" s="199" t="s">
        <v>1488</v>
      </c>
      <c r="G1203" s="199" t="s">
        <v>1489</v>
      </c>
      <c r="H1203" s="199" t="s">
        <v>1477</v>
      </c>
      <c r="I1203" s="199" t="s">
        <v>2068</v>
      </c>
      <c r="J1203" s="199" t="s">
        <v>1851</v>
      </c>
      <c r="K1203" s="203"/>
      <c r="L1203" s="203">
        <v>1</v>
      </c>
    </row>
    <row r="1204" spans="2:12">
      <c r="B1204" s="199" t="s">
        <v>1808</v>
      </c>
      <c r="C1204" s="199" t="s">
        <v>1807</v>
      </c>
      <c r="D1204" s="199" t="s">
        <v>1828</v>
      </c>
      <c r="E1204" s="199" t="s">
        <v>1487</v>
      </c>
      <c r="F1204" s="199" t="s">
        <v>1488</v>
      </c>
      <c r="G1204" s="199" t="s">
        <v>1489</v>
      </c>
      <c r="H1204" s="199" t="s">
        <v>1477</v>
      </c>
      <c r="I1204" s="199" t="s">
        <v>2068</v>
      </c>
      <c r="J1204" s="199" t="s">
        <v>1839</v>
      </c>
      <c r="K1204" s="202">
        <v>0.05</v>
      </c>
      <c r="L1204" s="203">
        <v>6</v>
      </c>
    </row>
    <row r="1205" spans="2:12">
      <c r="B1205" s="199" t="s">
        <v>1808</v>
      </c>
      <c r="C1205" s="199" t="s">
        <v>1807</v>
      </c>
      <c r="D1205" s="199" t="s">
        <v>1828</v>
      </c>
      <c r="E1205" s="199" t="s">
        <v>1487</v>
      </c>
      <c r="F1205" s="199" t="s">
        <v>1488</v>
      </c>
      <c r="G1205" s="199" t="s">
        <v>1489</v>
      </c>
      <c r="H1205" s="199" t="s">
        <v>1477</v>
      </c>
      <c r="I1205" s="199" t="s">
        <v>2068</v>
      </c>
      <c r="J1205" s="199" t="s">
        <v>1835</v>
      </c>
      <c r="K1205" s="202">
        <v>0.26</v>
      </c>
      <c r="L1205" s="203">
        <v>44</v>
      </c>
    </row>
    <row r="1206" spans="2:12">
      <c r="B1206" s="199" t="s">
        <v>1808</v>
      </c>
      <c r="C1206" s="199" t="s">
        <v>1807</v>
      </c>
      <c r="D1206" s="199" t="s">
        <v>1828</v>
      </c>
      <c r="E1206" s="199" t="s">
        <v>1487</v>
      </c>
      <c r="F1206" s="199" t="s">
        <v>1488</v>
      </c>
      <c r="G1206" s="199" t="s">
        <v>1489</v>
      </c>
      <c r="H1206" s="199" t="s">
        <v>1473</v>
      </c>
      <c r="I1206" s="199" t="s">
        <v>1677</v>
      </c>
      <c r="J1206" s="199" t="s">
        <v>1851</v>
      </c>
      <c r="K1206" s="203"/>
      <c r="L1206" s="203">
        <v>1</v>
      </c>
    </row>
    <row r="1207" spans="2:12">
      <c r="B1207" s="199" t="s">
        <v>1808</v>
      </c>
      <c r="C1207" s="199" t="s">
        <v>1807</v>
      </c>
      <c r="D1207" s="199" t="s">
        <v>1828</v>
      </c>
      <c r="E1207" s="199" t="s">
        <v>1487</v>
      </c>
      <c r="F1207" s="199" t="s">
        <v>1488</v>
      </c>
      <c r="G1207" s="199" t="s">
        <v>1489</v>
      </c>
      <c r="H1207" s="199" t="s">
        <v>1473</v>
      </c>
      <c r="I1207" s="199" t="s">
        <v>1677</v>
      </c>
      <c r="J1207" s="199" t="s">
        <v>1849</v>
      </c>
      <c r="K1207" s="203"/>
      <c r="L1207" s="203">
        <v>2</v>
      </c>
    </row>
    <row r="1208" spans="2:12">
      <c r="B1208" s="199" t="s">
        <v>1808</v>
      </c>
      <c r="C1208" s="199" t="s">
        <v>1807</v>
      </c>
      <c r="D1208" s="199" t="s">
        <v>1828</v>
      </c>
      <c r="E1208" s="199" t="s">
        <v>1487</v>
      </c>
      <c r="F1208" s="199" t="s">
        <v>1488</v>
      </c>
      <c r="G1208" s="199" t="s">
        <v>1489</v>
      </c>
      <c r="H1208" s="199" t="s">
        <v>1473</v>
      </c>
      <c r="I1208" s="199" t="s">
        <v>1677</v>
      </c>
      <c r="J1208" s="199" t="s">
        <v>1835</v>
      </c>
      <c r="K1208" s="202">
        <v>0.16</v>
      </c>
      <c r="L1208" s="203">
        <v>30</v>
      </c>
    </row>
    <row r="1209" spans="2:12">
      <c r="B1209" s="199" t="s">
        <v>1808</v>
      </c>
      <c r="C1209" s="199" t="s">
        <v>1807</v>
      </c>
      <c r="D1209" s="199" t="s">
        <v>1828</v>
      </c>
      <c r="E1209" s="199" t="s">
        <v>1487</v>
      </c>
      <c r="F1209" s="199" t="s">
        <v>1488</v>
      </c>
      <c r="G1209" s="199" t="s">
        <v>1489</v>
      </c>
      <c r="H1209" s="199" t="s">
        <v>1471</v>
      </c>
      <c r="I1209" s="199" t="s">
        <v>2069</v>
      </c>
      <c r="J1209" s="199" t="s">
        <v>1851</v>
      </c>
      <c r="K1209" s="203"/>
      <c r="L1209" s="203">
        <v>4</v>
      </c>
    </row>
    <row r="1210" spans="2:12">
      <c r="B1210" s="199" t="s">
        <v>1808</v>
      </c>
      <c r="C1210" s="199" t="s">
        <v>1807</v>
      </c>
      <c r="D1210" s="199" t="s">
        <v>1828</v>
      </c>
      <c r="E1210" s="199" t="s">
        <v>1487</v>
      </c>
      <c r="F1210" s="199" t="s">
        <v>1488</v>
      </c>
      <c r="G1210" s="199" t="s">
        <v>1489</v>
      </c>
      <c r="H1210" s="199" t="s">
        <v>1471</v>
      </c>
      <c r="I1210" s="199" t="s">
        <v>2069</v>
      </c>
      <c r="J1210" s="199" t="s">
        <v>1835</v>
      </c>
      <c r="K1210" s="202">
        <v>0.11</v>
      </c>
      <c r="L1210" s="203">
        <v>21</v>
      </c>
    </row>
    <row r="1211" spans="2:12">
      <c r="B1211" s="199" t="s">
        <v>1808</v>
      </c>
      <c r="C1211" s="199" t="s">
        <v>1807</v>
      </c>
      <c r="D1211" s="199" t="s">
        <v>1828</v>
      </c>
      <c r="E1211" s="199" t="s">
        <v>1487</v>
      </c>
      <c r="F1211" s="199" t="s">
        <v>1488</v>
      </c>
      <c r="G1211" s="199" t="s">
        <v>1489</v>
      </c>
      <c r="H1211" s="199" t="s">
        <v>1471</v>
      </c>
      <c r="I1211" s="199" t="s">
        <v>2069</v>
      </c>
      <c r="J1211" s="199" t="s">
        <v>1892</v>
      </c>
      <c r="K1211" s="203"/>
      <c r="L1211" s="203">
        <v>1</v>
      </c>
    </row>
    <row r="1212" spans="2:12">
      <c r="B1212" s="199" t="s">
        <v>1808</v>
      </c>
      <c r="C1212" s="199" t="s">
        <v>1807</v>
      </c>
      <c r="D1212" s="199" t="s">
        <v>1828</v>
      </c>
      <c r="E1212" s="199" t="s">
        <v>1487</v>
      </c>
      <c r="F1212" s="199" t="s">
        <v>1488</v>
      </c>
      <c r="G1212" s="199" t="s">
        <v>1489</v>
      </c>
      <c r="H1212" s="199" t="s">
        <v>1483</v>
      </c>
      <c r="I1212" s="199" t="s">
        <v>1490</v>
      </c>
      <c r="J1212" s="199" t="s">
        <v>1839</v>
      </c>
      <c r="K1212" s="203"/>
      <c r="L1212" s="203">
        <v>3</v>
      </c>
    </row>
    <row r="1213" spans="2:12">
      <c r="B1213" s="199" t="s">
        <v>1808</v>
      </c>
      <c r="C1213" s="199" t="s">
        <v>1807</v>
      </c>
      <c r="D1213" s="199" t="s">
        <v>1828</v>
      </c>
      <c r="E1213" s="199" t="s">
        <v>1487</v>
      </c>
      <c r="F1213" s="199" t="s">
        <v>1488</v>
      </c>
      <c r="G1213" s="199" t="s">
        <v>1489</v>
      </c>
      <c r="H1213" s="199" t="s">
        <v>1483</v>
      </c>
      <c r="I1213" s="199" t="s">
        <v>1490</v>
      </c>
      <c r="J1213" s="199" t="s">
        <v>1835</v>
      </c>
      <c r="K1213" s="202">
        <v>0.1</v>
      </c>
      <c r="L1213" s="203">
        <v>19</v>
      </c>
    </row>
    <row r="1214" spans="2:12">
      <c r="B1214" s="199" t="s">
        <v>1808</v>
      </c>
      <c r="C1214" s="199" t="s">
        <v>1807</v>
      </c>
      <c r="D1214" s="199" t="s">
        <v>1828</v>
      </c>
      <c r="E1214" s="199" t="s">
        <v>1487</v>
      </c>
      <c r="F1214" s="199" t="s">
        <v>1488</v>
      </c>
      <c r="G1214" s="199" t="s">
        <v>1489</v>
      </c>
      <c r="H1214" s="199" t="s">
        <v>1475</v>
      </c>
      <c r="I1214" s="199" t="s">
        <v>1491</v>
      </c>
      <c r="J1214" s="199" t="s">
        <v>1851</v>
      </c>
      <c r="K1214" s="202">
        <v>0.01</v>
      </c>
      <c r="L1214" s="203">
        <v>5</v>
      </c>
    </row>
    <row r="1215" spans="2:12">
      <c r="B1215" s="199" t="s">
        <v>1808</v>
      </c>
      <c r="C1215" s="199" t="s">
        <v>1807</v>
      </c>
      <c r="D1215" s="199" t="s">
        <v>1828</v>
      </c>
      <c r="E1215" s="199" t="s">
        <v>1487</v>
      </c>
      <c r="F1215" s="199" t="s">
        <v>1488</v>
      </c>
      <c r="G1215" s="199" t="s">
        <v>1489</v>
      </c>
      <c r="H1215" s="199" t="s">
        <v>1475</v>
      </c>
      <c r="I1215" s="199" t="s">
        <v>1491</v>
      </c>
      <c r="J1215" s="199" t="s">
        <v>1835</v>
      </c>
      <c r="K1215" s="202">
        <v>0.18</v>
      </c>
      <c r="L1215" s="203">
        <v>35</v>
      </c>
    </row>
    <row r="1216" spans="2:12">
      <c r="B1216" s="199" t="s">
        <v>1808</v>
      </c>
      <c r="C1216" s="199" t="s">
        <v>1807</v>
      </c>
      <c r="D1216" s="199" t="s">
        <v>1828</v>
      </c>
      <c r="E1216" s="199" t="s">
        <v>1487</v>
      </c>
      <c r="F1216" s="199" t="s">
        <v>1488</v>
      </c>
      <c r="G1216" s="199" t="s">
        <v>1489</v>
      </c>
      <c r="H1216" s="199" t="s">
        <v>1479</v>
      </c>
      <c r="I1216" s="199" t="s">
        <v>2070</v>
      </c>
      <c r="J1216" s="199" t="s">
        <v>1851</v>
      </c>
      <c r="K1216" s="203"/>
      <c r="L1216" s="203">
        <v>2</v>
      </c>
    </row>
    <row r="1217" spans="2:15">
      <c r="B1217" s="199" t="s">
        <v>1808</v>
      </c>
      <c r="C1217" s="199" t="s">
        <v>1807</v>
      </c>
      <c r="D1217" s="199" t="s">
        <v>1828</v>
      </c>
      <c r="E1217" s="199" t="s">
        <v>1487</v>
      </c>
      <c r="F1217" s="199" t="s">
        <v>1488</v>
      </c>
      <c r="G1217" s="199" t="s">
        <v>1489</v>
      </c>
      <c r="H1217" s="199" t="s">
        <v>1479</v>
      </c>
      <c r="I1217" s="199" t="s">
        <v>2070</v>
      </c>
      <c r="J1217" s="199" t="s">
        <v>1835</v>
      </c>
      <c r="K1217" s="202">
        <v>0.19</v>
      </c>
      <c r="L1217" s="203">
        <v>35</v>
      </c>
    </row>
    <row r="1218" spans="2:15">
      <c r="B1218" s="199" t="s">
        <v>1808</v>
      </c>
      <c r="C1218" s="199" t="s">
        <v>1807</v>
      </c>
      <c r="D1218" s="199" t="s">
        <v>1828</v>
      </c>
      <c r="E1218" s="199" t="s">
        <v>1487</v>
      </c>
      <c r="F1218" s="199" t="s">
        <v>1488</v>
      </c>
      <c r="G1218" s="199" t="s">
        <v>1489</v>
      </c>
      <c r="H1218" s="199" t="s">
        <v>1481</v>
      </c>
      <c r="I1218" s="199" t="s">
        <v>1678</v>
      </c>
      <c r="J1218" s="199" t="s">
        <v>1851</v>
      </c>
      <c r="K1218" s="203"/>
      <c r="L1218" s="203">
        <v>1</v>
      </c>
    </row>
    <row r="1219" spans="2:15">
      <c r="B1219" s="199" t="s">
        <v>1808</v>
      </c>
      <c r="C1219" s="199" t="s">
        <v>1807</v>
      </c>
      <c r="D1219" s="199" t="s">
        <v>1828</v>
      </c>
      <c r="E1219" s="199" t="s">
        <v>1487</v>
      </c>
      <c r="F1219" s="199" t="s">
        <v>1488</v>
      </c>
      <c r="G1219" s="199" t="s">
        <v>1489</v>
      </c>
      <c r="H1219" s="199" t="s">
        <v>1481</v>
      </c>
      <c r="I1219" s="199" t="s">
        <v>1678</v>
      </c>
      <c r="J1219" s="199" t="s">
        <v>1835</v>
      </c>
      <c r="K1219" s="202">
        <v>0.09</v>
      </c>
      <c r="L1219" s="203">
        <v>17</v>
      </c>
    </row>
    <row r="1220" spans="2:15">
      <c r="B1220" s="199" t="s">
        <v>1808</v>
      </c>
      <c r="C1220" s="199" t="s">
        <v>1807</v>
      </c>
      <c r="D1220" s="199" t="s">
        <v>1828</v>
      </c>
      <c r="E1220" s="204" t="s">
        <v>1831</v>
      </c>
      <c r="F1220" s="204" t="s">
        <v>95</v>
      </c>
      <c r="G1220" s="204" t="s">
        <v>95</v>
      </c>
      <c r="H1220" s="204" t="s">
        <v>95</v>
      </c>
      <c r="I1220" s="204" t="s">
        <v>95</v>
      </c>
      <c r="J1220" s="204" t="s">
        <v>95</v>
      </c>
      <c r="K1220" s="207">
        <v>384.04</v>
      </c>
      <c r="L1220" s="211">
        <v>72143</v>
      </c>
    </row>
    <row r="1221" spans="2:15">
      <c r="B1221" s="79"/>
      <c r="C1221" s="79"/>
      <c r="D1221" s="79"/>
      <c r="E1221" s="79"/>
      <c r="F1221" s="79"/>
      <c r="G1221" s="79"/>
      <c r="H1221" s="79"/>
      <c r="I1221" s="79"/>
      <c r="J1221" s="79"/>
      <c r="K1221" s="79"/>
      <c r="L1221" s="79"/>
    </row>
    <row r="1222" spans="2:15">
      <c r="B1222" s="79"/>
      <c r="C1222" s="79"/>
      <c r="D1222" s="79"/>
      <c r="E1222" s="79"/>
      <c r="F1222" s="79"/>
      <c r="G1222" s="79"/>
      <c r="H1222" s="79"/>
      <c r="I1222" s="79"/>
      <c r="J1222" s="2" t="s">
        <v>2086</v>
      </c>
      <c r="K1222"/>
      <c r="L1222"/>
      <c r="M1222"/>
      <c r="N1222"/>
      <c r="O1222"/>
    </row>
    <row r="1223" spans="2:15">
      <c r="B1223" s="79"/>
      <c r="C1223" s="79"/>
      <c r="D1223" s="79"/>
      <c r="E1223" s="79"/>
      <c r="F1223" s="79"/>
      <c r="G1223" s="79"/>
      <c r="H1223" s="79"/>
      <c r="I1223" s="79"/>
      <c r="J1223" s="2" t="s">
        <v>22</v>
      </c>
      <c r="K1223" t="s">
        <v>120</v>
      </c>
      <c r="L1223"/>
      <c r="M1223"/>
      <c r="N1223"/>
      <c r="O1223"/>
    </row>
    <row r="1224" spans="2:15">
      <c r="B1224" s="79"/>
      <c r="C1224" s="79"/>
      <c r="D1224" s="79"/>
      <c r="E1224" s="79"/>
      <c r="F1224" s="79"/>
      <c r="G1224" s="79"/>
      <c r="H1224" s="79"/>
      <c r="I1224" s="79"/>
      <c r="J1224" s="3" t="s">
        <v>1687</v>
      </c>
      <c r="K1224" s="220">
        <v>2.21</v>
      </c>
      <c r="L1224"/>
      <c r="M1224"/>
      <c r="N1224"/>
      <c r="O1224"/>
    </row>
    <row r="1225" spans="2:15">
      <c r="B1225" s="79"/>
      <c r="C1225" s="79"/>
      <c r="D1225" s="79"/>
      <c r="E1225" s="79"/>
      <c r="F1225" s="79"/>
      <c r="G1225" s="79"/>
      <c r="H1225" s="79"/>
      <c r="I1225" s="79"/>
      <c r="J1225" s="219" t="s">
        <v>1838</v>
      </c>
      <c r="K1225" s="220">
        <v>0.01</v>
      </c>
      <c r="L1225"/>
      <c r="M1225"/>
      <c r="N1225"/>
      <c r="O1225"/>
    </row>
    <row r="1226" spans="2:15">
      <c r="B1226" s="79"/>
      <c r="C1226" s="79"/>
      <c r="D1226" s="79"/>
      <c r="E1226" s="79"/>
      <c r="F1226" s="79"/>
      <c r="G1226" s="79"/>
      <c r="H1226" s="79"/>
      <c r="I1226" s="79"/>
      <c r="J1226" s="219" t="s">
        <v>1841</v>
      </c>
      <c r="K1226" s="220">
        <v>0.02</v>
      </c>
      <c r="L1226"/>
      <c r="M1226"/>
      <c r="N1226"/>
      <c r="O1226"/>
    </row>
    <row r="1227" spans="2:15">
      <c r="B1227" s="79"/>
      <c r="C1227" s="79"/>
      <c r="D1227" s="79"/>
      <c r="E1227" s="79"/>
      <c r="F1227" s="79"/>
      <c r="G1227" s="79"/>
      <c r="H1227" s="79"/>
      <c r="I1227" s="79"/>
      <c r="J1227" s="219" t="s">
        <v>2064</v>
      </c>
      <c r="K1227" s="220">
        <v>0.25</v>
      </c>
      <c r="L1227"/>
      <c r="M1227"/>
      <c r="N1227"/>
      <c r="O1227"/>
    </row>
    <row r="1228" spans="2:15">
      <c r="B1228" s="79"/>
      <c r="C1228" s="79"/>
      <c r="D1228" s="79"/>
      <c r="E1228" s="79"/>
      <c r="F1228" s="79"/>
      <c r="G1228" s="79"/>
      <c r="H1228" s="79"/>
      <c r="I1228" s="79"/>
      <c r="J1228" s="219" t="s">
        <v>1694</v>
      </c>
      <c r="K1228" s="220">
        <v>1.9100000000000004</v>
      </c>
      <c r="L1228"/>
      <c r="M1228"/>
      <c r="N1228"/>
      <c r="O1228"/>
    </row>
    <row r="1229" spans="2:15">
      <c r="B1229" s="79"/>
      <c r="C1229" s="79"/>
      <c r="D1229" s="79"/>
      <c r="E1229" s="79"/>
      <c r="F1229" s="79"/>
      <c r="G1229" s="79"/>
      <c r="H1229" s="79"/>
      <c r="I1229" s="79"/>
      <c r="J1229" s="219" t="s">
        <v>1834</v>
      </c>
      <c r="K1229" s="220">
        <v>0.01</v>
      </c>
      <c r="L1229"/>
      <c r="M1229"/>
      <c r="N1229"/>
      <c r="O1229"/>
    </row>
    <row r="1230" spans="2:15">
      <c r="B1230" s="79"/>
      <c r="C1230" s="79"/>
      <c r="D1230" s="79"/>
      <c r="E1230" s="79"/>
      <c r="F1230" s="79"/>
      <c r="G1230" s="79"/>
      <c r="H1230" s="79"/>
      <c r="I1230" s="79"/>
      <c r="J1230" s="219" t="s">
        <v>1844</v>
      </c>
      <c r="K1230" s="220">
        <v>0.01</v>
      </c>
      <c r="L1230"/>
      <c r="M1230"/>
      <c r="N1230"/>
      <c r="O1230"/>
    </row>
    <row r="1231" spans="2:15">
      <c r="B1231" s="79"/>
      <c r="C1231" s="79"/>
      <c r="D1231" s="79"/>
      <c r="E1231" s="79"/>
      <c r="F1231" s="79"/>
      <c r="G1231" s="79"/>
      <c r="H1231" s="79"/>
      <c r="I1231" s="79"/>
      <c r="J1231" s="3" t="s">
        <v>1171</v>
      </c>
      <c r="K1231" s="220">
        <v>55.170000000000016</v>
      </c>
      <c r="L1231"/>
      <c r="M1231"/>
      <c r="N1231"/>
      <c r="O1231"/>
    </row>
    <row r="1232" spans="2:15">
      <c r="B1232" s="79"/>
      <c r="C1232" s="79"/>
      <c r="D1232" s="79"/>
      <c r="E1232" s="79"/>
      <c r="F1232" s="79"/>
      <c r="G1232" s="79"/>
      <c r="H1232" s="79"/>
      <c r="I1232" s="79"/>
      <c r="J1232" s="219" t="s">
        <v>1896</v>
      </c>
      <c r="K1232" s="220">
        <v>0.02</v>
      </c>
      <c r="L1232"/>
      <c r="M1232"/>
      <c r="N1232"/>
      <c r="O1232"/>
    </row>
    <row r="1233" spans="2:15">
      <c r="B1233" s="79"/>
      <c r="C1233" s="79"/>
      <c r="D1233" s="79"/>
      <c r="E1233" s="79"/>
      <c r="F1233" s="79"/>
      <c r="G1233" s="79"/>
      <c r="H1233" s="79"/>
      <c r="I1233" s="79"/>
      <c r="J1233" s="219" t="s">
        <v>1173</v>
      </c>
      <c r="K1233" s="220">
        <v>32.31</v>
      </c>
      <c r="L1233"/>
      <c r="M1233"/>
      <c r="N1233"/>
      <c r="O1233"/>
    </row>
    <row r="1234" spans="2:15">
      <c r="B1234" s="79"/>
      <c r="C1234" s="79"/>
      <c r="D1234" s="79"/>
      <c r="E1234" s="79"/>
      <c r="F1234" s="79"/>
      <c r="G1234" s="79"/>
      <c r="H1234" s="79"/>
      <c r="I1234" s="79"/>
      <c r="J1234" s="219" t="s">
        <v>1185</v>
      </c>
      <c r="K1234" s="220"/>
      <c r="L1234"/>
      <c r="M1234"/>
      <c r="N1234"/>
      <c r="O1234"/>
    </row>
    <row r="1235" spans="2:15">
      <c r="B1235" s="79"/>
      <c r="C1235" s="79"/>
      <c r="D1235" s="79"/>
      <c r="E1235" s="79"/>
      <c r="F1235" s="79"/>
      <c r="G1235" s="79"/>
      <c r="H1235" s="79"/>
      <c r="I1235" s="79"/>
      <c r="J1235" s="219" t="s">
        <v>1182</v>
      </c>
      <c r="K1235" s="220">
        <v>22.840000000000007</v>
      </c>
      <c r="L1235"/>
      <c r="M1235"/>
      <c r="N1235"/>
      <c r="O1235"/>
    </row>
    <row r="1236" spans="2:15">
      <c r="B1236" s="79"/>
      <c r="C1236" s="79"/>
      <c r="D1236" s="79"/>
      <c r="E1236" s="79"/>
      <c r="F1236" s="79"/>
      <c r="G1236" s="79"/>
      <c r="H1236" s="79"/>
      <c r="I1236" s="79"/>
      <c r="J1236" s="3" t="s">
        <v>255</v>
      </c>
      <c r="K1236" s="220">
        <v>49.769999999999989</v>
      </c>
      <c r="L1236"/>
      <c r="M1236"/>
      <c r="N1236"/>
      <c r="O1236"/>
    </row>
    <row r="1237" spans="2:15">
      <c r="B1237" s="79"/>
      <c r="C1237" s="79"/>
      <c r="D1237" s="79"/>
      <c r="E1237" s="79"/>
      <c r="F1237" s="79"/>
      <c r="G1237" s="79"/>
      <c r="H1237" s="79"/>
      <c r="I1237" s="79"/>
      <c r="J1237" s="219" t="s">
        <v>255</v>
      </c>
      <c r="K1237" s="220">
        <v>49.399999999999991</v>
      </c>
      <c r="L1237"/>
      <c r="M1237"/>
      <c r="N1237"/>
      <c r="O1237"/>
    </row>
    <row r="1238" spans="2:15">
      <c r="B1238" s="79"/>
      <c r="C1238" s="79"/>
      <c r="D1238" s="79"/>
      <c r="E1238" s="79"/>
      <c r="F1238" s="79"/>
      <c r="G1238" s="79"/>
      <c r="H1238" s="79"/>
      <c r="I1238" s="79"/>
      <c r="J1238" s="219" t="s">
        <v>1241</v>
      </c>
      <c r="K1238" s="220">
        <v>0.03</v>
      </c>
      <c r="L1238"/>
      <c r="M1238"/>
      <c r="N1238"/>
      <c r="O1238"/>
    </row>
    <row r="1239" spans="2:15">
      <c r="B1239" s="79"/>
      <c r="C1239" s="79"/>
      <c r="D1239" s="79"/>
      <c r="E1239" s="79"/>
      <c r="F1239" s="79"/>
      <c r="G1239" s="79"/>
      <c r="H1239" s="79"/>
      <c r="I1239" s="79"/>
      <c r="J1239" s="219" t="s">
        <v>1231</v>
      </c>
      <c r="K1239" s="220">
        <v>0.16</v>
      </c>
      <c r="L1239"/>
      <c r="M1239"/>
      <c r="N1239"/>
      <c r="O1239"/>
    </row>
    <row r="1240" spans="2:15">
      <c r="B1240" s="79"/>
      <c r="C1240" s="79"/>
      <c r="D1240" s="79"/>
      <c r="E1240" s="79"/>
      <c r="F1240" s="79"/>
      <c r="G1240" s="79"/>
      <c r="H1240" s="79"/>
      <c r="I1240" s="79"/>
      <c r="J1240" s="219" t="s">
        <v>1237</v>
      </c>
      <c r="K1240" s="220">
        <v>0.05</v>
      </c>
      <c r="L1240"/>
      <c r="M1240"/>
      <c r="N1240"/>
      <c r="O1240"/>
    </row>
    <row r="1241" spans="2:15">
      <c r="B1241" s="79"/>
      <c r="C1241" s="79"/>
      <c r="D1241" s="79"/>
      <c r="E1241" s="79"/>
      <c r="F1241" s="79"/>
      <c r="G1241" s="79"/>
      <c r="H1241" s="79"/>
      <c r="I1241" s="79"/>
      <c r="J1241" s="219" t="s">
        <v>1232</v>
      </c>
      <c r="K1241" s="220">
        <v>0.13</v>
      </c>
      <c r="L1241"/>
      <c r="M1241"/>
      <c r="N1241"/>
      <c r="O1241"/>
    </row>
    <row r="1242" spans="2:15">
      <c r="B1242" s="79"/>
      <c r="C1242" s="79"/>
      <c r="D1242" s="79"/>
      <c r="E1242" s="79"/>
      <c r="F1242" s="79"/>
      <c r="G1242" s="79"/>
      <c r="H1242" s="79"/>
      <c r="I1242" s="79"/>
      <c r="J1242" s="3" t="s">
        <v>1367</v>
      </c>
      <c r="K1242" s="220">
        <v>1.0800000000000003</v>
      </c>
      <c r="L1242"/>
      <c r="M1242"/>
      <c r="N1242"/>
      <c r="O1242"/>
    </row>
    <row r="1243" spans="2:15">
      <c r="B1243" s="79"/>
      <c r="C1243" s="79"/>
      <c r="D1243" s="79"/>
      <c r="E1243" s="79"/>
      <c r="F1243" s="79"/>
      <c r="G1243" s="79"/>
      <c r="H1243" s="79"/>
      <c r="I1243" s="79"/>
      <c r="J1243" s="219" t="s">
        <v>1369</v>
      </c>
      <c r="K1243" s="220">
        <v>1.0800000000000003</v>
      </c>
      <c r="L1243"/>
      <c r="M1243"/>
      <c r="N1243"/>
      <c r="O1243"/>
    </row>
    <row r="1244" spans="2:15">
      <c r="B1244" s="79"/>
      <c r="C1244" s="79"/>
      <c r="D1244" s="79"/>
      <c r="E1244" s="79"/>
      <c r="F1244" s="79"/>
      <c r="G1244" s="79"/>
      <c r="H1244" s="79"/>
      <c r="I1244" s="79"/>
      <c r="J1244" s="3" t="s">
        <v>202</v>
      </c>
      <c r="K1244" s="220">
        <v>19.870000000000005</v>
      </c>
      <c r="L1244"/>
      <c r="M1244"/>
      <c r="N1244"/>
      <c r="O1244"/>
    </row>
    <row r="1245" spans="2:15">
      <c r="B1245" s="79"/>
      <c r="C1245" s="79"/>
      <c r="D1245" s="79"/>
      <c r="E1245" s="79"/>
      <c r="F1245" s="79"/>
      <c r="G1245" s="79"/>
      <c r="H1245" s="79"/>
      <c r="I1245" s="79"/>
      <c r="J1245" s="219" t="s">
        <v>1272</v>
      </c>
      <c r="K1245" s="220">
        <v>7.0000000000000007E-2</v>
      </c>
      <c r="L1245"/>
      <c r="M1245"/>
      <c r="N1245"/>
      <c r="O1245"/>
    </row>
    <row r="1246" spans="2:15">
      <c r="B1246" s="79"/>
      <c r="C1246" s="79"/>
      <c r="D1246" s="79"/>
      <c r="E1246" s="79"/>
      <c r="F1246" s="79"/>
      <c r="G1246" s="79"/>
      <c r="H1246" s="79"/>
      <c r="I1246" s="79"/>
      <c r="J1246" s="219" t="s">
        <v>1458</v>
      </c>
      <c r="K1246" s="220">
        <v>1.02</v>
      </c>
      <c r="L1246"/>
      <c r="M1246"/>
      <c r="N1246"/>
      <c r="O1246"/>
    </row>
    <row r="1247" spans="2:15">
      <c r="B1247" s="79"/>
      <c r="C1247" s="79"/>
      <c r="D1247" s="79"/>
      <c r="E1247" s="79"/>
      <c r="F1247" s="79"/>
      <c r="G1247" s="79"/>
      <c r="H1247" s="79"/>
      <c r="I1247" s="79"/>
      <c r="J1247" s="219" t="s">
        <v>1403</v>
      </c>
      <c r="K1247" s="220">
        <v>17.770000000000003</v>
      </c>
      <c r="L1247"/>
      <c r="M1247"/>
      <c r="N1247"/>
      <c r="O1247"/>
    </row>
    <row r="1248" spans="2:15">
      <c r="B1248" s="79"/>
      <c r="C1248" s="79"/>
      <c r="D1248" s="79"/>
      <c r="E1248" s="79"/>
      <c r="F1248" s="79"/>
      <c r="G1248" s="79"/>
      <c r="H1248" s="79"/>
      <c r="I1248" s="79"/>
      <c r="J1248" s="219" t="s">
        <v>1275</v>
      </c>
      <c r="K1248" s="220">
        <v>0.92000000000000015</v>
      </c>
      <c r="L1248"/>
      <c r="M1248"/>
      <c r="N1248"/>
      <c r="O1248"/>
    </row>
    <row r="1249" spans="2:15">
      <c r="B1249" s="79"/>
      <c r="C1249" s="79"/>
      <c r="D1249" s="79"/>
      <c r="E1249" s="79"/>
      <c r="F1249" s="79"/>
      <c r="G1249" s="79"/>
      <c r="H1249" s="79"/>
      <c r="I1249" s="79"/>
      <c r="J1249" s="219" t="s">
        <v>1280</v>
      </c>
      <c r="K1249" s="220">
        <v>0.03</v>
      </c>
      <c r="L1249"/>
      <c r="M1249"/>
      <c r="N1249"/>
      <c r="O1249"/>
    </row>
    <row r="1250" spans="2:15">
      <c r="B1250" s="79"/>
      <c r="C1250" s="79"/>
      <c r="D1250" s="79"/>
      <c r="E1250" s="79"/>
      <c r="F1250" s="79"/>
      <c r="G1250" s="79"/>
      <c r="H1250" s="79"/>
      <c r="I1250" s="79"/>
      <c r="J1250" s="219" t="s">
        <v>1984</v>
      </c>
      <c r="K1250" s="220">
        <v>0.06</v>
      </c>
      <c r="L1250"/>
      <c r="M1250"/>
      <c r="N1250"/>
      <c r="O1250"/>
    </row>
    <row r="1251" spans="2:15">
      <c r="B1251" s="79"/>
      <c r="C1251" s="79"/>
      <c r="D1251" s="79"/>
      <c r="E1251" s="79"/>
      <c r="F1251" s="79"/>
      <c r="G1251" s="79"/>
      <c r="H1251" s="79"/>
      <c r="I1251" s="79"/>
      <c r="J1251" s="3" t="s">
        <v>1487</v>
      </c>
      <c r="K1251" s="220">
        <v>1.1499999999999999</v>
      </c>
      <c r="L1251"/>
      <c r="M1251"/>
      <c r="N1251"/>
      <c r="O1251"/>
    </row>
    <row r="1252" spans="2:15">
      <c r="B1252" s="79"/>
      <c r="C1252" s="79"/>
      <c r="D1252" s="79"/>
      <c r="E1252" s="79"/>
      <c r="F1252" s="79"/>
      <c r="G1252" s="79"/>
      <c r="H1252" s="79"/>
      <c r="I1252" s="79"/>
      <c r="J1252" s="219" t="s">
        <v>1489</v>
      </c>
      <c r="K1252" s="220">
        <v>1.1499999999999999</v>
      </c>
      <c r="L1252"/>
      <c r="M1252"/>
      <c r="N1252"/>
      <c r="O1252"/>
    </row>
    <row r="1253" spans="2:15">
      <c r="B1253" s="79"/>
      <c r="C1253" s="79"/>
      <c r="D1253" s="79"/>
      <c r="E1253" s="79"/>
      <c r="F1253" s="79"/>
      <c r="G1253" s="79"/>
      <c r="H1253" s="79"/>
      <c r="I1253" s="79"/>
      <c r="J1253" s="3" t="s">
        <v>241</v>
      </c>
      <c r="K1253" s="220">
        <v>140.5</v>
      </c>
      <c r="L1253"/>
      <c r="M1253"/>
      <c r="N1253"/>
      <c r="O1253"/>
    </row>
    <row r="1254" spans="2:15">
      <c r="B1254" s="79"/>
      <c r="C1254" s="79"/>
      <c r="D1254" s="79"/>
      <c r="E1254" s="79"/>
      <c r="F1254" s="79"/>
      <c r="G1254" s="79"/>
      <c r="H1254" s="79"/>
      <c r="I1254" s="79"/>
      <c r="J1254" s="219" t="s">
        <v>1879</v>
      </c>
      <c r="K1254" s="220">
        <v>0.04</v>
      </c>
      <c r="L1254"/>
      <c r="M1254"/>
      <c r="N1254"/>
      <c r="O1254"/>
    </row>
    <row r="1255" spans="2:15">
      <c r="B1255" s="79"/>
      <c r="C1255" s="79"/>
      <c r="D1255" s="79"/>
      <c r="E1255" s="79"/>
      <c r="F1255" s="79"/>
      <c r="G1255" s="79"/>
      <c r="H1255" s="79"/>
      <c r="I1255" s="79"/>
      <c r="J1255" s="219" t="s">
        <v>1155</v>
      </c>
      <c r="K1255" s="220">
        <v>12.539999999999997</v>
      </c>
      <c r="L1255"/>
      <c r="M1255"/>
      <c r="N1255"/>
      <c r="O1255"/>
    </row>
    <row r="1256" spans="2:15">
      <c r="B1256" s="79"/>
      <c r="C1256" s="79"/>
      <c r="D1256" s="79"/>
      <c r="E1256" s="79"/>
      <c r="F1256" s="79"/>
      <c r="G1256" s="79"/>
      <c r="H1256" s="79"/>
      <c r="I1256" s="79"/>
      <c r="J1256" s="219" t="s">
        <v>240</v>
      </c>
      <c r="K1256" s="220">
        <v>40.28</v>
      </c>
      <c r="L1256"/>
      <c r="M1256"/>
      <c r="N1256"/>
      <c r="O1256"/>
    </row>
    <row r="1257" spans="2:15">
      <c r="B1257" s="79"/>
      <c r="C1257" s="79"/>
      <c r="D1257" s="79"/>
      <c r="E1257" s="79"/>
      <c r="F1257" s="79"/>
      <c r="G1257" s="79"/>
      <c r="H1257" s="79"/>
      <c r="I1257" s="79"/>
      <c r="J1257" s="219" t="s">
        <v>1398</v>
      </c>
      <c r="K1257" s="220">
        <v>23.080000000000002</v>
      </c>
      <c r="L1257"/>
      <c r="M1257"/>
      <c r="N1257"/>
      <c r="O1257"/>
    </row>
    <row r="1258" spans="2:15">
      <c r="B1258" s="79"/>
      <c r="C1258" s="79"/>
      <c r="D1258" s="79"/>
      <c r="E1258" s="79"/>
      <c r="F1258" s="79"/>
      <c r="G1258" s="79"/>
      <c r="H1258" s="79"/>
      <c r="I1258" s="79"/>
      <c r="J1258" s="219" t="s">
        <v>1324</v>
      </c>
      <c r="K1258" s="220">
        <v>0.32999999999999996</v>
      </c>
      <c r="L1258"/>
      <c r="M1258"/>
      <c r="N1258"/>
      <c r="O1258"/>
    </row>
    <row r="1259" spans="2:15">
      <c r="B1259" s="79"/>
      <c r="C1259" s="79"/>
      <c r="D1259" s="79"/>
      <c r="E1259" s="79"/>
      <c r="F1259" s="79"/>
      <c r="G1259" s="79"/>
      <c r="H1259" s="79"/>
      <c r="I1259" s="79"/>
      <c r="J1259" s="219" t="s">
        <v>1877</v>
      </c>
      <c r="K1259" s="220">
        <v>0.53</v>
      </c>
      <c r="L1259"/>
      <c r="M1259"/>
      <c r="N1259"/>
      <c r="O1259"/>
    </row>
    <row r="1260" spans="2:15">
      <c r="B1260" s="79"/>
      <c r="C1260" s="79"/>
      <c r="D1260" s="79"/>
      <c r="E1260" s="79"/>
      <c r="F1260" s="79"/>
      <c r="G1260" s="79"/>
      <c r="H1260" s="79"/>
      <c r="I1260" s="79"/>
      <c r="J1260" s="219" t="s">
        <v>1149</v>
      </c>
      <c r="K1260" s="220">
        <v>63.649999999999984</v>
      </c>
      <c r="L1260"/>
      <c r="M1260"/>
      <c r="N1260"/>
      <c r="O1260"/>
    </row>
    <row r="1261" spans="2:15">
      <c r="B1261" s="79"/>
      <c r="C1261" s="79"/>
      <c r="D1261" s="79"/>
      <c r="E1261" s="79"/>
      <c r="F1261" s="79"/>
      <c r="G1261" s="79"/>
      <c r="H1261" s="79"/>
      <c r="I1261" s="79"/>
      <c r="J1261" s="219" t="s">
        <v>1326</v>
      </c>
      <c r="K1261" s="220">
        <v>0.05</v>
      </c>
      <c r="L1261"/>
      <c r="M1261"/>
      <c r="N1261"/>
      <c r="O1261"/>
    </row>
    <row r="1262" spans="2:15">
      <c r="B1262" s="79"/>
      <c r="C1262" s="79"/>
      <c r="D1262" s="79"/>
      <c r="E1262" s="79"/>
      <c r="F1262" s="79"/>
      <c r="G1262" s="79"/>
      <c r="H1262" s="79"/>
      <c r="I1262" s="79"/>
      <c r="J1262" s="3" t="s">
        <v>1281</v>
      </c>
      <c r="K1262" s="220">
        <v>5.5200000000000014</v>
      </c>
      <c r="L1262"/>
      <c r="M1262"/>
      <c r="N1262"/>
      <c r="O1262"/>
    </row>
    <row r="1263" spans="2:15">
      <c r="B1263" s="79"/>
      <c r="C1263" s="79"/>
      <c r="D1263" s="79"/>
      <c r="E1263" s="79"/>
      <c r="F1263" s="79"/>
      <c r="G1263" s="79"/>
      <c r="H1263" s="79"/>
      <c r="I1263" s="79"/>
      <c r="J1263" s="219" t="s">
        <v>1286</v>
      </c>
      <c r="K1263" s="220">
        <v>0.36</v>
      </c>
      <c r="L1263"/>
      <c r="M1263"/>
      <c r="N1263"/>
      <c r="O1263"/>
    </row>
    <row r="1264" spans="2:15">
      <c r="B1264" s="79"/>
      <c r="C1264" s="79"/>
      <c r="D1264" s="79"/>
      <c r="E1264" s="79"/>
      <c r="F1264" s="79"/>
      <c r="G1264" s="79"/>
      <c r="H1264" s="79"/>
      <c r="I1264" s="79"/>
      <c r="J1264" s="219" t="s">
        <v>1284</v>
      </c>
      <c r="K1264" s="220">
        <v>0.41000000000000003</v>
      </c>
      <c r="L1264"/>
      <c r="M1264"/>
      <c r="N1264"/>
      <c r="O1264"/>
    </row>
    <row r="1265" spans="2:15">
      <c r="B1265" s="79"/>
      <c r="C1265" s="79"/>
      <c r="D1265" s="79"/>
      <c r="E1265" s="79"/>
      <c r="F1265" s="79"/>
      <c r="G1265" s="79"/>
      <c r="H1265" s="79"/>
      <c r="I1265" s="79"/>
      <c r="J1265" s="219" t="s">
        <v>1283</v>
      </c>
      <c r="K1265" s="220">
        <v>4.7500000000000009</v>
      </c>
      <c r="L1265"/>
      <c r="M1265"/>
      <c r="N1265"/>
      <c r="O1265"/>
    </row>
    <row r="1266" spans="2:15">
      <c r="B1266" s="79"/>
      <c r="C1266" s="79"/>
      <c r="D1266" s="79"/>
      <c r="E1266" s="79"/>
      <c r="F1266" s="79"/>
      <c r="G1266" s="79"/>
      <c r="H1266" s="79"/>
      <c r="I1266" s="79"/>
      <c r="J1266" s="3" t="s">
        <v>1299</v>
      </c>
      <c r="K1266" s="220">
        <v>0.81</v>
      </c>
      <c r="L1266"/>
      <c r="M1266"/>
      <c r="N1266"/>
      <c r="O1266"/>
    </row>
    <row r="1267" spans="2:15">
      <c r="B1267" s="79"/>
      <c r="C1267" s="79"/>
      <c r="D1267" s="79"/>
      <c r="E1267" s="79"/>
      <c r="F1267" s="79"/>
      <c r="G1267" s="79"/>
      <c r="H1267" s="79"/>
      <c r="I1267" s="79"/>
      <c r="J1267" s="219" t="s">
        <v>2024</v>
      </c>
      <c r="K1267" s="220"/>
      <c r="L1267"/>
      <c r="M1267"/>
      <c r="N1267"/>
      <c r="O1267"/>
    </row>
    <row r="1268" spans="2:15">
      <c r="B1268" s="79"/>
      <c r="C1268" s="79"/>
      <c r="D1268" s="79"/>
      <c r="E1268" s="79"/>
      <c r="F1268" s="79"/>
      <c r="G1268" s="79"/>
      <c r="H1268" s="79"/>
      <c r="I1268" s="79"/>
      <c r="J1268" s="219" t="s">
        <v>1308</v>
      </c>
      <c r="K1268" s="220">
        <v>0.05</v>
      </c>
      <c r="L1268"/>
      <c r="M1268"/>
      <c r="N1268"/>
      <c r="O1268"/>
    </row>
    <row r="1269" spans="2:15">
      <c r="B1269" s="79"/>
      <c r="C1269" s="79"/>
      <c r="D1269" s="79"/>
      <c r="E1269" s="79"/>
      <c r="F1269" s="79"/>
      <c r="G1269" s="79"/>
      <c r="H1269" s="79"/>
      <c r="I1269" s="79"/>
      <c r="J1269" s="219" t="s">
        <v>2029</v>
      </c>
      <c r="K1269" s="220">
        <v>0.03</v>
      </c>
      <c r="L1269"/>
      <c r="M1269"/>
      <c r="N1269"/>
      <c r="O1269"/>
    </row>
    <row r="1270" spans="2:15">
      <c r="B1270" s="79"/>
      <c r="C1270" s="79"/>
      <c r="D1270" s="79"/>
      <c r="E1270" s="79"/>
      <c r="F1270" s="79"/>
      <c r="G1270" s="79"/>
      <c r="H1270" s="79"/>
      <c r="I1270" s="79"/>
      <c r="J1270" s="219" t="s">
        <v>2036</v>
      </c>
      <c r="K1270" s="220"/>
      <c r="L1270"/>
      <c r="M1270"/>
      <c r="N1270"/>
      <c r="O1270"/>
    </row>
    <row r="1271" spans="2:15">
      <c r="B1271" s="79"/>
      <c r="C1271" s="79"/>
      <c r="D1271" s="79"/>
      <c r="E1271" s="79"/>
      <c r="F1271" s="79"/>
      <c r="G1271" s="79"/>
      <c r="H1271" s="79"/>
      <c r="I1271" s="79"/>
      <c r="J1271" s="219" t="s">
        <v>1304</v>
      </c>
      <c r="K1271" s="220">
        <v>0.13</v>
      </c>
      <c r="L1271"/>
      <c r="M1271"/>
      <c r="N1271"/>
      <c r="O1271"/>
    </row>
    <row r="1272" spans="2:15">
      <c r="B1272" s="79"/>
      <c r="C1272" s="79"/>
      <c r="D1272" s="79"/>
      <c r="E1272" s="79"/>
      <c r="F1272" s="79"/>
      <c r="G1272" s="79"/>
      <c r="H1272" s="79"/>
      <c r="I1272" s="79"/>
      <c r="J1272" s="219" t="s">
        <v>1301</v>
      </c>
      <c r="K1272" s="220">
        <v>0.60000000000000009</v>
      </c>
      <c r="L1272"/>
      <c r="M1272"/>
      <c r="N1272"/>
      <c r="O1272"/>
    </row>
    <row r="1273" spans="2:15">
      <c r="B1273" s="79"/>
      <c r="C1273" s="79"/>
      <c r="D1273" s="79"/>
      <c r="E1273" s="79"/>
      <c r="F1273" s="79"/>
      <c r="G1273" s="79"/>
      <c r="H1273" s="79"/>
      <c r="I1273" s="79"/>
      <c r="J1273" s="3" t="s">
        <v>1163</v>
      </c>
      <c r="K1273" s="220">
        <v>7.74</v>
      </c>
      <c r="L1273"/>
      <c r="M1273"/>
      <c r="N1273"/>
      <c r="O1273"/>
    </row>
    <row r="1274" spans="2:15">
      <c r="B1274" s="79"/>
      <c r="C1274" s="79"/>
      <c r="D1274" s="79"/>
      <c r="E1274" s="79"/>
      <c r="F1274" s="79"/>
      <c r="G1274" s="79"/>
      <c r="H1274" s="79"/>
      <c r="I1274" s="79"/>
      <c r="J1274" s="219" t="s">
        <v>1169</v>
      </c>
      <c r="K1274" s="220">
        <v>4.7</v>
      </c>
      <c r="L1274"/>
      <c r="M1274"/>
      <c r="N1274"/>
      <c r="O1274"/>
    </row>
    <row r="1275" spans="2:15">
      <c r="B1275" s="79"/>
      <c r="C1275" s="79"/>
      <c r="D1275" s="79"/>
      <c r="E1275" s="79"/>
      <c r="F1275" s="79"/>
      <c r="G1275" s="79"/>
      <c r="H1275" s="79"/>
      <c r="I1275" s="79"/>
      <c r="J1275" s="219" t="s">
        <v>1165</v>
      </c>
      <c r="K1275" s="220">
        <v>3.04</v>
      </c>
      <c r="L1275"/>
      <c r="M1275"/>
      <c r="N1275"/>
      <c r="O1275"/>
    </row>
    <row r="1276" spans="2:15">
      <c r="B1276" s="79"/>
      <c r="C1276" s="79"/>
      <c r="D1276" s="79"/>
      <c r="E1276" s="79"/>
      <c r="F1276" s="79"/>
      <c r="G1276" s="79"/>
      <c r="H1276" s="79"/>
      <c r="I1276" s="79"/>
      <c r="J1276" s="3" t="s">
        <v>256</v>
      </c>
      <c r="K1276" s="220">
        <v>2.2200000000000002</v>
      </c>
      <c r="L1276"/>
      <c r="M1276"/>
      <c r="N1276"/>
      <c r="O1276"/>
    </row>
    <row r="1277" spans="2:15">
      <c r="B1277" s="79"/>
      <c r="C1277" s="79"/>
      <c r="D1277" s="79"/>
      <c r="E1277" s="79"/>
      <c r="F1277" s="79"/>
      <c r="G1277" s="79"/>
      <c r="H1277" s="79"/>
      <c r="I1277" s="79"/>
      <c r="J1277" s="219" t="s">
        <v>1866</v>
      </c>
      <c r="K1277" s="220">
        <v>0.08</v>
      </c>
      <c r="L1277"/>
      <c r="M1277"/>
      <c r="N1277"/>
      <c r="O1277"/>
    </row>
    <row r="1278" spans="2:15">
      <c r="B1278" s="79"/>
      <c r="C1278" s="79"/>
      <c r="D1278" s="79"/>
      <c r="E1278" s="79"/>
      <c r="F1278" s="79"/>
      <c r="G1278" s="79"/>
      <c r="H1278" s="79"/>
      <c r="I1278" s="79"/>
      <c r="J1278" s="219" t="s">
        <v>1312</v>
      </c>
      <c r="K1278" s="220">
        <v>0.16</v>
      </c>
      <c r="L1278"/>
      <c r="M1278"/>
      <c r="N1278"/>
      <c r="O1278"/>
    </row>
    <row r="1279" spans="2:15">
      <c r="B1279" s="79"/>
      <c r="C1279" s="79"/>
      <c r="D1279" s="79"/>
      <c r="E1279" s="79"/>
      <c r="F1279" s="79"/>
      <c r="G1279" s="79"/>
      <c r="H1279" s="79"/>
      <c r="I1279" s="79"/>
      <c r="J1279" s="219" t="s">
        <v>298</v>
      </c>
      <c r="K1279" s="220">
        <v>1.55</v>
      </c>
      <c r="L1279"/>
      <c r="M1279"/>
      <c r="N1279"/>
      <c r="O1279"/>
    </row>
    <row r="1280" spans="2:15">
      <c r="B1280" s="79"/>
      <c r="C1280" s="79"/>
      <c r="D1280" s="79"/>
      <c r="E1280" s="79"/>
      <c r="F1280" s="79"/>
      <c r="G1280" s="79"/>
      <c r="H1280" s="79"/>
      <c r="I1280" s="79"/>
      <c r="J1280" s="219" t="s">
        <v>1863</v>
      </c>
      <c r="K1280" s="220">
        <v>0.01</v>
      </c>
      <c r="L1280"/>
      <c r="M1280"/>
      <c r="N1280"/>
      <c r="O1280"/>
    </row>
    <row r="1281" spans="2:15">
      <c r="B1281" s="79"/>
      <c r="C1281" s="79"/>
      <c r="D1281" s="79"/>
      <c r="E1281" s="79"/>
      <c r="F1281" s="79"/>
      <c r="G1281" s="79"/>
      <c r="H1281" s="79"/>
      <c r="I1281" s="79"/>
      <c r="J1281" s="219" t="s">
        <v>300</v>
      </c>
      <c r="K1281" s="220">
        <v>0.42</v>
      </c>
      <c r="L1281"/>
      <c r="M1281"/>
      <c r="N1281"/>
      <c r="O1281"/>
    </row>
    <row r="1282" spans="2:15">
      <c r="B1282" s="79"/>
      <c r="C1282" s="79"/>
      <c r="D1282" s="79"/>
      <c r="E1282" s="79"/>
      <c r="F1282" s="79"/>
      <c r="G1282" s="79"/>
      <c r="H1282" s="79"/>
      <c r="I1282" s="79"/>
      <c r="J1282" s="3" t="s">
        <v>231</v>
      </c>
      <c r="K1282" s="220">
        <v>0.45000000000000007</v>
      </c>
      <c r="L1282"/>
      <c r="M1282"/>
      <c r="N1282"/>
      <c r="O1282"/>
    </row>
    <row r="1283" spans="2:15">
      <c r="B1283" s="79"/>
      <c r="C1283" s="79"/>
      <c r="D1283" s="79"/>
      <c r="E1283" s="79"/>
      <c r="F1283" s="79"/>
      <c r="G1283" s="79"/>
      <c r="H1283" s="79"/>
      <c r="I1283" s="79"/>
      <c r="J1283" s="219" t="s">
        <v>2006</v>
      </c>
      <c r="K1283" s="220">
        <v>6.0000000000000005E-2</v>
      </c>
      <c r="L1283"/>
      <c r="M1283"/>
      <c r="N1283"/>
      <c r="O1283"/>
    </row>
    <row r="1284" spans="2:15">
      <c r="B1284" s="79"/>
      <c r="C1284" s="79"/>
      <c r="D1284" s="79"/>
      <c r="E1284" s="79"/>
      <c r="F1284" s="79"/>
      <c r="G1284" s="79"/>
      <c r="H1284" s="79"/>
      <c r="I1284" s="79"/>
      <c r="J1284" s="219" t="s">
        <v>1288</v>
      </c>
      <c r="K1284" s="220">
        <v>0.34</v>
      </c>
      <c r="L1284"/>
      <c r="M1284"/>
      <c r="N1284"/>
      <c r="O1284"/>
    </row>
    <row r="1285" spans="2:15">
      <c r="B1285" s="79"/>
      <c r="C1285" s="79"/>
      <c r="D1285" s="79"/>
      <c r="E1285" s="79"/>
      <c r="F1285" s="79"/>
      <c r="G1285" s="79"/>
      <c r="H1285" s="79"/>
      <c r="I1285" s="79"/>
      <c r="J1285" s="219" t="s">
        <v>2015</v>
      </c>
      <c r="K1285" s="220">
        <v>0.02</v>
      </c>
      <c r="L1285"/>
      <c r="M1285"/>
      <c r="N1285"/>
      <c r="O1285"/>
    </row>
    <row r="1286" spans="2:15">
      <c r="B1286" s="79"/>
      <c r="C1286" s="79"/>
      <c r="D1286" s="79"/>
      <c r="E1286" s="79"/>
      <c r="F1286" s="79"/>
      <c r="G1286" s="79"/>
      <c r="H1286" s="79"/>
      <c r="I1286" s="79"/>
      <c r="J1286" s="219" t="s">
        <v>1700</v>
      </c>
      <c r="K1286" s="220">
        <v>0.03</v>
      </c>
      <c r="L1286"/>
      <c r="M1286"/>
      <c r="N1286"/>
      <c r="O1286"/>
    </row>
    <row r="1287" spans="2:15">
      <c r="B1287" s="79"/>
      <c r="C1287" s="79"/>
      <c r="D1287" s="79"/>
      <c r="E1287" s="79"/>
      <c r="F1287" s="79"/>
      <c r="G1287" s="79"/>
      <c r="H1287" s="79"/>
      <c r="I1287" s="79"/>
      <c r="J1287" s="3" t="s">
        <v>227</v>
      </c>
      <c r="K1287" s="220">
        <v>7.009999999999998</v>
      </c>
      <c r="L1287"/>
      <c r="M1287"/>
      <c r="N1287"/>
      <c r="O1287"/>
    </row>
    <row r="1288" spans="2:15">
      <c r="B1288" s="79"/>
      <c r="C1288" s="79"/>
      <c r="D1288" s="79"/>
      <c r="E1288" s="79"/>
      <c r="F1288" s="79"/>
      <c r="G1288" s="79"/>
      <c r="H1288" s="79"/>
      <c r="I1288" s="79"/>
      <c r="J1288" s="219" t="s">
        <v>1257</v>
      </c>
      <c r="K1288" s="220">
        <v>0.01</v>
      </c>
      <c r="L1288"/>
      <c r="M1288"/>
      <c r="N1288"/>
      <c r="O1288"/>
    </row>
    <row r="1289" spans="2:15">
      <c r="B1289" s="79"/>
      <c r="C1289" s="79"/>
      <c r="D1289" s="79"/>
      <c r="E1289" s="79"/>
      <c r="F1289" s="79"/>
      <c r="G1289" s="79"/>
      <c r="H1289" s="79"/>
      <c r="I1289" s="79"/>
      <c r="J1289" s="219" t="s">
        <v>1270</v>
      </c>
      <c r="K1289" s="220">
        <v>0.02</v>
      </c>
      <c r="L1289"/>
      <c r="M1289"/>
      <c r="N1289"/>
      <c r="O1289"/>
    </row>
    <row r="1290" spans="2:15">
      <c r="B1290" s="79"/>
      <c r="C1290" s="79"/>
      <c r="D1290" s="79"/>
      <c r="E1290" s="79"/>
      <c r="F1290" s="79"/>
      <c r="G1290" s="79"/>
      <c r="H1290" s="79"/>
      <c r="I1290" s="79"/>
      <c r="J1290" s="219" t="s">
        <v>1254</v>
      </c>
      <c r="K1290" s="220">
        <v>0.25</v>
      </c>
      <c r="L1290"/>
      <c r="M1290"/>
      <c r="N1290"/>
      <c r="O1290"/>
    </row>
    <row r="1291" spans="2:15">
      <c r="B1291" s="79"/>
      <c r="C1291" s="79"/>
      <c r="D1291" s="79"/>
      <c r="E1291" s="79"/>
      <c r="F1291" s="79"/>
      <c r="G1291" s="79"/>
      <c r="H1291" s="79"/>
      <c r="I1291" s="79"/>
      <c r="J1291" s="219" t="s">
        <v>226</v>
      </c>
      <c r="K1291" s="220">
        <v>1.21</v>
      </c>
      <c r="L1291"/>
      <c r="M1291"/>
      <c r="N1291"/>
      <c r="O1291"/>
    </row>
    <row r="1292" spans="2:15">
      <c r="B1292" s="79"/>
      <c r="C1292" s="79"/>
      <c r="D1292" s="79"/>
      <c r="E1292" s="79"/>
      <c r="F1292" s="79"/>
      <c r="G1292" s="79"/>
      <c r="H1292" s="79"/>
      <c r="I1292" s="79"/>
      <c r="J1292" s="219" t="s">
        <v>1259</v>
      </c>
      <c r="K1292" s="220">
        <v>5.5199999999999978</v>
      </c>
      <c r="L1292"/>
      <c r="M1292"/>
      <c r="N1292"/>
      <c r="O1292"/>
    </row>
    <row r="1293" spans="2:15">
      <c r="B1293" s="79"/>
      <c r="C1293" s="79"/>
      <c r="D1293" s="79"/>
      <c r="E1293" s="79"/>
      <c r="F1293" s="79"/>
      <c r="G1293" s="79"/>
      <c r="H1293" s="79"/>
      <c r="I1293" s="79"/>
      <c r="J1293" s="3" t="s">
        <v>2039</v>
      </c>
      <c r="K1293" s="220">
        <v>15.530000000000001</v>
      </c>
      <c r="L1293"/>
      <c r="M1293"/>
      <c r="N1293"/>
      <c r="O1293"/>
    </row>
    <row r="1294" spans="2:15">
      <c r="B1294" s="79"/>
      <c r="C1294" s="79"/>
      <c r="D1294" s="79"/>
      <c r="E1294" s="79"/>
      <c r="F1294" s="79"/>
      <c r="G1294" s="79"/>
      <c r="H1294" s="79"/>
      <c r="I1294" s="79"/>
      <c r="J1294" s="219" t="s">
        <v>1688</v>
      </c>
      <c r="K1294" s="220">
        <v>15.530000000000001</v>
      </c>
      <c r="L1294"/>
      <c r="M1294"/>
      <c r="N1294"/>
      <c r="O1294"/>
    </row>
    <row r="1295" spans="2:15">
      <c r="B1295" s="79"/>
      <c r="C1295" s="79"/>
      <c r="D1295" s="79"/>
      <c r="E1295" s="79"/>
      <c r="F1295" s="79"/>
      <c r="G1295" s="79"/>
      <c r="H1295" s="79"/>
      <c r="I1295" s="79"/>
      <c r="J1295" s="3" t="s">
        <v>1690</v>
      </c>
      <c r="K1295" s="220">
        <v>1.02</v>
      </c>
      <c r="L1295"/>
      <c r="M1295"/>
      <c r="N1295"/>
      <c r="O1295"/>
    </row>
    <row r="1296" spans="2:15">
      <c r="B1296" s="79"/>
      <c r="C1296" s="79"/>
      <c r="D1296" s="79"/>
      <c r="E1296" s="79"/>
      <c r="F1296" s="79"/>
      <c r="G1296" s="79"/>
      <c r="H1296" s="79"/>
      <c r="I1296" s="79"/>
      <c r="J1296" s="219" t="s">
        <v>1701</v>
      </c>
      <c r="K1296" s="220">
        <v>0.5</v>
      </c>
      <c r="L1296"/>
      <c r="M1296"/>
      <c r="N1296"/>
      <c r="O1296"/>
    </row>
    <row r="1297" spans="2:15">
      <c r="B1297" s="79"/>
      <c r="C1297" s="79"/>
      <c r="D1297" s="79"/>
      <c r="E1297" s="79"/>
      <c r="F1297" s="79"/>
      <c r="G1297" s="79"/>
      <c r="H1297" s="79"/>
      <c r="I1297" s="79"/>
      <c r="J1297" s="219" t="s">
        <v>2052</v>
      </c>
      <c r="K1297" s="220">
        <v>0.01</v>
      </c>
      <c r="L1297"/>
      <c r="M1297"/>
      <c r="N1297"/>
      <c r="O1297"/>
    </row>
    <row r="1298" spans="2:15">
      <c r="B1298" s="79"/>
      <c r="C1298" s="79"/>
      <c r="D1298" s="79"/>
      <c r="E1298" s="79"/>
      <c r="F1298" s="79"/>
      <c r="G1298" s="79"/>
      <c r="H1298" s="79"/>
      <c r="I1298" s="79"/>
      <c r="J1298" s="219" t="s">
        <v>2062</v>
      </c>
      <c r="K1298" s="220">
        <v>0.51</v>
      </c>
      <c r="L1298"/>
      <c r="M1298"/>
      <c r="N1298"/>
      <c r="O1298"/>
    </row>
    <row r="1299" spans="2:15">
      <c r="B1299" s="79"/>
      <c r="C1299" s="79"/>
      <c r="D1299" s="79"/>
      <c r="E1299" s="79"/>
      <c r="F1299" s="79"/>
      <c r="G1299" s="79"/>
      <c r="H1299" s="79"/>
      <c r="I1299" s="79"/>
      <c r="J1299" s="3" t="s">
        <v>239</v>
      </c>
      <c r="K1299" s="220">
        <v>13.2</v>
      </c>
      <c r="L1299"/>
      <c r="M1299"/>
      <c r="N1299"/>
      <c r="O1299"/>
    </row>
    <row r="1300" spans="2:15">
      <c r="B1300" s="79"/>
      <c r="C1300" s="79"/>
      <c r="D1300" s="79"/>
      <c r="E1300" s="79"/>
      <c r="F1300" s="79"/>
      <c r="G1300" s="79"/>
      <c r="H1300" s="79"/>
      <c r="I1300" s="79"/>
      <c r="J1300" s="219" t="s">
        <v>1498</v>
      </c>
      <c r="K1300" s="220">
        <v>0.14000000000000001</v>
      </c>
      <c r="L1300"/>
      <c r="M1300"/>
      <c r="N1300"/>
      <c r="O1300"/>
    </row>
    <row r="1301" spans="2:15">
      <c r="B1301" s="79"/>
      <c r="C1301" s="79"/>
      <c r="D1301" s="79"/>
      <c r="E1301" s="79"/>
      <c r="F1301" s="79"/>
      <c r="G1301" s="79"/>
      <c r="H1301" s="79"/>
      <c r="I1301" s="79"/>
      <c r="J1301" s="219" t="s">
        <v>1363</v>
      </c>
      <c r="K1301" s="220">
        <v>0.09</v>
      </c>
      <c r="L1301"/>
      <c r="M1301"/>
      <c r="N1301"/>
      <c r="O1301"/>
    </row>
    <row r="1302" spans="2:15">
      <c r="B1302" s="79"/>
      <c r="C1302" s="79"/>
      <c r="D1302" s="79"/>
      <c r="E1302" s="79"/>
      <c r="F1302" s="79"/>
      <c r="G1302" s="79"/>
      <c r="H1302" s="79"/>
      <c r="I1302" s="79"/>
      <c r="J1302" s="219" t="s">
        <v>1244</v>
      </c>
      <c r="K1302" s="220">
        <v>6.0299999999999994</v>
      </c>
      <c r="L1302"/>
      <c r="M1302"/>
      <c r="N1302"/>
      <c r="O1302"/>
    </row>
    <row r="1303" spans="2:15">
      <c r="B1303" s="79"/>
      <c r="C1303" s="79"/>
      <c r="D1303" s="79"/>
      <c r="E1303" s="79"/>
      <c r="F1303" s="79"/>
      <c r="G1303" s="79"/>
      <c r="H1303" s="79"/>
      <c r="I1303" s="79"/>
      <c r="J1303" s="219" t="s">
        <v>1366</v>
      </c>
      <c r="K1303" s="220">
        <v>0.02</v>
      </c>
      <c r="L1303"/>
      <c r="M1303"/>
      <c r="N1303"/>
      <c r="O1303"/>
    </row>
    <row r="1304" spans="2:15">
      <c r="B1304" s="79"/>
      <c r="C1304" s="79"/>
      <c r="D1304" s="79"/>
      <c r="E1304" s="79"/>
      <c r="F1304" s="79"/>
      <c r="G1304" s="79"/>
      <c r="H1304" s="79"/>
      <c r="I1304" s="79"/>
      <c r="J1304" s="219" t="s">
        <v>238</v>
      </c>
      <c r="K1304" s="220">
        <v>1.2500000000000004</v>
      </c>
      <c r="L1304"/>
      <c r="M1304"/>
      <c r="N1304"/>
      <c r="O1304"/>
    </row>
    <row r="1305" spans="2:15">
      <c r="B1305" s="79"/>
      <c r="C1305" s="79"/>
      <c r="D1305" s="79"/>
      <c r="E1305" s="79"/>
      <c r="F1305" s="79"/>
      <c r="G1305" s="79"/>
      <c r="H1305" s="79"/>
      <c r="I1305" s="79"/>
      <c r="J1305" s="219" t="s">
        <v>1931</v>
      </c>
      <c r="K1305" s="220">
        <v>0.19999999999999998</v>
      </c>
      <c r="L1305"/>
      <c r="M1305"/>
      <c r="N1305"/>
      <c r="O1305"/>
    </row>
    <row r="1306" spans="2:15">
      <c r="B1306" s="79"/>
      <c r="C1306" s="79"/>
      <c r="D1306" s="79"/>
      <c r="E1306" s="79"/>
      <c r="F1306" s="79"/>
      <c r="G1306" s="79"/>
      <c r="H1306" s="79"/>
      <c r="I1306" s="79"/>
      <c r="J1306" s="219" t="s">
        <v>1939</v>
      </c>
      <c r="K1306" s="220">
        <v>0.09</v>
      </c>
      <c r="L1306"/>
      <c r="M1306"/>
      <c r="N1306"/>
      <c r="O1306"/>
    </row>
    <row r="1307" spans="2:15">
      <c r="B1307" s="79"/>
      <c r="C1307" s="79"/>
      <c r="D1307" s="79"/>
      <c r="E1307" s="79"/>
      <c r="F1307" s="79"/>
      <c r="G1307" s="79"/>
      <c r="H1307" s="79"/>
      <c r="I1307" s="79"/>
      <c r="J1307" s="219" t="s">
        <v>239</v>
      </c>
      <c r="K1307" s="220">
        <v>4.8599999999999994</v>
      </c>
      <c r="L1307"/>
      <c r="M1307"/>
      <c r="N1307"/>
      <c r="O1307"/>
    </row>
    <row r="1308" spans="2:15">
      <c r="B1308" s="79"/>
      <c r="C1308" s="79"/>
      <c r="D1308" s="79"/>
      <c r="E1308" s="79"/>
      <c r="F1308" s="79"/>
      <c r="G1308" s="79"/>
      <c r="H1308" s="79"/>
      <c r="I1308" s="79"/>
      <c r="J1308" s="219" t="s">
        <v>1356</v>
      </c>
      <c r="K1308" s="220">
        <v>0.52000000000000013</v>
      </c>
      <c r="L1308"/>
      <c r="M1308"/>
      <c r="N1308"/>
      <c r="O1308"/>
    </row>
    <row r="1309" spans="2:15">
      <c r="B1309" s="79"/>
      <c r="C1309" s="79"/>
      <c r="D1309" s="79"/>
      <c r="E1309" s="79"/>
      <c r="F1309" s="79"/>
      <c r="G1309" s="79"/>
      <c r="H1309" s="79"/>
      <c r="I1309" s="79"/>
      <c r="J1309" s="3" t="s">
        <v>2065</v>
      </c>
      <c r="K1309" s="220">
        <v>0.16999999999999998</v>
      </c>
      <c r="L1309"/>
      <c r="M1309"/>
      <c r="N1309"/>
      <c r="O1309"/>
    </row>
    <row r="1310" spans="2:15">
      <c r="B1310" s="79"/>
      <c r="C1310" s="79"/>
      <c r="D1310" s="79"/>
      <c r="E1310" s="79"/>
      <c r="F1310" s="79"/>
      <c r="G1310" s="79"/>
      <c r="H1310" s="79"/>
      <c r="I1310" s="79"/>
      <c r="J1310" s="219" t="s">
        <v>1794</v>
      </c>
      <c r="K1310" s="220">
        <v>0.16999999999999998</v>
      </c>
      <c r="L1310"/>
      <c r="M1310"/>
      <c r="N1310"/>
      <c r="O1310"/>
    </row>
    <row r="1311" spans="2:15">
      <c r="B1311" s="79"/>
      <c r="C1311" s="79"/>
      <c r="D1311" s="79"/>
      <c r="E1311" s="79"/>
      <c r="F1311" s="79"/>
      <c r="G1311" s="79"/>
      <c r="H1311" s="79"/>
      <c r="I1311" s="79"/>
      <c r="J1311" s="3" t="s">
        <v>1186</v>
      </c>
      <c r="K1311" s="220">
        <v>44.230000000000011</v>
      </c>
      <c r="L1311"/>
      <c r="M1311"/>
      <c r="N1311"/>
      <c r="O1311"/>
    </row>
    <row r="1312" spans="2:15">
      <c r="B1312" s="79"/>
      <c r="C1312" s="79"/>
      <c r="D1312" s="79"/>
      <c r="E1312" s="79"/>
      <c r="F1312" s="79"/>
      <c r="G1312" s="79"/>
      <c r="H1312" s="79"/>
      <c r="I1312" s="79"/>
      <c r="J1312" s="219" t="s">
        <v>1188</v>
      </c>
      <c r="K1312" s="220">
        <v>44.230000000000011</v>
      </c>
      <c r="L1312"/>
      <c r="M1312"/>
      <c r="N1312"/>
      <c r="O1312"/>
    </row>
    <row r="1313" spans="2:15">
      <c r="B1313" s="79"/>
      <c r="C1313" s="79"/>
      <c r="D1313" s="79"/>
      <c r="E1313" s="79"/>
      <c r="F1313" s="79"/>
      <c r="G1313" s="79"/>
      <c r="H1313" s="79"/>
      <c r="I1313" s="79"/>
      <c r="J1313" s="3" t="s">
        <v>1198</v>
      </c>
      <c r="K1313" s="220">
        <v>13.739999999999997</v>
      </c>
      <c r="L1313"/>
      <c r="M1313"/>
      <c r="N1313"/>
      <c r="O1313"/>
    </row>
    <row r="1314" spans="2:15">
      <c r="B1314" s="79"/>
      <c r="C1314" s="79"/>
      <c r="D1314" s="79"/>
      <c r="E1314" s="79"/>
      <c r="F1314" s="79"/>
      <c r="G1314" s="79"/>
      <c r="H1314" s="79"/>
      <c r="I1314" s="79"/>
      <c r="J1314" s="219" t="s">
        <v>1898</v>
      </c>
      <c r="K1314" s="220">
        <v>0.05</v>
      </c>
      <c r="L1314"/>
      <c r="M1314"/>
      <c r="N1314"/>
      <c r="O1314"/>
    </row>
    <row r="1315" spans="2:15">
      <c r="B1315" s="79"/>
      <c r="C1315" s="79"/>
      <c r="D1315" s="79"/>
      <c r="E1315" s="79"/>
      <c r="F1315" s="79"/>
      <c r="G1315" s="79"/>
      <c r="H1315" s="79"/>
      <c r="I1315" s="79"/>
      <c r="J1315" s="219" t="s">
        <v>1200</v>
      </c>
      <c r="K1315" s="220">
        <v>7.16</v>
      </c>
      <c r="L1315"/>
      <c r="M1315"/>
      <c r="N1315"/>
      <c r="O1315"/>
    </row>
    <row r="1316" spans="2:15">
      <c r="B1316" s="79"/>
      <c r="C1316" s="79"/>
      <c r="D1316" s="79"/>
      <c r="E1316" s="79"/>
      <c r="F1316" s="79"/>
      <c r="G1316" s="79"/>
      <c r="H1316" s="79"/>
      <c r="I1316" s="79"/>
      <c r="J1316" s="219" t="s">
        <v>1208</v>
      </c>
      <c r="K1316" s="220">
        <v>6.1799999999999962</v>
      </c>
      <c r="L1316"/>
      <c r="M1316"/>
      <c r="N1316"/>
      <c r="O1316"/>
    </row>
    <row r="1317" spans="2:15">
      <c r="B1317" s="79"/>
      <c r="C1317" s="79"/>
      <c r="D1317" s="79"/>
      <c r="E1317" s="79"/>
      <c r="F1317" s="79"/>
      <c r="G1317" s="79"/>
      <c r="H1317" s="79"/>
      <c r="I1317" s="79"/>
      <c r="J1317" s="219" t="s">
        <v>1215</v>
      </c>
      <c r="K1317" s="220"/>
      <c r="L1317"/>
      <c r="M1317"/>
      <c r="N1317"/>
      <c r="O1317"/>
    </row>
    <row r="1318" spans="2:15">
      <c r="B1318" s="79"/>
      <c r="C1318" s="79"/>
      <c r="D1318" s="79"/>
      <c r="E1318" s="79"/>
      <c r="F1318" s="79"/>
      <c r="G1318" s="79"/>
      <c r="H1318" s="79"/>
      <c r="I1318" s="79"/>
      <c r="J1318" s="219" t="s">
        <v>1219</v>
      </c>
      <c r="K1318" s="220">
        <v>0.35000000000000003</v>
      </c>
      <c r="L1318"/>
      <c r="M1318"/>
      <c r="N1318"/>
      <c r="O1318"/>
    </row>
    <row r="1319" spans="2:15">
      <c r="B1319" s="79"/>
      <c r="C1319" s="79"/>
      <c r="D1319" s="79"/>
      <c r="E1319" s="79"/>
      <c r="F1319" s="79"/>
      <c r="G1319" s="79"/>
      <c r="H1319" s="79"/>
      <c r="I1319" s="79"/>
      <c r="J1319" s="3" t="s">
        <v>1251</v>
      </c>
      <c r="K1319" s="220">
        <v>2.6500000000000004</v>
      </c>
      <c r="L1319"/>
      <c r="M1319"/>
      <c r="N1319"/>
      <c r="O1319"/>
    </row>
    <row r="1320" spans="2:15">
      <c r="B1320" s="79"/>
      <c r="C1320" s="79"/>
      <c r="D1320" s="79"/>
      <c r="E1320" s="79"/>
      <c r="F1320" s="79"/>
      <c r="G1320" s="79"/>
      <c r="H1320" s="79"/>
      <c r="I1320" s="79"/>
      <c r="J1320" s="219" t="s">
        <v>1253</v>
      </c>
      <c r="K1320" s="220">
        <v>1.5400000000000003</v>
      </c>
      <c r="L1320"/>
      <c r="M1320"/>
      <c r="N1320"/>
      <c r="O1320"/>
    </row>
    <row r="1321" spans="2:15">
      <c r="B1321" s="79"/>
      <c r="C1321" s="79"/>
      <c r="D1321" s="79"/>
      <c r="E1321" s="79"/>
      <c r="F1321" s="79"/>
      <c r="G1321" s="79"/>
      <c r="H1321" s="79"/>
      <c r="I1321" s="79"/>
      <c r="J1321" s="219" t="s">
        <v>1455</v>
      </c>
      <c r="K1321" s="220">
        <v>0.06</v>
      </c>
      <c r="L1321"/>
      <c r="M1321"/>
      <c r="N1321"/>
      <c r="O1321"/>
    </row>
    <row r="1322" spans="2:15">
      <c r="B1322" s="79"/>
      <c r="C1322" s="79"/>
      <c r="D1322" s="79"/>
      <c r="E1322" s="79"/>
      <c r="F1322" s="79"/>
      <c r="G1322" s="79"/>
      <c r="H1322" s="79"/>
      <c r="I1322" s="79"/>
      <c r="J1322" s="219" t="s">
        <v>1953</v>
      </c>
      <c r="K1322" s="220">
        <v>0.04</v>
      </c>
      <c r="L1322"/>
      <c r="M1322"/>
      <c r="N1322"/>
      <c r="O1322"/>
    </row>
    <row r="1323" spans="2:15">
      <c r="B1323" s="79"/>
      <c r="C1323" s="79"/>
      <c r="D1323" s="79"/>
      <c r="E1323" s="79"/>
      <c r="F1323" s="79"/>
      <c r="G1323" s="79"/>
      <c r="H1323" s="79"/>
      <c r="I1323" s="79"/>
      <c r="J1323" s="219" t="s">
        <v>1251</v>
      </c>
      <c r="K1323" s="220">
        <v>1.01</v>
      </c>
      <c r="L1323"/>
      <c r="M1323"/>
      <c r="N1323"/>
      <c r="O1323"/>
    </row>
    <row r="1324" spans="2:15">
      <c r="B1324" s="79"/>
      <c r="C1324" s="79"/>
      <c r="D1324" s="79"/>
      <c r="E1324" s="79"/>
      <c r="F1324" s="79"/>
      <c r="G1324" s="79"/>
      <c r="H1324" s="79"/>
      <c r="I1324" s="79"/>
      <c r="J1324" s="3" t="s">
        <v>21</v>
      </c>
      <c r="K1324" s="220">
        <v>384.03999999999996</v>
      </c>
      <c r="L1324"/>
      <c r="M1324"/>
      <c r="N1324"/>
      <c r="O1324"/>
    </row>
    <row r="1325" spans="2:15">
      <c r="B1325" s="79"/>
      <c r="C1325" s="79"/>
      <c r="D1325" s="79"/>
      <c r="E1325" s="79"/>
      <c r="F1325" s="79"/>
      <c r="G1325" s="79"/>
      <c r="H1325" s="79"/>
      <c r="I1325" s="79"/>
      <c r="J1325" s="79"/>
      <c r="K1325" s="79"/>
      <c r="L1325" s="79"/>
    </row>
    <row r="1326" spans="2:15">
      <c r="B1326" s="79"/>
      <c r="C1326" s="79"/>
      <c r="D1326" s="79"/>
      <c r="E1326" s="79"/>
      <c r="F1326" s="79"/>
      <c r="G1326" s="79"/>
      <c r="H1326" s="79"/>
      <c r="I1326" s="79"/>
      <c r="J1326" s="79"/>
      <c r="K1326" s="79"/>
      <c r="L1326" s="79"/>
    </row>
    <row r="1327" spans="2:15">
      <c r="B1327" s="79"/>
      <c r="C1327" s="79"/>
      <c r="D1327" s="79"/>
      <c r="E1327" s="79"/>
      <c r="F1327" s="79"/>
      <c r="G1327" s="79"/>
      <c r="H1327" s="79"/>
      <c r="I1327" s="79"/>
      <c r="J1327" s="79"/>
      <c r="K1327" s="79"/>
      <c r="L1327" s="79"/>
    </row>
    <row r="1328" spans="2:15">
      <c r="B1328" s="79"/>
      <c r="C1328" s="79"/>
      <c r="D1328" s="79"/>
      <c r="E1328" s="79"/>
      <c r="F1328" s="79"/>
      <c r="G1328" s="79"/>
      <c r="H1328" s="79"/>
      <c r="I1328" s="79"/>
      <c r="J1328" s="79"/>
      <c r="K1328" s="79"/>
      <c r="L1328" s="79"/>
    </row>
    <row r="1329" spans="2:12">
      <c r="B1329" s="79"/>
      <c r="C1329" s="79"/>
      <c r="D1329" s="79"/>
      <c r="E1329" s="79"/>
      <c r="F1329" s="79"/>
      <c r="G1329" s="79"/>
      <c r="H1329" s="79"/>
      <c r="I1329" s="79"/>
      <c r="J1329" s="79"/>
      <c r="K1329" s="79"/>
      <c r="L1329" s="79"/>
    </row>
    <row r="1330" spans="2:12">
      <c r="B1330" s="79"/>
      <c r="C1330" s="79"/>
      <c r="D1330" s="79"/>
      <c r="E1330" s="79"/>
      <c r="F1330" s="79"/>
      <c r="G1330" s="79"/>
      <c r="H1330" s="79"/>
      <c r="I1330" s="79"/>
      <c r="J1330" s="79"/>
      <c r="K1330" s="79"/>
      <c r="L1330" s="79"/>
    </row>
    <row r="1331" spans="2:12">
      <c r="B1331" s="79"/>
      <c r="C1331" s="79"/>
      <c r="D1331" s="79"/>
      <c r="E1331" s="79"/>
      <c r="F1331" s="79"/>
      <c r="G1331" s="79"/>
      <c r="H1331" s="79"/>
      <c r="I1331" s="79"/>
      <c r="J1331" s="79"/>
      <c r="K1331" s="79"/>
      <c r="L1331" s="79"/>
    </row>
    <row r="1332" spans="2:12">
      <c r="B1332" s="79"/>
      <c r="C1332" s="79"/>
      <c r="D1332" s="79"/>
      <c r="E1332" s="79"/>
      <c r="F1332" s="79"/>
      <c r="G1332" s="79"/>
      <c r="H1332" s="79"/>
      <c r="I1332" s="79"/>
      <c r="J1332" s="79"/>
      <c r="K1332" s="79"/>
      <c r="L1332" s="79"/>
    </row>
    <row r="1333" spans="2:12">
      <c r="B1333" s="79"/>
      <c r="C1333" s="79"/>
      <c r="D1333" s="79"/>
      <c r="E1333" s="79"/>
      <c r="F1333" s="79"/>
      <c r="G1333" s="79"/>
      <c r="H1333" s="79"/>
      <c r="I1333" s="79"/>
      <c r="J1333" s="79"/>
      <c r="K1333" s="79"/>
      <c r="L1333" s="79"/>
    </row>
    <row r="1334" spans="2:12">
      <c r="B1334" s="79"/>
      <c r="C1334" s="79"/>
      <c r="D1334" s="79"/>
      <c r="E1334" s="79"/>
      <c r="F1334" s="79"/>
      <c r="G1334" s="79"/>
      <c r="H1334" s="79"/>
      <c r="I1334" s="79"/>
      <c r="J1334" s="79"/>
      <c r="K1334" s="79"/>
      <c r="L1334" s="79"/>
    </row>
    <row r="1335" spans="2:12">
      <c r="B1335" s="79"/>
      <c r="C1335" s="79"/>
      <c r="D1335" s="79"/>
      <c r="E1335" s="79"/>
      <c r="F1335" s="79"/>
      <c r="G1335" s="79"/>
      <c r="H1335" s="79"/>
      <c r="I1335" s="79"/>
      <c r="J1335" s="79"/>
      <c r="K1335" s="79"/>
      <c r="L1335" s="79"/>
    </row>
    <row r="1336" spans="2:12">
      <c r="B1336" s="79"/>
      <c r="C1336" s="79"/>
      <c r="D1336" s="79"/>
      <c r="E1336" s="79"/>
      <c r="F1336" s="79"/>
      <c r="G1336" s="79"/>
      <c r="H1336" s="79"/>
      <c r="I1336" s="79"/>
      <c r="J1336" s="79"/>
      <c r="K1336" s="79"/>
      <c r="L1336" s="79"/>
    </row>
    <row r="1337" spans="2:12">
      <c r="B1337" s="79"/>
      <c r="C1337" s="79"/>
      <c r="D1337" s="79"/>
      <c r="E1337" s="79"/>
      <c r="F1337" s="79"/>
      <c r="G1337" s="79"/>
      <c r="H1337" s="79"/>
      <c r="I1337" s="79"/>
      <c r="J1337" s="79"/>
      <c r="K1337" s="79"/>
      <c r="L1337" s="79"/>
    </row>
    <row r="1338" spans="2:12">
      <c r="B1338" s="79"/>
      <c r="C1338" s="79"/>
      <c r="D1338" s="79"/>
      <c r="E1338" s="79"/>
      <c r="F1338" s="79"/>
      <c r="G1338" s="79"/>
      <c r="H1338" s="79"/>
      <c r="I1338" s="79"/>
      <c r="J1338" s="79"/>
      <c r="K1338" s="79"/>
      <c r="L1338" s="79"/>
    </row>
    <row r="1339" spans="2:12">
      <c r="B1339" s="79"/>
      <c r="C1339" s="79"/>
      <c r="D1339" s="79"/>
      <c r="E1339" s="79"/>
      <c r="F1339" s="79"/>
      <c r="G1339" s="79"/>
      <c r="H1339" s="79"/>
      <c r="I1339" s="79"/>
      <c r="J1339" s="79"/>
      <c r="K1339" s="79"/>
      <c r="L1339" s="79"/>
    </row>
    <row r="1340" spans="2:12">
      <c r="B1340" s="79"/>
      <c r="C1340" s="79"/>
      <c r="D1340" s="79"/>
      <c r="E1340" s="79"/>
      <c r="F1340" s="79"/>
      <c r="G1340" s="79"/>
      <c r="H1340" s="79"/>
      <c r="I1340" s="79"/>
      <c r="J1340" s="79"/>
      <c r="K1340" s="79"/>
      <c r="L1340" s="79"/>
    </row>
    <row r="1341" spans="2:12">
      <c r="B1341" s="79"/>
      <c r="C1341" s="79"/>
      <c r="D1341" s="79"/>
      <c r="E1341" s="79"/>
      <c r="F1341" s="79"/>
      <c r="G1341" s="79"/>
      <c r="H1341" s="79"/>
      <c r="I1341" s="79"/>
      <c r="J1341" s="79"/>
      <c r="K1341" s="79"/>
      <c r="L1341" s="79"/>
    </row>
    <row r="1342" spans="2:12">
      <c r="B1342" s="79"/>
      <c r="C1342" s="79"/>
      <c r="D1342" s="79"/>
      <c r="E1342" s="79"/>
      <c r="F1342" s="79"/>
      <c r="G1342" s="79"/>
      <c r="H1342" s="79"/>
      <c r="I1342" s="79"/>
      <c r="J1342" s="79"/>
      <c r="K1342" s="79"/>
      <c r="L1342" s="79"/>
    </row>
    <row r="1343" spans="2:12">
      <c r="B1343" s="79"/>
      <c r="C1343" s="79"/>
      <c r="D1343" s="79"/>
      <c r="E1343" s="79"/>
      <c r="F1343" s="79"/>
      <c r="G1343" s="79"/>
      <c r="H1343" s="79"/>
      <c r="I1343" s="79"/>
      <c r="J1343" s="79"/>
      <c r="K1343" s="79"/>
      <c r="L1343" s="79"/>
    </row>
    <row r="1344" spans="2:12">
      <c r="B1344" s="79"/>
      <c r="C1344" s="79"/>
      <c r="D1344" s="79"/>
      <c r="E1344" s="79"/>
      <c r="F1344" s="79"/>
      <c r="G1344" s="79"/>
      <c r="H1344" s="79"/>
      <c r="I1344" s="79"/>
      <c r="J1344" s="79"/>
      <c r="K1344" s="79"/>
      <c r="L1344" s="79"/>
    </row>
    <row r="1345" spans="2:12">
      <c r="B1345" s="79"/>
      <c r="C1345" s="79"/>
      <c r="D1345" s="79"/>
      <c r="E1345" s="79"/>
      <c r="F1345" s="79"/>
      <c r="G1345" s="79"/>
      <c r="H1345" s="79"/>
      <c r="I1345" s="79"/>
      <c r="J1345" s="79"/>
      <c r="K1345" s="79"/>
      <c r="L1345" s="79"/>
    </row>
    <row r="1346" spans="2:12">
      <c r="B1346" s="79"/>
      <c r="C1346" s="79"/>
      <c r="D1346" s="79"/>
      <c r="E1346" s="79"/>
      <c r="F1346" s="79"/>
      <c r="G1346" s="79"/>
      <c r="H1346" s="79"/>
      <c r="I1346" s="79"/>
      <c r="J1346" s="79"/>
      <c r="K1346" s="79"/>
      <c r="L1346" s="79"/>
    </row>
    <row r="1347" spans="2:12">
      <c r="B1347" s="79"/>
      <c r="C1347" s="79"/>
      <c r="D1347" s="79"/>
      <c r="E1347" s="79"/>
      <c r="F1347" s="79"/>
      <c r="G1347" s="79"/>
      <c r="H1347" s="79"/>
      <c r="I1347" s="79"/>
      <c r="J1347" s="79"/>
      <c r="K1347" s="79"/>
      <c r="L1347" s="79"/>
    </row>
    <row r="1348" spans="2:12">
      <c r="B1348" s="79"/>
      <c r="C1348" s="79"/>
      <c r="D1348" s="79"/>
      <c r="E1348" s="79"/>
      <c r="F1348" s="79"/>
      <c r="G1348" s="79"/>
      <c r="H1348" s="79"/>
      <c r="I1348" s="79"/>
      <c r="J1348" s="79"/>
      <c r="K1348" s="79"/>
      <c r="L1348" s="79"/>
    </row>
    <row r="1349" spans="2:12">
      <c r="B1349" s="79"/>
      <c r="C1349" s="79"/>
      <c r="D1349" s="79"/>
      <c r="E1349" s="79"/>
      <c r="F1349" s="79"/>
      <c r="G1349" s="79"/>
      <c r="H1349" s="79"/>
      <c r="I1349" s="79"/>
      <c r="J1349" s="79"/>
      <c r="K1349" s="79"/>
      <c r="L1349" s="79"/>
    </row>
    <row r="1350" spans="2:12">
      <c r="B1350" s="79"/>
      <c r="C1350" s="79"/>
      <c r="D1350" s="79"/>
      <c r="E1350" s="79"/>
      <c r="F1350" s="79"/>
      <c r="G1350" s="79"/>
      <c r="H1350" s="79"/>
      <c r="I1350" s="79"/>
      <c r="J1350" s="79"/>
      <c r="K1350" s="79"/>
      <c r="L1350" s="79"/>
    </row>
    <row r="1351" spans="2:12">
      <c r="B1351" s="79"/>
      <c r="C1351" s="79"/>
      <c r="D1351" s="79"/>
      <c r="E1351" s="79"/>
      <c r="F1351" s="79"/>
      <c r="G1351" s="79"/>
      <c r="H1351" s="79"/>
      <c r="I1351" s="79"/>
      <c r="J1351" s="79"/>
      <c r="K1351" s="79"/>
      <c r="L1351" s="79"/>
    </row>
    <row r="1352" spans="2:12">
      <c r="B1352" s="79"/>
      <c r="C1352" s="79"/>
      <c r="D1352" s="79"/>
      <c r="E1352" s="79"/>
      <c r="F1352" s="79"/>
      <c r="G1352" s="79"/>
      <c r="H1352" s="79"/>
      <c r="I1352" s="79"/>
      <c r="J1352" s="79"/>
      <c r="K1352" s="79"/>
      <c r="L1352" s="79"/>
    </row>
    <row r="1353" spans="2:12">
      <c r="B1353" s="79"/>
      <c r="C1353" s="79"/>
      <c r="D1353" s="79"/>
      <c r="E1353" s="79"/>
      <c r="F1353" s="79"/>
      <c r="G1353" s="79"/>
      <c r="H1353" s="79"/>
      <c r="I1353" s="79"/>
      <c r="J1353" s="79"/>
      <c r="K1353" s="79"/>
      <c r="L1353" s="79"/>
    </row>
    <row r="1354" spans="2:12">
      <c r="B1354" s="79"/>
      <c r="C1354" s="79"/>
      <c r="D1354" s="79"/>
      <c r="E1354" s="79"/>
      <c r="F1354" s="79"/>
      <c r="G1354" s="79"/>
      <c r="H1354" s="79"/>
      <c r="I1354" s="79"/>
      <c r="J1354" s="79"/>
      <c r="K1354" s="79"/>
      <c r="L1354" s="79"/>
    </row>
    <row r="1355" spans="2:12">
      <c r="B1355" s="79"/>
      <c r="C1355" s="79"/>
      <c r="D1355" s="79"/>
      <c r="E1355" s="79"/>
      <c r="F1355" s="79"/>
      <c r="G1355" s="79"/>
      <c r="H1355" s="79"/>
      <c r="I1355" s="79"/>
      <c r="J1355" s="79"/>
      <c r="K1355" s="79"/>
      <c r="L1355" s="79"/>
    </row>
    <row r="1356" spans="2:12">
      <c r="B1356" s="79"/>
      <c r="C1356" s="79"/>
      <c r="D1356" s="79"/>
      <c r="E1356" s="79"/>
      <c r="F1356" s="79"/>
      <c r="G1356" s="79"/>
      <c r="H1356" s="79"/>
      <c r="I1356" s="79"/>
      <c r="J1356" s="79"/>
      <c r="K1356" s="79"/>
      <c r="L1356" s="79"/>
    </row>
    <row r="1357" spans="2:12">
      <c r="B1357" s="79"/>
      <c r="C1357" s="79"/>
      <c r="D1357" s="79"/>
      <c r="E1357" s="79"/>
      <c r="F1357" s="79"/>
      <c r="G1357" s="79"/>
      <c r="H1357" s="79"/>
      <c r="I1357" s="79"/>
      <c r="J1357" s="79"/>
      <c r="K1357" s="79"/>
      <c r="L1357" s="79"/>
    </row>
    <row r="1358" spans="2:12">
      <c r="B1358" s="79"/>
      <c r="C1358" s="79"/>
      <c r="D1358" s="79"/>
      <c r="E1358" s="79"/>
      <c r="F1358" s="79"/>
      <c r="G1358" s="79"/>
      <c r="H1358" s="79"/>
      <c r="I1358" s="79"/>
      <c r="J1358" s="79"/>
      <c r="K1358" s="79"/>
      <c r="L1358" s="79"/>
    </row>
    <row r="1359" spans="2:12">
      <c r="B1359" s="79"/>
      <c r="C1359" s="79"/>
      <c r="D1359" s="79"/>
      <c r="E1359" s="79"/>
      <c r="F1359" s="79"/>
      <c r="G1359" s="79"/>
      <c r="H1359" s="79"/>
      <c r="I1359" s="79"/>
      <c r="J1359" s="79"/>
      <c r="K1359" s="79"/>
      <c r="L1359" s="79"/>
    </row>
    <row r="1360" spans="2:12">
      <c r="B1360" s="79"/>
      <c r="C1360" s="79"/>
      <c r="D1360" s="79"/>
      <c r="E1360" s="79"/>
      <c r="F1360" s="79"/>
      <c r="G1360" s="79"/>
      <c r="H1360" s="79"/>
      <c r="I1360" s="79"/>
      <c r="J1360" s="79"/>
      <c r="K1360" s="79"/>
      <c r="L1360" s="79"/>
    </row>
    <row r="1361" spans="2:12">
      <c r="B1361" s="79"/>
      <c r="C1361" s="79"/>
      <c r="D1361" s="79"/>
      <c r="E1361" s="79"/>
      <c r="F1361" s="79"/>
      <c r="G1361" s="79"/>
      <c r="H1361" s="79"/>
      <c r="I1361" s="79"/>
      <c r="J1361" s="79"/>
      <c r="K1361" s="79"/>
      <c r="L1361" s="79"/>
    </row>
    <row r="1362" spans="2:12">
      <c r="B1362" s="79"/>
      <c r="C1362" s="79"/>
      <c r="D1362" s="79"/>
      <c r="E1362" s="79"/>
      <c r="F1362" s="79"/>
      <c r="G1362" s="79"/>
      <c r="H1362" s="79"/>
      <c r="I1362" s="79"/>
      <c r="J1362" s="79"/>
      <c r="K1362" s="79"/>
      <c r="L1362" s="79"/>
    </row>
    <row r="1363" spans="2:12">
      <c r="B1363" s="79"/>
      <c r="C1363" s="79"/>
      <c r="D1363" s="79"/>
      <c r="E1363" s="79"/>
      <c r="F1363" s="79"/>
      <c r="G1363" s="79"/>
      <c r="H1363" s="79"/>
      <c r="I1363" s="79"/>
      <c r="J1363" s="79"/>
      <c r="K1363" s="79"/>
      <c r="L1363" s="79"/>
    </row>
    <row r="1364" spans="2:12">
      <c r="B1364" s="79"/>
      <c r="C1364" s="79"/>
      <c r="D1364" s="79"/>
      <c r="E1364" s="79"/>
      <c r="F1364" s="79"/>
      <c r="G1364" s="79"/>
      <c r="H1364" s="79"/>
      <c r="I1364" s="79"/>
      <c r="J1364" s="79"/>
      <c r="K1364" s="79"/>
      <c r="L1364" s="79"/>
    </row>
    <row r="1365" spans="2:12">
      <c r="B1365" s="79"/>
      <c r="C1365" s="79"/>
      <c r="D1365" s="79"/>
      <c r="E1365" s="79"/>
      <c r="F1365" s="79"/>
      <c r="G1365" s="79"/>
      <c r="H1365" s="79"/>
      <c r="I1365" s="79"/>
      <c r="J1365" s="79"/>
      <c r="K1365" s="79"/>
      <c r="L1365" s="79"/>
    </row>
    <row r="1366" spans="2:12">
      <c r="B1366" s="79"/>
      <c r="C1366" s="79"/>
      <c r="D1366" s="79"/>
      <c r="E1366" s="79"/>
      <c r="F1366" s="79"/>
      <c r="G1366" s="79"/>
      <c r="H1366" s="79"/>
      <c r="I1366" s="79"/>
      <c r="J1366" s="79"/>
      <c r="K1366" s="79"/>
      <c r="L1366" s="79"/>
    </row>
    <row r="1367" spans="2:12">
      <c r="B1367" s="79"/>
      <c r="C1367" s="79"/>
      <c r="D1367" s="79"/>
      <c r="E1367" s="79"/>
      <c r="F1367" s="79"/>
      <c r="G1367" s="79"/>
      <c r="H1367" s="79"/>
      <c r="I1367" s="79"/>
      <c r="J1367" s="79"/>
      <c r="K1367" s="79"/>
      <c r="L1367" s="79"/>
    </row>
    <row r="1368" spans="2:12">
      <c r="B1368" s="79"/>
      <c r="C1368" s="79"/>
      <c r="D1368" s="79"/>
      <c r="E1368" s="79"/>
      <c r="F1368" s="79"/>
      <c r="G1368" s="79"/>
      <c r="H1368" s="79"/>
      <c r="I1368" s="79"/>
      <c r="J1368" s="79"/>
      <c r="K1368" s="79"/>
      <c r="L1368" s="79"/>
    </row>
    <row r="1369" spans="2:12">
      <c r="B1369" s="79"/>
      <c r="C1369" s="79"/>
      <c r="D1369" s="79"/>
      <c r="E1369" s="79"/>
      <c r="F1369" s="79"/>
      <c r="G1369" s="79"/>
      <c r="H1369" s="79"/>
      <c r="I1369" s="79"/>
      <c r="J1369" s="79"/>
      <c r="K1369" s="79"/>
      <c r="L1369" s="79"/>
    </row>
    <row r="1370" spans="2:12">
      <c r="B1370" s="79"/>
      <c r="C1370" s="79"/>
      <c r="D1370" s="79"/>
      <c r="E1370" s="79"/>
      <c r="F1370" s="79"/>
      <c r="G1370" s="79"/>
      <c r="H1370" s="79"/>
      <c r="I1370" s="79"/>
      <c r="J1370" s="79"/>
      <c r="K1370" s="79"/>
      <c r="L1370" s="79"/>
    </row>
    <row r="1371" spans="2:12">
      <c r="B1371" s="79"/>
      <c r="C1371" s="79"/>
      <c r="D1371" s="79"/>
      <c r="E1371" s="79"/>
      <c r="F1371" s="79"/>
      <c r="G1371" s="79"/>
      <c r="H1371" s="79"/>
      <c r="I1371" s="79"/>
      <c r="J1371" s="79"/>
      <c r="K1371" s="79"/>
      <c r="L1371" s="79"/>
    </row>
    <row r="1372" spans="2:12">
      <c r="B1372" s="79"/>
      <c r="C1372" s="79"/>
      <c r="D1372" s="79"/>
      <c r="E1372" s="79"/>
      <c r="F1372" s="79"/>
      <c r="G1372" s="79"/>
      <c r="H1372" s="79"/>
      <c r="I1372" s="79"/>
      <c r="J1372" s="79"/>
      <c r="K1372" s="79"/>
      <c r="L1372" s="79"/>
    </row>
    <row r="1373" spans="2:12">
      <c r="B1373" s="79"/>
      <c r="C1373" s="79"/>
      <c r="D1373" s="79"/>
      <c r="E1373" s="79"/>
      <c r="F1373" s="79"/>
      <c r="G1373" s="79"/>
      <c r="H1373" s="79"/>
      <c r="I1373" s="79"/>
      <c r="J1373" s="79"/>
      <c r="K1373" s="79"/>
      <c r="L1373" s="79"/>
    </row>
    <row r="1374" spans="2:12">
      <c r="B1374" s="79"/>
      <c r="C1374" s="79"/>
      <c r="D1374" s="79"/>
      <c r="E1374" s="79"/>
      <c r="F1374" s="79"/>
      <c r="G1374" s="79"/>
      <c r="H1374" s="79"/>
      <c r="I1374" s="79"/>
      <c r="J1374" s="79"/>
      <c r="K1374" s="79"/>
      <c r="L1374" s="79"/>
    </row>
    <row r="1375" spans="2:12">
      <c r="B1375" s="79"/>
      <c r="C1375" s="79"/>
      <c r="D1375" s="79"/>
      <c r="E1375" s="79"/>
      <c r="F1375" s="79"/>
      <c r="G1375" s="79"/>
      <c r="H1375" s="79"/>
      <c r="I1375" s="79"/>
      <c r="J1375" s="79"/>
      <c r="K1375" s="79"/>
      <c r="L1375" s="79"/>
    </row>
    <row r="1376" spans="2:12">
      <c r="B1376" s="79"/>
      <c r="C1376" s="79"/>
      <c r="D1376" s="79"/>
      <c r="E1376" s="79"/>
      <c r="F1376" s="79"/>
      <c r="G1376" s="79"/>
      <c r="H1376" s="79"/>
      <c r="I1376" s="79"/>
      <c r="J1376" s="79"/>
      <c r="K1376" s="79"/>
      <c r="L1376" s="79"/>
    </row>
    <row r="1377" spans="2:12">
      <c r="B1377" s="79"/>
      <c r="C1377" s="79"/>
      <c r="D1377" s="79"/>
      <c r="E1377" s="79"/>
      <c r="F1377" s="79"/>
      <c r="G1377" s="79"/>
      <c r="H1377" s="79"/>
      <c r="I1377" s="79"/>
      <c r="J1377" s="79"/>
      <c r="K1377" s="79"/>
      <c r="L1377" s="79"/>
    </row>
    <row r="1378" spans="2:12">
      <c r="B1378" s="79"/>
      <c r="C1378" s="79"/>
      <c r="D1378" s="79"/>
      <c r="E1378" s="79"/>
      <c r="F1378" s="79"/>
      <c r="G1378" s="79"/>
      <c r="H1378" s="79"/>
      <c r="I1378" s="79"/>
      <c r="J1378" s="79"/>
      <c r="K1378" s="79"/>
      <c r="L1378" s="79"/>
    </row>
    <row r="1379" spans="2:12">
      <c r="B1379" s="79"/>
      <c r="C1379" s="79"/>
      <c r="D1379" s="79"/>
      <c r="E1379" s="79"/>
      <c r="F1379" s="79"/>
      <c r="G1379" s="79"/>
      <c r="H1379" s="79"/>
      <c r="I1379" s="79"/>
      <c r="J1379" s="79"/>
      <c r="K1379" s="79"/>
      <c r="L1379" s="79"/>
    </row>
    <row r="1380" spans="2:12">
      <c r="B1380" s="79"/>
      <c r="C1380" s="79"/>
      <c r="D1380" s="79"/>
      <c r="E1380" s="79"/>
      <c r="F1380" s="79"/>
      <c r="G1380" s="79"/>
      <c r="H1380" s="79"/>
      <c r="I1380" s="79"/>
      <c r="J1380" s="79"/>
      <c r="K1380" s="79"/>
      <c r="L1380" s="79"/>
    </row>
    <row r="1381" spans="2:12">
      <c r="B1381" s="79"/>
      <c r="C1381" s="79"/>
      <c r="D1381" s="79"/>
      <c r="E1381" s="79"/>
      <c r="F1381" s="79"/>
      <c r="G1381" s="79"/>
      <c r="H1381" s="79"/>
      <c r="I1381" s="79"/>
      <c r="J1381" s="79"/>
      <c r="K1381" s="79"/>
      <c r="L1381" s="79"/>
    </row>
    <row r="1382" spans="2:12">
      <c r="B1382" s="79"/>
      <c r="C1382" s="79"/>
      <c r="D1382" s="79"/>
      <c r="E1382" s="79"/>
      <c r="F1382" s="79"/>
      <c r="G1382" s="79"/>
      <c r="H1382" s="79"/>
      <c r="I1382" s="79"/>
      <c r="J1382" s="79"/>
      <c r="K1382" s="79"/>
      <c r="L1382" s="79"/>
    </row>
    <row r="1383" spans="2:12">
      <c r="B1383" s="79"/>
      <c r="C1383" s="79"/>
      <c r="D1383" s="79"/>
      <c r="E1383" s="79"/>
      <c r="F1383" s="79"/>
      <c r="G1383" s="79"/>
      <c r="H1383" s="79"/>
      <c r="I1383" s="79"/>
      <c r="J1383" s="79"/>
      <c r="K1383" s="79"/>
      <c r="L1383" s="79"/>
    </row>
    <row r="1384" spans="2:12">
      <c r="B1384" s="79"/>
      <c r="C1384" s="79"/>
      <c r="D1384" s="79"/>
      <c r="E1384" s="79"/>
      <c r="F1384" s="79"/>
      <c r="G1384" s="79"/>
      <c r="H1384" s="79"/>
      <c r="I1384" s="79"/>
      <c r="J1384" s="79"/>
      <c r="K1384" s="79"/>
      <c r="L1384" s="79"/>
    </row>
    <row r="1385" spans="2:12">
      <c r="B1385" s="79"/>
      <c r="C1385" s="79"/>
      <c r="D1385" s="79"/>
      <c r="E1385" s="79"/>
      <c r="F1385" s="79"/>
      <c r="G1385" s="79"/>
      <c r="H1385" s="79"/>
      <c r="I1385" s="79"/>
      <c r="J1385" s="79"/>
      <c r="K1385" s="79"/>
      <c r="L1385" s="79"/>
    </row>
    <row r="1386" spans="2:12">
      <c r="B1386" s="79"/>
      <c r="C1386" s="79"/>
      <c r="D1386" s="79"/>
      <c r="E1386" s="79"/>
      <c r="F1386" s="79"/>
      <c r="G1386" s="79"/>
      <c r="H1386" s="79"/>
      <c r="I1386" s="79"/>
      <c r="J1386" s="79"/>
      <c r="K1386" s="79"/>
      <c r="L1386" s="79"/>
    </row>
    <row r="1387" spans="2:12">
      <c r="B1387" s="79"/>
      <c r="C1387" s="79"/>
      <c r="D1387" s="79"/>
      <c r="E1387" s="79"/>
      <c r="F1387" s="79"/>
      <c r="G1387" s="79"/>
      <c r="H1387" s="79"/>
      <c r="I1387" s="79"/>
      <c r="J1387" s="79"/>
      <c r="K1387" s="79"/>
      <c r="L1387" s="79"/>
    </row>
    <row r="1388" spans="2:12">
      <c r="B1388" s="79"/>
      <c r="C1388" s="79"/>
      <c r="D1388" s="79"/>
      <c r="E1388" s="79"/>
      <c r="F1388" s="79"/>
      <c r="G1388" s="79"/>
      <c r="H1388" s="79"/>
      <c r="I1388" s="79"/>
      <c r="J1388" s="79"/>
      <c r="K1388" s="79"/>
      <c r="L1388" s="79"/>
    </row>
    <row r="1389" spans="2:12">
      <c r="B1389" s="79"/>
      <c r="C1389" s="79"/>
      <c r="D1389" s="79"/>
      <c r="E1389" s="79"/>
      <c r="F1389" s="79"/>
      <c r="G1389" s="79"/>
      <c r="H1389" s="79"/>
      <c r="I1389" s="79"/>
      <c r="J1389" s="79"/>
      <c r="K1389" s="79"/>
      <c r="L1389" s="79"/>
    </row>
    <row r="1390" spans="2:12">
      <c r="B1390" s="79"/>
      <c r="C1390" s="79"/>
      <c r="D1390" s="79"/>
      <c r="E1390" s="79"/>
      <c r="F1390" s="79"/>
      <c r="G1390" s="79"/>
      <c r="H1390" s="79"/>
      <c r="I1390" s="79"/>
      <c r="J1390" s="79"/>
      <c r="K1390" s="79"/>
      <c r="L1390" s="79"/>
    </row>
    <row r="1391" spans="2:12">
      <c r="B1391" s="79"/>
      <c r="C1391" s="79"/>
      <c r="D1391" s="79"/>
      <c r="E1391" s="79"/>
      <c r="F1391" s="79"/>
      <c r="G1391" s="79"/>
      <c r="H1391" s="79"/>
      <c r="I1391" s="79"/>
      <c r="J1391" s="79"/>
      <c r="K1391" s="79"/>
      <c r="L1391" s="79"/>
    </row>
    <row r="1392" spans="2:12">
      <c r="B1392" s="79"/>
      <c r="C1392" s="79"/>
      <c r="D1392" s="79"/>
      <c r="E1392" s="79"/>
      <c r="F1392" s="79"/>
      <c r="G1392" s="79"/>
      <c r="H1392" s="79"/>
      <c r="I1392" s="79"/>
      <c r="J1392" s="79"/>
      <c r="K1392" s="79"/>
      <c r="L1392" s="79"/>
    </row>
    <row r="1393" spans="2:12">
      <c r="B1393" s="79"/>
      <c r="C1393" s="79"/>
      <c r="D1393" s="79"/>
      <c r="E1393" s="79"/>
      <c r="F1393" s="79"/>
      <c r="G1393" s="79"/>
      <c r="H1393" s="79"/>
      <c r="I1393" s="79"/>
      <c r="J1393" s="79"/>
      <c r="K1393" s="79"/>
      <c r="L1393" s="79"/>
    </row>
    <row r="1394" spans="2:12">
      <c r="B1394" s="79"/>
      <c r="C1394" s="79"/>
      <c r="D1394" s="79"/>
      <c r="E1394" s="79"/>
      <c r="F1394" s="79"/>
      <c r="G1394" s="79"/>
      <c r="H1394" s="79"/>
      <c r="I1394" s="79"/>
      <c r="J1394" s="79"/>
      <c r="K1394" s="79"/>
      <c r="L1394" s="79"/>
    </row>
    <row r="1395" spans="2:12">
      <c r="B1395" s="79"/>
      <c r="C1395" s="79"/>
      <c r="D1395" s="79"/>
      <c r="E1395" s="79"/>
      <c r="F1395" s="79"/>
      <c r="G1395" s="79"/>
      <c r="H1395" s="79"/>
      <c r="I1395" s="79"/>
      <c r="J1395" s="79"/>
      <c r="K1395" s="79"/>
      <c r="L1395" s="79"/>
    </row>
    <row r="1396" spans="2:12">
      <c r="B1396" s="79"/>
      <c r="C1396" s="79"/>
      <c r="D1396" s="79"/>
      <c r="E1396" s="79"/>
      <c r="F1396" s="79"/>
      <c r="G1396" s="79"/>
      <c r="H1396" s="79"/>
      <c r="I1396" s="79"/>
      <c r="J1396" s="79"/>
      <c r="K1396" s="79"/>
      <c r="L1396" s="79"/>
    </row>
    <row r="1397" spans="2:12">
      <c r="B1397" s="79"/>
      <c r="C1397" s="79"/>
      <c r="D1397" s="79"/>
      <c r="E1397" s="79"/>
      <c r="F1397" s="79"/>
      <c r="G1397" s="79"/>
      <c r="H1397" s="79"/>
      <c r="I1397" s="79"/>
      <c r="J1397" s="79"/>
      <c r="K1397" s="79"/>
      <c r="L1397" s="79"/>
    </row>
    <row r="1398" spans="2:12">
      <c r="B1398" s="79"/>
      <c r="C1398" s="79"/>
      <c r="D1398" s="79"/>
      <c r="E1398" s="79"/>
      <c r="F1398" s="79"/>
      <c r="G1398" s="79"/>
      <c r="H1398" s="79"/>
      <c r="I1398" s="79"/>
      <c r="J1398" s="79"/>
      <c r="K1398" s="79"/>
      <c r="L1398" s="79"/>
    </row>
    <row r="1399" spans="2:12">
      <c r="B1399" s="79"/>
      <c r="C1399" s="79"/>
      <c r="D1399" s="79"/>
      <c r="E1399" s="79"/>
      <c r="F1399" s="79"/>
      <c r="G1399" s="79"/>
      <c r="H1399" s="79"/>
      <c r="I1399" s="79"/>
      <c r="J1399" s="79"/>
      <c r="K1399" s="79"/>
      <c r="L1399" s="79"/>
    </row>
    <row r="1400" spans="2:12">
      <c r="B1400" s="79"/>
      <c r="C1400" s="79"/>
      <c r="D1400" s="79"/>
      <c r="E1400" s="79"/>
      <c r="F1400" s="79"/>
      <c r="G1400" s="79"/>
      <c r="H1400" s="79"/>
      <c r="I1400" s="79"/>
      <c r="J1400" s="79"/>
      <c r="K1400" s="79"/>
      <c r="L1400" s="79"/>
    </row>
    <row r="1401" spans="2:12">
      <c r="B1401" s="79"/>
      <c r="C1401" s="79"/>
      <c r="D1401" s="79"/>
      <c r="E1401" s="79"/>
      <c r="F1401" s="79"/>
      <c r="G1401" s="79"/>
      <c r="H1401" s="79"/>
      <c r="I1401" s="79"/>
      <c r="J1401" s="79"/>
      <c r="K1401" s="79"/>
      <c r="L1401" s="79"/>
    </row>
    <row r="1402" spans="2:12">
      <c r="B1402" s="79"/>
      <c r="C1402" s="79"/>
      <c r="D1402" s="79"/>
      <c r="E1402" s="79"/>
      <c r="F1402" s="79"/>
      <c r="G1402" s="79"/>
      <c r="H1402" s="79"/>
      <c r="I1402" s="79"/>
      <c r="J1402" s="79"/>
      <c r="K1402" s="79"/>
      <c r="L1402" s="79"/>
    </row>
    <row r="1403" spans="2:12">
      <c r="B1403" s="79"/>
      <c r="C1403" s="79"/>
      <c r="D1403" s="79"/>
      <c r="E1403" s="79"/>
      <c r="F1403" s="79"/>
      <c r="G1403" s="79"/>
      <c r="H1403" s="79"/>
      <c r="I1403" s="79"/>
      <c r="J1403" s="79"/>
      <c r="K1403" s="79"/>
      <c r="L1403" s="79"/>
    </row>
    <row r="1404" spans="2:12">
      <c r="B1404" s="79"/>
      <c r="C1404" s="79"/>
      <c r="D1404" s="79"/>
      <c r="E1404" s="79"/>
      <c r="F1404" s="79"/>
      <c r="G1404" s="79"/>
      <c r="H1404" s="79"/>
      <c r="I1404" s="79"/>
      <c r="J1404" s="79"/>
      <c r="K1404" s="79"/>
      <c r="L1404" s="79"/>
    </row>
    <row r="1405" spans="2:12">
      <c r="B1405" s="79"/>
      <c r="C1405" s="79"/>
      <c r="D1405" s="79"/>
      <c r="E1405" s="79"/>
      <c r="F1405" s="79"/>
      <c r="G1405" s="79"/>
      <c r="H1405" s="79"/>
      <c r="I1405" s="79"/>
      <c r="J1405" s="79"/>
      <c r="K1405" s="79"/>
      <c r="L1405" s="79"/>
    </row>
    <row r="1406" spans="2:12">
      <c r="B1406" s="79"/>
      <c r="C1406" s="79"/>
      <c r="D1406" s="79"/>
      <c r="E1406" s="79"/>
      <c r="F1406" s="79"/>
      <c r="G1406" s="79"/>
      <c r="H1406" s="79"/>
      <c r="I1406" s="79"/>
      <c r="J1406" s="79"/>
      <c r="K1406" s="79"/>
      <c r="L1406" s="79"/>
    </row>
    <row r="1407" spans="2:12">
      <c r="B1407" s="79"/>
      <c r="C1407" s="79"/>
      <c r="D1407" s="79"/>
      <c r="E1407" s="79"/>
      <c r="F1407" s="79"/>
      <c r="G1407" s="79"/>
      <c r="H1407" s="79"/>
      <c r="I1407" s="79"/>
      <c r="J1407" s="79"/>
      <c r="K1407" s="79"/>
      <c r="L1407" s="79"/>
    </row>
    <row r="1408" spans="2:12">
      <c r="B1408" s="79"/>
      <c r="C1408" s="79"/>
      <c r="D1408" s="79"/>
      <c r="E1408" s="79"/>
      <c r="F1408" s="79"/>
      <c r="G1408" s="79"/>
      <c r="H1408" s="79"/>
      <c r="I1408" s="79"/>
      <c r="J1408" s="79"/>
      <c r="K1408" s="79"/>
      <c r="L1408" s="79"/>
    </row>
    <row r="1409" spans="2:12">
      <c r="B1409" s="79"/>
      <c r="C1409" s="79"/>
      <c r="D1409" s="79"/>
      <c r="E1409" s="79"/>
      <c r="F1409" s="79"/>
      <c r="G1409" s="79"/>
      <c r="H1409" s="79"/>
      <c r="I1409" s="79"/>
      <c r="J1409" s="79"/>
      <c r="K1409" s="79"/>
      <c r="L1409" s="79"/>
    </row>
    <row r="1410" spans="2:12">
      <c r="B1410" s="79"/>
      <c r="C1410" s="79"/>
      <c r="D1410" s="79"/>
      <c r="E1410" s="79"/>
      <c r="F1410" s="79"/>
      <c r="G1410" s="79"/>
      <c r="H1410" s="79"/>
      <c r="I1410" s="79"/>
      <c r="J1410" s="79"/>
      <c r="K1410" s="79"/>
      <c r="L1410" s="79"/>
    </row>
    <row r="1411" spans="2:12">
      <c r="B1411" s="79"/>
      <c r="C1411" s="79"/>
      <c r="D1411" s="79"/>
      <c r="E1411" s="79"/>
      <c r="F1411" s="79"/>
      <c r="G1411" s="79"/>
      <c r="H1411" s="79"/>
      <c r="I1411" s="79"/>
      <c r="J1411" s="79"/>
      <c r="K1411" s="79"/>
      <c r="L1411" s="79"/>
    </row>
    <row r="1412" spans="2:12">
      <c r="B1412" s="79"/>
      <c r="C1412" s="79"/>
      <c r="D1412" s="79"/>
      <c r="E1412" s="79"/>
      <c r="F1412" s="79"/>
      <c r="G1412" s="79"/>
      <c r="H1412" s="79"/>
      <c r="I1412" s="79"/>
      <c r="J1412" s="79"/>
      <c r="K1412" s="79"/>
      <c r="L1412" s="79"/>
    </row>
    <row r="1413" spans="2:12">
      <c r="B1413" s="79"/>
      <c r="C1413" s="79"/>
      <c r="D1413" s="79"/>
      <c r="E1413" s="79"/>
      <c r="F1413" s="79"/>
      <c r="G1413" s="79"/>
      <c r="H1413" s="79"/>
      <c r="I1413" s="79"/>
      <c r="J1413" s="79"/>
      <c r="K1413" s="79"/>
      <c r="L1413" s="79"/>
    </row>
    <row r="1414" spans="2:12">
      <c r="B1414" s="79"/>
      <c r="C1414" s="79"/>
      <c r="D1414" s="79"/>
      <c r="E1414" s="79"/>
      <c r="F1414" s="79"/>
      <c r="G1414" s="79"/>
      <c r="H1414" s="79"/>
      <c r="I1414" s="79"/>
      <c r="J1414" s="79"/>
      <c r="K1414" s="79"/>
      <c r="L1414" s="79"/>
    </row>
    <row r="1415" spans="2:12">
      <c r="B1415" s="79"/>
      <c r="C1415" s="79"/>
      <c r="D1415" s="79"/>
      <c r="E1415" s="79"/>
      <c r="F1415" s="79"/>
      <c r="G1415" s="79"/>
      <c r="H1415" s="79"/>
      <c r="I1415" s="79"/>
      <c r="J1415" s="79"/>
      <c r="K1415" s="79"/>
      <c r="L1415" s="79"/>
    </row>
    <row r="1416" spans="2:12">
      <c r="B1416" s="79"/>
      <c r="C1416" s="79"/>
      <c r="D1416" s="79"/>
      <c r="E1416" s="79"/>
      <c r="F1416" s="79"/>
      <c r="G1416" s="79"/>
      <c r="H1416" s="79"/>
      <c r="I1416" s="79"/>
      <c r="J1416" s="79"/>
      <c r="K1416" s="79"/>
      <c r="L1416" s="79"/>
    </row>
    <row r="1417" spans="2:12">
      <c r="B1417" s="79"/>
      <c r="C1417" s="79"/>
      <c r="D1417" s="79"/>
      <c r="E1417" s="79"/>
      <c r="F1417" s="79"/>
      <c r="G1417" s="79"/>
      <c r="H1417" s="79"/>
      <c r="I1417" s="79"/>
      <c r="J1417" s="79"/>
      <c r="K1417" s="79"/>
      <c r="L1417" s="79"/>
    </row>
    <row r="1418" spans="2:12">
      <c r="B1418" s="79"/>
      <c r="C1418" s="79"/>
      <c r="D1418" s="79"/>
      <c r="E1418" s="79"/>
      <c r="F1418" s="79"/>
      <c r="G1418" s="79"/>
      <c r="H1418" s="79"/>
      <c r="I1418" s="79"/>
      <c r="J1418" s="79"/>
      <c r="K1418" s="79"/>
      <c r="L1418" s="79"/>
    </row>
    <row r="1419" spans="2:12">
      <c r="B1419" s="79"/>
      <c r="C1419" s="79"/>
      <c r="D1419" s="79"/>
      <c r="E1419" s="79"/>
      <c r="F1419" s="79"/>
      <c r="G1419" s="79"/>
      <c r="H1419" s="79"/>
      <c r="I1419" s="79"/>
      <c r="J1419" s="79"/>
      <c r="K1419" s="79"/>
      <c r="L1419" s="79"/>
    </row>
    <row r="1420" spans="2:12">
      <c r="B1420" s="79"/>
      <c r="C1420" s="79"/>
      <c r="D1420" s="79"/>
      <c r="E1420" s="79"/>
      <c r="F1420" s="79"/>
      <c r="G1420" s="79"/>
      <c r="H1420" s="79"/>
      <c r="I1420" s="79"/>
      <c r="J1420" s="79"/>
      <c r="K1420" s="79"/>
      <c r="L1420" s="79"/>
    </row>
    <row r="1421" spans="2:12">
      <c r="B1421" s="79"/>
      <c r="C1421" s="79"/>
      <c r="D1421" s="79"/>
      <c r="E1421" s="79"/>
      <c r="F1421" s="79"/>
      <c r="G1421" s="79"/>
      <c r="H1421" s="79"/>
      <c r="I1421" s="79"/>
      <c r="J1421" s="79"/>
      <c r="K1421" s="79"/>
      <c r="L1421" s="79"/>
    </row>
    <row r="1422" spans="2:12">
      <c r="B1422" s="79"/>
      <c r="C1422" s="79"/>
      <c r="D1422" s="79"/>
      <c r="E1422" s="79"/>
      <c r="F1422" s="79"/>
      <c r="G1422" s="79"/>
      <c r="H1422" s="79"/>
      <c r="I1422" s="79"/>
      <c r="J1422" s="79"/>
      <c r="K1422" s="79"/>
      <c r="L1422" s="79"/>
    </row>
    <row r="1423" spans="2:12">
      <c r="B1423" s="79"/>
      <c r="C1423" s="79"/>
      <c r="D1423" s="79"/>
      <c r="E1423" s="79"/>
      <c r="F1423" s="79"/>
      <c r="G1423" s="79"/>
      <c r="H1423" s="79"/>
      <c r="I1423" s="79"/>
      <c r="J1423" s="79"/>
      <c r="K1423" s="79"/>
      <c r="L1423" s="79"/>
    </row>
    <row r="1424" spans="2:12">
      <c r="B1424" s="79"/>
      <c r="C1424" s="79"/>
      <c r="D1424" s="79"/>
      <c r="E1424" s="79"/>
      <c r="F1424" s="79"/>
      <c r="G1424" s="79"/>
      <c r="H1424" s="79"/>
      <c r="I1424" s="79"/>
      <c r="J1424" s="79"/>
      <c r="K1424" s="79"/>
      <c r="L1424" s="79"/>
    </row>
    <row r="1425" spans="2:12">
      <c r="B1425" s="79"/>
      <c r="C1425" s="79"/>
      <c r="D1425" s="79"/>
      <c r="E1425" s="79"/>
      <c r="F1425" s="79"/>
      <c r="G1425" s="79"/>
      <c r="H1425" s="79"/>
      <c r="I1425" s="79"/>
      <c r="J1425" s="79"/>
      <c r="K1425" s="79"/>
      <c r="L1425" s="79"/>
    </row>
    <row r="1426" spans="2:12">
      <c r="B1426" s="79"/>
      <c r="C1426" s="79"/>
      <c r="D1426" s="79"/>
      <c r="E1426" s="79"/>
      <c r="F1426" s="79"/>
      <c r="G1426" s="79"/>
      <c r="H1426" s="79"/>
      <c r="I1426" s="79"/>
      <c r="J1426" s="79"/>
      <c r="K1426" s="79"/>
      <c r="L1426" s="79"/>
    </row>
    <row r="1427" spans="2:12">
      <c r="B1427" s="79"/>
      <c r="C1427" s="79"/>
      <c r="D1427" s="79"/>
      <c r="E1427" s="79"/>
      <c r="F1427" s="79"/>
      <c r="G1427" s="79"/>
      <c r="H1427" s="79"/>
      <c r="I1427" s="79"/>
      <c r="J1427" s="79"/>
      <c r="K1427" s="79"/>
      <c r="L1427" s="79"/>
    </row>
    <row r="1428" spans="2:12">
      <c r="B1428" s="79"/>
      <c r="C1428" s="79"/>
      <c r="D1428" s="79"/>
      <c r="E1428" s="79"/>
      <c r="F1428" s="79"/>
      <c r="G1428" s="79"/>
      <c r="H1428" s="79"/>
      <c r="I1428" s="79"/>
      <c r="J1428" s="79"/>
      <c r="K1428" s="79"/>
      <c r="L1428" s="79"/>
    </row>
    <row r="1429" spans="2:12">
      <c r="B1429" s="79"/>
      <c r="C1429" s="79"/>
      <c r="D1429" s="79"/>
      <c r="E1429" s="79"/>
      <c r="F1429" s="79"/>
      <c r="G1429" s="79"/>
      <c r="H1429" s="79"/>
      <c r="I1429" s="79"/>
      <c r="J1429" s="79"/>
      <c r="K1429" s="79"/>
      <c r="L1429" s="79"/>
    </row>
    <row r="1430" spans="2:12">
      <c r="B1430" s="79"/>
      <c r="C1430" s="79"/>
      <c r="D1430" s="79"/>
      <c r="E1430" s="79"/>
      <c r="F1430" s="79"/>
      <c r="G1430" s="79"/>
      <c r="H1430" s="79"/>
      <c r="I1430" s="79"/>
      <c r="J1430" s="79"/>
      <c r="K1430" s="79"/>
      <c r="L1430" s="79"/>
    </row>
    <row r="1431" spans="2:12">
      <c r="B1431" s="79"/>
      <c r="C1431" s="79"/>
      <c r="D1431" s="79"/>
      <c r="E1431" s="79"/>
      <c r="F1431" s="79"/>
      <c r="G1431" s="79"/>
      <c r="H1431" s="79"/>
      <c r="I1431" s="79"/>
      <c r="J1431" s="79"/>
      <c r="K1431" s="79"/>
      <c r="L1431" s="79"/>
    </row>
    <row r="1432" spans="2:12">
      <c r="B1432" s="79"/>
      <c r="C1432" s="79"/>
      <c r="D1432" s="79"/>
      <c r="E1432" s="79"/>
      <c r="F1432" s="79"/>
      <c r="G1432" s="79"/>
      <c r="H1432" s="79"/>
      <c r="I1432" s="79"/>
      <c r="J1432" s="79"/>
      <c r="K1432" s="79"/>
      <c r="L1432" s="79"/>
    </row>
    <row r="1433" spans="2:12">
      <c r="B1433" s="79"/>
      <c r="C1433" s="79"/>
      <c r="D1433" s="79"/>
      <c r="E1433" s="79"/>
      <c r="F1433" s="79"/>
      <c r="G1433" s="79"/>
      <c r="H1433" s="79"/>
      <c r="I1433" s="79"/>
      <c r="J1433" s="79"/>
      <c r="K1433" s="79"/>
      <c r="L1433" s="79"/>
    </row>
    <row r="1434" spans="2:12">
      <c r="B1434" s="79"/>
      <c r="C1434" s="79"/>
      <c r="D1434" s="79"/>
      <c r="E1434" s="79"/>
      <c r="F1434" s="79"/>
      <c r="G1434" s="79"/>
      <c r="H1434" s="79"/>
      <c r="I1434" s="79"/>
      <c r="J1434" s="79"/>
      <c r="K1434" s="79"/>
      <c r="L1434" s="79"/>
    </row>
    <row r="1435" spans="2:12">
      <c r="B1435" s="79"/>
      <c r="C1435" s="79"/>
      <c r="D1435" s="79"/>
      <c r="E1435" s="79"/>
      <c r="F1435" s="79"/>
      <c r="G1435" s="79"/>
      <c r="H1435" s="79"/>
      <c r="I1435" s="79"/>
      <c r="J1435" s="79"/>
      <c r="K1435" s="79"/>
      <c r="L1435" s="79"/>
    </row>
    <row r="1436" spans="2:12">
      <c r="B1436" s="79"/>
      <c r="C1436" s="79"/>
      <c r="D1436" s="79"/>
      <c r="E1436" s="79"/>
      <c r="F1436" s="79"/>
      <c r="G1436" s="79"/>
      <c r="H1436" s="79"/>
      <c r="I1436" s="79"/>
      <c r="J1436" s="79"/>
      <c r="K1436" s="79"/>
      <c r="L1436" s="79"/>
    </row>
    <row r="1437" spans="2:12">
      <c r="B1437" s="79"/>
      <c r="C1437" s="79"/>
      <c r="D1437" s="79"/>
      <c r="E1437" s="79"/>
      <c r="F1437" s="79"/>
      <c r="G1437" s="79"/>
      <c r="H1437" s="79"/>
      <c r="I1437" s="79"/>
      <c r="J1437" s="79"/>
      <c r="K1437" s="79"/>
      <c r="L1437" s="79"/>
    </row>
    <row r="1438" spans="2:12">
      <c r="B1438" s="79"/>
      <c r="C1438" s="79"/>
      <c r="D1438" s="79"/>
      <c r="E1438" s="79"/>
      <c r="F1438" s="79"/>
      <c r="G1438" s="79"/>
      <c r="H1438" s="79"/>
      <c r="I1438" s="79"/>
      <c r="J1438" s="79"/>
      <c r="K1438" s="79"/>
      <c r="L1438" s="79"/>
    </row>
    <row r="1439" spans="2:12">
      <c r="B1439" s="79"/>
      <c r="C1439" s="79"/>
      <c r="D1439" s="79"/>
      <c r="E1439" s="79"/>
      <c r="F1439" s="79"/>
      <c r="G1439" s="79"/>
      <c r="H1439" s="79"/>
      <c r="I1439" s="79"/>
      <c r="J1439" s="79"/>
      <c r="K1439" s="79"/>
      <c r="L1439" s="79"/>
    </row>
    <row r="1440" spans="2:12">
      <c r="B1440" s="79"/>
      <c r="C1440" s="79"/>
      <c r="D1440" s="79"/>
      <c r="E1440" s="79"/>
      <c r="F1440" s="79"/>
      <c r="G1440" s="79"/>
      <c r="H1440" s="79"/>
      <c r="I1440" s="79"/>
      <c r="J1440" s="79"/>
      <c r="K1440" s="79"/>
      <c r="L1440" s="79"/>
    </row>
    <row r="1441" spans="2:12">
      <c r="B1441" s="79"/>
      <c r="C1441" s="79"/>
      <c r="D1441" s="79"/>
      <c r="E1441" s="79"/>
      <c r="F1441" s="79"/>
      <c r="G1441" s="79"/>
      <c r="H1441" s="79"/>
      <c r="I1441" s="79"/>
      <c r="J1441" s="79"/>
      <c r="K1441" s="79"/>
      <c r="L1441" s="79"/>
    </row>
    <row r="1442" spans="2:12">
      <c r="B1442" s="79"/>
      <c r="C1442" s="79"/>
      <c r="D1442" s="79"/>
      <c r="E1442" s="79"/>
      <c r="F1442" s="79"/>
      <c r="G1442" s="79"/>
      <c r="H1442" s="79"/>
      <c r="I1442" s="79"/>
      <c r="J1442" s="79"/>
      <c r="K1442" s="79"/>
      <c r="L1442" s="79"/>
    </row>
    <row r="1443" spans="2:12">
      <c r="B1443" s="79"/>
      <c r="C1443" s="79"/>
      <c r="D1443" s="79"/>
      <c r="E1443" s="79"/>
      <c r="F1443" s="79"/>
      <c r="G1443" s="79"/>
      <c r="H1443" s="79"/>
      <c r="I1443" s="79"/>
      <c r="J1443" s="79"/>
      <c r="K1443" s="79"/>
      <c r="L1443" s="79"/>
    </row>
    <row r="1444" spans="2:12">
      <c r="B1444" s="79"/>
      <c r="C1444" s="79"/>
      <c r="D1444" s="79"/>
      <c r="E1444" s="79"/>
      <c r="F1444" s="79"/>
      <c r="G1444" s="79"/>
      <c r="H1444" s="79"/>
      <c r="I1444" s="79"/>
      <c r="J1444" s="79"/>
      <c r="K1444" s="79"/>
      <c r="L1444" s="79"/>
    </row>
    <row r="1445" spans="2:12">
      <c r="B1445" s="79"/>
      <c r="C1445" s="79"/>
      <c r="D1445" s="79"/>
      <c r="E1445" s="79"/>
      <c r="F1445" s="79"/>
      <c r="G1445" s="79"/>
      <c r="H1445" s="79"/>
      <c r="I1445" s="79"/>
      <c r="J1445" s="79"/>
      <c r="K1445" s="79"/>
      <c r="L1445" s="79"/>
    </row>
    <row r="1446" spans="2:12">
      <c r="B1446" s="79"/>
      <c r="C1446" s="79"/>
      <c r="D1446" s="79"/>
      <c r="E1446" s="79"/>
      <c r="F1446" s="79"/>
      <c r="G1446" s="79"/>
      <c r="H1446" s="79"/>
      <c r="I1446" s="79"/>
      <c r="J1446" s="79"/>
      <c r="K1446" s="79"/>
      <c r="L1446" s="79"/>
    </row>
    <row r="1447" spans="2:12">
      <c r="B1447" s="79"/>
      <c r="C1447" s="79"/>
      <c r="D1447" s="79"/>
      <c r="E1447" s="79"/>
      <c r="F1447" s="79"/>
      <c r="G1447" s="79"/>
      <c r="H1447" s="79"/>
      <c r="I1447" s="79"/>
      <c r="J1447" s="79"/>
      <c r="K1447" s="79"/>
      <c r="L1447" s="79"/>
    </row>
    <row r="1448" spans="2:12">
      <c r="B1448" s="79"/>
      <c r="C1448" s="79"/>
      <c r="D1448" s="79"/>
      <c r="E1448" s="79"/>
      <c r="F1448" s="79"/>
      <c r="G1448" s="79"/>
      <c r="H1448" s="79"/>
      <c r="I1448" s="79"/>
      <c r="J1448" s="79"/>
      <c r="K1448" s="79"/>
      <c r="L1448" s="79"/>
    </row>
    <row r="1449" spans="2:12">
      <c r="B1449" s="79"/>
      <c r="C1449" s="79"/>
      <c r="D1449" s="79"/>
      <c r="E1449" s="79"/>
      <c r="F1449" s="79"/>
      <c r="G1449" s="79"/>
      <c r="H1449" s="79"/>
      <c r="I1449" s="79"/>
      <c r="J1449" s="79"/>
      <c r="K1449" s="79"/>
      <c r="L1449" s="79"/>
    </row>
    <row r="1450" spans="2:12">
      <c r="B1450" s="79"/>
      <c r="C1450" s="79"/>
      <c r="D1450" s="79"/>
      <c r="E1450" s="79"/>
      <c r="F1450" s="79"/>
      <c r="G1450" s="79"/>
      <c r="H1450" s="79"/>
      <c r="I1450" s="79"/>
      <c r="J1450" s="79"/>
      <c r="K1450" s="79"/>
      <c r="L1450" s="79"/>
    </row>
    <row r="1451" spans="2:12">
      <c r="B1451" s="79"/>
      <c r="C1451" s="79"/>
      <c r="D1451" s="79"/>
      <c r="E1451" s="79"/>
      <c r="F1451" s="79"/>
      <c r="G1451" s="79"/>
      <c r="H1451" s="79"/>
      <c r="I1451" s="79"/>
      <c r="J1451" s="79"/>
      <c r="K1451" s="79"/>
      <c r="L1451" s="79"/>
    </row>
    <row r="1452" spans="2:12">
      <c r="B1452" s="79"/>
      <c r="C1452" s="79"/>
      <c r="D1452" s="79"/>
      <c r="E1452" s="79"/>
      <c r="F1452" s="79"/>
      <c r="G1452" s="79"/>
      <c r="H1452" s="79"/>
      <c r="I1452" s="79"/>
      <c r="J1452" s="79"/>
      <c r="K1452" s="79"/>
      <c r="L1452" s="79"/>
    </row>
    <row r="1453" spans="2:12">
      <c r="B1453" s="79"/>
      <c r="C1453" s="79"/>
      <c r="D1453" s="79"/>
      <c r="E1453" s="79"/>
      <c r="F1453" s="79"/>
      <c r="G1453" s="79"/>
      <c r="H1453" s="79"/>
      <c r="I1453" s="79"/>
      <c r="J1453" s="79"/>
      <c r="K1453" s="79"/>
      <c r="L1453" s="79"/>
    </row>
    <row r="1454" spans="2:12">
      <c r="B1454" s="79"/>
      <c r="C1454" s="79"/>
      <c r="D1454" s="79"/>
      <c r="E1454" s="79"/>
      <c r="F1454" s="79"/>
      <c r="G1454" s="79"/>
      <c r="H1454" s="79"/>
      <c r="I1454" s="79"/>
      <c r="J1454" s="79"/>
      <c r="K1454" s="79"/>
      <c r="L1454" s="79"/>
    </row>
    <row r="1455" spans="2:12">
      <c r="B1455" s="79"/>
      <c r="C1455" s="79"/>
      <c r="D1455" s="79"/>
      <c r="E1455" s="79"/>
      <c r="F1455" s="79"/>
      <c r="G1455" s="79"/>
      <c r="H1455" s="79"/>
      <c r="I1455" s="79"/>
      <c r="J1455" s="79"/>
      <c r="K1455" s="79"/>
      <c r="L1455" s="79"/>
    </row>
    <row r="1456" spans="2:12">
      <c r="B1456" s="79"/>
      <c r="C1456" s="79"/>
      <c r="D1456" s="79"/>
      <c r="E1456" s="79"/>
      <c r="F1456" s="79"/>
      <c r="G1456" s="79"/>
      <c r="H1456" s="79"/>
      <c r="I1456" s="79"/>
      <c r="J1456" s="79"/>
      <c r="K1456" s="79"/>
      <c r="L1456" s="79"/>
    </row>
    <row r="1457" spans="2:12">
      <c r="B1457" s="79"/>
      <c r="C1457" s="79"/>
      <c r="D1457" s="79"/>
      <c r="E1457" s="79"/>
      <c r="F1457" s="79"/>
      <c r="G1457" s="79"/>
      <c r="H1457" s="79"/>
      <c r="I1457" s="79"/>
      <c r="J1457" s="79"/>
      <c r="K1457" s="79"/>
      <c r="L1457" s="79"/>
    </row>
    <row r="1458" spans="2:12">
      <c r="B1458" s="79"/>
      <c r="C1458" s="79"/>
      <c r="D1458" s="79"/>
      <c r="E1458" s="79"/>
      <c r="F1458" s="79"/>
      <c r="G1458" s="79"/>
      <c r="H1458" s="79"/>
      <c r="I1458" s="79"/>
      <c r="J1458" s="79"/>
      <c r="K1458" s="79"/>
      <c r="L1458" s="79"/>
    </row>
    <row r="1459" spans="2:12">
      <c r="B1459" s="79"/>
      <c r="C1459" s="79"/>
      <c r="D1459" s="79"/>
      <c r="E1459" s="79"/>
      <c r="F1459" s="79"/>
      <c r="G1459" s="79"/>
      <c r="H1459" s="79"/>
      <c r="I1459" s="79"/>
      <c r="J1459" s="79"/>
      <c r="K1459" s="79"/>
      <c r="L1459" s="79"/>
    </row>
    <row r="1460" spans="2:12">
      <c r="B1460" s="79"/>
      <c r="C1460" s="79"/>
      <c r="D1460" s="79"/>
      <c r="E1460" s="79"/>
      <c r="F1460" s="79"/>
      <c r="G1460" s="79"/>
      <c r="H1460" s="79"/>
      <c r="I1460" s="79"/>
      <c r="J1460" s="79"/>
      <c r="K1460" s="79"/>
      <c r="L1460" s="79"/>
    </row>
    <row r="1461" spans="2:12">
      <c r="B1461" s="79"/>
      <c r="C1461" s="79"/>
      <c r="D1461" s="79"/>
      <c r="E1461" s="79"/>
      <c r="F1461" s="79"/>
      <c r="G1461" s="79"/>
      <c r="H1461" s="79"/>
      <c r="I1461" s="79"/>
      <c r="J1461" s="79"/>
      <c r="K1461" s="79"/>
      <c r="L1461" s="79"/>
    </row>
    <row r="1462" spans="2:12">
      <c r="B1462" s="79"/>
      <c r="C1462" s="79"/>
      <c r="D1462" s="79"/>
      <c r="E1462" s="79"/>
      <c r="F1462" s="79"/>
      <c r="G1462" s="79"/>
      <c r="H1462" s="79"/>
      <c r="I1462" s="79"/>
      <c r="J1462" s="79"/>
      <c r="K1462" s="79"/>
      <c r="L1462" s="79"/>
    </row>
    <row r="1463" spans="2:12">
      <c r="B1463" s="79"/>
      <c r="C1463" s="79"/>
      <c r="D1463" s="79"/>
      <c r="E1463" s="79"/>
      <c r="F1463" s="79"/>
      <c r="G1463" s="79"/>
      <c r="H1463" s="79"/>
      <c r="I1463" s="79"/>
      <c r="J1463" s="79"/>
      <c r="K1463" s="79"/>
      <c r="L1463" s="79"/>
    </row>
    <row r="1464" spans="2:12">
      <c r="B1464" s="79"/>
      <c r="C1464" s="79"/>
      <c r="D1464" s="79"/>
      <c r="E1464" s="79"/>
      <c r="F1464" s="79"/>
      <c r="G1464" s="79"/>
      <c r="H1464" s="79"/>
      <c r="I1464" s="79"/>
      <c r="J1464" s="79"/>
      <c r="K1464" s="79"/>
      <c r="L1464" s="79"/>
    </row>
    <row r="1465" spans="2:12">
      <c r="B1465" s="79"/>
      <c r="C1465" s="79"/>
      <c r="D1465" s="79"/>
      <c r="E1465" s="79"/>
      <c r="F1465" s="79"/>
      <c r="G1465" s="79"/>
      <c r="H1465" s="79"/>
      <c r="I1465" s="79"/>
      <c r="J1465" s="79"/>
      <c r="K1465" s="79"/>
      <c r="L1465" s="79"/>
    </row>
    <row r="1466" spans="2:12">
      <c r="B1466" s="79"/>
      <c r="C1466" s="79"/>
      <c r="D1466" s="79"/>
      <c r="E1466" s="79"/>
      <c r="F1466" s="79"/>
      <c r="G1466" s="79"/>
      <c r="H1466" s="79"/>
      <c r="I1466" s="79"/>
      <c r="J1466" s="79"/>
      <c r="K1466" s="79"/>
      <c r="L1466" s="79"/>
    </row>
    <row r="1467" spans="2:12">
      <c r="B1467" s="79"/>
      <c r="C1467" s="79"/>
      <c r="D1467" s="79"/>
      <c r="E1467" s="79"/>
      <c r="F1467" s="79"/>
      <c r="G1467" s="79"/>
      <c r="H1467" s="79"/>
      <c r="I1467" s="79"/>
      <c r="J1467" s="79"/>
      <c r="K1467" s="79"/>
      <c r="L1467" s="79"/>
    </row>
    <row r="1468" spans="2:12">
      <c r="B1468" s="79"/>
      <c r="C1468" s="79"/>
      <c r="D1468" s="79"/>
      <c r="E1468" s="79"/>
      <c r="F1468" s="79"/>
      <c r="G1468" s="79"/>
      <c r="H1468" s="79"/>
      <c r="I1468" s="79"/>
      <c r="J1468" s="79"/>
      <c r="K1468" s="79"/>
      <c r="L1468" s="79"/>
    </row>
    <row r="1469" spans="2:12">
      <c r="B1469" s="79"/>
      <c r="C1469" s="79"/>
      <c r="D1469" s="79"/>
      <c r="E1469" s="79"/>
      <c r="F1469" s="79"/>
      <c r="G1469" s="79"/>
      <c r="H1469" s="79"/>
      <c r="I1469" s="79"/>
      <c r="J1469" s="79"/>
      <c r="K1469" s="79"/>
      <c r="L1469" s="79"/>
    </row>
    <row r="1470" spans="2:12">
      <c r="B1470" s="79"/>
      <c r="C1470" s="79"/>
      <c r="D1470" s="79"/>
      <c r="E1470" s="79"/>
      <c r="F1470" s="79"/>
      <c r="G1470" s="79"/>
      <c r="H1470" s="79"/>
      <c r="I1470" s="79"/>
      <c r="J1470" s="79"/>
      <c r="K1470" s="79"/>
      <c r="L1470" s="79"/>
    </row>
    <row r="1471" spans="2:12">
      <c r="B1471" s="79"/>
      <c r="C1471" s="79"/>
      <c r="D1471" s="79"/>
      <c r="E1471" s="79"/>
      <c r="F1471" s="79"/>
      <c r="G1471" s="79"/>
      <c r="H1471" s="79"/>
      <c r="I1471" s="79"/>
      <c r="J1471" s="79"/>
      <c r="K1471" s="79"/>
      <c r="L1471" s="79"/>
    </row>
    <row r="1472" spans="2:12">
      <c r="B1472" s="79"/>
      <c r="C1472" s="79"/>
      <c r="D1472" s="79"/>
      <c r="E1472" s="79"/>
      <c r="F1472" s="79"/>
      <c r="G1472" s="79"/>
      <c r="H1472" s="79"/>
      <c r="I1472" s="79"/>
      <c r="J1472" s="79"/>
      <c r="K1472" s="79"/>
      <c r="L1472" s="79"/>
    </row>
    <row r="1473" spans="2:12">
      <c r="B1473" s="79"/>
      <c r="C1473" s="79"/>
      <c r="D1473" s="79"/>
      <c r="E1473" s="79"/>
      <c r="F1473" s="79"/>
      <c r="G1473" s="79"/>
      <c r="H1473" s="79"/>
      <c r="I1473" s="79"/>
      <c r="J1473" s="79"/>
      <c r="K1473" s="79"/>
      <c r="L1473" s="79"/>
    </row>
    <row r="1474" spans="2:12">
      <c r="B1474" s="79"/>
      <c r="C1474" s="79"/>
      <c r="D1474" s="79"/>
      <c r="E1474" s="79"/>
      <c r="F1474" s="79"/>
      <c r="G1474" s="79"/>
      <c r="H1474" s="79"/>
      <c r="I1474" s="79"/>
      <c r="J1474" s="79"/>
      <c r="K1474" s="79"/>
      <c r="L1474" s="79"/>
    </row>
    <row r="1475" spans="2:12">
      <c r="B1475" s="79"/>
      <c r="C1475" s="79"/>
      <c r="D1475" s="79"/>
      <c r="E1475" s="79"/>
      <c r="F1475" s="79"/>
      <c r="G1475" s="79"/>
      <c r="H1475" s="79"/>
      <c r="I1475" s="79"/>
      <c r="J1475" s="79"/>
      <c r="K1475" s="79"/>
      <c r="L1475" s="79"/>
    </row>
    <row r="1476" spans="2:12">
      <c r="B1476" s="79"/>
      <c r="C1476" s="79"/>
      <c r="D1476" s="79"/>
      <c r="E1476" s="79"/>
      <c r="F1476" s="79"/>
      <c r="G1476" s="79"/>
      <c r="H1476" s="79"/>
      <c r="I1476" s="79"/>
      <c r="J1476" s="79"/>
      <c r="K1476" s="79"/>
      <c r="L1476" s="79"/>
    </row>
    <row r="1477" spans="2:12">
      <c r="B1477" s="79"/>
      <c r="C1477" s="79"/>
      <c r="D1477" s="79"/>
      <c r="E1477" s="79"/>
      <c r="F1477" s="79"/>
      <c r="G1477" s="79"/>
      <c r="H1477" s="79"/>
      <c r="I1477" s="79"/>
      <c r="J1477" s="79"/>
      <c r="K1477" s="79"/>
      <c r="L1477" s="79"/>
    </row>
    <row r="1478" spans="2:12">
      <c r="B1478" s="79"/>
      <c r="C1478" s="79"/>
      <c r="D1478" s="79"/>
      <c r="E1478" s="79"/>
      <c r="F1478" s="79"/>
      <c r="G1478" s="79"/>
      <c r="H1478" s="79"/>
      <c r="I1478" s="79"/>
      <c r="J1478" s="79"/>
      <c r="K1478" s="79"/>
      <c r="L1478" s="79"/>
    </row>
    <row r="1479" spans="2:12">
      <c r="B1479" s="79"/>
      <c r="C1479" s="79"/>
      <c r="D1479" s="79"/>
      <c r="E1479" s="79"/>
      <c r="F1479" s="79"/>
      <c r="G1479" s="79"/>
      <c r="H1479" s="79"/>
      <c r="I1479" s="79"/>
      <c r="J1479" s="79"/>
      <c r="K1479" s="79"/>
      <c r="L1479" s="79"/>
    </row>
    <row r="1480" spans="2:12">
      <c r="B1480" s="79"/>
      <c r="C1480" s="79"/>
      <c r="D1480" s="79"/>
      <c r="E1480" s="79"/>
      <c r="F1480" s="79"/>
      <c r="G1480" s="79"/>
      <c r="H1480" s="79"/>
      <c r="I1480" s="79"/>
      <c r="J1480" s="79"/>
      <c r="K1480" s="79"/>
      <c r="L1480" s="79"/>
    </row>
    <row r="1481" spans="2:12">
      <c r="B1481" s="79"/>
      <c r="C1481" s="79"/>
      <c r="D1481" s="79"/>
      <c r="E1481" s="79"/>
      <c r="F1481" s="79"/>
      <c r="G1481" s="79"/>
      <c r="H1481" s="79"/>
      <c r="I1481" s="79"/>
      <c r="J1481" s="79"/>
      <c r="K1481" s="79"/>
      <c r="L1481" s="79"/>
    </row>
    <row r="1482" spans="2:12">
      <c r="B1482" s="79"/>
      <c r="C1482" s="79"/>
      <c r="D1482" s="79"/>
      <c r="E1482" s="79"/>
      <c r="F1482" s="79"/>
      <c r="G1482" s="79"/>
      <c r="H1482" s="79"/>
      <c r="I1482" s="79"/>
      <c r="J1482" s="79"/>
      <c r="K1482" s="79"/>
      <c r="L1482" s="79"/>
    </row>
    <row r="1483" spans="2:12">
      <c r="B1483" s="79"/>
      <c r="C1483" s="79"/>
      <c r="D1483" s="79"/>
      <c r="E1483" s="79"/>
      <c r="F1483" s="79"/>
      <c r="G1483" s="79"/>
      <c r="H1483" s="79"/>
      <c r="I1483" s="79"/>
      <c r="J1483" s="79"/>
      <c r="K1483" s="79"/>
      <c r="L1483" s="79"/>
    </row>
    <row r="1484" spans="2:12">
      <c r="B1484" s="79"/>
      <c r="C1484" s="79"/>
      <c r="D1484" s="79"/>
      <c r="E1484" s="79"/>
      <c r="F1484" s="79"/>
      <c r="G1484" s="79"/>
      <c r="H1484" s="79"/>
      <c r="I1484" s="79"/>
      <c r="J1484" s="79"/>
      <c r="K1484" s="79"/>
      <c r="L1484" s="79"/>
    </row>
    <row r="1485" spans="2:12">
      <c r="B1485" s="79"/>
      <c r="C1485" s="79"/>
      <c r="D1485" s="79"/>
      <c r="E1485" s="79"/>
      <c r="F1485" s="79"/>
      <c r="G1485" s="79"/>
      <c r="H1485" s="79"/>
      <c r="I1485" s="79"/>
      <c r="J1485" s="79"/>
      <c r="K1485" s="79"/>
      <c r="L1485" s="79"/>
    </row>
    <row r="1486" spans="2:12">
      <c r="B1486" s="79"/>
      <c r="C1486" s="79"/>
      <c r="D1486" s="79"/>
      <c r="E1486" s="79"/>
      <c r="F1486" s="79"/>
      <c r="G1486" s="79"/>
      <c r="H1486" s="79"/>
      <c r="I1486" s="79"/>
      <c r="J1486" s="79"/>
      <c r="K1486" s="79"/>
      <c r="L1486" s="79"/>
    </row>
    <row r="1487" spans="2:12">
      <c r="B1487" s="79"/>
      <c r="C1487" s="79"/>
      <c r="D1487" s="79"/>
      <c r="E1487" s="79"/>
      <c r="F1487" s="79"/>
      <c r="G1487" s="79"/>
      <c r="H1487" s="79"/>
      <c r="I1487" s="79"/>
      <c r="J1487" s="79"/>
      <c r="K1487" s="79"/>
      <c r="L1487" s="79"/>
    </row>
    <row r="1488" spans="2:12">
      <c r="B1488" s="79"/>
      <c r="C1488" s="79"/>
      <c r="D1488" s="79"/>
      <c r="E1488" s="79"/>
      <c r="F1488" s="79"/>
      <c r="G1488" s="79"/>
      <c r="H1488" s="79"/>
      <c r="I1488" s="79"/>
      <c r="J1488" s="79"/>
      <c r="K1488" s="79"/>
      <c r="L1488" s="79"/>
    </row>
    <row r="1489" spans="2:12">
      <c r="B1489" s="79"/>
      <c r="C1489" s="79"/>
      <c r="D1489" s="79"/>
      <c r="E1489" s="79"/>
      <c r="F1489" s="79"/>
      <c r="G1489" s="79"/>
      <c r="H1489" s="79"/>
      <c r="I1489" s="79"/>
      <c r="J1489" s="79"/>
      <c r="K1489" s="79"/>
      <c r="L1489" s="79"/>
    </row>
    <row r="1490" spans="2:12">
      <c r="B1490" s="79"/>
      <c r="C1490" s="79"/>
      <c r="D1490" s="79"/>
      <c r="E1490" s="79"/>
      <c r="F1490" s="79"/>
      <c r="G1490" s="79"/>
      <c r="H1490" s="79"/>
      <c r="I1490" s="79"/>
      <c r="J1490" s="79"/>
      <c r="K1490" s="79"/>
      <c r="L1490" s="79"/>
    </row>
    <row r="1491" spans="2:12">
      <c r="B1491" s="79"/>
      <c r="C1491" s="79"/>
      <c r="D1491" s="79"/>
      <c r="E1491" s="79"/>
      <c r="F1491" s="79"/>
      <c r="G1491" s="79"/>
      <c r="H1491" s="79"/>
      <c r="I1491" s="79"/>
      <c r="J1491" s="79"/>
      <c r="K1491" s="79"/>
      <c r="L1491" s="79"/>
    </row>
    <row r="1492" spans="2:12">
      <c r="B1492" s="79"/>
      <c r="C1492" s="79"/>
      <c r="D1492" s="79"/>
      <c r="E1492" s="79"/>
      <c r="F1492" s="79"/>
      <c r="G1492" s="79"/>
      <c r="H1492" s="79"/>
      <c r="I1492" s="79"/>
      <c r="J1492" s="79"/>
      <c r="K1492" s="79"/>
      <c r="L1492" s="79"/>
    </row>
    <row r="1493" spans="2:12">
      <c r="B1493" s="79"/>
      <c r="C1493" s="79"/>
      <c r="D1493" s="79"/>
      <c r="E1493" s="79"/>
      <c r="F1493" s="79"/>
      <c r="G1493" s="79"/>
      <c r="H1493" s="79"/>
      <c r="I1493" s="79"/>
      <c r="J1493" s="79"/>
      <c r="K1493" s="79"/>
      <c r="L1493" s="79"/>
    </row>
    <row r="1494" spans="2:12">
      <c r="B1494" s="79"/>
      <c r="C1494" s="79"/>
      <c r="D1494" s="79"/>
      <c r="E1494" s="79"/>
      <c r="F1494" s="79"/>
      <c r="G1494" s="79"/>
      <c r="H1494" s="79"/>
      <c r="I1494" s="79"/>
      <c r="J1494" s="79"/>
      <c r="K1494" s="79"/>
      <c r="L1494" s="79"/>
    </row>
    <row r="1495" spans="2:12">
      <c r="B1495" s="79"/>
      <c r="C1495" s="79"/>
      <c r="D1495" s="79"/>
      <c r="E1495" s="79"/>
      <c r="F1495" s="79"/>
      <c r="G1495" s="79"/>
      <c r="H1495" s="79"/>
      <c r="I1495" s="79"/>
      <c r="J1495" s="79"/>
      <c r="K1495" s="79"/>
      <c r="L1495" s="79"/>
    </row>
    <row r="1496" spans="2:12">
      <c r="B1496" s="79"/>
      <c r="C1496" s="79"/>
      <c r="D1496" s="79"/>
      <c r="E1496" s="79"/>
      <c r="F1496" s="79"/>
      <c r="G1496" s="79"/>
      <c r="H1496" s="79"/>
      <c r="I1496" s="79"/>
      <c r="J1496" s="79"/>
      <c r="K1496" s="79"/>
      <c r="L1496" s="79"/>
    </row>
    <row r="1497" spans="2:12">
      <c r="B1497" s="79"/>
      <c r="C1497" s="79"/>
      <c r="D1497" s="79"/>
      <c r="E1497" s="79"/>
      <c r="F1497" s="79"/>
      <c r="G1497" s="79"/>
      <c r="H1497" s="79"/>
      <c r="I1497" s="79"/>
      <c r="J1497" s="79"/>
      <c r="K1497" s="79"/>
      <c r="L1497" s="79"/>
    </row>
    <row r="1498" spans="2:12">
      <c r="B1498" s="79"/>
      <c r="C1498" s="79"/>
      <c r="D1498" s="79"/>
      <c r="E1498" s="79"/>
      <c r="F1498" s="79"/>
      <c r="G1498" s="79"/>
      <c r="H1498" s="79"/>
      <c r="I1498" s="79"/>
      <c r="J1498" s="79"/>
      <c r="K1498" s="79"/>
      <c r="L1498" s="79"/>
    </row>
    <row r="1499" spans="2:12">
      <c r="B1499" s="79"/>
      <c r="C1499" s="79"/>
      <c r="D1499" s="79"/>
      <c r="E1499" s="79"/>
      <c r="F1499" s="79"/>
      <c r="G1499" s="79"/>
      <c r="H1499" s="79"/>
      <c r="I1499" s="79"/>
      <c r="J1499" s="79"/>
      <c r="K1499" s="79"/>
      <c r="L1499" s="79"/>
    </row>
    <row r="1500" spans="2:12">
      <c r="B1500" s="79"/>
      <c r="C1500" s="79"/>
      <c r="D1500" s="79"/>
      <c r="E1500" s="79"/>
      <c r="F1500" s="79"/>
      <c r="G1500" s="79"/>
      <c r="H1500" s="79"/>
      <c r="I1500" s="79"/>
      <c r="J1500" s="79"/>
      <c r="K1500" s="79"/>
      <c r="L1500" s="79"/>
    </row>
    <row r="1501" spans="2:12">
      <c r="B1501" s="79"/>
      <c r="C1501" s="79"/>
      <c r="D1501" s="79"/>
      <c r="E1501" s="79"/>
      <c r="F1501" s="79"/>
      <c r="G1501" s="79"/>
      <c r="H1501" s="79"/>
      <c r="I1501" s="79"/>
      <c r="J1501" s="79"/>
      <c r="K1501" s="79"/>
      <c r="L1501" s="79"/>
    </row>
    <row r="1502" spans="2:12">
      <c r="B1502" s="79"/>
      <c r="C1502" s="79"/>
      <c r="D1502" s="79"/>
      <c r="E1502" s="79"/>
      <c r="F1502" s="79"/>
      <c r="G1502" s="79"/>
      <c r="H1502" s="79"/>
      <c r="I1502" s="79"/>
      <c r="J1502" s="79"/>
      <c r="K1502" s="79"/>
      <c r="L1502" s="79"/>
    </row>
    <row r="1503" spans="2:12">
      <c r="B1503" s="79"/>
      <c r="C1503" s="79"/>
      <c r="D1503" s="79"/>
      <c r="E1503" s="79"/>
      <c r="F1503" s="79"/>
      <c r="G1503" s="79"/>
      <c r="H1503" s="79"/>
      <c r="I1503" s="79"/>
      <c r="J1503" s="79"/>
      <c r="K1503" s="79"/>
      <c r="L1503" s="79"/>
    </row>
    <row r="1504" spans="2:12">
      <c r="B1504" s="79"/>
      <c r="C1504" s="79"/>
      <c r="D1504" s="79"/>
      <c r="E1504" s="79"/>
      <c r="F1504" s="79"/>
      <c r="G1504" s="79"/>
      <c r="H1504" s="79"/>
      <c r="I1504" s="79"/>
      <c r="J1504" s="79"/>
      <c r="K1504" s="79"/>
      <c r="L1504" s="79"/>
    </row>
    <row r="1505" spans="2:12">
      <c r="B1505" s="79"/>
      <c r="C1505" s="79"/>
      <c r="D1505" s="79"/>
      <c r="E1505" s="79"/>
      <c r="F1505" s="79"/>
      <c r="G1505" s="79"/>
      <c r="H1505" s="79"/>
      <c r="I1505" s="79"/>
      <c r="J1505" s="79"/>
      <c r="K1505" s="79"/>
      <c r="L1505" s="79"/>
    </row>
    <row r="1506" spans="2:12">
      <c r="B1506" s="79"/>
      <c r="C1506" s="79"/>
      <c r="D1506" s="79"/>
      <c r="E1506" s="79"/>
      <c r="F1506" s="79"/>
      <c r="G1506" s="79"/>
      <c r="H1506" s="79"/>
      <c r="I1506" s="79"/>
      <c r="J1506" s="79"/>
      <c r="K1506" s="79"/>
      <c r="L1506" s="79"/>
    </row>
    <row r="1507" spans="2:12">
      <c r="B1507" s="79"/>
      <c r="C1507" s="79"/>
      <c r="D1507" s="79"/>
      <c r="E1507" s="79"/>
      <c r="F1507" s="79"/>
      <c r="G1507" s="79"/>
      <c r="H1507" s="79"/>
      <c r="I1507" s="79"/>
      <c r="J1507" s="79"/>
      <c r="K1507" s="79"/>
      <c r="L1507" s="79"/>
    </row>
    <row r="1508" spans="2:12">
      <c r="B1508" s="79"/>
      <c r="C1508" s="79"/>
      <c r="D1508" s="79"/>
      <c r="E1508" s="79"/>
      <c r="F1508" s="79"/>
      <c r="G1508" s="79"/>
      <c r="H1508" s="79"/>
      <c r="I1508" s="79"/>
      <c r="J1508" s="79"/>
      <c r="K1508" s="79"/>
      <c r="L1508" s="79"/>
    </row>
    <row r="1509" spans="2:12">
      <c r="B1509" s="79"/>
      <c r="C1509" s="79"/>
      <c r="D1509" s="79"/>
      <c r="E1509" s="79"/>
      <c r="F1509" s="79"/>
      <c r="G1509" s="79"/>
      <c r="H1509" s="79"/>
      <c r="I1509" s="79"/>
      <c r="J1509" s="79"/>
      <c r="K1509" s="79"/>
      <c r="L1509" s="79"/>
    </row>
    <row r="1510" spans="2:12">
      <c r="B1510" s="79"/>
      <c r="C1510" s="79"/>
      <c r="D1510" s="79"/>
      <c r="E1510" s="79"/>
      <c r="F1510" s="79"/>
      <c r="G1510" s="79"/>
      <c r="H1510" s="79"/>
      <c r="I1510" s="79"/>
      <c r="J1510" s="79"/>
      <c r="K1510" s="79"/>
      <c r="L1510" s="79"/>
    </row>
    <row r="1511" spans="2:12">
      <c r="B1511" s="79"/>
      <c r="C1511" s="79"/>
      <c r="D1511" s="79"/>
      <c r="E1511" s="79"/>
      <c r="F1511" s="79"/>
      <c r="G1511" s="79"/>
      <c r="H1511" s="79"/>
      <c r="I1511" s="79"/>
      <c r="J1511" s="79"/>
      <c r="K1511" s="79"/>
      <c r="L1511" s="79"/>
    </row>
    <row r="1512" spans="2:12">
      <c r="B1512" s="79"/>
      <c r="C1512" s="79"/>
      <c r="D1512" s="79"/>
      <c r="E1512" s="79"/>
      <c r="F1512" s="79"/>
      <c r="G1512" s="79"/>
      <c r="H1512" s="79"/>
      <c r="I1512" s="79"/>
      <c r="J1512" s="79"/>
      <c r="K1512" s="79"/>
      <c r="L1512" s="79"/>
    </row>
    <row r="1513" spans="2:12">
      <c r="B1513" s="79"/>
      <c r="C1513" s="79"/>
      <c r="D1513" s="79"/>
      <c r="E1513" s="79"/>
      <c r="F1513" s="79"/>
      <c r="G1513" s="79"/>
      <c r="H1513" s="79"/>
      <c r="I1513" s="79"/>
      <c r="J1513" s="79"/>
      <c r="K1513" s="79"/>
      <c r="L1513" s="79"/>
    </row>
    <row r="1514" spans="2:12">
      <c r="B1514" s="79"/>
      <c r="C1514" s="79"/>
      <c r="D1514" s="79"/>
      <c r="E1514" s="79"/>
      <c r="F1514" s="79"/>
      <c r="G1514" s="79"/>
      <c r="H1514" s="79"/>
      <c r="I1514" s="79"/>
      <c r="J1514" s="79"/>
      <c r="K1514" s="79"/>
      <c r="L1514" s="79"/>
    </row>
    <row r="1515" spans="2:12">
      <c r="B1515" s="79"/>
      <c r="C1515" s="79"/>
      <c r="D1515" s="79"/>
      <c r="E1515" s="79"/>
      <c r="F1515" s="79"/>
      <c r="G1515" s="79"/>
      <c r="H1515" s="79"/>
      <c r="I1515" s="79"/>
      <c r="J1515" s="79"/>
      <c r="K1515" s="79"/>
      <c r="L1515" s="79"/>
    </row>
    <row r="1516" spans="2:12">
      <c r="B1516" s="79"/>
      <c r="C1516" s="79"/>
      <c r="D1516" s="79"/>
      <c r="E1516" s="79"/>
      <c r="F1516" s="79"/>
      <c r="G1516" s="79"/>
      <c r="H1516" s="79"/>
      <c r="I1516" s="79"/>
      <c r="J1516" s="79"/>
      <c r="K1516" s="79"/>
      <c r="L1516" s="79"/>
    </row>
    <row r="1517" spans="2:12">
      <c r="B1517" s="79"/>
      <c r="C1517" s="79"/>
      <c r="D1517" s="79"/>
      <c r="E1517" s="79"/>
      <c r="F1517" s="79"/>
      <c r="G1517" s="79"/>
      <c r="H1517" s="79"/>
      <c r="I1517" s="79"/>
      <c r="J1517" s="79"/>
      <c r="K1517" s="79"/>
      <c r="L1517" s="79"/>
    </row>
    <row r="1518" spans="2:12">
      <c r="B1518" s="79"/>
      <c r="C1518" s="79"/>
      <c r="D1518" s="79"/>
      <c r="E1518" s="79"/>
      <c r="F1518" s="79"/>
      <c r="G1518" s="79"/>
      <c r="H1518" s="79"/>
      <c r="I1518" s="79"/>
      <c r="J1518" s="79"/>
      <c r="K1518" s="79"/>
      <c r="L1518" s="79"/>
    </row>
    <row r="1519" spans="2:12">
      <c r="B1519" s="79"/>
      <c r="C1519" s="79"/>
      <c r="D1519" s="79"/>
      <c r="E1519" s="79"/>
      <c r="F1519" s="79"/>
      <c r="G1519" s="79"/>
      <c r="H1519" s="79"/>
      <c r="I1519" s="79"/>
      <c r="J1519" s="79"/>
      <c r="K1519" s="79"/>
      <c r="L1519" s="79"/>
    </row>
    <row r="1520" spans="2:12">
      <c r="B1520" s="79"/>
      <c r="C1520" s="79"/>
      <c r="D1520" s="79"/>
      <c r="E1520" s="79"/>
      <c r="F1520" s="79"/>
      <c r="G1520" s="79"/>
      <c r="H1520" s="79"/>
      <c r="I1520" s="79"/>
      <c r="J1520" s="79"/>
      <c r="K1520" s="79"/>
      <c r="L1520" s="79"/>
    </row>
    <row r="1521" spans="2:12">
      <c r="B1521" s="79"/>
      <c r="C1521" s="79"/>
      <c r="D1521" s="79"/>
      <c r="E1521" s="79"/>
      <c r="F1521" s="79"/>
      <c r="G1521" s="79"/>
      <c r="H1521" s="79"/>
      <c r="I1521" s="79"/>
      <c r="J1521" s="79"/>
      <c r="K1521" s="79"/>
      <c r="L1521" s="79"/>
    </row>
    <row r="1522" spans="2:12">
      <c r="B1522" s="79"/>
      <c r="C1522" s="79"/>
      <c r="D1522" s="79"/>
      <c r="E1522" s="79"/>
      <c r="F1522" s="79"/>
      <c r="G1522" s="79"/>
      <c r="H1522" s="79"/>
      <c r="I1522" s="79"/>
      <c r="J1522" s="79"/>
      <c r="K1522" s="79"/>
      <c r="L1522" s="79"/>
    </row>
    <row r="1523" spans="2:12">
      <c r="B1523" s="79"/>
      <c r="C1523" s="79"/>
      <c r="D1523" s="79"/>
      <c r="E1523" s="79"/>
      <c r="F1523" s="79"/>
      <c r="G1523" s="79"/>
      <c r="H1523" s="79"/>
      <c r="I1523" s="79"/>
      <c r="J1523" s="79"/>
      <c r="K1523" s="79"/>
      <c r="L1523" s="79"/>
    </row>
    <row r="1524" spans="2:12">
      <c r="B1524" s="79"/>
      <c r="C1524" s="79"/>
      <c r="D1524" s="79"/>
      <c r="E1524" s="79"/>
      <c r="F1524" s="79"/>
      <c r="G1524" s="79"/>
      <c r="H1524" s="79"/>
      <c r="I1524" s="79"/>
      <c r="J1524" s="79"/>
      <c r="K1524" s="79"/>
      <c r="L1524" s="79"/>
    </row>
    <row r="1525" spans="2:12">
      <c r="B1525" s="79"/>
      <c r="C1525" s="79"/>
      <c r="D1525" s="79"/>
      <c r="E1525" s="79"/>
      <c r="F1525" s="79"/>
      <c r="G1525" s="79"/>
      <c r="H1525" s="79"/>
      <c r="I1525" s="79"/>
      <c r="J1525" s="79"/>
      <c r="K1525" s="79"/>
      <c r="L1525" s="79"/>
    </row>
    <row r="1526" spans="2:12">
      <c r="B1526" s="79"/>
      <c r="C1526" s="79"/>
      <c r="D1526" s="79"/>
      <c r="E1526" s="79"/>
      <c r="F1526" s="79"/>
      <c r="G1526" s="79"/>
      <c r="H1526" s="79"/>
      <c r="I1526" s="79"/>
      <c r="J1526" s="79"/>
      <c r="K1526" s="79"/>
      <c r="L1526" s="79"/>
    </row>
    <row r="1527" spans="2:12">
      <c r="B1527" s="79"/>
      <c r="C1527" s="79"/>
      <c r="D1527" s="79"/>
      <c r="E1527" s="79"/>
      <c r="F1527" s="79"/>
      <c r="G1527" s="79"/>
      <c r="H1527" s="79"/>
      <c r="I1527" s="79"/>
      <c r="J1527" s="79"/>
      <c r="K1527" s="79"/>
      <c r="L1527" s="79"/>
    </row>
    <row r="1528" spans="2:12">
      <c r="B1528" s="79"/>
      <c r="C1528" s="79"/>
      <c r="D1528" s="79"/>
      <c r="E1528" s="79"/>
      <c r="F1528" s="79"/>
      <c r="G1528" s="79"/>
      <c r="H1528" s="79"/>
      <c r="I1528" s="79"/>
      <c r="J1528" s="79"/>
      <c r="K1528" s="79"/>
      <c r="L1528" s="79"/>
    </row>
    <row r="1529" spans="2:12">
      <c r="B1529" s="79"/>
      <c r="C1529" s="79"/>
      <c r="D1529" s="79"/>
      <c r="E1529" s="79"/>
      <c r="F1529" s="79"/>
      <c r="G1529" s="79"/>
      <c r="H1529" s="79"/>
      <c r="I1529" s="79"/>
      <c r="J1529" s="79"/>
      <c r="K1529" s="79"/>
      <c r="L1529" s="79"/>
    </row>
    <row r="1530" spans="2:12">
      <c r="B1530" s="79"/>
      <c r="C1530" s="79"/>
      <c r="D1530" s="79"/>
      <c r="E1530" s="79"/>
      <c r="F1530" s="79"/>
      <c r="G1530" s="79"/>
      <c r="H1530" s="79"/>
      <c r="I1530" s="79"/>
      <c r="J1530" s="79"/>
      <c r="K1530" s="79"/>
      <c r="L1530" s="79"/>
    </row>
    <row r="1531" spans="2:12">
      <c r="B1531" s="79"/>
      <c r="C1531" s="79"/>
      <c r="D1531" s="79"/>
      <c r="E1531" s="79"/>
      <c r="F1531" s="79"/>
      <c r="G1531" s="79"/>
      <c r="H1531" s="79"/>
      <c r="I1531" s="79"/>
      <c r="J1531" s="79"/>
      <c r="K1531" s="79"/>
      <c r="L1531" s="79"/>
    </row>
    <row r="1532" spans="2:12">
      <c r="B1532" s="79"/>
      <c r="C1532" s="79"/>
      <c r="D1532" s="79"/>
      <c r="E1532" s="79"/>
      <c r="F1532" s="79"/>
      <c r="G1532" s="79"/>
      <c r="H1532" s="79"/>
      <c r="I1532" s="79"/>
      <c r="J1532" s="79"/>
      <c r="K1532" s="79"/>
      <c r="L1532" s="79"/>
    </row>
    <row r="1533" spans="2:12">
      <c r="B1533" s="79"/>
      <c r="C1533" s="79"/>
      <c r="D1533" s="79"/>
      <c r="E1533" s="79"/>
      <c r="F1533" s="79"/>
      <c r="G1533" s="79"/>
      <c r="H1533" s="79"/>
      <c r="I1533" s="79"/>
      <c r="J1533" s="79"/>
      <c r="K1533" s="79"/>
      <c r="L1533" s="79"/>
    </row>
    <row r="1534" spans="2:12">
      <c r="B1534" s="79"/>
      <c r="C1534" s="79"/>
      <c r="D1534" s="79"/>
      <c r="E1534" s="79"/>
      <c r="F1534" s="79"/>
      <c r="G1534" s="79"/>
      <c r="H1534" s="79"/>
      <c r="I1534" s="79"/>
      <c r="J1534" s="79"/>
      <c r="K1534" s="79"/>
      <c r="L1534" s="79"/>
    </row>
    <row r="1535" spans="2:12">
      <c r="B1535" s="79"/>
      <c r="C1535" s="79"/>
      <c r="D1535" s="79"/>
      <c r="E1535" s="79"/>
      <c r="F1535" s="79"/>
      <c r="G1535" s="79"/>
      <c r="H1535" s="79"/>
      <c r="I1535" s="79"/>
      <c r="J1535" s="79"/>
      <c r="K1535" s="79"/>
      <c r="L1535" s="79"/>
    </row>
    <row r="1536" spans="2:12">
      <c r="B1536" s="79"/>
      <c r="C1536" s="79"/>
      <c r="D1536" s="79"/>
      <c r="E1536" s="79"/>
      <c r="F1536" s="79"/>
      <c r="G1536" s="79"/>
      <c r="H1536" s="79"/>
      <c r="I1536" s="79"/>
      <c r="J1536" s="79"/>
      <c r="K1536" s="79"/>
      <c r="L1536" s="79"/>
    </row>
    <row r="1537" spans="2:12">
      <c r="B1537" s="79"/>
      <c r="C1537" s="79"/>
      <c r="D1537" s="79"/>
      <c r="E1537" s="79"/>
      <c r="F1537" s="79"/>
      <c r="G1537" s="79"/>
      <c r="H1537" s="79"/>
      <c r="I1537" s="79"/>
      <c r="J1537" s="79"/>
      <c r="K1537" s="79"/>
      <c r="L1537" s="79"/>
    </row>
    <row r="1538" spans="2:12">
      <c r="B1538" s="79"/>
      <c r="C1538" s="79"/>
      <c r="D1538" s="79"/>
      <c r="E1538" s="79"/>
      <c r="F1538" s="79"/>
      <c r="G1538" s="79"/>
      <c r="H1538" s="79"/>
      <c r="I1538" s="79"/>
      <c r="J1538" s="79"/>
      <c r="K1538" s="79"/>
      <c r="L1538" s="79"/>
    </row>
    <row r="1539" spans="2:12">
      <c r="B1539" s="79"/>
      <c r="C1539" s="79"/>
      <c r="D1539" s="79"/>
      <c r="E1539" s="79"/>
      <c r="F1539" s="79"/>
      <c r="G1539" s="79"/>
      <c r="H1539" s="79"/>
      <c r="I1539" s="79"/>
      <c r="J1539" s="79"/>
      <c r="K1539" s="79"/>
      <c r="L1539" s="79"/>
    </row>
    <row r="1540" spans="2:12">
      <c r="B1540" s="79"/>
      <c r="C1540" s="79"/>
      <c r="D1540" s="79"/>
      <c r="E1540" s="79"/>
      <c r="F1540" s="79"/>
      <c r="G1540" s="79"/>
      <c r="H1540" s="79"/>
      <c r="I1540" s="79"/>
      <c r="J1540" s="79"/>
      <c r="K1540" s="79"/>
      <c r="L1540" s="79"/>
    </row>
    <row r="1541" spans="2:12">
      <c r="B1541" s="79"/>
      <c r="C1541" s="79"/>
      <c r="D1541" s="79"/>
      <c r="E1541" s="79"/>
      <c r="F1541" s="79"/>
      <c r="G1541" s="79"/>
      <c r="H1541" s="79"/>
      <c r="I1541" s="79"/>
      <c r="J1541" s="79"/>
      <c r="K1541" s="79"/>
      <c r="L1541" s="79"/>
    </row>
    <row r="1542" spans="2:12">
      <c r="B1542" s="79"/>
      <c r="C1542" s="79"/>
      <c r="D1542" s="79"/>
      <c r="E1542" s="79"/>
      <c r="F1542" s="79"/>
      <c r="G1542" s="79"/>
      <c r="H1542" s="79"/>
      <c r="I1542" s="79"/>
      <c r="J1542" s="79"/>
      <c r="K1542" s="79"/>
      <c r="L1542" s="79"/>
    </row>
    <row r="1543" spans="2:12">
      <c r="B1543" s="79"/>
      <c r="C1543" s="79"/>
      <c r="D1543" s="79"/>
      <c r="E1543" s="79"/>
      <c r="F1543" s="79"/>
      <c r="G1543" s="79"/>
      <c r="H1543" s="79"/>
      <c r="I1543" s="79"/>
      <c r="J1543" s="79"/>
      <c r="K1543" s="79"/>
      <c r="L1543" s="79"/>
    </row>
    <row r="1544" spans="2:12">
      <c r="B1544" s="79"/>
      <c r="C1544" s="79"/>
      <c r="D1544" s="79"/>
      <c r="E1544" s="79"/>
      <c r="F1544" s="79"/>
      <c r="G1544" s="79"/>
      <c r="H1544" s="79"/>
      <c r="I1544" s="79"/>
      <c r="J1544" s="79"/>
      <c r="K1544" s="79"/>
      <c r="L1544" s="79"/>
    </row>
    <row r="1545" spans="2:12">
      <c r="B1545" s="79"/>
      <c r="C1545" s="79"/>
      <c r="D1545" s="79"/>
      <c r="E1545" s="79"/>
      <c r="F1545" s="79"/>
      <c r="G1545" s="79"/>
      <c r="H1545" s="79"/>
      <c r="I1545" s="79"/>
      <c r="J1545" s="79"/>
      <c r="K1545" s="79"/>
      <c r="L1545" s="79"/>
    </row>
    <row r="1546" spans="2:12">
      <c r="B1546" s="79"/>
      <c r="C1546" s="79"/>
      <c r="D1546" s="79"/>
      <c r="E1546" s="79"/>
      <c r="F1546" s="79"/>
      <c r="G1546" s="79"/>
      <c r="H1546" s="79"/>
      <c r="I1546" s="79"/>
      <c r="J1546" s="79"/>
      <c r="K1546" s="79"/>
      <c r="L1546" s="79"/>
    </row>
    <row r="1547" spans="2:12">
      <c r="B1547" s="79"/>
      <c r="C1547" s="79"/>
      <c r="D1547" s="79"/>
      <c r="E1547" s="79"/>
      <c r="F1547" s="79"/>
      <c r="G1547" s="79"/>
      <c r="H1547" s="79"/>
      <c r="I1547" s="79"/>
      <c r="J1547" s="79"/>
      <c r="K1547" s="79"/>
      <c r="L1547" s="79"/>
    </row>
    <row r="1548" spans="2:12">
      <c r="B1548" s="79"/>
      <c r="C1548" s="79"/>
      <c r="D1548" s="79"/>
      <c r="E1548" s="79"/>
      <c r="F1548" s="79"/>
      <c r="G1548" s="79"/>
      <c r="H1548" s="79"/>
      <c r="I1548" s="79"/>
      <c r="J1548" s="79"/>
      <c r="K1548" s="79"/>
      <c r="L1548" s="79"/>
    </row>
    <row r="1549" spans="2:12">
      <c r="B1549" s="79"/>
      <c r="C1549" s="79"/>
      <c r="D1549" s="79"/>
      <c r="E1549" s="79"/>
      <c r="F1549" s="79"/>
      <c r="G1549" s="79"/>
      <c r="H1549" s="79"/>
      <c r="I1549" s="79"/>
      <c r="J1549" s="79"/>
      <c r="K1549" s="79"/>
      <c r="L1549" s="79"/>
    </row>
    <row r="1550" spans="2:12">
      <c r="B1550" s="79"/>
      <c r="C1550" s="79"/>
      <c r="D1550" s="79"/>
      <c r="E1550" s="79"/>
      <c r="F1550" s="79"/>
      <c r="G1550" s="79"/>
      <c r="H1550" s="79"/>
      <c r="I1550" s="79"/>
      <c r="J1550" s="79"/>
      <c r="K1550" s="79"/>
      <c r="L1550" s="79"/>
    </row>
    <row r="1551" spans="2:12">
      <c r="B1551" s="79"/>
      <c r="C1551" s="79"/>
      <c r="D1551" s="79"/>
      <c r="E1551" s="79"/>
      <c r="F1551" s="79"/>
      <c r="G1551" s="79"/>
      <c r="H1551" s="79"/>
      <c r="I1551" s="79"/>
      <c r="J1551" s="79"/>
      <c r="K1551" s="79"/>
      <c r="L1551" s="79"/>
    </row>
    <row r="1552" spans="2:12">
      <c r="B1552" s="79"/>
      <c r="C1552" s="79"/>
      <c r="D1552" s="79"/>
      <c r="E1552" s="79"/>
      <c r="F1552" s="79"/>
      <c r="G1552" s="79"/>
      <c r="H1552" s="79"/>
      <c r="I1552" s="79"/>
      <c r="J1552" s="79"/>
      <c r="K1552" s="79"/>
      <c r="L1552" s="79"/>
    </row>
    <row r="1553" spans="2:12">
      <c r="B1553" s="79"/>
      <c r="C1553" s="79"/>
      <c r="D1553" s="79"/>
      <c r="E1553" s="79"/>
      <c r="F1553" s="79"/>
      <c r="G1553" s="79"/>
      <c r="H1553" s="79"/>
      <c r="I1553" s="79"/>
      <c r="J1553" s="79"/>
      <c r="K1553" s="79"/>
      <c r="L1553" s="79"/>
    </row>
    <row r="1554" spans="2:12">
      <c r="B1554" s="79"/>
      <c r="C1554" s="79"/>
      <c r="D1554" s="79"/>
      <c r="E1554" s="79"/>
      <c r="F1554" s="79"/>
      <c r="G1554" s="79"/>
      <c r="H1554" s="79"/>
      <c r="I1554" s="79"/>
      <c r="J1554" s="79"/>
      <c r="K1554" s="79"/>
      <c r="L1554" s="79"/>
    </row>
    <row r="1555" spans="2:12">
      <c r="B1555" s="79"/>
      <c r="C1555" s="79"/>
      <c r="D1555" s="79"/>
      <c r="E1555" s="79"/>
      <c r="F1555" s="79"/>
      <c r="G1555" s="79"/>
      <c r="H1555" s="79"/>
      <c r="I1555" s="79"/>
      <c r="J1555" s="79"/>
      <c r="K1555" s="79"/>
      <c r="L1555" s="79"/>
    </row>
    <row r="1556" spans="2:12">
      <c r="B1556" s="79"/>
      <c r="C1556" s="79"/>
      <c r="D1556" s="79"/>
      <c r="E1556" s="79"/>
      <c r="F1556" s="79"/>
      <c r="G1556" s="79"/>
      <c r="H1556" s="79"/>
      <c r="I1556" s="79"/>
      <c r="J1556" s="79"/>
      <c r="K1556" s="79"/>
      <c r="L1556" s="79"/>
    </row>
    <row r="1557" spans="2:12">
      <c r="B1557" s="79"/>
      <c r="C1557" s="79"/>
      <c r="D1557" s="79"/>
      <c r="E1557" s="79"/>
      <c r="F1557" s="79"/>
      <c r="G1557" s="79"/>
      <c r="H1557" s="79"/>
      <c r="I1557" s="79"/>
      <c r="J1557" s="79"/>
      <c r="K1557" s="79"/>
      <c r="L1557" s="79"/>
    </row>
    <row r="1558" spans="2:12">
      <c r="B1558" s="79"/>
      <c r="C1558" s="79"/>
      <c r="D1558" s="79"/>
      <c r="E1558" s="79"/>
      <c r="F1558" s="79"/>
      <c r="G1558" s="79"/>
      <c r="H1558" s="79"/>
      <c r="I1558" s="79"/>
      <c r="J1558" s="79"/>
      <c r="K1558" s="79"/>
      <c r="L1558" s="79"/>
    </row>
    <row r="1559" spans="2:12">
      <c r="B1559" s="79"/>
      <c r="C1559" s="79"/>
      <c r="D1559" s="79"/>
      <c r="E1559" s="79"/>
      <c r="F1559" s="79"/>
      <c r="G1559" s="79"/>
      <c r="H1559" s="79"/>
      <c r="I1559" s="79"/>
      <c r="J1559" s="79"/>
      <c r="K1559" s="79"/>
      <c r="L1559" s="79"/>
    </row>
    <row r="1560" spans="2:12">
      <c r="B1560" s="79"/>
      <c r="C1560" s="79"/>
      <c r="D1560" s="79"/>
      <c r="E1560" s="79"/>
      <c r="F1560" s="79"/>
      <c r="G1560" s="79"/>
      <c r="H1560" s="79"/>
      <c r="I1560" s="79"/>
      <c r="J1560" s="79"/>
      <c r="K1560" s="79"/>
      <c r="L1560" s="79"/>
    </row>
    <row r="1561" spans="2:12">
      <c r="B1561" s="79"/>
      <c r="C1561" s="79"/>
      <c r="D1561" s="79"/>
      <c r="E1561" s="79"/>
      <c r="F1561" s="79"/>
      <c r="G1561" s="79"/>
      <c r="H1561" s="79"/>
      <c r="I1561" s="79"/>
      <c r="J1561" s="79"/>
      <c r="K1561" s="79"/>
      <c r="L1561" s="79"/>
    </row>
    <row r="1562" spans="2:12">
      <c r="B1562" s="79"/>
      <c r="C1562" s="79"/>
      <c r="D1562" s="79"/>
      <c r="E1562" s="79"/>
      <c r="F1562" s="79"/>
      <c r="G1562" s="79"/>
      <c r="H1562" s="79"/>
      <c r="I1562" s="79"/>
      <c r="J1562" s="79"/>
      <c r="K1562" s="79"/>
      <c r="L1562" s="79"/>
    </row>
    <row r="1563" spans="2:12">
      <c r="B1563" s="79"/>
      <c r="C1563" s="79"/>
      <c r="D1563" s="79"/>
      <c r="E1563" s="79"/>
      <c r="F1563" s="79"/>
      <c r="G1563" s="79"/>
      <c r="H1563" s="79"/>
      <c r="I1563" s="79"/>
      <c r="J1563" s="79"/>
      <c r="K1563" s="79"/>
      <c r="L1563" s="79"/>
    </row>
    <row r="1564" spans="2:12">
      <c r="B1564" s="79"/>
      <c r="C1564" s="79"/>
      <c r="D1564" s="79"/>
      <c r="E1564" s="79"/>
      <c r="F1564" s="79"/>
      <c r="G1564" s="79"/>
      <c r="H1564" s="79"/>
      <c r="I1564" s="79"/>
      <c r="J1564" s="79"/>
      <c r="K1564" s="79"/>
      <c r="L1564" s="79"/>
    </row>
    <row r="1565" spans="2:12">
      <c r="B1565" s="79"/>
      <c r="C1565" s="79"/>
      <c r="D1565" s="79"/>
      <c r="E1565" s="79"/>
      <c r="F1565" s="79"/>
      <c r="G1565" s="79"/>
      <c r="H1565" s="79"/>
      <c r="I1565" s="79"/>
      <c r="J1565" s="79"/>
      <c r="K1565" s="79"/>
      <c r="L1565" s="79"/>
    </row>
    <row r="1566" spans="2:12">
      <c r="B1566" s="79"/>
      <c r="C1566" s="79"/>
      <c r="D1566" s="79"/>
      <c r="E1566" s="79"/>
      <c r="F1566" s="79"/>
      <c r="G1566" s="79"/>
      <c r="H1566" s="79"/>
      <c r="I1566" s="79"/>
      <c r="J1566" s="79"/>
      <c r="K1566" s="79"/>
      <c r="L1566" s="79"/>
    </row>
    <row r="1567" spans="2:12">
      <c r="B1567" s="79"/>
      <c r="C1567" s="79"/>
      <c r="D1567" s="79"/>
      <c r="E1567" s="79"/>
      <c r="F1567" s="79"/>
      <c r="G1567" s="79"/>
      <c r="H1567" s="79"/>
      <c r="I1567" s="79"/>
      <c r="J1567" s="79"/>
      <c r="K1567" s="79"/>
      <c r="L1567" s="79"/>
    </row>
    <row r="1568" spans="2:12">
      <c r="B1568" s="79"/>
      <c r="C1568" s="79"/>
      <c r="D1568" s="79"/>
      <c r="E1568" s="79"/>
      <c r="F1568" s="79"/>
      <c r="G1568" s="79"/>
      <c r="H1568" s="79"/>
      <c r="I1568" s="79"/>
      <c r="J1568" s="79"/>
      <c r="K1568" s="79"/>
      <c r="L1568" s="79"/>
    </row>
    <row r="1569" spans="2:12">
      <c r="B1569" s="79"/>
      <c r="C1569" s="79"/>
      <c r="D1569" s="79"/>
      <c r="E1569" s="79"/>
      <c r="F1569" s="79"/>
      <c r="G1569" s="79"/>
      <c r="H1569" s="79"/>
      <c r="I1569" s="79"/>
      <c r="J1569" s="79"/>
      <c r="K1569" s="79"/>
      <c r="L1569" s="79"/>
    </row>
    <row r="1570" spans="2:12">
      <c r="B1570" s="79"/>
      <c r="C1570" s="79"/>
      <c r="D1570" s="79"/>
      <c r="E1570" s="79"/>
      <c r="F1570" s="79"/>
      <c r="G1570" s="79"/>
      <c r="H1570" s="79"/>
      <c r="I1570" s="79"/>
      <c r="J1570" s="79"/>
      <c r="K1570" s="79"/>
      <c r="L1570" s="79"/>
    </row>
    <row r="1571" spans="2:12">
      <c r="B1571" s="79"/>
      <c r="C1571" s="79"/>
      <c r="D1571" s="79"/>
      <c r="E1571" s="79"/>
      <c r="F1571" s="79"/>
      <c r="G1571" s="79"/>
      <c r="H1571" s="79"/>
      <c r="I1571" s="79"/>
      <c r="J1571" s="79"/>
      <c r="K1571" s="79"/>
      <c r="L1571" s="79"/>
    </row>
    <row r="1572" spans="2:12">
      <c r="B1572" s="79"/>
      <c r="C1572" s="79"/>
      <c r="D1572" s="79"/>
      <c r="E1572" s="79"/>
      <c r="F1572" s="79"/>
      <c r="G1572" s="79"/>
      <c r="H1572" s="79"/>
      <c r="I1572" s="79"/>
      <c r="J1572" s="79"/>
      <c r="K1572" s="79"/>
      <c r="L1572" s="79"/>
    </row>
    <row r="1573" spans="2:12">
      <c r="B1573" s="79"/>
      <c r="C1573" s="79"/>
      <c r="D1573" s="79"/>
      <c r="E1573" s="79"/>
      <c r="F1573" s="79"/>
      <c r="G1573" s="79"/>
      <c r="H1573" s="79"/>
      <c r="I1573" s="79"/>
      <c r="J1573" s="79"/>
      <c r="K1573" s="79"/>
      <c r="L1573" s="79"/>
    </row>
    <row r="1574" spans="2:12">
      <c r="B1574" s="79"/>
      <c r="C1574" s="79"/>
      <c r="D1574" s="79"/>
      <c r="E1574" s="79"/>
      <c r="F1574" s="79"/>
      <c r="G1574" s="79"/>
      <c r="H1574" s="79"/>
      <c r="I1574" s="79"/>
      <c r="J1574" s="79"/>
      <c r="K1574" s="79"/>
      <c r="L1574" s="79"/>
    </row>
    <row r="1575" spans="2:12">
      <c r="B1575" s="79"/>
      <c r="C1575" s="79"/>
      <c r="D1575" s="79"/>
      <c r="E1575" s="79"/>
      <c r="F1575" s="79"/>
      <c r="G1575" s="79"/>
      <c r="H1575" s="79"/>
      <c r="I1575" s="79"/>
      <c r="J1575" s="79"/>
      <c r="K1575" s="79"/>
      <c r="L1575" s="79"/>
    </row>
    <row r="1576" spans="2:12">
      <c r="B1576" s="79"/>
      <c r="C1576" s="79"/>
      <c r="D1576" s="79"/>
      <c r="E1576" s="79"/>
      <c r="F1576" s="79"/>
      <c r="G1576" s="79"/>
      <c r="H1576" s="79"/>
      <c r="I1576" s="79"/>
      <c r="J1576" s="79"/>
      <c r="K1576" s="79"/>
      <c r="L1576" s="79"/>
    </row>
    <row r="1577" spans="2:12">
      <c r="B1577" s="79"/>
      <c r="C1577" s="79"/>
      <c r="D1577" s="79"/>
      <c r="E1577" s="79"/>
      <c r="F1577" s="79"/>
      <c r="G1577" s="79"/>
      <c r="H1577" s="79"/>
      <c r="I1577" s="79"/>
      <c r="J1577" s="79"/>
      <c r="K1577" s="79"/>
      <c r="L1577" s="79"/>
    </row>
    <row r="1578" spans="2:12">
      <c r="B1578" s="79"/>
      <c r="C1578" s="79"/>
      <c r="D1578" s="79"/>
      <c r="E1578" s="79"/>
      <c r="F1578" s="79"/>
      <c r="G1578" s="79"/>
      <c r="H1578" s="79"/>
      <c r="I1578" s="79"/>
      <c r="J1578" s="79"/>
      <c r="K1578" s="79"/>
      <c r="L1578" s="79"/>
    </row>
    <row r="1579" spans="2:12">
      <c r="B1579" s="79"/>
      <c r="C1579" s="79"/>
      <c r="D1579" s="79"/>
      <c r="E1579" s="79"/>
      <c r="F1579" s="79"/>
      <c r="G1579" s="79"/>
      <c r="H1579" s="79"/>
      <c r="I1579" s="79"/>
      <c r="J1579" s="79"/>
      <c r="K1579" s="79"/>
      <c r="L1579" s="79"/>
    </row>
    <row r="1580" spans="2:12">
      <c r="B1580" s="79"/>
      <c r="C1580" s="79"/>
      <c r="D1580" s="79"/>
      <c r="E1580" s="79"/>
      <c r="F1580" s="79"/>
      <c r="G1580" s="79"/>
      <c r="H1580" s="79"/>
      <c r="I1580" s="79"/>
      <c r="J1580" s="79"/>
      <c r="K1580" s="79"/>
      <c r="L1580" s="79"/>
    </row>
    <row r="1581" spans="2:12">
      <c r="B1581" s="79"/>
      <c r="C1581" s="79"/>
      <c r="D1581" s="79"/>
      <c r="E1581" s="79"/>
      <c r="F1581" s="79"/>
      <c r="G1581" s="79"/>
      <c r="H1581" s="79"/>
      <c r="I1581" s="79"/>
      <c r="J1581" s="79"/>
      <c r="K1581" s="79"/>
      <c r="L1581" s="79"/>
    </row>
    <row r="1582" spans="2:12">
      <c r="B1582" s="79"/>
      <c r="C1582" s="79"/>
      <c r="D1582" s="79"/>
      <c r="E1582" s="79"/>
      <c r="F1582" s="79"/>
      <c r="G1582" s="79"/>
      <c r="H1582" s="79"/>
      <c r="I1582" s="79"/>
      <c r="J1582" s="79"/>
      <c r="K1582" s="79"/>
      <c r="L1582" s="79"/>
    </row>
    <row r="1583" spans="2:12">
      <c r="B1583" s="79"/>
      <c r="C1583" s="79"/>
      <c r="D1583" s="79"/>
      <c r="E1583" s="79"/>
      <c r="F1583" s="79"/>
      <c r="G1583" s="79"/>
      <c r="H1583" s="79"/>
      <c r="I1583" s="79"/>
      <c r="J1583" s="79"/>
      <c r="K1583" s="79"/>
      <c r="L1583" s="79"/>
    </row>
    <row r="1584" spans="2:12">
      <c r="B1584" s="79"/>
      <c r="C1584" s="79"/>
      <c r="D1584" s="79"/>
      <c r="E1584" s="79"/>
      <c r="F1584" s="79"/>
      <c r="G1584" s="79"/>
      <c r="H1584" s="79"/>
      <c r="I1584" s="79"/>
      <c r="J1584" s="79"/>
      <c r="K1584" s="79"/>
      <c r="L1584" s="79"/>
    </row>
    <row r="1585" spans="2:12">
      <c r="B1585" s="79"/>
      <c r="C1585" s="79"/>
      <c r="D1585" s="79"/>
      <c r="E1585" s="79"/>
      <c r="F1585" s="79"/>
      <c r="G1585" s="79"/>
      <c r="H1585" s="79"/>
      <c r="I1585" s="79"/>
      <c r="J1585" s="79"/>
      <c r="K1585" s="79"/>
      <c r="L1585" s="79"/>
    </row>
    <row r="1586" spans="2:12">
      <c r="B1586" s="79"/>
      <c r="C1586" s="79"/>
      <c r="D1586" s="79"/>
      <c r="E1586" s="79"/>
      <c r="F1586" s="79"/>
      <c r="G1586" s="79"/>
      <c r="H1586" s="79"/>
      <c r="I1586" s="79"/>
      <c r="J1586" s="79"/>
      <c r="K1586" s="79"/>
      <c r="L1586" s="79"/>
    </row>
    <row r="1587" spans="2:12">
      <c r="B1587" s="79"/>
      <c r="C1587" s="79"/>
      <c r="D1587" s="79"/>
      <c r="E1587" s="79"/>
      <c r="F1587" s="79"/>
      <c r="G1587" s="79"/>
      <c r="H1587" s="79"/>
      <c r="I1587" s="79"/>
      <c r="J1587" s="79"/>
      <c r="K1587" s="79"/>
      <c r="L1587" s="79"/>
    </row>
    <row r="1588" spans="2:12">
      <c r="B1588" s="79"/>
      <c r="C1588" s="79"/>
      <c r="D1588" s="79"/>
      <c r="E1588" s="79"/>
      <c r="F1588" s="79"/>
      <c r="G1588" s="79"/>
      <c r="H1588" s="79"/>
      <c r="I1588" s="79"/>
      <c r="J1588" s="79"/>
      <c r="K1588" s="79"/>
      <c r="L1588" s="79"/>
    </row>
    <row r="1589" spans="2:12">
      <c r="B1589" s="79"/>
      <c r="C1589" s="79"/>
      <c r="D1589" s="79"/>
      <c r="E1589" s="79"/>
      <c r="F1589" s="79"/>
      <c r="G1589" s="79"/>
      <c r="H1589" s="79"/>
      <c r="I1589" s="79"/>
      <c r="J1589" s="79"/>
      <c r="K1589" s="79"/>
      <c r="L1589" s="79"/>
    </row>
    <row r="1590" spans="2:12">
      <c r="B1590" s="79"/>
      <c r="C1590" s="79"/>
      <c r="D1590" s="79"/>
      <c r="E1590" s="79"/>
      <c r="F1590" s="79"/>
      <c r="G1590" s="79"/>
      <c r="H1590" s="79"/>
      <c r="I1590" s="79"/>
      <c r="J1590" s="79"/>
      <c r="K1590" s="79"/>
      <c r="L1590" s="79"/>
    </row>
    <row r="1591" spans="2:12">
      <c r="B1591" s="79"/>
      <c r="C1591" s="79"/>
      <c r="D1591" s="79"/>
      <c r="E1591" s="79"/>
      <c r="F1591" s="79"/>
      <c r="G1591" s="79"/>
      <c r="H1591" s="79"/>
      <c r="I1591" s="79"/>
      <c r="J1591" s="79"/>
      <c r="K1591" s="79"/>
      <c r="L1591" s="79"/>
    </row>
    <row r="1592" spans="2:12">
      <c r="B1592" s="79"/>
      <c r="C1592" s="79"/>
      <c r="D1592" s="79"/>
      <c r="E1592" s="79"/>
      <c r="F1592" s="79"/>
      <c r="G1592" s="79"/>
      <c r="H1592" s="79"/>
      <c r="I1592" s="79"/>
      <c r="J1592" s="79"/>
      <c r="K1592" s="79"/>
      <c r="L1592" s="79"/>
    </row>
    <row r="1593" spans="2:12">
      <c r="B1593" s="79"/>
      <c r="C1593" s="79"/>
      <c r="D1593" s="79"/>
      <c r="E1593" s="79"/>
      <c r="F1593" s="79"/>
      <c r="G1593" s="79"/>
      <c r="H1593" s="79"/>
      <c r="I1593" s="79"/>
      <c r="J1593" s="79"/>
      <c r="K1593" s="79"/>
      <c r="L1593" s="79"/>
    </row>
    <row r="1594" spans="2:12">
      <c r="B1594" s="79"/>
      <c r="C1594" s="79"/>
      <c r="D1594" s="79"/>
      <c r="E1594" s="79"/>
      <c r="F1594" s="79"/>
      <c r="G1594" s="79"/>
      <c r="H1594" s="79"/>
      <c r="I1594" s="79"/>
      <c r="J1594" s="79"/>
      <c r="K1594" s="79"/>
      <c r="L1594" s="79"/>
    </row>
    <row r="1595" spans="2:12">
      <c r="B1595" s="79"/>
      <c r="C1595" s="79"/>
      <c r="D1595" s="79"/>
      <c r="E1595" s="79"/>
      <c r="F1595" s="79"/>
      <c r="G1595" s="79"/>
      <c r="H1595" s="79"/>
      <c r="I1595" s="79"/>
      <c r="J1595" s="79"/>
      <c r="K1595" s="79"/>
      <c r="L1595" s="79"/>
    </row>
    <row r="1596" spans="2:12">
      <c r="B1596" s="79"/>
      <c r="C1596" s="79"/>
      <c r="D1596" s="79"/>
      <c r="E1596" s="79"/>
      <c r="F1596" s="79"/>
      <c r="G1596" s="79"/>
      <c r="H1596" s="79"/>
      <c r="I1596" s="79"/>
      <c r="J1596" s="79"/>
      <c r="K1596" s="79"/>
      <c r="L1596" s="79"/>
    </row>
    <row r="1597" spans="2:12">
      <c r="B1597" s="79"/>
      <c r="C1597" s="79"/>
      <c r="D1597" s="79"/>
      <c r="E1597" s="79"/>
      <c r="F1597" s="79"/>
      <c r="G1597" s="79"/>
      <c r="H1597" s="79"/>
      <c r="I1597" s="79"/>
      <c r="J1597" s="79"/>
      <c r="K1597" s="79"/>
      <c r="L1597" s="79"/>
    </row>
    <row r="1598" spans="2:12">
      <c r="B1598" s="79"/>
      <c r="C1598" s="79"/>
      <c r="D1598" s="79"/>
      <c r="E1598" s="79"/>
      <c r="F1598" s="79"/>
      <c r="G1598" s="79"/>
      <c r="H1598" s="79"/>
      <c r="I1598" s="79"/>
      <c r="J1598" s="79"/>
      <c r="K1598" s="79"/>
      <c r="L1598" s="79"/>
    </row>
    <row r="1599" spans="2:12">
      <c r="B1599" s="79"/>
      <c r="C1599" s="79"/>
      <c r="D1599" s="79"/>
      <c r="E1599" s="79"/>
      <c r="F1599" s="79"/>
      <c r="G1599" s="79"/>
      <c r="H1599" s="79"/>
      <c r="I1599" s="79"/>
      <c r="J1599" s="79"/>
      <c r="K1599" s="79"/>
      <c r="L1599" s="79"/>
    </row>
    <row r="1600" spans="2:12">
      <c r="B1600" s="79"/>
      <c r="C1600" s="79"/>
      <c r="D1600" s="79"/>
      <c r="E1600" s="79"/>
      <c r="F1600" s="79"/>
      <c r="G1600" s="79"/>
      <c r="H1600" s="79"/>
      <c r="I1600" s="79"/>
      <c r="J1600" s="79"/>
      <c r="K1600" s="79"/>
      <c r="L1600" s="79"/>
    </row>
    <row r="1601" spans="2:12">
      <c r="B1601" s="79"/>
      <c r="C1601" s="79"/>
      <c r="D1601" s="79"/>
      <c r="E1601" s="79"/>
      <c r="F1601" s="79"/>
      <c r="G1601" s="79"/>
      <c r="H1601" s="79"/>
      <c r="I1601" s="79"/>
      <c r="J1601" s="79"/>
      <c r="K1601" s="79"/>
      <c r="L1601" s="79"/>
    </row>
    <row r="1602" spans="2:12">
      <c r="B1602" s="79"/>
      <c r="C1602" s="79"/>
      <c r="D1602" s="79"/>
      <c r="E1602" s="79"/>
      <c r="F1602" s="79"/>
      <c r="G1602" s="79"/>
      <c r="H1602" s="79"/>
      <c r="I1602" s="79"/>
      <c r="J1602" s="79"/>
      <c r="K1602" s="79"/>
      <c r="L1602" s="79"/>
    </row>
    <row r="1603" spans="2:12">
      <c r="B1603" s="79"/>
      <c r="C1603" s="79"/>
      <c r="D1603" s="79"/>
      <c r="E1603" s="79"/>
      <c r="F1603" s="79"/>
      <c r="G1603" s="79"/>
      <c r="H1603" s="79"/>
      <c r="I1603" s="79"/>
      <c r="J1603" s="79"/>
      <c r="K1603" s="79"/>
      <c r="L1603" s="79"/>
    </row>
    <row r="1604" spans="2:12">
      <c r="B1604" s="79"/>
      <c r="C1604" s="79"/>
      <c r="D1604" s="79"/>
      <c r="E1604" s="79"/>
      <c r="F1604" s="79"/>
      <c r="G1604" s="79"/>
      <c r="H1604" s="79"/>
      <c r="I1604" s="79"/>
      <c r="J1604" s="79"/>
      <c r="K1604" s="79"/>
      <c r="L1604" s="79"/>
    </row>
    <row r="1605" spans="2:12">
      <c r="B1605" s="79"/>
      <c r="C1605" s="79"/>
      <c r="D1605" s="79"/>
      <c r="E1605" s="79"/>
      <c r="F1605" s="79"/>
      <c r="G1605" s="79"/>
      <c r="H1605" s="79"/>
      <c r="I1605" s="79"/>
      <c r="J1605" s="79"/>
      <c r="K1605" s="79"/>
      <c r="L1605" s="79"/>
    </row>
    <row r="1606" spans="2:12">
      <c r="B1606" s="79"/>
      <c r="C1606" s="79"/>
      <c r="D1606" s="79"/>
      <c r="E1606" s="79"/>
      <c r="F1606" s="79"/>
      <c r="G1606" s="79"/>
      <c r="H1606" s="79"/>
      <c r="I1606" s="79"/>
      <c r="J1606" s="79"/>
      <c r="K1606" s="79"/>
      <c r="L1606" s="79"/>
    </row>
    <row r="1607" spans="2:12">
      <c r="B1607" s="79"/>
      <c r="C1607" s="79"/>
      <c r="D1607" s="79"/>
      <c r="E1607" s="79"/>
      <c r="F1607" s="79"/>
      <c r="G1607" s="79"/>
      <c r="H1607" s="79"/>
      <c r="I1607" s="79"/>
      <c r="J1607" s="79"/>
      <c r="K1607" s="79"/>
      <c r="L1607" s="79"/>
    </row>
    <row r="1608" spans="2:12">
      <c r="B1608" s="79"/>
      <c r="C1608" s="79"/>
      <c r="D1608" s="79"/>
      <c r="E1608" s="79"/>
      <c r="F1608" s="79"/>
      <c r="G1608" s="79"/>
      <c r="H1608" s="79"/>
      <c r="I1608" s="79"/>
      <c r="J1608" s="79"/>
      <c r="K1608" s="79"/>
      <c r="L1608" s="79"/>
    </row>
    <row r="1609" spans="2:12">
      <c r="B1609" s="79"/>
      <c r="C1609" s="79"/>
      <c r="D1609" s="79"/>
      <c r="E1609" s="79"/>
      <c r="F1609" s="79"/>
      <c r="G1609" s="79"/>
      <c r="H1609" s="79"/>
      <c r="I1609" s="79"/>
      <c r="J1609" s="79"/>
      <c r="K1609" s="79"/>
      <c r="L1609" s="79"/>
    </row>
    <row r="1610" spans="2:12">
      <c r="B1610" s="79"/>
      <c r="C1610" s="79"/>
      <c r="D1610" s="79"/>
      <c r="E1610" s="79"/>
      <c r="F1610" s="79"/>
      <c r="G1610" s="79"/>
      <c r="H1610" s="79"/>
      <c r="I1610" s="79"/>
      <c r="J1610" s="79"/>
      <c r="K1610" s="79"/>
      <c r="L1610" s="79"/>
    </row>
    <row r="1611" spans="2:12">
      <c r="B1611" s="79"/>
      <c r="C1611" s="79"/>
      <c r="D1611" s="79"/>
      <c r="E1611" s="79"/>
      <c r="F1611" s="79"/>
      <c r="G1611" s="79"/>
      <c r="H1611" s="79"/>
      <c r="I1611" s="79"/>
      <c r="J1611" s="79"/>
      <c r="K1611" s="79"/>
      <c r="L1611" s="79"/>
    </row>
    <row r="1612" spans="2:12">
      <c r="B1612" s="79"/>
      <c r="C1612" s="79"/>
      <c r="D1612" s="79"/>
      <c r="E1612" s="79"/>
      <c r="F1612" s="79"/>
      <c r="G1612" s="79"/>
      <c r="H1612" s="79"/>
      <c r="I1612" s="79"/>
      <c r="J1612" s="79"/>
      <c r="K1612" s="79"/>
      <c r="L1612" s="79"/>
    </row>
    <row r="1613" spans="2:12">
      <c r="B1613" s="79"/>
      <c r="C1613" s="79"/>
      <c r="D1613" s="79"/>
      <c r="E1613" s="79"/>
      <c r="F1613" s="79"/>
      <c r="G1613" s="79"/>
      <c r="H1613" s="79"/>
      <c r="I1613" s="79"/>
      <c r="J1613" s="79"/>
      <c r="K1613" s="79"/>
      <c r="L1613" s="79"/>
    </row>
    <row r="1614" spans="2:12">
      <c r="B1614" s="79"/>
      <c r="C1614" s="79"/>
      <c r="D1614" s="79"/>
      <c r="E1614" s="79"/>
      <c r="F1614" s="79"/>
      <c r="G1614" s="79"/>
      <c r="H1614" s="79"/>
      <c r="I1614" s="79"/>
      <c r="J1614" s="79"/>
      <c r="K1614" s="79"/>
      <c r="L1614" s="79"/>
    </row>
    <row r="1615" spans="2:12">
      <c r="B1615" s="79"/>
      <c r="C1615" s="79"/>
      <c r="D1615" s="79"/>
      <c r="E1615" s="79"/>
      <c r="F1615" s="79"/>
      <c r="G1615" s="79"/>
      <c r="H1615" s="79"/>
      <c r="I1615" s="79"/>
      <c r="J1615" s="79"/>
      <c r="K1615" s="79"/>
      <c r="L1615" s="79"/>
    </row>
    <row r="1616" spans="2:12">
      <c r="B1616" s="79"/>
      <c r="C1616" s="79"/>
      <c r="D1616" s="79"/>
      <c r="E1616" s="79"/>
      <c r="F1616" s="79"/>
      <c r="G1616" s="79"/>
      <c r="H1616" s="79"/>
      <c r="I1616" s="79"/>
      <c r="J1616" s="79"/>
      <c r="K1616" s="79"/>
      <c r="L1616" s="79"/>
    </row>
    <row r="1617" spans="2:12">
      <c r="B1617" s="79"/>
      <c r="C1617" s="79"/>
      <c r="D1617" s="79"/>
      <c r="E1617" s="79"/>
      <c r="F1617" s="79"/>
      <c r="G1617" s="79"/>
      <c r="H1617" s="79"/>
      <c r="I1617" s="79"/>
      <c r="J1617" s="79"/>
      <c r="K1617" s="79"/>
      <c r="L1617" s="79"/>
    </row>
    <row r="1618" spans="2:12">
      <c r="B1618" s="79"/>
      <c r="C1618" s="79"/>
      <c r="D1618" s="79"/>
      <c r="E1618" s="79"/>
      <c r="F1618" s="79"/>
      <c r="G1618" s="79"/>
      <c r="H1618" s="79"/>
      <c r="I1618" s="79"/>
      <c r="J1618" s="79"/>
      <c r="K1618" s="79"/>
      <c r="L1618" s="79"/>
    </row>
    <row r="1619" spans="2:12">
      <c r="B1619" s="79"/>
      <c r="C1619" s="79"/>
      <c r="D1619" s="79"/>
      <c r="E1619" s="79"/>
      <c r="F1619" s="79"/>
      <c r="G1619" s="79"/>
      <c r="H1619" s="79"/>
      <c r="I1619" s="79"/>
      <c r="J1619" s="79"/>
      <c r="K1619" s="79"/>
      <c r="L1619" s="79"/>
    </row>
    <row r="1620" spans="2:12">
      <c r="B1620" s="79"/>
      <c r="C1620" s="79"/>
      <c r="D1620" s="79"/>
      <c r="E1620" s="79"/>
      <c r="F1620" s="79"/>
      <c r="G1620" s="79"/>
      <c r="H1620" s="79"/>
      <c r="I1620" s="79"/>
      <c r="J1620" s="79"/>
      <c r="K1620" s="79"/>
      <c r="L1620" s="79"/>
    </row>
    <row r="1621" spans="2:12">
      <c r="B1621" s="79"/>
      <c r="C1621" s="79"/>
      <c r="D1621" s="79"/>
      <c r="E1621" s="79"/>
      <c r="F1621" s="79"/>
      <c r="G1621" s="79"/>
      <c r="H1621" s="79"/>
      <c r="I1621" s="79"/>
      <c r="J1621" s="79"/>
      <c r="K1621" s="79"/>
      <c r="L1621" s="79"/>
    </row>
    <row r="1622" spans="2:12">
      <c r="B1622" s="79"/>
      <c r="C1622" s="79"/>
      <c r="D1622" s="79"/>
      <c r="E1622" s="79"/>
      <c r="F1622" s="79"/>
      <c r="G1622" s="79"/>
      <c r="H1622" s="79"/>
      <c r="I1622" s="79"/>
      <c r="J1622" s="79"/>
      <c r="K1622" s="79"/>
      <c r="L1622" s="79"/>
    </row>
    <row r="1623" spans="2:12">
      <c r="B1623" s="79"/>
      <c r="C1623" s="79"/>
      <c r="D1623" s="79"/>
      <c r="E1623" s="79"/>
      <c r="F1623" s="79"/>
      <c r="G1623" s="79"/>
      <c r="H1623" s="79"/>
      <c r="I1623" s="79"/>
      <c r="J1623" s="79"/>
      <c r="K1623" s="79"/>
      <c r="L1623" s="79"/>
    </row>
    <row r="1624" spans="2:12">
      <c r="B1624" s="79"/>
      <c r="C1624" s="79"/>
      <c r="D1624" s="79"/>
      <c r="E1624" s="79"/>
      <c r="F1624" s="79"/>
      <c r="G1624" s="79"/>
      <c r="H1624" s="79"/>
      <c r="I1624" s="79"/>
      <c r="J1624" s="79"/>
      <c r="K1624" s="79"/>
      <c r="L1624" s="79"/>
    </row>
    <row r="1625" spans="2:12">
      <c r="B1625" s="79"/>
      <c r="C1625" s="79"/>
      <c r="D1625" s="79"/>
      <c r="E1625" s="79"/>
      <c r="F1625" s="79"/>
      <c r="G1625" s="79"/>
      <c r="H1625" s="79"/>
      <c r="I1625" s="79"/>
      <c r="J1625" s="79"/>
      <c r="K1625" s="79"/>
      <c r="L1625" s="79"/>
    </row>
    <row r="1626" spans="2:12">
      <c r="B1626" s="79"/>
      <c r="C1626" s="79"/>
      <c r="D1626" s="79"/>
      <c r="E1626" s="79"/>
      <c r="F1626" s="79"/>
      <c r="G1626" s="79"/>
      <c r="H1626" s="79"/>
      <c r="I1626" s="79"/>
      <c r="J1626" s="79"/>
      <c r="K1626" s="79"/>
      <c r="L1626" s="79"/>
    </row>
    <row r="1627" spans="2:12">
      <c r="B1627" s="79"/>
      <c r="C1627" s="79"/>
      <c r="D1627" s="79"/>
      <c r="E1627" s="79"/>
      <c r="F1627" s="79"/>
      <c r="G1627" s="79"/>
      <c r="H1627" s="79"/>
      <c r="I1627" s="79"/>
      <c r="J1627" s="79"/>
      <c r="K1627" s="79"/>
      <c r="L1627" s="79"/>
    </row>
    <row r="1628" spans="2:12">
      <c r="B1628" s="79"/>
      <c r="C1628" s="79"/>
      <c r="D1628" s="79"/>
      <c r="E1628" s="79"/>
      <c r="F1628" s="79"/>
      <c r="G1628" s="79"/>
      <c r="H1628" s="79"/>
      <c r="I1628" s="79"/>
      <c r="J1628" s="79"/>
      <c r="K1628" s="79"/>
      <c r="L1628" s="79"/>
    </row>
    <row r="1629" spans="2:12">
      <c r="B1629" s="79"/>
      <c r="C1629" s="79"/>
      <c r="D1629" s="79"/>
      <c r="E1629" s="79"/>
      <c r="F1629" s="79"/>
      <c r="G1629" s="79"/>
      <c r="H1629" s="79"/>
      <c r="I1629" s="79"/>
      <c r="J1629" s="79"/>
      <c r="K1629" s="79"/>
      <c r="L1629" s="79"/>
    </row>
    <row r="1630" spans="2:12">
      <c r="B1630" s="79"/>
      <c r="C1630" s="79"/>
      <c r="D1630" s="79"/>
      <c r="E1630" s="79"/>
      <c r="F1630" s="79"/>
      <c r="G1630" s="79"/>
      <c r="H1630" s="79"/>
      <c r="I1630" s="79"/>
      <c r="J1630" s="79"/>
      <c r="K1630" s="79"/>
      <c r="L1630" s="79"/>
    </row>
    <row r="1631" spans="2:12">
      <c r="B1631" s="79"/>
      <c r="C1631" s="79"/>
      <c r="D1631" s="79"/>
      <c r="E1631" s="79"/>
      <c r="F1631" s="79"/>
      <c r="G1631" s="79"/>
      <c r="H1631" s="79"/>
      <c r="I1631" s="79"/>
      <c r="J1631" s="79"/>
      <c r="K1631" s="79"/>
      <c r="L1631" s="79"/>
    </row>
    <row r="1632" spans="2:12">
      <c r="B1632" s="79"/>
      <c r="C1632" s="79"/>
      <c r="D1632" s="79"/>
      <c r="E1632" s="79"/>
      <c r="F1632" s="79"/>
      <c r="G1632" s="79"/>
      <c r="H1632" s="79"/>
      <c r="I1632" s="79"/>
      <c r="J1632" s="79"/>
      <c r="K1632" s="79"/>
      <c r="L1632" s="79"/>
    </row>
    <row r="1633" spans="2:12">
      <c r="B1633" s="79"/>
      <c r="C1633" s="79"/>
      <c r="D1633" s="79"/>
      <c r="E1633" s="79"/>
      <c r="F1633" s="79"/>
      <c r="G1633" s="79"/>
      <c r="H1633" s="79"/>
      <c r="I1633" s="79"/>
      <c r="J1633" s="79"/>
      <c r="K1633" s="79"/>
      <c r="L1633" s="79"/>
    </row>
    <row r="1634" spans="2:12">
      <c r="B1634" s="79"/>
      <c r="C1634" s="79"/>
      <c r="D1634" s="79"/>
      <c r="E1634" s="79"/>
      <c r="F1634" s="79"/>
      <c r="G1634" s="79"/>
      <c r="H1634" s="79"/>
      <c r="I1634" s="79"/>
      <c r="J1634" s="79"/>
      <c r="K1634" s="79"/>
      <c r="L1634" s="79"/>
    </row>
    <row r="1635" spans="2:12">
      <c r="B1635" s="79"/>
      <c r="C1635" s="79"/>
      <c r="D1635" s="79"/>
      <c r="E1635" s="79"/>
      <c r="F1635" s="79"/>
      <c r="G1635" s="79"/>
      <c r="H1635" s="79"/>
      <c r="I1635" s="79"/>
      <c r="J1635" s="79"/>
      <c r="K1635" s="79"/>
      <c r="L1635" s="79"/>
    </row>
    <row r="1636" spans="2:12">
      <c r="B1636" s="79"/>
      <c r="C1636" s="79"/>
      <c r="D1636" s="79"/>
      <c r="E1636" s="79"/>
      <c r="F1636" s="79"/>
      <c r="G1636" s="79"/>
      <c r="H1636" s="79"/>
      <c r="I1636" s="79"/>
      <c r="J1636" s="79"/>
      <c r="K1636" s="79"/>
      <c r="L1636" s="79"/>
    </row>
    <row r="1637" spans="2:12">
      <c r="B1637" s="79"/>
      <c r="C1637" s="79"/>
      <c r="D1637" s="79"/>
      <c r="E1637" s="79"/>
      <c r="F1637" s="79"/>
      <c r="G1637" s="79"/>
      <c r="H1637" s="79"/>
      <c r="I1637" s="79"/>
      <c r="J1637" s="79"/>
      <c r="K1637" s="79"/>
      <c r="L1637" s="79"/>
    </row>
    <row r="1638" spans="2:12">
      <c r="B1638" s="79"/>
      <c r="C1638" s="79"/>
      <c r="D1638" s="79"/>
      <c r="E1638" s="79"/>
      <c r="F1638" s="79"/>
      <c r="G1638" s="79"/>
      <c r="H1638" s="79"/>
      <c r="I1638" s="79"/>
      <c r="J1638" s="79"/>
      <c r="K1638" s="79"/>
      <c r="L1638" s="79"/>
    </row>
    <row r="1639" spans="2:12">
      <c r="B1639" s="79"/>
      <c r="C1639" s="79"/>
      <c r="D1639" s="79"/>
      <c r="E1639" s="79"/>
      <c r="F1639" s="79"/>
      <c r="G1639" s="79"/>
      <c r="H1639" s="79"/>
      <c r="I1639" s="79"/>
      <c r="J1639" s="79"/>
      <c r="K1639" s="79"/>
      <c r="L1639" s="79"/>
    </row>
    <row r="1640" spans="2:12">
      <c r="B1640" s="79"/>
      <c r="C1640" s="79"/>
      <c r="D1640" s="79"/>
      <c r="E1640" s="79"/>
      <c r="F1640" s="79"/>
      <c r="G1640" s="79"/>
      <c r="H1640" s="79"/>
      <c r="I1640" s="79"/>
      <c r="J1640" s="79"/>
      <c r="K1640" s="79"/>
      <c r="L1640" s="79"/>
    </row>
    <row r="1641" spans="2:12">
      <c r="B1641" s="79"/>
      <c r="C1641" s="79"/>
      <c r="D1641" s="79"/>
      <c r="E1641" s="79"/>
      <c r="F1641" s="79"/>
      <c r="G1641" s="79"/>
      <c r="H1641" s="79"/>
      <c r="I1641" s="79"/>
      <c r="J1641" s="79"/>
      <c r="K1641" s="79"/>
      <c r="L1641" s="79"/>
    </row>
    <row r="1642" spans="2:12">
      <c r="B1642" s="79"/>
      <c r="C1642" s="79"/>
      <c r="D1642" s="79"/>
      <c r="E1642" s="79"/>
      <c r="F1642" s="79"/>
      <c r="G1642" s="79"/>
      <c r="H1642" s="79"/>
      <c r="I1642" s="79"/>
      <c r="J1642" s="79"/>
      <c r="K1642" s="79"/>
      <c r="L1642" s="79"/>
    </row>
    <row r="1643" spans="2:12">
      <c r="B1643" s="79"/>
      <c r="C1643" s="79"/>
      <c r="D1643" s="79"/>
      <c r="E1643" s="79"/>
      <c r="F1643" s="79"/>
      <c r="G1643" s="79"/>
      <c r="H1643" s="79"/>
      <c r="I1643" s="79"/>
      <c r="J1643" s="79"/>
      <c r="K1643" s="79"/>
      <c r="L1643" s="79"/>
    </row>
    <row r="1644" spans="2:12">
      <c r="B1644" s="79"/>
      <c r="C1644" s="79"/>
      <c r="D1644" s="79"/>
      <c r="E1644" s="79"/>
      <c r="F1644" s="79"/>
      <c r="G1644" s="79"/>
      <c r="H1644" s="79"/>
      <c r="I1644" s="79"/>
      <c r="J1644" s="79"/>
      <c r="K1644" s="79"/>
      <c r="L1644" s="79"/>
    </row>
    <row r="1645" spans="2:12">
      <c r="B1645" s="79"/>
      <c r="C1645" s="79"/>
      <c r="D1645" s="79"/>
      <c r="E1645" s="79"/>
      <c r="F1645" s="79"/>
      <c r="G1645" s="79"/>
      <c r="H1645" s="79"/>
      <c r="I1645" s="79"/>
      <c r="J1645" s="79"/>
      <c r="K1645" s="79"/>
      <c r="L1645" s="79"/>
    </row>
    <row r="1646" spans="2:12">
      <c r="B1646" s="79"/>
      <c r="C1646" s="79"/>
      <c r="D1646" s="79"/>
      <c r="E1646" s="79"/>
      <c r="F1646" s="79"/>
      <c r="G1646" s="79"/>
      <c r="H1646" s="79"/>
      <c r="I1646" s="79"/>
      <c r="J1646" s="79"/>
      <c r="K1646" s="79"/>
      <c r="L1646" s="79"/>
    </row>
    <row r="1647" spans="2:12">
      <c r="B1647" s="79"/>
      <c r="C1647" s="79"/>
      <c r="D1647" s="79"/>
      <c r="E1647" s="79"/>
      <c r="F1647" s="79"/>
      <c r="G1647" s="79"/>
      <c r="H1647" s="79"/>
      <c r="I1647" s="79"/>
      <c r="J1647" s="79"/>
      <c r="K1647" s="79"/>
      <c r="L1647" s="79"/>
    </row>
    <row r="1648" spans="2:12">
      <c r="B1648" s="79"/>
      <c r="C1648" s="79"/>
      <c r="D1648" s="79"/>
      <c r="E1648" s="79"/>
      <c r="F1648" s="79"/>
      <c r="G1648" s="79"/>
      <c r="H1648" s="79"/>
      <c r="I1648" s="79"/>
      <c r="J1648" s="79"/>
      <c r="K1648" s="79"/>
      <c r="L1648" s="79"/>
    </row>
    <row r="1649" spans="2:12">
      <c r="B1649" s="79"/>
      <c r="C1649" s="79"/>
      <c r="D1649" s="79"/>
      <c r="E1649" s="79"/>
      <c r="F1649" s="79"/>
      <c r="G1649" s="79"/>
      <c r="H1649" s="79"/>
      <c r="I1649" s="79"/>
      <c r="J1649" s="79"/>
      <c r="K1649" s="79"/>
      <c r="L1649" s="79"/>
    </row>
    <row r="1650" spans="2:12">
      <c r="B1650" s="79"/>
      <c r="C1650" s="79"/>
      <c r="D1650" s="79"/>
      <c r="E1650" s="79"/>
      <c r="F1650" s="79"/>
      <c r="G1650" s="79"/>
      <c r="H1650" s="79"/>
      <c r="I1650" s="79"/>
      <c r="J1650" s="79"/>
      <c r="K1650" s="79"/>
      <c r="L1650" s="79"/>
    </row>
    <row r="1651" spans="2:12">
      <c r="B1651" s="79"/>
      <c r="C1651" s="79"/>
      <c r="D1651" s="79"/>
      <c r="E1651" s="79"/>
      <c r="F1651" s="79"/>
      <c r="G1651" s="79"/>
      <c r="H1651" s="79"/>
      <c r="I1651" s="79"/>
      <c r="J1651" s="79"/>
      <c r="K1651" s="79"/>
      <c r="L1651" s="79"/>
    </row>
    <row r="1652" spans="2:12">
      <c r="B1652" s="79"/>
      <c r="C1652" s="79"/>
      <c r="D1652" s="79"/>
      <c r="E1652" s="79"/>
      <c r="F1652" s="79"/>
      <c r="G1652" s="79"/>
      <c r="H1652" s="79"/>
      <c r="I1652" s="79"/>
      <c r="J1652" s="79"/>
      <c r="K1652" s="79"/>
      <c r="L1652" s="79"/>
    </row>
    <row r="1653" spans="2:12">
      <c r="B1653" s="79"/>
      <c r="C1653" s="79"/>
      <c r="D1653" s="79"/>
      <c r="E1653" s="79"/>
      <c r="F1653" s="79"/>
      <c r="G1653" s="79"/>
      <c r="H1653" s="79"/>
      <c r="I1653" s="79"/>
      <c r="J1653" s="79"/>
      <c r="K1653" s="79"/>
      <c r="L1653" s="79"/>
    </row>
    <row r="1654" spans="2:12">
      <c r="B1654" s="79"/>
      <c r="C1654" s="79"/>
      <c r="D1654" s="79"/>
      <c r="E1654" s="79"/>
      <c r="F1654" s="79"/>
      <c r="G1654" s="79"/>
      <c r="H1654" s="79"/>
      <c r="I1654" s="79"/>
      <c r="J1654" s="79"/>
      <c r="K1654" s="79"/>
      <c r="L1654" s="79"/>
    </row>
    <row r="1655" spans="2:12">
      <c r="B1655" s="79"/>
      <c r="C1655" s="79"/>
      <c r="D1655" s="79"/>
      <c r="E1655" s="79"/>
      <c r="F1655" s="79"/>
      <c r="G1655" s="79"/>
      <c r="H1655" s="79"/>
      <c r="I1655" s="79"/>
      <c r="J1655" s="79"/>
      <c r="K1655" s="79"/>
      <c r="L1655" s="79"/>
    </row>
    <row r="1656" spans="2:12">
      <c r="B1656" s="79"/>
      <c r="C1656" s="79"/>
      <c r="D1656" s="79"/>
      <c r="E1656" s="79"/>
      <c r="F1656" s="79"/>
      <c r="G1656" s="79"/>
      <c r="H1656" s="79"/>
      <c r="I1656" s="79"/>
      <c r="J1656" s="79"/>
      <c r="K1656" s="79"/>
      <c r="L1656" s="79"/>
    </row>
    <row r="1657" spans="2:12">
      <c r="B1657" s="79"/>
      <c r="C1657" s="79"/>
      <c r="D1657" s="79"/>
      <c r="E1657" s="79"/>
      <c r="F1657" s="79"/>
      <c r="G1657" s="79"/>
      <c r="H1657" s="79"/>
      <c r="I1657" s="79"/>
      <c r="J1657" s="79"/>
      <c r="K1657" s="79"/>
      <c r="L1657" s="79"/>
    </row>
    <row r="1658" spans="2:12">
      <c r="B1658" s="79"/>
      <c r="C1658" s="79"/>
      <c r="D1658" s="79"/>
      <c r="E1658" s="79"/>
      <c r="F1658" s="79"/>
      <c r="G1658" s="79"/>
      <c r="H1658" s="79"/>
      <c r="I1658" s="79"/>
      <c r="J1658" s="79"/>
      <c r="K1658" s="79"/>
      <c r="L1658" s="79"/>
    </row>
    <row r="1659" spans="2:12">
      <c r="B1659" s="79"/>
      <c r="C1659" s="79"/>
      <c r="D1659" s="79"/>
      <c r="E1659" s="79"/>
      <c r="F1659" s="79"/>
      <c r="G1659" s="79"/>
      <c r="H1659" s="79"/>
      <c r="I1659" s="79"/>
      <c r="J1659" s="79"/>
      <c r="K1659" s="79"/>
      <c r="L1659" s="79"/>
    </row>
    <row r="1660" spans="2:12">
      <c r="B1660" s="79"/>
      <c r="C1660" s="79"/>
      <c r="D1660" s="79"/>
      <c r="E1660" s="79"/>
      <c r="F1660" s="79"/>
      <c r="G1660" s="79"/>
      <c r="H1660" s="79"/>
      <c r="I1660" s="79"/>
      <c r="J1660" s="79"/>
      <c r="K1660" s="79"/>
      <c r="L1660" s="79"/>
    </row>
    <row r="1661" spans="2:12">
      <c r="B1661" s="79"/>
      <c r="C1661" s="79"/>
      <c r="D1661" s="79"/>
      <c r="E1661" s="79"/>
      <c r="F1661" s="79"/>
      <c r="G1661" s="79"/>
      <c r="H1661" s="79"/>
      <c r="I1661" s="79"/>
      <c r="J1661" s="79"/>
      <c r="K1661" s="79"/>
      <c r="L1661" s="79"/>
    </row>
    <row r="1662" spans="2:12">
      <c r="B1662" s="79"/>
      <c r="C1662" s="79"/>
      <c r="D1662" s="79"/>
      <c r="E1662" s="79"/>
      <c r="F1662" s="79"/>
      <c r="G1662" s="79"/>
      <c r="H1662" s="79"/>
      <c r="I1662" s="79"/>
      <c r="J1662" s="79"/>
      <c r="K1662" s="79"/>
      <c r="L1662" s="79"/>
    </row>
    <row r="1663" spans="2:12">
      <c r="B1663" s="79"/>
      <c r="C1663" s="79"/>
      <c r="D1663" s="79"/>
      <c r="E1663" s="79"/>
      <c r="F1663" s="79"/>
      <c r="G1663" s="79"/>
      <c r="H1663" s="79"/>
      <c r="I1663" s="79"/>
      <c r="J1663" s="79"/>
      <c r="K1663" s="79"/>
      <c r="L1663" s="79"/>
    </row>
    <row r="1664" spans="2:12">
      <c r="B1664" s="79"/>
      <c r="C1664" s="79"/>
      <c r="D1664" s="79"/>
      <c r="E1664" s="79"/>
      <c r="F1664" s="79"/>
      <c r="G1664" s="79"/>
      <c r="H1664" s="79"/>
      <c r="I1664" s="79"/>
      <c r="J1664" s="79"/>
      <c r="K1664" s="79"/>
      <c r="L1664" s="79"/>
    </row>
    <row r="1665" spans="2:12">
      <c r="B1665" s="79"/>
      <c r="C1665" s="79"/>
      <c r="D1665" s="79"/>
      <c r="E1665" s="79"/>
      <c r="F1665" s="79"/>
      <c r="G1665" s="79"/>
      <c r="H1665" s="79"/>
      <c r="I1665" s="79"/>
      <c r="J1665" s="79"/>
      <c r="K1665" s="79"/>
      <c r="L1665" s="79"/>
    </row>
    <row r="1666" spans="2:12">
      <c r="B1666" s="79"/>
      <c r="C1666" s="79"/>
      <c r="D1666" s="79"/>
      <c r="E1666" s="79"/>
      <c r="F1666" s="79"/>
      <c r="G1666" s="79"/>
      <c r="H1666" s="79"/>
      <c r="I1666" s="79"/>
      <c r="J1666" s="79"/>
      <c r="K1666" s="79"/>
      <c r="L1666" s="79"/>
    </row>
    <row r="1667" spans="2:12">
      <c r="B1667" s="79"/>
      <c r="C1667" s="79"/>
      <c r="D1667" s="79"/>
      <c r="E1667" s="79"/>
      <c r="F1667" s="79"/>
      <c r="G1667" s="79"/>
      <c r="H1667" s="79"/>
      <c r="I1667" s="79"/>
      <c r="J1667" s="79"/>
      <c r="K1667" s="79"/>
      <c r="L1667" s="79"/>
    </row>
    <row r="1668" spans="2:12">
      <c r="B1668" s="79"/>
      <c r="C1668" s="79"/>
      <c r="D1668" s="79"/>
      <c r="E1668" s="79"/>
      <c r="F1668" s="79"/>
      <c r="G1668" s="79"/>
      <c r="H1668" s="79"/>
      <c r="I1668" s="79"/>
      <c r="J1668" s="79"/>
      <c r="K1668" s="79"/>
      <c r="L1668" s="79"/>
    </row>
    <row r="1669" spans="2:12">
      <c r="B1669" s="79"/>
      <c r="C1669" s="79"/>
      <c r="D1669" s="79"/>
      <c r="E1669" s="79"/>
      <c r="F1669" s="79"/>
      <c r="G1669" s="79"/>
      <c r="H1669" s="79"/>
      <c r="I1669" s="79"/>
      <c r="J1669" s="79"/>
      <c r="K1669" s="79"/>
      <c r="L1669" s="79"/>
    </row>
    <row r="1670" spans="2:12">
      <c r="B1670" s="79"/>
      <c r="C1670" s="79"/>
      <c r="D1670" s="79"/>
      <c r="E1670" s="79"/>
      <c r="F1670" s="79"/>
      <c r="G1670" s="79"/>
      <c r="H1670" s="79"/>
      <c r="I1670" s="79"/>
      <c r="J1670" s="79"/>
      <c r="K1670" s="79"/>
      <c r="L1670" s="79"/>
    </row>
    <row r="1671" spans="2:12">
      <c r="B1671" s="79"/>
      <c r="C1671" s="79"/>
      <c r="D1671" s="79"/>
      <c r="E1671" s="79"/>
      <c r="F1671" s="79"/>
      <c r="G1671" s="79"/>
      <c r="H1671" s="79"/>
      <c r="I1671" s="79"/>
      <c r="J1671" s="79"/>
      <c r="K1671" s="79"/>
      <c r="L1671" s="79"/>
    </row>
    <row r="1672" spans="2:12">
      <c r="B1672" s="79"/>
      <c r="C1672" s="79"/>
      <c r="D1672" s="79"/>
      <c r="E1672" s="79"/>
      <c r="F1672" s="79"/>
      <c r="G1672" s="79"/>
      <c r="H1672" s="79"/>
      <c r="I1672" s="79"/>
      <c r="J1672" s="79"/>
      <c r="K1672" s="79"/>
      <c r="L1672" s="79"/>
    </row>
    <row r="1673" spans="2:12">
      <c r="B1673" s="79"/>
      <c r="C1673" s="79"/>
      <c r="D1673" s="79"/>
      <c r="E1673" s="79"/>
      <c r="F1673" s="79"/>
      <c r="G1673" s="79"/>
      <c r="H1673" s="79"/>
      <c r="I1673" s="79"/>
      <c r="J1673" s="79"/>
      <c r="K1673" s="79"/>
      <c r="L1673" s="79"/>
    </row>
    <row r="1674" spans="2:12">
      <c r="B1674" s="79"/>
      <c r="C1674" s="79"/>
      <c r="D1674" s="79"/>
      <c r="E1674" s="79"/>
      <c r="F1674" s="79"/>
      <c r="G1674" s="79"/>
      <c r="H1674" s="79"/>
      <c r="I1674" s="79"/>
      <c r="J1674" s="79"/>
      <c r="K1674" s="79"/>
      <c r="L1674" s="79"/>
    </row>
    <row r="1675" spans="2:12">
      <c r="B1675" s="79"/>
      <c r="C1675" s="79"/>
      <c r="D1675" s="79"/>
      <c r="E1675" s="79"/>
      <c r="F1675" s="79"/>
      <c r="G1675" s="79"/>
      <c r="H1675" s="79"/>
      <c r="I1675" s="79"/>
      <c r="J1675" s="79"/>
      <c r="K1675" s="79"/>
      <c r="L1675" s="79"/>
    </row>
    <row r="1676" spans="2:12">
      <c r="B1676" s="79"/>
      <c r="C1676" s="79"/>
      <c r="D1676" s="79"/>
      <c r="E1676" s="79"/>
      <c r="F1676" s="79"/>
      <c r="G1676" s="79"/>
      <c r="H1676" s="79"/>
      <c r="I1676" s="79"/>
      <c r="J1676" s="79"/>
      <c r="K1676" s="79"/>
      <c r="L1676" s="79"/>
    </row>
    <row r="1677" spans="2:12">
      <c r="B1677" s="79"/>
      <c r="C1677" s="79"/>
      <c r="D1677" s="79"/>
      <c r="E1677" s="79"/>
      <c r="F1677" s="79"/>
      <c r="G1677" s="79"/>
      <c r="H1677" s="79"/>
      <c r="I1677" s="79"/>
      <c r="J1677" s="79"/>
      <c r="K1677" s="79"/>
      <c r="L1677" s="79"/>
    </row>
    <row r="1678" spans="2:12">
      <c r="B1678" s="79"/>
      <c r="C1678" s="79"/>
      <c r="D1678" s="79"/>
      <c r="E1678" s="79"/>
      <c r="F1678" s="79"/>
      <c r="G1678" s="79"/>
      <c r="H1678" s="79"/>
      <c r="I1678" s="79"/>
      <c r="J1678" s="79"/>
      <c r="K1678" s="79"/>
      <c r="L1678" s="79"/>
    </row>
    <row r="1679" spans="2:12">
      <c r="B1679" s="79"/>
      <c r="C1679" s="79"/>
      <c r="D1679" s="79"/>
      <c r="E1679" s="79"/>
      <c r="F1679" s="79"/>
      <c r="G1679" s="79"/>
      <c r="H1679" s="79"/>
      <c r="I1679" s="79"/>
      <c r="J1679" s="79"/>
      <c r="K1679" s="79"/>
      <c r="L1679" s="79"/>
    </row>
    <row r="1680" spans="2:12">
      <c r="B1680" s="79"/>
      <c r="C1680" s="79"/>
      <c r="D1680" s="79"/>
      <c r="E1680" s="79"/>
      <c r="F1680" s="79"/>
      <c r="G1680" s="79"/>
      <c r="H1680" s="79"/>
      <c r="I1680" s="79"/>
      <c r="J1680" s="79"/>
      <c r="K1680" s="79"/>
      <c r="L1680" s="79"/>
    </row>
    <row r="1681" spans="2:12">
      <c r="B1681" s="79"/>
      <c r="C1681" s="79"/>
      <c r="D1681" s="79"/>
      <c r="E1681" s="79"/>
      <c r="F1681" s="79"/>
      <c r="G1681" s="79"/>
      <c r="H1681" s="79"/>
      <c r="I1681" s="79"/>
      <c r="J1681" s="79"/>
      <c r="K1681" s="79"/>
      <c r="L1681" s="79"/>
    </row>
    <row r="1682" spans="2:12">
      <c r="B1682" s="79"/>
      <c r="C1682" s="79"/>
      <c r="D1682" s="79"/>
      <c r="E1682" s="79"/>
      <c r="F1682" s="79"/>
      <c r="G1682" s="79"/>
      <c r="H1682" s="79"/>
      <c r="I1682" s="79"/>
      <c r="J1682" s="79"/>
      <c r="K1682" s="79"/>
      <c r="L1682" s="79"/>
    </row>
    <row r="1683" spans="2:12">
      <c r="B1683" s="79"/>
      <c r="C1683" s="79"/>
      <c r="D1683" s="79"/>
      <c r="E1683" s="79"/>
      <c r="F1683" s="79"/>
      <c r="G1683" s="79"/>
      <c r="H1683" s="79"/>
      <c r="I1683" s="79"/>
      <c r="J1683" s="79"/>
      <c r="K1683" s="79"/>
      <c r="L1683" s="79"/>
    </row>
    <row r="1684" spans="2:12">
      <c r="B1684" s="79"/>
      <c r="C1684" s="79"/>
      <c r="D1684" s="79"/>
      <c r="E1684" s="79"/>
      <c r="F1684" s="79"/>
      <c r="G1684" s="79"/>
      <c r="H1684" s="79"/>
      <c r="I1684" s="79"/>
      <c r="J1684" s="79"/>
      <c r="K1684" s="79"/>
      <c r="L1684" s="79"/>
    </row>
    <row r="1685" spans="2:12">
      <c r="B1685" s="79"/>
      <c r="C1685" s="79"/>
      <c r="D1685" s="79"/>
      <c r="E1685" s="79"/>
      <c r="F1685" s="79"/>
      <c r="G1685" s="79"/>
      <c r="H1685" s="79"/>
      <c r="I1685" s="79"/>
      <c r="J1685" s="79"/>
      <c r="K1685" s="79"/>
      <c r="L1685" s="79"/>
    </row>
    <row r="1686" spans="2:12">
      <c r="B1686" s="79"/>
      <c r="C1686" s="79"/>
      <c r="D1686" s="79"/>
      <c r="E1686" s="79"/>
      <c r="F1686" s="79"/>
      <c r="G1686" s="79"/>
      <c r="H1686" s="79"/>
      <c r="I1686" s="79"/>
      <c r="J1686" s="79"/>
      <c r="K1686" s="79"/>
      <c r="L1686" s="79"/>
    </row>
    <row r="1687" spans="2:12">
      <c r="B1687" s="79"/>
      <c r="C1687" s="79"/>
      <c r="D1687" s="79"/>
      <c r="E1687" s="79"/>
      <c r="F1687" s="79"/>
      <c r="G1687" s="79"/>
      <c r="H1687" s="79"/>
      <c r="I1687" s="79"/>
      <c r="J1687" s="79"/>
      <c r="K1687" s="79"/>
      <c r="L1687" s="79"/>
    </row>
    <row r="1688" spans="2:12">
      <c r="B1688" s="79"/>
      <c r="C1688" s="79"/>
      <c r="D1688" s="79"/>
      <c r="E1688" s="79"/>
      <c r="F1688" s="79"/>
      <c r="G1688" s="79"/>
      <c r="H1688" s="79"/>
      <c r="I1688" s="79"/>
      <c r="J1688" s="79"/>
      <c r="K1688" s="79"/>
      <c r="L1688" s="79"/>
    </row>
    <row r="1689" spans="2:12">
      <c r="B1689" s="79"/>
      <c r="C1689" s="79"/>
      <c r="D1689" s="79"/>
      <c r="E1689" s="79"/>
      <c r="F1689" s="79"/>
      <c r="G1689" s="79"/>
      <c r="H1689" s="79"/>
      <c r="I1689" s="79"/>
      <c r="J1689" s="79"/>
      <c r="K1689" s="79"/>
      <c r="L1689" s="79"/>
    </row>
    <row r="1690" spans="2:12">
      <c r="B1690" s="79"/>
      <c r="C1690" s="79"/>
      <c r="D1690" s="79"/>
      <c r="E1690" s="79"/>
      <c r="F1690" s="79"/>
      <c r="G1690" s="79"/>
      <c r="H1690" s="79"/>
      <c r="I1690" s="79"/>
      <c r="J1690" s="79"/>
      <c r="K1690" s="79"/>
      <c r="L1690" s="79"/>
    </row>
    <row r="1691" spans="2:12">
      <c r="B1691" s="79"/>
      <c r="C1691" s="79"/>
      <c r="D1691" s="79"/>
      <c r="E1691" s="79"/>
      <c r="F1691" s="79"/>
      <c r="G1691" s="79"/>
      <c r="H1691" s="79"/>
      <c r="I1691" s="79"/>
      <c r="J1691" s="79"/>
      <c r="K1691" s="79"/>
      <c r="L1691" s="79"/>
    </row>
    <row r="1692" spans="2:12">
      <c r="B1692" s="79"/>
      <c r="C1692" s="79"/>
      <c r="D1692" s="79"/>
      <c r="E1692" s="79"/>
      <c r="F1692" s="79"/>
      <c r="G1692" s="79"/>
      <c r="H1692" s="79"/>
      <c r="I1692" s="79"/>
      <c r="J1692" s="79"/>
      <c r="K1692" s="79"/>
      <c r="L1692" s="79"/>
    </row>
    <row r="1693" spans="2:12">
      <c r="B1693" s="79"/>
      <c r="C1693" s="79"/>
      <c r="D1693" s="79"/>
      <c r="E1693" s="79"/>
      <c r="F1693" s="79"/>
      <c r="G1693" s="79"/>
      <c r="H1693" s="79"/>
      <c r="I1693" s="79"/>
      <c r="J1693" s="79"/>
      <c r="K1693" s="79"/>
      <c r="L1693" s="79"/>
    </row>
    <row r="1694" spans="2:12">
      <c r="B1694" s="79"/>
      <c r="C1694" s="79"/>
      <c r="D1694" s="79"/>
      <c r="E1694" s="79"/>
      <c r="F1694" s="79"/>
      <c r="G1694" s="79"/>
      <c r="H1694" s="79"/>
      <c r="I1694" s="79"/>
      <c r="J1694" s="79"/>
      <c r="K1694" s="79"/>
      <c r="L1694" s="79"/>
    </row>
    <row r="1695" spans="2:12">
      <c r="B1695" s="79"/>
      <c r="C1695" s="79"/>
      <c r="D1695" s="79"/>
      <c r="E1695" s="79"/>
      <c r="F1695" s="79"/>
      <c r="G1695" s="79"/>
      <c r="H1695" s="79"/>
      <c r="I1695" s="79"/>
      <c r="J1695" s="79"/>
      <c r="K1695" s="79"/>
      <c r="L1695" s="79"/>
    </row>
    <row r="1696" spans="2:12">
      <c r="B1696" s="79"/>
      <c r="C1696" s="79"/>
      <c r="D1696" s="79"/>
      <c r="E1696" s="79"/>
      <c r="F1696" s="79"/>
      <c r="G1696" s="79"/>
      <c r="H1696" s="79"/>
      <c r="I1696" s="79"/>
      <c r="J1696" s="79"/>
      <c r="K1696" s="79"/>
      <c r="L1696" s="79"/>
    </row>
    <row r="1697" spans="2:12">
      <c r="B1697" s="79"/>
      <c r="C1697" s="79"/>
      <c r="D1697" s="79"/>
      <c r="E1697" s="79"/>
      <c r="F1697" s="79"/>
      <c r="G1697" s="79"/>
      <c r="H1697" s="79"/>
      <c r="I1697" s="79"/>
      <c r="J1697" s="79"/>
      <c r="K1697" s="79"/>
      <c r="L1697" s="79"/>
    </row>
    <row r="1698" spans="2:12">
      <c r="B1698" s="79"/>
      <c r="C1698" s="79"/>
      <c r="D1698" s="79"/>
      <c r="E1698" s="79"/>
      <c r="F1698" s="79"/>
      <c r="G1698" s="79"/>
      <c r="H1698" s="79"/>
      <c r="I1698" s="79"/>
      <c r="J1698" s="79"/>
      <c r="K1698" s="79"/>
      <c r="L1698" s="79"/>
    </row>
    <row r="1699" spans="2:12">
      <c r="B1699" s="79"/>
      <c r="C1699" s="79"/>
      <c r="D1699" s="79"/>
      <c r="E1699" s="79"/>
      <c r="F1699" s="79"/>
      <c r="G1699" s="79"/>
      <c r="H1699" s="79"/>
      <c r="I1699" s="79"/>
      <c r="J1699" s="79"/>
      <c r="K1699" s="79"/>
      <c r="L1699" s="79"/>
    </row>
    <row r="1700" spans="2:12">
      <c r="B1700" s="79"/>
      <c r="C1700" s="79"/>
      <c r="D1700" s="79"/>
      <c r="E1700" s="79"/>
      <c r="F1700" s="79"/>
      <c r="G1700" s="79"/>
      <c r="H1700" s="79"/>
      <c r="I1700" s="79"/>
      <c r="J1700" s="79"/>
      <c r="K1700" s="79"/>
      <c r="L1700" s="79"/>
    </row>
    <row r="1701" spans="2:12">
      <c r="B1701" s="79"/>
      <c r="C1701" s="79"/>
      <c r="D1701" s="79"/>
      <c r="E1701" s="79"/>
      <c r="F1701" s="79"/>
      <c r="G1701" s="79"/>
      <c r="H1701" s="79"/>
      <c r="I1701" s="79"/>
      <c r="J1701" s="79"/>
      <c r="K1701" s="79"/>
      <c r="L1701" s="79"/>
    </row>
    <row r="1702" spans="2:12">
      <c r="B1702" s="79"/>
      <c r="C1702" s="79"/>
      <c r="D1702" s="79"/>
      <c r="E1702" s="79"/>
      <c r="F1702" s="79"/>
      <c r="G1702" s="79"/>
      <c r="H1702" s="79"/>
      <c r="I1702" s="79"/>
      <c r="J1702" s="79"/>
      <c r="K1702" s="79"/>
      <c r="L1702" s="79"/>
    </row>
    <row r="1703" spans="2:12">
      <c r="B1703" s="79"/>
      <c r="C1703" s="79"/>
      <c r="D1703" s="79"/>
      <c r="E1703" s="79"/>
      <c r="F1703" s="79"/>
      <c r="G1703" s="79"/>
      <c r="H1703" s="79"/>
      <c r="I1703" s="79"/>
      <c r="J1703" s="79"/>
      <c r="K1703" s="79"/>
      <c r="L1703" s="79"/>
    </row>
    <row r="1704" spans="2:12">
      <c r="B1704" s="79"/>
      <c r="C1704" s="79"/>
      <c r="D1704" s="79"/>
      <c r="E1704" s="79"/>
      <c r="F1704" s="79"/>
      <c r="G1704" s="79"/>
      <c r="H1704" s="79"/>
      <c r="I1704" s="79"/>
      <c r="J1704" s="79"/>
      <c r="K1704" s="79"/>
      <c r="L1704" s="79"/>
    </row>
    <row r="1705" spans="2:12">
      <c r="B1705" s="79"/>
      <c r="C1705" s="79"/>
      <c r="D1705" s="79"/>
      <c r="E1705" s="79"/>
      <c r="F1705" s="79"/>
      <c r="G1705" s="79"/>
      <c r="H1705" s="79"/>
      <c r="I1705" s="79"/>
      <c r="J1705" s="79"/>
      <c r="K1705" s="79"/>
      <c r="L1705" s="79"/>
    </row>
    <row r="1706" spans="2:12">
      <c r="B1706" s="79"/>
      <c r="C1706" s="79"/>
      <c r="D1706" s="79"/>
      <c r="E1706" s="79"/>
      <c r="F1706" s="79"/>
      <c r="G1706" s="79"/>
      <c r="H1706" s="79"/>
      <c r="I1706" s="79"/>
      <c r="J1706" s="79"/>
      <c r="K1706" s="79"/>
      <c r="L1706" s="79"/>
    </row>
    <row r="1707" spans="2:12">
      <c r="B1707" s="79"/>
      <c r="C1707" s="79"/>
      <c r="D1707" s="79"/>
      <c r="E1707" s="79"/>
      <c r="F1707" s="79"/>
      <c r="G1707" s="79"/>
      <c r="H1707" s="79"/>
      <c r="I1707" s="79"/>
      <c r="J1707" s="79"/>
      <c r="K1707" s="79"/>
      <c r="L1707" s="79"/>
    </row>
    <row r="1708" spans="2:12">
      <c r="B1708" s="79"/>
      <c r="C1708" s="79"/>
      <c r="D1708" s="79"/>
      <c r="E1708" s="79"/>
      <c r="F1708" s="79"/>
      <c r="G1708" s="79"/>
      <c r="H1708" s="79"/>
      <c r="I1708" s="79"/>
      <c r="J1708" s="79"/>
      <c r="K1708" s="79"/>
      <c r="L1708" s="79"/>
    </row>
    <row r="1709" spans="2:12">
      <c r="B1709" s="79"/>
      <c r="C1709" s="79"/>
      <c r="D1709" s="79"/>
      <c r="E1709" s="79"/>
      <c r="F1709" s="79"/>
      <c r="G1709" s="79"/>
      <c r="H1709" s="79"/>
      <c r="I1709" s="79"/>
      <c r="J1709" s="79"/>
      <c r="K1709" s="79"/>
      <c r="L1709" s="79"/>
    </row>
    <row r="1710" spans="2:12">
      <c r="B1710" s="79"/>
      <c r="C1710" s="79"/>
      <c r="D1710" s="79"/>
      <c r="E1710" s="79"/>
      <c r="F1710" s="79"/>
      <c r="G1710" s="79"/>
      <c r="H1710" s="79"/>
      <c r="I1710" s="79"/>
      <c r="J1710" s="79"/>
      <c r="K1710" s="79"/>
      <c r="L1710" s="79"/>
    </row>
    <row r="1711" spans="2:12">
      <c r="B1711" s="79"/>
      <c r="C1711" s="79"/>
      <c r="D1711" s="79"/>
      <c r="E1711" s="79"/>
      <c r="F1711" s="79"/>
      <c r="G1711" s="79"/>
      <c r="H1711" s="79"/>
      <c r="I1711" s="79"/>
      <c r="J1711" s="79"/>
      <c r="K1711" s="79"/>
      <c r="L1711" s="79"/>
    </row>
    <row r="1712" spans="2:12">
      <c r="B1712" s="79"/>
      <c r="C1712" s="79"/>
      <c r="D1712" s="79"/>
      <c r="E1712" s="79"/>
      <c r="F1712" s="79"/>
      <c r="G1712" s="79"/>
      <c r="H1712" s="79"/>
      <c r="I1712" s="79"/>
      <c r="J1712" s="79"/>
      <c r="K1712" s="79"/>
      <c r="L1712" s="79"/>
    </row>
    <row r="1713" spans="2:12">
      <c r="B1713" s="79"/>
      <c r="C1713" s="79"/>
      <c r="D1713" s="79"/>
      <c r="E1713" s="79"/>
      <c r="F1713" s="79"/>
      <c r="G1713" s="79"/>
      <c r="H1713" s="79"/>
      <c r="I1713" s="79"/>
      <c r="J1713" s="79"/>
      <c r="K1713" s="79"/>
      <c r="L1713" s="79"/>
    </row>
    <row r="1714" spans="2:12">
      <c r="B1714" s="79"/>
      <c r="C1714" s="79"/>
      <c r="D1714" s="79"/>
      <c r="E1714" s="79"/>
      <c r="F1714" s="79"/>
      <c r="G1714" s="79"/>
      <c r="H1714" s="79"/>
      <c r="I1714" s="79"/>
      <c r="J1714" s="79"/>
      <c r="K1714" s="79"/>
      <c r="L1714" s="79"/>
    </row>
    <row r="1715" spans="2:12">
      <c r="B1715" s="79"/>
      <c r="C1715" s="79"/>
      <c r="D1715" s="79"/>
      <c r="E1715" s="79"/>
      <c r="F1715" s="79"/>
      <c r="G1715" s="79"/>
      <c r="H1715" s="79"/>
      <c r="I1715" s="79"/>
      <c r="J1715" s="79"/>
      <c r="K1715" s="79"/>
      <c r="L1715" s="79"/>
    </row>
    <row r="1716" spans="2:12">
      <c r="B1716" s="79"/>
      <c r="C1716" s="79"/>
      <c r="D1716" s="79"/>
      <c r="E1716" s="79"/>
      <c r="F1716" s="79"/>
      <c r="G1716" s="79"/>
      <c r="H1716" s="79"/>
      <c r="I1716" s="79"/>
      <c r="J1716" s="79"/>
      <c r="K1716" s="79"/>
      <c r="L1716" s="79"/>
    </row>
    <row r="1717" spans="2:12">
      <c r="B1717" s="79"/>
      <c r="C1717" s="79"/>
      <c r="D1717" s="79"/>
      <c r="E1717" s="79"/>
      <c r="F1717" s="79"/>
      <c r="G1717" s="79"/>
      <c r="H1717" s="79"/>
      <c r="I1717" s="79"/>
      <c r="J1717" s="79"/>
      <c r="K1717" s="79"/>
      <c r="L1717" s="79"/>
    </row>
    <row r="1718" spans="2:12">
      <c r="B1718" s="79"/>
      <c r="C1718" s="79"/>
      <c r="D1718" s="79"/>
      <c r="E1718" s="79"/>
      <c r="F1718" s="79"/>
      <c r="G1718" s="79"/>
      <c r="H1718" s="79"/>
      <c r="I1718" s="79"/>
      <c r="J1718" s="79"/>
      <c r="K1718" s="79"/>
      <c r="L1718" s="79"/>
    </row>
    <row r="1719" spans="2:12">
      <c r="B1719" s="79"/>
      <c r="C1719" s="79"/>
      <c r="D1719" s="79"/>
      <c r="E1719" s="79"/>
      <c r="F1719" s="79"/>
      <c r="G1719" s="79"/>
      <c r="H1719" s="79"/>
      <c r="I1719" s="79"/>
      <c r="J1719" s="79"/>
      <c r="K1719" s="79"/>
      <c r="L1719" s="79"/>
    </row>
    <row r="1720" spans="2:12">
      <c r="B1720" s="79"/>
      <c r="C1720" s="79"/>
      <c r="D1720" s="79"/>
      <c r="E1720" s="79"/>
      <c r="F1720" s="79"/>
      <c r="G1720" s="79"/>
      <c r="H1720" s="79"/>
      <c r="I1720" s="79"/>
      <c r="J1720" s="79"/>
      <c r="K1720" s="79"/>
      <c r="L1720" s="79"/>
    </row>
    <row r="1721" spans="2:12">
      <c r="B1721" s="79"/>
      <c r="C1721" s="79"/>
      <c r="D1721" s="79"/>
      <c r="E1721" s="79"/>
      <c r="F1721" s="79"/>
      <c r="G1721" s="79"/>
      <c r="H1721" s="79"/>
      <c r="I1721" s="79"/>
      <c r="J1721" s="79"/>
      <c r="K1721" s="79"/>
      <c r="L1721" s="79"/>
    </row>
    <row r="1722" spans="2:12">
      <c r="B1722" s="79"/>
      <c r="C1722" s="79"/>
      <c r="D1722" s="79"/>
      <c r="E1722" s="79"/>
      <c r="F1722" s="79"/>
      <c r="G1722" s="79"/>
      <c r="H1722" s="79"/>
      <c r="I1722" s="79"/>
      <c r="J1722" s="79"/>
      <c r="K1722" s="79"/>
      <c r="L1722" s="79"/>
    </row>
    <row r="1723" spans="2:12">
      <c r="B1723" s="79"/>
      <c r="C1723" s="79"/>
      <c r="D1723" s="79"/>
      <c r="E1723" s="79"/>
      <c r="F1723" s="79"/>
      <c r="G1723" s="79"/>
      <c r="H1723" s="79"/>
      <c r="I1723" s="79"/>
      <c r="J1723" s="79"/>
      <c r="K1723" s="79"/>
      <c r="L1723" s="79"/>
    </row>
    <row r="1724" spans="2:12">
      <c r="B1724" s="79"/>
      <c r="C1724" s="79"/>
      <c r="D1724" s="79"/>
      <c r="E1724" s="79"/>
      <c r="F1724" s="79"/>
      <c r="G1724" s="79"/>
      <c r="H1724" s="79"/>
      <c r="I1724" s="79"/>
      <c r="J1724" s="79"/>
      <c r="K1724" s="79"/>
      <c r="L1724" s="79"/>
    </row>
    <row r="1725" spans="2:12">
      <c r="B1725" s="79"/>
      <c r="C1725" s="79"/>
      <c r="D1725" s="79"/>
      <c r="E1725" s="79"/>
      <c r="F1725" s="79"/>
      <c r="G1725" s="79"/>
      <c r="H1725" s="79"/>
      <c r="I1725" s="79"/>
      <c r="J1725" s="79"/>
      <c r="K1725" s="79"/>
      <c r="L1725" s="79"/>
    </row>
    <row r="1726" spans="2:12">
      <c r="B1726" s="79"/>
      <c r="C1726" s="79"/>
      <c r="D1726" s="79"/>
      <c r="E1726" s="79"/>
      <c r="F1726" s="79"/>
      <c r="G1726" s="79"/>
      <c r="H1726" s="79"/>
      <c r="I1726" s="79"/>
      <c r="J1726" s="79"/>
      <c r="K1726" s="79"/>
      <c r="L1726" s="79"/>
    </row>
    <row r="1727" spans="2:12">
      <c r="B1727" s="79"/>
      <c r="C1727" s="79"/>
      <c r="D1727" s="79"/>
      <c r="E1727" s="79"/>
      <c r="F1727" s="79"/>
      <c r="G1727" s="79"/>
      <c r="H1727" s="79"/>
      <c r="I1727" s="79"/>
      <c r="J1727" s="79"/>
      <c r="K1727" s="79"/>
      <c r="L1727" s="79"/>
    </row>
    <row r="1728" spans="2:12">
      <c r="B1728" s="79"/>
      <c r="C1728" s="79"/>
      <c r="D1728" s="79"/>
      <c r="E1728" s="79"/>
      <c r="F1728" s="79"/>
      <c r="G1728" s="79"/>
      <c r="H1728" s="79"/>
      <c r="I1728" s="79"/>
      <c r="J1728" s="79"/>
      <c r="K1728" s="79"/>
      <c r="L1728" s="79"/>
    </row>
    <row r="1729" spans="2:12">
      <c r="B1729" s="79"/>
      <c r="C1729" s="79"/>
      <c r="D1729" s="79"/>
      <c r="E1729" s="79"/>
      <c r="F1729" s="79"/>
      <c r="G1729" s="79"/>
      <c r="H1729" s="79"/>
      <c r="I1729" s="79"/>
      <c r="J1729" s="79"/>
      <c r="K1729" s="79"/>
      <c r="L1729" s="79"/>
    </row>
    <row r="1730" spans="2:12">
      <c r="B1730" s="79"/>
      <c r="C1730" s="79"/>
      <c r="D1730" s="79"/>
      <c r="E1730" s="79"/>
      <c r="F1730" s="79"/>
      <c r="G1730" s="79"/>
      <c r="H1730" s="79"/>
      <c r="I1730" s="79"/>
      <c r="J1730" s="79"/>
      <c r="K1730" s="79"/>
      <c r="L1730" s="79"/>
    </row>
    <row r="1731" spans="2:12">
      <c r="B1731" s="79"/>
      <c r="C1731" s="79"/>
      <c r="D1731" s="79"/>
      <c r="E1731" s="79"/>
      <c r="F1731" s="79"/>
      <c r="G1731" s="79"/>
      <c r="H1731" s="79"/>
      <c r="I1731" s="79"/>
      <c r="J1731" s="79"/>
      <c r="K1731" s="79"/>
      <c r="L1731" s="79"/>
    </row>
    <row r="1732" spans="2:12">
      <c r="B1732" s="79"/>
      <c r="C1732" s="79"/>
      <c r="D1732" s="79"/>
      <c r="E1732" s="79"/>
      <c r="F1732" s="79"/>
      <c r="G1732" s="79"/>
      <c r="H1732" s="79"/>
      <c r="I1732" s="79"/>
      <c r="J1732" s="79"/>
      <c r="K1732" s="79"/>
      <c r="L1732" s="79"/>
    </row>
    <row r="1733" spans="2:12">
      <c r="B1733" s="79"/>
      <c r="C1733" s="79"/>
      <c r="D1733" s="79"/>
      <c r="E1733" s="79"/>
      <c r="F1733" s="79"/>
      <c r="G1733" s="79"/>
      <c r="H1733" s="79"/>
      <c r="I1733" s="79"/>
      <c r="J1733" s="79"/>
      <c r="K1733" s="79"/>
      <c r="L1733" s="79"/>
    </row>
    <row r="1734" spans="2:12">
      <c r="B1734" s="79"/>
      <c r="C1734" s="79"/>
      <c r="D1734" s="79"/>
      <c r="E1734" s="79"/>
      <c r="F1734" s="79"/>
      <c r="G1734" s="79"/>
      <c r="H1734" s="79"/>
      <c r="I1734" s="79"/>
      <c r="J1734" s="79"/>
      <c r="K1734" s="79"/>
      <c r="L1734" s="79"/>
    </row>
    <row r="1735" spans="2:12">
      <c r="B1735" s="79"/>
      <c r="C1735" s="79"/>
      <c r="D1735" s="79"/>
      <c r="E1735" s="79"/>
      <c r="F1735" s="79"/>
      <c r="G1735" s="79"/>
      <c r="H1735" s="79"/>
      <c r="I1735" s="79"/>
      <c r="J1735" s="79"/>
      <c r="K1735" s="79"/>
      <c r="L1735" s="79"/>
    </row>
    <row r="1736" spans="2:12">
      <c r="B1736" s="79"/>
      <c r="C1736" s="79"/>
      <c r="D1736" s="79"/>
      <c r="E1736" s="79"/>
      <c r="F1736" s="79"/>
      <c r="G1736" s="79"/>
      <c r="H1736" s="79"/>
      <c r="I1736" s="79"/>
      <c r="J1736" s="79"/>
      <c r="K1736" s="79"/>
      <c r="L1736" s="79"/>
    </row>
    <row r="1737" spans="2:12">
      <c r="B1737" s="79"/>
      <c r="C1737" s="79"/>
      <c r="D1737" s="79"/>
      <c r="E1737" s="79"/>
      <c r="F1737" s="79"/>
      <c r="G1737" s="79"/>
      <c r="H1737" s="79"/>
      <c r="I1737" s="79"/>
      <c r="J1737" s="79"/>
      <c r="K1737" s="79"/>
      <c r="L1737" s="79"/>
    </row>
    <row r="1738" spans="2:12">
      <c r="B1738" s="79"/>
      <c r="C1738" s="79"/>
      <c r="D1738" s="79"/>
      <c r="E1738" s="79"/>
      <c r="F1738" s="79"/>
      <c r="G1738" s="79"/>
      <c r="H1738" s="79"/>
      <c r="I1738" s="79"/>
      <c r="J1738" s="79"/>
      <c r="K1738" s="79"/>
      <c r="L1738" s="79"/>
    </row>
    <row r="1739" spans="2:12">
      <c r="B1739" s="79"/>
      <c r="C1739" s="79"/>
      <c r="D1739" s="79"/>
      <c r="E1739" s="79"/>
      <c r="F1739" s="79"/>
      <c r="G1739" s="79"/>
      <c r="H1739" s="79"/>
      <c r="I1739" s="79"/>
      <c r="J1739" s="79"/>
      <c r="K1739" s="79"/>
      <c r="L1739" s="79"/>
    </row>
    <row r="1740" spans="2:12">
      <c r="B1740" s="79"/>
      <c r="C1740" s="79"/>
      <c r="D1740" s="79"/>
      <c r="E1740" s="79"/>
      <c r="F1740" s="79"/>
      <c r="G1740" s="79"/>
      <c r="H1740" s="79"/>
      <c r="I1740" s="79"/>
      <c r="J1740" s="79"/>
      <c r="K1740" s="79"/>
      <c r="L1740" s="79"/>
    </row>
    <row r="1741" spans="2:12">
      <c r="B1741" s="79"/>
      <c r="C1741" s="79"/>
      <c r="D1741" s="79"/>
      <c r="E1741" s="79"/>
      <c r="F1741" s="79"/>
      <c r="G1741" s="79"/>
      <c r="H1741" s="79"/>
      <c r="I1741" s="79"/>
      <c r="J1741" s="79"/>
      <c r="K1741" s="79"/>
      <c r="L1741" s="79"/>
    </row>
    <row r="1742" spans="2:12">
      <c r="B1742" s="79"/>
      <c r="C1742" s="79"/>
      <c r="D1742" s="79"/>
      <c r="E1742" s="79"/>
      <c r="F1742" s="79"/>
      <c r="G1742" s="79"/>
      <c r="H1742" s="79"/>
      <c r="I1742" s="79"/>
      <c r="J1742" s="79"/>
      <c r="K1742" s="79"/>
      <c r="L1742" s="79"/>
    </row>
    <row r="1743" spans="2:12">
      <c r="B1743" s="79"/>
      <c r="C1743" s="79"/>
      <c r="D1743" s="79"/>
      <c r="E1743" s="79"/>
      <c r="F1743" s="79"/>
      <c r="G1743" s="79"/>
      <c r="H1743" s="79"/>
      <c r="I1743" s="79"/>
      <c r="J1743" s="79"/>
      <c r="K1743" s="79"/>
      <c r="L1743" s="79"/>
    </row>
    <row r="1744" spans="2:12">
      <c r="B1744" s="79"/>
      <c r="C1744" s="79"/>
      <c r="D1744" s="79"/>
      <c r="E1744" s="79"/>
      <c r="F1744" s="79"/>
      <c r="G1744" s="79"/>
      <c r="H1744" s="79"/>
      <c r="I1744" s="79"/>
      <c r="J1744" s="79"/>
      <c r="K1744" s="79"/>
      <c r="L1744" s="79"/>
    </row>
    <row r="1745" spans="2:12">
      <c r="B1745" s="79"/>
      <c r="C1745" s="79"/>
      <c r="D1745" s="79"/>
      <c r="E1745" s="79"/>
      <c r="F1745" s="79"/>
      <c r="G1745" s="79"/>
      <c r="H1745" s="79"/>
      <c r="I1745" s="79"/>
      <c r="J1745" s="79"/>
      <c r="K1745" s="79"/>
      <c r="L1745" s="79"/>
    </row>
    <row r="1746" spans="2:12">
      <c r="B1746" s="79"/>
      <c r="C1746" s="79"/>
      <c r="D1746" s="79"/>
      <c r="E1746" s="79"/>
      <c r="F1746" s="79"/>
      <c r="G1746" s="79"/>
      <c r="H1746" s="79"/>
      <c r="I1746" s="79"/>
      <c r="J1746" s="79"/>
      <c r="K1746" s="79"/>
      <c r="L1746" s="79"/>
    </row>
    <row r="1747" spans="2:12">
      <c r="B1747" s="79"/>
      <c r="C1747" s="79"/>
      <c r="D1747" s="79"/>
      <c r="E1747" s="79"/>
      <c r="F1747" s="79"/>
      <c r="G1747" s="79"/>
      <c r="H1747" s="79"/>
      <c r="I1747" s="79"/>
      <c r="J1747" s="79"/>
      <c r="K1747" s="79"/>
      <c r="L1747" s="79"/>
    </row>
    <row r="1748" spans="2:12">
      <c r="B1748" s="79"/>
      <c r="C1748" s="79"/>
      <c r="D1748" s="79"/>
      <c r="E1748" s="79"/>
      <c r="F1748" s="79"/>
      <c r="G1748" s="79"/>
      <c r="H1748" s="79"/>
      <c r="I1748" s="79"/>
      <c r="J1748" s="79"/>
      <c r="K1748" s="79"/>
      <c r="L1748" s="79"/>
    </row>
    <row r="1749" spans="2:12">
      <c r="B1749" s="79"/>
      <c r="C1749" s="79"/>
      <c r="D1749" s="79"/>
      <c r="E1749" s="79"/>
      <c r="F1749" s="79"/>
      <c r="G1749" s="79"/>
      <c r="H1749" s="79"/>
      <c r="I1749" s="79"/>
      <c r="J1749" s="79"/>
      <c r="K1749" s="79"/>
      <c r="L1749" s="79"/>
    </row>
    <row r="1750" spans="2:12">
      <c r="B1750" s="79"/>
      <c r="C1750" s="79"/>
      <c r="D1750" s="79"/>
      <c r="E1750" s="79"/>
      <c r="F1750" s="79"/>
      <c r="G1750" s="79"/>
      <c r="H1750" s="79"/>
      <c r="I1750" s="79"/>
      <c r="J1750" s="79"/>
      <c r="K1750" s="79"/>
      <c r="L1750" s="79"/>
    </row>
    <row r="1751" spans="2:12">
      <c r="B1751" s="79"/>
      <c r="C1751" s="79"/>
      <c r="D1751" s="79"/>
      <c r="E1751" s="79"/>
      <c r="F1751" s="79"/>
      <c r="G1751" s="79"/>
      <c r="H1751" s="79"/>
      <c r="I1751" s="79"/>
      <c r="J1751" s="79"/>
      <c r="K1751" s="79"/>
      <c r="L1751" s="79"/>
    </row>
    <row r="1752" spans="2:12">
      <c r="B1752" s="79"/>
      <c r="C1752" s="79"/>
      <c r="D1752" s="79"/>
      <c r="E1752" s="79"/>
      <c r="F1752" s="79"/>
      <c r="G1752" s="79"/>
      <c r="H1752" s="79"/>
      <c r="I1752" s="79"/>
      <c r="J1752" s="79"/>
      <c r="K1752" s="79"/>
      <c r="L1752" s="79"/>
    </row>
    <row r="1753" spans="2:12">
      <c r="B1753" s="79"/>
      <c r="C1753" s="79"/>
      <c r="D1753" s="79"/>
      <c r="E1753" s="79"/>
      <c r="F1753" s="79"/>
      <c r="G1753" s="79"/>
      <c r="H1753" s="79"/>
      <c r="I1753" s="79"/>
      <c r="J1753" s="79"/>
      <c r="K1753" s="79"/>
      <c r="L1753" s="79"/>
    </row>
    <row r="1754" spans="2:12">
      <c r="B1754" s="79"/>
      <c r="C1754" s="79"/>
      <c r="D1754" s="79"/>
      <c r="E1754" s="79"/>
      <c r="F1754" s="79"/>
      <c r="G1754" s="79"/>
      <c r="H1754" s="79"/>
      <c r="I1754" s="79"/>
      <c r="J1754" s="79"/>
      <c r="K1754" s="79"/>
      <c r="L1754" s="79"/>
    </row>
    <row r="1755" spans="2:12">
      <c r="B1755" s="79"/>
      <c r="C1755" s="79"/>
      <c r="D1755" s="79"/>
      <c r="E1755" s="79"/>
      <c r="F1755" s="79"/>
      <c r="G1755" s="79"/>
      <c r="H1755" s="79"/>
      <c r="I1755" s="79"/>
      <c r="J1755" s="79"/>
      <c r="K1755" s="79"/>
      <c r="L1755" s="79"/>
    </row>
    <row r="1756" spans="2:12">
      <c r="B1756" s="79"/>
      <c r="C1756" s="79"/>
      <c r="D1756" s="79"/>
      <c r="E1756" s="79"/>
      <c r="F1756" s="79"/>
      <c r="G1756" s="79"/>
      <c r="H1756" s="79"/>
      <c r="I1756" s="79"/>
      <c r="J1756" s="79"/>
      <c r="K1756" s="79"/>
      <c r="L1756" s="79"/>
    </row>
    <row r="1757" spans="2:12">
      <c r="B1757" s="79"/>
      <c r="C1757" s="79"/>
      <c r="D1757" s="79"/>
      <c r="E1757" s="79"/>
      <c r="F1757" s="79"/>
      <c r="G1757" s="79"/>
      <c r="H1757" s="79"/>
      <c r="I1757" s="79"/>
      <c r="J1757" s="79"/>
      <c r="K1757" s="79"/>
      <c r="L1757" s="79"/>
    </row>
    <row r="1758" spans="2:12">
      <c r="B1758" s="79"/>
      <c r="C1758" s="79"/>
      <c r="D1758" s="79"/>
      <c r="E1758" s="79"/>
      <c r="F1758" s="79"/>
      <c r="G1758" s="79"/>
      <c r="H1758" s="79"/>
      <c r="I1758" s="79"/>
      <c r="J1758" s="79"/>
      <c r="K1758" s="79"/>
      <c r="L1758" s="79"/>
    </row>
    <row r="1759" spans="2:12">
      <c r="B1759" s="79"/>
      <c r="C1759" s="79"/>
      <c r="D1759" s="79"/>
      <c r="E1759" s="79"/>
      <c r="F1759" s="79"/>
      <c r="G1759" s="79"/>
      <c r="H1759" s="79"/>
      <c r="I1759" s="79"/>
      <c r="J1759" s="79"/>
      <c r="K1759" s="79"/>
      <c r="L1759" s="79"/>
    </row>
    <row r="1760" spans="2:12">
      <c r="B1760" s="79"/>
      <c r="C1760" s="79"/>
      <c r="D1760" s="79"/>
      <c r="E1760" s="79"/>
      <c r="F1760" s="79"/>
      <c r="G1760" s="79"/>
      <c r="H1760" s="79"/>
      <c r="I1760" s="79"/>
      <c r="J1760" s="79"/>
      <c r="K1760" s="79"/>
      <c r="L1760" s="79"/>
    </row>
    <row r="1761" spans="2:12">
      <c r="B1761" s="79"/>
      <c r="C1761" s="79"/>
      <c r="D1761" s="79"/>
      <c r="E1761" s="79"/>
      <c r="F1761" s="79"/>
      <c r="G1761" s="79"/>
      <c r="H1761" s="79"/>
      <c r="I1761" s="79"/>
      <c r="J1761" s="79"/>
      <c r="K1761" s="79"/>
      <c r="L1761" s="79"/>
    </row>
    <row r="1762" spans="2:12">
      <c r="B1762" s="79"/>
      <c r="C1762" s="79"/>
      <c r="D1762" s="79"/>
      <c r="E1762" s="79"/>
      <c r="F1762" s="79"/>
      <c r="G1762" s="79"/>
      <c r="H1762" s="79"/>
      <c r="I1762" s="79"/>
      <c r="J1762" s="79"/>
      <c r="K1762" s="79"/>
      <c r="L1762" s="79"/>
    </row>
    <row r="1763" spans="2:12">
      <c r="B1763" s="79"/>
      <c r="C1763" s="79"/>
      <c r="D1763" s="79"/>
      <c r="E1763" s="79"/>
      <c r="F1763" s="79"/>
      <c r="G1763" s="79"/>
      <c r="H1763" s="79"/>
      <c r="I1763" s="79"/>
      <c r="J1763" s="79"/>
      <c r="K1763" s="79"/>
      <c r="L1763" s="79"/>
    </row>
    <row r="1764" spans="2:12">
      <c r="B1764" s="79"/>
      <c r="C1764" s="79"/>
      <c r="D1764" s="79"/>
      <c r="E1764" s="79"/>
      <c r="F1764" s="79"/>
      <c r="G1764" s="79"/>
      <c r="H1764" s="79"/>
      <c r="I1764" s="79"/>
      <c r="J1764" s="79"/>
      <c r="K1764" s="79"/>
      <c r="L1764" s="79"/>
    </row>
    <row r="1765" spans="2:12">
      <c r="B1765" s="79"/>
      <c r="C1765" s="79"/>
      <c r="D1765" s="79"/>
      <c r="E1765" s="79"/>
      <c r="F1765" s="79"/>
      <c r="G1765" s="79"/>
      <c r="H1765" s="79"/>
      <c r="I1765" s="79"/>
      <c r="J1765" s="79"/>
      <c r="K1765" s="79"/>
      <c r="L1765" s="79"/>
    </row>
    <row r="1766" spans="2:12">
      <c r="B1766" s="79"/>
      <c r="C1766" s="79"/>
      <c r="D1766" s="79"/>
      <c r="E1766" s="79"/>
      <c r="F1766" s="79"/>
      <c r="G1766" s="79"/>
      <c r="H1766" s="79"/>
      <c r="I1766" s="79"/>
      <c r="J1766" s="79"/>
      <c r="K1766" s="79"/>
      <c r="L1766" s="79"/>
    </row>
    <row r="1767" spans="2:12">
      <c r="B1767" s="79"/>
      <c r="C1767" s="79"/>
      <c r="D1767" s="79"/>
      <c r="E1767" s="79"/>
      <c r="F1767" s="79"/>
      <c r="G1767" s="79"/>
      <c r="H1767" s="79"/>
      <c r="I1767" s="79"/>
      <c r="J1767" s="79"/>
      <c r="K1767" s="79"/>
      <c r="L1767" s="79"/>
    </row>
    <row r="1768" spans="2:12">
      <c r="B1768" s="79"/>
      <c r="C1768" s="79"/>
      <c r="D1768" s="79"/>
      <c r="E1768" s="79"/>
      <c r="F1768" s="79"/>
      <c r="G1768" s="79"/>
      <c r="H1768" s="79"/>
      <c r="I1768" s="79"/>
      <c r="J1768" s="79"/>
      <c r="K1768" s="79"/>
      <c r="L1768" s="79"/>
    </row>
    <row r="1769" spans="2:12">
      <c r="B1769" s="79"/>
      <c r="C1769" s="79"/>
      <c r="D1769" s="79"/>
      <c r="E1769" s="79"/>
      <c r="F1769" s="79"/>
      <c r="G1769" s="79"/>
      <c r="H1769" s="79"/>
      <c r="I1769" s="79"/>
      <c r="J1769" s="79"/>
      <c r="K1769" s="79"/>
      <c r="L1769" s="79"/>
    </row>
    <row r="1770" spans="2:12">
      <c r="B1770" s="79"/>
      <c r="C1770" s="79"/>
      <c r="D1770" s="79"/>
      <c r="E1770" s="79"/>
      <c r="F1770" s="79"/>
      <c r="G1770" s="79"/>
      <c r="H1770" s="79"/>
      <c r="I1770" s="79"/>
      <c r="J1770" s="79"/>
      <c r="K1770" s="79"/>
      <c r="L1770" s="79"/>
    </row>
    <row r="1771" spans="2:12">
      <c r="B1771" s="79"/>
      <c r="C1771" s="79"/>
      <c r="D1771" s="79"/>
      <c r="E1771" s="79"/>
      <c r="F1771" s="79"/>
      <c r="G1771" s="79"/>
      <c r="H1771" s="79"/>
      <c r="I1771" s="79"/>
      <c r="J1771" s="79"/>
      <c r="K1771" s="79"/>
      <c r="L1771" s="79"/>
    </row>
    <row r="1772" spans="2:12">
      <c r="B1772" s="79"/>
      <c r="C1772" s="79"/>
      <c r="D1772" s="79"/>
      <c r="E1772" s="79"/>
      <c r="F1772" s="79"/>
      <c r="G1772" s="79"/>
      <c r="H1772" s="79"/>
      <c r="I1772" s="79"/>
      <c r="J1772" s="79"/>
      <c r="K1772" s="79"/>
      <c r="L1772" s="79"/>
    </row>
    <row r="1773" spans="2:12">
      <c r="B1773" s="79"/>
      <c r="C1773" s="79"/>
      <c r="D1773" s="79"/>
      <c r="E1773" s="79"/>
      <c r="F1773" s="79"/>
      <c r="G1773" s="79"/>
      <c r="H1773" s="79"/>
      <c r="I1773" s="79"/>
      <c r="J1773" s="79"/>
      <c r="K1773" s="79"/>
      <c r="L1773" s="79"/>
    </row>
    <row r="1774" spans="2:12">
      <c r="B1774" s="79"/>
      <c r="C1774" s="79"/>
      <c r="D1774" s="79"/>
      <c r="E1774" s="79"/>
      <c r="F1774" s="79"/>
      <c r="G1774" s="79"/>
      <c r="H1774" s="79"/>
      <c r="I1774" s="79"/>
      <c r="J1774" s="79"/>
      <c r="K1774" s="79"/>
      <c r="L1774" s="79"/>
    </row>
    <row r="1775" spans="2:12">
      <c r="B1775" s="79"/>
      <c r="C1775" s="79"/>
      <c r="D1775" s="79"/>
      <c r="E1775" s="79"/>
      <c r="F1775" s="79"/>
      <c r="G1775" s="79"/>
      <c r="H1775" s="79"/>
      <c r="I1775" s="79"/>
      <c r="J1775" s="79"/>
      <c r="K1775" s="79"/>
      <c r="L1775" s="79"/>
    </row>
    <row r="1776" spans="2:12">
      <c r="B1776" s="79"/>
      <c r="C1776" s="79"/>
      <c r="D1776" s="79"/>
      <c r="E1776" s="79"/>
      <c r="F1776" s="79"/>
      <c r="G1776" s="79"/>
      <c r="H1776" s="79"/>
      <c r="I1776" s="79"/>
      <c r="J1776" s="79"/>
      <c r="K1776" s="79"/>
      <c r="L1776" s="79"/>
    </row>
    <row r="1777" spans="2:12">
      <c r="B1777" s="79"/>
      <c r="C1777" s="79"/>
      <c r="D1777" s="79"/>
      <c r="E1777" s="79"/>
      <c r="F1777" s="79"/>
      <c r="G1777" s="79"/>
      <c r="H1777" s="79"/>
      <c r="I1777" s="79"/>
      <c r="J1777" s="79"/>
      <c r="K1777" s="79"/>
      <c r="L1777" s="79"/>
    </row>
    <row r="1778" spans="2:12">
      <c r="B1778" s="79"/>
      <c r="C1778" s="79"/>
      <c r="D1778" s="79"/>
      <c r="E1778" s="79"/>
      <c r="F1778" s="79"/>
      <c r="G1778" s="79"/>
      <c r="H1778" s="79"/>
      <c r="I1778" s="79"/>
      <c r="J1778" s="79"/>
      <c r="K1778" s="79"/>
      <c r="L1778" s="79"/>
    </row>
    <row r="1779" spans="2:12">
      <c r="B1779" s="79"/>
      <c r="C1779" s="79"/>
      <c r="D1779" s="79"/>
      <c r="E1779" s="79"/>
      <c r="F1779" s="79"/>
      <c r="G1779" s="79"/>
      <c r="H1779" s="79"/>
      <c r="I1779" s="79"/>
      <c r="J1779" s="79"/>
      <c r="K1779" s="79"/>
      <c r="L1779" s="79"/>
    </row>
    <row r="1780" spans="2:12">
      <c r="B1780" s="79"/>
      <c r="C1780" s="79"/>
      <c r="D1780" s="79"/>
      <c r="E1780" s="79"/>
      <c r="F1780" s="79"/>
      <c r="G1780" s="79"/>
      <c r="H1780" s="79"/>
      <c r="I1780" s="79"/>
      <c r="J1780" s="79"/>
      <c r="K1780" s="79"/>
      <c r="L1780" s="79"/>
    </row>
    <row r="1781" spans="2:12">
      <c r="B1781" s="79"/>
      <c r="C1781" s="79"/>
      <c r="D1781" s="79"/>
      <c r="E1781" s="79"/>
      <c r="F1781" s="79"/>
      <c r="G1781" s="79"/>
      <c r="H1781" s="79"/>
      <c r="I1781" s="79"/>
      <c r="J1781" s="79"/>
      <c r="K1781" s="79"/>
      <c r="L1781" s="79"/>
    </row>
    <row r="1782" spans="2:12">
      <c r="B1782" s="79"/>
      <c r="C1782" s="79"/>
      <c r="D1782" s="79"/>
      <c r="E1782" s="79"/>
      <c r="F1782" s="79"/>
      <c r="G1782" s="79"/>
      <c r="H1782" s="79"/>
      <c r="I1782" s="79"/>
      <c r="J1782" s="79"/>
      <c r="K1782" s="79"/>
      <c r="L1782" s="79"/>
    </row>
    <row r="1783" spans="2:12">
      <c r="B1783" s="79"/>
      <c r="C1783" s="79"/>
      <c r="D1783" s="79"/>
      <c r="E1783" s="79"/>
      <c r="F1783" s="79"/>
      <c r="G1783" s="79"/>
      <c r="H1783" s="79"/>
      <c r="I1783" s="79"/>
      <c r="J1783" s="79"/>
      <c r="K1783" s="79"/>
      <c r="L1783" s="79"/>
    </row>
    <row r="1784" spans="2:12">
      <c r="B1784" s="79"/>
      <c r="C1784" s="79"/>
      <c r="D1784" s="79"/>
      <c r="E1784" s="79"/>
      <c r="F1784" s="79"/>
      <c r="G1784" s="79"/>
      <c r="H1784" s="79"/>
      <c r="I1784" s="79"/>
      <c r="J1784" s="79"/>
      <c r="K1784" s="79"/>
      <c r="L1784" s="79"/>
    </row>
    <row r="1785" spans="2:12">
      <c r="B1785" s="79"/>
      <c r="C1785" s="79"/>
      <c r="D1785" s="79"/>
      <c r="E1785" s="79"/>
      <c r="F1785" s="79"/>
      <c r="G1785" s="79"/>
      <c r="H1785" s="79"/>
      <c r="I1785" s="79"/>
      <c r="J1785" s="79"/>
      <c r="K1785" s="79"/>
      <c r="L1785" s="79"/>
    </row>
    <row r="1786" spans="2:12">
      <c r="B1786" s="79"/>
      <c r="C1786" s="79"/>
      <c r="D1786" s="79"/>
      <c r="E1786" s="79"/>
      <c r="F1786" s="79"/>
      <c r="G1786" s="79"/>
      <c r="H1786" s="79"/>
      <c r="I1786" s="79"/>
      <c r="J1786" s="79"/>
      <c r="K1786" s="79"/>
      <c r="L1786" s="79"/>
    </row>
    <row r="1787" spans="2:12">
      <c r="B1787" s="79"/>
      <c r="C1787" s="79"/>
      <c r="D1787" s="79"/>
      <c r="E1787" s="79"/>
      <c r="F1787" s="79"/>
      <c r="G1787" s="79"/>
      <c r="H1787" s="79"/>
      <c r="I1787" s="79"/>
      <c r="J1787" s="79"/>
      <c r="K1787" s="79"/>
      <c r="L1787" s="79"/>
    </row>
    <row r="1788" spans="2:12">
      <c r="B1788" s="79"/>
      <c r="C1788" s="79"/>
      <c r="D1788" s="79"/>
      <c r="E1788" s="79"/>
      <c r="F1788" s="79"/>
      <c r="G1788" s="79"/>
      <c r="H1788" s="79"/>
      <c r="I1788" s="79"/>
      <c r="J1788" s="79"/>
      <c r="K1788" s="79"/>
      <c r="L1788" s="79"/>
    </row>
    <row r="1789" spans="2:12">
      <c r="B1789" s="79"/>
      <c r="C1789" s="79"/>
      <c r="D1789" s="79"/>
      <c r="E1789" s="79"/>
      <c r="F1789" s="79"/>
      <c r="G1789" s="79"/>
      <c r="H1789" s="79"/>
      <c r="I1789" s="79"/>
      <c r="J1789" s="79"/>
      <c r="K1789" s="79"/>
      <c r="L1789" s="79"/>
    </row>
    <row r="1790" spans="2:12">
      <c r="B1790" s="79"/>
      <c r="C1790" s="79"/>
      <c r="D1790" s="79"/>
      <c r="E1790" s="79"/>
      <c r="F1790" s="79"/>
      <c r="G1790" s="79"/>
      <c r="H1790" s="79"/>
      <c r="I1790" s="79"/>
      <c r="J1790" s="79"/>
      <c r="K1790" s="79"/>
      <c r="L1790" s="79"/>
    </row>
    <row r="1791" spans="2:12">
      <c r="B1791" s="79"/>
      <c r="C1791" s="79"/>
      <c r="D1791" s="79"/>
      <c r="E1791" s="79"/>
      <c r="F1791" s="79"/>
      <c r="G1791" s="79"/>
      <c r="H1791" s="79"/>
      <c r="I1791" s="79"/>
      <c r="J1791" s="79"/>
      <c r="K1791" s="79"/>
      <c r="L1791" s="79"/>
    </row>
    <row r="1792" spans="2:12">
      <c r="B1792" s="79"/>
      <c r="C1792" s="79"/>
      <c r="D1792" s="79"/>
      <c r="E1792" s="79"/>
      <c r="F1792" s="79"/>
      <c r="G1792" s="79"/>
      <c r="H1792" s="79"/>
      <c r="I1792" s="79"/>
      <c r="J1792" s="79"/>
      <c r="K1792" s="79"/>
      <c r="L1792" s="79"/>
    </row>
    <row r="1793" spans="2:12">
      <c r="B1793" s="79"/>
      <c r="C1793" s="79"/>
      <c r="D1793" s="79"/>
      <c r="E1793" s="79"/>
      <c r="F1793" s="79"/>
      <c r="G1793" s="79"/>
      <c r="H1793" s="79"/>
      <c r="I1793" s="79"/>
      <c r="J1793" s="79"/>
      <c r="K1793" s="79"/>
      <c r="L1793" s="79"/>
    </row>
    <row r="1794" spans="2:12">
      <c r="B1794" s="79"/>
      <c r="C1794" s="79"/>
      <c r="D1794" s="79"/>
      <c r="E1794" s="79"/>
      <c r="F1794" s="79"/>
      <c r="G1794" s="79"/>
      <c r="H1794" s="79"/>
      <c r="I1794" s="79"/>
      <c r="J1794" s="79"/>
      <c r="K1794" s="79"/>
      <c r="L1794" s="79"/>
    </row>
    <row r="1795" spans="2:12">
      <c r="B1795" s="79"/>
      <c r="C1795" s="79"/>
      <c r="D1795" s="79"/>
      <c r="E1795" s="79"/>
      <c r="F1795" s="79"/>
      <c r="G1795" s="79"/>
      <c r="H1795" s="79"/>
      <c r="I1795" s="79"/>
      <c r="J1795" s="79"/>
      <c r="K1795" s="79"/>
      <c r="L1795" s="79"/>
    </row>
    <row r="1796" spans="2:12">
      <c r="B1796" s="79"/>
      <c r="C1796" s="79"/>
      <c r="D1796" s="79"/>
      <c r="E1796" s="79"/>
      <c r="F1796" s="79"/>
      <c r="G1796" s="79"/>
      <c r="H1796" s="79"/>
      <c r="I1796" s="79"/>
      <c r="J1796" s="79"/>
      <c r="K1796" s="79"/>
      <c r="L1796" s="79"/>
    </row>
    <row r="1797" spans="2:12">
      <c r="B1797" s="79"/>
      <c r="C1797" s="79"/>
      <c r="D1797" s="79"/>
      <c r="E1797" s="79"/>
      <c r="F1797" s="79"/>
      <c r="G1797" s="79"/>
      <c r="H1797" s="79"/>
      <c r="I1797" s="79"/>
      <c r="J1797" s="79"/>
      <c r="K1797" s="79"/>
      <c r="L1797" s="79"/>
    </row>
    <row r="1798" spans="2:12">
      <c r="B1798" s="79"/>
      <c r="C1798" s="79"/>
      <c r="D1798" s="79"/>
      <c r="E1798" s="79"/>
      <c r="F1798" s="79"/>
      <c r="G1798" s="79"/>
      <c r="H1798" s="79"/>
      <c r="I1798" s="79"/>
      <c r="J1798" s="79"/>
      <c r="K1798" s="79"/>
      <c r="L1798" s="79"/>
    </row>
    <row r="1799" spans="2:12">
      <c r="B1799" s="79"/>
      <c r="C1799" s="79"/>
      <c r="D1799" s="79"/>
      <c r="E1799" s="79"/>
      <c r="F1799" s="79"/>
      <c r="G1799" s="79"/>
      <c r="H1799" s="79"/>
      <c r="I1799" s="79"/>
      <c r="J1799" s="79"/>
      <c r="K1799" s="79"/>
      <c r="L1799" s="79"/>
    </row>
    <row r="1800" spans="2:12">
      <c r="B1800" s="79"/>
      <c r="C1800" s="79"/>
      <c r="D1800" s="79"/>
      <c r="E1800" s="79"/>
      <c r="F1800" s="79"/>
      <c r="G1800" s="79"/>
      <c r="H1800" s="79"/>
      <c r="I1800" s="79"/>
      <c r="J1800" s="79"/>
      <c r="K1800" s="79"/>
      <c r="L1800" s="79"/>
    </row>
    <row r="1801" spans="2:12">
      <c r="B1801" s="79"/>
      <c r="C1801" s="79"/>
      <c r="D1801" s="79"/>
      <c r="E1801" s="79"/>
      <c r="F1801" s="79"/>
      <c r="G1801" s="79"/>
      <c r="H1801" s="79"/>
      <c r="I1801" s="79"/>
      <c r="J1801" s="79"/>
      <c r="K1801" s="79"/>
      <c r="L1801" s="79"/>
    </row>
    <row r="1802" spans="2:12">
      <c r="B1802" s="79"/>
      <c r="C1802" s="79"/>
      <c r="D1802" s="79"/>
      <c r="E1802" s="79"/>
      <c r="F1802" s="79"/>
      <c r="G1802" s="79"/>
      <c r="H1802" s="79"/>
      <c r="I1802" s="79"/>
      <c r="J1802" s="79"/>
      <c r="K1802" s="79"/>
      <c r="L1802" s="79"/>
    </row>
    <row r="1803" spans="2:12">
      <c r="B1803" s="79"/>
      <c r="C1803" s="79"/>
      <c r="D1803" s="79"/>
      <c r="E1803" s="79"/>
      <c r="F1803" s="79"/>
      <c r="G1803" s="79"/>
      <c r="H1803" s="79"/>
      <c r="I1803" s="79"/>
      <c r="J1803" s="79"/>
      <c r="K1803" s="79"/>
      <c r="L1803" s="79"/>
    </row>
    <row r="1804" spans="2:12">
      <c r="B1804" s="79"/>
      <c r="C1804" s="79"/>
      <c r="D1804" s="79"/>
      <c r="E1804" s="79"/>
      <c r="F1804" s="79"/>
      <c r="G1804" s="79"/>
      <c r="H1804" s="79"/>
      <c r="I1804" s="79"/>
      <c r="J1804" s="79"/>
      <c r="K1804" s="79"/>
      <c r="L1804" s="79"/>
    </row>
    <row r="1805" spans="2:12">
      <c r="B1805" s="79"/>
      <c r="C1805" s="79"/>
      <c r="D1805" s="79"/>
      <c r="E1805" s="79"/>
      <c r="F1805" s="79"/>
      <c r="G1805" s="79"/>
      <c r="H1805" s="79"/>
      <c r="I1805" s="79"/>
      <c r="J1805" s="79"/>
      <c r="K1805" s="79"/>
      <c r="L1805" s="79"/>
    </row>
    <row r="1806" spans="2:12">
      <c r="B1806" s="79"/>
      <c r="C1806" s="79"/>
      <c r="D1806" s="79"/>
      <c r="E1806" s="79"/>
      <c r="F1806" s="79"/>
      <c r="G1806" s="79"/>
      <c r="H1806" s="79"/>
      <c r="I1806" s="79"/>
      <c r="J1806" s="79"/>
      <c r="K1806" s="79"/>
      <c r="L1806" s="79"/>
    </row>
    <row r="1807" spans="2:12">
      <c r="B1807" s="79"/>
      <c r="C1807" s="79"/>
      <c r="D1807" s="79"/>
      <c r="E1807" s="79"/>
      <c r="F1807" s="79"/>
      <c r="G1807" s="79"/>
      <c r="H1807" s="79"/>
      <c r="I1807" s="79"/>
      <c r="J1807" s="79"/>
      <c r="K1807" s="79"/>
      <c r="L1807" s="79"/>
    </row>
    <row r="1808" spans="2:12">
      <c r="B1808" s="79"/>
      <c r="C1808" s="79"/>
      <c r="D1808" s="79"/>
      <c r="E1808" s="79"/>
      <c r="F1808" s="79"/>
      <c r="G1808" s="79"/>
      <c r="H1808" s="79"/>
      <c r="I1808" s="79"/>
      <c r="J1808" s="79"/>
      <c r="K1808" s="79"/>
      <c r="L1808" s="79"/>
    </row>
    <row r="1809" spans="2:12">
      <c r="B1809" s="79"/>
      <c r="C1809" s="79"/>
      <c r="D1809" s="79"/>
      <c r="E1809" s="79"/>
      <c r="F1809" s="79"/>
      <c r="G1809" s="79"/>
      <c r="H1809" s="79"/>
      <c r="I1809" s="79"/>
      <c r="J1809" s="79"/>
      <c r="K1809" s="79"/>
      <c r="L1809" s="79"/>
    </row>
    <row r="1810" spans="2:12">
      <c r="B1810" s="79"/>
      <c r="C1810" s="79"/>
      <c r="D1810" s="79"/>
      <c r="E1810" s="79"/>
      <c r="F1810" s="79"/>
      <c r="G1810" s="79"/>
      <c r="H1810" s="79"/>
      <c r="I1810" s="79"/>
      <c r="J1810" s="79"/>
      <c r="K1810" s="79"/>
      <c r="L1810" s="79"/>
    </row>
    <row r="1811" spans="2:12">
      <c r="B1811" s="79"/>
      <c r="C1811" s="79"/>
      <c r="D1811" s="79"/>
      <c r="E1811" s="79"/>
      <c r="F1811" s="79"/>
      <c r="G1811" s="79"/>
      <c r="H1811" s="79"/>
      <c r="I1811" s="79"/>
      <c r="J1811" s="79"/>
      <c r="K1811" s="79"/>
      <c r="L1811" s="79"/>
    </row>
    <row r="1812" spans="2:12">
      <c r="B1812" s="79"/>
      <c r="C1812" s="79"/>
      <c r="D1812" s="79"/>
      <c r="E1812" s="79"/>
      <c r="F1812" s="79"/>
      <c r="G1812" s="79"/>
      <c r="H1812" s="79"/>
      <c r="I1812" s="79"/>
      <c r="J1812" s="79"/>
      <c r="K1812" s="79"/>
      <c r="L1812" s="79"/>
    </row>
    <row r="1813" spans="2:12">
      <c r="B1813" s="79"/>
      <c r="C1813" s="79"/>
      <c r="D1813" s="79"/>
      <c r="E1813" s="79"/>
      <c r="F1813" s="79"/>
      <c r="G1813" s="79"/>
      <c r="H1813" s="79"/>
      <c r="I1813" s="79"/>
      <c r="J1813" s="79"/>
      <c r="K1813" s="79"/>
      <c r="L1813" s="79"/>
    </row>
    <row r="1814" spans="2:12">
      <c r="B1814" s="79"/>
      <c r="C1814" s="79"/>
      <c r="D1814" s="79"/>
      <c r="E1814" s="79"/>
      <c r="F1814" s="79"/>
      <c r="G1814" s="79"/>
      <c r="H1814" s="79"/>
      <c r="I1814" s="79"/>
      <c r="J1814" s="79"/>
      <c r="K1814" s="79"/>
      <c r="L1814" s="79"/>
    </row>
    <row r="1815" spans="2:12">
      <c r="B1815" s="79"/>
      <c r="C1815" s="79"/>
      <c r="D1815" s="79"/>
      <c r="E1815" s="79"/>
      <c r="F1815" s="79"/>
      <c r="G1815" s="79"/>
      <c r="H1815" s="79"/>
      <c r="I1815" s="79"/>
      <c r="J1815" s="79"/>
      <c r="K1815" s="79"/>
      <c r="L1815" s="79"/>
    </row>
    <row r="1816" spans="2:12">
      <c r="B1816" s="79"/>
      <c r="C1816" s="79"/>
      <c r="D1816" s="79"/>
      <c r="E1816" s="79"/>
      <c r="F1816" s="79"/>
      <c r="G1816" s="79"/>
      <c r="H1816" s="79"/>
      <c r="I1816" s="79"/>
      <c r="J1816" s="79"/>
      <c r="K1816" s="79"/>
      <c r="L1816" s="79"/>
    </row>
    <row r="1817" spans="2:12">
      <c r="B1817" s="79"/>
      <c r="C1817" s="79"/>
      <c r="D1817" s="79"/>
      <c r="E1817" s="79"/>
      <c r="F1817" s="79"/>
      <c r="G1817" s="79"/>
      <c r="H1817" s="79"/>
      <c r="I1817" s="79"/>
      <c r="J1817" s="79"/>
      <c r="K1817" s="79"/>
      <c r="L1817" s="79"/>
    </row>
    <row r="1818" spans="2:12">
      <c r="B1818" s="79"/>
      <c r="C1818" s="79"/>
      <c r="D1818" s="79"/>
      <c r="E1818" s="79"/>
      <c r="F1818" s="79"/>
      <c r="G1818" s="79"/>
      <c r="H1818" s="79"/>
      <c r="I1818" s="79"/>
      <c r="J1818" s="79"/>
      <c r="K1818" s="79"/>
      <c r="L1818" s="79"/>
    </row>
    <row r="1819" spans="2:12">
      <c r="B1819" s="79"/>
      <c r="C1819" s="79"/>
      <c r="D1819" s="79"/>
      <c r="E1819" s="79"/>
      <c r="F1819" s="79"/>
      <c r="G1819" s="79"/>
      <c r="H1819" s="79"/>
      <c r="I1819" s="79"/>
      <c r="J1819" s="79"/>
      <c r="K1819" s="79"/>
      <c r="L1819" s="79"/>
    </row>
    <row r="1820" spans="2:12">
      <c r="B1820" s="79"/>
      <c r="C1820" s="79"/>
      <c r="D1820" s="79"/>
      <c r="E1820" s="79"/>
      <c r="F1820" s="79"/>
      <c r="G1820" s="79"/>
      <c r="H1820" s="79"/>
      <c r="I1820" s="79"/>
      <c r="J1820" s="79"/>
      <c r="K1820" s="79"/>
      <c r="L1820" s="79"/>
    </row>
    <row r="1821" spans="2:12">
      <c r="B1821" s="79"/>
      <c r="C1821" s="79"/>
      <c r="D1821" s="79"/>
      <c r="E1821" s="79"/>
      <c r="F1821" s="79"/>
      <c r="G1821" s="79"/>
      <c r="H1821" s="79"/>
      <c r="I1821" s="79"/>
      <c r="J1821" s="79"/>
      <c r="K1821" s="79"/>
      <c r="L1821" s="79"/>
    </row>
    <row r="1822" spans="2:12">
      <c r="B1822" s="79"/>
      <c r="C1822" s="79"/>
      <c r="D1822" s="79"/>
      <c r="E1822" s="79"/>
      <c r="F1822" s="79"/>
      <c r="G1822" s="79"/>
      <c r="H1822" s="79"/>
      <c r="I1822" s="79"/>
      <c r="J1822" s="79"/>
      <c r="K1822" s="79"/>
      <c r="L1822" s="79"/>
    </row>
    <row r="1823" spans="2:12">
      <c r="B1823" s="79"/>
      <c r="C1823" s="79"/>
      <c r="D1823" s="79"/>
      <c r="E1823" s="79"/>
      <c r="F1823" s="79"/>
      <c r="G1823" s="79"/>
      <c r="H1823" s="79"/>
      <c r="I1823" s="79"/>
      <c r="J1823" s="79"/>
      <c r="K1823" s="79"/>
      <c r="L1823" s="79"/>
    </row>
    <row r="1824" spans="2:12">
      <c r="B1824" s="79"/>
      <c r="C1824" s="79"/>
      <c r="D1824" s="79"/>
      <c r="E1824" s="79"/>
      <c r="F1824" s="79"/>
      <c r="G1824" s="79"/>
      <c r="H1824" s="79"/>
      <c r="I1824" s="79"/>
      <c r="J1824" s="79"/>
      <c r="K1824" s="79"/>
      <c r="L1824" s="79"/>
    </row>
    <row r="1825" spans="2:12">
      <c r="B1825" s="79"/>
      <c r="C1825" s="79"/>
      <c r="D1825" s="79"/>
      <c r="E1825" s="79"/>
      <c r="F1825" s="79"/>
      <c r="G1825" s="79"/>
      <c r="H1825" s="79"/>
      <c r="I1825" s="79"/>
      <c r="J1825" s="79"/>
      <c r="K1825" s="79"/>
      <c r="L1825" s="79"/>
    </row>
    <row r="1826" spans="2:12">
      <c r="B1826" s="79"/>
      <c r="C1826" s="79"/>
      <c r="D1826" s="79"/>
      <c r="E1826" s="79"/>
      <c r="F1826" s="79"/>
      <c r="G1826" s="79"/>
      <c r="H1826" s="79"/>
      <c r="I1826" s="79"/>
      <c r="J1826" s="79"/>
      <c r="K1826" s="79"/>
      <c r="L1826" s="79"/>
    </row>
    <row r="1827" spans="2:12">
      <c r="B1827" s="79"/>
      <c r="C1827" s="79"/>
      <c r="D1827" s="79"/>
      <c r="E1827" s="79"/>
      <c r="F1827" s="79"/>
      <c r="G1827" s="79"/>
      <c r="H1827" s="79"/>
      <c r="I1827" s="79"/>
      <c r="J1827" s="79"/>
      <c r="K1827" s="79"/>
      <c r="L1827" s="79"/>
    </row>
    <row r="1828" spans="2:12">
      <c r="B1828" s="79"/>
      <c r="C1828" s="79"/>
      <c r="D1828" s="79"/>
      <c r="E1828" s="79"/>
      <c r="F1828" s="79"/>
      <c r="G1828" s="79"/>
      <c r="H1828" s="79"/>
      <c r="I1828" s="79"/>
      <c r="J1828" s="79"/>
      <c r="K1828" s="79"/>
      <c r="L1828" s="79"/>
    </row>
    <row r="1829" spans="2:12">
      <c r="B1829" s="79"/>
      <c r="C1829" s="79"/>
      <c r="D1829" s="79"/>
      <c r="E1829" s="79"/>
      <c r="F1829" s="79"/>
      <c r="G1829" s="79"/>
      <c r="H1829" s="79"/>
      <c r="I1829" s="79"/>
      <c r="J1829" s="79"/>
      <c r="K1829" s="79"/>
      <c r="L1829" s="79"/>
    </row>
    <row r="1830" spans="2:12">
      <c r="B1830" s="79"/>
      <c r="C1830" s="79"/>
      <c r="D1830" s="79"/>
      <c r="E1830" s="79"/>
      <c r="F1830" s="79"/>
      <c r="G1830" s="79"/>
      <c r="H1830" s="79"/>
      <c r="I1830" s="79"/>
      <c r="J1830" s="79"/>
      <c r="K1830" s="79"/>
      <c r="L1830" s="79"/>
    </row>
    <row r="1831" spans="2:12">
      <c r="B1831" s="79"/>
      <c r="C1831" s="79"/>
      <c r="D1831" s="79"/>
      <c r="E1831" s="79"/>
      <c r="F1831" s="79"/>
      <c r="G1831" s="79"/>
      <c r="H1831" s="79"/>
      <c r="I1831" s="79"/>
      <c r="J1831" s="79"/>
      <c r="K1831" s="79"/>
      <c r="L1831" s="79"/>
    </row>
    <row r="1832" spans="2:12">
      <c r="B1832" s="79"/>
      <c r="C1832" s="79"/>
      <c r="D1832" s="79"/>
      <c r="E1832" s="79"/>
      <c r="F1832" s="79"/>
      <c r="G1832" s="79"/>
      <c r="H1832" s="79"/>
      <c r="I1832" s="79"/>
      <c r="J1832" s="79"/>
      <c r="K1832" s="79"/>
      <c r="L1832" s="79"/>
    </row>
    <row r="1833" spans="2:12">
      <c r="B1833" s="79"/>
      <c r="C1833" s="79"/>
      <c r="D1833" s="79"/>
      <c r="E1833" s="79"/>
      <c r="F1833" s="79"/>
      <c r="G1833" s="79"/>
      <c r="H1833" s="79"/>
      <c r="I1833" s="79"/>
      <c r="J1833" s="79"/>
      <c r="K1833" s="79"/>
      <c r="L1833" s="79"/>
    </row>
    <row r="1834" spans="2:12">
      <c r="B1834" s="79"/>
      <c r="C1834" s="79"/>
      <c r="D1834" s="79"/>
      <c r="E1834" s="79"/>
      <c r="F1834" s="79"/>
      <c r="G1834" s="79"/>
      <c r="H1834" s="79"/>
      <c r="I1834" s="79"/>
      <c r="J1834" s="79"/>
      <c r="K1834" s="79"/>
      <c r="L1834" s="79"/>
    </row>
    <row r="1835" spans="2:12">
      <c r="B1835" s="79"/>
      <c r="C1835" s="79"/>
      <c r="D1835" s="79"/>
      <c r="E1835" s="79"/>
      <c r="F1835" s="79"/>
      <c r="G1835" s="79"/>
      <c r="H1835" s="79"/>
      <c r="I1835" s="79"/>
      <c r="J1835" s="79"/>
      <c r="K1835" s="79"/>
      <c r="L1835" s="79"/>
    </row>
    <row r="1836" spans="2:12">
      <c r="B1836" s="79"/>
      <c r="C1836" s="79"/>
      <c r="D1836" s="79"/>
      <c r="E1836" s="79"/>
      <c r="F1836" s="79"/>
      <c r="G1836" s="79"/>
      <c r="H1836" s="79"/>
      <c r="I1836" s="79"/>
      <c r="J1836" s="79"/>
      <c r="K1836" s="79"/>
      <c r="L1836" s="79"/>
    </row>
    <row r="1837" spans="2:12">
      <c r="B1837" s="79"/>
      <c r="C1837" s="79"/>
      <c r="D1837" s="79"/>
      <c r="E1837" s="79"/>
      <c r="F1837" s="79"/>
      <c r="G1837" s="79"/>
      <c r="H1837" s="79"/>
      <c r="I1837" s="79"/>
      <c r="J1837" s="79"/>
      <c r="K1837" s="79"/>
      <c r="L1837" s="79"/>
    </row>
    <row r="1838" spans="2:12">
      <c r="B1838" s="79"/>
      <c r="C1838" s="79"/>
      <c r="D1838" s="79"/>
      <c r="E1838" s="79"/>
      <c r="F1838" s="79"/>
      <c r="G1838" s="79"/>
      <c r="H1838" s="79"/>
      <c r="I1838" s="79"/>
      <c r="J1838" s="79"/>
      <c r="K1838" s="79"/>
      <c r="L1838" s="79"/>
    </row>
    <row r="1839" spans="2:12">
      <c r="B1839" s="79"/>
      <c r="C1839" s="79"/>
      <c r="D1839" s="79"/>
      <c r="E1839" s="79"/>
      <c r="F1839" s="79"/>
      <c r="G1839" s="79"/>
      <c r="H1839" s="79"/>
      <c r="I1839" s="79"/>
      <c r="J1839" s="79"/>
      <c r="K1839" s="79"/>
      <c r="L1839" s="79"/>
    </row>
    <row r="1840" spans="2:12">
      <c r="B1840" s="79"/>
      <c r="C1840" s="79"/>
      <c r="D1840" s="79"/>
      <c r="E1840" s="79"/>
      <c r="F1840" s="79"/>
      <c r="G1840" s="79"/>
      <c r="H1840" s="79"/>
      <c r="I1840" s="79"/>
      <c r="J1840" s="79"/>
      <c r="K1840" s="79"/>
      <c r="L1840" s="79"/>
    </row>
    <row r="1841" spans="2:12">
      <c r="B1841" s="79"/>
      <c r="C1841" s="79"/>
      <c r="D1841" s="79"/>
      <c r="E1841" s="79"/>
      <c r="F1841" s="79"/>
      <c r="G1841" s="79"/>
      <c r="H1841" s="79"/>
      <c r="I1841" s="79"/>
      <c r="J1841" s="79"/>
      <c r="K1841" s="79"/>
      <c r="L1841" s="79"/>
    </row>
    <row r="1842" spans="2:12">
      <c r="B1842" s="79"/>
      <c r="C1842" s="79"/>
      <c r="D1842" s="79"/>
      <c r="E1842" s="79"/>
      <c r="F1842" s="79"/>
      <c r="G1842" s="79"/>
      <c r="H1842" s="79"/>
      <c r="I1842" s="79"/>
      <c r="J1842" s="79"/>
      <c r="K1842" s="79"/>
      <c r="L1842" s="79"/>
    </row>
    <row r="1843" spans="2:12">
      <c r="B1843" s="79"/>
      <c r="C1843" s="79"/>
      <c r="D1843" s="79"/>
      <c r="E1843" s="79"/>
      <c r="F1843" s="79"/>
      <c r="G1843" s="79"/>
      <c r="H1843" s="79"/>
      <c r="I1843" s="79"/>
      <c r="J1843" s="79"/>
      <c r="K1843" s="79"/>
      <c r="L1843" s="79"/>
    </row>
    <row r="1844" spans="2:12">
      <c r="B1844" s="79"/>
      <c r="C1844" s="79"/>
      <c r="D1844" s="79"/>
      <c r="E1844" s="79"/>
      <c r="F1844" s="79"/>
      <c r="G1844" s="79"/>
      <c r="H1844" s="79"/>
      <c r="I1844" s="79"/>
      <c r="J1844" s="79"/>
      <c r="K1844" s="79"/>
      <c r="L1844" s="79"/>
    </row>
    <row r="1845" spans="2:12">
      <c r="B1845" s="79"/>
      <c r="C1845" s="79"/>
      <c r="D1845" s="79"/>
      <c r="E1845" s="79"/>
      <c r="F1845" s="79"/>
      <c r="G1845" s="79"/>
      <c r="H1845" s="79"/>
      <c r="I1845" s="79"/>
      <c r="J1845" s="79"/>
      <c r="K1845" s="79"/>
      <c r="L1845" s="79"/>
    </row>
    <row r="1846" spans="2:12">
      <c r="B1846" s="79"/>
      <c r="C1846" s="79"/>
      <c r="D1846" s="79"/>
      <c r="E1846" s="79"/>
      <c r="F1846" s="79"/>
      <c r="G1846" s="79"/>
      <c r="H1846" s="79"/>
      <c r="I1846" s="79"/>
      <c r="J1846" s="79"/>
      <c r="K1846" s="79"/>
      <c r="L1846" s="79"/>
    </row>
    <row r="1847" spans="2:12">
      <c r="B1847" s="79"/>
      <c r="C1847" s="79"/>
      <c r="D1847" s="79"/>
      <c r="E1847" s="79"/>
      <c r="F1847" s="79"/>
      <c r="G1847" s="79"/>
      <c r="H1847" s="79"/>
      <c r="I1847" s="79"/>
      <c r="J1847" s="79"/>
      <c r="K1847" s="79"/>
      <c r="L1847" s="79"/>
    </row>
    <row r="1848" spans="2:12">
      <c r="B1848" s="79"/>
      <c r="C1848" s="79"/>
      <c r="D1848" s="79"/>
      <c r="E1848" s="79"/>
      <c r="F1848" s="79"/>
      <c r="G1848" s="79"/>
      <c r="H1848" s="79"/>
      <c r="I1848" s="79"/>
      <c r="J1848" s="79"/>
      <c r="K1848" s="79"/>
      <c r="L1848" s="79"/>
    </row>
    <row r="1849" spans="2:12">
      <c r="B1849" s="79"/>
      <c r="C1849" s="79"/>
      <c r="D1849" s="79"/>
      <c r="E1849" s="79"/>
      <c r="F1849" s="79"/>
      <c r="G1849" s="79"/>
      <c r="H1849" s="79"/>
      <c r="I1849" s="79"/>
      <c r="J1849" s="79"/>
      <c r="K1849" s="79"/>
      <c r="L1849" s="79"/>
    </row>
    <row r="1850" spans="2:12">
      <c r="B1850" s="79"/>
      <c r="C1850" s="79"/>
      <c r="D1850" s="79"/>
      <c r="E1850" s="79"/>
      <c r="F1850" s="79"/>
      <c r="G1850" s="79"/>
      <c r="H1850" s="79"/>
      <c r="I1850" s="79"/>
      <c r="J1850" s="79"/>
      <c r="K1850" s="79"/>
      <c r="L1850" s="79"/>
    </row>
    <row r="1851" spans="2:12">
      <c r="B1851" s="79"/>
      <c r="C1851" s="79"/>
      <c r="D1851" s="79"/>
      <c r="E1851" s="79"/>
      <c r="F1851" s="79"/>
      <c r="G1851" s="79"/>
      <c r="H1851" s="79"/>
      <c r="I1851" s="79"/>
      <c r="J1851" s="79"/>
      <c r="K1851" s="79"/>
      <c r="L1851" s="79"/>
    </row>
    <row r="1852" spans="2:12">
      <c r="B1852" s="79"/>
      <c r="C1852" s="79"/>
      <c r="D1852" s="79"/>
      <c r="E1852" s="79"/>
      <c r="F1852" s="79"/>
      <c r="G1852" s="79"/>
      <c r="H1852" s="79"/>
      <c r="I1852" s="79"/>
      <c r="J1852" s="79"/>
      <c r="K1852" s="79"/>
      <c r="L1852" s="79"/>
    </row>
    <row r="1853" spans="2:12">
      <c r="B1853" s="79"/>
      <c r="C1853" s="79"/>
      <c r="D1853" s="79"/>
      <c r="E1853" s="79"/>
      <c r="F1853" s="79"/>
      <c r="G1853" s="79"/>
      <c r="H1853" s="79"/>
      <c r="I1853" s="79"/>
      <c r="J1853" s="79"/>
      <c r="K1853" s="79"/>
      <c r="L1853" s="79"/>
    </row>
    <row r="1854" spans="2:12">
      <c r="B1854" s="79"/>
      <c r="C1854" s="79"/>
      <c r="D1854" s="79"/>
      <c r="E1854" s="79"/>
      <c r="F1854" s="79"/>
      <c r="G1854" s="79"/>
      <c r="H1854" s="79"/>
      <c r="I1854" s="79"/>
      <c r="J1854" s="79"/>
      <c r="K1854" s="79"/>
      <c r="L1854" s="79"/>
    </row>
    <row r="1855" spans="2:12">
      <c r="B1855" s="79"/>
      <c r="C1855" s="79"/>
      <c r="D1855" s="79"/>
      <c r="E1855" s="79"/>
      <c r="F1855" s="79"/>
      <c r="G1855" s="79"/>
      <c r="H1855" s="79"/>
      <c r="I1855" s="79"/>
      <c r="J1855" s="79"/>
      <c r="K1855" s="79"/>
      <c r="L1855" s="79"/>
    </row>
    <row r="1856" spans="2:12">
      <c r="B1856" s="79"/>
      <c r="C1856" s="79"/>
      <c r="D1856" s="79"/>
      <c r="E1856" s="79"/>
      <c r="F1856" s="79"/>
      <c r="G1856" s="79"/>
      <c r="H1856" s="79"/>
      <c r="I1856" s="79"/>
      <c r="J1856" s="79"/>
      <c r="K1856" s="79"/>
      <c r="L1856" s="79"/>
    </row>
    <row r="1857" spans="2:12">
      <c r="B1857" s="79"/>
      <c r="C1857" s="79"/>
      <c r="D1857" s="79"/>
      <c r="E1857" s="79"/>
      <c r="F1857" s="79"/>
      <c r="G1857" s="79"/>
      <c r="H1857" s="79"/>
      <c r="I1857" s="79"/>
      <c r="J1857" s="79"/>
      <c r="K1857" s="79"/>
      <c r="L1857" s="79"/>
    </row>
    <row r="1858" spans="2:12">
      <c r="B1858" s="79"/>
      <c r="C1858" s="79"/>
      <c r="D1858" s="79"/>
      <c r="E1858" s="79"/>
      <c r="F1858" s="79"/>
      <c r="G1858" s="79"/>
      <c r="H1858" s="79"/>
      <c r="I1858" s="79"/>
      <c r="J1858" s="79"/>
      <c r="K1858" s="79"/>
      <c r="L1858" s="79"/>
    </row>
    <row r="1859" spans="2:12">
      <c r="B1859" s="79"/>
      <c r="C1859" s="79"/>
      <c r="D1859" s="79"/>
      <c r="E1859" s="79"/>
      <c r="F1859" s="79"/>
      <c r="G1859" s="79"/>
      <c r="H1859" s="79"/>
      <c r="I1859" s="79"/>
      <c r="J1859" s="79"/>
      <c r="K1859" s="79"/>
      <c r="L1859" s="79"/>
    </row>
    <row r="1860" spans="2:12">
      <c r="B1860" s="79"/>
      <c r="C1860" s="79"/>
      <c r="D1860" s="79"/>
      <c r="E1860" s="79"/>
      <c r="F1860" s="79"/>
      <c r="G1860" s="79"/>
      <c r="H1860" s="79"/>
      <c r="I1860" s="79"/>
      <c r="J1860" s="79"/>
      <c r="K1860" s="79"/>
      <c r="L1860" s="79"/>
    </row>
    <row r="1861" spans="2:12">
      <c r="B1861" s="79"/>
      <c r="C1861" s="79"/>
      <c r="D1861" s="79"/>
      <c r="E1861" s="79"/>
      <c r="F1861" s="79"/>
      <c r="G1861" s="79"/>
      <c r="H1861" s="79"/>
      <c r="I1861" s="79"/>
      <c r="J1861" s="79"/>
      <c r="K1861" s="79"/>
      <c r="L1861" s="79"/>
    </row>
    <row r="1862" spans="2:12">
      <c r="B1862" s="79"/>
      <c r="C1862" s="79"/>
      <c r="D1862" s="79"/>
      <c r="E1862" s="79"/>
      <c r="F1862" s="79"/>
      <c r="G1862" s="79"/>
      <c r="H1862" s="79"/>
      <c r="I1862" s="79"/>
      <c r="J1862" s="79"/>
      <c r="K1862" s="79"/>
      <c r="L1862" s="79"/>
    </row>
    <row r="1863" spans="2:12">
      <c r="B1863" s="79"/>
      <c r="C1863" s="79"/>
      <c r="D1863" s="79"/>
      <c r="E1863" s="79"/>
      <c r="F1863" s="79"/>
      <c r="G1863" s="79"/>
      <c r="H1863" s="79"/>
      <c r="I1863" s="79"/>
      <c r="J1863" s="79"/>
      <c r="K1863" s="79"/>
      <c r="L1863" s="79"/>
    </row>
    <row r="1864" spans="2:12">
      <c r="B1864" s="79"/>
      <c r="C1864" s="79"/>
      <c r="D1864" s="79"/>
      <c r="E1864" s="79"/>
      <c r="F1864" s="79"/>
      <c r="G1864" s="79"/>
      <c r="H1864" s="79"/>
      <c r="I1864" s="79"/>
      <c r="J1864" s="79"/>
      <c r="K1864" s="79"/>
      <c r="L1864" s="79"/>
    </row>
    <row r="1865" spans="2:12">
      <c r="B1865" s="79"/>
      <c r="C1865" s="79"/>
      <c r="D1865" s="79"/>
      <c r="E1865" s="79"/>
      <c r="F1865" s="79"/>
      <c r="G1865" s="79"/>
      <c r="H1865" s="79"/>
      <c r="I1865" s="79"/>
      <c r="J1865" s="79"/>
      <c r="K1865" s="79"/>
      <c r="L1865" s="79"/>
    </row>
    <row r="1866" spans="2:12">
      <c r="B1866" s="79"/>
      <c r="C1866" s="79"/>
      <c r="D1866" s="79"/>
      <c r="E1866" s="79"/>
      <c r="F1866" s="79"/>
      <c r="G1866" s="79"/>
      <c r="H1866" s="79"/>
      <c r="I1866" s="79"/>
      <c r="J1866" s="79"/>
      <c r="K1866" s="79"/>
      <c r="L1866" s="79"/>
    </row>
    <row r="1867" spans="2:12">
      <c r="B1867" s="79"/>
      <c r="C1867" s="79"/>
      <c r="D1867" s="79"/>
      <c r="E1867" s="79"/>
      <c r="F1867" s="79"/>
      <c r="G1867" s="79"/>
      <c r="H1867" s="79"/>
      <c r="I1867" s="79"/>
      <c r="J1867" s="79"/>
      <c r="K1867" s="79"/>
      <c r="L1867" s="79"/>
    </row>
    <row r="1868" spans="2:12">
      <c r="B1868" s="79"/>
      <c r="C1868" s="79"/>
      <c r="D1868" s="79"/>
      <c r="E1868" s="79"/>
      <c r="F1868" s="79"/>
      <c r="G1868" s="79"/>
      <c r="H1868" s="79"/>
      <c r="I1868" s="79"/>
      <c r="J1868" s="79"/>
      <c r="K1868" s="79"/>
      <c r="L1868" s="79"/>
    </row>
    <row r="1869" spans="2:12">
      <c r="B1869" s="79"/>
      <c r="C1869" s="79"/>
      <c r="D1869" s="79"/>
      <c r="E1869" s="79"/>
      <c r="F1869" s="79"/>
      <c r="G1869" s="79"/>
      <c r="H1869" s="79"/>
      <c r="I1869" s="79"/>
      <c r="J1869" s="79"/>
      <c r="K1869" s="79"/>
      <c r="L1869" s="79"/>
    </row>
    <row r="1870" spans="2:12">
      <c r="B1870" s="79"/>
      <c r="C1870" s="79"/>
      <c r="D1870" s="79"/>
      <c r="E1870" s="79"/>
      <c r="F1870" s="79"/>
      <c r="G1870" s="79"/>
      <c r="H1870" s="79"/>
      <c r="I1870" s="79"/>
      <c r="J1870" s="79"/>
      <c r="K1870" s="79"/>
      <c r="L1870" s="79"/>
    </row>
    <row r="1871" spans="2:12">
      <c r="B1871" s="79"/>
      <c r="C1871" s="79"/>
      <c r="D1871" s="79"/>
      <c r="E1871" s="79"/>
      <c r="F1871" s="79"/>
      <c r="G1871" s="79"/>
      <c r="H1871" s="79"/>
      <c r="I1871" s="79"/>
      <c r="J1871" s="79"/>
      <c r="K1871" s="79"/>
      <c r="L1871" s="79"/>
    </row>
    <row r="1872" spans="2:12">
      <c r="B1872" s="79"/>
      <c r="C1872" s="79"/>
      <c r="D1872" s="79"/>
      <c r="E1872" s="79"/>
      <c r="F1872" s="79"/>
      <c r="G1872" s="79"/>
      <c r="H1872" s="79"/>
      <c r="I1872" s="79"/>
      <c r="J1872" s="79"/>
      <c r="K1872" s="79"/>
      <c r="L1872" s="79"/>
    </row>
    <row r="1873" spans="2:12">
      <c r="B1873" s="79"/>
      <c r="C1873" s="79"/>
      <c r="D1873" s="79"/>
      <c r="E1873" s="79"/>
      <c r="F1873" s="79"/>
      <c r="G1873" s="79"/>
      <c r="H1873" s="79"/>
      <c r="I1873" s="79"/>
      <c r="J1873" s="79"/>
      <c r="K1873" s="79"/>
      <c r="L1873" s="79"/>
    </row>
    <row r="1874" spans="2:12">
      <c r="B1874" s="79"/>
      <c r="C1874" s="79"/>
      <c r="D1874" s="79"/>
      <c r="E1874" s="79"/>
      <c r="F1874" s="79"/>
      <c r="G1874" s="79"/>
      <c r="H1874" s="79"/>
      <c r="I1874" s="79"/>
      <c r="J1874" s="79"/>
      <c r="K1874" s="79"/>
      <c r="L1874" s="79"/>
    </row>
    <row r="1875" spans="2:12">
      <c r="B1875" s="79"/>
      <c r="C1875" s="79"/>
      <c r="D1875" s="79"/>
      <c r="E1875" s="79"/>
      <c r="F1875" s="79"/>
      <c r="G1875" s="79"/>
      <c r="H1875" s="79"/>
      <c r="I1875" s="79"/>
      <c r="J1875" s="79"/>
      <c r="K1875" s="79"/>
      <c r="L1875" s="79"/>
    </row>
    <row r="1876" spans="2:12">
      <c r="B1876" s="79"/>
      <c r="C1876" s="79"/>
      <c r="D1876" s="79"/>
      <c r="E1876" s="79"/>
      <c r="F1876" s="79"/>
      <c r="G1876" s="79"/>
      <c r="H1876" s="79"/>
      <c r="I1876" s="79"/>
      <c r="J1876" s="79"/>
      <c r="K1876" s="79"/>
      <c r="L1876" s="79"/>
    </row>
    <row r="1877" spans="2:12">
      <c r="B1877" s="79"/>
      <c r="C1877" s="79"/>
      <c r="D1877" s="79"/>
      <c r="E1877" s="79"/>
      <c r="F1877" s="79"/>
      <c r="G1877" s="79"/>
      <c r="H1877" s="79"/>
      <c r="I1877" s="79"/>
      <c r="J1877" s="79"/>
      <c r="K1877" s="79"/>
      <c r="L1877" s="79"/>
    </row>
    <row r="1878" spans="2:12">
      <c r="B1878" s="79"/>
      <c r="C1878" s="79"/>
      <c r="D1878" s="79"/>
      <c r="E1878" s="79"/>
      <c r="F1878" s="79"/>
      <c r="G1878" s="79"/>
      <c r="H1878" s="79"/>
      <c r="I1878" s="79"/>
      <c r="J1878" s="79"/>
      <c r="K1878" s="79"/>
      <c r="L1878" s="79"/>
    </row>
    <row r="1879" spans="2:12">
      <c r="B1879" s="79"/>
      <c r="C1879" s="79"/>
      <c r="D1879" s="79"/>
      <c r="E1879" s="79"/>
      <c r="F1879" s="79"/>
      <c r="G1879" s="79"/>
      <c r="H1879" s="79"/>
      <c r="I1879" s="79"/>
      <c r="J1879" s="79"/>
      <c r="K1879" s="79"/>
      <c r="L1879" s="79"/>
    </row>
    <row r="1880" spans="2:12">
      <c r="B1880" s="79"/>
      <c r="C1880" s="79"/>
      <c r="D1880" s="79"/>
      <c r="E1880" s="79"/>
      <c r="F1880" s="79"/>
      <c r="G1880" s="79"/>
      <c r="H1880" s="79"/>
      <c r="I1880" s="79"/>
      <c r="J1880" s="79"/>
      <c r="K1880" s="79"/>
      <c r="L1880" s="79"/>
    </row>
    <row r="1881" spans="2:12">
      <c r="B1881" s="79"/>
      <c r="C1881" s="79"/>
      <c r="D1881" s="79"/>
      <c r="E1881" s="79"/>
      <c r="F1881" s="79"/>
      <c r="G1881" s="79"/>
      <c r="H1881" s="79"/>
      <c r="I1881" s="79"/>
      <c r="J1881" s="79"/>
      <c r="K1881" s="79"/>
      <c r="L1881" s="79"/>
    </row>
    <row r="1882" spans="2:12">
      <c r="B1882" s="79"/>
      <c r="C1882" s="79"/>
      <c r="D1882" s="79"/>
      <c r="E1882" s="79"/>
      <c r="F1882" s="79"/>
      <c r="G1882" s="79"/>
      <c r="H1882" s="79"/>
      <c r="I1882" s="79"/>
      <c r="J1882" s="79"/>
      <c r="K1882" s="79"/>
      <c r="L1882" s="79"/>
    </row>
    <row r="1883" spans="2:12">
      <c r="B1883" s="79"/>
      <c r="C1883" s="79"/>
      <c r="D1883" s="79"/>
      <c r="E1883" s="79"/>
      <c r="F1883" s="79"/>
      <c r="G1883" s="79"/>
      <c r="H1883" s="79"/>
      <c r="I1883" s="79"/>
      <c r="J1883" s="79"/>
      <c r="K1883" s="79"/>
      <c r="L1883" s="79"/>
    </row>
    <row r="1884" spans="2:12">
      <c r="B1884" s="79"/>
      <c r="C1884" s="79"/>
      <c r="D1884" s="79"/>
      <c r="E1884" s="79"/>
      <c r="F1884" s="79"/>
      <c r="G1884" s="79"/>
      <c r="H1884" s="79"/>
      <c r="I1884" s="79"/>
      <c r="J1884" s="79"/>
      <c r="K1884" s="79"/>
      <c r="L1884" s="79"/>
    </row>
    <row r="1885" spans="2:12">
      <c r="B1885" s="79"/>
      <c r="C1885" s="79"/>
      <c r="D1885" s="79"/>
      <c r="E1885" s="79"/>
      <c r="F1885" s="79"/>
      <c r="G1885" s="79"/>
      <c r="H1885" s="79"/>
      <c r="I1885" s="79"/>
      <c r="J1885" s="79"/>
      <c r="K1885" s="79"/>
      <c r="L1885" s="79"/>
    </row>
    <row r="1886" spans="2:12">
      <c r="B1886" s="79"/>
      <c r="C1886" s="79"/>
      <c r="D1886" s="79"/>
      <c r="E1886" s="79"/>
      <c r="F1886" s="79"/>
      <c r="G1886" s="79"/>
      <c r="H1886" s="79"/>
      <c r="I1886" s="79"/>
      <c r="J1886" s="79"/>
      <c r="K1886" s="79"/>
      <c r="L1886" s="79"/>
    </row>
    <row r="1887" spans="2:12">
      <c r="B1887" s="79"/>
      <c r="C1887" s="79"/>
      <c r="D1887" s="79"/>
      <c r="E1887" s="79"/>
      <c r="F1887" s="79"/>
      <c r="G1887" s="79"/>
      <c r="H1887" s="79"/>
      <c r="I1887" s="79"/>
      <c r="J1887" s="79"/>
      <c r="K1887" s="79"/>
      <c r="L1887" s="79"/>
    </row>
    <row r="1888" spans="2:12">
      <c r="B1888" s="79"/>
      <c r="C1888" s="79"/>
      <c r="D1888" s="79"/>
      <c r="E1888" s="79"/>
      <c r="F1888" s="79"/>
      <c r="G1888" s="79"/>
      <c r="H1888" s="79"/>
      <c r="I1888" s="79"/>
      <c r="J1888" s="79"/>
      <c r="K1888" s="79"/>
      <c r="L1888" s="79"/>
    </row>
    <row r="1889" spans="2:12">
      <c r="B1889" s="79"/>
      <c r="C1889" s="79"/>
      <c r="D1889" s="79"/>
      <c r="E1889" s="79"/>
      <c r="F1889" s="79"/>
      <c r="G1889" s="79"/>
      <c r="H1889" s="79"/>
      <c r="I1889" s="79"/>
      <c r="J1889" s="79"/>
      <c r="K1889" s="79"/>
      <c r="L1889" s="79"/>
    </row>
    <row r="1890" spans="2:12">
      <c r="B1890" s="79"/>
      <c r="C1890" s="79"/>
      <c r="D1890" s="79"/>
      <c r="E1890" s="79"/>
      <c r="F1890" s="79"/>
      <c r="G1890" s="79"/>
      <c r="H1890" s="79"/>
      <c r="I1890" s="79"/>
      <c r="J1890" s="79"/>
      <c r="K1890" s="79"/>
      <c r="L1890" s="79"/>
    </row>
    <row r="1891" spans="2:12">
      <c r="B1891" s="79"/>
      <c r="C1891" s="79"/>
      <c r="D1891" s="79"/>
      <c r="E1891" s="79"/>
      <c r="F1891" s="79"/>
      <c r="G1891" s="79"/>
      <c r="H1891" s="79"/>
      <c r="I1891" s="79"/>
      <c r="J1891" s="79"/>
      <c r="K1891" s="79"/>
      <c r="L1891" s="79"/>
    </row>
    <row r="1892" spans="2:12">
      <c r="B1892" s="79"/>
      <c r="C1892" s="79"/>
      <c r="D1892" s="79"/>
      <c r="E1892" s="79"/>
      <c r="F1892" s="79"/>
      <c r="G1892" s="79"/>
      <c r="H1892" s="79"/>
      <c r="I1892" s="79"/>
      <c r="J1892" s="79"/>
      <c r="K1892" s="79"/>
      <c r="L1892" s="79"/>
    </row>
    <row r="1893" spans="2:12">
      <c r="B1893" s="79"/>
      <c r="C1893" s="79"/>
      <c r="D1893" s="79"/>
      <c r="E1893" s="79"/>
      <c r="F1893" s="79"/>
      <c r="G1893" s="79"/>
      <c r="H1893" s="79"/>
      <c r="I1893" s="79"/>
      <c r="J1893" s="79"/>
      <c r="K1893" s="79"/>
      <c r="L1893" s="79"/>
    </row>
    <row r="1894" spans="2:12">
      <c r="B1894" s="79"/>
      <c r="C1894" s="79"/>
      <c r="D1894" s="79"/>
      <c r="E1894" s="79"/>
      <c r="F1894" s="79"/>
      <c r="G1894" s="79"/>
      <c r="H1894" s="79"/>
      <c r="I1894" s="79"/>
      <c r="J1894" s="79"/>
      <c r="K1894" s="79"/>
      <c r="L1894" s="79"/>
    </row>
    <row r="1895" spans="2:12">
      <c r="B1895" s="79"/>
      <c r="C1895" s="79"/>
      <c r="D1895" s="79"/>
      <c r="E1895" s="79"/>
      <c r="F1895" s="79"/>
      <c r="G1895" s="79"/>
      <c r="H1895" s="79"/>
      <c r="I1895" s="79"/>
      <c r="J1895" s="79"/>
      <c r="K1895" s="79"/>
      <c r="L1895" s="79"/>
    </row>
    <row r="1896" spans="2:12">
      <c r="B1896" s="79"/>
      <c r="C1896" s="79"/>
      <c r="D1896" s="79"/>
      <c r="E1896" s="79"/>
      <c r="F1896" s="79"/>
      <c r="G1896" s="79"/>
      <c r="H1896" s="79"/>
      <c r="I1896" s="79"/>
      <c r="J1896" s="79"/>
      <c r="K1896" s="79"/>
      <c r="L1896" s="79"/>
    </row>
    <row r="1897" spans="2:12">
      <c r="B1897" s="79"/>
      <c r="C1897" s="79"/>
      <c r="D1897" s="79"/>
      <c r="E1897" s="79"/>
      <c r="F1897" s="79"/>
      <c r="G1897" s="79"/>
      <c r="H1897" s="79"/>
      <c r="I1897" s="79"/>
      <c r="J1897" s="79"/>
      <c r="K1897" s="79"/>
      <c r="L1897" s="79"/>
    </row>
    <row r="1898" spans="2:12">
      <c r="B1898" s="79"/>
      <c r="C1898" s="79"/>
      <c r="D1898" s="79"/>
      <c r="E1898" s="79"/>
      <c r="F1898" s="79"/>
      <c r="G1898" s="79"/>
      <c r="H1898" s="79"/>
      <c r="I1898" s="79"/>
      <c r="J1898" s="79"/>
      <c r="K1898" s="79"/>
      <c r="L1898" s="79"/>
    </row>
    <row r="1899" spans="2:12">
      <c r="B1899" s="79"/>
      <c r="C1899" s="79"/>
      <c r="D1899" s="79"/>
      <c r="E1899" s="79"/>
      <c r="F1899" s="79"/>
      <c r="G1899" s="79"/>
      <c r="H1899" s="79"/>
      <c r="I1899" s="79"/>
      <c r="J1899" s="79"/>
      <c r="K1899" s="79"/>
      <c r="L1899" s="79"/>
    </row>
    <row r="1900" spans="2:12">
      <c r="B1900" s="79"/>
      <c r="C1900" s="79"/>
      <c r="D1900" s="79"/>
      <c r="E1900" s="79"/>
      <c r="F1900" s="79"/>
      <c r="G1900" s="79"/>
      <c r="H1900" s="79"/>
      <c r="I1900" s="79"/>
      <c r="J1900" s="79"/>
      <c r="K1900" s="79"/>
      <c r="L1900" s="79"/>
    </row>
    <row r="1901" spans="2:12">
      <c r="B1901" s="79"/>
      <c r="C1901" s="79"/>
      <c r="D1901" s="79"/>
      <c r="E1901" s="79"/>
      <c r="F1901" s="79"/>
      <c r="G1901" s="79"/>
      <c r="H1901" s="79"/>
      <c r="I1901" s="79"/>
      <c r="J1901" s="79"/>
      <c r="K1901" s="79"/>
      <c r="L1901" s="79"/>
    </row>
    <row r="1902" spans="2:12">
      <c r="B1902" s="79"/>
      <c r="C1902" s="79"/>
      <c r="D1902" s="79"/>
      <c r="E1902" s="79"/>
      <c r="F1902" s="79"/>
      <c r="G1902" s="79"/>
      <c r="H1902" s="79"/>
      <c r="I1902" s="79"/>
      <c r="J1902" s="79"/>
      <c r="K1902" s="79"/>
      <c r="L1902" s="79"/>
    </row>
    <row r="1903" spans="2:12">
      <c r="B1903" s="79"/>
      <c r="C1903" s="79"/>
      <c r="D1903" s="79"/>
      <c r="E1903" s="79"/>
      <c r="F1903" s="79"/>
      <c r="G1903" s="79"/>
      <c r="H1903" s="79"/>
      <c r="I1903" s="79"/>
      <c r="J1903" s="79"/>
      <c r="K1903" s="79"/>
      <c r="L1903" s="79"/>
    </row>
    <row r="1904" spans="2:12">
      <c r="B1904" s="79"/>
      <c r="C1904" s="79"/>
      <c r="D1904" s="79"/>
      <c r="E1904" s="79"/>
      <c r="F1904" s="79"/>
      <c r="G1904" s="79"/>
      <c r="H1904" s="79"/>
      <c r="I1904" s="79"/>
      <c r="J1904" s="79"/>
      <c r="K1904" s="79"/>
      <c r="L1904" s="79"/>
    </row>
    <row r="1905" spans="2:12">
      <c r="B1905" s="79"/>
      <c r="C1905" s="79"/>
      <c r="D1905" s="79"/>
      <c r="E1905" s="79"/>
      <c r="F1905" s="79"/>
      <c r="G1905" s="79"/>
      <c r="H1905" s="79"/>
      <c r="I1905" s="79"/>
      <c r="J1905" s="79"/>
      <c r="K1905" s="79"/>
      <c r="L1905" s="79"/>
    </row>
    <row r="1906" spans="2:12">
      <c r="B1906" s="79"/>
      <c r="C1906" s="79"/>
      <c r="D1906" s="79"/>
      <c r="E1906" s="79"/>
      <c r="F1906" s="79"/>
      <c r="G1906" s="79"/>
      <c r="H1906" s="79"/>
      <c r="I1906" s="79"/>
      <c r="J1906" s="79"/>
      <c r="K1906" s="79"/>
      <c r="L1906" s="79"/>
    </row>
    <row r="1907" spans="2:12">
      <c r="B1907" s="79"/>
      <c r="C1907" s="79"/>
      <c r="D1907" s="79"/>
      <c r="E1907" s="79"/>
      <c r="F1907" s="79"/>
      <c r="G1907" s="79"/>
      <c r="H1907" s="79"/>
      <c r="I1907" s="79"/>
      <c r="J1907" s="79"/>
      <c r="K1907" s="79"/>
      <c r="L1907" s="79"/>
    </row>
    <row r="1908" spans="2:12">
      <c r="B1908" s="79"/>
      <c r="C1908" s="79"/>
      <c r="D1908" s="79"/>
      <c r="E1908" s="79"/>
      <c r="F1908" s="79"/>
      <c r="G1908" s="79"/>
      <c r="H1908" s="79"/>
      <c r="I1908" s="79"/>
      <c r="J1908" s="79"/>
      <c r="K1908" s="79"/>
      <c r="L1908" s="79"/>
    </row>
    <row r="1909" spans="2:12">
      <c r="B1909" s="79"/>
      <c r="C1909" s="79"/>
      <c r="D1909" s="79"/>
      <c r="E1909" s="79"/>
      <c r="F1909" s="79"/>
      <c r="G1909" s="79"/>
      <c r="H1909" s="79"/>
      <c r="I1909" s="79"/>
      <c r="J1909" s="79"/>
      <c r="K1909" s="79"/>
      <c r="L1909" s="79"/>
    </row>
    <row r="1910" spans="2:12">
      <c r="B1910" s="79"/>
      <c r="C1910" s="79"/>
      <c r="D1910" s="79"/>
      <c r="E1910" s="79"/>
      <c r="F1910" s="79"/>
      <c r="G1910" s="79"/>
      <c r="H1910" s="79"/>
      <c r="I1910" s="79"/>
      <c r="J1910" s="79"/>
      <c r="K1910" s="79"/>
      <c r="L1910" s="79"/>
    </row>
    <row r="1911" spans="2:12">
      <c r="B1911" s="79"/>
      <c r="C1911" s="79"/>
      <c r="D1911" s="79"/>
      <c r="E1911" s="79"/>
      <c r="F1911" s="79"/>
      <c r="G1911" s="79"/>
      <c r="H1911" s="79"/>
      <c r="I1911" s="79"/>
      <c r="J1911" s="79"/>
      <c r="K1911" s="79"/>
      <c r="L1911" s="79"/>
    </row>
    <row r="1912" spans="2:12">
      <c r="B1912" s="79"/>
      <c r="C1912" s="79"/>
      <c r="D1912" s="79"/>
      <c r="E1912" s="79"/>
      <c r="F1912" s="79"/>
      <c r="G1912" s="79"/>
      <c r="H1912" s="79"/>
      <c r="I1912" s="79"/>
      <c r="J1912" s="79"/>
      <c r="K1912" s="79"/>
      <c r="L1912" s="79"/>
    </row>
    <row r="1913" spans="2:12">
      <c r="B1913" s="79"/>
      <c r="C1913" s="79"/>
      <c r="D1913" s="79"/>
      <c r="E1913" s="79"/>
      <c r="F1913" s="79"/>
      <c r="G1913" s="79"/>
      <c r="H1913" s="79"/>
      <c r="I1913" s="79"/>
      <c r="J1913" s="79"/>
      <c r="K1913" s="79"/>
      <c r="L1913" s="79"/>
    </row>
    <row r="1914" spans="2:12">
      <c r="B1914" s="79"/>
      <c r="C1914" s="79"/>
      <c r="D1914" s="79"/>
      <c r="E1914" s="79"/>
      <c r="F1914" s="79"/>
      <c r="G1914" s="79"/>
      <c r="H1914" s="79"/>
      <c r="I1914" s="79"/>
      <c r="J1914" s="79"/>
      <c r="K1914" s="79"/>
      <c r="L1914" s="79"/>
    </row>
    <row r="1915" spans="2:12">
      <c r="B1915" s="79"/>
      <c r="C1915" s="79"/>
      <c r="D1915" s="79"/>
      <c r="E1915" s="79"/>
      <c r="F1915" s="79"/>
      <c r="G1915" s="79"/>
      <c r="H1915" s="79"/>
      <c r="I1915" s="79"/>
      <c r="J1915" s="79"/>
      <c r="K1915" s="79"/>
      <c r="L1915" s="79"/>
    </row>
    <row r="1916" spans="2:12">
      <c r="B1916" s="79"/>
      <c r="C1916" s="79"/>
      <c r="D1916" s="79"/>
      <c r="E1916" s="79"/>
      <c r="F1916" s="79"/>
      <c r="G1916" s="79"/>
      <c r="H1916" s="79"/>
      <c r="I1916" s="79"/>
      <c r="J1916" s="79"/>
      <c r="K1916" s="79"/>
      <c r="L1916" s="79"/>
    </row>
    <row r="1917" spans="2:12">
      <c r="B1917" s="79"/>
      <c r="C1917" s="79"/>
      <c r="D1917" s="79"/>
      <c r="E1917" s="79"/>
      <c r="F1917" s="79"/>
      <c r="G1917" s="79"/>
      <c r="H1917" s="79"/>
      <c r="I1917" s="79"/>
      <c r="J1917" s="79"/>
      <c r="K1917" s="79"/>
      <c r="L1917" s="79"/>
    </row>
    <row r="1918" spans="2:12">
      <c r="B1918" s="79"/>
      <c r="C1918" s="79"/>
      <c r="D1918" s="79"/>
      <c r="E1918" s="79"/>
      <c r="F1918" s="79"/>
      <c r="G1918" s="79"/>
      <c r="H1918" s="79"/>
      <c r="I1918" s="79"/>
      <c r="J1918" s="79"/>
      <c r="K1918" s="79"/>
      <c r="L1918" s="79"/>
    </row>
    <row r="1919" spans="2:12">
      <c r="B1919" s="79"/>
      <c r="C1919" s="79"/>
      <c r="D1919" s="79"/>
      <c r="E1919" s="79"/>
      <c r="F1919" s="79"/>
      <c r="G1919" s="79"/>
      <c r="H1919" s="79"/>
      <c r="I1919" s="79"/>
      <c r="J1919" s="79"/>
      <c r="K1919" s="79"/>
      <c r="L1919" s="79"/>
    </row>
    <row r="1920" spans="2:12">
      <c r="B1920" s="79"/>
      <c r="C1920" s="79"/>
      <c r="D1920" s="79"/>
      <c r="E1920" s="79"/>
      <c r="F1920" s="79"/>
      <c r="G1920" s="79"/>
      <c r="H1920" s="79"/>
      <c r="I1920" s="79"/>
      <c r="J1920" s="79"/>
      <c r="K1920" s="79"/>
      <c r="L1920" s="79"/>
    </row>
    <row r="1921" spans="2:12">
      <c r="B1921" s="79"/>
      <c r="C1921" s="79"/>
      <c r="D1921" s="79"/>
      <c r="E1921" s="79"/>
      <c r="F1921" s="79"/>
      <c r="G1921" s="79"/>
      <c r="H1921" s="79"/>
      <c r="I1921" s="79"/>
      <c r="J1921" s="79"/>
      <c r="K1921" s="79"/>
      <c r="L1921" s="79"/>
    </row>
    <row r="1922" spans="2:12">
      <c r="B1922" s="79"/>
      <c r="C1922" s="79"/>
      <c r="D1922" s="79"/>
      <c r="E1922" s="79"/>
      <c r="F1922" s="79"/>
      <c r="G1922" s="79"/>
      <c r="H1922" s="79"/>
      <c r="I1922" s="79"/>
      <c r="J1922" s="79"/>
      <c r="K1922" s="79"/>
      <c r="L1922" s="79"/>
    </row>
    <row r="1923" spans="2:12">
      <c r="B1923" s="79"/>
      <c r="C1923" s="79"/>
      <c r="D1923" s="79"/>
      <c r="E1923" s="79"/>
      <c r="F1923" s="79"/>
      <c r="G1923" s="79"/>
      <c r="H1923" s="79"/>
      <c r="I1923" s="79"/>
      <c r="J1923" s="79"/>
      <c r="K1923" s="79"/>
      <c r="L1923" s="79"/>
    </row>
    <row r="1924" spans="2:12">
      <c r="B1924" s="79"/>
      <c r="C1924" s="79"/>
      <c r="D1924" s="79"/>
      <c r="E1924" s="79"/>
      <c r="F1924" s="79"/>
      <c r="G1924" s="79"/>
      <c r="H1924" s="79"/>
      <c r="I1924" s="79"/>
      <c r="J1924" s="79"/>
      <c r="K1924" s="79"/>
      <c r="L1924" s="79"/>
    </row>
    <row r="1925" spans="2:12">
      <c r="B1925" s="79"/>
      <c r="C1925" s="79"/>
      <c r="D1925" s="79"/>
      <c r="E1925" s="79"/>
      <c r="F1925" s="79"/>
      <c r="G1925" s="79"/>
      <c r="H1925" s="79"/>
      <c r="I1925" s="79"/>
      <c r="J1925" s="79"/>
      <c r="K1925" s="79"/>
      <c r="L1925" s="79"/>
    </row>
    <row r="1926" spans="2:12">
      <c r="B1926" s="79"/>
      <c r="C1926" s="79"/>
      <c r="D1926" s="79"/>
      <c r="E1926" s="79"/>
      <c r="F1926" s="79"/>
      <c r="G1926" s="79"/>
      <c r="H1926" s="79"/>
      <c r="I1926" s="79"/>
      <c r="J1926" s="79"/>
      <c r="K1926" s="79"/>
      <c r="L1926" s="79"/>
    </row>
    <row r="1927" spans="2:12">
      <c r="B1927" s="79"/>
      <c r="C1927" s="79"/>
      <c r="D1927" s="79"/>
      <c r="E1927" s="79"/>
      <c r="F1927" s="79"/>
      <c r="G1927" s="79"/>
      <c r="H1927" s="79"/>
      <c r="I1927" s="79"/>
      <c r="J1927" s="79"/>
      <c r="K1927" s="79"/>
      <c r="L1927" s="79"/>
    </row>
    <row r="1928" spans="2:12">
      <c r="B1928" s="79"/>
      <c r="C1928" s="79"/>
      <c r="D1928" s="79"/>
      <c r="E1928" s="79"/>
      <c r="F1928" s="79"/>
      <c r="G1928" s="79"/>
      <c r="H1928" s="79"/>
      <c r="I1928" s="79"/>
      <c r="J1928" s="79"/>
      <c r="K1928" s="79"/>
      <c r="L1928" s="79"/>
    </row>
    <row r="1929" spans="2:12">
      <c r="B1929" s="79"/>
      <c r="C1929" s="79"/>
      <c r="D1929" s="79"/>
      <c r="E1929" s="79"/>
      <c r="F1929" s="79"/>
      <c r="G1929" s="79"/>
      <c r="H1929" s="79"/>
      <c r="I1929" s="79"/>
      <c r="J1929" s="79"/>
      <c r="K1929" s="79"/>
      <c r="L1929" s="79"/>
    </row>
    <row r="1930" spans="2:12">
      <c r="B1930" s="79"/>
      <c r="C1930" s="79"/>
      <c r="D1930" s="79"/>
      <c r="E1930" s="79"/>
      <c r="F1930" s="79"/>
      <c r="G1930" s="79"/>
      <c r="H1930" s="79"/>
      <c r="I1930" s="79"/>
      <c r="J1930" s="79"/>
      <c r="K1930" s="79"/>
      <c r="L1930" s="79"/>
    </row>
    <row r="1931" spans="2:12">
      <c r="B1931" s="79"/>
      <c r="C1931" s="79"/>
      <c r="D1931" s="79"/>
      <c r="E1931" s="79"/>
      <c r="F1931" s="79"/>
      <c r="G1931" s="79"/>
      <c r="H1931" s="79"/>
      <c r="I1931" s="79"/>
      <c r="J1931" s="79"/>
      <c r="K1931" s="79"/>
      <c r="L1931" s="79"/>
    </row>
    <row r="1932" spans="2:12">
      <c r="B1932" s="79"/>
      <c r="C1932" s="79"/>
      <c r="D1932" s="79"/>
      <c r="E1932" s="79"/>
      <c r="F1932" s="79"/>
      <c r="G1932" s="79"/>
      <c r="H1932" s="79"/>
      <c r="I1932" s="79"/>
      <c r="J1932" s="79"/>
      <c r="K1932" s="79"/>
      <c r="L1932" s="79"/>
    </row>
    <row r="1933" spans="2:12">
      <c r="B1933" s="79"/>
      <c r="C1933" s="79"/>
      <c r="D1933" s="79"/>
      <c r="E1933" s="79"/>
      <c r="F1933" s="79"/>
      <c r="G1933" s="79"/>
      <c r="H1933" s="79"/>
      <c r="I1933" s="79"/>
      <c r="J1933" s="79"/>
      <c r="K1933" s="79"/>
      <c r="L1933" s="79"/>
    </row>
    <row r="1934" spans="2:12">
      <c r="B1934" s="79"/>
      <c r="C1934" s="79"/>
      <c r="D1934" s="79"/>
      <c r="E1934" s="79"/>
      <c r="F1934" s="79"/>
      <c r="G1934" s="79"/>
      <c r="H1934" s="79"/>
      <c r="I1934" s="79"/>
      <c r="J1934" s="79"/>
      <c r="K1934" s="79"/>
      <c r="L1934" s="79"/>
    </row>
    <row r="1935" spans="2:12">
      <c r="B1935" s="79"/>
      <c r="C1935" s="79"/>
      <c r="D1935" s="79"/>
      <c r="E1935" s="79"/>
      <c r="F1935" s="79"/>
      <c r="G1935" s="79"/>
      <c r="H1935" s="79"/>
      <c r="I1935" s="79"/>
      <c r="J1935" s="79"/>
      <c r="K1935" s="79"/>
      <c r="L1935" s="79"/>
    </row>
    <row r="1936" spans="2:12">
      <c r="B1936" s="79"/>
      <c r="C1936" s="79"/>
      <c r="D1936" s="79"/>
      <c r="E1936" s="79"/>
      <c r="F1936" s="79"/>
      <c r="G1936" s="79"/>
      <c r="H1936" s="79"/>
      <c r="I1936" s="79"/>
      <c r="J1936" s="79"/>
      <c r="K1936" s="79"/>
      <c r="L1936" s="79"/>
    </row>
    <row r="1937" spans="2:12">
      <c r="B1937" s="79"/>
      <c r="C1937" s="79"/>
      <c r="D1937" s="79"/>
      <c r="E1937" s="79"/>
      <c r="F1937" s="79"/>
      <c r="G1937" s="79"/>
      <c r="H1937" s="79"/>
      <c r="I1937" s="79"/>
      <c r="J1937" s="79"/>
      <c r="K1937" s="79"/>
      <c r="L1937" s="79"/>
    </row>
    <row r="1938" spans="2:12">
      <c r="B1938" s="79"/>
      <c r="C1938" s="79"/>
      <c r="D1938" s="79"/>
      <c r="E1938" s="79"/>
      <c r="F1938" s="79"/>
      <c r="G1938" s="79"/>
      <c r="H1938" s="79"/>
      <c r="I1938" s="79"/>
      <c r="J1938" s="79"/>
      <c r="K1938" s="79"/>
      <c r="L1938" s="79"/>
    </row>
    <row r="1939" spans="2:12">
      <c r="B1939" s="79"/>
      <c r="C1939" s="79"/>
      <c r="D1939" s="79"/>
      <c r="E1939" s="79"/>
      <c r="F1939" s="79"/>
      <c r="G1939" s="79"/>
      <c r="H1939" s="79"/>
      <c r="I1939" s="79"/>
      <c r="J1939" s="79"/>
      <c r="K1939" s="79"/>
      <c r="L1939" s="79"/>
    </row>
    <row r="1940" spans="2:12">
      <c r="B1940" s="79"/>
      <c r="C1940" s="79"/>
      <c r="D1940" s="79"/>
      <c r="E1940" s="79"/>
      <c r="F1940" s="79"/>
      <c r="G1940" s="79"/>
      <c r="H1940" s="79"/>
      <c r="I1940" s="79"/>
      <c r="J1940" s="79"/>
      <c r="K1940" s="79"/>
      <c r="L1940" s="79"/>
    </row>
    <row r="1941" spans="2:12">
      <c r="B1941" s="79"/>
      <c r="C1941" s="79"/>
      <c r="D1941" s="79"/>
      <c r="E1941" s="79"/>
      <c r="F1941" s="79"/>
      <c r="G1941" s="79"/>
      <c r="H1941" s="79"/>
      <c r="I1941" s="79"/>
      <c r="J1941" s="79"/>
      <c r="K1941" s="79"/>
      <c r="L1941" s="79"/>
    </row>
    <row r="1942" spans="2:12">
      <c r="B1942" s="79"/>
      <c r="C1942" s="79"/>
      <c r="D1942" s="79"/>
      <c r="E1942" s="79"/>
      <c r="F1942" s="79"/>
      <c r="G1942" s="79"/>
      <c r="H1942" s="79"/>
      <c r="I1942" s="79"/>
      <c r="J1942" s="79"/>
      <c r="K1942" s="79"/>
      <c r="L1942" s="79"/>
    </row>
    <row r="1943" spans="2:12">
      <c r="B1943" s="79"/>
      <c r="C1943" s="79"/>
      <c r="D1943" s="79"/>
      <c r="E1943" s="79"/>
      <c r="F1943" s="79"/>
      <c r="G1943" s="79"/>
      <c r="H1943" s="79"/>
      <c r="I1943" s="79"/>
      <c r="J1943" s="79"/>
      <c r="K1943" s="79"/>
      <c r="L1943" s="79"/>
    </row>
    <row r="1944" spans="2:12">
      <c r="B1944" s="79"/>
      <c r="C1944" s="79"/>
      <c r="D1944" s="79"/>
      <c r="E1944" s="79"/>
      <c r="F1944" s="79"/>
      <c r="G1944" s="79"/>
      <c r="H1944" s="79"/>
      <c r="I1944" s="79"/>
      <c r="J1944" s="79"/>
      <c r="K1944" s="79"/>
      <c r="L1944" s="79"/>
    </row>
    <row r="1945" spans="2:12">
      <c r="B1945" s="79"/>
      <c r="C1945" s="79"/>
      <c r="D1945" s="79"/>
      <c r="E1945" s="79"/>
      <c r="F1945" s="79"/>
      <c r="G1945" s="79"/>
      <c r="H1945" s="79"/>
      <c r="I1945" s="79"/>
      <c r="J1945" s="79"/>
      <c r="K1945" s="79"/>
      <c r="L1945" s="79"/>
    </row>
    <row r="1946" spans="2:12">
      <c r="B1946" s="79"/>
      <c r="C1946" s="79"/>
      <c r="D1946" s="79"/>
      <c r="E1946" s="79"/>
      <c r="F1946" s="79"/>
      <c r="G1946" s="79"/>
      <c r="H1946" s="79"/>
      <c r="I1946" s="79"/>
      <c r="J1946" s="79"/>
      <c r="K1946" s="79"/>
      <c r="L1946" s="79"/>
    </row>
    <row r="1947" spans="2:12">
      <c r="B1947" s="79"/>
      <c r="C1947" s="79"/>
      <c r="D1947" s="79"/>
      <c r="E1947" s="79"/>
      <c r="F1947" s="79"/>
      <c r="G1947" s="79"/>
      <c r="H1947" s="79"/>
      <c r="I1947" s="79"/>
      <c r="J1947" s="79"/>
      <c r="K1947" s="79"/>
      <c r="L1947" s="79"/>
    </row>
    <row r="1948" spans="2:12">
      <c r="B1948" s="79"/>
      <c r="C1948" s="79"/>
      <c r="D1948" s="79"/>
      <c r="E1948" s="79"/>
      <c r="F1948" s="79"/>
      <c r="G1948" s="79"/>
      <c r="H1948" s="79"/>
      <c r="I1948" s="79"/>
      <c r="J1948" s="79"/>
      <c r="K1948" s="79"/>
      <c r="L1948" s="79"/>
    </row>
    <row r="1949" spans="2:12">
      <c r="B1949" s="79"/>
      <c r="C1949" s="79"/>
      <c r="D1949" s="79"/>
      <c r="E1949" s="79"/>
      <c r="F1949" s="79"/>
      <c r="G1949" s="79"/>
      <c r="H1949" s="79"/>
      <c r="I1949" s="79"/>
      <c r="J1949" s="79"/>
      <c r="K1949" s="79"/>
      <c r="L1949" s="79"/>
    </row>
    <row r="1950" spans="2:12">
      <c r="B1950" s="79"/>
      <c r="C1950" s="79"/>
      <c r="D1950" s="79"/>
      <c r="E1950" s="79"/>
      <c r="F1950" s="79"/>
      <c r="G1950" s="79"/>
      <c r="H1950" s="79"/>
      <c r="I1950" s="79"/>
      <c r="J1950" s="79"/>
      <c r="K1950" s="79"/>
      <c r="L1950" s="79"/>
    </row>
    <row r="1951" spans="2:12">
      <c r="B1951" s="79"/>
      <c r="C1951" s="79"/>
      <c r="D1951" s="79"/>
      <c r="E1951" s="79"/>
      <c r="F1951" s="79"/>
      <c r="G1951" s="79"/>
      <c r="H1951" s="79"/>
      <c r="I1951" s="79"/>
      <c r="J1951" s="79"/>
      <c r="K1951" s="79"/>
      <c r="L1951" s="79"/>
    </row>
    <row r="1952" spans="2:12">
      <c r="B1952" s="79"/>
      <c r="C1952" s="79"/>
      <c r="D1952" s="79"/>
      <c r="E1952" s="79"/>
      <c r="F1952" s="79"/>
      <c r="G1952" s="79"/>
      <c r="H1952" s="79"/>
      <c r="I1952" s="79"/>
      <c r="J1952" s="79"/>
      <c r="K1952" s="79"/>
      <c r="L1952" s="79"/>
    </row>
    <row r="1953" spans="2:12">
      <c r="B1953" s="79"/>
      <c r="C1953" s="79"/>
      <c r="D1953" s="79"/>
      <c r="E1953" s="79"/>
      <c r="F1953" s="79"/>
      <c r="G1953" s="79"/>
      <c r="H1953" s="79"/>
      <c r="I1953" s="79"/>
      <c r="J1953" s="79"/>
      <c r="K1953" s="79"/>
      <c r="L1953" s="79"/>
    </row>
    <row r="1954" spans="2:12">
      <c r="B1954" s="79"/>
      <c r="C1954" s="79"/>
      <c r="D1954" s="79"/>
      <c r="E1954" s="79"/>
      <c r="F1954" s="79"/>
      <c r="G1954" s="79"/>
      <c r="H1954" s="79"/>
      <c r="I1954" s="79"/>
      <c r="J1954" s="79"/>
      <c r="K1954" s="79"/>
      <c r="L1954" s="79"/>
    </row>
    <row r="1955" spans="2:12">
      <c r="B1955" s="79"/>
      <c r="C1955" s="79"/>
      <c r="D1955" s="79"/>
      <c r="E1955" s="79"/>
      <c r="F1955" s="79"/>
      <c r="G1955" s="79"/>
      <c r="H1955" s="79"/>
      <c r="I1955" s="79"/>
      <c r="J1955" s="79"/>
      <c r="K1955" s="79"/>
      <c r="L1955" s="79"/>
    </row>
    <row r="1956" spans="2:12">
      <c r="B1956" s="79"/>
      <c r="C1956" s="79"/>
      <c r="D1956" s="79"/>
      <c r="E1956" s="79"/>
      <c r="F1956" s="79"/>
      <c r="G1956" s="79"/>
      <c r="H1956" s="79"/>
      <c r="I1956" s="79"/>
      <c r="J1956" s="79"/>
      <c r="K1956" s="79"/>
      <c r="L1956" s="79"/>
    </row>
    <row r="1957" spans="2:12">
      <c r="B1957" s="79"/>
      <c r="C1957" s="79"/>
      <c r="D1957" s="79"/>
      <c r="E1957" s="79"/>
      <c r="F1957" s="79"/>
      <c r="G1957" s="79"/>
      <c r="H1957" s="79"/>
      <c r="I1957" s="79"/>
      <c r="J1957" s="79"/>
      <c r="K1957" s="79"/>
      <c r="L1957" s="79"/>
    </row>
    <row r="1958" spans="2:12">
      <c r="B1958" s="79"/>
      <c r="C1958" s="79"/>
      <c r="D1958" s="79"/>
      <c r="E1958" s="79"/>
      <c r="F1958" s="79"/>
      <c r="G1958" s="79"/>
      <c r="H1958" s="79"/>
      <c r="I1958" s="79"/>
      <c r="J1958" s="79"/>
      <c r="K1958" s="79"/>
      <c r="L1958" s="79"/>
    </row>
    <row r="1959" spans="2:12">
      <c r="B1959" s="79"/>
      <c r="C1959" s="79"/>
      <c r="D1959" s="79"/>
      <c r="E1959" s="79"/>
      <c r="F1959" s="79"/>
      <c r="G1959" s="79"/>
      <c r="H1959" s="79"/>
      <c r="I1959" s="79"/>
      <c r="J1959" s="79"/>
      <c r="K1959" s="79"/>
      <c r="L1959" s="79"/>
    </row>
    <row r="1960" spans="2:12">
      <c r="B1960" s="79"/>
      <c r="C1960" s="79"/>
      <c r="D1960" s="79"/>
      <c r="E1960" s="79"/>
      <c r="F1960" s="79"/>
      <c r="G1960" s="79"/>
      <c r="H1960" s="79"/>
      <c r="I1960" s="79"/>
      <c r="J1960" s="79"/>
      <c r="K1960" s="79"/>
      <c r="L1960" s="79"/>
    </row>
    <row r="1961" spans="2:12">
      <c r="B1961" s="79"/>
      <c r="C1961" s="79"/>
      <c r="D1961" s="79"/>
      <c r="E1961" s="79"/>
      <c r="F1961" s="79"/>
      <c r="G1961" s="79"/>
      <c r="H1961" s="79"/>
      <c r="I1961" s="79"/>
      <c r="J1961" s="79"/>
      <c r="K1961" s="79"/>
      <c r="L1961" s="79"/>
    </row>
    <row r="1962" spans="2:12">
      <c r="B1962" s="79"/>
      <c r="C1962" s="79"/>
      <c r="D1962" s="79"/>
      <c r="E1962" s="79"/>
      <c r="F1962" s="79"/>
      <c r="G1962" s="79"/>
      <c r="H1962" s="79"/>
      <c r="I1962" s="79"/>
      <c r="J1962" s="79"/>
      <c r="K1962" s="79"/>
      <c r="L1962" s="79"/>
    </row>
    <row r="1963" spans="2:12">
      <c r="B1963" s="79"/>
      <c r="C1963" s="79"/>
      <c r="D1963" s="79"/>
      <c r="E1963" s="79"/>
      <c r="F1963" s="79"/>
      <c r="G1963" s="79"/>
      <c r="H1963" s="79"/>
      <c r="I1963" s="79"/>
      <c r="J1963" s="79"/>
      <c r="K1963" s="79"/>
      <c r="L1963" s="79"/>
    </row>
    <row r="1964" spans="2:12">
      <c r="B1964" s="79"/>
      <c r="C1964" s="79"/>
      <c r="D1964" s="79"/>
      <c r="E1964" s="79"/>
      <c r="F1964" s="79"/>
      <c r="G1964" s="79"/>
      <c r="H1964" s="79"/>
      <c r="I1964" s="79"/>
      <c r="J1964" s="79"/>
      <c r="K1964" s="79"/>
      <c r="L1964" s="79"/>
    </row>
    <row r="1965" spans="2:12">
      <c r="B1965" s="79"/>
      <c r="C1965" s="79"/>
      <c r="D1965" s="79"/>
      <c r="E1965" s="79"/>
      <c r="F1965" s="79"/>
      <c r="G1965" s="79"/>
      <c r="H1965" s="79"/>
      <c r="I1965" s="79"/>
      <c r="J1965" s="79"/>
      <c r="K1965" s="79"/>
      <c r="L1965" s="79"/>
    </row>
    <row r="1966" spans="2:12">
      <c r="B1966" s="79"/>
      <c r="C1966" s="79"/>
      <c r="D1966" s="79"/>
      <c r="E1966" s="79"/>
      <c r="F1966" s="79"/>
      <c r="G1966" s="79"/>
      <c r="H1966" s="79"/>
      <c r="I1966" s="79"/>
      <c r="J1966" s="79"/>
      <c r="K1966" s="79"/>
      <c r="L1966" s="79"/>
    </row>
    <row r="1967" spans="2:12">
      <c r="B1967" s="79"/>
      <c r="C1967" s="79"/>
      <c r="D1967" s="79"/>
      <c r="E1967" s="79"/>
      <c r="F1967" s="79"/>
      <c r="G1967" s="79"/>
      <c r="H1967" s="79"/>
      <c r="I1967" s="79"/>
      <c r="J1967" s="79"/>
      <c r="K1967" s="79"/>
      <c r="L1967" s="79"/>
    </row>
    <row r="1968" spans="2:12">
      <c r="B1968" s="79"/>
      <c r="C1968" s="79"/>
      <c r="D1968" s="79"/>
      <c r="E1968" s="79"/>
      <c r="F1968" s="79"/>
      <c r="G1968" s="79"/>
      <c r="H1968" s="79"/>
      <c r="I1968" s="79"/>
      <c r="J1968" s="79"/>
      <c r="K1968" s="79"/>
      <c r="L1968" s="79"/>
    </row>
    <row r="1969" spans="2:12">
      <c r="B1969" s="79"/>
      <c r="C1969" s="79"/>
      <c r="D1969" s="79"/>
      <c r="E1969" s="79"/>
      <c r="F1969" s="79"/>
      <c r="G1969" s="79"/>
      <c r="H1969" s="79"/>
      <c r="I1969" s="79"/>
      <c r="J1969" s="79"/>
      <c r="K1969" s="79"/>
      <c r="L1969" s="79"/>
    </row>
    <row r="1970" spans="2:12">
      <c r="B1970" s="79"/>
      <c r="C1970" s="79"/>
      <c r="D1970" s="79"/>
      <c r="E1970" s="79"/>
      <c r="F1970" s="79"/>
      <c r="G1970" s="79"/>
      <c r="H1970" s="79"/>
      <c r="I1970" s="79"/>
      <c r="J1970" s="79"/>
      <c r="K1970" s="79"/>
      <c r="L1970" s="79"/>
    </row>
    <row r="1971" spans="2:12">
      <c r="B1971" s="79"/>
      <c r="C1971" s="79"/>
      <c r="D1971" s="79"/>
      <c r="E1971" s="79"/>
      <c r="F1971" s="79"/>
      <c r="G1971" s="79"/>
      <c r="H1971" s="79"/>
      <c r="I1971" s="79"/>
      <c r="J1971" s="79"/>
      <c r="K1971" s="79"/>
      <c r="L1971" s="79"/>
    </row>
    <row r="1972" spans="2:12">
      <c r="B1972" s="79"/>
      <c r="C1972" s="79"/>
      <c r="D1972" s="79"/>
      <c r="E1972" s="79"/>
      <c r="F1972" s="79"/>
      <c r="G1972" s="79"/>
      <c r="H1972" s="79"/>
      <c r="I1972" s="79"/>
      <c r="J1972" s="79"/>
      <c r="K1972" s="79"/>
      <c r="L1972" s="79"/>
    </row>
    <row r="1973" spans="2:12">
      <c r="B1973" s="79"/>
      <c r="C1973" s="79"/>
      <c r="D1973" s="79"/>
      <c r="E1973" s="79"/>
      <c r="F1973" s="79"/>
      <c r="G1973" s="79"/>
      <c r="H1973" s="79"/>
      <c r="I1973" s="79"/>
      <c r="J1973" s="79"/>
      <c r="K1973" s="79"/>
      <c r="L1973" s="79"/>
    </row>
    <row r="1974" spans="2:12">
      <c r="B1974" s="79"/>
      <c r="C1974" s="79"/>
      <c r="D1974" s="79"/>
      <c r="E1974" s="79"/>
      <c r="F1974" s="79"/>
      <c r="G1974" s="79"/>
      <c r="H1974" s="79"/>
      <c r="I1974" s="79"/>
      <c r="J1974" s="79"/>
      <c r="K1974" s="79"/>
      <c r="L1974" s="79"/>
    </row>
    <row r="1975" spans="2:12">
      <c r="B1975" s="79"/>
      <c r="C1975" s="79"/>
      <c r="D1975" s="79"/>
      <c r="E1975" s="79"/>
      <c r="F1975" s="79"/>
      <c r="G1975" s="79"/>
      <c r="H1975" s="79"/>
      <c r="I1975" s="79"/>
      <c r="J1975" s="79"/>
      <c r="K1975" s="79"/>
      <c r="L1975" s="79"/>
    </row>
    <row r="1976" spans="2:12">
      <c r="B1976" s="79"/>
      <c r="C1976" s="79"/>
      <c r="D1976" s="79"/>
      <c r="E1976" s="79"/>
      <c r="F1976" s="79"/>
      <c r="G1976" s="79"/>
      <c r="H1976" s="79"/>
      <c r="I1976" s="79"/>
      <c r="J1976" s="79"/>
      <c r="K1976" s="79"/>
      <c r="L1976" s="79"/>
    </row>
    <row r="1977" spans="2:12">
      <c r="B1977" s="79"/>
      <c r="C1977" s="79"/>
      <c r="D1977" s="79"/>
      <c r="E1977" s="79"/>
      <c r="F1977" s="79"/>
      <c r="G1977" s="79"/>
      <c r="H1977" s="79"/>
      <c r="I1977" s="79"/>
      <c r="J1977" s="79"/>
      <c r="K1977" s="79"/>
      <c r="L1977" s="79"/>
    </row>
    <row r="1978" spans="2:12">
      <c r="B1978" s="79"/>
      <c r="C1978" s="79"/>
      <c r="D1978" s="79"/>
      <c r="E1978" s="79"/>
      <c r="F1978" s="79"/>
      <c r="G1978" s="79"/>
      <c r="H1978" s="79"/>
      <c r="I1978" s="79"/>
      <c r="J1978" s="79"/>
      <c r="K1978" s="79"/>
      <c r="L1978" s="79"/>
    </row>
    <row r="1979" spans="2:12">
      <c r="B1979" s="79"/>
      <c r="C1979" s="79"/>
      <c r="D1979" s="79"/>
      <c r="E1979" s="79"/>
      <c r="F1979" s="79"/>
      <c r="G1979" s="79"/>
      <c r="H1979" s="79"/>
      <c r="I1979" s="79"/>
      <c r="J1979" s="79"/>
      <c r="K1979" s="79"/>
      <c r="L1979" s="79"/>
    </row>
    <row r="1980" spans="2:12">
      <c r="B1980" s="79"/>
      <c r="C1980" s="79"/>
      <c r="D1980" s="79"/>
      <c r="E1980" s="79"/>
      <c r="F1980" s="79"/>
      <c r="G1980" s="79"/>
      <c r="H1980" s="79"/>
      <c r="I1980" s="79"/>
      <c r="J1980" s="79"/>
      <c r="K1980" s="79"/>
      <c r="L1980" s="79"/>
    </row>
    <row r="1981" spans="2:12">
      <c r="B1981" s="79"/>
      <c r="C1981" s="79"/>
      <c r="D1981" s="79"/>
      <c r="E1981" s="79"/>
      <c r="F1981" s="79"/>
      <c r="G1981" s="79"/>
      <c r="H1981" s="79"/>
      <c r="I1981" s="79"/>
      <c r="J1981" s="79"/>
      <c r="K1981" s="79"/>
      <c r="L1981" s="79"/>
    </row>
    <row r="1982" spans="2:12">
      <c r="B1982" s="79"/>
      <c r="C1982" s="79"/>
      <c r="D1982" s="79"/>
      <c r="E1982" s="79"/>
      <c r="F1982" s="79"/>
      <c r="G1982" s="79"/>
      <c r="H1982" s="79"/>
      <c r="I1982" s="79"/>
      <c r="J1982" s="79"/>
      <c r="K1982" s="79"/>
      <c r="L1982" s="79"/>
    </row>
    <row r="1983" spans="2:12">
      <c r="B1983" s="79"/>
      <c r="C1983" s="79"/>
      <c r="D1983" s="79"/>
      <c r="E1983" s="79"/>
      <c r="F1983" s="79"/>
      <c r="G1983" s="79"/>
      <c r="H1983" s="79"/>
      <c r="I1983" s="79"/>
      <c r="J1983" s="79"/>
      <c r="K1983" s="79"/>
      <c r="L1983" s="79"/>
    </row>
    <row r="1984" spans="2:12">
      <c r="B1984" s="79"/>
      <c r="C1984" s="79"/>
      <c r="D1984" s="79"/>
      <c r="E1984" s="79"/>
      <c r="F1984" s="79"/>
      <c r="G1984" s="79"/>
      <c r="H1984" s="79"/>
      <c r="I1984" s="79"/>
      <c r="J1984" s="79"/>
      <c r="K1984" s="79"/>
      <c r="L1984" s="79"/>
    </row>
    <row r="1985" spans="2:12">
      <c r="B1985" s="79"/>
      <c r="C1985" s="79"/>
      <c r="D1985" s="79"/>
      <c r="E1985" s="79"/>
      <c r="F1985" s="79"/>
      <c r="G1985" s="79"/>
      <c r="H1985" s="79"/>
      <c r="I1985" s="79"/>
      <c r="J1985" s="79"/>
      <c r="K1985" s="79"/>
      <c r="L1985" s="79"/>
    </row>
    <row r="1986" spans="2:12">
      <c r="B1986" s="79"/>
      <c r="C1986" s="79"/>
      <c r="D1986" s="79"/>
      <c r="E1986" s="79"/>
      <c r="F1986" s="79"/>
      <c r="G1986" s="79"/>
      <c r="H1986" s="79"/>
      <c r="I1986" s="79"/>
      <c r="J1986" s="79"/>
      <c r="K1986" s="79"/>
      <c r="L1986" s="79"/>
    </row>
    <row r="1987" spans="2:12">
      <c r="B1987" s="79"/>
      <c r="C1987" s="79"/>
      <c r="D1987" s="79"/>
      <c r="E1987" s="79"/>
      <c r="F1987" s="79"/>
      <c r="G1987" s="79"/>
      <c r="H1987" s="79"/>
      <c r="I1987" s="79"/>
      <c r="J1987" s="79"/>
      <c r="K1987" s="79"/>
      <c r="L1987" s="79"/>
    </row>
    <row r="1988" spans="2:12">
      <c r="B1988" s="79"/>
      <c r="C1988" s="79"/>
      <c r="D1988" s="79"/>
      <c r="E1988" s="79"/>
      <c r="F1988" s="79"/>
      <c r="G1988" s="79"/>
      <c r="H1988" s="79"/>
      <c r="I1988" s="79"/>
      <c r="J1988" s="79"/>
      <c r="K1988" s="79"/>
      <c r="L1988" s="79"/>
    </row>
    <row r="1989" spans="2:12">
      <c r="B1989" s="79"/>
      <c r="C1989" s="79"/>
      <c r="D1989" s="79"/>
      <c r="E1989" s="79"/>
      <c r="F1989" s="79"/>
      <c r="G1989" s="79"/>
      <c r="H1989" s="79"/>
      <c r="I1989" s="79"/>
      <c r="J1989" s="79"/>
      <c r="K1989" s="79"/>
      <c r="L1989" s="79"/>
    </row>
    <row r="1990" spans="2:12">
      <c r="B1990" s="79"/>
      <c r="C1990" s="79"/>
      <c r="D1990" s="79"/>
      <c r="E1990" s="79"/>
      <c r="F1990" s="79"/>
      <c r="G1990" s="79"/>
      <c r="H1990" s="79"/>
      <c r="I1990" s="79"/>
      <c r="J1990" s="79"/>
      <c r="K1990" s="79"/>
      <c r="L1990" s="79"/>
    </row>
    <row r="1991" spans="2:12">
      <c r="B1991" s="79"/>
      <c r="C1991" s="79"/>
      <c r="D1991" s="79"/>
      <c r="E1991" s="79"/>
      <c r="F1991" s="79"/>
      <c r="G1991" s="79"/>
      <c r="H1991" s="79"/>
      <c r="I1991" s="79"/>
      <c r="J1991" s="79"/>
      <c r="K1991" s="79"/>
      <c r="L1991" s="79"/>
    </row>
    <row r="1992" spans="2:12">
      <c r="B1992" s="79"/>
      <c r="C1992" s="79"/>
      <c r="D1992" s="79"/>
      <c r="E1992" s="79"/>
      <c r="F1992" s="79"/>
      <c r="G1992" s="79"/>
      <c r="H1992" s="79"/>
      <c r="I1992" s="79"/>
      <c r="J1992" s="79"/>
      <c r="K1992" s="79"/>
      <c r="L1992" s="79"/>
    </row>
    <row r="1993" spans="2:12">
      <c r="B1993" s="79"/>
      <c r="C1993" s="79"/>
      <c r="D1993" s="79"/>
      <c r="E1993" s="79"/>
      <c r="F1993" s="79"/>
      <c r="G1993" s="79"/>
      <c r="H1993" s="79"/>
      <c r="I1993" s="79"/>
      <c r="J1993" s="79"/>
      <c r="K1993" s="79"/>
      <c r="L1993" s="79"/>
    </row>
    <row r="1994" spans="2:12">
      <c r="B1994" s="79"/>
      <c r="C1994" s="79"/>
      <c r="D1994" s="79"/>
      <c r="E1994" s="79"/>
      <c r="F1994" s="79"/>
      <c r="G1994" s="79"/>
      <c r="H1994" s="79"/>
      <c r="I1994" s="79"/>
      <c r="J1994" s="79"/>
      <c r="K1994" s="79"/>
      <c r="L1994" s="79"/>
    </row>
    <row r="1995" spans="2:12">
      <c r="B1995" s="79"/>
      <c r="C1995" s="79"/>
      <c r="D1995" s="79"/>
      <c r="E1995" s="79"/>
      <c r="F1995" s="79"/>
      <c r="G1995" s="79"/>
      <c r="H1995" s="79"/>
      <c r="I1995" s="79"/>
      <c r="J1995" s="79"/>
      <c r="K1995" s="79"/>
      <c r="L1995" s="79"/>
    </row>
    <row r="1996" spans="2:12">
      <c r="B1996" s="79"/>
      <c r="C1996" s="79"/>
      <c r="D1996" s="79"/>
      <c r="E1996" s="79"/>
      <c r="F1996" s="79"/>
      <c r="G1996" s="79"/>
      <c r="H1996" s="79"/>
      <c r="I1996" s="79"/>
      <c r="J1996" s="79"/>
      <c r="K1996" s="79"/>
      <c r="L1996" s="79"/>
    </row>
    <row r="1997" spans="2:12">
      <c r="B1997" s="79"/>
      <c r="C1997" s="79"/>
      <c r="D1997" s="79"/>
      <c r="E1997" s="79"/>
      <c r="F1997" s="79"/>
      <c r="G1997" s="79"/>
      <c r="H1997" s="79"/>
      <c r="I1997" s="79"/>
      <c r="J1997" s="79"/>
      <c r="K1997" s="79"/>
      <c r="L1997" s="79"/>
    </row>
    <row r="1998" spans="2:12">
      <c r="B1998" s="79"/>
      <c r="C1998" s="79"/>
      <c r="D1998" s="79"/>
      <c r="E1998" s="79"/>
      <c r="F1998" s="79"/>
      <c r="G1998" s="79"/>
      <c r="H1998" s="79"/>
      <c r="I1998" s="79"/>
      <c r="J1998" s="79"/>
      <c r="K1998" s="79"/>
      <c r="L1998" s="79"/>
    </row>
    <row r="1999" spans="2:12">
      <c r="B1999" s="79"/>
      <c r="C1999" s="79"/>
      <c r="D1999" s="79"/>
      <c r="E1999" s="79"/>
      <c r="F1999" s="79"/>
      <c r="G1999" s="79"/>
      <c r="H1999" s="79"/>
      <c r="I1999" s="79"/>
      <c r="J1999" s="79"/>
      <c r="K1999" s="79"/>
      <c r="L1999" s="79"/>
    </row>
    <row r="2000" spans="2:12">
      <c r="B2000" s="79"/>
      <c r="C2000" s="79"/>
      <c r="D2000" s="79"/>
      <c r="E2000" s="79"/>
      <c r="F2000" s="79"/>
      <c r="G2000" s="79"/>
      <c r="H2000" s="79"/>
      <c r="I2000" s="79"/>
      <c r="J2000" s="79"/>
      <c r="K2000" s="79"/>
      <c r="L2000" s="79"/>
    </row>
    <row r="2001" spans="2:12">
      <c r="B2001" s="79"/>
      <c r="C2001" s="79"/>
      <c r="D2001" s="79"/>
      <c r="E2001" s="79"/>
      <c r="F2001" s="79"/>
      <c r="G2001" s="79"/>
      <c r="H2001" s="79"/>
      <c r="I2001" s="79"/>
      <c r="J2001" s="79"/>
      <c r="K2001" s="79"/>
      <c r="L2001" s="79"/>
    </row>
    <row r="2002" spans="2:12">
      <c r="B2002" s="79"/>
      <c r="C2002" s="79"/>
      <c r="D2002" s="79"/>
      <c r="E2002" s="79"/>
      <c r="F2002" s="79"/>
      <c r="G2002" s="79"/>
      <c r="H2002" s="79"/>
      <c r="I2002" s="79"/>
      <c r="J2002" s="79"/>
      <c r="K2002" s="79"/>
      <c r="L2002" s="79"/>
    </row>
    <row r="2003" spans="2:12">
      <c r="B2003" s="79"/>
      <c r="C2003" s="79"/>
      <c r="D2003" s="79"/>
      <c r="E2003" s="79"/>
      <c r="F2003" s="79"/>
      <c r="G2003" s="79"/>
      <c r="H2003" s="79"/>
      <c r="I2003" s="79"/>
      <c r="J2003" s="79"/>
      <c r="K2003" s="79"/>
      <c r="L2003" s="79"/>
    </row>
    <row r="2004" spans="2:12">
      <c r="B2004" s="79"/>
      <c r="C2004" s="79"/>
      <c r="D2004" s="79"/>
      <c r="E2004" s="79"/>
      <c r="F2004" s="79"/>
      <c r="G2004" s="79"/>
      <c r="H2004" s="79"/>
      <c r="I2004" s="79"/>
      <c r="J2004" s="79"/>
      <c r="K2004" s="79"/>
      <c r="L2004" s="79"/>
    </row>
    <row r="2005" spans="2:12">
      <c r="B2005" s="79"/>
      <c r="C2005" s="79"/>
      <c r="D2005" s="79"/>
      <c r="E2005" s="79"/>
      <c r="F2005" s="79"/>
      <c r="G2005" s="79"/>
      <c r="H2005" s="79"/>
      <c r="I2005" s="79"/>
      <c r="J2005" s="79"/>
      <c r="K2005" s="79"/>
      <c r="L2005" s="79"/>
    </row>
    <row r="2006" spans="2:12">
      <c r="B2006" s="79"/>
      <c r="C2006" s="79"/>
      <c r="D2006" s="79"/>
      <c r="E2006" s="79"/>
      <c r="F2006" s="79"/>
      <c r="G2006" s="79"/>
      <c r="H2006" s="79"/>
      <c r="I2006" s="79"/>
      <c r="J2006" s="79"/>
      <c r="K2006" s="79"/>
      <c r="L2006" s="79"/>
    </row>
    <row r="2007" spans="2:12">
      <c r="B2007" s="79"/>
      <c r="C2007" s="79"/>
      <c r="D2007" s="79"/>
      <c r="E2007" s="79"/>
      <c r="F2007" s="79"/>
      <c r="G2007" s="79"/>
      <c r="H2007" s="79"/>
      <c r="I2007" s="79"/>
      <c r="J2007" s="79"/>
      <c r="K2007" s="79"/>
      <c r="L2007" s="79"/>
    </row>
    <row r="2008" spans="2:12">
      <c r="B2008" s="79"/>
      <c r="C2008" s="79"/>
      <c r="D2008" s="79"/>
      <c r="E2008" s="79"/>
      <c r="F2008" s="79"/>
      <c r="G2008" s="79"/>
      <c r="H2008" s="79"/>
      <c r="I2008" s="79"/>
      <c r="J2008" s="79"/>
      <c r="K2008" s="79"/>
      <c r="L2008" s="79"/>
    </row>
    <row r="2009" spans="2:12">
      <c r="B2009" s="79"/>
      <c r="C2009" s="79"/>
      <c r="D2009" s="79"/>
      <c r="E2009" s="79"/>
      <c r="F2009" s="79"/>
      <c r="G2009" s="79"/>
      <c r="H2009" s="79"/>
      <c r="I2009" s="79"/>
      <c r="J2009" s="79"/>
      <c r="K2009" s="79"/>
      <c r="L2009" s="79"/>
    </row>
    <row r="2010" spans="2:12">
      <c r="B2010" s="79"/>
      <c r="C2010" s="79"/>
      <c r="D2010" s="79"/>
      <c r="E2010" s="79"/>
      <c r="F2010" s="79"/>
      <c r="G2010" s="79"/>
      <c r="H2010" s="79"/>
      <c r="I2010" s="79"/>
      <c r="J2010" s="79"/>
      <c r="K2010" s="79"/>
      <c r="L2010" s="79"/>
    </row>
    <row r="2011" spans="2:12">
      <c r="B2011" s="79"/>
      <c r="C2011" s="79"/>
      <c r="D2011" s="79"/>
      <c r="E2011" s="79"/>
      <c r="F2011" s="79"/>
      <c r="G2011" s="79"/>
      <c r="H2011" s="79"/>
      <c r="I2011" s="79"/>
      <c r="J2011" s="79"/>
      <c r="K2011" s="79"/>
      <c r="L2011" s="79"/>
    </row>
    <row r="2012" spans="2:12">
      <c r="B2012" s="79"/>
      <c r="C2012" s="79"/>
      <c r="D2012" s="79"/>
      <c r="E2012" s="79"/>
      <c r="F2012" s="79"/>
      <c r="G2012" s="79"/>
      <c r="H2012" s="79"/>
      <c r="I2012" s="79"/>
      <c r="J2012" s="79"/>
      <c r="K2012" s="79"/>
      <c r="L2012" s="79"/>
    </row>
    <row r="2013" spans="2:12">
      <c r="B2013" s="79"/>
      <c r="C2013" s="79"/>
      <c r="D2013" s="79"/>
      <c r="E2013" s="79"/>
      <c r="F2013" s="79"/>
      <c r="G2013" s="79"/>
      <c r="H2013" s="79"/>
      <c r="I2013" s="79"/>
      <c r="J2013" s="79"/>
      <c r="K2013" s="79"/>
      <c r="L2013" s="79"/>
    </row>
    <row r="2014" spans="2:12">
      <c r="B2014" s="79"/>
      <c r="C2014" s="79"/>
      <c r="D2014" s="79"/>
      <c r="E2014" s="79"/>
      <c r="F2014" s="79"/>
      <c r="G2014" s="79"/>
      <c r="H2014" s="79"/>
      <c r="I2014" s="79"/>
      <c r="J2014" s="79"/>
      <c r="K2014" s="79"/>
      <c r="L2014" s="79"/>
    </row>
    <row r="2015" spans="2:12">
      <c r="B2015" s="79"/>
      <c r="C2015" s="79"/>
      <c r="D2015" s="79"/>
      <c r="E2015" s="79"/>
      <c r="F2015" s="79"/>
      <c r="G2015" s="79"/>
      <c r="H2015" s="79"/>
      <c r="I2015" s="79"/>
      <c r="J2015" s="79"/>
      <c r="K2015" s="79"/>
      <c r="L2015" s="79"/>
    </row>
    <row r="2016" spans="2:12">
      <c r="B2016" s="79"/>
      <c r="C2016" s="79"/>
      <c r="D2016" s="79"/>
      <c r="E2016" s="79"/>
      <c r="F2016" s="79"/>
      <c r="G2016" s="79"/>
      <c r="H2016" s="79"/>
      <c r="I2016" s="79"/>
      <c r="J2016" s="79"/>
      <c r="K2016" s="79"/>
      <c r="L2016" s="79"/>
    </row>
    <row r="2017" spans="2:12">
      <c r="B2017" s="79"/>
      <c r="C2017" s="79"/>
      <c r="D2017" s="79"/>
      <c r="E2017" s="79"/>
      <c r="F2017" s="79"/>
      <c r="G2017" s="79"/>
      <c r="H2017" s="79"/>
      <c r="I2017" s="79"/>
      <c r="J2017" s="79"/>
      <c r="K2017" s="79"/>
      <c r="L2017" s="79"/>
    </row>
    <row r="2018" spans="2:12">
      <c r="B2018" s="79"/>
      <c r="C2018" s="79"/>
      <c r="D2018" s="79"/>
      <c r="E2018" s="79"/>
      <c r="F2018" s="79"/>
      <c r="G2018" s="79"/>
      <c r="H2018" s="79"/>
      <c r="I2018" s="79"/>
      <c r="J2018" s="79"/>
      <c r="K2018" s="79"/>
      <c r="L2018" s="79"/>
    </row>
    <row r="2019" spans="2:12">
      <c r="B2019" s="79"/>
      <c r="C2019" s="79"/>
      <c r="D2019" s="79"/>
      <c r="E2019" s="79"/>
      <c r="F2019" s="79"/>
      <c r="G2019" s="79"/>
      <c r="H2019" s="79"/>
      <c r="I2019" s="79"/>
      <c r="J2019" s="79"/>
      <c r="K2019" s="79"/>
      <c r="L2019" s="79"/>
    </row>
    <row r="2020" spans="2:12">
      <c r="B2020" s="79"/>
      <c r="C2020" s="79"/>
      <c r="D2020" s="79"/>
      <c r="E2020" s="79"/>
      <c r="F2020" s="79"/>
      <c r="G2020" s="79"/>
      <c r="H2020" s="79"/>
      <c r="I2020" s="79"/>
      <c r="J2020" s="79"/>
      <c r="K2020" s="79"/>
      <c r="L2020" s="79"/>
    </row>
    <row r="2021" spans="2:12">
      <c r="B2021" s="79"/>
      <c r="C2021" s="79"/>
      <c r="D2021" s="79"/>
      <c r="E2021" s="79"/>
      <c r="F2021" s="79"/>
      <c r="G2021" s="79"/>
      <c r="H2021" s="79"/>
      <c r="I2021" s="79"/>
      <c r="J2021" s="79"/>
      <c r="K2021" s="79"/>
      <c r="L2021" s="79"/>
    </row>
    <row r="2022" spans="2:12">
      <c r="B2022" s="79"/>
      <c r="C2022" s="79"/>
      <c r="D2022" s="79"/>
      <c r="E2022" s="79"/>
      <c r="F2022" s="79"/>
      <c r="G2022" s="79"/>
      <c r="H2022" s="79"/>
      <c r="I2022" s="79"/>
      <c r="J2022" s="79"/>
      <c r="K2022" s="79"/>
      <c r="L2022" s="79"/>
    </row>
    <row r="2023" spans="2:12">
      <c r="B2023" s="79"/>
      <c r="C2023" s="79"/>
      <c r="D2023" s="79"/>
      <c r="E2023" s="79"/>
      <c r="F2023" s="79"/>
      <c r="G2023" s="79"/>
      <c r="H2023" s="79"/>
      <c r="I2023" s="79"/>
      <c r="J2023" s="79"/>
      <c r="K2023" s="79"/>
      <c r="L2023" s="79"/>
    </row>
    <row r="2024" spans="2:12">
      <c r="B2024" s="79"/>
      <c r="C2024" s="79"/>
      <c r="D2024" s="79"/>
      <c r="E2024" s="79"/>
      <c r="F2024" s="79"/>
      <c r="G2024" s="79"/>
      <c r="H2024" s="79"/>
      <c r="I2024" s="79"/>
      <c r="J2024" s="79"/>
      <c r="K2024" s="79"/>
      <c r="L2024" s="79"/>
    </row>
    <row r="2025" spans="2:12">
      <c r="B2025" s="79"/>
      <c r="C2025" s="79"/>
      <c r="D2025" s="79"/>
      <c r="E2025" s="79"/>
      <c r="F2025" s="79"/>
      <c r="G2025" s="79"/>
      <c r="H2025" s="79"/>
      <c r="I2025" s="79"/>
      <c r="J2025" s="79"/>
      <c r="K2025" s="79"/>
      <c r="L2025" s="79"/>
    </row>
    <row r="2026" spans="2:12">
      <c r="B2026" s="79"/>
      <c r="C2026" s="79"/>
      <c r="D2026" s="79"/>
      <c r="E2026" s="79"/>
      <c r="F2026" s="79"/>
      <c r="G2026" s="79"/>
      <c r="H2026" s="79"/>
      <c r="I2026" s="79"/>
      <c r="J2026" s="79"/>
      <c r="K2026" s="79"/>
      <c r="L2026" s="79"/>
    </row>
    <row r="2027" spans="2:12">
      <c r="B2027" s="79"/>
      <c r="C2027" s="79"/>
      <c r="D2027" s="79"/>
      <c r="E2027" s="79"/>
      <c r="F2027" s="79"/>
      <c r="G2027" s="79"/>
      <c r="H2027" s="79"/>
      <c r="I2027" s="79"/>
      <c r="J2027" s="79"/>
      <c r="K2027" s="79"/>
      <c r="L2027" s="79"/>
    </row>
    <row r="2028" spans="2:12">
      <c r="B2028" s="79"/>
      <c r="C2028" s="79"/>
      <c r="D2028" s="79"/>
      <c r="E2028" s="79"/>
      <c r="F2028" s="79"/>
      <c r="G2028" s="79"/>
      <c r="H2028" s="79"/>
      <c r="I2028" s="79"/>
      <c r="J2028" s="79"/>
      <c r="K2028" s="79"/>
      <c r="L2028" s="79"/>
    </row>
    <row r="2029" spans="2:12">
      <c r="B2029" s="79"/>
      <c r="C2029" s="79"/>
      <c r="D2029" s="79"/>
      <c r="E2029" s="79"/>
      <c r="F2029" s="79"/>
      <c r="G2029" s="79"/>
      <c r="H2029" s="79"/>
      <c r="I2029" s="79"/>
      <c r="J2029" s="79"/>
      <c r="K2029" s="79"/>
      <c r="L2029" s="79"/>
    </row>
    <row r="2030" spans="2:12">
      <c r="B2030" s="79"/>
      <c r="C2030" s="79"/>
      <c r="D2030" s="79"/>
      <c r="E2030" s="79"/>
      <c r="F2030" s="79"/>
      <c r="G2030" s="79"/>
      <c r="H2030" s="79"/>
      <c r="I2030" s="79"/>
      <c r="J2030" s="79"/>
      <c r="K2030" s="79"/>
      <c r="L2030" s="79"/>
    </row>
    <row r="2031" spans="2:12">
      <c r="B2031" s="79"/>
      <c r="C2031" s="79"/>
      <c r="D2031" s="79"/>
      <c r="E2031" s="79"/>
      <c r="F2031" s="79"/>
      <c r="G2031" s="79"/>
      <c r="H2031" s="79"/>
      <c r="I2031" s="79"/>
      <c r="J2031" s="79"/>
      <c r="K2031" s="79"/>
      <c r="L2031" s="79"/>
    </row>
    <row r="2032" spans="2:12">
      <c r="B2032" s="79"/>
      <c r="C2032" s="79"/>
      <c r="D2032" s="79"/>
      <c r="E2032" s="79"/>
      <c r="F2032" s="79"/>
      <c r="G2032" s="79"/>
      <c r="H2032" s="79"/>
      <c r="I2032" s="79"/>
      <c r="J2032" s="79"/>
      <c r="K2032" s="79"/>
      <c r="L2032" s="79"/>
    </row>
    <row r="2033" spans="2:12">
      <c r="B2033" s="79"/>
      <c r="C2033" s="79"/>
      <c r="D2033" s="79"/>
      <c r="E2033" s="79"/>
      <c r="F2033" s="79"/>
      <c r="G2033" s="79"/>
      <c r="H2033" s="79"/>
      <c r="I2033" s="79"/>
      <c r="J2033" s="79"/>
      <c r="K2033" s="79"/>
      <c r="L2033" s="79"/>
    </row>
    <row r="2034" spans="2:12">
      <c r="B2034" s="79"/>
      <c r="C2034" s="79"/>
      <c r="D2034" s="79"/>
      <c r="E2034" s="79"/>
      <c r="F2034" s="79"/>
      <c r="G2034" s="79"/>
      <c r="H2034" s="79"/>
      <c r="I2034" s="79"/>
      <c r="J2034" s="79"/>
      <c r="K2034" s="79"/>
      <c r="L2034" s="79"/>
    </row>
    <row r="2035" spans="2:12">
      <c r="B2035" s="79"/>
      <c r="C2035" s="79"/>
      <c r="D2035" s="79"/>
      <c r="E2035" s="79"/>
      <c r="F2035" s="79"/>
      <c r="G2035" s="79"/>
      <c r="H2035" s="79"/>
      <c r="I2035" s="79"/>
      <c r="J2035" s="79"/>
      <c r="K2035" s="79"/>
      <c r="L2035" s="79"/>
    </row>
    <row r="2036" spans="2:12">
      <c r="B2036" s="79"/>
      <c r="C2036" s="79"/>
      <c r="D2036" s="79"/>
      <c r="E2036" s="79"/>
      <c r="F2036" s="79"/>
      <c r="G2036" s="79"/>
      <c r="H2036" s="79"/>
      <c r="I2036" s="79"/>
      <c r="J2036" s="79"/>
      <c r="K2036" s="79"/>
      <c r="L2036" s="79"/>
    </row>
    <row r="2037" spans="2:12">
      <c r="B2037" s="79"/>
      <c r="C2037" s="79"/>
      <c r="D2037" s="79"/>
      <c r="E2037" s="79"/>
      <c r="F2037" s="79"/>
      <c r="G2037" s="79"/>
      <c r="H2037" s="79"/>
      <c r="I2037" s="79"/>
      <c r="J2037" s="79"/>
      <c r="K2037" s="79"/>
      <c r="L2037" s="79"/>
    </row>
    <row r="2038" spans="2:12">
      <c r="B2038" s="79"/>
      <c r="C2038" s="79"/>
      <c r="D2038" s="79"/>
      <c r="E2038" s="79"/>
      <c r="F2038" s="79"/>
      <c r="G2038" s="79"/>
      <c r="H2038" s="79"/>
      <c r="I2038" s="79"/>
      <c r="J2038" s="79"/>
      <c r="K2038" s="79"/>
      <c r="L2038" s="79"/>
    </row>
    <row r="2039" spans="2:12">
      <c r="B2039" s="79"/>
      <c r="C2039" s="79"/>
      <c r="D2039" s="79"/>
      <c r="E2039" s="79"/>
      <c r="F2039" s="79"/>
      <c r="G2039" s="79"/>
      <c r="H2039" s="79"/>
      <c r="I2039" s="79"/>
      <c r="J2039" s="79"/>
      <c r="K2039" s="79"/>
      <c r="L2039" s="79"/>
    </row>
    <row r="2040" spans="2:12">
      <c r="B2040" s="79"/>
      <c r="C2040" s="79"/>
      <c r="D2040" s="79"/>
      <c r="E2040" s="79"/>
      <c r="F2040" s="79"/>
      <c r="G2040" s="79"/>
      <c r="H2040" s="79"/>
      <c r="I2040" s="79"/>
      <c r="J2040" s="79"/>
      <c r="K2040" s="79"/>
      <c r="L2040" s="79"/>
    </row>
    <row r="2041" spans="2:12">
      <c r="B2041" s="79"/>
      <c r="C2041" s="79"/>
      <c r="D2041" s="79"/>
      <c r="E2041" s="79"/>
      <c r="F2041" s="79"/>
      <c r="G2041" s="79"/>
      <c r="H2041" s="79"/>
      <c r="I2041" s="79"/>
      <c r="J2041" s="79"/>
      <c r="K2041" s="79"/>
      <c r="L2041" s="79"/>
    </row>
    <row r="2042" spans="2:12">
      <c r="B2042" s="79"/>
      <c r="C2042" s="79"/>
      <c r="D2042" s="79"/>
      <c r="E2042" s="79"/>
      <c r="F2042" s="79"/>
      <c r="G2042" s="79"/>
      <c r="H2042" s="79"/>
      <c r="I2042" s="79"/>
      <c r="J2042" s="79"/>
      <c r="K2042" s="79"/>
      <c r="L2042" s="79"/>
    </row>
    <row r="2043" spans="2:12">
      <c r="B2043" s="79"/>
      <c r="C2043" s="79"/>
      <c r="D2043" s="79"/>
      <c r="E2043" s="79"/>
      <c r="F2043" s="79"/>
      <c r="G2043" s="79"/>
      <c r="H2043" s="79"/>
      <c r="I2043" s="79"/>
      <c r="J2043" s="79"/>
      <c r="K2043" s="79"/>
      <c r="L2043" s="79"/>
    </row>
    <row r="2044" spans="2:12">
      <c r="B2044" s="79"/>
      <c r="C2044" s="79"/>
      <c r="D2044" s="79"/>
      <c r="E2044" s="79"/>
      <c r="F2044" s="79"/>
      <c r="G2044" s="79"/>
      <c r="H2044" s="79"/>
      <c r="I2044" s="79"/>
      <c r="J2044" s="79"/>
      <c r="K2044" s="79"/>
      <c r="L2044" s="79"/>
    </row>
    <row r="2045" spans="2:12">
      <c r="B2045" s="79"/>
      <c r="C2045" s="79"/>
      <c r="D2045" s="79"/>
      <c r="E2045" s="79"/>
      <c r="F2045" s="79"/>
      <c r="G2045" s="79"/>
      <c r="H2045" s="79"/>
      <c r="I2045" s="79"/>
      <c r="J2045" s="79"/>
      <c r="K2045" s="79"/>
      <c r="L2045" s="79"/>
    </row>
    <row r="2046" spans="2:12">
      <c r="B2046" s="79"/>
      <c r="C2046" s="79"/>
      <c r="D2046" s="79"/>
      <c r="E2046" s="79"/>
      <c r="F2046" s="79"/>
      <c r="G2046" s="79"/>
      <c r="H2046" s="79"/>
      <c r="I2046" s="79"/>
      <c r="J2046" s="79"/>
      <c r="K2046" s="79"/>
      <c r="L2046" s="79"/>
    </row>
    <row r="2047" spans="2:12">
      <c r="B2047" s="79"/>
      <c r="C2047" s="79"/>
      <c r="D2047" s="79"/>
      <c r="E2047" s="79"/>
      <c r="F2047" s="79"/>
      <c r="G2047" s="79"/>
      <c r="H2047" s="79"/>
      <c r="I2047" s="79"/>
      <c r="J2047" s="79"/>
      <c r="K2047" s="79"/>
      <c r="L2047" s="79"/>
    </row>
    <row r="2048" spans="2:12">
      <c r="B2048" s="79"/>
      <c r="C2048" s="79"/>
      <c r="D2048" s="79"/>
      <c r="E2048" s="79"/>
      <c r="F2048" s="79"/>
      <c r="G2048" s="79"/>
      <c r="H2048" s="79"/>
      <c r="I2048" s="79"/>
      <c r="J2048" s="79"/>
      <c r="K2048" s="79"/>
      <c r="L2048" s="79"/>
    </row>
    <row r="2049" spans="2:12">
      <c r="B2049" s="79"/>
      <c r="C2049" s="79"/>
      <c r="D2049" s="79"/>
      <c r="E2049" s="79"/>
      <c r="F2049" s="79"/>
      <c r="G2049" s="79"/>
      <c r="H2049" s="79"/>
      <c r="I2049" s="79"/>
      <c r="J2049" s="79"/>
      <c r="K2049" s="79"/>
      <c r="L2049" s="79"/>
    </row>
    <row r="2050" spans="2:12">
      <c r="B2050" s="79"/>
      <c r="C2050" s="79"/>
      <c r="D2050" s="79"/>
      <c r="E2050" s="79"/>
      <c r="F2050" s="79"/>
      <c r="G2050" s="79"/>
      <c r="H2050" s="79"/>
      <c r="I2050" s="79"/>
      <c r="J2050" s="79"/>
      <c r="K2050" s="79"/>
      <c r="L2050" s="79"/>
    </row>
    <row r="2051" spans="2:12">
      <c r="B2051" s="79"/>
      <c r="C2051" s="79"/>
      <c r="D2051" s="79"/>
      <c r="E2051" s="79"/>
      <c r="F2051" s="79"/>
      <c r="G2051" s="79"/>
      <c r="H2051" s="79"/>
      <c r="I2051" s="79"/>
      <c r="J2051" s="79"/>
      <c r="K2051" s="79"/>
      <c r="L2051" s="79"/>
    </row>
    <row r="2052" spans="2:12">
      <c r="B2052" s="79"/>
      <c r="C2052" s="79"/>
      <c r="D2052" s="79"/>
      <c r="E2052" s="79"/>
      <c r="F2052" s="79"/>
      <c r="G2052" s="79"/>
      <c r="H2052" s="79"/>
      <c r="I2052" s="79"/>
      <c r="J2052" s="79"/>
      <c r="K2052" s="79"/>
      <c r="L2052" s="79"/>
    </row>
    <row r="2053" spans="2:12">
      <c r="B2053" s="79"/>
      <c r="C2053" s="79"/>
      <c r="D2053" s="79"/>
      <c r="E2053" s="79"/>
      <c r="F2053" s="79"/>
      <c r="G2053" s="79"/>
      <c r="H2053" s="79"/>
      <c r="I2053" s="79"/>
      <c r="J2053" s="79"/>
      <c r="K2053" s="79"/>
      <c r="L2053" s="79"/>
    </row>
    <row r="2054" spans="2:12">
      <c r="B2054" s="79"/>
      <c r="C2054" s="79"/>
      <c r="D2054" s="79"/>
      <c r="E2054" s="79"/>
      <c r="F2054" s="79"/>
      <c r="G2054" s="79"/>
      <c r="H2054" s="79"/>
      <c r="I2054" s="79"/>
      <c r="J2054" s="79"/>
      <c r="K2054" s="79"/>
      <c r="L2054" s="79"/>
    </row>
    <row r="2055" spans="2:12">
      <c r="B2055" s="79"/>
      <c r="C2055" s="79"/>
      <c r="D2055" s="79"/>
      <c r="E2055" s="79"/>
      <c r="F2055" s="79"/>
      <c r="G2055" s="79"/>
      <c r="H2055" s="79"/>
      <c r="I2055" s="79"/>
      <c r="J2055" s="79"/>
      <c r="K2055" s="79"/>
      <c r="L2055" s="79"/>
    </row>
    <row r="2056" spans="2:12">
      <c r="B2056" s="79"/>
      <c r="C2056" s="79"/>
      <c r="D2056" s="79"/>
      <c r="E2056" s="79"/>
      <c r="F2056" s="79"/>
      <c r="G2056" s="79"/>
      <c r="H2056" s="79"/>
      <c r="I2056" s="79"/>
      <c r="J2056" s="79"/>
      <c r="K2056" s="79"/>
      <c r="L2056" s="79"/>
    </row>
    <row r="2057" spans="2:12">
      <c r="B2057" s="79"/>
      <c r="C2057" s="79"/>
      <c r="D2057" s="79"/>
      <c r="E2057" s="79"/>
      <c r="F2057" s="79"/>
      <c r="G2057" s="79"/>
      <c r="H2057" s="79"/>
      <c r="I2057" s="79"/>
      <c r="J2057" s="79"/>
      <c r="K2057" s="79"/>
      <c r="L2057" s="79"/>
    </row>
    <row r="2058" spans="2:12">
      <c r="B2058" s="79"/>
      <c r="C2058" s="79"/>
      <c r="D2058" s="79"/>
      <c r="E2058" s="79"/>
      <c r="F2058" s="79"/>
      <c r="G2058" s="79"/>
      <c r="H2058" s="79"/>
      <c r="I2058" s="79"/>
      <c r="J2058" s="79"/>
      <c r="K2058" s="79"/>
      <c r="L2058" s="79"/>
    </row>
    <row r="2059" spans="2:12">
      <c r="B2059" s="79"/>
      <c r="C2059" s="79"/>
      <c r="D2059" s="79"/>
      <c r="E2059" s="79"/>
      <c r="F2059" s="79"/>
      <c r="G2059" s="79"/>
      <c r="H2059" s="79"/>
      <c r="I2059" s="79"/>
      <c r="J2059" s="79"/>
      <c r="K2059" s="79"/>
      <c r="L2059" s="79"/>
    </row>
    <row r="2060" spans="2:12">
      <c r="B2060" s="79"/>
      <c r="C2060" s="79"/>
      <c r="D2060" s="79"/>
      <c r="E2060" s="79"/>
      <c r="F2060" s="79"/>
      <c r="G2060" s="79"/>
      <c r="H2060" s="79"/>
      <c r="I2060" s="79"/>
      <c r="J2060" s="79"/>
      <c r="K2060" s="79"/>
      <c r="L2060" s="79"/>
    </row>
    <row r="2061" spans="2:12">
      <c r="B2061" s="79"/>
      <c r="C2061" s="79"/>
      <c r="D2061" s="79"/>
      <c r="E2061" s="79"/>
      <c r="F2061" s="79"/>
      <c r="G2061" s="79"/>
      <c r="H2061" s="79"/>
      <c r="I2061" s="79"/>
      <c r="J2061" s="79"/>
      <c r="K2061" s="79"/>
      <c r="L2061" s="79"/>
    </row>
    <row r="2062" spans="2:12">
      <c r="B2062" s="79"/>
      <c r="C2062" s="79"/>
      <c r="D2062" s="79"/>
      <c r="E2062" s="79"/>
      <c r="F2062" s="79"/>
      <c r="G2062" s="79"/>
      <c r="H2062" s="79"/>
      <c r="I2062" s="79"/>
      <c r="J2062" s="79"/>
      <c r="K2062" s="79"/>
      <c r="L2062" s="79"/>
    </row>
    <row r="2063" spans="2:12">
      <c r="B2063" s="79"/>
      <c r="C2063" s="79"/>
      <c r="D2063" s="79"/>
      <c r="E2063" s="79"/>
      <c r="F2063" s="79"/>
      <c r="G2063" s="79"/>
      <c r="H2063" s="79"/>
      <c r="I2063" s="79"/>
      <c r="J2063" s="79"/>
      <c r="K2063" s="79"/>
      <c r="L2063" s="79"/>
    </row>
    <row r="2064" spans="2:12">
      <c r="B2064" s="79"/>
      <c r="C2064" s="79"/>
      <c r="D2064" s="79"/>
      <c r="E2064" s="79"/>
      <c r="F2064" s="79"/>
      <c r="G2064" s="79"/>
      <c r="H2064" s="79"/>
      <c r="I2064" s="79"/>
      <c r="J2064" s="79"/>
      <c r="K2064" s="79"/>
      <c r="L2064" s="79"/>
    </row>
    <row r="2065" spans="2:12">
      <c r="B2065" s="79"/>
      <c r="C2065" s="79"/>
      <c r="D2065" s="79"/>
      <c r="E2065" s="79"/>
      <c r="F2065" s="79"/>
      <c r="G2065" s="79"/>
      <c r="H2065" s="79"/>
      <c r="I2065" s="79"/>
      <c r="J2065" s="79"/>
      <c r="K2065" s="79"/>
      <c r="L2065" s="79"/>
    </row>
    <row r="2066" spans="2:12">
      <c r="B2066" s="79"/>
      <c r="C2066" s="79"/>
      <c r="D2066" s="79"/>
      <c r="E2066" s="79"/>
      <c r="F2066" s="79"/>
      <c r="G2066" s="79"/>
      <c r="H2066" s="79"/>
      <c r="I2066" s="79"/>
      <c r="J2066" s="79"/>
      <c r="K2066" s="79"/>
      <c r="L2066" s="79"/>
    </row>
    <row r="2067" spans="2:12">
      <c r="B2067" s="79"/>
      <c r="C2067" s="79"/>
      <c r="D2067" s="79"/>
      <c r="E2067" s="79"/>
      <c r="F2067" s="79"/>
      <c r="G2067" s="79"/>
      <c r="H2067" s="79"/>
      <c r="I2067" s="79"/>
      <c r="J2067" s="79"/>
      <c r="K2067" s="79"/>
      <c r="L2067" s="79"/>
    </row>
    <row r="2068" spans="2:12">
      <c r="B2068" s="79"/>
      <c r="C2068" s="79"/>
      <c r="D2068" s="79"/>
      <c r="E2068" s="79"/>
      <c r="F2068" s="79"/>
      <c r="G2068" s="79"/>
      <c r="H2068" s="79"/>
      <c r="I2068" s="79"/>
      <c r="J2068" s="79"/>
      <c r="K2068" s="79"/>
      <c r="L2068" s="79"/>
    </row>
    <row r="2069" spans="2:12">
      <c r="B2069" s="79"/>
      <c r="C2069" s="79"/>
      <c r="D2069" s="79"/>
      <c r="E2069" s="79"/>
      <c r="F2069" s="79"/>
      <c r="G2069" s="79"/>
      <c r="H2069" s="79"/>
      <c r="I2069" s="79"/>
      <c r="J2069" s="79"/>
      <c r="K2069" s="79"/>
      <c r="L2069" s="79"/>
    </row>
    <row r="2070" spans="2:12">
      <c r="B2070" s="79"/>
      <c r="C2070" s="79"/>
      <c r="D2070" s="79"/>
      <c r="E2070" s="79"/>
      <c r="F2070" s="79"/>
      <c r="G2070" s="79"/>
      <c r="H2070" s="79"/>
      <c r="I2070" s="79"/>
      <c r="J2070" s="79"/>
      <c r="K2070" s="79"/>
      <c r="L2070" s="79"/>
    </row>
    <row r="2071" spans="2:12">
      <c r="B2071" s="79"/>
      <c r="C2071" s="79"/>
      <c r="D2071" s="79"/>
      <c r="E2071" s="79"/>
      <c r="F2071" s="79"/>
      <c r="G2071" s="79"/>
      <c r="H2071" s="79"/>
      <c r="I2071" s="79"/>
      <c r="J2071" s="79"/>
      <c r="K2071" s="79"/>
      <c r="L2071" s="79"/>
    </row>
    <row r="2072" spans="2:12">
      <c r="B2072" s="79"/>
      <c r="C2072" s="79"/>
      <c r="D2072" s="79"/>
      <c r="E2072" s="79"/>
      <c r="F2072" s="79"/>
      <c r="G2072" s="79"/>
      <c r="H2072" s="79"/>
      <c r="I2072" s="79"/>
      <c r="J2072" s="79"/>
      <c r="K2072" s="79"/>
      <c r="L2072" s="79"/>
    </row>
    <row r="2073" spans="2:12">
      <c r="B2073" s="79"/>
      <c r="C2073" s="79"/>
      <c r="D2073" s="79"/>
      <c r="E2073" s="79"/>
      <c r="F2073" s="79"/>
      <c r="G2073" s="79"/>
      <c r="H2073" s="79"/>
      <c r="I2073" s="79"/>
      <c r="J2073" s="79"/>
      <c r="K2073" s="79"/>
      <c r="L2073" s="79"/>
    </row>
    <row r="2074" spans="2:12">
      <c r="B2074" s="79"/>
      <c r="C2074" s="79"/>
      <c r="D2074" s="79"/>
      <c r="E2074" s="79"/>
      <c r="F2074" s="79"/>
      <c r="G2074" s="79"/>
      <c r="H2074" s="79"/>
      <c r="I2074" s="79"/>
      <c r="J2074" s="79"/>
      <c r="K2074" s="79"/>
      <c r="L2074" s="79"/>
    </row>
    <row r="2075" spans="2:12">
      <c r="B2075" s="79"/>
      <c r="C2075" s="79"/>
      <c r="D2075" s="79"/>
      <c r="E2075" s="79"/>
      <c r="F2075" s="79"/>
      <c r="G2075" s="79"/>
      <c r="H2075" s="79"/>
      <c r="I2075" s="79"/>
      <c r="J2075" s="79"/>
      <c r="K2075" s="79"/>
      <c r="L2075" s="79"/>
    </row>
    <row r="2076" spans="2:12">
      <c r="B2076" s="79"/>
      <c r="C2076" s="79"/>
      <c r="D2076" s="79"/>
      <c r="E2076" s="79"/>
      <c r="F2076" s="79"/>
      <c r="G2076" s="79"/>
      <c r="H2076" s="79"/>
      <c r="I2076" s="79"/>
      <c r="J2076" s="79"/>
      <c r="K2076" s="79"/>
      <c r="L2076" s="79"/>
    </row>
    <row r="2077" spans="2:12">
      <c r="B2077" s="79"/>
      <c r="C2077" s="79"/>
      <c r="D2077" s="79"/>
      <c r="E2077" s="79"/>
      <c r="F2077" s="79"/>
      <c r="G2077" s="79"/>
      <c r="H2077" s="79"/>
      <c r="I2077" s="79"/>
      <c r="J2077" s="79"/>
      <c r="K2077" s="79"/>
      <c r="L2077" s="79"/>
    </row>
    <row r="2078" spans="2:12">
      <c r="B2078" s="79"/>
      <c r="C2078" s="79"/>
      <c r="D2078" s="79"/>
      <c r="E2078" s="79"/>
      <c r="F2078" s="79"/>
      <c r="G2078" s="79"/>
      <c r="H2078" s="79"/>
      <c r="I2078" s="79"/>
      <c r="J2078" s="79"/>
      <c r="K2078" s="79"/>
      <c r="L2078" s="79"/>
    </row>
    <row r="2079" spans="2:12">
      <c r="B2079" s="79"/>
      <c r="C2079" s="79"/>
      <c r="D2079" s="79"/>
      <c r="E2079" s="79"/>
      <c r="F2079" s="79"/>
      <c r="G2079" s="79"/>
      <c r="H2079" s="79"/>
      <c r="I2079" s="79"/>
      <c r="J2079" s="79"/>
      <c r="K2079" s="79"/>
      <c r="L2079" s="79"/>
    </row>
    <row r="2080" spans="2:12">
      <c r="B2080" s="79"/>
      <c r="C2080" s="79"/>
      <c r="D2080" s="79"/>
      <c r="E2080" s="79"/>
      <c r="F2080" s="79"/>
      <c r="G2080" s="79"/>
      <c r="H2080" s="79"/>
      <c r="I2080" s="79"/>
      <c r="J2080" s="79"/>
      <c r="K2080" s="79"/>
      <c r="L2080" s="79"/>
    </row>
    <row r="2081" spans="2:12">
      <c r="B2081" s="79"/>
      <c r="C2081" s="79"/>
      <c r="D2081" s="79"/>
      <c r="E2081" s="79"/>
      <c r="F2081" s="79"/>
      <c r="G2081" s="79"/>
      <c r="H2081" s="79"/>
      <c r="I2081" s="79"/>
      <c r="J2081" s="79"/>
      <c r="K2081" s="79"/>
      <c r="L2081" s="79"/>
    </row>
    <row r="2082" spans="2:12">
      <c r="B2082" s="79"/>
      <c r="C2082" s="79"/>
      <c r="D2082" s="79"/>
      <c r="E2082" s="79"/>
      <c r="F2082" s="79"/>
      <c r="G2082" s="79"/>
      <c r="H2082" s="79"/>
      <c r="I2082" s="79"/>
      <c r="J2082" s="79"/>
      <c r="K2082" s="79"/>
      <c r="L2082" s="79"/>
    </row>
    <row r="2083" spans="2:12">
      <c r="B2083" s="79"/>
      <c r="C2083" s="79"/>
      <c r="D2083" s="79"/>
      <c r="E2083" s="79"/>
      <c r="F2083" s="79"/>
      <c r="G2083" s="79"/>
      <c r="H2083" s="79"/>
      <c r="I2083" s="79"/>
      <c r="J2083" s="79"/>
      <c r="K2083" s="79"/>
      <c r="L2083" s="79"/>
    </row>
    <row r="2084" spans="2:12">
      <c r="B2084" s="79"/>
      <c r="C2084" s="79"/>
      <c r="D2084" s="79"/>
      <c r="E2084" s="79"/>
      <c r="F2084" s="79"/>
      <c r="G2084" s="79"/>
      <c r="H2084" s="79"/>
      <c r="I2084" s="79"/>
      <c r="J2084" s="79"/>
      <c r="K2084" s="79"/>
      <c r="L2084" s="79"/>
    </row>
    <row r="2085" spans="2:12">
      <c r="B2085" s="79"/>
      <c r="C2085" s="79"/>
      <c r="D2085" s="79"/>
      <c r="E2085" s="79"/>
      <c r="F2085" s="79"/>
      <c r="G2085" s="79"/>
      <c r="H2085" s="79"/>
      <c r="I2085" s="79"/>
      <c r="J2085" s="79"/>
      <c r="K2085" s="79"/>
      <c r="L2085" s="79"/>
    </row>
    <row r="2086" spans="2:12">
      <c r="B2086" s="79"/>
      <c r="C2086" s="79"/>
      <c r="D2086" s="79"/>
      <c r="E2086" s="79"/>
      <c r="F2086" s="79"/>
      <c r="G2086" s="79"/>
      <c r="H2086" s="79"/>
      <c r="I2086" s="79"/>
      <c r="J2086" s="79"/>
      <c r="K2086" s="79"/>
      <c r="L2086" s="79"/>
    </row>
    <row r="2087" spans="2:12">
      <c r="B2087" s="79"/>
      <c r="C2087" s="79"/>
      <c r="D2087" s="79"/>
      <c r="E2087" s="79"/>
      <c r="F2087" s="79"/>
      <c r="G2087" s="79"/>
      <c r="H2087" s="79"/>
      <c r="I2087" s="79"/>
      <c r="J2087" s="79"/>
      <c r="K2087" s="79"/>
      <c r="L2087" s="79"/>
    </row>
    <row r="2088" spans="2:12">
      <c r="B2088" s="79"/>
      <c r="C2088" s="79"/>
      <c r="D2088" s="79"/>
      <c r="E2088" s="79"/>
      <c r="F2088" s="79"/>
      <c r="G2088" s="79"/>
      <c r="H2088" s="79"/>
      <c r="I2088" s="79"/>
      <c r="J2088" s="79"/>
      <c r="K2088" s="79"/>
      <c r="L2088" s="79"/>
    </row>
    <row r="2089" spans="2:12">
      <c r="B2089" s="79"/>
      <c r="C2089" s="79"/>
      <c r="D2089" s="79"/>
      <c r="E2089" s="79"/>
      <c r="F2089" s="79"/>
      <c r="G2089" s="79"/>
      <c r="H2089" s="79"/>
      <c r="I2089" s="79"/>
      <c r="J2089" s="79"/>
      <c r="K2089" s="79"/>
      <c r="L2089" s="79"/>
    </row>
    <row r="2090" spans="2:12">
      <c r="B2090" s="79"/>
      <c r="C2090" s="79"/>
      <c r="D2090" s="79"/>
      <c r="E2090" s="79"/>
      <c r="F2090" s="79"/>
      <c r="G2090" s="79"/>
      <c r="H2090" s="79"/>
      <c r="I2090" s="79"/>
      <c r="J2090" s="79"/>
      <c r="K2090" s="79"/>
      <c r="L2090" s="79"/>
    </row>
    <row r="2091" spans="2:12">
      <c r="B2091" s="79"/>
      <c r="C2091" s="79"/>
      <c r="D2091" s="79"/>
      <c r="E2091" s="79"/>
      <c r="F2091" s="79"/>
      <c r="G2091" s="79"/>
      <c r="H2091" s="79"/>
      <c r="I2091" s="79"/>
      <c r="J2091" s="79"/>
      <c r="K2091" s="79"/>
      <c r="L2091" s="79"/>
    </row>
    <row r="2092" spans="2:12">
      <c r="B2092" s="79"/>
      <c r="C2092" s="79"/>
      <c r="D2092" s="79"/>
      <c r="E2092" s="79"/>
      <c r="F2092" s="79"/>
      <c r="G2092" s="79"/>
      <c r="H2092" s="79"/>
      <c r="I2092" s="79"/>
      <c r="J2092" s="79"/>
      <c r="K2092" s="79"/>
      <c r="L2092" s="79"/>
    </row>
    <row r="2093" spans="2:12">
      <c r="B2093" s="79"/>
      <c r="C2093" s="79"/>
      <c r="D2093" s="79"/>
      <c r="E2093" s="79"/>
      <c r="F2093" s="79"/>
      <c r="G2093" s="79"/>
      <c r="H2093" s="79"/>
      <c r="I2093" s="79"/>
      <c r="J2093" s="79"/>
      <c r="K2093" s="79"/>
      <c r="L2093" s="79"/>
    </row>
    <row r="2094" spans="2:12">
      <c r="B2094" s="79"/>
      <c r="C2094" s="79"/>
      <c r="D2094" s="79"/>
      <c r="E2094" s="79"/>
      <c r="F2094" s="79"/>
      <c r="G2094" s="79"/>
      <c r="H2094" s="79"/>
      <c r="I2094" s="79"/>
      <c r="J2094" s="79"/>
      <c r="K2094" s="79"/>
      <c r="L2094" s="79"/>
    </row>
    <row r="2095" spans="2:12">
      <c r="B2095" s="79"/>
      <c r="C2095" s="79"/>
      <c r="D2095" s="79"/>
      <c r="E2095" s="79"/>
      <c r="F2095" s="79"/>
      <c r="G2095" s="79"/>
      <c r="H2095" s="79"/>
      <c r="I2095" s="79"/>
      <c r="J2095" s="79"/>
      <c r="K2095" s="79"/>
      <c r="L2095" s="79"/>
    </row>
    <row r="2096" spans="2:12">
      <c r="B2096" s="79"/>
      <c r="C2096" s="79"/>
      <c r="D2096" s="79"/>
      <c r="E2096" s="79"/>
      <c r="F2096" s="79"/>
      <c r="G2096" s="79"/>
      <c r="H2096" s="79"/>
      <c r="I2096" s="79"/>
      <c r="J2096" s="79"/>
      <c r="K2096" s="79"/>
      <c r="L2096" s="79"/>
    </row>
    <row r="2097" spans="2:12">
      <c r="B2097" s="79"/>
      <c r="C2097" s="79"/>
      <c r="D2097" s="79"/>
      <c r="E2097" s="79"/>
      <c r="F2097" s="79"/>
      <c r="G2097" s="79"/>
      <c r="H2097" s="79"/>
      <c r="I2097" s="79"/>
      <c r="J2097" s="79"/>
      <c r="K2097" s="79"/>
      <c r="L2097" s="79"/>
    </row>
    <row r="2098" spans="2:12">
      <c r="B2098" s="79"/>
      <c r="C2098" s="79"/>
      <c r="D2098" s="79"/>
      <c r="E2098" s="79"/>
      <c r="F2098" s="79"/>
      <c r="G2098" s="79"/>
      <c r="H2098" s="79"/>
      <c r="I2098" s="79"/>
      <c r="J2098" s="79"/>
      <c r="K2098" s="79"/>
      <c r="L2098" s="79"/>
    </row>
    <row r="2099" spans="2:12">
      <c r="B2099" s="79"/>
      <c r="C2099" s="79"/>
      <c r="D2099" s="79"/>
      <c r="E2099" s="79"/>
      <c r="F2099" s="79"/>
      <c r="G2099" s="79"/>
      <c r="H2099" s="79"/>
      <c r="I2099" s="79"/>
      <c r="J2099" s="79"/>
      <c r="K2099" s="79"/>
      <c r="L2099" s="79"/>
    </row>
    <row r="2100" spans="2:12">
      <c r="B2100" s="79"/>
      <c r="C2100" s="79"/>
      <c r="D2100" s="79"/>
      <c r="E2100" s="79"/>
      <c r="F2100" s="79"/>
      <c r="G2100" s="79"/>
      <c r="H2100" s="79"/>
      <c r="I2100" s="79"/>
      <c r="J2100" s="79"/>
      <c r="K2100" s="79"/>
      <c r="L2100" s="79"/>
    </row>
    <row r="2101" spans="2:12">
      <c r="B2101" s="79"/>
      <c r="C2101" s="79"/>
      <c r="D2101" s="79"/>
      <c r="E2101" s="79"/>
      <c r="F2101" s="79"/>
      <c r="G2101" s="79"/>
      <c r="H2101" s="79"/>
      <c r="I2101" s="79"/>
      <c r="J2101" s="79"/>
      <c r="K2101" s="79"/>
      <c r="L2101" s="79"/>
    </row>
    <row r="2102" spans="2:12">
      <c r="B2102" s="79"/>
      <c r="C2102" s="79"/>
      <c r="D2102" s="79"/>
      <c r="E2102" s="79"/>
      <c r="F2102" s="79"/>
      <c r="G2102" s="79"/>
      <c r="H2102" s="79"/>
      <c r="I2102" s="79"/>
      <c r="J2102" s="79"/>
      <c r="K2102" s="79"/>
      <c r="L2102" s="79"/>
    </row>
    <row r="2103" spans="2:12">
      <c r="B2103" s="79"/>
      <c r="C2103" s="79"/>
      <c r="D2103" s="79"/>
      <c r="E2103" s="79"/>
      <c r="F2103" s="79"/>
      <c r="G2103" s="79"/>
      <c r="H2103" s="79"/>
      <c r="I2103" s="79"/>
      <c r="J2103" s="79"/>
      <c r="K2103" s="79"/>
      <c r="L2103" s="79"/>
    </row>
    <row r="2104" spans="2:12">
      <c r="B2104" s="79"/>
      <c r="C2104" s="79"/>
      <c r="D2104" s="79"/>
      <c r="E2104" s="79"/>
      <c r="F2104" s="79"/>
      <c r="G2104" s="79"/>
      <c r="H2104" s="79"/>
      <c r="I2104" s="79"/>
      <c r="J2104" s="79"/>
      <c r="K2104" s="79"/>
      <c r="L2104" s="79"/>
    </row>
    <row r="2105" spans="2:12">
      <c r="B2105" s="79"/>
      <c r="C2105" s="79"/>
      <c r="D2105" s="79"/>
      <c r="E2105" s="79"/>
      <c r="F2105" s="79"/>
      <c r="G2105" s="79"/>
      <c r="H2105" s="79"/>
      <c r="I2105" s="79"/>
      <c r="J2105" s="79"/>
      <c r="K2105" s="79"/>
      <c r="L2105" s="79"/>
    </row>
    <row r="2106" spans="2:12">
      <c r="B2106" s="79"/>
      <c r="C2106" s="79"/>
      <c r="D2106" s="79"/>
      <c r="E2106" s="79"/>
      <c r="F2106" s="79"/>
      <c r="G2106" s="79"/>
      <c r="H2106" s="79"/>
      <c r="I2106" s="79"/>
      <c r="J2106" s="79"/>
      <c r="K2106" s="79"/>
      <c r="L2106" s="79"/>
    </row>
    <row r="2107" spans="2:12">
      <c r="B2107" s="79"/>
      <c r="C2107" s="79"/>
      <c r="D2107" s="79"/>
      <c r="E2107" s="79"/>
      <c r="F2107" s="79"/>
      <c r="G2107" s="79"/>
      <c r="H2107" s="79"/>
      <c r="I2107" s="79"/>
      <c r="J2107" s="79"/>
      <c r="K2107" s="79"/>
      <c r="L2107" s="79"/>
    </row>
    <row r="2108" spans="2:12">
      <c r="B2108" s="79"/>
      <c r="C2108" s="79"/>
      <c r="D2108" s="79"/>
      <c r="E2108" s="79"/>
      <c r="F2108" s="79"/>
      <c r="G2108" s="79"/>
      <c r="H2108" s="79"/>
      <c r="I2108" s="79"/>
      <c r="J2108" s="79"/>
      <c r="K2108" s="79"/>
      <c r="L2108" s="79"/>
    </row>
    <row r="2109" spans="2:12">
      <c r="B2109" s="79"/>
      <c r="C2109" s="79"/>
      <c r="D2109" s="79"/>
      <c r="E2109" s="79"/>
      <c r="F2109" s="79"/>
      <c r="G2109" s="79"/>
      <c r="H2109" s="79"/>
      <c r="I2109" s="79"/>
      <c r="J2109" s="79"/>
      <c r="K2109" s="79"/>
      <c r="L2109" s="79"/>
    </row>
    <row r="2110" spans="2:12">
      <c r="B2110" s="79"/>
      <c r="C2110" s="79"/>
      <c r="D2110" s="79"/>
      <c r="E2110" s="79"/>
      <c r="F2110" s="79"/>
      <c r="G2110" s="79"/>
      <c r="H2110" s="79"/>
      <c r="I2110" s="79"/>
      <c r="J2110" s="79"/>
      <c r="K2110" s="79"/>
      <c r="L2110" s="79"/>
    </row>
    <row r="2111" spans="2:12">
      <c r="B2111" s="79"/>
      <c r="C2111" s="79"/>
      <c r="D2111" s="79"/>
      <c r="E2111" s="79"/>
      <c r="F2111" s="79"/>
      <c r="G2111" s="79"/>
      <c r="H2111" s="79"/>
      <c r="I2111" s="79"/>
      <c r="J2111" s="79"/>
      <c r="K2111" s="79"/>
      <c r="L2111" s="79"/>
    </row>
    <row r="2112" spans="2:12">
      <c r="B2112" s="79"/>
      <c r="C2112" s="79"/>
      <c r="D2112" s="79"/>
      <c r="E2112" s="79"/>
      <c r="F2112" s="79"/>
      <c r="G2112" s="79"/>
      <c r="H2112" s="79"/>
      <c r="I2112" s="79"/>
      <c r="J2112" s="79"/>
      <c r="K2112" s="79"/>
      <c r="L2112" s="79"/>
    </row>
    <row r="2113" spans="2:12">
      <c r="B2113" s="79"/>
      <c r="C2113" s="79"/>
      <c r="D2113" s="79"/>
      <c r="E2113" s="79"/>
      <c r="F2113" s="79"/>
      <c r="G2113" s="79"/>
      <c r="H2113" s="79"/>
      <c r="I2113" s="79"/>
      <c r="J2113" s="79"/>
      <c r="K2113" s="79"/>
      <c r="L2113" s="79"/>
    </row>
    <row r="2114" spans="2:12">
      <c r="B2114" s="79"/>
      <c r="C2114" s="79"/>
      <c r="D2114" s="79"/>
      <c r="E2114" s="79"/>
      <c r="F2114" s="79"/>
      <c r="G2114" s="79"/>
      <c r="H2114" s="79"/>
      <c r="I2114" s="79"/>
      <c r="J2114" s="79"/>
      <c r="K2114" s="79"/>
      <c r="L2114" s="79"/>
    </row>
    <row r="2115" spans="2:12">
      <c r="B2115" s="79"/>
      <c r="C2115" s="79"/>
      <c r="D2115" s="79"/>
      <c r="E2115" s="79"/>
      <c r="F2115" s="79"/>
      <c r="G2115" s="79"/>
      <c r="H2115" s="79"/>
      <c r="I2115" s="79"/>
      <c r="J2115" s="79"/>
      <c r="K2115" s="79"/>
      <c r="L2115" s="79"/>
    </row>
    <row r="2116" spans="2:12">
      <c r="B2116" s="79"/>
      <c r="C2116" s="79"/>
      <c r="D2116" s="79"/>
      <c r="E2116" s="79"/>
      <c r="F2116" s="79"/>
      <c r="G2116" s="79"/>
      <c r="H2116" s="79"/>
      <c r="I2116" s="79"/>
      <c r="J2116" s="79"/>
      <c r="K2116" s="79"/>
      <c r="L2116" s="79"/>
    </row>
    <row r="2117" spans="2:12">
      <c r="B2117" s="79"/>
      <c r="C2117" s="79"/>
      <c r="D2117" s="79"/>
      <c r="E2117" s="79"/>
      <c r="F2117" s="79"/>
      <c r="G2117" s="79"/>
      <c r="H2117" s="79"/>
      <c r="I2117" s="79"/>
      <c r="J2117" s="79"/>
      <c r="K2117" s="79"/>
      <c r="L2117" s="79"/>
    </row>
    <row r="2118" spans="2:12">
      <c r="B2118" s="79"/>
      <c r="C2118" s="79"/>
      <c r="D2118" s="79"/>
      <c r="E2118" s="79"/>
      <c r="F2118" s="79"/>
      <c r="G2118" s="79"/>
      <c r="H2118" s="79"/>
      <c r="I2118" s="79"/>
      <c r="J2118" s="79"/>
      <c r="K2118" s="79"/>
      <c r="L2118" s="79"/>
    </row>
    <row r="2119" spans="2:12">
      <c r="B2119" s="79"/>
      <c r="C2119" s="79"/>
      <c r="D2119" s="79"/>
      <c r="E2119" s="79"/>
      <c r="F2119" s="79"/>
      <c r="G2119" s="79"/>
      <c r="H2119" s="79"/>
      <c r="I2119" s="79"/>
      <c r="J2119" s="79"/>
      <c r="K2119" s="79"/>
      <c r="L2119" s="79"/>
    </row>
    <row r="2120" spans="2:12">
      <c r="B2120" s="79"/>
      <c r="C2120" s="79"/>
      <c r="D2120" s="79"/>
      <c r="E2120" s="79"/>
      <c r="F2120" s="79"/>
      <c r="G2120" s="79"/>
      <c r="H2120" s="79"/>
      <c r="I2120" s="79"/>
      <c r="J2120" s="79"/>
      <c r="K2120" s="79"/>
      <c r="L2120" s="79"/>
    </row>
    <row r="2121" spans="2:12">
      <c r="B2121" s="79"/>
      <c r="C2121" s="79"/>
      <c r="D2121" s="79"/>
      <c r="E2121" s="79"/>
      <c r="F2121" s="79"/>
      <c r="G2121" s="79"/>
      <c r="H2121" s="79"/>
      <c r="I2121" s="79"/>
      <c r="J2121" s="79"/>
      <c r="K2121" s="79"/>
      <c r="L2121" s="79"/>
    </row>
    <row r="2122" spans="2:12">
      <c r="B2122" s="79"/>
      <c r="C2122" s="79"/>
      <c r="D2122" s="79"/>
      <c r="E2122" s="79"/>
      <c r="F2122" s="79"/>
      <c r="G2122" s="79"/>
      <c r="H2122" s="79"/>
      <c r="I2122" s="79"/>
      <c r="J2122" s="79"/>
      <c r="K2122" s="79"/>
      <c r="L2122" s="79"/>
    </row>
    <row r="2123" spans="2:12">
      <c r="B2123" s="79"/>
      <c r="C2123" s="79"/>
      <c r="D2123" s="79"/>
      <c r="E2123" s="79"/>
      <c r="F2123" s="79"/>
      <c r="G2123" s="79"/>
      <c r="H2123" s="79"/>
      <c r="I2123" s="79"/>
      <c r="J2123" s="79"/>
      <c r="K2123" s="79"/>
      <c r="L2123" s="79"/>
    </row>
    <row r="2124" spans="2:12">
      <c r="B2124" s="79"/>
      <c r="C2124" s="79"/>
      <c r="D2124" s="79"/>
      <c r="E2124" s="79"/>
      <c r="F2124" s="79"/>
      <c r="G2124" s="79"/>
      <c r="H2124" s="79"/>
      <c r="I2124" s="79"/>
      <c r="J2124" s="79"/>
      <c r="K2124" s="79"/>
      <c r="L2124" s="79"/>
    </row>
    <row r="2125" spans="2:12">
      <c r="B2125" s="79"/>
      <c r="C2125" s="79"/>
      <c r="D2125" s="79"/>
      <c r="E2125" s="79"/>
      <c r="F2125" s="79"/>
      <c r="G2125" s="79"/>
      <c r="H2125" s="79"/>
      <c r="I2125" s="79"/>
      <c r="J2125" s="79"/>
      <c r="K2125" s="79"/>
      <c r="L2125" s="79"/>
    </row>
    <row r="2126" spans="2:12">
      <c r="B2126" s="79"/>
      <c r="C2126" s="79"/>
      <c r="D2126" s="79"/>
      <c r="E2126" s="79"/>
      <c r="F2126" s="79"/>
      <c r="G2126" s="79"/>
      <c r="H2126" s="79"/>
      <c r="I2126" s="79"/>
      <c r="J2126" s="79"/>
      <c r="K2126" s="79"/>
      <c r="L2126" s="79"/>
    </row>
    <row r="2127" spans="2:12">
      <c r="B2127" s="79"/>
      <c r="C2127" s="79"/>
      <c r="D2127" s="79"/>
      <c r="E2127" s="79"/>
      <c r="F2127" s="79"/>
      <c r="G2127" s="79"/>
      <c r="H2127" s="79"/>
      <c r="I2127" s="79"/>
      <c r="J2127" s="79"/>
      <c r="K2127" s="79"/>
      <c r="L2127" s="79"/>
    </row>
    <row r="2128" spans="2:12">
      <c r="B2128" s="79"/>
      <c r="C2128" s="79"/>
      <c r="D2128" s="79"/>
      <c r="E2128" s="79"/>
      <c r="F2128" s="79"/>
      <c r="G2128" s="79"/>
      <c r="H2128" s="79"/>
      <c r="I2128" s="79"/>
      <c r="J2128" s="79"/>
      <c r="K2128" s="79"/>
      <c r="L2128" s="79"/>
    </row>
    <row r="2129" spans="2:12">
      <c r="B2129" s="79"/>
      <c r="C2129" s="79"/>
      <c r="D2129" s="79"/>
      <c r="E2129" s="79"/>
      <c r="F2129" s="79"/>
      <c r="G2129" s="79"/>
      <c r="H2129" s="79"/>
      <c r="I2129" s="79"/>
      <c r="J2129" s="79"/>
      <c r="K2129" s="79"/>
      <c r="L2129" s="79"/>
    </row>
    <row r="2130" spans="2:12">
      <c r="B2130" s="79"/>
      <c r="C2130" s="79"/>
      <c r="D2130" s="79"/>
      <c r="E2130" s="79"/>
      <c r="F2130" s="79"/>
      <c r="G2130" s="79"/>
      <c r="H2130" s="79"/>
      <c r="I2130" s="79"/>
      <c r="J2130" s="79"/>
      <c r="K2130" s="79"/>
      <c r="L2130" s="79"/>
    </row>
    <row r="2131" spans="2:12">
      <c r="B2131" s="79"/>
      <c r="C2131" s="79"/>
      <c r="D2131" s="79"/>
      <c r="E2131" s="79"/>
      <c r="F2131" s="79"/>
      <c r="G2131" s="79"/>
      <c r="H2131" s="79"/>
      <c r="I2131" s="79"/>
      <c r="J2131" s="79"/>
      <c r="K2131" s="79"/>
      <c r="L2131" s="79"/>
    </row>
    <row r="2132" spans="2:12">
      <c r="B2132" s="79"/>
      <c r="C2132" s="79"/>
      <c r="D2132" s="79"/>
      <c r="E2132" s="79"/>
      <c r="F2132" s="79"/>
      <c r="G2132" s="79"/>
      <c r="H2132" s="79"/>
      <c r="I2132" s="79"/>
      <c r="J2132" s="79"/>
      <c r="K2132" s="79"/>
      <c r="L2132" s="79"/>
    </row>
    <row r="2133" spans="2:12">
      <c r="B2133" s="79"/>
      <c r="C2133" s="79"/>
      <c r="D2133" s="79"/>
      <c r="E2133" s="79"/>
      <c r="F2133" s="79"/>
      <c r="G2133" s="79"/>
      <c r="H2133" s="79"/>
      <c r="I2133" s="79"/>
      <c r="J2133" s="79"/>
      <c r="K2133" s="79"/>
      <c r="L2133" s="79"/>
    </row>
    <row r="2134" spans="2:12">
      <c r="B2134" s="79"/>
      <c r="C2134" s="79"/>
      <c r="D2134" s="79"/>
      <c r="E2134" s="79"/>
      <c r="F2134" s="79"/>
      <c r="G2134" s="79"/>
      <c r="H2134" s="79"/>
      <c r="I2134" s="79"/>
      <c r="J2134" s="79"/>
      <c r="K2134" s="79"/>
      <c r="L2134" s="79"/>
    </row>
    <row r="2135" spans="2:12">
      <c r="B2135" s="79"/>
      <c r="C2135" s="79"/>
      <c r="D2135" s="79"/>
      <c r="E2135" s="79"/>
      <c r="F2135" s="79"/>
      <c r="G2135" s="79"/>
      <c r="H2135" s="79"/>
      <c r="I2135" s="79"/>
      <c r="J2135" s="79"/>
      <c r="K2135" s="79"/>
      <c r="L2135" s="79"/>
    </row>
    <row r="2136" spans="2:12">
      <c r="B2136" s="79"/>
      <c r="C2136" s="79"/>
      <c r="D2136" s="79"/>
      <c r="E2136" s="79"/>
      <c r="F2136" s="79"/>
      <c r="G2136" s="79"/>
      <c r="H2136" s="79"/>
      <c r="I2136" s="79"/>
      <c r="J2136" s="79"/>
      <c r="K2136" s="79"/>
      <c r="L2136" s="79"/>
    </row>
    <row r="2137" spans="2:12">
      <c r="B2137" s="79"/>
      <c r="C2137" s="79"/>
      <c r="D2137" s="79"/>
      <c r="E2137" s="79"/>
      <c r="F2137" s="79"/>
      <c r="G2137" s="79"/>
      <c r="H2137" s="79"/>
      <c r="I2137" s="79"/>
      <c r="J2137" s="79"/>
      <c r="K2137" s="79"/>
      <c r="L2137" s="79"/>
    </row>
    <row r="2138" spans="2:12">
      <c r="B2138" s="79"/>
      <c r="C2138" s="79"/>
      <c r="D2138" s="79"/>
      <c r="E2138" s="79"/>
      <c r="F2138" s="79"/>
      <c r="G2138" s="79"/>
      <c r="H2138" s="79"/>
      <c r="I2138" s="79"/>
      <c r="J2138" s="79"/>
      <c r="K2138" s="79"/>
      <c r="L2138" s="79"/>
    </row>
    <row r="2139" spans="2:12">
      <c r="B2139" s="79"/>
      <c r="C2139" s="79"/>
      <c r="D2139" s="79"/>
      <c r="E2139" s="79"/>
      <c r="F2139" s="79"/>
      <c r="G2139" s="79"/>
      <c r="H2139" s="79"/>
      <c r="I2139" s="79"/>
      <c r="J2139" s="79"/>
      <c r="K2139" s="79"/>
      <c r="L2139" s="79"/>
    </row>
    <row r="2140" spans="2:12">
      <c r="B2140" s="79"/>
      <c r="C2140" s="79"/>
      <c r="D2140" s="79"/>
      <c r="E2140" s="79"/>
      <c r="F2140" s="79"/>
      <c r="G2140" s="79"/>
      <c r="H2140" s="79"/>
      <c r="I2140" s="79"/>
      <c r="J2140" s="79"/>
      <c r="K2140" s="79"/>
      <c r="L2140" s="79"/>
    </row>
    <row r="2141" spans="2:12">
      <c r="B2141" s="79"/>
      <c r="C2141" s="79"/>
      <c r="D2141" s="79"/>
      <c r="E2141" s="79"/>
      <c r="F2141" s="79"/>
      <c r="G2141" s="79"/>
      <c r="H2141" s="79"/>
      <c r="I2141" s="79"/>
      <c r="J2141" s="79"/>
      <c r="K2141" s="79"/>
      <c r="L2141" s="79"/>
    </row>
    <row r="2142" spans="2:12">
      <c r="B2142" s="79"/>
      <c r="C2142" s="79"/>
      <c r="D2142" s="79"/>
      <c r="E2142" s="79"/>
      <c r="F2142" s="79"/>
      <c r="G2142" s="79"/>
      <c r="H2142" s="79"/>
      <c r="I2142" s="79"/>
      <c r="J2142" s="79"/>
      <c r="K2142" s="79"/>
      <c r="L2142" s="79"/>
    </row>
    <row r="2143" spans="2:12">
      <c r="B2143" s="79"/>
      <c r="C2143" s="79"/>
      <c r="D2143" s="79"/>
      <c r="E2143" s="79"/>
      <c r="F2143" s="79"/>
      <c r="G2143" s="79"/>
      <c r="H2143" s="79"/>
      <c r="I2143" s="79"/>
      <c r="J2143" s="79"/>
      <c r="K2143" s="79"/>
      <c r="L2143" s="79"/>
    </row>
    <row r="2144" spans="2:12">
      <c r="B2144" s="79"/>
      <c r="C2144" s="79"/>
      <c r="D2144" s="79"/>
      <c r="E2144" s="79"/>
      <c r="F2144" s="79"/>
      <c r="G2144" s="79"/>
      <c r="H2144" s="79"/>
      <c r="I2144" s="79"/>
      <c r="J2144" s="79"/>
      <c r="K2144" s="79"/>
      <c r="L2144" s="79"/>
    </row>
    <row r="2145" spans="2:12">
      <c r="B2145" s="79"/>
      <c r="C2145" s="79"/>
      <c r="D2145" s="79"/>
      <c r="E2145" s="79"/>
      <c r="F2145" s="79"/>
      <c r="G2145" s="79"/>
      <c r="H2145" s="79"/>
      <c r="I2145" s="79"/>
      <c r="J2145" s="79"/>
      <c r="K2145" s="79"/>
      <c r="L2145" s="79"/>
    </row>
    <row r="2146" spans="2:12">
      <c r="B2146" s="79"/>
      <c r="C2146" s="79"/>
      <c r="D2146" s="79"/>
      <c r="E2146" s="79"/>
      <c r="F2146" s="79"/>
      <c r="G2146" s="79"/>
      <c r="H2146" s="79"/>
      <c r="I2146" s="79"/>
      <c r="J2146" s="79"/>
      <c r="K2146" s="79"/>
      <c r="L2146" s="79"/>
    </row>
    <row r="2147" spans="2:12">
      <c r="B2147" s="79"/>
      <c r="C2147" s="79"/>
      <c r="D2147" s="79"/>
      <c r="E2147" s="79"/>
      <c r="F2147" s="79"/>
      <c r="G2147" s="79"/>
      <c r="H2147" s="79"/>
      <c r="I2147" s="79"/>
      <c r="J2147" s="79"/>
      <c r="K2147" s="79"/>
      <c r="L2147" s="79"/>
    </row>
    <row r="2148" spans="2:12">
      <c r="B2148" s="79"/>
      <c r="C2148" s="79"/>
      <c r="D2148" s="79"/>
      <c r="E2148" s="79"/>
      <c r="F2148" s="79"/>
      <c r="G2148" s="79"/>
      <c r="H2148" s="79"/>
      <c r="I2148" s="79"/>
      <c r="J2148" s="79"/>
      <c r="K2148" s="79"/>
      <c r="L2148" s="79"/>
    </row>
    <row r="2149" spans="2:12">
      <c r="B2149" s="79"/>
      <c r="C2149" s="79"/>
      <c r="D2149" s="79"/>
      <c r="E2149" s="79"/>
      <c r="F2149" s="79"/>
      <c r="G2149" s="79"/>
      <c r="H2149" s="79"/>
      <c r="I2149" s="79"/>
      <c r="J2149" s="79"/>
      <c r="K2149" s="79"/>
      <c r="L2149" s="79"/>
    </row>
    <row r="2150" spans="2:12">
      <c r="B2150" s="79"/>
      <c r="C2150" s="79"/>
      <c r="D2150" s="79"/>
      <c r="E2150" s="79"/>
      <c r="F2150" s="79"/>
      <c r="G2150" s="79"/>
      <c r="H2150" s="79"/>
      <c r="I2150" s="79"/>
      <c r="J2150" s="79"/>
      <c r="K2150" s="79"/>
      <c r="L2150" s="79"/>
    </row>
    <row r="2151" spans="2:12">
      <c r="B2151" s="79"/>
      <c r="C2151" s="79"/>
      <c r="D2151" s="79"/>
      <c r="E2151" s="79"/>
      <c r="F2151" s="79"/>
      <c r="G2151" s="79"/>
      <c r="H2151" s="79"/>
      <c r="I2151" s="79"/>
      <c r="J2151" s="79"/>
      <c r="K2151" s="79"/>
      <c r="L2151" s="79"/>
    </row>
    <row r="2152" spans="2:12">
      <c r="B2152" s="79"/>
      <c r="C2152" s="79"/>
      <c r="D2152" s="79"/>
      <c r="E2152" s="79"/>
      <c r="F2152" s="79"/>
      <c r="G2152" s="79"/>
      <c r="H2152" s="79"/>
      <c r="I2152" s="79"/>
      <c r="J2152" s="79"/>
      <c r="K2152" s="79"/>
      <c r="L2152" s="79"/>
    </row>
    <row r="2153" spans="2:12">
      <c r="B2153" s="79"/>
      <c r="C2153" s="79"/>
      <c r="D2153" s="79"/>
      <c r="E2153" s="79"/>
      <c r="F2153" s="79"/>
      <c r="G2153" s="79"/>
      <c r="H2153" s="79"/>
      <c r="I2153" s="79"/>
      <c r="J2153" s="79"/>
      <c r="K2153" s="79"/>
      <c r="L2153" s="79"/>
    </row>
    <row r="2154" spans="2:12">
      <c r="B2154" s="79"/>
      <c r="C2154" s="79"/>
      <c r="D2154" s="79"/>
      <c r="E2154" s="79"/>
      <c r="F2154" s="79"/>
      <c r="G2154" s="79"/>
      <c r="H2154" s="79"/>
      <c r="I2154" s="79"/>
      <c r="J2154" s="79"/>
      <c r="K2154" s="79"/>
      <c r="L2154" s="79"/>
    </row>
    <row r="2155" spans="2:12">
      <c r="B2155" s="79"/>
      <c r="C2155" s="79"/>
      <c r="D2155" s="79"/>
      <c r="E2155" s="79"/>
      <c r="F2155" s="79"/>
      <c r="G2155" s="79"/>
      <c r="H2155" s="79"/>
      <c r="I2155" s="79"/>
      <c r="J2155" s="79"/>
      <c r="K2155" s="79"/>
      <c r="L2155" s="79"/>
    </row>
    <row r="2156" spans="2:12">
      <c r="B2156" s="79"/>
      <c r="C2156" s="79"/>
      <c r="D2156" s="79"/>
      <c r="E2156" s="79"/>
      <c r="F2156" s="79"/>
      <c r="G2156" s="79"/>
      <c r="H2156" s="79"/>
      <c r="I2156" s="79"/>
      <c r="J2156" s="79"/>
      <c r="K2156" s="79"/>
      <c r="L2156" s="79"/>
    </row>
    <row r="2157" spans="2:12">
      <c r="B2157" s="79"/>
      <c r="C2157" s="79"/>
      <c r="D2157" s="79"/>
      <c r="E2157" s="79"/>
      <c r="F2157" s="79"/>
      <c r="G2157" s="79"/>
      <c r="H2157" s="79"/>
      <c r="I2157" s="79"/>
      <c r="J2157" s="79"/>
      <c r="K2157" s="79"/>
      <c r="L2157" s="79"/>
    </row>
    <row r="2158" spans="2:12">
      <c r="B2158" s="79"/>
      <c r="C2158" s="79"/>
      <c r="D2158" s="79"/>
      <c r="E2158" s="79"/>
      <c r="F2158" s="79"/>
      <c r="G2158" s="79"/>
      <c r="H2158" s="79"/>
      <c r="I2158" s="79"/>
      <c r="J2158" s="79"/>
      <c r="K2158" s="79"/>
      <c r="L2158" s="79"/>
    </row>
    <row r="2159" spans="2:12">
      <c r="B2159" s="79"/>
      <c r="C2159" s="79"/>
      <c r="D2159" s="79"/>
      <c r="E2159" s="79"/>
      <c r="F2159" s="79"/>
      <c r="G2159" s="79"/>
      <c r="H2159" s="79"/>
      <c r="I2159" s="79"/>
      <c r="J2159" s="79"/>
      <c r="K2159" s="79"/>
      <c r="L2159" s="79"/>
    </row>
    <row r="2160" spans="2:12">
      <c r="B2160" s="79"/>
      <c r="C2160" s="79"/>
      <c r="D2160" s="79"/>
      <c r="E2160" s="79"/>
      <c r="F2160" s="79"/>
      <c r="G2160" s="79"/>
      <c r="H2160" s="79"/>
      <c r="I2160" s="79"/>
      <c r="J2160" s="79"/>
      <c r="K2160" s="79"/>
      <c r="L2160" s="79"/>
    </row>
    <row r="2161" spans="2:12">
      <c r="B2161" s="79"/>
      <c r="C2161" s="79"/>
      <c r="D2161" s="79"/>
      <c r="E2161" s="79"/>
      <c r="F2161" s="79"/>
      <c r="G2161" s="79"/>
      <c r="H2161" s="79"/>
      <c r="I2161" s="79"/>
      <c r="J2161" s="79"/>
      <c r="K2161" s="79"/>
      <c r="L2161" s="79"/>
    </row>
    <row r="2162" spans="2:12">
      <c r="B2162" s="79"/>
      <c r="C2162" s="79"/>
      <c r="D2162" s="79"/>
      <c r="E2162" s="79"/>
      <c r="F2162" s="79"/>
      <c r="G2162" s="79"/>
      <c r="H2162" s="79"/>
      <c r="I2162" s="79"/>
      <c r="J2162" s="79"/>
      <c r="K2162" s="79"/>
      <c r="L2162" s="79"/>
    </row>
    <row r="2163" spans="2:12">
      <c r="B2163" s="79"/>
      <c r="C2163" s="79"/>
      <c r="D2163" s="79"/>
      <c r="E2163" s="79"/>
      <c r="F2163" s="79"/>
      <c r="G2163" s="79"/>
      <c r="H2163" s="79"/>
      <c r="I2163" s="79"/>
      <c r="J2163" s="79"/>
      <c r="K2163" s="79"/>
      <c r="L2163" s="79"/>
    </row>
    <row r="2164" spans="2:12">
      <c r="B2164" s="79"/>
      <c r="C2164" s="79"/>
      <c r="D2164" s="79"/>
      <c r="E2164" s="79"/>
      <c r="F2164" s="79"/>
      <c r="G2164" s="79"/>
      <c r="H2164" s="79"/>
      <c r="I2164" s="79"/>
      <c r="J2164" s="79"/>
      <c r="K2164" s="79"/>
      <c r="L2164" s="79"/>
    </row>
    <row r="2165" spans="2:12">
      <c r="B2165" s="79"/>
      <c r="C2165" s="79"/>
      <c r="D2165" s="79"/>
      <c r="E2165" s="79"/>
      <c r="F2165" s="79"/>
      <c r="G2165" s="79"/>
      <c r="H2165" s="79"/>
      <c r="I2165" s="79"/>
      <c r="J2165" s="79"/>
      <c r="K2165" s="79"/>
      <c r="L2165" s="79"/>
    </row>
    <row r="2166" spans="2:12">
      <c r="B2166" s="79"/>
      <c r="C2166" s="79"/>
      <c r="D2166" s="79"/>
      <c r="E2166" s="79"/>
      <c r="F2166" s="79"/>
      <c r="G2166" s="79"/>
      <c r="H2166" s="79"/>
      <c r="I2166" s="79"/>
      <c r="J2166" s="79"/>
      <c r="K2166" s="79"/>
      <c r="L2166" s="79"/>
    </row>
    <row r="2167" spans="2:12">
      <c r="B2167" s="79"/>
      <c r="C2167" s="79"/>
      <c r="D2167" s="79"/>
      <c r="E2167" s="79"/>
      <c r="F2167" s="79"/>
      <c r="G2167" s="79"/>
      <c r="H2167" s="79"/>
      <c r="I2167" s="79"/>
      <c r="J2167" s="79"/>
      <c r="K2167" s="79"/>
      <c r="L2167" s="79"/>
    </row>
    <row r="2168" spans="2:12">
      <c r="B2168" s="79"/>
      <c r="C2168" s="79"/>
      <c r="D2168" s="79"/>
      <c r="E2168" s="79"/>
      <c r="F2168" s="79"/>
      <c r="G2168" s="79"/>
      <c r="H2168" s="79"/>
      <c r="I2168" s="79"/>
      <c r="J2168" s="79"/>
      <c r="K2168" s="79"/>
      <c r="L2168" s="79"/>
    </row>
    <row r="2169" spans="2:12">
      <c r="B2169" s="79"/>
      <c r="C2169" s="79"/>
      <c r="D2169" s="79"/>
      <c r="E2169" s="79"/>
      <c r="F2169" s="79"/>
      <c r="G2169" s="79"/>
      <c r="H2169" s="79"/>
      <c r="I2169" s="79"/>
      <c r="J2169" s="79"/>
      <c r="K2169" s="79"/>
      <c r="L2169" s="79"/>
    </row>
    <row r="2170" spans="2:12">
      <c r="B2170" s="79"/>
      <c r="C2170" s="79"/>
      <c r="D2170" s="79"/>
      <c r="E2170" s="79"/>
      <c r="F2170" s="79"/>
      <c r="G2170" s="79"/>
      <c r="H2170" s="79"/>
      <c r="I2170" s="79"/>
      <c r="J2170" s="79"/>
      <c r="K2170" s="79"/>
      <c r="L2170" s="79"/>
    </row>
    <row r="2171" spans="2:12">
      <c r="B2171" s="79"/>
      <c r="C2171" s="79"/>
      <c r="D2171" s="79"/>
      <c r="E2171" s="79"/>
      <c r="F2171" s="79"/>
      <c r="G2171" s="79"/>
      <c r="H2171" s="79"/>
      <c r="I2171" s="79"/>
      <c r="J2171" s="79"/>
      <c r="K2171" s="79"/>
      <c r="L2171" s="79"/>
    </row>
    <row r="2172" spans="2:12">
      <c r="B2172" s="79"/>
      <c r="C2172" s="79"/>
      <c r="D2172" s="79"/>
      <c r="E2172" s="79"/>
      <c r="F2172" s="79"/>
      <c r="G2172" s="79"/>
      <c r="H2172" s="79"/>
      <c r="I2172" s="79"/>
      <c r="J2172" s="79"/>
      <c r="K2172" s="79"/>
      <c r="L2172" s="79"/>
    </row>
    <row r="2173" spans="2:12">
      <c r="B2173" s="79"/>
      <c r="C2173" s="79"/>
      <c r="D2173" s="79"/>
      <c r="E2173" s="79"/>
      <c r="F2173" s="79"/>
      <c r="G2173" s="79"/>
      <c r="H2173" s="79"/>
      <c r="I2173" s="79"/>
      <c r="J2173" s="79"/>
      <c r="K2173" s="79"/>
      <c r="L2173" s="79"/>
    </row>
    <row r="2174" spans="2:12">
      <c r="B2174" s="79"/>
      <c r="C2174" s="79"/>
      <c r="D2174" s="79"/>
      <c r="E2174" s="79"/>
      <c r="F2174" s="79"/>
      <c r="G2174" s="79"/>
      <c r="H2174" s="79"/>
      <c r="I2174" s="79"/>
      <c r="J2174" s="79"/>
      <c r="K2174" s="79"/>
      <c r="L2174" s="79"/>
    </row>
    <row r="2175" spans="2:12">
      <c r="B2175" s="79"/>
      <c r="C2175" s="79"/>
      <c r="D2175" s="79"/>
      <c r="E2175" s="79"/>
      <c r="F2175" s="79"/>
      <c r="G2175" s="79"/>
      <c r="H2175" s="79"/>
      <c r="I2175" s="79"/>
      <c r="J2175" s="79"/>
      <c r="K2175" s="79"/>
      <c r="L2175" s="79"/>
    </row>
    <row r="2176" spans="2:12">
      <c r="B2176" s="79"/>
      <c r="C2176" s="79"/>
      <c r="D2176" s="79"/>
      <c r="E2176" s="79"/>
      <c r="F2176" s="79"/>
      <c r="G2176" s="79"/>
      <c r="H2176" s="79"/>
      <c r="I2176" s="79"/>
      <c r="J2176" s="79"/>
      <c r="K2176" s="79"/>
      <c r="L2176" s="79"/>
    </row>
    <row r="2177" spans="2:12">
      <c r="B2177" s="79"/>
      <c r="C2177" s="79"/>
      <c r="D2177" s="79"/>
      <c r="E2177" s="79"/>
      <c r="F2177" s="79"/>
      <c r="G2177" s="79"/>
      <c r="H2177" s="79"/>
      <c r="I2177" s="79"/>
      <c r="J2177" s="79"/>
      <c r="K2177" s="79"/>
      <c r="L2177" s="79"/>
    </row>
    <row r="2178" spans="2:12">
      <c r="B2178" s="79"/>
      <c r="C2178" s="79"/>
      <c r="D2178" s="79"/>
      <c r="E2178" s="79"/>
      <c r="F2178" s="79"/>
      <c r="G2178" s="79"/>
      <c r="H2178" s="79"/>
      <c r="I2178" s="79"/>
      <c r="J2178" s="79"/>
      <c r="K2178" s="79"/>
      <c r="L2178" s="79"/>
    </row>
    <row r="2179" spans="2:12">
      <c r="B2179" s="79"/>
      <c r="C2179" s="79"/>
      <c r="D2179" s="79"/>
      <c r="E2179" s="79"/>
      <c r="F2179" s="79"/>
      <c r="G2179" s="79"/>
      <c r="H2179" s="79"/>
      <c r="I2179" s="79"/>
      <c r="J2179" s="79"/>
      <c r="K2179" s="79"/>
      <c r="L2179" s="79"/>
    </row>
    <row r="2180" spans="2:12">
      <c r="B2180" s="79"/>
      <c r="C2180" s="79"/>
      <c r="D2180" s="79"/>
      <c r="E2180" s="79"/>
      <c r="F2180" s="79"/>
      <c r="G2180" s="79"/>
      <c r="H2180" s="79"/>
      <c r="I2180" s="79"/>
      <c r="J2180" s="79"/>
      <c r="K2180" s="79"/>
      <c r="L2180" s="79"/>
    </row>
    <row r="2181" spans="2:12">
      <c r="B2181" s="79"/>
      <c r="C2181" s="79"/>
      <c r="D2181" s="79"/>
      <c r="E2181" s="79"/>
      <c r="F2181" s="79"/>
      <c r="G2181" s="79"/>
      <c r="H2181" s="79"/>
      <c r="I2181" s="79"/>
      <c r="J2181" s="79"/>
      <c r="K2181" s="79"/>
      <c r="L2181" s="79"/>
    </row>
    <row r="2182" spans="2:12">
      <c r="B2182" s="79"/>
      <c r="C2182" s="79"/>
      <c r="D2182" s="79"/>
      <c r="E2182" s="79"/>
      <c r="F2182" s="79"/>
      <c r="G2182" s="79"/>
      <c r="H2182" s="79"/>
      <c r="I2182" s="79"/>
      <c r="J2182" s="79"/>
      <c r="K2182" s="79"/>
      <c r="L2182" s="79"/>
    </row>
    <row r="2183" spans="2:12">
      <c r="B2183" s="79"/>
      <c r="C2183" s="79"/>
      <c r="D2183" s="79"/>
      <c r="E2183" s="79"/>
      <c r="F2183" s="79"/>
      <c r="G2183" s="79"/>
      <c r="H2183" s="79"/>
      <c r="I2183" s="79"/>
      <c r="J2183" s="79"/>
      <c r="K2183" s="79"/>
      <c r="L2183" s="79"/>
    </row>
    <row r="2184" spans="2:12">
      <c r="B2184" s="79"/>
      <c r="C2184" s="79"/>
      <c r="D2184" s="79"/>
      <c r="E2184" s="79"/>
      <c r="F2184" s="79"/>
      <c r="G2184" s="79"/>
      <c r="H2184" s="79"/>
      <c r="I2184" s="79"/>
      <c r="J2184" s="79"/>
      <c r="K2184" s="79"/>
      <c r="L2184" s="79"/>
    </row>
    <row r="2185" spans="2:12">
      <c r="B2185" s="79"/>
      <c r="C2185" s="79"/>
      <c r="D2185" s="79"/>
      <c r="E2185" s="79"/>
      <c r="F2185" s="79"/>
      <c r="G2185" s="79"/>
      <c r="H2185" s="79"/>
      <c r="I2185" s="79"/>
      <c r="J2185" s="79"/>
      <c r="K2185" s="79"/>
      <c r="L2185" s="79"/>
    </row>
    <row r="2186" spans="2:12">
      <c r="B2186" s="79"/>
      <c r="C2186" s="79"/>
      <c r="D2186" s="79"/>
      <c r="E2186" s="79"/>
      <c r="F2186" s="79"/>
      <c r="G2186" s="79"/>
      <c r="H2186" s="79"/>
      <c r="I2186" s="79"/>
      <c r="J2186" s="79"/>
      <c r="K2186" s="79"/>
      <c r="L2186" s="79"/>
    </row>
    <row r="2187" spans="2:12">
      <c r="B2187" s="79"/>
      <c r="C2187" s="79"/>
      <c r="D2187" s="79"/>
      <c r="E2187" s="79"/>
      <c r="F2187" s="79"/>
      <c r="G2187" s="79"/>
      <c r="H2187" s="79"/>
      <c r="I2187" s="79"/>
      <c r="J2187" s="79"/>
      <c r="K2187" s="79"/>
      <c r="L2187" s="79"/>
    </row>
    <row r="2188" spans="2:12">
      <c r="B2188" s="79"/>
      <c r="C2188" s="79"/>
      <c r="D2188" s="79"/>
      <c r="E2188" s="79"/>
      <c r="F2188" s="79"/>
      <c r="G2188" s="79"/>
      <c r="H2188" s="79"/>
      <c r="I2188" s="79"/>
      <c r="J2188" s="79"/>
      <c r="K2188" s="79"/>
      <c r="L2188" s="79"/>
    </row>
    <row r="2189" spans="2:12">
      <c r="B2189" s="79"/>
      <c r="C2189" s="79"/>
      <c r="D2189" s="79"/>
      <c r="E2189" s="79"/>
      <c r="F2189" s="79"/>
      <c r="G2189" s="79"/>
      <c r="H2189" s="79"/>
      <c r="I2189" s="79"/>
      <c r="J2189" s="79"/>
      <c r="K2189" s="79"/>
      <c r="L2189" s="79"/>
    </row>
    <row r="2190" spans="2:12">
      <c r="B2190" s="79"/>
      <c r="C2190" s="79"/>
      <c r="D2190" s="79"/>
      <c r="E2190" s="79"/>
      <c r="F2190" s="79"/>
      <c r="G2190" s="79"/>
      <c r="H2190" s="79"/>
      <c r="I2190" s="79"/>
      <c r="J2190" s="79"/>
      <c r="K2190" s="79"/>
      <c r="L2190" s="79"/>
    </row>
    <row r="2191" spans="2:12">
      <c r="B2191" s="79"/>
      <c r="C2191" s="79"/>
      <c r="D2191" s="79"/>
      <c r="E2191" s="79"/>
      <c r="F2191" s="79"/>
      <c r="G2191" s="79"/>
      <c r="H2191" s="79"/>
      <c r="I2191" s="79"/>
      <c r="J2191" s="79"/>
      <c r="K2191" s="79"/>
      <c r="L2191" s="79"/>
    </row>
    <row r="2192" spans="2:12">
      <c r="B2192" s="79"/>
      <c r="C2192" s="79"/>
      <c r="D2192" s="79"/>
      <c r="E2192" s="79"/>
      <c r="F2192" s="79"/>
      <c r="G2192" s="79"/>
      <c r="H2192" s="79"/>
      <c r="I2192" s="79"/>
      <c r="J2192" s="79"/>
      <c r="K2192" s="79"/>
      <c r="L2192" s="79"/>
    </row>
    <row r="2193" spans="2:12">
      <c r="B2193" s="79"/>
      <c r="C2193" s="79"/>
      <c r="D2193" s="79"/>
      <c r="E2193" s="79"/>
      <c r="F2193" s="79"/>
      <c r="G2193" s="79"/>
      <c r="H2193" s="79"/>
      <c r="I2193" s="79"/>
      <c r="J2193" s="79"/>
      <c r="K2193" s="79"/>
      <c r="L2193" s="79"/>
    </row>
    <row r="2194" spans="2:12">
      <c r="B2194" s="79"/>
      <c r="C2194" s="79"/>
      <c r="D2194" s="79"/>
      <c r="E2194" s="79"/>
      <c r="F2194" s="79"/>
      <c r="G2194" s="79"/>
      <c r="H2194" s="79"/>
      <c r="I2194" s="79"/>
      <c r="J2194" s="79"/>
      <c r="K2194" s="79"/>
      <c r="L2194" s="79"/>
    </row>
    <row r="2195" spans="2:12">
      <c r="B2195" s="79"/>
      <c r="C2195" s="79"/>
      <c r="D2195" s="79"/>
      <c r="E2195" s="79"/>
      <c r="F2195" s="79"/>
      <c r="G2195" s="79"/>
      <c r="H2195" s="79"/>
      <c r="I2195" s="79"/>
      <c r="J2195" s="79"/>
      <c r="K2195" s="79"/>
      <c r="L2195" s="79"/>
    </row>
    <row r="2196" spans="2:12">
      <c r="B2196" s="79"/>
      <c r="C2196" s="79"/>
      <c r="D2196" s="79"/>
      <c r="E2196" s="79"/>
      <c r="F2196" s="79"/>
      <c r="G2196" s="79"/>
      <c r="H2196" s="79"/>
      <c r="I2196" s="79"/>
      <c r="J2196" s="79"/>
      <c r="K2196" s="79"/>
      <c r="L2196" s="79"/>
    </row>
    <row r="2197" spans="2:12">
      <c r="B2197" s="79"/>
      <c r="C2197" s="79"/>
      <c r="D2197" s="79"/>
      <c r="E2197" s="79"/>
      <c r="F2197" s="79"/>
      <c r="G2197" s="79"/>
      <c r="H2197" s="79"/>
      <c r="I2197" s="79"/>
      <c r="J2197" s="79"/>
      <c r="K2197" s="79"/>
      <c r="L2197" s="79"/>
    </row>
    <row r="2198" spans="2:12">
      <c r="B2198" s="79"/>
      <c r="C2198" s="79"/>
      <c r="D2198" s="79"/>
      <c r="E2198" s="79"/>
      <c r="F2198" s="79"/>
      <c r="G2198" s="79"/>
      <c r="H2198" s="79"/>
      <c r="I2198" s="79"/>
      <c r="J2198" s="79"/>
      <c r="K2198" s="79"/>
      <c r="L2198" s="79"/>
    </row>
    <row r="2199" spans="2:12">
      <c r="B2199" s="79"/>
      <c r="C2199" s="79"/>
      <c r="D2199" s="79"/>
      <c r="E2199" s="79"/>
      <c r="F2199" s="79"/>
      <c r="G2199" s="79"/>
      <c r="H2199" s="79"/>
      <c r="I2199" s="79"/>
      <c r="J2199" s="79"/>
      <c r="K2199" s="79"/>
      <c r="L2199" s="79"/>
    </row>
    <row r="2200" spans="2:12">
      <c r="B2200" s="79"/>
      <c r="C2200" s="79"/>
      <c r="D2200" s="79"/>
      <c r="E2200" s="79"/>
      <c r="F2200" s="79"/>
      <c r="G2200" s="79"/>
      <c r="H2200" s="79"/>
      <c r="I2200" s="79"/>
      <c r="J2200" s="79"/>
      <c r="K2200" s="79"/>
      <c r="L2200" s="79"/>
    </row>
    <row r="2201" spans="2:12">
      <c r="B2201" s="79"/>
      <c r="C2201" s="79"/>
      <c r="D2201" s="79"/>
      <c r="E2201" s="79"/>
      <c r="F2201" s="79"/>
      <c r="G2201" s="79"/>
      <c r="H2201" s="79"/>
      <c r="I2201" s="79"/>
      <c r="J2201" s="79"/>
      <c r="K2201" s="79"/>
      <c r="L2201" s="79"/>
    </row>
    <row r="2202" spans="2:12">
      <c r="B2202" s="79"/>
      <c r="C2202" s="79"/>
      <c r="D2202" s="79"/>
      <c r="E2202" s="79"/>
      <c r="F2202" s="79"/>
      <c r="G2202" s="79"/>
      <c r="H2202" s="79"/>
      <c r="I2202" s="79"/>
      <c r="J2202" s="79"/>
      <c r="K2202" s="79"/>
      <c r="L2202" s="79"/>
    </row>
    <row r="2203" spans="2:12">
      <c r="B2203" s="79"/>
      <c r="C2203" s="79"/>
      <c r="D2203" s="79"/>
      <c r="E2203" s="79"/>
      <c r="F2203" s="79"/>
      <c r="G2203" s="79"/>
      <c r="H2203" s="79"/>
      <c r="I2203" s="79"/>
      <c r="J2203" s="79"/>
      <c r="K2203" s="79"/>
      <c r="L2203" s="79"/>
    </row>
    <row r="2204" spans="2:12">
      <c r="B2204" s="79"/>
      <c r="C2204" s="79"/>
      <c r="D2204" s="79"/>
      <c r="E2204" s="79"/>
      <c r="F2204" s="79"/>
      <c r="G2204" s="79"/>
      <c r="H2204" s="79"/>
      <c r="I2204" s="79"/>
      <c r="J2204" s="79"/>
      <c r="K2204" s="79"/>
      <c r="L2204" s="79"/>
    </row>
    <row r="2205" spans="2:12">
      <c r="B2205" s="79"/>
      <c r="C2205" s="79"/>
      <c r="D2205" s="79"/>
      <c r="E2205" s="79"/>
      <c r="F2205" s="79"/>
      <c r="G2205" s="79"/>
      <c r="H2205" s="79"/>
      <c r="I2205" s="79"/>
      <c r="J2205" s="79"/>
      <c r="K2205" s="79"/>
      <c r="L2205" s="79"/>
    </row>
    <row r="2206" spans="2:12">
      <c r="B2206" s="79"/>
      <c r="C2206" s="79"/>
      <c r="D2206" s="79"/>
      <c r="E2206" s="79"/>
      <c r="F2206" s="79"/>
      <c r="G2206" s="79"/>
      <c r="H2206" s="79"/>
      <c r="I2206" s="79"/>
      <c r="J2206" s="79"/>
      <c r="K2206" s="79"/>
      <c r="L2206" s="79"/>
    </row>
    <row r="2207" spans="2:12">
      <c r="B2207" s="79"/>
      <c r="C2207" s="79"/>
      <c r="D2207" s="79"/>
      <c r="E2207" s="79"/>
      <c r="F2207" s="79"/>
      <c r="G2207" s="79"/>
      <c r="H2207" s="79"/>
      <c r="I2207" s="79"/>
      <c r="J2207" s="79"/>
      <c r="K2207" s="79"/>
      <c r="L2207" s="79"/>
    </row>
    <row r="2208" spans="2:12">
      <c r="B2208" s="79"/>
      <c r="C2208" s="79"/>
      <c r="D2208" s="79"/>
      <c r="E2208" s="79"/>
      <c r="F2208" s="79"/>
      <c r="G2208" s="79"/>
      <c r="H2208" s="79"/>
      <c r="I2208" s="79"/>
      <c r="J2208" s="79"/>
      <c r="K2208" s="79"/>
      <c r="L2208" s="79"/>
    </row>
    <row r="2209" spans="2:12">
      <c r="B2209" s="79"/>
      <c r="C2209" s="79"/>
      <c r="D2209" s="79"/>
      <c r="E2209" s="79"/>
      <c r="F2209" s="79"/>
      <c r="G2209" s="79"/>
      <c r="H2209" s="79"/>
      <c r="I2209" s="79"/>
      <c r="J2209" s="79"/>
      <c r="K2209" s="79"/>
      <c r="L2209" s="79"/>
    </row>
    <row r="2210" spans="2:12">
      <c r="B2210" s="79"/>
      <c r="C2210" s="79"/>
      <c r="D2210" s="79"/>
      <c r="E2210" s="79"/>
      <c r="F2210" s="79"/>
      <c r="G2210" s="79"/>
      <c r="H2210" s="79"/>
      <c r="I2210" s="79"/>
      <c r="J2210" s="79"/>
      <c r="K2210" s="79"/>
      <c r="L2210" s="79"/>
    </row>
    <row r="2211" spans="2:12">
      <c r="B2211" s="79"/>
      <c r="C2211" s="79"/>
      <c r="D2211" s="79"/>
      <c r="E2211" s="79"/>
      <c r="F2211" s="79"/>
      <c r="G2211" s="79"/>
      <c r="H2211" s="79"/>
      <c r="I2211" s="79"/>
      <c r="J2211" s="79"/>
      <c r="K2211" s="79"/>
      <c r="L2211" s="79"/>
    </row>
    <row r="2212" spans="2:12">
      <c r="B2212" s="79"/>
      <c r="C2212" s="79"/>
      <c r="D2212" s="79"/>
      <c r="E2212" s="79"/>
      <c r="F2212" s="79"/>
      <c r="G2212" s="79"/>
      <c r="H2212" s="79"/>
      <c r="I2212" s="79"/>
      <c r="J2212" s="79"/>
      <c r="K2212" s="79"/>
      <c r="L2212" s="79"/>
    </row>
    <row r="2213" spans="2:12">
      <c r="B2213" s="79"/>
      <c r="C2213" s="79"/>
      <c r="D2213" s="79"/>
      <c r="E2213" s="79"/>
      <c r="F2213" s="79"/>
      <c r="G2213" s="79"/>
      <c r="H2213" s="79"/>
      <c r="I2213" s="79"/>
      <c r="J2213" s="79"/>
      <c r="K2213" s="79"/>
      <c r="L2213" s="79"/>
    </row>
    <row r="2214" spans="2:12">
      <c r="B2214" s="79"/>
      <c r="C2214" s="79"/>
      <c r="D2214" s="79"/>
      <c r="E2214" s="79"/>
      <c r="F2214" s="79"/>
      <c r="G2214" s="79"/>
      <c r="H2214" s="79"/>
      <c r="I2214" s="79"/>
      <c r="J2214" s="79"/>
      <c r="K2214" s="79"/>
      <c r="L2214" s="79"/>
    </row>
    <row r="2215" spans="2:12">
      <c r="B2215" s="79"/>
      <c r="C2215" s="79"/>
      <c r="D2215" s="79"/>
      <c r="E2215" s="79"/>
      <c r="F2215" s="79"/>
      <c r="G2215" s="79"/>
      <c r="H2215" s="79"/>
      <c r="I2215" s="79"/>
      <c r="J2215" s="79"/>
      <c r="K2215" s="79"/>
      <c r="L2215" s="79"/>
    </row>
    <row r="2216" spans="2:12">
      <c r="B2216" s="79"/>
      <c r="C2216" s="79"/>
      <c r="D2216" s="79"/>
      <c r="E2216" s="79"/>
      <c r="F2216" s="79"/>
      <c r="G2216" s="79"/>
      <c r="H2216" s="79"/>
      <c r="I2216" s="79"/>
      <c r="J2216" s="79"/>
      <c r="K2216" s="79"/>
      <c r="L2216" s="79"/>
    </row>
    <row r="2217" spans="2:12">
      <c r="B2217" s="79"/>
      <c r="C2217" s="79"/>
      <c r="D2217" s="79"/>
      <c r="E2217" s="79"/>
      <c r="F2217" s="79"/>
      <c r="G2217" s="79"/>
      <c r="H2217" s="79"/>
      <c r="I2217" s="79"/>
      <c r="J2217" s="79"/>
      <c r="K2217" s="79"/>
      <c r="L2217" s="79"/>
    </row>
    <row r="2218" spans="2:12">
      <c r="B2218" s="79"/>
      <c r="C2218" s="79"/>
      <c r="D2218" s="79"/>
      <c r="E2218" s="79"/>
      <c r="F2218" s="79"/>
      <c r="G2218" s="79"/>
      <c r="H2218" s="79"/>
      <c r="I2218" s="79"/>
      <c r="J2218" s="79"/>
      <c r="K2218" s="79"/>
      <c r="L2218" s="79"/>
    </row>
    <row r="2219" spans="2:12">
      <c r="B2219" s="79"/>
      <c r="C2219" s="79"/>
      <c r="D2219" s="79"/>
      <c r="E2219" s="79"/>
      <c r="F2219" s="79"/>
      <c r="G2219" s="79"/>
      <c r="H2219" s="79"/>
      <c r="I2219" s="79"/>
      <c r="J2219" s="79"/>
      <c r="K2219" s="79"/>
      <c r="L2219" s="79"/>
    </row>
    <row r="2220" spans="2:12">
      <c r="B2220" s="79"/>
      <c r="C2220" s="79"/>
      <c r="D2220" s="79"/>
      <c r="E2220" s="79"/>
      <c r="F2220" s="79"/>
      <c r="G2220" s="79"/>
      <c r="H2220" s="79"/>
      <c r="I2220" s="79"/>
      <c r="J2220" s="79"/>
      <c r="K2220" s="79"/>
      <c r="L2220" s="79"/>
    </row>
    <row r="2221" spans="2:12">
      <c r="B2221" s="79"/>
      <c r="C2221" s="79"/>
      <c r="D2221" s="79"/>
      <c r="E2221" s="79"/>
      <c r="F2221" s="79"/>
      <c r="G2221" s="79"/>
      <c r="H2221" s="79"/>
      <c r="I2221" s="79"/>
      <c r="J2221" s="79"/>
      <c r="K2221" s="79"/>
      <c r="L2221" s="79"/>
    </row>
    <row r="2222" spans="2:12">
      <c r="B2222" s="79"/>
      <c r="C2222" s="79"/>
      <c r="D2222" s="79"/>
      <c r="E2222" s="79"/>
      <c r="F2222" s="79"/>
      <c r="G2222" s="79"/>
      <c r="H2222" s="79"/>
      <c r="I2222" s="79"/>
      <c r="J2222" s="79"/>
      <c r="K2222" s="79"/>
      <c r="L2222" s="79"/>
    </row>
    <row r="2223" spans="2:12">
      <c r="B2223" s="79"/>
      <c r="C2223" s="79"/>
      <c r="D2223" s="79"/>
      <c r="E2223" s="79"/>
      <c r="F2223" s="79"/>
      <c r="G2223" s="79"/>
      <c r="H2223" s="79"/>
      <c r="I2223" s="79"/>
      <c r="J2223" s="79"/>
      <c r="K2223" s="79"/>
      <c r="L2223" s="79"/>
    </row>
    <row r="2224" spans="2:12">
      <c r="B2224" s="79"/>
      <c r="C2224" s="79"/>
      <c r="D2224" s="79"/>
      <c r="E2224" s="79"/>
      <c r="F2224" s="79"/>
      <c r="G2224" s="79"/>
      <c r="H2224" s="79"/>
      <c r="I2224" s="79"/>
      <c r="J2224" s="79"/>
      <c r="K2224" s="79"/>
      <c r="L2224" s="79"/>
    </row>
    <row r="2225" spans="2:12">
      <c r="B2225" s="79"/>
      <c r="C2225" s="79"/>
      <c r="D2225" s="79"/>
      <c r="E2225" s="79"/>
      <c r="F2225" s="79"/>
      <c r="G2225" s="79"/>
      <c r="H2225" s="79"/>
      <c r="I2225" s="79"/>
      <c r="J2225" s="79"/>
      <c r="K2225" s="79"/>
      <c r="L2225" s="79"/>
    </row>
    <row r="2226" spans="2:12">
      <c r="B2226" s="79"/>
      <c r="C2226" s="79"/>
      <c r="D2226" s="79"/>
      <c r="E2226" s="79"/>
      <c r="F2226" s="79"/>
      <c r="G2226" s="79"/>
      <c r="H2226" s="79"/>
      <c r="I2226" s="79"/>
      <c r="J2226" s="79"/>
      <c r="K2226" s="79"/>
      <c r="L2226" s="79"/>
    </row>
    <row r="2227" spans="2:12">
      <c r="B2227" s="79"/>
      <c r="C2227" s="79"/>
      <c r="D2227" s="79"/>
      <c r="E2227" s="79"/>
      <c r="F2227" s="79"/>
      <c r="G2227" s="79"/>
      <c r="H2227" s="79"/>
      <c r="I2227" s="79"/>
      <c r="J2227" s="79"/>
      <c r="K2227" s="79"/>
      <c r="L2227" s="79"/>
    </row>
    <row r="2228" spans="2:12">
      <c r="B2228" s="79"/>
      <c r="C2228" s="79"/>
      <c r="D2228" s="79"/>
      <c r="E2228" s="79"/>
      <c r="F2228" s="79"/>
      <c r="G2228" s="79"/>
      <c r="H2228" s="79"/>
      <c r="I2228" s="79"/>
      <c r="J2228" s="79"/>
      <c r="K2228" s="79"/>
      <c r="L2228" s="79"/>
    </row>
    <row r="2229" spans="2:12">
      <c r="B2229" s="79"/>
      <c r="C2229" s="79"/>
      <c r="D2229" s="79"/>
      <c r="E2229" s="79"/>
      <c r="F2229" s="79"/>
      <c r="G2229" s="79"/>
      <c r="H2229" s="79"/>
      <c r="I2229" s="79"/>
      <c r="J2229" s="79"/>
      <c r="K2229" s="79"/>
      <c r="L2229" s="79"/>
    </row>
    <row r="2230" spans="2:12">
      <c r="B2230" s="79"/>
      <c r="C2230" s="79"/>
      <c r="D2230" s="79"/>
      <c r="E2230" s="79"/>
      <c r="F2230" s="79"/>
      <c r="G2230" s="79"/>
      <c r="H2230" s="79"/>
      <c r="I2230" s="79"/>
      <c r="J2230" s="79"/>
      <c r="K2230" s="79"/>
      <c r="L2230" s="79"/>
    </row>
    <row r="2231" spans="2:12">
      <c r="B2231" s="79"/>
      <c r="C2231" s="79"/>
      <c r="D2231" s="79"/>
      <c r="E2231" s="79"/>
      <c r="F2231" s="79"/>
      <c r="G2231" s="79"/>
      <c r="H2231" s="79"/>
      <c r="I2231" s="79"/>
      <c r="J2231" s="79"/>
      <c r="K2231" s="79"/>
      <c r="L2231" s="79"/>
    </row>
    <row r="2232" spans="2:12">
      <c r="B2232" s="79"/>
      <c r="C2232" s="79"/>
      <c r="D2232" s="79"/>
      <c r="E2232" s="79"/>
      <c r="F2232" s="79"/>
      <c r="G2232" s="79"/>
      <c r="H2232" s="79"/>
      <c r="I2232" s="79"/>
      <c r="J2232" s="79"/>
      <c r="K2232" s="79"/>
      <c r="L2232" s="79"/>
    </row>
    <row r="2233" spans="2:12">
      <c r="B2233" s="79"/>
      <c r="C2233" s="79"/>
      <c r="D2233" s="79"/>
      <c r="E2233" s="79"/>
      <c r="F2233" s="79"/>
      <c r="G2233" s="79"/>
      <c r="H2233" s="79"/>
      <c r="I2233" s="79"/>
      <c r="J2233" s="79"/>
      <c r="K2233" s="79"/>
      <c r="L2233" s="79"/>
    </row>
    <row r="2234" spans="2:12">
      <c r="B2234" s="79"/>
      <c r="C2234" s="79"/>
      <c r="D2234" s="79"/>
      <c r="E2234" s="79"/>
      <c r="F2234" s="79"/>
      <c r="G2234" s="79"/>
      <c r="H2234" s="79"/>
      <c r="I2234" s="79"/>
      <c r="J2234" s="79"/>
      <c r="K2234" s="79"/>
      <c r="L2234" s="79"/>
    </row>
    <row r="2235" spans="2:12">
      <c r="B2235" s="79"/>
      <c r="C2235" s="79"/>
      <c r="D2235" s="79"/>
      <c r="E2235" s="79"/>
      <c r="F2235" s="79"/>
      <c r="G2235" s="79"/>
      <c r="H2235" s="79"/>
      <c r="I2235" s="79"/>
      <c r="J2235" s="79"/>
      <c r="K2235" s="79"/>
      <c r="L2235" s="79"/>
    </row>
    <row r="2236" spans="2:12">
      <c r="B2236" s="79"/>
      <c r="C2236" s="79"/>
      <c r="D2236" s="79"/>
      <c r="E2236" s="79"/>
      <c r="F2236" s="79"/>
      <c r="G2236" s="79"/>
      <c r="H2236" s="79"/>
      <c r="I2236" s="79"/>
      <c r="J2236" s="79"/>
      <c r="K2236" s="79"/>
      <c r="L2236" s="79"/>
    </row>
    <row r="2237" spans="2:12">
      <c r="B2237" s="79"/>
      <c r="C2237" s="79"/>
      <c r="D2237" s="79"/>
      <c r="E2237" s="79"/>
      <c r="F2237" s="79"/>
      <c r="G2237" s="79"/>
      <c r="H2237" s="79"/>
      <c r="I2237" s="79"/>
      <c r="J2237" s="79"/>
      <c r="K2237" s="79"/>
      <c r="L2237" s="79"/>
    </row>
    <row r="2238" spans="2:12">
      <c r="B2238" s="79"/>
      <c r="C2238" s="79"/>
      <c r="D2238" s="79"/>
      <c r="E2238" s="79"/>
      <c r="F2238" s="79"/>
      <c r="G2238" s="79"/>
      <c r="H2238" s="79"/>
      <c r="I2238" s="79"/>
      <c r="J2238" s="79"/>
      <c r="K2238" s="79"/>
      <c r="L2238" s="79"/>
    </row>
    <row r="2239" spans="2:12">
      <c r="B2239" s="79"/>
      <c r="C2239" s="79"/>
      <c r="D2239" s="79"/>
      <c r="E2239" s="79"/>
      <c r="F2239" s="79"/>
      <c r="G2239" s="79"/>
      <c r="H2239" s="79"/>
      <c r="I2239" s="79"/>
      <c r="J2239" s="79"/>
      <c r="K2239" s="79"/>
      <c r="L2239" s="79"/>
    </row>
    <row r="2240" spans="2:12">
      <c r="B2240" s="79"/>
      <c r="C2240" s="79"/>
      <c r="D2240" s="79"/>
      <c r="E2240" s="79"/>
      <c r="F2240" s="79"/>
      <c r="G2240" s="79"/>
      <c r="H2240" s="79"/>
      <c r="I2240" s="79"/>
      <c r="J2240" s="79"/>
      <c r="K2240" s="79"/>
      <c r="L2240" s="79"/>
    </row>
    <row r="2241" spans="2:12">
      <c r="B2241" s="79"/>
      <c r="C2241" s="79"/>
      <c r="D2241" s="79"/>
      <c r="E2241" s="79"/>
      <c r="F2241" s="79"/>
      <c r="G2241" s="79"/>
      <c r="H2241" s="79"/>
      <c r="I2241" s="79"/>
      <c r="J2241" s="79"/>
      <c r="K2241" s="79"/>
      <c r="L2241" s="79"/>
    </row>
    <row r="2242" spans="2:12">
      <c r="B2242" s="79"/>
      <c r="C2242" s="79"/>
      <c r="D2242" s="79"/>
      <c r="E2242" s="79"/>
      <c r="F2242" s="79"/>
      <c r="G2242" s="79"/>
      <c r="H2242" s="79"/>
      <c r="I2242" s="79"/>
      <c r="J2242" s="79"/>
      <c r="K2242" s="79"/>
      <c r="L2242" s="79"/>
    </row>
    <row r="2243" spans="2:12">
      <c r="B2243" s="79"/>
      <c r="C2243" s="79"/>
      <c r="D2243" s="79"/>
      <c r="E2243" s="79"/>
      <c r="F2243" s="79"/>
      <c r="G2243" s="79"/>
      <c r="H2243" s="79"/>
      <c r="I2243" s="79"/>
      <c r="J2243" s="79"/>
      <c r="K2243" s="79"/>
      <c r="L2243" s="79"/>
    </row>
    <row r="2244" spans="2:12">
      <c r="B2244" s="79"/>
      <c r="C2244" s="79"/>
      <c r="D2244" s="79"/>
      <c r="E2244" s="79"/>
      <c r="F2244" s="79"/>
      <c r="G2244" s="79"/>
      <c r="H2244" s="79"/>
      <c r="I2244" s="79"/>
      <c r="J2244" s="79"/>
      <c r="K2244" s="79"/>
      <c r="L2244" s="79"/>
    </row>
    <row r="2245" spans="2:12">
      <c r="B2245" s="79"/>
      <c r="C2245" s="79"/>
      <c r="D2245" s="79"/>
      <c r="E2245" s="79"/>
      <c r="F2245" s="79"/>
      <c r="G2245" s="79"/>
      <c r="H2245" s="79"/>
      <c r="I2245" s="79"/>
      <c r="J2245" s="79"/>
      <c r="K2245" s="79"/>
      <c r="L2245" s="79"/>
    </row>
    <row r="2246" spans="2:12">
      <c r="B2246" s="79"/>
      <c r="C2246" s="79"/>
      <c r="D2246" s="79"/>
      <c r="E2246" s="79"/>
      <c r="F2246" s="79"/>
      <c r="G2246" s="79"/>
      <c r="H2246" s="79"/>
      <c r="I2246" s="79"/>
      <c r="J2246" s="79"/>
      <c r="K2246" s="79"/>
      <c r="L2246" s="79"/>
    </row>
    <row r="2247" spans="2:12">
      <c r="B2247" s="79"/>
      <c r="C2247" s="79"/>
      <c r="D2247" s="79"/>
      <c r="E2247" s="79"/>
      <c r="F2247" s="79"/>
      <c r="G2247" s="79"/>
      <c r="H2247" s="79"/>
      <c r="I2247" s="79"/>
      <c r="J2247" s="79"/>
      <c r="K2247" s="79"/>
      <c r="L2247" s="79"/>
    </row>
    <row r="2248" spans="2:12">
      <c r="B2248" s="79"/>
      <c r="C2248" s="79"/>
      <c r="D2248" s="79"/>
      <c r="E2248" s="79"/>
      <c r="F2248" s="79"/>
      <c r="G2248" s="79"/>
      <c r="H2248" s="79"/>
      <c r="I2248" s="79"/>
      <c r="J2248" s="79"/>
      <c r="K2248" s="79"/>
      <c r="L2248" s="79"/>
    </row>
    <row r="2249" spans="2:12">
      <c r="B2249" s="79"/>
      <c r="C2249" s="79"/>
      <c r="D2249" s="79"/>
      <c r="E2249" s="79"/>
      <c r="F2249" s="79"/>
      <c r="G2249" s="79"/>
      <c r="H2249" s="79"/>
      <c r="I2249" s="79"/>
      <c r="J2249" s="79"/>
      <c r="K2249" s="79"/>
      <c r="L2249" s="79"/>
    </row>
    <row r="2250" spans="2:12">
      <c r="B2250" s="79"/>
      <c r="C2250" s="79"/>
      <c r="D2250" s="79"/>
      <c r="E2250" s="79"/>
      <c r="F2250" s="79"/>
      <c r="G2250" s="79"/>
      <c r="H2250" s="79"/>
      <c r="I2250" s="79"/>
      <c r="J2250" s="79"/>
      <c r="K2250" s="79"/>
      <c r="L2250" s="79"/>
    </row>
    <row r="2251" spans="2:12">
      <c r="B2251" s="79"/>
      <c r="C2251" s="79"/>
      <c r="D2251" s="79"/>
      <c r="E2251" s="79"/>
      <c r="F2251" s="79"/>
      <c r="G2251" s="79"/>
      <c r="H2251" s="79"/>
      <c r="I2251" s="79"/>
      <c r="J2251" s="79"/>
      <c r="K2251" s="79"/>
      <c r="L2251" s="79"/>
    </row>
    <row r="2252" spans="2:12">
      <c r="B2252" s="79"/>
      <c r="C2252" s="79"/>
      <c r="D2252" s="79"/>
      <c r="E2252" s="79"/>
      <c r="F2252" s="79"/>
      <c r="G2252" s="79"/>
      <c r="H2252" s="79"/>
      <c r="I2252" s="79"/>
      <c r="J2252" s="79"/>
      <c r="K2252" s="79"/>
      <c r="L2252" s="79"/>
    </row>
    <row r="2253" spans="2:12">
      <c r="B2253" s="79"/>
      <c r="C2253" s="79"/>
      <c r="D2253" s="79"/>
      <c r="E2253" s="79"/>
      <c r="F2253" s="79"/>
      <c r="G2253" s="79"/>
      <c r="H2253" s="79"/>
      <c r="I2253" s="79"/>
      <c r="J2253" s="79"/>
      <c r="K2253" s="79"/>
      <c r="L2253" s="79"/>
    </row>
    <row r="2254" spans="2:12">
      <c r="B2254" s="79"/>
      <c r="C2254" s="79"/>
      <c r="D2254" s="79"/>
      <c r="E2254" s="79"/>
      <c r="F2254" s="79"/>
      <c r="G2254" s="79"/>
      <c r="H2254" s="79"/>
      <c r="I2254" s="79"/>
      <c r="J2254" s="79"/>
      <c r="K2254" s="79"/>
      <c r="L2254" s="79"/>
    </row>
    <row r="2255" spans="2:12">
      <c r="B2255" s="79"/>
      <c r="C2255" s="79"/>
      <c r="D2255" s="79"/>
      <c r="E2255" s="79"/>
      <c r="F2255" s="79"/>
      <c r="G2255" s="79"/>
      <c r="H2255" s="79"/>
      <c r="I2255" s="79"/>
      <c r="J2255" s="79"/>
      <c r="K2255" s="79"/>
      <c r="L2255" s="79"/>
    </row>
    <row r="2256" spans="2:12">
      <c r="B2256" s="79"/>
      <c r="C2256" s="79"/>
      <c r="D2256" s="79"/>
      <c r="E2256" s="79"/>
      <c r="F2256" s="79"/>
      <c r="G2256" s="79"/>
      <c r="H2256" s="79"/>
      <c r="I2256" s="79"/>
      <c r="J2256" s="79"/>
      <c r="K2256" s="79"/>
      <c r="L2256" s="79"/>
    </row>
    <row r="2257" spans="2:12">
      <c r="B2257" s="79"/>
      <c r="C2257" s="79"/>
      <c r="D2257" s="79"/>
      <c r="E2257" s="79"/>
      <c r="F2257" s="79"/>
      <c r="G2257" s="79"/>
      <c r="H2257" s="79"/>
      <c r="I2257" s="79"/>
      <c r="J2257" s="79"/>
      <c r="K2257" s="79"/>
      <c r="L2257" s="79"/>
    </row>
    <row r="2258" spans="2:12">
      <c r="B2258" s="79"/>
      <c r="C2258" s="79"/>
      <c r="D2258" s="79"/>
      <c r="E2258" s="79"/>
      <c r="F2258" s="79"/>
      <c r="G2258" s="79"/>
      <c r="H2258" s="79"/>
      <c r="I2258" s="79"/>
      <c r="J2258" s="79"/>
      <c r="K2258" s="79"/>
      <c r="L2258" s="79"/>
    </row>
    <row r="2259" spans="2:12">
      <c r="B2259" s="79"/>
      <c r="C2259" s="79"/>
      <c r="D2259" s="79"/>
      <c r="E2259" s="79"/>
      <c r="F2259" s="79"/>
      <c r="G2259" s="79"/>
      <c r="H2259" s="79"/>
      <c r="I2259" s="79"/>
      <c r="J2259" s="79"/>
      <c r="K2259" s="79"/>
      <c r="L2259" s="79"/>
    </row>
    <row r="2260" spans="2:12">
      <c r="B2260" s="79"/>
      <c r="C2260" s="79"/>
      <c r="D2260" s="79"/>
      <c r="E2260" s="79"/>
      <c r="F2260" s="79"/>
      <c r="G2260" s="79"/>
      <c r="H2260" s="79"/>
      <c r="I2260" s="79"/>
      <c r="J2260" s="79"/>
      <c r="K2260" s="79"/>
      <c r="L2260" s="79"/>
    </row>
    <row r="2261" spans="2:12">
      <c r="B2261" s="79"/>
      <c r="C2261" s="79"/>
      <c r="D2261" s="79"/>
      <c r="E2261" s="79"/>
      <c r="F2261" s="79"/>
      <c r="G2261" s="79"/>
      <c r="H2261" s="79"/>
      <c r="I2261" s="79"/>
      <c r="J2261" s="79"/>
      <c r="K2261" s="79"/>
      <c r="L2261" s="79"/>
    </row>
    <row r="2262" spans="2:12">
      <c r="B2262" s="79"/>
      <c r="C2262" s="79"/>
      <c r="D2262" s="79"/>
      <c r="E2262" s="79"/>
      <c r="F2262" s="79"/>
      <c r="G2262" s="79"/>
      <c r="H2262" s="79"/>
      <c r="I2262" s="79"/>
      <c r="J2262" s="79"/>
      <c r="K2262" s="79"/>
      <c r="L2262" s="79"/>
    </row>
    <row r="2263" spans="2:12">
      <c r="B2263" s="79"/>
      <c r="C2263" s="79"/>
      <c r="D2263" s="79"/>
      <c r="E2263" s="79"/>
      <c r="F2263" s="79"/>
      <c r="G2263" s="79"/>
      <c r="H2263" s="79"/>
      <c r="I2263" s="79"/>
      <c r="J2263" s="79"/>
      <c r="K2263" s="79"/>
      <c r="L2263" s="79"/>
    </row>
    <row r="2264" spans="2:12">
      <c r="B2264" s="79"/>
      <c r="C2264" s="79"/>
      <c r="D2264" s="79"/>
      <c r="E2264" s="79"/>
      <c r="F2264" s="79"/>
      <c r="G2264" s="79"/>
      <c r="H2264" s="79"/>
      <c r="I2264" s="79"/>
      <c r="J2264" s="79"/>
      <c r="K2264" s="79"/>
      <c r="L2264" s="79"/>
    </row>
    <row r="2265" spans="2:12">
      <c r="B2265" s="79"/>
      <c r="C2265" s="79"/>
      <c r="D2265" s="79"/>
      <c r="E2265" s="79"/>
      <c r="F2265" s="79"/>
      <c r="G2265" s="79"/>
      <c r="H2265" s="79"/>
      <c r="I2265" s="79"/>
      <c r="J2265" s="79"/>
      <c r="K2265" s="79"/>
      <c r="L2265" s="79"/>
    </row>
    <row r="2266" spans="2:12">
      <c r="B2266" s="79"/>
      <c r="C2266" s="79"/>
      <c r="D2266" s="79"/>
      <c r="E2266" s="79"/>
      <c r="F2266" s="79"/>
      <c r="G2266" s="79"/>
      <c r="H2266" s="79"/>
      <c r="I2266" s="79"/>
      <c r="J2266" s="79"/>
      <c r="K2266" s="79"/>
      <c r="L2266" s="79"/>
    </row>
    <row r="2267" spans="2:12">
      <c r="B2267" s="79"/>
      <c r="C2267" s="79"/>
      <c r="D2267" s="79"/>
      <c r="E2267" s="79"/>
      <c r="F2267" s="79"/>
      <c r="G2267" s="79"/>
      <c r="H2267" s="79"/>
      <c r="I2267" s="79"/>
      <c r="J2267" s="79"/>
      <c r="K2267" s="79"/>
      <c r="L2267" s="79"/>
    </row>
    <row r="2268" spans="2:12">
      <c r="B2268" s="79"/>
      <c r="C2268" s="79"/>
      <c r="D2268" s="79"/>
      <c r="E2268" s="79"/>
      <c r="F2268" s="79"/>
      <c r="G2268" s="79"/>
      <c r="H2268" s="79"/>
      <c r="I2268" s="79"/>
      <c r="J2268" s="79"/>
      <c r="K2268" s="79"/>
      <c r="L2268" s="79"/>
    </row>
    <row r="2269" spans="2:12">
      <c r="B2269" s="79"/>
      <c r="C2269" s="79"/>
      <c r="D2269" s="79"/>
      <c r="E2269" s="79"/>
      <c r="F2269" s="79"/>
      <c r="G2269" s="79"/>
      <c r="H2269" s="79"/>
      <c r="I2269" s="79"/>
      <c r="J2269" s="79"/>
      <c r="K2269" s="79"/>
      <c r="L2269" s="79"/>
    </row>
    <row r="2270" spans="2:12">
      <c r="B2270" s="79"/>
      <c r="C2270" s="79"/>
      <c r="D2270" s="79"/>
      <c r="E2270" s="79"/>
      <c r="F2270" s="79"/>
      <c r="G2270" s="79"/>
      <c r="H2270" s="79"/>
      <c r="I2270" s="79"/>
      <c r="J2270" s="79"/>
      <c r="K2270" s="79"/>
      <c r="L2270" s="79"/>
    </row>
    <row r="2271" spans="2:12">
      <c r="B2271" s="79"/>
      <c r="C2271" s="79"/>
      <c r="D2271" s="79"/>
      <c r="E2271" s="79"/>
      <c r="F2271" s="79"/>
      <c r="G2271" s="79"/>
      <c r="H2271" s="79"/>
      <c r="I2271" s="79"/>
      <c r="J2271" s="79"/>
      <c r="K2271" s="79"/>
      <c r="L2271" s="79"/>
    </row>
    <row r="2272" spans="2:12">
      <c r="B2272" s="79"/>
      <c r="C2272" s="79"/>
      <c r="D2272" s="79"/>
      <c r="E2272" s="79"/>
      <c r="F2272" s="79"/>
      <c r="G2272" s="79"/>
      <c r="H2272" s="79"/>
      <c r="I2272" s="79"/>
      <c r="J2272" s="79"/>
      <c r="K2272" s="79"/>
      <c r="L2272" s="79"/>
    </row>
    <row r="2273" spans="2:12">
      <c r="B2273" s="79"/>
      <c r="C2273" s="79"/>
      <c r="D2273" s="79"/>
      <c r="E2273" s="79"/>
      <c r="F2273" s="79"/>
      <c r="G2273" s="79"/>
      <c r="H2273" s="79"/>
      <c r="I2273" s="79"/>
      <c r="J2273" s="79"/>
      <c r="K2273" s="79"/>
      <c r="L2273" s="79"/>
    </row>
    <row r="2274" spans="2:12">
      <c r="B2274" s="79"/>
      <c r="C2274" s="79"/>
      <c r="D2274" s="79"/>
      <c r="E2274" s="79"/>
      <c r="F2274" s="79"/>
      <c r="G2274" s="79"/>
      <c r="H2274" s="79"/>
      <c r="I2274" s="79"/>
      <c r="J2274" s="79"/>
      <c r="K2274" s="79"/>
      <c r="L2274" s="79"/>
    </row>
    <row r="2275" spans="2:12">
      <c r="B2275" s="79"/>
      <c r="C2275" s="79"/>
      <c r="D2275" s="79"/>
      <c r="E2275" s="79"/>
      <c r="F2275" s="79"/>
      <c r="G2275" s="79"/>
      <c r="H2275" s="79"/>
      <c r="I2275" s="79"/>
      <c r="J2275" s="79"/>
      <c r="K2275" s="79"/>
      <c r="L2275" s="79"/>
    </row>
    <row r="2276" spans="2:12">
      <c r="B2276" s="79"/>
      <c r="C2276" s="79"/>
      <c r="D2276" s="79"/>
      <c r="E2276" s="79"/>
      <c r="F2276" s="79"/>
      <c r="G2276" s="79"/>
      <c r="H2276" s="79"/>
      <c r="I2276" s="79"/>
      <c r="J2276" s="79"/>
      <c r="K2276" s="79"/>
      <c r="L2276" s="79"/>
    </row>
    <row r="2277" spans="2:12">
      <c r="B2277" s="79"/>
      <c r="C2277" s="79"/>
      <c r="D2277" s="79"/>
      <c r="E2277" s="79"/>
      <c r="F2277" s="79"/>
      <c r="G2277" s="79"/>
      <c r="H2277" s="79"/>
      <c r="I2277" s="79"/>
      <c r="J2277" s="79"/>
      <c r="K2277" s="79"/>
      <c r="L2277" s="79"/>
    </row>
    <row r="2278" spans="2:12">
      <c r="B2278" s="79"/>
      <c r="C2278" s="79"/>
      <c r="D2278" s="79"/>
      <c r="E2278" s="79"/>
      <c r="F2278" s="79"/>
      <c r="G2278" s="79"/>
      <c r="H2278" s="79"/>
      <c r="I2278" s="79"/>
      <c r="J2278" s="79"/>
      <c r="K2278" s="79"/>
      <c r="L2278" s="79"/>
    </row>
    <row r="2279" spans="2:12">
      <c r="B2279" s="79"/>
      <c r="C2279" s="79"/>
      <c r="D2279" s="79"/>
      <c r="E2279" s="79"/>
      <c r="F2279" s="79"/>
      <c r="G2279" s="79"/>
      <c r="H2279" s="79"/>
      <c r="I2279" s="79"/>
      <c r="J2279" s="79"/>
      <c r="K2279" s="79"/>
      <c r="L2279" s="79"/>
    </row>
    <row r="2280" spans="2:12">
      <c r="B2280" s="79"/>
      <c r="C2280" s="79"/>
      <c r="D2280" s="79"/>
      <c r="E2280" s="79"/>
      <c r="F2280" s="79"/>
      <c r="G2280" s="79"/>
      <c r="H2280" s="79"/>
      <c r="I2280" s="79"/>
      <c r="J2280" s="79"/>
      <c r="K2280" s="79"/>
      <c r="L2280" s="79"/>
    </row>
    <row r="2281" spans="2:12">
      <c r="B2281" s="79"/>
      <c r="C2281" s="79"/>
      <c r="D2281" s="79"/>
      <c r="E2281" s="79"/>
      <c r="F2281" s="79"/>
      <c r="G2281" s="79"/>
      <c r="H2281" s="79"/>
      <c r="I2281" s="79"/>
      <c r="J2281" s="79"/>
      <c r="K2281" s="79"/>
      <c r="L2281" s="79"/>
    </row>
    <row r="2282" spans="2:12">
      <c r="B2282" s="79"/>
      <c r="C2282" s="79"/>
      <c r="D2282" s="79"/>
      <c r="E2282" s="79"/>
      <c r="F2282" s="79"/>
      <c r="G2282" s="79"/>
      <c r="H2282" s="79"/>
      <c r="I2282" s="79"/>
      <c r="J2282" s="79"/>
      <c r="K2282" s="79"/>
      <c r="L2282" s="79"/>
    </row>
    <row r="2283" spans="2:12">
      <c r="B2283" s="79"/>
      <c r="C2283" s="79"/>
      <c r="D2283" s="79"/>
      <c r="E2283" s="79"/>
      <c r="F2283" s="79"/>
      <c r="G2283" s="79"/>
      <c r="H2283" s="79"/>
      <c r="I2283" s="79"/>
      <c r="J2283" s="79"/>
      <c r="K2283" s="79"/>
      <c r="L2283" s="79"/>
    </row>
    <row r="2284" spans="2:12">
      <c r="B2284" s="79"/>
      <c r="C2284" s="79"/>
      <c r="D2284" s="79"/>
      <c r="E2284" s="79"/>
      <c r="F2284" s="79"/>
      <c r="G2284" s="79"/>
      <c r="H2284" s="79"/>
      <c r="I2284" s="79"/>
      <c r="J2284" s="79"/>
      <c r="K2284" s="79"/>
      <c r="L2284" s="79"/>
    </row>
    <row r="2285" spans="2:12">
      <c r="B2285" s="79"/>
      <c r="C2285" s="79"/>
      <c r="D2285" s="79"/>
      <c r="E2285" s="79"/>
      <c r="F2285" s="79"/>
      <c r="G2285" s="79"/>
      <c r="H2285" s="79"/>
      <c r="I2285" s="79"/>
      <c r="J2285" s="79"/>
      <c r="K2285" s="79"/>
      <c r="L2285" s="79"/>
    </row>
    <row r="2286" spans="2:12">
      <c r="B2286" s="79"/>
      <c r="C2286" s="79"/>
      <c r="D2286" s="79"/>
      <c r="E2286" s="79"/>
      <c r="F2286" s="79"/>
      <c r="G2286" s="79"/>
      <c r="H2286" s="79"/>
      <c r="I2286" s="79"/>
      <c r="J2286" s="79"/>
      <c r="K2286" s="79"/>
      <c r="L2286" s="79"/>
    </row>
    <row r="2287" spans="2:12">
      <c r="B2287" s="79"/>
      <c r="C2287" s="79"/>
      <c r="D2287" s="79"/>
      <c r="E2287" s="79"/>
      <c r="F2287" s="79"/>
      <c r="G2287" s="79"/>
      <c r="H2287" s="79"/>
      <c r="I2287" s="79"/>
      <c r="J2287" s="79"/>
      <c r="K2287" s="79"/>
      <c r="L2287" s="79"/>
    </row>
    <row r="2288" spans="2:12">
      <c r="B2288" s="79"/>
      <c r="C2288" s="79"/>
      <c r="D2288" s="79"/>
      <c r="E2288" s="79"/>
      <c r="F2288" s="79"/>
      <c r="G2288" s="79"/>
      <c r="H2288" s="79"/>
      <c r="I2288" s="79"/>
      <c r="J2288" s="79"/>
      <c r="K2288" s="79"/>
      <c r="L2288" s="79"/>
    </row>
    <row r="2289" spans="2:12">
      <c r="B2289" s="79"/>
      <c r="C2289" s="79"/>
      <c r="D2289" s="79"/>
      <c r="E2289" s="79"/>
      <c r="F2289" s="79"/>
      <c r="G2289" s="79"/>
      <c r="H2289" s="79"/>
      <c r="I2289" s="79"/>
      <c r="J2289" s="79"/>
      <c r="K2289" s="79"/>
      <c r="L2289" s="79"/>
    </row>
    <row r="2290" spans="2:12">
      <c r="B2290" s="79"/>
      <c r="C2290" s="79"/>
      <c r="D2290" s="79"/>
      <c r="E2290" s="79"/>
      <c r="F2290" s="79"/>
      <c r="G2290" s="79"/>
      <c r="H2290" s="79"/>
      <c r="I2290" s="79"/>
      <c r="J2290" s="79"/>
      <c r="K2290" s="79"/>
      <c r="L2290" s="79"/>
    </row>
    <row r="2291" spans="2:12">
      <c r="B2291" s="79"/>
      <c r="C2291" s="79"/>
      <c r="D2291" s="79"/>
      <c r="E2291" s="79"/>
      <c r="F2291" s="79"/>
      <c r="G2291" s="79"/>
      <c r="H2291" s="79"/>
      <c r="I2291" s="79"/>
      <c r="J2291" s="79"/>
      <c r="K2291" s="79"/>
      <c r="L2291" s="79"/>
    </row>
    <row r="2292" spans="2:12">
      <c r="B2292" s="79"/>
      <c r="C2292" s="79"/>
      <c r="D2292" s="79"/>
      <c r="E2292" s="79"/>
      <c r="F2292" s="79"/>
      <c r="G2292" s="79"/>
      <c r="H2292" s="79"/>
      <c r="I2292" s="79"/>
      <c r="J2292" s="79"/>
      <c r="K2292" s="79"/>
      <c r="L2292" s="79"/>
    </row>
    <row r="2293" spans="2:12">
      <c r="B2293" s="79"/>
      <c r="C2293" s="79"/>
      <c r="D2293" s="79"/>
      <c r="E2293" s="79"/>
      <c r="F2293" s="79"/>
      <c r="G2293" s="79"/>
      <c r="H2293" s="79"/>
      <c r="I2293" s="79"/>
      <c r="J2293" s="79"/>
      <c r="K2293" s="79"/>
      <c r="L2293" s="79"/>
    </row>
    <row r="2294" spans="2:12">
      <c r="B2294" s="79"/>
      <c r="C2294" s="79"/>
      <c r="D2294" s="79"/>
      <c r="E2294" s="79"/>
      <c r="F2294" s="79"/>
      <c r="G2294" s="79"/>
      <c r="H2294" s="79"/>
      <c r="I2294" s="79"/>
      <c r="J2294" s="79"/>
      <c r="K2294" s="79"/>
      <c r="L2294" s="79"/>
    </row>
    <row r="2295" spans="2:12">
      <c r="B2295" s="79"/>
      <c r="C2295" s="79"/>
      <c r="D2295" s="79"/>
      <c r="E2295" s="79"/>
      <c r="F2295" s="79"/>
      <c r="G2295" s="79"/>
      <c r="H2295" s="79"/>
      <c r="I2295" s="79"/>
      <c r="J2295" s="79"/>
      <c r="K2295" s="79"/>
      <c r="L2295" s="79"/>
    </row>
    <row r="2296" spans="2:12">
      <c r="B2296" s="79"/>
      <c r="C2296" s="79"/>
      <c r="D2296" s="79"/>
      <c r="E2296" s="79"/>
      <c r="F2296" s="79"/>
      <c r="G2296" s="79"/>
      <c r="H2296" s="79"/>
      <c r="I2296" s="79"/>
      <c r="J2296" s="79"/>
      <c r="K2296" s="79"/>
      <c r="L2296" s="79"/>
    </row>
    <row r="2297" spans="2:12">
      <c r="B2297" s="79"/>
      <c r="C2297" s="79"/>
      <c r="D2297" s="79"/>
      <c r="E2297" s="79"/>
      <c r="F2297" s="79"/>
      <c r="G2297" s="79"/>
      <c r="H2297" s="79"/>
      <c r="I2297" s="79"/>
      <c r="J2297" s="79"/>
      <c r="K2297" s="79"/>
      <c r="L2297" s="79"/>
    </row>
    <row r="2298" spans="2:12">
      <c r="B2298" s="79"/>
      <c r="C2298" s="79"/>
      <c r="D2298" s="79"/>
      <c r="E2298" s="79"/>
      <c r="F2298" s="79"/>
      <c r="G2298" s="79"/>
      <c r="H2298" s="79"/>
      <c r="I2298" s="79"/>
      <c r="J2298" s="79"/>
      <c r="K2298" s="79"/>
      <c r="L2298" s="79"/>
    </row>
    <row r="2299" spans="2:12">
      <c r="B2299" s="79"/>
      <c r="C2299" s="79"/>
      <c r="D2299" s="79"/>
      <c r="E2299" s="79"/>
      <c r="F2299" s="79"/>
      <c r="G2299" s="79"/>
      <c r="H2299" s="79"/>
      <c r="I2299" s="79"/>
      <c r="J2299" s="79"/>
      <c r="K2299" s="79"/>
      <c r="L2299" s="79"/>
    </row>
    <row r="2300" spans="2:12">
      <c r="B2300" s="79"/>
      <c r="C2300" s="79"/>
      <c r="D2300" s="79"/>
      <c r="E2300" s="79"/>
      <c r="F2300" s="79"/>
      <c r="G2300" s="79"/>
      <c r="H2300" s="79"/>
      <c r="I2300" s="79"/>
      <c r="J2300" s="79"/>
      <c r="K2300" s="79"/>
      <c r="L2300" s="79"/>
    </row>
    <row r="2301" spans="2:12">
      <c r="B2301" s="79"/>
      <c r="C2301" s="79"/>
      <c r="D2301" s="79"/>
      <c r="E2301" s="79"/>
      <c r="F2301" s="79"/>
      <c r="G2301" s="79"/>
      <c r="H2301" s="79"/>
      <c r="I2301" s="79"/>
      <c r="J2301" s="79"/>
      <c r="K2301" s="79"/>
      <c r="L2301" s="79"/>
    </row>
    <row r="2302" spans="2:12">
      <c r="B2302" s="79"/>
      <c r="C2302" s="79"/>
      <c r="D2302" s="79"/>
      <c r="E2302" s="79"/>
      <c r="F2302" s="79"/>
      <c r="G2302" s="79"/>
      <c r="H2302" s="79"/>
      <c r="I2302" s="79"/>
      <c r="J2302" s="79"/>
      <c r="K2302" s="79"/>
      <c r="L2302" s="79"/>
    </row>
    <row r="2303" spans="2:12">
      <c r="B2303" s="79"/>
      <c r="C2303" s="79"/>
      <c r="D2303" s="79"/>
      <c r="E2303" s="79"/>
      <c r="F2303" s="79"/>
      <c r="G2303" s="79"/>
      <c r="H2303" s="79"/>
      <c r="I2303" s="79"/>
      <c r="J2303" s="79"/>
      <c r="K2303" s="79"/>
      <c r="L2303" s="79"/>
    </row>
    <row r="2304" spans="2:12">
      <c r="B2304" s="79"/>
      <c r="C2304" s="79"/>
      <c r="D2304" s="79"/>
      <c r="E2304" s="79"/>
      <c r="F2304" s="79"/>
      <c r="G2304" s="79"/>
      <c r="H2304" s="79"/>
      <c r="I2304" s="79"/>
      <c r="J2304" s="79"/>
      <c r="K2304" s="79"/>
      <c r="L2304" s="79"/>
    </row>
    <row r="2305" spans="2:12">
      <c r="B2305" s="79"/>
      <c r="C2305" s="79"/>
      <c r="D2305" s="79"/>
      <c r="E2305" s="79"/>
      <c r="F2305" s="79"/>
      <c r="G2305" s="79"/>
      <c r="H2305" s="79"/>
      <c r="I2305" s="79"/>
      <c r="J2305" s="79"/>
      <c r="K2305" s="79"/>
      <c r="L2305" s="79"/>
    </row>
    <row r="2306" spans="2:12">
      <c r="B2306" s="79"/>
      <c r="C2306" s="79"/>
      <c r="D2306" s="79"/>
      <c r="E2306" s="79"/>
      <c r="F2306" s="79"/>
      <c r="G2306" s="79"/>
      <c r="H2306" s="79"/>
      <c r="I2306" s="79"/>
      <c r="J2306" s="79"/>
      <c r="K2306" s="79"/>
      <c r="L2306" s="79"/>
    </row>
    <row r="2307" spans="2:12">
      <c r="B2307" s="79"/>
      <c r="C2307" s="79"/>
      <c r="D2307" s="79"/>
      <c r="E2307" s="79"/>
      <c r="F2307" s="79"/>
      <c r="G2307" s="79"/>
      <c r="H2307" s="79"/>
      <c r="I2307" s="79"/>
      <c r="J2307" s="79"/>
      <c r="K2307" s="79"/>
      <c r="L2307" s="79"/>
    </row>
    <row r="2308" spans="2:12">
      <c r="B2308" s="79"/>
      <c r="C2308" s="79"/>
      <c r="D2308" s="79"/>
      <c r="E2308" s="79"/>
      <c r="F2308" s="79"/>
      <c r="G2308" s="79"/>
      <c r="H2308" s="79"/>
      <c r="I2308" s="79"/>
      <c r="J2308" s="79"/>
      <c r="K2308" s="79"/>
      <c r="L2308" s="79"/>
    </row>
    <row r="2309" spans="2:12">
      <c r="B2309" s="79"/>
      <c r="C2309" s="79"/>
      <c r="D2309" s="79"/>
      <c r="E2309" s="79"/>
      <c r="F2309" s="79"/>
      <c r="G2309" s="79"/>
      <c r="H2309" s="79"/>
      <c r="I2309" s="79"/>
      <c r="J2309" s="79"/>
      <c r="K2309" s="79"/>
      <c r="L2309" s="79"/>
    </row>
    <row r="2310" spans="2:12">
      <c r="B2310" s="79"/>
      <c r="C2310" s="79"/>
      <c r="D2310" s="79"/>
      <c r="E2310" s="79"/>
      <c r="F2310" s="79"/>
      <c r="G2310" s="79"/>
      <c r="H2310" s="79"/>
      <c r="I2310" s="79"/>
      <c r="J2310" s="79"/>
      <c r="K2310" s="79"/>
      <c r="L2310" s="79"/>
    </row>
    <row r="2311" spans="2:12">
      <c r="B2311" s="79"/>
      <c r="C2311" s="79"/>
      <c r="D2311" s="79"/>
      <c r="E2311" s="79"/>
      <c r="F2311" s="79"/>
      <c r="G2311" s="79"/>
      <c r="H2311" s="79"/>
      <c r="I2311" s="79"/>
      <c r="J2311" s="79"/>
      <c r="K2311" s="79"/>
      <c r="L2311" s="79"/>
    </row>
    <row r="2312" spans="2:12">
      <c r="B2312" s="79"/>
      <c r="C2312" s="79"/>
      <c r="D2312" s="79"/>
      <c r="E2312" s="79"/>
      <c r="F2312" s="79"/>
      <c r="G2312" s="79"/>
      <c r="H2312" s="79"/>
      <c r="I2312" s="79"/>
      <c r="J2312" s="79"/>
      <c r="K2312" s="79"/>
      <c r="L2312" s="79"/>
    </row>
    <row r="2313" spans="2:12">
      <c r="B2313" s="79"/>
      <c r="C2313" s="79"/>
      <c r="D2313" s="79"/>
      <c r="E2313" s="79"/>
      <c r="F2313" s="79"/>
      <c r="G2313" s="79"/>
      <c r="H2313" s="79"/>
      <c r="I2313" s="79"/>
      <c r="J2313" s="79"/>
      <c r="K2313" s="79"/>
      <c r="L2313" s="79"/>
    </row>
    <row r="2314" spans="2:12">
      <c r="B2314" s="79"/>
      <c r="C2314" s="79"/>
      <c r="D2314" s="79"/>
      <c r="E2314" s="79"/>
      <c r="F2314" s="79"/>
      <c r="G2314" s="79"/>
      <c r="H2314" s="79"/>
      <c r="I2314" s="79"/>
      <c r="J2314" s="79"/>
      <c r="K2314" s="79"/>
      <c r="L2314" s="79"/>
    </row>
    <row r="2315" spans="2:12">
      <c r="B2315" s="79"/>
      <c r="C2315" s="79"/>
      <c r="D2315" s="79"/>
      <c r="E2315" s="79"/>
      <c r="F2315" s="79"/>
      <c r="G2315" s="79"/>
      <c r="H2315" s="79"/>
      <c r="I2315" s="79"/>
      <c r="J2315" s="79"/>
      <c r="K2315" s="79"/>
      <c r="L2315" s="79"/>
    </row>
    <row r="2316" spans="2:12">
      <c r="B2316" s="79"/>
      <c r="C2316" s="79"/>
      <c r="D2316" s="79"/>
      <c r="E2316" s="79"/>
      <c r="F2316" s="79"/>
      <c r="G2316" s="79"/>
      <c r="H2316" s="79"/>
      <c r="I2316" s="79"/>
      <c r="J2316" s="79"/>
      <c r="K2316" s="79"/>
      <c r="L2316" s="79"/>
    </row>
    <row r="2317" spans="2:12">
      <c r="B2317" s="79"/>
      <c r="C2317" s="79"/>
      <c r="D2317" s="79"/>
      <c r="E2317" s="79"/>
      <c r="F2317" s="79"/>
      <c r="G2317" s="79"/>
      <c r="H2317" s="79"/>
      <c r="I2317" s="79"/>
      <c r="J2317" s="79"/>
      <c r="K2317" s="79"/>
      <c r="L2317" s="79"/>
    </row>
    <row r="2318" spans="2:12">
      <c r="B2318" s="79"/>
      <c r="C2318" s="79"/>
      <c r="D2318" s="79"/>
      <c r="E2318" s="79"/>
      <c r="F2318" s="79"/>
      <c r="G2318" s="79"/>
      <c r="H2318" s="79"/>
      <c r="I2318" s="79"/>
      <c r="J2318" s="79"/>
      <c r="K2318" s="79"/>
      <c r="L2318" s="79"/>
    </row>
    <row r="2319" spans="2:12">
      <c r="B2319" s="79"/>
      <c r="C2319" s="79"/>
      <c r="D2319" s="79"/>
      <c r="E2319" s="79"/>
      <c r="F2319" s="79"/>
      <c r="G2319" s="79"/>
      <c r="H2319" s="79"/>
      <c r="I2319" s="79"/>
      <c r="J2319" s="79"/>
      <c r="K2319" s="79"/>
      <c r="L2319" s="79"/>
    </row>
    <row r="2320" spans="2:12">
      <c r="B2320" s="79"/>
      <c r="C2320" s="79"/>
      <c r="D2320" s="79"/>
      <c r="E2320" s="79"/>
      <c r="F2320" s="79"/>
      <c r="G2320" s="79"/>
      <c r="H2320" s="79"/>
      <c r="I2320" s="79"/>
      <c r="J2320" s="79"/>
      <c r="K2320" s="79"/>
      <c r="L2320" s="79"/>
    </row>
    <row r="2321" spans="2:12">
      <c r="B2321" s="79"/>
      <c r="C2321" s="79"/>
      <c r="D2321" s="79"/>
      <c r="E2321" s="79"/>
      <c r="F2321" s="79"/>
      <c r="G2321" s="79"/>
      <c r="H2321" s="79"/>
      <c r="I2321" s="79"/>
      <c r="J2321" s="79"/>
      <c r="K2321" s="79"/>
      <c r="L2321" s="79"/>
    </row>
    <row r="2322" spans="2:12">
      <c r="B2322" s="79"/>
      <c r="C2322" s="79"/>
      <c r="D2322" s="79"/>
      <c r="E2322" s="79"/>
      <c r="F2322" s="79"/>
      <c r="G2322" s="79"/>
      <c r="H2322" s="79"/>
      <c r="I2322" s="79"/>
      <c r="J2322" s="79"/>
      <c r="K2322" s="79"/>
      <c r="L2322" s="79"/>
    </row>
    <row r="2323" spans="2:12">
      <c r="B2323" s="79"/>
      <c r="C2323" s="79"/>
      <c r="D2323" s="79"/>
      <c r="E2323" s="79"/>
      <c r="F2323" s="79"/>
      <c r="G2323" s="79"/>
      <c r="H2323" s="79"/>
      <c r="I2323" s="79"/>
      <c r="J2323" s="79"/>
      <c r="K2323" s="79"/>
      <c r="L2323" s="79"/>
    </row>
    <row r="2324" spans="2:12">
      <c r="B2324" s="79"/>
      <c r="C2324" s="79"/>
      <c r="D2324" s="79"/>
      <c r="E2324" s="79"/>
      <c r="F2324" s="79"/>
      <c r="G2324" s="79"/>
      <c r="H2324" s="79"/>
      <c r="I2324" s="79"/>
      <c r="J2324" s="79"/>
      <c r="K2324" s="79"/>
      <c r="L2324" s="79"/>
    </row>
    <row r="2325" spans="2:12">
      <c r="B2325" s="79"/>
      <c r="C2325" s="79"/>
      <c r="D2325" s="79"/>
      <c r="E2325" s="79"/>
      <c r="F2325" s="79"/>
      <c r="G2325" s="79"/>
      <c r="H2325" s="79"/>
      <c r="I2325" s="79"/>
      <c r="J2325" s="79"/>
      <c r="K2325" s="79"/>
      <c r="L2325" s="79"/>
    </row>
    <row r="2326" spans="2:12">
      <c r="B2326" s="79"/>
      <c r="C2326" s="79"/>
      <c r="D2326" s="79"/>
      <c r="E2326" s="79"/>
      <c r="F2326" s="79"/>
      <c r="G2326" s="79"/>
      <c r="H2326" s="79"/>
      <c r="I2326" s="79"/>
      <c r="J2326" s="79"/>
      <c r="K2326" s="79"/>
      <c r="L2326" s="79"/>
    </row>
    <row r="2327" spans="2:12">
      <c r="B2327" s="79"/>
      <c r="C2327" s="79"/>
      <c r="D2327" s="79"/>
      <c r="E2327" s="79"/>
      <c r="F2327" s="79"/>
      <c r="G2327" s="79"/>
      <c r="H2327" s="79"/>
      <c r="I2327" s="79"/>
      <c r="J2327" s="79"/>
      <c r="K2327" s="79"/>
      <c r="L2327" s="79"/>
    </row>
    <row r="2328" spans="2:12">
      <c r="B2328" s="79"/>
      <c r="C2328" s="79"/>
      <c r="D2328" s="79"/>
      <c r="E2328" s="79"/>
      <c r="F2328" s="79"/>
      <c r="G2328" s="79"/>
      <c r="H2328" s="79"/>
      <c r="I2328" s="79"/>
      <c r="J2328" s="79"/>
      <c r="K2328" s="79"/>
      <c r="L2328" s="79"/>
    </row>
    <row r="2329" spans="2:12">
      <c r="B2329" s="79"/>
      <c r="C2329" s="79"/>
      <c r="D2329" s="79"/>
      <c r="E2329" s="79"/>
      <c r="F2329" s="79"/>
      <c r="G2329" s="79"/>
      <c r="H2329" s="79"/>
      <c r="I2329" s="79"/>
      <c r="J2329" s="79"/>
      <c r="K2329" s="79"/>
      <c r="L2329" s="79"/>
    </row>
    <row r="2330" spans="2:12">
      <c r="B2330" s="79"/>
      <c r="C2330" s="79"/>
      <c r="D2330" s="79"/>
      <c r="E2330" s="79"/>
      <c r="F2330" s="79"/>
      <c r="G2330" s="79"/>
      <c r="H2330" s="79"/>
      <c r="I2330" s="79"/>
      <c r="J2330" s="79"/>
      <c r="K2330" s="79"/>
      <c r="L2330" s="79"/>
    </row>
    <row r="2331" spans="2:12">
      <c r="B2331" s="79"/>
      <c r="C2331" s="79"/>
      <c r="D2331" s="79"/>
      <c r="E2331" s="79"/>
      <c r="F2331" s="79"/>
      <c r="G2331" s="79"/>
      <c r="H2331" s="79"/>
      <c r="I2331" s="79"/>
      <c r="J2331" s="79"/>
      <c r="K2331" s="79"/>
      <c r="L2331" s="79"/>
    </row>
    <row r="2332" spans="2:12">
      <c r="B2332" s="79"/>
      <c r="C2332" s="79"/>
      <c r="D2332" s="79"/>
      <c r="E2332" s="79"/>
      <c r="F2332" s="79"/>
      <c r="G2332" s="79"/>
      <c r="H2332" s="79"/>
      <c r="I2332" s="79"/>
      <c r="J2332" s="79"/>
      <c r="K2332" s="79"/>
      <c r="L2332" s="79"/>
    </row>
    <row r="2333" spans="2:12">
      <c r="B2333" s="79"/>
      <c r="C2333" s="79"/>
      <c r="D2333" s="79"/>
      <c r="E2333" s="79"/>
      <c r="F2333" s="79"/>
      <c r="G2333" s="79"/>
      <c r="H2333" s="79"/>
      <c r="I2333" s="79"/>
      <c r="J2333" s="79"/>
      <c r="K2333" s="79"/>
      <c r="L2333" s="79"/>
    </row>
    <row r="2334" spans="2:12">
      <c r="B2334" s="79"/>
      <c r="C2334" s="79"/>
      <c r="D2334" s="79"/>
      <c r="E2334" s="79"/>
      <c r="F2334" s="79"/>
      <c r="G2334" s="79"/>
      <c r="H2334" s="79"/>
      <c r="I2334" s="79"/>
      <c r="J2334" s="79"/>
      <c r="K2334" s="79"/>
      <c r="L2334" s="79"/>
    </row>
    <row r="2335" spans="2:12">
      <c r="B2335" s="79"/>
      <c r="C2335" s="79"/>
      <c r="D2335" s="79"/>
      <c r="E2335" s="79"/>
      <c r="F2335" s="79"/>
      <c r="G2335" s="79"/>
      <c r="H2335" s="79"/>
      <c r="I2335" s="79"/>
      <c r="J2335" s="79"/>
      <c r="K2335" s="79"/>
      <c r="L2335" s="79"/>
    </row>
    <row r="2336" spans="2:12">
      <c r="B2336" s="79"/>
      <c r="C2336" s="79"/>
      <c r="D2336" s="79"/>
      <c r="E2336" s="79"/>
      <c r="F2336" s="79"/>
      <c r="G2336" s="79"/>
      <c r="H2336" s="79"/>
      <c r="I2336" s="79"/>
      <c r="J2336" s="79"/>
      <c r="K2336" s="79"/>
      <c r="L2336" s="79"/>
    </row>
    <row r="2337" spans="2:12">
      <c r="B2337" s="79"/>
      <c r="C2337" s="79"/>
      <c r="D2337" s="79"/>
      <c r="E2337" s="79"/>
      <c r="F2337" s="79"/>
      <c r="G2337" s="79"/>
      <c r="H2337" s="79"/>
      <c r="I2337" s="79"/>
      <c r="J2337" s="79"/>
      <c r="K2337" s="79"/>
      <c r="L2337" s="79"/>
    </row>
    <row r="2338" spans="2:12">
      <c r="B2338" s="79"/>
      <c r="C2338" s="79"/>
      <c r="D2338" s="79"/>
      <c r="E2338" s="79"/>
      <c r="F2338" s="79"/>
      <c r="G2338" s="79"/>
      <c r="H2338" s="79"/>
      <c r="I2338" s="79"/>
      <c r="J2338" s="79"/>
      <c r="K2338" s="79"/>
      <c r="L2338" s="79"/>
    </row>
    <row r="2339" spans="2:12">
      <c r="B2339" s="79"/>
      <c r="C2339" s="79"/>
      <c r="D2339" s="79"/>
      <c r="E2339" s="79"/>
      <c r="F2339" s="79"/>
      <c r="G2339" s="79"/>
      <c r="H2339" s="79"/>
      <c r="I2339" s="79"/>
      <c r="J2339" s="79"/>
      <c r="K2339" s="79"/>
      <c r="L2339" s="79"/>
    </row>
    <row r="2340" spans="2:12">
      <c r="B2340" s="79"/>
      <c r="C2340" s="79"/>
      <c r="D2340" s="79"/>
      <c r="E2340" s="79"/>
      <c r="F2340" s="79"/>
      <c r="G2340" s="79"/>
      <c r="H2340" s="79"/>
      <c r="I2340" s="79"/>
      <c r="J2340" s="79"/>
      <c r="K2340" s="79"/>
      <c r="L2340" s="79"/>
    </row>
    <row r="2341" spans="2:12">
      <c r="B2341" s="79"/>
      <c r="C2341" s="79"/>
      <c r="D2341" s="79"/>
      <c r="E2341" s="79"/>
      <c r="F2341" s="79"/>
      <c r="G2341" s="79"/>
      <c r="H2341" s="79"/>
      <c r="I2341" s="79"/>
      <c r="J2341" s="79"/>
      <c r="K2341" s="79"/>
      <c r="L2341" s="79"/>
    </row>
    <row r="2342" spans="2:12">
      <c r="B2342" s="79"/>
      <c r="C2342" s="79"/>
      <c r="D2342" s="79"/>
      <c r="E2342" s="79"/>
      <c r="F2342" s="79"/>
      <c r="G2342" s="79"/>
      <c r="H2342" s="79"/>
      <c r="I2342" s="79"/>
      <c r="J2342" s="79"/>
      <c r="K2342" s="79"/>
      <c r="L2342" s="79"/>
    </row>
    <row r="2343" spans="2:12">
      <c r="B2343" s="79"/>
      <c r="C2343" s="79"/>
      <c r="D2343" s="79"/>
      <c r="E2343" s="79"/>
      <c r="F2343" s="79"/>
      <c r="G2343" s="79"/>
      <c r="H2343" s="79"/>
      <c r="I2343" s="79"/>
      <c r="J2343" s="79"/>
      <c r="K2343" s="79"/>
      <c r="L2343" s="79"/>
    </row>
    <row r="2344" spans="2:12">
      <c r="B2344" s="79"/>
      <c r="C2344" s="79"/>
      <c r="D2344" s="79"/>
      <c r="E2344" s="79"/>
      <c r="F2344" s="79"/>
      <c r="G2344" s="79"/>
      <c r="H2344" s="79"/>
      <c r="I2344" s="79"/>
      <c r="J2344" s="79"/>
      <c r="K2344" s="79"/>
      <c r="L2344" s="79"/>
    </row>
    <row r="2345" spans="2:12">
      <c r="B2345" s="79"/>
      <c r="C2345" s="79"/>
      <c r="D2345" s="79"/>
      <c r="E2345" s="79"/>
      <c r="F2345" s="79"/>
      <c r="G2345" s="79"/>
      <c r="H2345" s="79"/>
      <c r="I2345" s="79"/>
      <c r="J2345" s="79"/>
      <c r="K2345" s="79"/>
      <c r="L2345" s="79"/>
    </row>
    <row r="2346" spans="2:12">
      <c r="B2346" s="79"/>
      <c r="C2346" s="79"/>
      <c r="D2346" s="79"/>
      <c r="E2346" s="79"/>
      <c r="F2346" s="79"/>
      <c r="G2346" s="79"/>
      <c r="H2346" s="79"/>
      <c r="I2346" s="79"/>
      <c r="J2346" s="79"/>
      <c r="K2346" s="79"/>
      <c r="L2346" s="79"/>
    </row>
    <row r="2347" spans="2:12">
      <c r="B2347" s="79"/>
      <c r="C2347" s="79"/>
      <c r="D2347" s="79"/>
      <c r="E2347" s="79"/>
      <c r="F2347" s="79"/>
      <c r="G2347" s="79"/>
      <c r="H2347" s="79"/>
      <c r="I2347" s="79"/>
      <c r="J2347" s="79"/>
      <c r="K2347" s="79"/>
      <c r="L2347" s="79"/>
    </row>
    <row r="2348" spans="2:12">
      <c r="B2348" s="79"/>
      <c r="C2348" s="79"/>
      <c r="D2348" s="79"/>
      <c r="E2348" s="79"/>
      <c r="F2348" s="79"/>
      <c r="G2348" s="79"/>
      <c r="H2348" s="79"/>
      <c r="I2348" s="79"/>
      <c r="J2348" s="79"/>
      <c r="K2348" s="79"/>
      <c r="L2348" s="79"/>
    </row>
    <row r="2349" spans="2:12">
      <c r="B2349" s="79"/>
      <c r="C2349" s="79"/>
      <c r="D2349" s="79"/>
      <c r="E2349" s="79"/>
      <c r="F2349" s="79"/>
      <c r="G2349" s="79"/>
      <c r="H2349" s="79"/>
      <c r="I2349" s="79"/>
      <c r="J2349" s="79"/>
      <c r="K2349" s="79"/>
      <c r="L2349" s="79"/>
    </row>
    <row r="2350" spans="2:12">
      <c r="B2350" s="79"/>
      <c r="C2350" s="79"/>
      <c r="D2350" s="79"/>
      <c r="E2350" s="79"/>
      <c r="F2350" s="79"/>
      <c r="G2350" s="79"/>
      <c r="H2350" s="79"/>
      <c r="I2350" s="79"/>
      <c r="J2350" s="79"/>
      <c r="K2350" s="79"/>
      <c r="L2350" s="79"/>
    </row>
    <row r="2351" spans="2:12">
      <c r="B2351" s="79"/>
      <c r="C2351" s="79"/>
      <c r="D2351" s="79"/>
      <c r="E2351" s="79"/>
      <c r="F2351" s="79"/>
      <c r="G2351" s="79"/>
      <c r="H2351" s="79"/>
      <c r="I2351" s="79"/>
      <c r="J2351" s="79"/>
      <c r="K2351" s="79"/>
      <c r="L2351" s="79"/>
    </row>
    <row r="2352" spans="2:12">
      <c r="B2352" s="79"/>
      <c r="C2352" s="79"/>
      <c r="D2352" s="79"/>
      <c r="E2352" s="79"/>
      <c r="F2352" s="79"/>
      <c r="G2352" s="79"/>
      <c r="H2352" s="79"/>
      <c r="I2352" s="79"/>
      <c r="J2352" s="79"/>
      <c r="K2352" s="79"/>
      <c r="L2352" s="79"/>
    </row>
    <row r="2353" spans="2:12">
      <c r="B2353" s="79"/>
      <c r="C2353" s="79"/>
      <c r="D2353" s="79"/>
      <c r="E2353" s="79"/>
      <c r="F2353" s="79"/>
      <c r="G2353" s="79"/>
      <c r="H2353" s="79"/>
      <c r="I2353" s="79"/>
      <c r="J2353" s="79"/>
      <c r="K2353" s="79"/>
      <c r="L2353" s="79"/>
    </row>
    <row r="2354" spans="2:12">
      <c r="B2354" s="79"/>
      <c r="C2354" s="79"/>
      <c r="D2354" s="79"/>
      <c r="E2354" s="79"/>
      <c r="F2354" s="79"/>
      <c r="G2354" s="79"/>
      <c r="H2354" s="79"/>
      <c r="I2354" s="79"/>
      <c r="J2354" s="79"/>
      <c r="K2354" s="79"/>
      <c r="L2354" s="79"/>
    </row>
    <row r="2355" spans="2:12">
      <c r="B2355" s="79"/>
      <c r="C2355" s="79"/>
      <c r="D2355" s="79"/>
      <c r="E2355" s="79"/>
      <c r="F2355" s="79"/>
      <c r="G2355" s="79"/>
      <c r="H2355" s="79"/>
      <c r="I2355" s="79"/>
      <c r="J2355" s="79"/>
      <c r="K2355" s="79"/>
      <c r="L2355" s="79"/>
    </row>
    <row r="2356" spans="2:12">
      <c r="B2356" s="79"/>
      <c r="C2356" s="79"/>
      <c r="D2356" s="79"/>
      <c r="E2356" s="79"/>
      <c r="F2356" s="79"/>
      <c r="G2356" s="79"/>
      <c r="H2356" s="79"/>
      <c r="I2356" s="79"/>
      <c r="J2356" s="79"/>
      <c r="K2356" s="79"/>
      <c r="L2356" s="79"/>
    </row>
    <row r="2357" spans="2:12">
      <c r="B2357" s="79"/>
      <c r="C2357" s="79"/>
      <c r="D2357" s="79"/>
      <c r="E2357" s="79"/>
      <c r="F2357" s="79"/>
      <c r="G2357" s="79"/>
      <c r="H2357" s="79"/>
      <c r="I2357" s="79"/>
      <c r="J2357" s="79"/>
      <c r="K2357" s="79"/>
      <c r="L2357" s="79"/>
    </row>
    <row r="2358" spans="2:12">
      <c r="B2358" s="79"/>
      <c r="C2358" s="79"/>
      <c r="D2358" s="79"/>
      <c r="E2358" s="79"/>
      <c r="F2358" s="79"/>
      <c r="G2358" s="79"/>
      <c r="H2358" s="79"/>
      <c r="I2358" s="79"/>
      <c r="J2358" s="79"/>
      <c r="K2358" s="79"/>
      <c r="L2358" s="79"/>
    </row>
    <row r="2359" spans="2:12">
      <c r="B2359" s="79"/>
      <c r="C2359" s="79"/>
      <c r="D2359" s="79"/>
      <c r="E2359" s="79"/>
      <c r="F2359" s="79"/>
      <c r="G2359" s="79"/>
      <c r="H2359" s="79"/>
      <c r="I2359" s="79"/>
      <c r="J2359" s="79"/>
      <c r="K2359" s="79"/>
      <c r="L2359" s="79"/>
    </row>
    <row r="2360" spans="2:12">
      <c r="B2360" s="79"/>
      <c r="C2360" s="79"/>
      <c r="D2360" s="79"/>
      <c r="E2360" s="79"/>
      <c r="F2360" s="79"/>
      <c r="G2360" s="79"/>
      <c r="H2360" s="79"/>
      <c r="I2360" s="79"/>
      <c r="J2360" s="79"/>
      <c r="K2360" s="79"/>
      <c r="L2360" s="79"/>
    </row>
    <row r="2361" spans="2:12">
      <c r="B2361" s="79"/>
      <c r="C2361" s="79"/>
      <c r="D2361" s="79"/>
      <c r="E2361" s="79"/>
      <c r="F2361" s="79"/>
      <c r="G2361" s="79"/>
      <c r="H2361" s="79"/>
      <c r="I2361" s="79"/>
      <c r="J2361" s="79"/>
      <c r="K2361" s="79"/>
      <c r="L2361" s="79"/>
    </row>
    <row r="2362" spans="2:12">
      <c r="B2362" s="79"/>
      <c r="C2362" s="79"/>
      <c r="D2362" s="79"/>
      <c r="E2362" s="79"/>
      <c r="F2362" s="79"/>
      <c r="G2362" s="79"/>
      <c r="H2362" s="79"/>
      <c r="I2362" s="79"/>
      <c r="J2362" s="79"/>
      <c r="K2362" s="79"/>
      <c r="L2362" s="79"/>
    </row>
    <row r="2363" spans="2:12">
      <c r="B2363" s="79"/>
      <c r="C2363" s="79"/>
      <c r="D2363" s="79"/>
      <c r="E2363" s="79"/>
      <c r="F2363" s="79"/>
      <c r="G2363" s="79"/>
      <c r="H2363" s="79"/>
      <c r="I2363" s="79"/>
      <c r="J2363" s="79"/>
      <c r="K2363" s="79"/>
      <c r="L2363" s="79"/>
    </row>
    <row r="2364" spans="2:12">
      <c r="B2364" s="79"/>
      <c r="C2364" s="79"/>
      <c r="D2364" s="79"/>
      <c r="E2364" s="79"/>
      <c r="F2364" s="79"/>
      <c r="G2364" s="79"/>
      <c r="H2364" s="79"/>
      <c r="I2364" s="79"/>
      <c r="J2364" s="79"/>
      <c r="K2364" s="79"/>
      <c r="L2364" s="79"/>
    </row>
    <row r="2365" spans="2:12">
      <c r="B2365" s="79"/>
      <c r="C2365" s="79"/>
      <c r="D2365" s="79"/>
      <c r="E2365" s="79"/>
      <c r="F2365" s="79"/>
      <c r="G2365" s="79"/>
      <c r="H2365" s="79"/>
      <c r="I2365" s="79"/>
      <c r="J2365" s="79"/>
      <c r="K2365" s="79"/>
      <c r="L2365" s="79"/>
    </row>
    <row r="2366" spans="2:12">
      <c r="B2366" s="79"/>
      <c r="C2366" s="79"/>
      <c r="D2366" s="79"/>
      <c r="E2366" s="79"/>
      <c r="F2366" s="79"/>
      <c r="G2366" s="79"/>
      <c r="H2366" s="79"/>
      <c r="I2366" s="79"/>
      <c r="J2366" s="79"/>
      <c r="K2366" s="79"/>
      <c r="L2366" s="79"/>
    </row>
    <row r="2367" spans="2:12">
      <c r="B2367" s="79"/>
      <c r="C2367" s="79"/>
      <c r="D2367" s="79"/>
      <c r="E2367" s="79"/>
      <c r="F2367" s="79"/>
      <c r="G2367" s="79"/>
      <c r="H2367" s="79"/>
      <c r="I2367" s="79"/>
      <c r="J2367" s="79"/>
      <c r="K2367" s="79"/>
      <c r="L2367" s="79"/>
    </row>
    <row r="2368" spans="2:12">
      <c r="B2368" s="79"/>
      <c r="C2368" s="79"/>
      <c r="D2368" s="79"/>
      <c r="E2368" s="79"/>
      <c r="F2368" s="79"/>
      <c r="G2368" s="79"/>
      <c r="H2368" s="79"/>
      <c r="I2368" s="79"/>
      <c r="J2368" s="79"/>
      <c r="K2368" s="79"/>
      <c r="L2368" s="79"/>
    </row>
    <row r="2369" spans="2:12">
      <c r="B2369" s="79"/>
      <c r="C2369" s="79"/>
      <c r="D2369" s="79"/>
      <c r="E2369" s="79"/>
      <c r="F2369" s="79"/>
      <c r="G2369" s="79"/>
      <c r="H2369" s="79"/>
      <c r="I2369" s="79"/>
      <c r="J2369" s="79"/>
      <c r="K2369" s="79"/>
      <c r="L2369" s="79"/>
    </row>
    <row r="2370" spans="2:12">
      <c r="B2370" s="79"/>
      <c r="C2370" s="79"/>
      <c r="D2370" s="79"/>
      <c r="E2370" s="79"/>
      <c r="F2370" s="79"/>
      <c r="G2370" s="79"/>
      <c r="H2370" s="79"/>
      <c r="I2370" s="79"/>
      <c r="J2370" s="79"/>
      <c r="K2370" s="79"/>
      <c r="L2370" s="79"/>
    </row>
    <row r="2371" spans="2:12">
      <c r="B2371" s="79"/>
      <c r="C2371" s="79"/>
      <c r="D2371" s="79"/>
      <c r="E2371" s="79"/>
      <c r="F2371" s="79"/>
      <c r="G2371" s="79"/>
      <c r="H2371" s="79"/>
      <c r="I2371" s="79"/>
      <c r="J2371" s="79"/>
      <c r="K2371" s="79"/>
      <c r="L2371" s="79"/>
    </row>
    <row r="2372" spans="2:12">
      <c r="B2372" s="79"/>
      <c r="C2372" s="79"/>
      <c r="D2372" s="79"/>
      <c r="E2372" s="79"/>
      <c r="F2372" s="79"/>
      <c r="G2372" s="79"/>
      <c r="H2372" s="79"/>
      <c r="I2372" s="79"/>
      <c r="J2372" s="79"/>
      <c r="K2372" s="79"/>
      <c r="L2372" s="79"/>
    </row>
    <row r="2373" spans="2:12">
      <c r="B2373" s="79"/>
      <c r="C2373" s="79"/>
      <c r="D2373" s="79"/>
      <c r="E2373" s="79"/>
      <c r="F2373" s="79"/>
      <c r="G2373" s="79"/>
      <c r="H2373" s="79"/>
      <c r="I2373" s="79"/>
      <c r="J2373" s="79"/>
      <c r="K2373" s="79"/>
      <c r="L2373" s="79"/>
    </row>
    <row r="2374" spans="2:12">
      <c r="B2374" s="79"/>
      <c r="C2374" s="79"/>
      <c r="D2374" s="79"/>
      <c r="E2374" s="79"/>
      <c r="F2374" s="79"/>
      <c r="G2374" s="79"/>
      <c r="H2374" s="79"/>
      <c r="I2374" s="79"/>
      <c r="J2374" s="79"/>
      <c r="K2374" s="79"/>
      <c r="L2374" s="79"/>
    </row>
    <row r="2375" spans="2:12">
      <c r="B2375" s="79"/>
      <c r="C2375" s="79"/>
      <c r="D2375" s="79"/>
      <c r="E2375" s="79"/>
      <c r="F2375" s="79"/>
      <c r="G2375" s="79"/>
      <c r="H2375" s="79"/>
      <c r="I2375" s="79"/>
      <c r="J2375" s="79"/>
      <c r="K2375" s="79"/>
      <c r="L2375" s="79"/>
    </row>
    <row r="2376" spans="2:12">
      <c r="B2376" s="79"/>
      <c r="C2376" s="79"/>
      <c r="D2376" s="79"/>
      <c r="E2376" s="79"/>
      <c r="F2376" s="79"/>
      <c r="G2376" s="79"/>
      <c r="H2376" s="79"/>
      <c r="I2376" s="79"/>
      <c r="J2376" s="79"/>
      <c r="K2376" s="79"/>
      <c r="L2376" s="79"/>
    </row>
    <row r="2377" spans="2:12">
      <c r="B2377" s="79"/>
      <c r="C2377" s="79"/>
      <c r="D2377" s="79"/>
      <c r="E2377" s="79"/>
      <c r="F2377" s="79"/>
      <c r="G2377" s="79"/>
      <c r="H2377" s="79"/>
      <c r="I2377" s="79"/>
      <c r="J2377" s="79"/>
      <c r="K2377" s="79"/>
      <c r="L2377" s="79"/>
    </row>
    <row r="2378" spans="2:12">
      <c r="B2378" s="79"/>
      <c r="C2378" s="79"/>
      <c r="D2378" s="79"/>
      <c r="E2378" s="79"/>
      <c r="F2378" s="79"/>
      <c r="G2378" s="79"/>
      <c r="H2378" s="79"/>
      <c r="I2378" s="79"/>
      <c r="J2378" s="79"/>
      <c r="K2378" s="79"/>
      <c r="L2378" s="79"/>
    </row>
    <row r="2379" spans="2:12">
      <c r="B2379" s="79"/>
      <c r="C2379" s="79"/>
      <c r="D2379" s="79"/>
      <c r="E2379" s="79"/>
      <c r="F2379" s="79"/>
      <c r="G2379" s="79"/>
      <c r="H2379" s="79"/>
      <c r="I2379" s="79"/>
      <c r="J2379" s="79"/>
      <c r="K2379" s="79"/>
      <c r="L2379" s="79"/>
    </row>
    <row r="2380" spans="2:12">
      <c r="B2380" s="79"/>
      <c r="C2380" s="79"/>
      <c r="D2380" s="79"/>
      <c r="E2380" s="79"/>
      <c r="F2380" s="79"/>
      <c r="G2380" s="79"/>
      <c r="H2380" s="79"/>
      <c r="I2380" s="79"/>
      <c r="J2380" s="79"/>
      <c r="K2380" s="79"/>
      <c r="L2380" s="79"/>
    </row>
    <row r="2381" spans="2:12">
      <c r="B2381" s="79"/>
      <c r="C2381" s="79"/>
      <c r="D2381" s="79"/>
      <c r="E2381" s="79"/>
      <c r="F2381" s="79"/>
      <c r="G2381" s="79"/>
      <c r="H2381" s="79"/>
      <c r="I2381" s="79"/>
      <c r="J2381" s="79"/>
      <c r="K2381" s="79"/>
      <c r="L2381" s="79"/>
    </row>
    <row r="2382" spans="2:12">
      <c r="B2382" s="79"/>
      <c r="C2382" s="79"/>
      <c r="D2382" s="79"/>
      <c r="E2382" s="79"/>
      <c r="F2382" s="79"/>
      <c r="G2382" s="79"/>
      <c r="H2382" s="79"/>
      <c r="I2382" s="79"/>
      <c r="J2382" s="79"/>
      <c r="K2382" s="79"/>
      <c r="L2382" s="79"/>
    </row>
    <row r="2383" spans="2:12">
      <c r="B2383" s="79"/>
      <c r="C2383" s="79"/>
      <c r="D2383" s="79"/>
      <c r="E2383" s="79"/>
      <c r="F2383" s="79"/>
      <c r="G2383" s="79"/>
      <c r="H2383" s="79"/>
      <c r="I2383" s="79"/>
      <c r="J2383" s="79"/>
      <c r="K2383" s="79"/>
      <c r="L2383" s="79"/>
    </row>
    <row r="2384" spans="2:12">
      <c r="B2384" s="79"/>
      <c r="C2384" s="79"/>
      <c r="D2384" s="79"/>
      <c r="E2384" s="79"/>
      <c r="F2384" s="79"/>
      <c r="G2384" s="79"/>
      <c r="H2384" s="79"/>
      <c r="I2384" s="79"/>
      <c r="J2384" s="79"/>
      <c r="K2384" s="79"/>
      <c r="L2384" s="79"/>
    </row>
    <row r="2385" spans="2:12">
      <c r="B2385" s="79"/>
      <c r="C2385" s="79"/>
      <c r="D2385" s="79"/>
      <c r="E2385" s="79"/>
      <c r="F2385" s="79"/>
      <c r="G2385" s="79"/>
      <c r="H2385" s="79"/>
      <c r="I2385" s="79"/>
      <c r="J2385" s="79"/>
      <c r="K2385" s="79"/>
      <c r="L2385" s="79"/>
    </row>
    <row r="2386" spans="2:12">
      <c r="B2386" s="79"/>
      <c r="C2386" s="79"/>
      <c r="D2386" s="79"/>
      <c r="E2386" s="79"/>
      <c r="F2386" s="79"/>
      <c r="G2386" s="79"/>
      <c r="H2386" s="79"/>
      <c r="I2386" s="79"/>
      <c r="J2386" s="79"/>
      <c r="K2386" s="79"/>
      <c r="L2386" s="79"/>
    </row>
    <row r="2387" spans="2:12">
      <c r="B2387" s="79"/>
      <c r="C2387" s="79"/>
      <c r="D2387" s="79"/>
      <c r="E2387" s="79"/>
      <c r="F2387" s="79"/>
      <c r="G2387" s="79"/>
      <c r="H2387" s="79"/>
      <c r="I2387" s="79"/>
      <c r="J2387" s="79"/>
      <c r="K2387" s="79"/>
      <c r="L2387" s="79"/>
    </row>
    <row r="2388" spans="2:12">
      <c r="B2388" s="79"/>
      <c r="C2388" s="79"/>
      <c r="D2388" s="79"/>
      <c r="E2388" s="79"/>
      <c r="F2388" s="79"/>
      <c r="G2388" s="79"/>
      <c r="H2388" s="79"/>
      <c r="I2388" s="79"/>
      <c r="J2388" s="79"/>
      <c r="K2388" s="79"/>
      <c r="L2388" s="79"/>
    </row>
    <row r="2389" spans="2:12">
      <c r="B2389" s="79"/>
      <c r="C2389" s="79"/>
      <c r="D2389" s="79"/>
      <c r="E2389" s="79"/>
      <c r="F2389" s="79"/>
      <c r="G2389" s="79"/>
      <c r="H2389" s="79"/>
      <c r="I2389" s="79"/>
      <c r="J2389" s="79"/>
      <c r="K2389" s="79"/>
      <c r="L2389" s="79"/>
    </row>
    <row r="2390" spans="2:12">
      <c r="B2390" s="79"/>
      <c r="C2390" s="79"/>
      <c r="D2390" s="79"/>
      <c r="E2390" s="79"/>
      <c r="F2390" s="79"/>
      <c r="G2390" s="79"/>
      <c r="H2390" s="79"/>
      <c r="I2390" s="79"/>
      <c r="J2390" s="79"/>
      <c r="K2390" s="79"/>
      <c r="L2390" s="79"/>
    </row>
    <row r="2391" spans="2:12">
      <c r="B2391" s="79"/>
      <c r="C2391" s="79"/>
      <c r="D2391" s="79"/>
      <c r="E2391" s="79"/>
      <c r="F2391" s="79"/>
      <c r="G2391" s="79"/>
      <c r="H2391" s="79"/>
      <c r="I2391" s="79"/>
      <c r="J2391" s="79"/>
      <c r="K2391" s="79"/>
      <c r="L2391" s="79"/>
    </row>
    <row r="2392" spans="2:12">
      <c r="B2392" s="79"/>
      <c r="C2392" s="79"/>
      <c r="D2392" s="79"/>
      <c r="E2392" s="79"/>
      <c r="F2392" s="79"/>
      <c r="G2392" s="79"/>
      <c r="H2392" s="79"/>
      <c r="I2392" s="79"/>
      <c r="J2392" s="79"/>
      <c r="K2392" s="79"/>
      <c r="L2392" s="79"/>
    </row>
    <row r="2393" spans="2:12">
      <c r="B2393" s="79"/>
      <c r="C2393" s="79"/>
      <c r="D2393" s="79"/>
      <c r="E2393" s="79"/>
      <c r="F2393" s="79"/>
      <c r="G2393" s="79"/>
      <c r="H2393" s="79"/>
      <c r="I2393" s="79"/>
      <c r="J2393" s="79"/>
      <c r="K2393" s="79"/>
      <c r="L2393" s="79"/>
    </row>
    <row r="2394" spans="2:12">
      <c r="B2394" s="79"/>
      <c r="C2394" s="79"/>
      <c r="D2394" s="79"/>
      <c r="E2394" s="79"/>
      <c r="F2394" s="79"/>
      <c r="G2394" s="79"/>
      <c r="H2394" s="79"/>
      <c r="I2394" s="79"/>
      <c r="J2394" s="79"/>
      <c r="K2394" s="79"/>
      <c r="L2394" s="79"/>
    </row>
    <row r="2395" spans="2:12">
      <c r="B2395" s="79"/>
      <c r="C2395" s="79"/>
      <c r="D2395" s="79"/>
      <c r="E2395" s="79"/>
      <c r="F2395" s="79"/>
      <c r="G2395" s="79"/>
      <c r="H2395" s="79"/>
      <c r="I2395" s="79"/>
      <c r="J2395" s="79"/>
      <c r="K2395" s="79"/>
      <c r="L2395" s="79"/>
    </row>
    <row r="2396" spans="2:12">
      <c r="B2396" s="79"/>
      <c r="C2396" s="79"/>
      <c r="D2396" s="79"/>
      <c r="E2396" s="79"/>
      <c r="F2396" s="79"/>
      <c r="G2396" s="79"/>
      <c r="H2396" s="79"/>
      <c r="I2396" s="79"/>
      <c r="J2396" s="79"/>
      <c r="K2396" s="79"/>
      <c r="L2396" s="79"/>
    </row>
    <row r="2397" spans="2:12">
      <c r="B2397" s="79"/>
      <c r="C2397" s="79"/>
      <c r="D2397" s="79"/>
      <c r="E2397" s="79"/>
      <c r="F2397" s="79"/>
      <c r="G2397" s="79"/>
      <c r="H2397" s="79"/>
      <c r="I2397" s="79"/>
      <c r="J2397" s="79"/>
      <c r="K2397" s="79"/>
      <c r="L2397" s="79"/>
    </row>
    <row r="2398" spans="2:12">
      <c r="B2398" s="79"/>
      <c r="C2398" s="79"/>
      <c r="D2398" s="79"/>
      <c r="E2398" s="79"/>
      <c r="F2398" s="79"/>
      <c r="G2398" s="79"/>
      <c r="H2398" s="79"/>
      <c r="I2398" s="79"/>
      <c r="J2398" s="79"/>
      <c r="K2398" s="79"/>
      <c r="L2398" s="79"/>
    </row>
    <row r="2399" spans="2:12">
      <c r="B2399" s="79"/>
      <c r="C2399" s="79"/>
      <c r="D2399" s="79"/>
      <c r="E2399" s="79"/>
      <c r="F2399" s="79"/>
      <c r="G2399" s="79"/>
      <c r="H2399" s="79"/>
      <c r="I2399" s="79"/>
      <c r="J2399" s="79"/>
      <c r="K2399" s="79"/>
      <c r="L2399" s="79"/>
    </row>
    <row r="2400" spans="2:12">
      <c r="B2400" s="79"/>
      <c r="C2400" s="79"/>
      <c r="D2400" s="79"/>
      <c r="E2400" s="79"/>
      <c r="F2400" s="79"/>
      <c r="G2400" s="79"/>
      <c r="H2400" s="79"/>
      <c r="I2400" s="79"/>
      <c r="J2400" s="79"/>
      <c r="K2400" s="79"/>
      <c r="L2400" s="79"/>
    </row>
    <row r="2401" spans="2:12">
      <c r="B2401" s="79"/>
      <c r="C2401" s="79"/>
      <c r="D2401" s="79"/>
      <c r="E2401" s="79"/>
      <c r="F2401" s="79"/>
      <c r="G2401" s="79"/>
      <c r="H2401" s="79"/>
      <c r="I2401" s="79"/>
      <c r="J2401" s="79"/>
      <c r="K2401" s="79"/>
      <c r="L2401" s="79"/>
    </row>
    <row r="2402" spans="2:12">
      <c r="B2402" s="79"/>
      <c r="C2402" s="79"/>
      <c r="D2402" s="79"/>
      <c r="E2402" s="79"/>
      <c r="F2402" s="79"/>
      <c r="G2402" s="79"/>
      <c r="H2402" s="79"/>
      <c r="I2402" s="79"/>
      <c r="J2402" s="79"/>
      <c r="K2402" s="79"/>
      <c r="L2402" s="79"/>
    </row>
    <row r="2403" spans="2:12">
      <c r="B2403" s="79"/>
      <c r="C2403" s="79"/>
      <c r="D2403" s="79"/>
      <c r="E2403" s="79"/>
      <c r="F2403" s="79"/>
      <c r="G2403" s="79"/>
      <c r="H2403" s="79"/>
      <c r="I2403" s="79"/>
      <c r="J2403" s="79"/>
      <c r="K2403" s="79"/>
      <c r="L2403" s="79"/>
    </row>
    <row r="2404" spans="2:12">
      <c r="B2404" s="79"/>
      <c r="C2404" s="79"/>
      <c r="D2404" s="79"/>
      <c r="E2404" s="79"/>
      <c r="F2404" s="79"/>
      <c r="G2404" s="79"/>
      <c r="H2404" s="79"/>
      <c r="I2404" s="79"/>
      <c r="J2404" s="79"/>
      <c r="K2404" s="79"/>
      <c r="L2404" s="79"/>
    </row>
    <row r="2405" spans="2:12">
      <c r="B2405" s="79"/>
      <c r="C2405" s="79"/>
      <c r="D2405" s="79"/>
      <c r="E2405" s="79"/>
      <c r="F2405" s="79"/>
      <c r="G2405" s="79"/>
      <c r="H2405" s="79"/>
      <c r="I2405" s="79"/>
      <c r="J2405" s="79"/>
      <c r="K2405" s="79"/>
      <c r="L2405" s="79"/>
    </row>
    <row r="2406" spans="2:12">
      <c r="B2406" s="79"/>
      <c r="C2406" s="79"/>
      <c r="D2406" s="79"/>
      <c r="E2406" s="79"/>
      <c r="F2406" s="79"/>
      <c r="G2406" s="79"/>
      <c r="H2406" s="79"/>
      <c r="I2406" s="79"/>
      <c r="J2406" s="79"/>
      <c r="K2406" s="79"/>
      <c r="L2406" s="79"/>
    </row>
    <row r="2407" spans="2:12">
      <c r="B2407" s="79"/>
      <c r="C2407" s="79"/>
      <c r="D2407" s="79"/>
      <c r="E2407" s="79"/>
      <c r="F2407" s="79"/>
      <c r="G2407" s="79"/>
      <c r="H2407" s="79"/>
      <c r="I2407" s="79"/>
      <c r="J2407" s="79"/>
      <c r="K2407" s="79"/>
      <c r="L2407" s="79"/>
    </row>
    <row r="2408" spans="2:12">
      <c r="B2408" s="79"/>
      <c r="C2408" s="79"/>
      <c r="D2408" s="79"/>
      <c r="E2408" s="79"/>
      <c r="F2408" s="79"/>
      <c r="G2408" s="79"/>
      <c r="H2408" s="79"/>
      <c r="I2408" s="79"/>
      <c r="J2408" s="79"/>
      <c r="K2408" s="79"/>
      <c r="L2408" s="79"/>
    </row>
    <row r="2409" spans="2:12">
      <c r="B2409" s="79"/>
      <c r="C2409" s="79"/>
      <c r="D2409" s="79"/>
      <c r="E2409" s="79"/>
      <c r="F2409" s="79"/>
      <c r="G2409" s="79"/>
      <c r="H2409" s="79"/>
      <c r="I2409" s="79"/>
      <c r="J2409" s="79"/>
      <c r="K2409" s="79"/>
      <c r="L2409" s="79"/>
    </row>
    <row r="2410" spans="2:12">
      <c r="B2410" s="79"/>
      <c r="C2410" s="79"/>
      <c r="D2410" s="79"/>
      <c r="E2410" s="79"/>
      <c r="F2410" s="79"/>
      <c r="G2410" s="79"/>
      <c r="H2410" s="79"/>
      <c r="I2410" s="79"/>
      <c r="J2410" s="79"/>
      <c r="K2410" s="79"/>
      <c r="L2410" s="79"/>
    </row>
    <row r="2411" spans="2:12">
      <c r="B2411" s="79"/>
      <c r="C2411" s="79"/>
      <c r="D2411" s="79"/>
      <c r="E2411" s="79"/>
      <c r="F2411" s="79"/>
      <c r="G2411" s="79"/>
      <c r="H2411" s="79"/>
      <c r="I2411" s="79"/>
      <c r="J2411" s="79"/>
      <c r="K2411" s="79"/>
      <c r="L2411" s="79"/>
    </row>
    <row r="2412" spans="2:12">
      <c r="B2412" s="79"/>
      <c r="C2412" s="79"/>
      <c r="D2412" s="79"/>
      <c r="E2412" s="79"/>
      <c r="F2412" s="79"/>
      <c r="G2412" s="79"/>
      <c r="H2412" s="79"/>
      <c r="I2412" s="79"/>
      <c r="J2412" s="79"/>
      <c r="K2412" s="79"/>
      <c r="L2412" s="79"/>
    </row>
    <row r="2413" spans="2:12">
      <c r="B2413" s="79"/>
      <c r="C2413" s="79"/>
      <c r="D2413" s="79"/>
      <c r="E2413" s="79"/>
      <c r="F2413" s="79"/>
      <c r="G2413" s="79"/>
      <c r="H2413" s="79"/>
      <c r="I2413" s="79"/>
      <c r="J2413" s="79"/>
      <c r="K2413" s="79"/>
      <c r="L2413" s="79"/>
    </row>
    <row r="2414" spans="2:12">
      <c r="B2414" s="79"/>
      <c r="C2414" s="79"/>
      <c r="D2414" s="79"/>
      <c r="E2414" s="79"/>
      <c r="F2414" s="79"/>
      <c r="G2414" s="79"/>
      <c r="H2414" s="79"/>
      <c r="I2414" s="79"/>
      <c r="J2414" s="79"/>
      <c r="K2414" s="79"/>
      <c r="L2414" s="79"/>
    </row>
    <row r="2415" spans="2:12">
      <c r="B2415" s="79"/>
      <c r="C2415" s="79"/>
      <c r="D2415" s="79"/>
      <c r="E2415" s="79"/>
      <c r="F2415" s="79"/>
      <c r="G2415" s="79"/>
      <c r="H2415" s="79"/>
      <c r="I2415" s="79"/>
      <c r="J2415" s="79"/>
      <c r="K2415" s="79"/>
      <c r="L2415" s="79"/>
    </row>
    <row r="2416" spans="2:12">
      <c r="B2416" s="79"/>
      <c r="C2416" s="79"/>
      <c r="D2416" s="79"/>
      <c r="E2416" s="79"/>
      <c r="F2416" s="79"/>
      <c r="G2416" s="79"/>
      <c r="H2416" s="79"/>
      <c r="I2416" s="79"/>
      <c r="J2416" s="79"/>
      <c r="K2416" s="79"/>
      <c r="L2416" s="79"/>
    </row>
    <row r="2417" spans="2:12">
      <c r="B2417" s="79"/>
      <c r="C2417" s="79"/>
      <c r="D2417" s="79"/>
      <c r="E2417" s="79"/>
      <c r="F2417" s="79"/>
      <c r="G2417" s="79"/>
      <c r="H2417" s="79"/>
      <c r="I2417" s="79"/>
      <c r="J2417" s="79"/>
      <c r="K2417" s="79"/>
      <c r="L2417" s="79"/>
    </row>
    <row r="2418" spans="2:12">
      <c r="B2418" s="79"/>
      <c r="C2418" s="79"/>
      <c r="D2418" s="79"/>
      <c r="E2418" s="79"/>
      <c r="F2418" s="79"/>
      <c r="G2418" s="79"/>
      <c r="H2418" s="79"/>
      <c r="I2418" s="79"/>
      <c r="J2418" s="79"/>
      <c r="K2418" s="79"/>
      <c r="L2418" s="79"/>
    </row>
    <row r="2419" spans="2:12">
      <c r="B2419" s="79"/>
      <c r="C2419" s="79"/>
      <c r="D2419" s="79"/>
      <c r="E2419" s="79"/>
      <c r="F2419" s="79"/>
      <c r="G2419" s="79"/>
      <c r="H2419" s="79"/>
      <c r="I2419" s="79"/>
      <c r="J2419" s="79"/>
      <c r="K2419" s="79"/>
      <c r="L2419" s="79"/>
    </row>
    <row r="2420" spans="2:12">
      <c r="B2420" s="79"/>
      <c r="C2420" s="79"/>
      <c r="D2420" s="79"/>
      <c r="E2420" s="79"/>
      <c r="F2420" s="79"/>
      <c r="G2420" s="79"/>
      <c r="H2420" s="79"/>
      <c r="I2420" s="79"/>
      <c r="J2420" s="79"/>
      <c r="K2420" s="79"/>
      <c r="L2420" s="79"/>
    </row>
    <row r="2421" spans="2:12">
      <c r="B2421" s="79"/>
      <c r="C2421" s="79"/>
      <c r="D2421" s="79"/>
      <c r="E2421" s="79"/>
      <c r="F2421" s="79"/>
      <c r="G2421" s="79"/>
      <c r="H2421" s="79"/>
      <c r="I2421" s="79"/>
      <c r="J2421" s="79"/>
      <c r="K2421" s="79"/>
      <c r="L2421" s="79"/>
    </row>
    <row r="2422" spans="2:12">
      <c r="B2422" s="79"/>
      <c r="C2422" s="79"/>
      <c r="D2422" s="79"/>
      <c r="E2422" s="79"/>
      <c r="F2422" s="79"/>
      <c r="G2422" s="79"/>
      <c r="H2422" s="79"/>
      <c r="I2422" s="79"/>
      <c r="J2422" s="79"/>
      <c r="K2422" s="79"/>
      <c r="L2422" s="79"/>
    </row>
    <row r="2423" spans="2:12">
      <c r="B2423" s="79"/>
      <c r="C2423" s="79"/>
      <c r="D2423" s="79"/>
      <c r="E2423" s="79"/>
      <c r="F2423" s="79"/>
      <c r="G2423" s="79"/>
      <c r="H2423" s="79"/>
      <c r="I2423" s="79"/>
      <c r="J2423" s="79"/>
      <c r="K2423" s="79"/>
      <c r="L2423" s="79"/>
    </row>
    <row r="2424" spans="2:12">
      <c r="B2424" s="79"/>
      <c r="C2424" s="79"/>
      <c r="D2424" s="79"/>
      <c r="E2424" s="79"/>
      <c r="F2424" s="79"/>
      <c r="G2424" s="79"/>
      <c r="H2424" s="79"/>
      <c r="I2424" s="79"/>
      <c r="J2424" s="79"/>
      <c r="K2424" s="79"/>
      <c r="L2424" s="79"/>
    </row>
    <row r="2425" spans="2:12">
      <c r="B2425" s="79"/>
      <c r="C2425" s="79"/>
      <c r="D2425" s="79"/>
      <c r="E2425" s="79"/>
      <c r="F2425" s="79"/>
      <c r="G2425" s="79"/>
      <c r="H2425" s="79"/>
      <c r="I2425" s="79"/>
      <c r="J2425" s="79"/>
      <c r="K2425" s="79"/>
      <c r="L2425" s="79"/>
    </row>
    <row r="2426" spans="2:12">
      <c r="B2426" s="79"/>
      <c r="C2426" s="79"/>
      <c r="D2426" s="79"/>
      <c r="E2426" s="79"/>
      <c r="F2426" s="79"/>
      <c r="G2426" s="79"/>
      <c r="H2426" s="79"/>
      <c r="I2426" s="79"/>
      <c r="J2426" s="79"/>
      <c r="K2426" s="79"/>
      <c r="L2426" s="79"/>
    </row>
    <row r="2427" spans="2:12">
      <c r="B2427" s="79"/>
      <c r="C2427" s="79"/>
      <c r="D2427" s="79"/>
      <c r="E2427" s="79"/>
      <c r="F2427" s="79"/>
      <c r="G2427" s="79"/>
      <c r="H2427" s="79"/>
      <c r="I2427" s="79"/>
      <c r="J2427" s="79"/>
      <c r="K2427" s="79"/>
      <c r="L2427" s="79"/>
    </row>
    <row r="2428" spans="2:12">
      <c r="B2428" s="79"/>
      <c r="C2428" s="79"/>
      <c r="D2428" s="79"/>
      <c r="E2428" s="79"/>
      <c r="F2428" s="79"/>
      <c r="G2428" s="79"/>
      <c r="H2428" s="79"/>
      <c r="I2428" s="79"/>
      <c r="J2428" s="79"/>
      <c r="K2428" s="79"/>
      <c r="L2428" s="79"/>
    </row>
    <row r="2429" spans="2:12">
      <c r="B2429" s="79"/>
      <c r="C2429" s="79"/>
      <c r="D2429" s="79"/>
      <c r="E2429" s="79"/>
      <c r="F2429" s="79"/>
      <c r="G2429" s="79"/>
      <c r="H2429" s="79"/>
      <c r="I2429" s="79"/>
      <c r="J2429" s="79"/>
      <c r="K2429" s="79"/>
      <c r="L2429" s="79"/>
    </row>
    <row r="2430" spans="2:12">
      <c r="B2430" s="79"/>
      <c r="C2430" s="79"/>
      <c r="D2430" s="79"/>
      <c r="E2430" s="79"/>
      <c r="F2430" s="79"/>
      <c r="G2430" s="79"/>
      <c r="H2430" s="79"/>
      <c r="I2430" s="79"/>
      <c r="J2430" s="79"/>
      <c r="K2430" s="79"/>
      <c r="L2430" s="79"/>
    </row>
    <row r="2431" spans="2:12">
      <c r="B2431" s="79"/>
      <c r="C2431" s="79"/>
      <c r="D2431" s="79"/>
      <c r="E2431" s="79"/>
      <c r="F2431" s="79"/>
      <c r="G2431" s="79"/>
      <c r="H2431" s="79"/>
      <c r="I2431" s="79"/>
      <c r="J2431" s="79"/>
      <c r="K2431" s="79"/>
      <c r="L2431" s="79"/>
    </row>
    <row r="2432" spans="2:12">
      <c r="B2432" s="79"/>
      <c r="C2432" s="79"/>
      <c r="D2432" s="79"/>
      <c r="E2432" s="79"/>
      <c r="F2432" s="79"/>
      <c r="G2432" s="79"/>
      <c r="H2432" s="79"/>
      <c r="I2432" s="79"/>
      <c r="J2432" s="79"/>
      <c r="K2432" s="79"/>
      <c r="L2432" s="79"/>
    </row>
    <row r="2433" spans="2:12">
      <c r="B2433" s="79"/>
      <c r="C2433" s="79"/>
      <c r="D2433" s="79"/>
      <c r="E2433" s="79"/>
      <c r="F2433" s="79"/>
      <c r="G2433" s="79"/>
      <c r="H2433" s="79"/>
      <c r="I2433" s="79"/>
      <c r="J2433" s="79"/>
      <c r="K2433" s="79"/>
      <c r="L2433" s="79"/>
    </row>
    <row r="2434" spans="2:12">
      <c r="B2434" s="79"/>
      <c r="C2434" s="79"/>
      <c r="D2434" s="79"/>
      <c r="E2434" s="79"/>
      <c r="F2434" s="79"/>
      <c r="G2434" s="79"/>
      <c r="H2434" s="79"/>
      <c r="I2434" s="79"/>
      <c r="J2434" s="79"/>
      <c r="K2434" s="79"/>
      <c r="L2434" s="79"/>
    </row>
    <row r="2435" spans="2:12">
      <c r="B2435" s="79"/>
      <c r="C2435" s="79"/>
      <c r="D2435" s="79"/>
      <c r="E2435" s="79"/>
      <c r="F2435" s="79"/>
      <c r="G2435" s="79"/>
      <c r="H2435" s="79"/>
      <c r="I2435" s="79"/>
      <c r="J2435" s="79"/>
      <c r="K2435" s="79"/>
      <c r="L2435" s="79"/>
    </row>
    <row r="2436" spans="2:12">
      <c r="B2436" s="79"/>
      <c r="C2436" s="79"/>
      <c r="D2436" s="79"/>
      <c r="E2436" s="79"/>
      <c r="F2436" s="79"/>
      <c r="G2436" s="79"/>
      <c r="H2436" s="79"/>
      <c r="I2436" s="79"/>
      <c r="J2436" s="79"/>
      <c r="K2436" s="79"/>
      <c r="L2436" s="79"/>
    </row>
    <row r="2437" spans="2:12">
      <c r="B2437" s="79"/>
      <c r="C2437" s="79"/>
      <c r="D2437" s="79"/>
      <c r="E2437" s="79"/>
      <c r="F2437" s="79"/>
      <c r="G2437" s="79"/>
      <c r="H2437" s="79"/>
      <c r="I2437" s="79"/>
      <c r="J2437" s="79"/>
      <c r="K2437" s="79"/>
      <c r="L2437" s="79"/>
    </row>
    <row r="2438" spans="2:12">
      <c r="B2438" s="79"/>
      <c r="C2438" s="79"/>
      <c r="D2438" s="79"/>
      <c r="E2438" s="79"/>
      <c r="F2438" s="79"/>
      <c r="G2438" s="79"/>
      <c r="H2438" s="79"/>
      <c r="I2438" s="79"/>
      <c r="J2438" s="79"/>
      <c r="K2438" s="79"/>
      <c r="L2438" s="79"/>
    </row>
    <row r="2439" spans="2:12">
      <c r="B2439" s="79"/>
      <c r="C2439" s="79"/>
      <c r="D2439" s="79"/>
      <c r="E2439" s="79"/>
      <c r="F2439" s="79"/>
      <c r="G2439" s="79"/>
      <c r="H2439" s="79"/>
      <c r="I2439" s="79"/>
      <c r="J2439" s="79"/>
      <c r="K2439" s="79"/>
      <c r="L2439" s="79"/>
    </row>
    <row r="2440" spans="2:12">
      <c r="B2440" s="79"/>
      <c r="C2440" s="79"/>
      <c r="D2440" s="79"/>
      <c r="E2440" s="79"/>
      <c r="F2440" s="79"/>
      <c r="G2440" s="79"/>
      <c r="H2440" s="79"/>
      <c r="I2440" s="79"/>
      <c r="J2440" s="79"/>
      <c r="K2440" s="79"/>
      <c r="L2440" s="79"/>
    </row>
    <row r="2441" spans="2:12">
      <c r="B2441" s="79"/>
      <c r="C2441" s="79"/>
      <c r="D2441" s="79"/>
      <c r="E2441" s="79"/>
      <c r="F2441" s="79"/>
      <c r="G2441" s="79"/>
      <c r="H2441" s="79"/>
      <c r="I2441" s="79"/>
      <c r="J2441" s="79"/>
      <c r="K2441" s="79"/>
      <c r="L2441" s="79"/>
    </row>
    <row r="2442" spans="2:12">
      <c r="B2442" s="79"/>
      <c r="C2442" s="79"/>
      <c r="D2442" s="79"/>
      <c r="E2442" s="79"/>
      <c r="F2442" s="79"/>
      <c r="G2442" s="79"/>
      <c r="H2442" s="79"/>
      <c r="I2442" s="79"/>
      <c r="J2442" s="79"/>
      <c r="K2442" s="79"/>
      <c r="L2442" s="79"/>
    </row>
    <row r="2443" spans="2:12">
      <c r="B2443" s="79"/>
      <c r="C2443" s="79"/>
      <c r="D2443" s="79"/>
      <c r="E2443" s="79"/>
      <c r="F2443" s="79"/>
      <c r="G2443" s="79"/>
      <c r="H2443" s="79"/>
      <c r="I2443" s="79"/>
      <c r="J2443" s="79"/>
      <c r="K2443" s="79"/>
      <c r="L2443" s="79"/>
    </row>
    <row r="2444" spans="2:12">
      <c r="B2444" s="79"/>
      <c r="C2444" s="79"/>
      <c r="D2444" s="79"/>
      <c r="E2444" s="79"/>
      <c r="F2444" s="79"/>
      <c r="G2444" s="79"/>
      <c r="H2444" s="79"/>
      <c r="I2444" s="79"/>
      <c r="J2444" s="79"/>
      <c r="K2444" s="79"/>
      <c r="L2444" s="79"/>
    </row>
    <row r="2445" spans="2:12">
      <c r="B2445" s="79"/>
      <c r="C2445" s="79"/>
      <c r="D2445" s="79"/>
      <c r="E2445" s="79"/>
      <c r="F2445" s="79"/>
      <c r="G2445" s="79"/>
      <c r="H2445" s="79"/>
      <c r="I2445" s="79"/>
      <c r="J2445" s="79"/>
      <c r="K2445" s="79"/>
      <c r="L2445" s="79"/>
    </row>
    <row r="2446" spans="2:12">
      <c r="B2446" s="79"/>
      <c r="C2446" s="79"/>
      <c r="D2446" s="79"/>
      <c r="E2446" s="79"/>
      <c r="F2446" s="79"/>
      <c r="G2446" s="79"/>
      <c r="H2446" s="79"/>
      <c r="I2446" s="79"/>
      <c r="J2446" s="79"/>
      <c r="K2446" s="79"/>
      <c r="L2446" s="79"/>
    </row>
    <row r="2447" spans="2:12">
      <c r="B2447" s="79"/>
      <c r="C2447" s="79"/>
      <c r="D2447" s="79"/>
      <c r="E2447" s="79"/>
      <c r="F2447" s="79"/>
      <c r="G2447" s="79"/>
      <c r="H2447" s="79"/>
      <c r="I2447" s="79"/>
      <c r="J2447" s="79"/>
      <c r="K2447" s="79"/>
      <c r="L2447" s="79"/>
    </row>
    <row r="2448" spans="2:12">
      <c r="B2448" s="79"/>
      <c r="C2448" s="79"/>
      <c r="D2448" s="79"/>
      <c r="E2448" s="79"/>
      <c r="F2448" s="79"/>
      <c r="G2448" s="79"/>
      <c r="H2448" s="79"/>
      <c r="I2448" s="79"/>
      <c r="J2448" s="79"/>
      <c r="K2448" s="79"/>
      <c r="L2448" s="79"/>
    </row>
    <row r="2449" spans="2:12">
      <c r="B2449" s="79"/>
      <c r="C2449" s="79"/>
      <c r="D2449" s="79"/>
      <c r="E2449" s="79"/>
      <c r="F2449" s="79"/>
      <c r="G2449" s="79"/>
      <c r="H2449" s="79"/>
      <c r="I2449" s="79"/>
      <c r="J2449" s="79"/>
      <c r="K2449" s="79"/>
      <c r="L2449" s="79"/>
    </row>
    <row r="2450" spans="2:12">
      <c r="B2450" s="79"/>
      <c r="C2450" s="79"/>
      <c r="D2450" s="79"/>
      <c r="E2450" s="79"/>
      <c r="F2450" s="79"/>
      <c r="G2450" s="79"/>
      <c r="H2450" s="79"/>
      <c r="I2450" s="79"/>
      <c r="J2450" s="79"/>
      <c r="K2450" s="79"/>
      <c r="L2450" s="79"/>
    </row>
    <row r="2451" spans="2:12">
      <c r="B2451" s="79"/>
      <c r="C2451" s="79"/>
      <c r="D2451" s="79"/>
      <c r="E2451" s="79"/>
      <c r="F2451" s="79"/>
      <c r="G2451" s="79"/>
      <c r="H2451" s="79"/>
      <c r="I2451" s="79"/>
      <c r="J2451" s="79"/>
      <c r="K2451" s="79"/>
      <c r="L2451" s="79"/>
    </row>
    <row r="2452" spans="2:12">
      <c r="B2452" s="79"/>
      <c r="C2452" s="79"/>
      <c r="D2452" s="79"/>
      <c r="E2452" s="79"/>
      <c r="F2452" s="79"/>
      <c r="G2452" s="79"/>
      <c r="H2452" s="79"/>
      <c r="I2452" s="79"/>
      <c r="J2452" s="79"/>
      <c r="K2452" s="79"/>
      <c r="L2452" s="79"/>
    </row>
    <row r="2453" spans="2:12">
      <c r="B2453" s="79"/>
      <c r="C2453" s="79"/>
      <c r="D2453" s="79"/>
      <c r="E2453" s="79"/>
      <c r="F2453" s="79"/>
      <c r="G2453" s="79"/>
      <c r="H2453" s="79"/>
      <c r="I2453" s="79"/>
      <c r="J2453" s="79"/>
      <c r="K2453" s="79"/>
      <c r="L2453" s="79"/>
    </row>
    <row r="2454" spans="2:12">
      <c r="B2454" s="79"/>
      <c r="C2454" s="79"/>
      <c r="D2454" s="79"/>
      <c r="E2454" s="79"/>
      <c r="F2454" s="79"/>
      <c r="G2454" s="79"/>
      <c r="H2454" s="79"/>
      <c r="I2454" s="79"/>
      <c r="J2454" s="79"/>
      <c r="K2454" s="79"/>
      <c r="L2454" s="79"/>
    </row>
    <row r="2455" spans="2:12">
      <c r="B2455" s="79"/>
      <c r="C2455" s="79"/>
      <c r="D2455" s="79"/>
      <c r="E2455" s="79"/>
      <c r="F2455" s="79"/>
      <c r="G2455" s="79"/>
      <c r="H2455" s="79"/>
      <c r="I2455" s="79"/>
      <c r="J2455" s="79"/>
      <c r="K2455" s="79"/>
      <c r="L2455" s="79"/>
    </row>
    <row r="2456" spans="2:12">
      <c r="B2456" s="79"/>
      <c r="C2456" s="79"/>
      <c r="D2456" s="79"/>
      <c r="E2456" s="79"/>
      <c r="F2456" s="79"/>
      <c r="G2456" s="79"/>
      <c r="H2456" s="79"/>
      <c r="I2456" s="79"/>
      <c r="J2456" s="79"/>
      <c r="K2456" s="79"/>
      <c r="L2456" s="79"/>
    </row>
    <row r="2457" spans="2:12">
      <c r="B2457" s="79"/>
      <c r="C2457" s="79"/>
      <c r="D2457" s="79"/>
      <c r="E2457" s="79"/>
      <c r="F2457" s="79"/>
      <c r="G2457" s="79"/>
      <c r="H2457" s="79"/>
      <c r="I2457" s="79"/>
      <c r="J2457" s="79"/>
      <c r="K2457" s="79"/>
      <c r="L2457" s="79"/>
    </row>
    <row r="2458" spans="2:12">
      <c r="B2458" s="79"/>
      <c r="C2458" s="79"/>
      <c r="D2458" s="79"/>
      <c r="E2458" s="79"/>
      <c r="F2458" s="79"/>
      <c r="G2458" s="79"/>
      <c r="H2458" s="79"/>
      <c r="I2458" s="79"/>
      <c r="J2458" s="79"/>
      <c r="K2458" s="79"/>
      <c r="L2458" s="79"/>
    </row>
    <row r="2459" spans="2:12">
      <c r="B2459" s="79"/>
      <c r="C2459" s="79"/>
      <c r="D2459" s="79"/>
      <c r="E2459" s="79"/>
      <c r="F2459" s="79"/>
      <c r="G2459" s="79"/>
      <c r="H2459" s="79"/>
      <c r="I2459" s="79"/>
      <c r="J2459" s="79"/>
      <c r="K2459" s="79"/>
      <c r="L2459" s="79"/>
    </row>
    <row r="2460" spans="2:12">
      <c r="B2460" s="79"/>
      <c r="C2460" s="79"/>
      <c r="D2460" s="79"/>
      <c r="E2460" s="79"/>
      <c r="F2460" s="79"/>
      <c r="G2460" s="79"/>
      <c r="H2460" s="79"/>
      <c r="I2460" s="79"/>
      <c r="J2460" s="79"/>
      <c r="K2460" s="79"/>
      <c r="L2460" s="79"/>
    </row>
    <row r="2461" spans="2:12">
      <c r="B2461" s="79"/>
      <c r="C2461" s="79"/>
      <c r="D2461" s="79"/>
      <c r="E2461" s="79"/>
      <c r="F2461" s="79"/>
      <c r="G2461" s="79"/>
      <c r="H2461" s="79"/>
      <c r="I2461" s="79"/>
      <c r="J2461" s="79"/>
      <c r="K2461" s="79"/>
      <c r="L2461" s="79"/>
    </row>
    <row r="2462" spans="2:12">
      <c r="B2462" s="79"/>
      <c r="C2462" s="79"/>
      <c r="D2462" s="79"/>
      <c r="E2462" s="79"/>
      <c r="F2462" s="79"/>
      <c r="G2462" s="79"/>
      <c r="H2462" s="79"/>
      <c r="I2462" s="79"/>
      <c r="J2462" s="79"/>
      <c r="K2462" s="79"/>
      <c r="L2462" s="79"/>
    </row>
    <row r="2463" spans="2:12">
      <c r="B2463" s="79"/>
      <c r="C2463" s="79"/>
      <c r="D2463" s="79"/>
      <c r="E2463" s="79"/>
      <c r="F2463" s="79"/>
      <c r="G2463" s="79"/>
      <c r="H2463" s="79"/>
      <c r="I2463" s="79"/>
      <c r="J2463" s="79"/>
      <c r="K2463" s="79"/>
      <c r="L2463" s="79"/>
    </row>
    <row r="2464" spans="2:12">
      <c r="B2464" s="79"/>
      <c r="C2464" s="79"/>
      <c r="D2464" s="79"/>
      <c r="E2464" s="79"/>
      <c r="F2464" s="79"/>
      <c r="G2464" s="79"/>
      <c r="H2464" s="79"/>
      <c r="I2464" s="79"/>
      <c r="J2464" s="79"/>
      <c r="K2464" s="79"/>
      <c r="L2464" s="79"/>
    </row>
    <row r="2465" spans="2:12">
      <c r="B2465" s="79"/>
      <c r="C2465" s="79"/>
      <c r="D2465" s="79"/>
      <c r="E2465" s="79"/>
      <c r="F2465" s="79"/>
      <c r="G2465" s="79"/>
      <c r="H2465" s="79"/>
      <c r="I2465" s="79"/>
      <c r="J2465" s="79"/>
      <c r="K2465" s="79"/>
      <c r="L2465" s="79"/>
    </row>
    <row r="2466" spans="2:12">
      <c r="B2466" s="79"/>
      <c r="C2466" s="79"/>
      <c r="D2466" s="79"/>
      <c r="E2466" s="79"/>
      <c r="F2466" s="79"/>
      <c r="G2466" s="79"/>
      <c r="H2466" s="79"/>
      <c r="I2466" s="79"/>
      <c r="J2466" s="79"/>
      <c r="K2466" s="79"/>
      <c r="L2466" s="79"/>
    </row>
    <row r="2467" spans="2:12">
      <c r="B2467" s="79"/>
      <c r="C2467" s="79"/>
      <c r="D2467" s="79"/>
      <c r="E2467" s="79"/>
      <c r="F2467" s="79"/>
      <c r="G2467" s="79"/>
      <c r="H2467" s="79"/>
      <c r="I2467" s="79"/>
      <c r="J2467" s="79"/>
      <c r="K2467" s="79"/>
      <c r="L2467" s="79"/>
    </row>
    <row r="2468" spans="2:12">
      <c r="B2468" s="79"/>
      <c r="C2468" s="79"/>
      <c r="D2468" s="79"/>
      <c r="E2468" s="79"/>
      <c r="F2468" s="79"/>
      <c r="G2468" s="79"/>
      <c r="H2468" s="79"/>
      <c r="I2468" s="79"/>
      <c r="J2468" s="79"/>
      <c r="K2468" s="79"/>
      <c r="L2468" s="79"/>
    </row>
    <row r="2469" spans="2:12">
      <c r="B2469" s="79"/>
      <c r="C2469" s="79"/>
      <c r="D2469" s="79"/>
      <c r="E2469" s="79"/>
      <c r="F2469" s="79"/>
      <c r="G2469" s="79"/>
      <c r="H2469" s="79"/>
      <c r="I2469" s="79"/>
      <c r="J2469" s="79"/>
      <c r="K2469" s="79"/>
      <c r="L2469" s="79"/>
    </row>
    <row r="2470" spans="2:12">
      <c r="B2470" s="79"/>
      <c r="C2470" s="79"/>
      <c r="D2470" s="79"/>
      <c r="E2470" s="79"/>
      <c r="F2470" s="79"/>
      <c r="G2470" s="79"/>
      <c r="H2470" s="79"/>
      <c r="I2470" s="79"/>
      <c r="J2470" s="79"/>
      <c r="K2470" s="79"/>
      <c r="L2470" s="79"/>
    </row>
    <row r="2471" spans="2:12">
      <c r="B2471" s="79"/>
      <c r="C2471" s="79"/>
      <c r="D2471" s="79"/>
      <c r="E2471" s="79"/>
      <c r="F2471" s="79"/>
      <c r="G2471" s="79"/>
      <c r="H2471" s="79"/>
      <c r="I2471" s="79"/>
      <c r="J2471" s="79"/>
      <c r="K2471" s="79"/>
      <c r="L2471" s="79"/>
    </row>
    <row r="2472" spans="2:12">
      <c r="B2472" s="79"/>
      <c r="C2472" s="79"/>
      <c r="D2472" s="79"/>
      <c r="E2472" s="79"/>
      <c r="F2472" s="79"/>
      <c r="G2472" s="79"/>
      <c r="H2472" s="79"/>
      <c r="I2472" s="79"/>
      <c r="J2472" s="79"/>
      <c r="K2472" s="79"/>
      <c r="L2472" s="79"/>
    </row>
    <row r="2473" spans="2:12">
      <c r="B2473" s="79"/>
      <c r="C2473" s="79"/>
      <c r="D2473" s="79"/>
      <c r="E2473" s="79"/>
      <c r="F2473" s="79"/>
      <c r="G2473" s="79"/>
      <c r="H2473" s="79"/>
      <c r="I2473" s="79"/>
      <c r="J2473" s="79"/>
      <c r="K2473" s="79"/>
      <c r="L2473" s="79"/>
    </row>
    <row r="2474" spans="2:12">
      <c r="B2474" s="79"/>
      <c r="C2474" s="79"/>
      <c r="D2474" s="79"/>
      <c r="E2474" s="79"/>
      <c r="F2474" s="79"/>
      <c r="G2474" s="79"/>
      <c r="H2474" s="79"/>
      <c r="I2474" s="79"/>
      <c r="J2474" s="79"/>
      <c r="K2474" s="79"/>
      <c r="L2474" s="79"/>
    </row>
    <row r="2475" spans="2:12">
      <c r="B2475" s="79"/>
      <c r="C2475" s="79"/>
      <c r="D2475" s="79"/>
      <c r="E2475" s="79"/>
      <c r="F2475" s="79"/>
      <c r="G2475" s="79"/>
      <c r="H2475" s="79"/>
      <c r="I2475" s="79"/>
      <c r="J2475" s="79"/>
      <c r="K2475" s="79"/>
      <c r="L2475" s="79"/>
    </row>
    <row r="2476" spans="2:12">
      <c r="B2476" s="79"/>
      <c r="C2476" s="79"/>
      <c r="D2476" s="79"/>
      <c r="E2476" s="79"/>
      <c r="F2476" s="79"/>
      <c r="G2476" s="79"/>
      <c r="H2476" s="79"/>
      <c r="I2476" s="79"/>
      <c r="J2476" s="79"/>
      <c r="K2476" s="79"/>
      <c r="L2476" s="79"/>
    </row>
    <row r="2477" spans="2:12">
      <c r="B2477" s="79"/>
      <c r="C2477" s="79"/>
      <c r="D2477" s="79"/>
      <c r="E2477" s="79"/>
      <c r="F2477" s="79"/>
      <c r="G2477" s="79"/>
      <c r="H2477" s="79"/>
      <c r="I2477" s="79"/>
      <c r="J2477" s="79"/>
      <c r="K2477" s="79"/>
      <c r="L2477" s="79"/>
    </row>
    <row r="2478" spans="2:12">
      <c r="B2478" s="79"/>
      <c r="C2478" s="79"/>
      <c r="D2478" s="79"/>
      <c r="E2478" s="79"/>
      <c r="F2478" s="79"/>
      <c r="G2478" s="79"/>
      <c r="H2478" s="79"/>
      <c r="I2478" s="79"/>
      <c r="J2478" s="79"/>
      <c r="K2478" s="79"/>
      <c r="L2478" s="79"/>
    </row>
    <row r="2479" spans="2:12">
      <c r="B2479" s="79"/>
      <c r="C2479" s="79"/>
      <c r="D2479" s="79"/>
      <c r="E2479" s="79"/>
      <c r="F2479" s="79"/>
      <c r="G2479" s="79"/>
      <c r="H2479" s="79"/>
      <c r="I2479" s="79"/>
      <c r="J2479" s="79"/>
      <c r="K2479" s="79"/>
      <c r="L2479" s="79"/>
    </row>
    <row r="2480" spans="2:12">
      <c r="B2480" s="79"/>
      <c r="C2480" s="79"/>
      <c r="D2480" s="79"/>
      <c r="E2480" s="79"/>
      <c r="F2480" s="79"/>
      <c r="G2480" s="79"/>
      <c r="H2480" s="79"/>
      <c r="I2480" s="79"/>
      <c r="J2480" s="79"/>
      <c r="K2480" s="79"/>
      <c r="L2480" s="79"/>
    </row>
    <row r="2481" spans="2:12">
      <c r="B2481" s="79"/>
      <c r="C2481" s="79"/>
      <c r="D2481" s="79"/>
      <c r="E2481" s="79"/>
      <c r="F2481" s="79"/>
      <c r="G2481" s="79"/>
      <c r="H2481" s="79"/>
      <c r="I2481" s="79"/>
      <c r="J2481" s="79"/>
      <c r="K2481" s="79"/>
      <c r="L2481" s="79"/>
    </row>
    <row r="2482" spans="2:12">
      <c r="B2482" s="79"/>
      <c r="C2482" s="79"/>
      <c r="D2482" s="79"/>
      <c r="E2482" s="79"/>
      <c r="F2482" s="79"/>
      <c r="G2482" s="79"/>
      <c r="H2482" s="79"/>
      <c r="I2482" s="79"/>
      <c r="J2482" s="79"/>
      <c r="K2482" s="79"/>
      <c r="L2482" s="79"/>
    </row>
    <row r="2483" spans="2:12">
      <c r="B2483" s="79"/>
      <c r="C2483" s="79"/>
      <c r="D2483" s="79"/>
      <c r="E2483" s="79"/>
      <c r="F2483" s="79"/>
      <c r="G2483" s="79"/>
      <c r="H2483" s="79"/>
      <c r="I2483" s="79"/>
      <c r="J2483" s="79"/>
      <c r="K2483" s="79"/>
      <c r="L2483" s="79"/>
    </row>
    <row r="2484" spans="2:12">
      <c r="B2484" s="79"/>
      <c r="C2484" s="79"/>
      <c r="D2484" s="79"/>
      <c r="E2484" s="79"/>
      <c r="F2484" s="79"/>
      <c r="G2484" s="79"/>
      <c r="H2484" s="79"/>
      <c r="I2484" s="79"/>
      <c r="J2484" s="79"/>
      <c r="K2484" s="79"/>
      <c r="L2484" s="79"/>
    </row>
    <row r="2485" spans="2:12">
      <c r="B2485" s="79"/>
      <c r="C2485" s="79"/>
      <c r="D2485" s="79"/>
      <c r="E2485" s="79"/>
      <c r="F2485" s="79"/>
      <c r="G2485" s="79"/>
      <c r="H2485" s="79"/>
      <c r="I2485" s="79"/>
      <c r="J2485" s="79"/>
      <c r="K2485" s="79"/>
      <c r="L2485" s="79"/>
    </row>
    <row r="2486" spans="2:12">
      <c r="B2486" s="79"/>
      <c r="C2486" s="79"/>
      <c r="D2486" s="79"/>
      <c r="E2486" s="79"/>
      <c r="F2486" s="79"/>
      <c r="G2486" s="79"/>
      <c r="H2486" s="79"/>
      <c r="I2486" s="79"/>
      <c r="J2486" s="79"/>
      <c r="K2486" s="79"/>
      <c r="L2486" s="79"/>
    </row>
    <row r="2487" spans="2:12">
      <c r="B2487" s="79"/>
      <c r="C2487" s="79"/>
      <c r="D2487" s="79"/>
      <c r="E2487" s="79"/>
      <c r="F2487" s="79"/>
      <c r="G2487" s="79"/>
      <c r="H2487" s="79"/>
      <c r="I2487" s="79"/>
      <c r="J2487" s="79"/>
      <c r="K2487" s="79"/>
      <c r="L2487" s="79"/>
    </row>
    <row r="2488" spans="2:12">
      <c r="B2488" s="79"/>
      <c r="C2488" s="79"/>
      <c r="D2488" s="79"/>
      <c r="E2488" s="79"/>
      <c r="F2488" s="79"/>
      <c r="G2488" s="79"/>
      <c r="H2488" s="79"/>
      <c r="I2488" s="79"/>
      <c r="J2488" s="79"/>
      <c r="K2488" s="79"/>
      <c r="L2488" s="79"/>
    </row>
    <row r="2489" spans="2:12">
      <c r="B2489" s="79"/>
      <c r="C2489" s="79"/>
      <c r="D2489" s="79"/>
      <c r="E2489" s="79"/>
      <c r="F2489" s="79"/>
      <c r="G2489" s="79"/>
      <c r="H2489" s="79"/>
      <c r="I2489" s="79"/>
      <c r="J2489" s="79"/>
      <c r="K2489" s="79"/>
      <c r="L2489" s="79"/>
    </row>
    <row r="2490" spans="2:12">
      <c r="B2490" s="79"/>
      <c r="C2490" s="79"/>
      <c r="D2490" s="79"/>
      <c r="E2490" s="79"/>
      <c r="F2490" s="79"/>
      <c r="G2490" s="79"/>
      <c r="H2490" s="79"/>
      <c r="I2490" s="79"/>
      <c r="J2490" s="79"/>
      <c r="K2490" s="79"/>
      <c r="L2490" s="79"/>
    </row>
    <row r="2491" spans="2:12">
      <c r="B2491" s="79"/>
      <c r="C2491" s="79"/>
      <c r="D2491" s="79"/>
      <c r="E2491" s="79"/>
      <c r="F2491" s="79"/>
      <c r="G2491" s="79"/>
      <c r="H2491" s="79"/>
      <c r="I2491" s="79"/>
      <c r="J2491" s="79"/>
      <c r="K2491" s="79"/>
      <c r="L2491" s="79"/>
    </row>
    <row r="2492" spans="2:12">
      <c r="B2492" s="79"/>
      <c r="C2492" s="79"/>
      <c r="D2492" s="79"/>
      <c r="E2492" s="79"/>
      <c r="F2492" s="79"/>
      <c r="G2492" s="79"/>
      <c r="H2492" s="79"/>
      <c r="I2492" s="79"/>
      <c r="J2492" s="79"/>
      <c r="K2492" s="79"/>
      <c r="L2492" s="79"/>
    </row>
    <row r="2493" spans="2:12">
      <c r="B2493" s="79"/>
      <c r="C2493" s="79"/>
      <c r="D2493" s="79"/>
      <c r="E2493" s="79"/>
      <c r="F2493" s="79"/>
      <c r="G2493" s="79"/>
      <c r="H2493" s="79"/>
      <c r="I2493" s="79"/>
      <c r="J2493" s="79"/>
      <c r="K2493" s="79"/>
      <c r="L2493" s="79"/>
    </row>
    <row r="2494" spans="2:12">
      <c r="B2494" s="79"/>
      <c r="C2494" s="79"/>
      <c r="D2494" s="79"/>
      <c r="E2494" s="79"/>
      <c r="F2494" s="79"/>
      <c r="G2494" s="79"/>
      <c r="H2494" s="79"/>
      <c r="I2494" s="79"/>
      <c r="J2494" s="79"/>
      <c r="K2494" s="79"/>
      <c r="L2494" s="79"/>
    </row>
    <row r="2495" spans="2:12">
      <c r="B2495" s="79"/>
      <c r="C2495" s="79"/>
      <c r="D2495" s="79"/>
      <c r="E2495" s="79"/>
      <c r="F2495" s="79"/>
      <c r="G2495" s="79"/>
      <c r="H2495" s="79"/>
      <c r="I2495" s="79"/>
      <c r="J2495" s="79"/>
      <c r="K2495" s="79"/>
      <c r="L2495" s="79"/>
    </row>
    <row r="2496" spans="2:12">
      <c r="B2496" s="79"/>
      <c r="C2496" s="79"/>
      <c r="D2496" s="79"/>
      <c r="E2496" s="79"/>
      <c r="F2496" s="79"/>
      <c r="G2496" s="79"/>
      <c r="H2496" s="79"/>
      <c r="I2496" s="79"/>
      <c r="J2496" s="79"/>
      <c r="K2496" s="79"/>
      <c r="L2496" s="79"/>
    </row>
    <row r="2497" spans="2:12">
      <c r="B2497" s="79"/>
      <c r="C2497" s="79"/>
      <c r="D2497" s="79"/>
      <c r="E2497" s="79"/>
      <c r="F2497" s="79"/>
      <c r="G2497" s="79"/>
      <c r="H2497" s="79"/>
      <c r="I2497" s="79"/>
      <c r="J2497" s="79"/>
      <c r="K2497" s="79"/>
      <c r="L2497" s="79"/>
    </row>
    <row r="2498" spans="2:12">
      <c r="B2498" s="79"/>
      <c r="C2498" s="79"/>
      <c r="D2498" s="79"/>
      <c r="E2498" s="79"/>
      <c r="F2498" s="79"/>
      <c r="G2498" s="79"/>
      <c r="H2498" s="79"/>
      <c r="I2498" s="79"/>
      <c r="J2498" s="79"/>
      <c r="K2498" s="79"/>
      <c r="L2498" s="79"/>
    </row>
    <row r="2499" spans="2:12">
      <c r="B2499" s="79"/>
      <c r="C2499" s="79"/>
      <c r="D2499" s="79"/>
      <c r="E2499" s="79"/>
      <c r="F2499" s="79"/>
      <c r="G2499" s="79"/>
      <c r="H2499" s="79"/>
      <c r="I2499" s="79"/>
      <c r="J2499" s="79"/>
      <c r="K2499" s="79"/>
      <c r="L2499" s="79"/>
    </row>
    <row r="2500" spans="2:12">
      <c r="B2500" s="79"/>
      <c r="C2500" s="79"/>
      <c r="D2500" s="79"/>
      <c r="E2500" s="79"/>
      <c r="F2500" s="79"/>
      <c r="G2500" s="79"/>
      <c r="H2500" s="79"/>
      <c r="I2500" s="79"/>
      <c r="J2500" s="79"/>
      <c r="K2500" s="79"/>
      <c r="L2500" s="79"/>
    </row>
    <row r="2501" spans="2:12">
      <c r="B2501" s="79"/>
      <c r="C2501" s="79"/>
      <c r="D2501" s="79"/>
      <c r="E2501" s="79"/>
      <c r="F2501" s="79"/>
      <c r="G2501" s="79"/>
      <c r="H2501" s="79"/>
      <c r="I2501" s="79"/>
      <c r="J2501" s="79"/>
      <c r="K2501" s="79"/>
      <c r="L2501" s="79"/>
    </row>
    <row r="2502" spans="2:12">
      <c r="B2502" s="79"/>
      <c r="C2502" s="79"/>
      <c r="D2502" s="79"/>
      <c r="E2502" s="79"/>
      <c r="F2502" s="79"/>
      <c r="G2502" s="79"/>
      <c r="H2502" s="79"/>
      <c r="I2502" s="79"/>
      <c r="J2502" s="79"/>
      <c r="K2502" s="79"/>
      <c r="L2502" s="79"/>
    </row>
    <row r="2503" spans="2:12">
      <c r="B2503" s="79"/>
      <c r="C2503" s="79"/>
      <c r="D2503" s="79"/>
      <c r="E2503" s="79"/>
      <c r="F2503" s="79"/>
      <c r="G2503" s="79"/>
      <c r="H2503" s="79"/>
      <c r="I2503" s="79"/>
      <c r="J2503" s="79"/>
      <c r="K2503" s="79"/>
      <c r="L2503" s="79"/>
    </row>
    <row r="2504" spans="2:12">
      <c r="B2504" s="79"/>
      <c r="C2504" s="79"/>
      <c r="D2504" s="79"/>
      <c r="E2504" s="79"/>
      <c r="F2504" s="79"/>
      <c r="G2504" s="79"/>
      <c r="H2504" s="79"/>
      <c r="I2504" s="79"/>
      <c r="J2504" s="79"/>
      <c r="K2504" s="79"/>
      <c r="L2504" s="79"/>
    </row>
    <row r="2505" spans="2:12">
      <c r="B2505" s="79"/>
      <c r="C2505" s="79"/>
      <c r="D2505" s="79"/>
      <c r="E2505" s="79"/>
      <c r="F2505" s="79"/>
      <c r="G2505" s="79"/>
      <c r="H2505" s="79"/>
      <c r="I2505" s="79"/>
      <c r="J2505" s="79"/>
      <c r="K2505" s="79"/>
      <c r="L2505" s="79"/>
    </row>
    <row r="2506" spans="2:12">
      <c r="B2506" s="79"/>
      <c r="C2506" s="79"/>
      <c r="D2506" s="79"/>
      <c r="E2506" s="79"/>
      <c r="F2506" s="79"/>
      <c r="G2506" s="79"/>
      <c r="H2506" s="79"/>
      <c r="I2506" s="79"/>
      <c r="J2506" s="79"/>
      <c r="K2506" s="79"/>
      <c r="L2506" s="79"/>
    </row>
    <row r="2507" spans="2:12">
      <c r="B2507" s="79"/>
      <c r="C2507" s="79"/>
      <c r="D2507" s="79"/>
      <c r="E2507" s="79"/>
      <c r="F2507" s="79"/>
      <c r="G2507" s="79"/>
      <c r="H2507" s="79"/>
      <c r="I2507" s="79"/>
      <c r="J2507" s="79"/>
      <c r="K2507" s="79"/>
      <c r="L2507" s="79"/>
    </row>
    <row r="2508" spans="2:12">
      <c r="B2508" s="79"/>
      <c r="C2508" s="79"/>
      <c r="D2508" s="79"/>
      <c r="E2508" s="79"/>
      <c r="F2508" s="79"/>
      <c r="G2508" s="79"/>
      <c r="H2508" s="79"/>
      <c r="I2508" s="79"/>
      <c r="J2508" s="79"/>
      <c r="K2508" s="79"/>
      <c r="L2508" s="79"/>
    </row>
    <row r="2509" spans="2:12">
      <c r="B2509" s="79"/>
      <c r="C2509" s="79"/>
      <c r="D2509" s="79"/>
      <c r="E2509" s="79"/>
      <c r="F2509" s="79"/>
      <c r="G2509" s="79"/>
      <c r="H2509" s="79"/>
      <c r="I2509" s="79"/>
      <c r="J2509" s="79"/>
      <c r="K2509" s="79"/>
      <c r="L2509" s="79"/>
    </row>
    <row r="2510" spans="2:12">
      <c r="B2510" s="79"/>
      <c r="C2510" s="79"/>
      <c r="D2510" s="79"/>
      <c r="E2510" s="79"/>
      <c r="F2510" s="79"/>
      <c r="G2510" s="79"/>
      <c r="H2510" s="79"/>
      <c r="I2510" s="79"/>
      <c r="J2510" s="79"/>
      <c r="K2510" s="79"/>
      <c r="L2510" s="79"/>
    </row>
    <row r="2511" spans="2:12">
      <c r="B2511" s="79"/>
      <c r="C2511" s="79"/>
      <c r="D2511" s="79"/>
      <c r="E2511" s="79"/>
      <c r="F2511" s="79"/>
      <c r="G2511" s="79"/>
      <c r="H2511" s="79"/>
      <c r="I2511" s="79"/>
      <c r="J2511" s="79"/>
      <c r="K2511" s="79"/>
      <c r="L2511" s="79"/>
    </row>
    <row r="2512" spans="2:12">
      <c r="B2512" s="79"/>
      <c r="C2512" s="79"/>
      <c r="D2512" s="79"/>
      <c r="E2512" s="79"/>
      <c r="F2512" s="79"/>
      <c r="G2512" s="79"/>
      <c r="H2512" s="79"/>
      <c r="I2512" s="79"/>
      <c r="J2512" s="79"/>
      <c r="K2512" s="79"/>
      <c r="L2512" s="79"/>
    </row>
    <row r="2513" spans="2:12">
      <c r="B2513" s="79"/>
      <c r="C2513" s="79"/>
      <c r="D2513" s="79"/>
      <c r="E2513" s="79"/>
      <c r="F2513" s="79"/>
      <c r="G2513" s="79"/>
      <c r="H2513" s="79"/>
      <c r="I2513" s="79"/>
      <c r="J2513" s="79"/>
      <c r="K2513" s="79"/>
      <c r="L2513" s="79"/>
    </row>
    <row r="2514" spans="2:12">
      <c r="B2514" s="79"/>
      <c r="C2514" s="79"/>
      <c r="D2514" s="79"/>
      <c r="E2514" s="79"/>
      <c r="F2514" s="79"/>
      <c r="G2514" s="79"/>
      <c r="H2514" s="79"/>
      <c r="I2514" s="79"/>
      <c r="J2514" s="79"/>
      <c r="K2514" s="79"/>
      <c r="L2514" s="79"/>
    </row>
    <row r="2515" spans="2:12">
      <c r="B2515" s="79"/>
      <c r="C2515" s="79"/>
      <c r="D2515" s="79"/>
      <c r="E2515" s="79"/>
      <c r="F2515" s="79"/>
      <c r="G2515" s="79"/>
      <c r="H2515" s="79"/>
      <c r="I2515" s="79"/>
      <c r="J2515" s="79"/>
      <c r="K2515" s="79"/>
      <c r="L2515" s="79"/>
    </row>
    <row r="2516" spans="2:12">
      <c r="B2516" s="79"/>
      <c r="C2516" s="79"/>
      <c r="D2516" s="79"/>
      <c r="E2516" s="79"/>
      <c r="F2516" s="79"/>
      <c r="G2516" s="79"/>
      <c r="H2516" s="79"/>
      <c r="I2516" s="79"/>
      <c r="J2516" s="79"/>
      <c r="K2516" s="79"/>
      <c r="L2516" s="79"/>
    </row>
    <row r="2517" spans="2:12">
      <c r="B2517" s="79"/>
      <c r="C2517" s="79"/>
      <c r="D2517" s="79"/>
      <c r="E2517" s="79"/>
      <c r="F2517" s="79"/>
      <c r="G2517" s="79"/>
      <c r="H2517" s="79"/>
      <c r="I2517" s="79"/>
      <c r="J2517" s="79"/>
      <c r="K2517" s="79"/>
      <c r="L2517" s="79"/>
    </row>
    <row r="2518" spans="2:12">
      <c r="B2518" s="79"/>
      <c r="C2518" s="79"/>
      <c r="D2518" s="79"/>
      <c r="E2518" s="79"/>
      <c r="F2518" s="79"/>
      <c r="G2518" s="79"/>
      <c r="H2518" s="79"/>
      <c r="I2518" s="79"/>
      <c r="J2518" s="79"/>
      <c r="K2518" s="79"/>
      <c r="L2518" s="79"/>
    </row>
    <row r="2519" spans="2:12">
      <c r="B2519" s="79"/>
      <c r="C2519" s="79"/>
      <c r="D2519" s="79"/>
      <c r="E2519" s="79"/>
      <c r="F2519" s="79"/>
      <c r="G2519" s="79"/>
      <c r="H2519" s="79"/>
      <c r="I2519" s="79"/>
      <c r="J2519" s="79"/>
      <c r="K2519" s="79"/>
      <c r="L2519" s="79"/>
    </row>
    <row r="2520" spans="2:12">
      <c r="B2520" s="79"/>
      <c r="C2520" s="79"/>
      <c r="D2520" s="79"/>
      <c r="E2520" s="79"/>
      <c r="F2520" s="79"/>
      <c r="G2520" s="79"/>
      <c r="H2520" s="79"/>
      <c r="I2520" s="79"/>
      <c r="J2520" s="79"/>
      <c r="K2520" s="79"/>
      <c r="L2520" s="79"/>
    </row>
    <row r="2521" spans="2:12">
      <c r="B2521" s="79"/>
      <c r="C2521" s="79"/>
      <c r="D2521" s="79"/>
      <c r="E2521" s="79"/>
      <c r="F2521" s="79"/>
      <c r="G2521" s="79"/>
      <c r="H2521" s="79"/>
      <c r="I2521" s="79"/>
      <c r="J2521" s="79"/>
      <c r="K2521" s="79"/>
      <c r="L2521" s="79"/>
    </row>
    <row r="2522" spans="2:12">
      <c r="B2522" s="79"/>
      <c r="C2522" s="79"/>
      <c r="D2522" s="79"/>
      <c r="E2522" s="79"/>
      <c r="F2522" s="79"/>
      <c r="G2522" s="79"/>
      <c r="H2522" s="79"/>
      <c r="I2522" s="79"/>
      <c r="J2522" s="79"/>
      <c r="K2522" s="79"/>
      <c r="L2522" s="79"/>
    </row>
    <row r="2523" spans="2:12">
      <c r="B2523" s="79"/>
      <c r="C2523" s="79"/>
      <c r="D2523" s="79"/>
      <c r="E2523" s="79"/>
      <c r="F2523" s="79"/>
      <c r="G2523" s="79"/>
      <c r="H2523" s="79"/>
      <c r="I2523" s="79"/>
      <c r="J2523" s="79"/>
      <c r="K2523" s="79"/>
      <c r="L2523" s="79"/>
    </row>
    <row r="2524" spans="2:12">
      <c r="B2524" s="79"/>
      <c r="C2524" s="79"/>
      <c r="D2524" s="79"/>
      <c r="E2524" s="79"/>
      <c r="F2524" s="79"/>
      <c r="G2524" s="79"/>
      <c r="H2524" s="79"/>
      <c r="I2524" s="79"/>
      <c r="J2524" s="79"/>
      <c r="K2524" s="79"/>
      <c r="L2524" s="79"/>
    </row>
    <row r="2525" spans="2:12">
      <c r="B2525" s="79"/>
      <c r="C2525" s="79"/>
      <c r="D2525" s="79"/>
      <c r="E2525" s="79"/>
      <c r="F2525" s="79"/>
      <c r="G2525" s="79"/>
      <c r="H2525" s="79"/>
      <c r="I2525" s="79"/>
      <c r="J2525" s="79"/>
      <c r="K2525" s="79"/>
      <c r="L2525" s="79"/>
    </row>
    <row r="2526" spans="2:12">
      <c r="B2526" s="79"/>
      <c r="C2526" s="79"/>
      <c r="D2526" s="79"/>
      <c r="E2526" s="79"/>
      <c r="F2526" s="79"/>
      <c r="G2526" s="79"/>
      <c r="H2526" s="79"/>
      <c r="I2526" s="79"/>
      <c r="J2526" s="79"/>
      <c r="K2526" s="79"/>
      <c r="L2526" s="79"/>
    </row>
    <row r="2527" spans="2:12">
      <c r="B2527" s="79"/>
      <c r="C2527" s="79"/>
      <c r="D2527" s="79"/>
      <c r="E2527" s="79"/>
      <c r="F2527" s="79"/>
      <c r="G2527" s="79"/>
      <c r="H2527" s="79"/>
      <c r="I2527" s="79"/>
      <c r="J2527" s="79"/>
      <c r="K2527" s="79"/>
      <c r="L2527" s="79"/>
    </row>
    <row r="2528" spans="2:12">
      <c r="B2528" s="79"/>
      <c r="C2528" s="79"/>
      <c r="D2528" s="79"/>
      <c r="E2528" s="79"/>
      <c r="F2528" s="79"/>
      <c r="G2528" s="79"/>
      <c r="H2528" s="79"/>
      <c r="I2528" s="79"/>
      <c r="J2528" s="79"/>
      <c r="K2528" s="79"/>
      <c r="L2528" s="79"/>
    </row>
    <row r="2529" spans="2:12">
      <c r="B2529" s="79"/>
      <c r="C2529" s="79"/>
      <c r="D2529" s="79"/>
      <c r="E2529" s="79"/>
      <c r="F2529" s="79"/>
      <c r="G2529" s="79"/>
      <c r="H2529" s="79"/>
      <c r="I2529" s="79"/>
      <c r="J2529" s="79"/>
      <c r="K2529" s="79"/>
      <c r="L2529" s="79"/>
    </row>
    <row r="2530" spans="2:12">
      <c r="B2530" s="79"/>
      <c r="C2530" s="79"/>
      <c r="D2530" s="79"/>
      <c r="E2530" s="79"/>
      <c r="F2530" s="79"/>
      <c r="G2530" s="79"/>
      <c r="H2530" s="79"/>
      <c r="I2530" s="79"/>
      <c r="J2530" s="79"/>
      <c r="K2530" s="79"/>
      <c r="L2530" s="79"/>
    </row>
    <row r="2531" spans="2:12">
      <c r="B2531" s="79"/>
      <c r="C2531" s="79"/>
      <c r="D2531" s="79"/>
      <c r="E2531" s="79"/>
      <c r="F2531" s="79"/>
      <c r="G2531" s="79"/>
      <c r="H2531" s="79"/>
      <c r="I2531" s="79"/>
      <c r="J2531" s="79"/>
      <c r="K2531" s="79"/>
      <c r="L2531" s="79"/>
    </row>
    <row r="2532" spans="2:12">
      <c r="B2532" s="79"/>
      <c r="C2532" s="79"/>
      <c r="D2532" s="79"/>
      <c r="E2532" s="79"/>
      <c r="F2532" s="79"/>
      <c r="G2532" s="79"/>
      <c r="H2532" s="79"/>
      <c r="I2532" s="79"/>
      <c r="J2532" s="79"/>
      <c r="K2532" s="79"/>
      <c r="L2532" s="79"/>
    </row>
    <row r="2533" spans="2:12">
      <c r="B2533" s="79"/>
      <c r="C2533" s="79"/>
      <c r="D2533" s="79"/>
      <c r="E2533" s="79"/>
      <c r="F2533" s="79"/>
      <c r="G2533" s="79"/>
      <c r="H2533" s="79"/>
      <c r="I2533" s="79"/>
      <c r="J2533" s="79"/>
      <c r="K2533" s="79"/>
      <c r="L2533" s="79"/>
    </row>
    <row r="2534" spans="2:12">
      <c r="B2534" s="79"/>
      <c r="C2534" s="79"/>
      <c r="D2534" s="79"/>
      <c r="E2534" s="79"/>
      <c r="F2534" s="79"/>
      <c r="G2534" s="79"/>
      <c r="H2534" s="79"/>
      <c r="I2534" s="79"/>
      <c r="J2534" s="79"/>
      <c r="K2534" s="79"/>
      <c r="L2534" s="79"/>
    </row>
    <row r="2535" spans="2:12">
      <c r="B2535" s="79"/>
      <c r="C2535" s="79"/>
      <c r="D2535" s="79"/>
      <c r="E2535" s="79"/>
      <c r="F2535" s="79"/>
      <c r="G2535" s="79"/>
      <c r="H2535" s="79"/>
      <c r="I2535" s="79"/>
      <c r="J2535" s="79"/>
      <c r="K2535" s="79"/>
      <c r="L2535" s="79"/>
    </row>
    <row r="2536" spans="2:12">
      <c r="B2536" s="79"/>
      <c r="C2536" s="79"/>
      <c r="D2536" s="79"/>
      <c r="E2536" s="79"/>
      <c r="F2536" s="79"/>
      <c r="G2536" s="79"/>
      <c r="H2536" s="79"/>
      <c r="I2536" s="79"/>
      <c r="J2536" s="79"/>
      <c r="K2536" s="79"/>
      <c r="L2536" s="79"/>
    </row>
    <row r="2537" spans="2:12">
      <c r="B2537" s="79"/>
      <c r="C2537" s="79"/>
      <c r="D2537" s="79"/>
      <c r="E2537" s="79"/>
      <c r="F2537" s="79"/>
      <c r="G2537" s="79"/>
      <c r="H2537" s="79"/>
      <c r="I2537" s="79"/>
      <c r="J2537" s="79"/>
      <c r="K2537" s="79"/>
      <c r="L2537" s="79"/>
    </row>
    <row r="2538" spans="2:12">
      <c r="B2538" s="79"/>
      <c r="C2538" s="79"/>
      <c r="D2538" s="79"/>
      <c r="E2538" s="79"/>
      <c r="F2538" s="79"/>
      <c r="G2538" s="79"/>
      <c r="H2538" s="79"/>
      <c r="I2538" s="79"/>
      <c r="J2538" s="79"/>
      <c r="K2538" s="79"/>
      <c r="L2538" s="79"/>
    </row>
    <row r="2539" spans="2:12">
      <c r="B2539" s="79"/>
      <c r="C2539" s="79"/>
      <c r="D2539" s="79"/>
      <c r="E2539" s="79"/>
      <c r="F2539" s="79"/>
      <c r="G2539" s="79"/>
      <c r="H2539" s="79"/>
      <c r="I2539" s="79"/>
      <c r="J2539" s="79"/>
      <c r="K2539" s="79"/>
      <c r="L2539" s="79"/>
    </row>
    <row r="2540" spans="2:12">
      <c r="B2540" s="79"/>
      <c r="C2540" s="79"/>
      <c r="D2540" s="79"/>
      <c r="E2540" s="79"/>
      <c r="F2540" s="79"/>
      <c r="G2540" s="79"/>
      <c r="H2540" s="79"/>
      <c r="I2540" s="79"/>
      <c r="J2540" s="79"/>
      <c r="K2540" s="79"/>
      <c r="L2540" s="79"/>
    </row>
    <row r="2541" spans="2:12">
      <c r="B2541" s="79"/>
      <c r="C2541" s="79"/>
      <c r="D2541" s="79"/>
      <c r="E2541" s="79"/>
      <c r="F2541" s="79"/>
      <c r="G2541" s="79"/>
      <c r="H2541" s="79"/>
      <c r="I2541" s="79"/>
      <c r="J2541" s="79"/>
      <c r="K2541" s="79"/>
      <c r="L2541" s="79"/>
    </row>
    <row r="2542" spans="2:12">
      <c r="B2542" s="79"/>
      <c r="C2542" s="79"/>
      <c r="D2542" s="79"/>
      <c r="E2542" s="79"/>
      <c r="F2542" s="79"/>
      <c r="G2542" s="79"/>
      <c r="H2542" s="79"/>
      <c r="I2542" s="79"/>
      <c r="J2542" s="79"/>
      <c r="K2542" s="79"/>
      <c r="L2542" s="79"/>
    </row>
    <row r="2543" spans="2:12">
      <c r="B2543" s="79"/>
      <c r="C2543" s="79"/>
      <c r="D2543" s="79"/>
      <c r="E2543" s="79"/>
      <c r="F2543" s="79"/>
      <c r="G2543" s="79"/>
      <c r="H2543" s="79"/>
      <c r="I2543" s="79"/>
      <c r="J2543" s="79"/>
      <c r="K2543" s="79"/>
      <c r="L2543" s="79"/>
    </row>
    <row r="2544" spans="2:12">
      <c r="B2544" s="79"/>
      <c r="C2544" s="79"/>
      <c r="D2544" s="79"/>
      <c r="E2544" s="79"/>
      <c r="F2544" s="79"/>
      <c r="G2544" s="79"/>
      <c r="H2544" s="79"/>
      <c r="I2544" s="79"/>
      <c r="J2544" s="79"/>
      <c r="K2544" s="79"/>
      <c r="L2544" s="79"/>
    </row>
    <row r="2545" spans="2:12">
      <c r="B2545" s="79"/>
      <c r="C2545" s="79"/>
      <c r="D2545" s="79"/>
      <c r="E2545" s="79"/>
      <c r="F2545" s="79"/>
      <c r="G2545" s="79"/>
      <c r="H2545" s="79"/>
      <c r="I2545" s="79"/>
      <c r="J2545" s="79"/>
      <c r="K2545" s="79"/>
      <c r="L2545" s="79"/>
    </row>
    <row r="2546" spans="2:12">
      <c r="B2546" s="79"/>
      <c r="C2546" s="79"/>
      <c r="D2546" s="79"/>
      <c r="E2546" s="79"/>
      <c r="F2546" s="79"/>
      <c r="G2546" s="79"/>
      <c r="H2546" s="79"/>
      <c r="I2546" s="79"/>
      <c r="J2546" s="79"/>
      <c r="K2546" s="79"/>
      <c r="L2546" s="79"/>
    </row>
    <row r="2547" spans="2:12">
      <c r="B2547" s="79"/>
      <c r="C2547" s="79"/>
      <c r="D2547" s="79"/>
      <c r="E2547" s="79"/>
      <c r="F2547" s="79"/>
      <c r="G2547" s="79"/>
      <c r="H2547" s="79"/>
      <c r="I2547" s="79"/>
      <c r="J2547" s="79"/>
      <c r="K2547" s="79"/>
      <c r="L2547" s="79"/>
    </row>
    <row r="2548" spans="2:12">
      <c r="B2548" s="79"/>
      <c r="C2548" s="79"/>
      <c r="D2548" s="79"/>
      <c r="E2548" s="79"/>
      <c r="F2548" s="79"/>
      <c r="G2548" s="79"/>
      <c r="H2548" s="79"/>
      <c r="I2548" s="79"/>
      <c r="J2548" s="79"/>
      <c r="K2548" s="79"/>
      <c r="L2548" s="79"/>
    </row>
    <row r="2549" spans="2:12">
      <c r="B2549" s="79"/>
      <c r="C2549" s="79"/>
      <c r="D2549" s="79"/>
      <c r="E2549" s="79"/>
      <c r="F2549" s="79"/>
      <c r="G2549" s="79"/>
      <c r="H2549" s="79"/>
      <c r="I2549" s="79"/>
      <c r="J2549" s="79"/>
      <c r="K2549" s="79"/>
      <c r="L2549" s="79"/>
    </row>
    <row r="2550" spans="2:12">
      <c r="B2550" s="79"/>
      <c r="C2550" s="79"/>
      <c r="D2550" s="79"/>
      <c r="E2550" s="79"/>
      <c r="F2550" s="79"/>
      <c r="G2550" s="79"/>
      <c r="H2550" s="79"/>
      <c r="I2550" s="79"/>
      <c r="J2550" s="79"/>
      <c r="K2550" s="79"/>
      <c r="L2550" s="79"/>
    </row>
    <row r="2551" spans="2:12">
      <c r="B2551" s="79"/>
      <c r="C2551" s="79"/>
      <c r="D2551" s="79"/>
      <c r="E2551" s="79"/>
      <c r="F2551" s="79"/>
      <c r="G2551" s="79"/>
      <c r="H2551" s="79"/>
      <c r="I2551" s="79"/>
      <c r="J2551" s="79"/>
      <c r="K2551" s="79"/>
      <c r="L2551" s="79"/>
    </row>
    <row r="2552" spans="2:12">
      <c r="B2552" s="79"/>
      <c r="C2552" s="79"/>
      <c r="D2552" s="79"/>
      <c r="E2552" s="79"/>
      <c r="F2552" s="79"/>
      <c r="G2552" s="79"/>
      <c r="H2552" s="79"/>
      <c r="I2552" s="79"/>
      <c r="J2552" s="79"/>
      <c r="K2552" s="79"/>
      <c r="L2552" s="79"/>
    </row>
    <row r="2553" spans="2:12">
      <c r="B2553" s="79"/>
      <c r="C2553" s="79"/>
      <c r="D2553" s="79"/>
      <c r="E2553" s="79"/>
      <c r="F2553" s="79"/>
      <c r="G2553" s="79"/>
      <c r="H2553" s="79"/>
      <c r="I2553" s="79"/>
      <c r="J2553" s="79"/>
      <c r="K2553" s="79"/>
      <c r="L2553" s="79"/>
    </row>
    <row r="2554" spans="2:12">
      <c r="B2554" s="79"/>
      <c r="C2554" s="79"/>
      <c r="D2554" s="79"/>
      <c r="E2554" s="79"/>
      <c r="F2554" s="79"/>
      <c r="G2554" s="79"/>
      <c r="H2554" s="79"/>
      <c r="I2554" s="79"/>
      <c r="J2554" s="79"/>
      <c r="K2554" s="79"/>
      <c r="L2554" s="79"/>
    </row>
    <row r="2555" spans="2:12">
      <c r="B2555" s="79"/>
      <c r="C2555" s="79"/>
      <c r="D2555" s="79"/>
      <c r="E2555" s="79"/>
      <c r="F2555" s="79"/>
      <c r="G2555" s="79"/>
      <c r="H2555" s="79"/>
      <c r="I2555" s="79"/>
      <c r="J2555" s="79"/>
      <c r="K2555" s="79"/>
      <c r="L2555" s="79"/>
    </row>
    <row r="2556" spans="2:12">
      <c r="B2556" s="79"/>
      <c r="C2556" s="79"/>
      <c r="D2556" s="79"/>
      <c r="E2556" s="79"/>
      <c r="F2556" s="79"/>
      <c r="G2556" s="79"/>
      <c r="H2556" s="79"/>
      <c r="I2556" s="79"/>
      <c r="J2556" s="79"/>
      <c r="K2556" s="79"/>
      <c r="L2556" s="79"/>
    </row>
    <row r="2557" spans="2:12">
      <c r="B2557" s="79"/>
      <c r="C2557" s="79"/>
      <c r="D2557" s="79"/>
      <c r="E2557" s="79"/>
      <c r="F2557" s="79"/>
      <c r="G2557" s="79"/>
      <c r="H2557" s="79"/>
      <c r="I2557" s="79"/>
      <c r="J2557" s="79"/>
      <c r="K2557" s="79"/>
      <c r="L2557" s="79"/>
    </row>
    <row r="2558" spans="2:12">
      <c r="B2558" s="79"/>
      <c r="C2558" s="79"/>
      <c r="D2558" s="79"/>
      <c r="E2558" s="79"/>
      <c r="F2558" s="79"/>
      <c r="G2558" s="79"/>
      <c r="H2558" s="79"/>
      <c r="I2558" s="79"/>
      <c r="J2558" s="79"/>
      <c r="K2558" s="79"/>
      <c r="L2558" s="79"/>
    </row>
    <row r="2559" spans="2:12">
      <c r="B2559" s="79"/>
      <c r="C2559" s="79"/>
      <c r="D2559" s="79"/>
      <c r="E2559" s="79"/>
      <c r="F2559" s="79"/>
      <c r="G2559" s="79"/>
      <c r="H2559" s="79"/>
      <c r="I2559" s="79"/>
      <c r="J2559" s="79"/>
      <c r="K2559" s="79"/>
      <c r="L2559" s="79"/>
    </row>
    <row r="2560" spans="2:12">
      <c r="B2560" s="79"/>
      <c r="C2560" s="79"/>
      <c r="D2560" s="79"/>
      <c r="E2560" s="79"/>
      <c r="F2560" s="79"/>
      <c r="G2560" s="79"/>
      <c r="H2560" s="79"/>
      <c r="I2560" s="79"/>
      <c r="J2560" s="79"/>
      <c r="K2560" s="79"/>
      <c r="L2560" s="79"/>
    </row>
    <row r="2561" spans="2:12">
      <c r="B2561" s="79"/>
      <c r="C2561" s="79"/>
      <c r="D2561" s="79"/>
      <c r="E2561" s="79"/>
      <c r="F2561" s="79"/>
      <c r="G2561" s="79"/>
      <c r="H2561" s="79"/>
      <c r="I2561" s="79"/>
      <c r="J2561" s="79"/>
      <c r="K2561" s="79"/>
      <c r="L2561" s="79"/>
    </row>
    <row r="2562" spans="2:12">
      <c r="B2562" s="79"/>
      <c r="C2562" s="79"/>
      <c r="D2562" s="79"/>
      <c r="E2562" s="79"/>
      <c r="F2562" s="79"/>
      <c r="G2562" s="79"/>
      <c r="H2562" s="79"/>
      <c r="I2562" s="79"/>
      <c r="J2562" s="79"/>
      <c r="K2562" s="79"/>
      <c r="L2562" s="79"/>
    </row>
    <row r="2563" spans="2:12">
      <c r="B2563" s="79"/>
      <c r="C2563" s="79"/>
      <c r="D2563" s="79"/>
      <c r="E2563" s="79"/>
      <c r="F2563" s="79"/>
      <c r="G2563" s="79"/>
      <c r="H2563" s="79"/>
      <c r="I2563" s="79"/>
      <c r="J2563" s="79"/>
      <c r="K2563" s="79"/>
      <c r="L2563" s="79"/>
    </row>
    <row r="2564" spans="2:12">
      <c r="B2564" s="79"/>
      <c r="C2564" s="79"/>
      <c r="D2564" s="79"/>
      <c r="E2564" s="79"/>
      <c r="F2564" s="79"/>
      <c r="G2564" s="79"/>
      <c r="H2564" s="79"/>
      <c r="I2564" s="79"/>
      <c r="J2564" s="79"/>
      <c r="K2564" s="79"/>
      <c r="L2564" s="79"/>
    </row>
    <row r="2565" spans="2:12">
      <c r="B2565" s="79"/>
      <c r="C2565" s="79"/>
      <c r="D2565" s="79"/>
      <c r="E2565" s="79"/>
      <c r="F2565" s="79"/>
      <c r="G2565" s="79"/>
      <c r="H2565" s="79"/>
      <c r="I2565" s="79"/>
      <c r="J2565" s="79"/>
      <c r="K2565" s="79"/>
      <c r="L2565" s="79"/>
    </row>
    <row r="2566" spans="2:12">
      <c r="B2566" s="79"/>
      <c r="C2566" s="79"/>
      <c r="D2566" s="79"/>
      <c r="E2566" s="79"/>
      <c r="F2566" s="79"/>
      <c r="G2566" s="79"/>
      <c r="H2566" s="79"/>
      <c r="I2566" s="79"/>
      <c r="J2566" s="79"/>
      <c r="K2566" s="79"/>
      <c r="L2566" s="79"/>
    </row>
    <row r="2567" spans="2:12">
      <c r="B2567" s="79"/>
      <c r="C2567" s="79"/>
      <c r="D2567" s="79"/>
      <c r="E2567" s="79"/>
      <c r="F2567" s="79"/>
      <c r="G2567" s="79"/>
      <c r="H2567" s="79"/>
      <c r="I2567" s="79"/>
      <c r="J2567" s="79"/>
      <c r="K2567" s="79"/>
      <c r="L2567" s="79"/>
    </row>
    <row r="2568" spans="2:12">
      <c r="B2568" s="79"/>
      <c r="C2568" s="79"/>
      <c r="D2568" s="79"/>
      <c r="E2568" s="79"/>
      <c r="F2568" s="79"/>
      <c r="G2568" s="79"/>
      <c r="H2568" s="79"/>
      <c r="I2568" s="79"/>
      <c r="J2568" s="79"/>
      <c r="K2568" s="79"/>
      <c r="L2568" s="79"/>
    </row>
    <row r="2569" spans="2:12">
      <c r="B2569" s="79"/>
      <c r="C2569" s="79"/>
      <c r="D2569" s="79"/>
      <c r="E2569" s="79"/>
      <c r="F2569" s="79"/>
      <c r="G2569" s="79"/>
      <c r="H2569" s="79"/>
      <c r="I2569" s="79"/>
      <c r="J2569" s="79"/>
      <c r="K2569" s="79"/>
      <c r="L2569" s="79"/>
    </row>
    <row r="2570" spans="2:12">
      <c r="B2570" s="79"/>
      <c r="C2570" s="79"/>
      <c r="D2570" s="79"/>
      <c r="E2570" s="79"/>
      <c r="F2570" s="79"/>
      <c r="G2570" s="79"/>
      <c r="H2570" s="79"/>
      <c r="I2570" s="79"/>
      <c r="J2570" s="79"/>
      <c r="K2570" s="79"/>
      <c r="L2570" s="79"/>
    </row>
    <row r="2571" spans="2:12">
      <c r="B2571" s="79"/>
      <c r="C2571" s="79"/>
      <c r="D2571" s="79"/>
      <c r="E2571" s="79"/>
      <c r="F2571" s="79"/>
      <c r="G2571" s="79"/>
      <c r="H2571" s="79"/>
      <c r="I2571" s="79"/>
      <c r="J2571" s="79"/>
      <c r="K2571" s="79"/>
      <c r="L2571" s="79"/>
    </row>
    <row r="2572" spans="2:12">
      <c r="B2572" s="79"/>
      <c r="C2572" s="79"/>
      <c r="D2572" s="79"/>
      <c r="E2572" s="79"/>
      <c r="F2572" s="79"/>
      <c r="G2572" s="79"/>
      <c r="H2572" s="79"/>
      <c r="I2572" s="79"/>
      <c r="J2572" s="79"/>
      <c r="K2572" s="79"/>
      <c r="L2572" s="79"/>
    </row>
    <row r="2573" spans="2:12">
      <c r="B2573" s="79"/>
      <c r="C2573" s="79"/>
      <c r="D2573" s="79"/>
      <c r="E2573" s="79"/>
      <c r="F2573" s="79"/>
      <c r="G2573" s="79"/>
      <c r="H2573" s="79"/>
      <c r="I2573" s="79"/>
      <c r="J2573" s="79"/>
      <c r="K2573" s="79"/>
      <c r="L2573" s="79"/>
    </row>
    <row r="2574" spans="2:12">
      <c r="B2574" s="79"/>
      <c r="C2574" s="79"/>
      <c r="D2574" s="79"/>
      <c r="E2574" s="79"/>
      <c r="F2574" s="79"/>
      <c r="G2574" s="79"/>
      <c r="H2574" s="79"/>
      <c r="I2574" s="79"/>
      <c r="J2574" s="79"/>
      <c r="K2574" s="79"/>
      <c r="L2574" s="79"/>
    </row>
    <row r="2575" spans="2:12">
      <c r="B2575" s="79"/>
      <c r="C2575" s="79"/>
      <c r="D2575" s="79"/>
      <c r="E2575" s="79"/>
      <c r="F2575" s="79"/>
      <c r="G2575" s="79"/>
      <c r="H2575" s="79"/>
      <c r="I2575" s="79"/>
      <c r="J2575" s="79"/>
      <c r="K2575" s="79"/>
      <c r="L2575" s="79"/>
    </row>
    <row r="2576" spans="2:12">
      <c r="B2576" s="79"/>
      <c r="C2576" s="79"/>
      <c r="D2576" s="79"/>
      <c r="E2576" s="79"/>
      <c r="F2576" s="79"/>
      <c r="G2576" s="79"/>
      <c r="H2576" s="79"/>
      <c r="I2576" s="79"/>
      <c r="J2576" s="79"/>
      <c r="K2576" s="79"/>
      <c r="L2576" s="79"/>
    </row>
    <row r="2577" spans="2:12">
      <c r="B2577" s="79"/>
      <c r="C2577" s="79"/>
      <c r="D2577" s="79"/>
      <c r="E2577" s="79"/>
      <c r="F2577" s="79"/>
      <c r="G2577" s="79"/>
      <c r="H2577" s="79"/>
      <c r="I2577" s="79"/>
      <c r="J2577" s="79"/>
      <c r="K2577" s="79"/>
      <c r="L2577" s="79"/>
    </row>
    <row r="2578" spans="2:12">
      <c r="B2578" s="79"/>
      <c r="C2578" s="79"/>
      <c r="D2578" s="79"/>
      <c r="E2578" s="79"/>
      <c r="F2578" s="79"/>
      <c r="G2578" s="79"/>
      <c r="H2578" s="79"/>
      <c r="I2578" s="79"/>
      <c r="J2578" s="79"/>
      <c r="K2578" s="79"/>
      <c r="L2578" s="79"/>
    </row>
    <row r="2579" spans="2:12">
      <c r="B2579" s="79"/>
      <c r="C2579" s="79"/>
      <c r="D2579" s="79"/>
      <c r="E2579" s="79"/>
      <c r="F2579" s="79"/>
      <c r="G2579" s="79"/>
      <c r="H2579" s="79"/>
      <c r="I2579" s="79"/>
      <c r="J2579" s="79"/>
      <c r="K2579" s="79"/>
      <c r="L2579" s="79"/>
    </row>
    <row r="2580" spans="2:12">
      <c r="B2580" s="79"/>
      <c r="C2580" s="79"/>
      <c r="D2580" s="79"/>
      <c r="E2580" s="79"/>
      <c r="F2580" s="79"/>
      <c r="G2580" s="79"/>
      <c r="H2580" s="79"/>
      <c r="I2580" s="79"/>
      <c r="J2580" s="79"/>
      <c r="K2580" s="79"/>
      <c r="L2580" s="79"/>
    </row>
    <row r="2581" spans="2:12">
      <c r="B2581" s="79"/>
      <c r="C2581" s="79"/>
      <c r="D2581" s="79"/>
      <c r="E2581" s="79"/>
      <c r="F2581" s="79"/>
      <c r="G2581" s="79"/>
      <c r="H2581" s="79"/>
      <c r="I2581" s="79"/>
      <c r="J2581" s="79"/>
      <c r="K2581" s="79"/>
      <c r="L2581" s="79"/>
    </row>
    <row r="2582" spans="2:12">
      <c r="B2582" s="79"/>
      <c r="C2582" s="79"/>
      <c r="D2582" s="79"/>
      <c r="E2582" s="79"/>
      <c r="F2582" s="79"/>
      <c r="G2582" s="79"/>
      <c r="H2582" s="79"/>
      <c r="I2582" s="79"/>
      <c r="J2582" s="79"/>
      <c r="K2582" s="79"/>
      <c r="L2582" s="79"/>
    </row>
    <row r="2583" spans="2:12">
      <c r="B2583" s="79"/>
      <c r="C2583" s="79"/>
      <c r="D2583" s="79"/>
      <c r="E2583" s="79"/>
      <c r="F2583" s="79"/>
      <c r="G2583" s="79"/>
      <c r="H2583" s="79"/>
      <c r="I2583" s="79"/>
      <c r="J2583" s="79"/>
      <c r="K2583" s="79"/>
      <c r="L2583" s="79"/>
    </row>
    <row r="2584" spans="2:12">
      <c r="B2584" s="79"/>
      <c r="C2584" s="79"/>
      <c r="D2584" s="79"/>
      <c r="E2584" s="79"/>
      <c r="F2584" s="79"/>
      <c r="G2584" s="79"/>
      <c r="H2584" s="79"/>
      <c r="I2584" s="79"/>
      <c r="J2584" s="79"/>
      <c r="K2584" s="79"/>
      <c r="L2584" s="79"/>
    </row>
    <row r="2585" spans="2:12">
      <c r="B2585" s="79"/>
      <c r="C2585" s="79"/>
      <c r="D2585" s="79"/>
      <c r="E2585" s="79"/>
      <c r="F2585" s="79"/>
      <c r="G2585" s="79"/>
      <c r="H2585" s="79"/>
      <c r="I2585" s="79"/>
      <c r="J2585" s="79"/>
      <c r="K2585" s="79"/>
      <c r="L2585" s="79"/>
    </row>
    <row r="2586" spans="2:12">
      <c r="B2586" s="79"/>
      <c r="C2586" s="79"/>
      <c r="D2586" s="79"/>
      <c r="E2586" s="79"/>
      <c r="F2586" s="79"/>
      <c r="G2586" s="79"/>
      <c r="H2586" s="79"/>
      <c r="I2586" s="79"/>
      <c r="J2586" s="79"/>
      <c r="K2586" s="79"/>
      <c r="L2586" s="79"/>
    </row>
    <row r="2587" spans="2:12">
      <c r="B2587" s="79"/>
      <c r="C2587" s="79"/>
      <c r="D2587" s="79"/>
      <c r="E2587" s="79"/>
      <c r="F2587" s="79"/>
      <c r="G2587" s="79"/>
      <c r="H2587" s="79"/>
      <c r="I2587" s="79"/>
      <c r="J2587" s="79"/>
      <c r="K2587" s="79"/>
      <c r="L2587" s="79"/>
    </row>
    <row r="2588" spans="2:12">
      <c r="B2588" s="79"/>
      <c r="C2588" s="79"/>
      <c r="D2588" s="79"/>
      <c r="E2588" s="79"/>
      <c r="F2588" s="79"/>
      <c r="G2588" s="79"/>
      <c r="H2588" s="79"/>
      <c r="I2588" s="79"/>
      <c r="J2588" s="79"/>
      <c r="K2588" s="79"/>
      <c r="L2588" s="79"/>
    </row>
    <row r="2589" spans="2:12">
      <c r="B2589" s="79"/>
      <c r="C2589" s="79"/>
      <c r="D2589" s="79"/>
      <c r="E2589" s="79"/>
      <c r="F2589" s="79"/>
      <c r="G2589" s="79"/>
      <c r="H2589" s="79"/>
      <c r="I2589" s="79"/>
      <c r="J2589" s="79"/>
      <c r="K2589" s="79"/>
      <c r="L2589" s="79"/>
    </row>
    <row r="2590" spans="2:12">
      <c r="B2590" s="79"/>
      <c r="C2590" s="79"/>
      <c r="D2590" s="79"/>
      <c r="E2590" s="79"/>
      <c r="F2590" s="79"/>
      <c r="G2590" s="79"/>
      <c r="H2590" s="79"/>
      <c r="I2590" s="79"/>
      <c r="J2590" s="79"/>
      <c r="K2590" s="79"/>
      <c r="L2590" s="79"/>
    </row>
    <row r="2591" spans="2:12">
      <c r="B2591" s="79"/>
      <c r="C2591" s="79"/>
      <c r="D2591" s="79"/>
      <c r="E2591" s="79"/>
      <c r="F2591" s="79"/>
      <c r="G2591" s="79"/>
      <c r="H2591" s="79"/>
      <c r="I2591" s="79"/>
      <c r="J2591" s="79"/>
      <c r="K2591" s="79"/>
      <c r="L2591" s="79"/>
    </row>
    <row r="2592" spans="2:12">
      <c r="B2592" s="79"/>
      <c r="C2592" s="79"/>
      <c r="D2592" s="79"/>
      <c r="E2592" s="79"/>
      <c r="F2592" s="79"/>
      <c r="G2592" s="79"/>
      <c r="H2592" s="79"/>
      <c r="I2592" s="79"/>
      <c r="J2592" s="79"/>
      <c r="K2592" s="79"/>
      <c r="L2592" s="79"/>
    </row>
    <row r="2593" spans="2:12">
      <c r="B2593" s="79"/>
      <c r="C2593" s="79"/>
      <c r="D2593" s="79"/>
      <c r="E2593" s="79"/>
      <c r="F2593" s="79"/>
      <c r="G2593" s="79"/>
      <c r="H2593" s="79"/>
      <c r="I2593" s="79"/>
      <c r="J2593" s="79"/>
      <c r="K2593" s="79"/>
      <c r="L2593" s="79"/>
    </row>
    <row r="2594" spans="2:12">
      <c r="B2594" s="79"/>
      <c r="C2594" s="79"/>
      <c r="D2594" s="79"/>
      <c r="E2594" s="79"/>
      <c r="F2594" s="79"/>
      <c r="G2594" s="79"/>
      <c r="H2594" s="79"/>
      <c r="I2594" s="79"/>
      <c r="J2594" s="79"/>
      <c r="K2594" s="79"/>
      <c r="L2594" s="79"/>
    </row>
    <row r="2595" spans="2:12">
      <c r="B2595" s="79"/>
      <c r="C2595" s="79"/>
      <c r="D2595" s="79"/>
      <c r="E2595" s="79"/>
      <c r="F2595" s="79"/>
      <c r="G2595" s="79"/>
      <c r="H2595" s="79"/>
      <c r="I2595" s="79"/>
      <c r="J2595" s="79"/>
      <c r="K2595" s="79"/>
      <c r="L2595" s="79"/>
    </row>
    <row r="2596" spans="2:12">
      <c r="B2596" s="79"/>
      <c r="C2596" s="79"/>
      <c r="D2596" s="79"/>
      <c r="E2596" s="79"/>
      <c r="F2596" s="79"/>
      <c r="G2596" s="79"/>
      <c r="H2596" s="79"/>
      <c r="I2596" s="79"/>
      <c r="J2596" s="79"/>
      <c r="K2596" s="79"/>
      <c r="L2596" s="79"/>
    </row>
    <row r="2597" spans="2:12">
      <c r="B2597" s="79"/>
      <c r="C2597" s="79"/>
      <c r="D2597" s="79"/>
      <c r="E2597" s="79"/>
      <c r="F2597" s="79"/>
      <c r="G2597" s="79"/>
      <c r="H2597" s="79"/>
      <c r="I2597" s="79"/>
      <c r="J2597" s="79"/>
      <c r="K2597" s="79"/>
      <c r="L2597" s="79"/>
    </row>
    <row r="2598" spans="2:12">
      <c r="B2598" s="79"/>
      <c r="C2598" s="79"/>
      <c r="D2598" s="79"/>
      <c r="E2598" s="79"/>
      <c r="F2598" s="79"/>
      <c r="G2598" s="79"/>
      <c r="H2598" s="79"/>
      <c r="I2598" s="79"/>
      <c r="J2598" s="79"/>
      <c r="K2598" s="79"/>
      <c r="L2598" s="79"/>
    </row>
    <row r="2599" spans="2:12">
      <c r="B2599" s="79"/>
      <c r="C2599" s="79"/>
      <c r="D2599" s="79"/>
      <c r="E2599" s="79"/>
      <c r="F2599" s="79"/>
      <c r="G2599" s="79"/>
      <c r="H2599" s="79"/>
      <c r="I2599" s="79"/>
      <c r="J2599" s="79"/>
      <c r="K2599" s="79"/>
      <c r="L2599" s="79"/>
    </row>
    <row r="2600" spans="2:12">
      <c r="B2600" s="79"/>
      <c r="C2600" s="79"/>
      <c r="D2600" s="79"/>
      <c r="E2600" s="79"/>
      <c r="F2600" s="79"/>
      <c r="G2600" s="79"/>
      <c r="H2600" s="79"/>
      <c r="I2600" s="79"/>
      <c r="J2600" s="79"/>
      <c r="K2600" s="79"/>
      <c r="L2600" s="79"/>
    </row>
    <row r="2601" spans="2:12">
      <c r="B2601" s="79"/>
      <c r="C2601" s="79"/>
      <c r="D2601" s="79"/>
      <c r="E2601" s="79"/>
      <c r="F2601" s="79"/>
      <c r="G2601" s="79"/>
      <c r="H2601" s="79"/>
      <c r="I2601" s="79"/>
      <c r="J2601" s="79"/>
      <c r="K2601" s="79"/>
      <c r="L2601" s="79"/>
    </row>
    <row r="2602" spans="2:12">
      <c r="B2602" s="79"/>
      <c r="C2602" s="79"/>
      <c r="D2602" s="79"/>
      <c r="E2602" s="79"/>
      <c r="F2602" s="79"/>
      <c r="G2602" s="79"/>
      <c r="H2602" s="79"/>
      <c r="I2602" s="79"/>
      <c r="J2602" s="79"/>
      <c r="K2602" s="79"/>
      <c r="L2602" s="79"/>
    </row>
    <row r="2603" spans="2:12">
      <c r="B2603" s="79"/>
      <c r="C2603" s="79"/>
      <c r="D2603" s="79"/>
      <c r="E2603" s="79"/>
      <c r="F2603" s="79"/>
      <c r="G2603" s="79"/>
      <c r="H2603" s="79"/>
      <c r="I2603" s="79"/>
      <c r="J2603" s="79"/>
      <c r="K2603" s="79"/>
      <c r="L2603" s="79"/>
    </row>
    <row r="2604" spans="2:12">
      <c r="B2604" s="79"/>
      <c r="C2604" s="79"/>
      <c r="D2604" s="79"/>
      <c r="E2604" s="79"/>
      <c r="F2604" s="79"/>
      <c r="G2604" s="79"/>
      <c r="H2604" s="79"/>
      <c r="I2604" s="79"/>
      <c r="J2604" s="79"/>
      <c r="K2604" s="79"/>
      <c r="L2604" s="79"/>
    </row>
    <row r="2605" spans="2:12">
      <c r="B2605" s="79"/>
      <c r="C2605" s="79"/>
      <c r="D2605" s="79"/>
      <c r="E2605" s="79"/>
      <c r="F2605" s="79"/>
      <c r="G2605" s="79"/>
      <c r="H2605" s="79"/>
      <c r="I2605" s="79"/>
      <c r="J2605" s="79"/>
      <c r="K2605" s="79"/>
      <c r="L2605" s="79"/>
    </row>
    <row r="2606" spans="2:12">
      <c r="B2606" s="79"/>
      <c r="C2606" s="79"/>
      <c r="D2606" s="79"/>
      <c r="E2606" s="79"/>
      <c r="F2606" s="79"/>
      <c r="G2606" s="79"/>
      <c r="H2606" s="79"/>
      <c r="I2606" s="79"/>
      <c r="J2606" s="79"/>
      <c r="K2606" s="79"/>
      <c r="L2606" s="79"/>
    </row>
    <row r="2607" spans="2:12">
      <c r="B2607" s="79"/>
      <c r="C2607" s="79"/>
      <c r="D2607" s="79"/>
      <c r="E2607" s="79"/>
      <c r="F2607" s="79"/>
      <c r="G2607" s="79"/>
      <c r="H2607" s="79"/>
      <c r="I2607" s="79"/>
      <c r="J2607" s="79"/>
      <c r="K2607" s="79"/>
      <c r="L2607" s="79"/>
    </row>
    <row r="2608" spans="2:12">
      <c r="B2608" s="79"/>
      <c r="C2608" s="79"/>
      <c r="D2608" s="79"/>
      <c r="E2608" s="79"/>
      <c r="F2608" s="79"/>
      <c r="G2608" s="79"/>
      <c r="H2608" s="79"/>
      <c r="I2608" s="79"/>
      <c r="J2608" s="79"/>
      <c r="K2608" s="79"/>
      <c r="L2608" s="79"/>
    </row>
    <row r="2609" spans="2:12">
      <c r="B2609" s="79"/>
      <c r="C2609" s="79"/>
      <c r="D2609" s="79"/>
      <c r="E2609" s="79"/>
      <c r="F2609" s="79"/>
      <c r="G2609" s="79"/>
      <c r="H2609" s="79"/>
      <c r="I2609" s="79"/>
      <c r="J2609" s="79"/>
      <c r="K2609" s="79"/>
      <c r="L2609" s="79"/>
    </row>
    <row r="2610" spans="2:12">
      <c r="B2610" s="79"/>
      <c r="C2610" s="79"/>
      <c r="D2610" s="79"/>
      <c r="E2610" s="79"/>
      <c r="F2610" s="79"/>
      <c r="G2610" s="79"/>
      <c r="H2610" s="79"/>
      <c r="I2610" s="79"/>
      <c r="J2610" s="79"/>
      <c r="K2610" s="79"/>
      <c r="L2610" s="79"/>
    </row>
    <row r="2611" spans="2:12">
      <c r="B2611" s="79"/>
      <c r="C2611" s="79"/>
      <c r="D2611" s="79"/>
      <c r="E2611" s="79"/>
      <c r="F2611" s="79"/>
      <c r="G2611" s="79"/>
      <c r="H2611" s="79"/>
      <c r="I2611" s="79"/>
      <c r="J2611" s="79"/>
      <c r="K2611" s="79"/>
      <c r="L2611" s="79"/>
    </row>
    <row r="2612" spans="2:12">
      <c r="B2612" s="79"/>
      <c r="C2612" s="79"/>
      <c r="D2612" s="79"/>
      <c r="E2612" s="79"/>
      <c r="F2612" s="79"/>
      <c r="G2612" s="79"/>
      <c r="H2612" s="79"/>
      <c r="I2612" s="79"/>
      <c r="J2612" s="79"/>
      <c r="K2612" s="79"/>
      <c r="L2612" s="79"/>
    </row>
    <row r="2613" spans="2:12">
      <c r="B2613" s="79"/>
      <c r="C2613" s="79"/>
      <c r="D2613" s="79"/>
      <c r="E2613" s="79"/>
      <c r="F2613" s="79"/>
      <c r="G2613" s="79"/>
      <c r="H2613" s="79"/>
      <c r="I2613" s="79"/>
      <c r="J2613" s="79"/>
      <c r="K2613" s="79"/>
      <c r="L2613" s="79"/>
    </row>
    <row r="2614" spans="2:12">
      <c r="B2614" s="79"/>
      <c r="C2614" s="79"/>
      <c r="D2614" s="79"/>
      <c r="E2614" s="79"/>
      <c r="F2614" s="79"/>
      <c r="G2614" s="79"/>
      <c r="H2614" s="79"/>
      <c r="I2614" s="79"/>
      <c r="J2614" s="79"/>
      <c r="K2614" s="79"/>
      <c r="L2614" s="79"/>
    </row>
    <row r="2615" spans="2:12">
      <c r="B2615" s="79"/>
      <c r="C2615" s="79"/>
      <c r="D2615" s="79"/>
      <c r="E2615" s="79"/>
      <c r="F2615" s="79"/>
      <c r="G2615" s="79"/>
      <c r="H2615" s="79"/>
      <c r="I2615" s="79"/>
      <c r="J2615" s="79"/>
      <c r="K2615" s="79"/>
      <c r="L2615" s="79"/>
    </row>
    <row r="2616" spans="2:12">
      <c r="B2616" s="79"/>
      <c r="C2616" s="79"/>
      <c r="D2616" s="79"/>
      <c r="E2616" s="79"/>
      <c r="F2616" s="79"/>
      <c r="G2616" s="79"/>
      <c r="H2616" s="79"/>
      <c r="I2616" s="79"/>
      <c r="J2616" s="79"/>
      <c r="K2616" s="79"/>
      <c r="L2616" s="79"/>
    </row>
    <row r="2617" spans="2:12">
      <c r="B2617" s="79"/>
      <c r="C2617" s="79"/>
      <c r="D2617" s="79"/>
      <c r="E2617" s="79"/>
      <c r="F2617" s="79"/>
      <c r="G2617" s="79"/>
      <c r="H2617" s="79"/>
      <c r="I2617" s="79"/>
      <c r="J2617" s="79"/>
      <c r="K2617" s="79"/>
      <c r="L2617" s="79"/>
    </row>
    <row r="2618" spans="2:12">
      <c r="B2618" s="79"/>
      <c r="C2618" s="79"/>
      <c r="D2618" s="79"/>
      <c r="E2618" s="79"/>
      <c r="F2618" s="79"/>
      <c r="G2618" s="79"/>
      <c r="H2618" s="79"/>
      <c r="I2618" s="79"/>
      <c r="J2618" s="79"/>
      <c r="K2618" s="79"/>
      <c r="L2618" s="79"/>
    </row>
    <row r="2619" spans="2:12">
      <c r="B2619" s="79"/>
      <c r="C2619" s="79"/>
      <c r="D2619" s="79"/>
      <c r="E2619" s="79"/>
      <c r="F2619" s="79"/>
      <c r="G2619" s="79"/>
      <c r="H2619" s="79"/>
      <c r="I2619" s="79"/>
      <c r="J2619" s="79"/>
      <c r="K2619" s="79"/>
      <c r="L2619" s="79"/>
    </row>
    <row r="2620" spans="2:12">
      <c r="B2620" s="79"/>
      <c r="C2620" s="79"/>
      <c r="D2620" s="79"/>
      <c r="E2620" s="79"/>
      <c r="F2620" s="79"/>
      <c r="G2620" s="79"/>
      <c r="H2620" s="79"/>
      <c r="I2620" s="79"/>
      <c r="J2620" s="79"/>
      <c r="K2620" s="79"/>
      <c r="L2620" s="79"/>
    </row>
    <row r="2621" spans="2:12">
      <c r="B2621" s="79"/>
      <c r="C2621" s="79"/>
      <c r="D2621" s="79"/>
      <c r="E2621" s="79"/>
      <c r="F2621" s="79"/>
      <c r="G2621" s="79"/>
      <c r="H2621" s="79"/>
      <c r="I2621" s="79"/>
      <c r="J2621" s="79"/>
      <c r="K2621" s="79"/>
      <c r="L2621" s="79"/>
    </row>
    <row r="2622" spans="2:12">
      <c r="B2622" s="79"/>
      <c r="C2622" s="79"/>
      <c r="D2622" s="79"/>
      <c r="E2622" s="79"/>
      <c r="F2622" s="79"/>
      <c r="G2622" s="79"/>
      <c r="H2622" s="79"/>
      <c r="I2622" s="79"/>
      <c r="J2622" s="79"/>
      <c r="K2622" s="79"/>
      <c r="L2622" s="79"/>
    </row>
    <row r="2623" spans="2:12">
      <c r="B2623" s="79"/>
      <c r="C2623" s="79"/>
      <c r="D2623" s="79"/>
      <c r="E2623" s="79"/>
      <c r="F2623" s="79"/>
      <c r="G2623" s="79"/>
      <c r="H2623" s="79"/>
      <c r="I2623" s="79"/>
      <c r="J2623" s="79"/>
      <c r="K2623" s="79"/>
      <c r="L2623" s="79"/>
    </row>
    <row r="2624" spans="2:12">
      <c r="B2624" s="79"/>
      <c r="C2624" s="79"/>
      <c r="D2624" s="79"/>
      <c r="E2624" s="79"/>
      <c r="F2624" s="79"/>
      <c r="G2624" s="79"/>
      <c r="H2624" s="79"/>
      <c r="I2624" s="79"/>
      <c r="J2624" s="79"/>
      <c r="K2624" s="79"/>
      <c r="L2624" s="79"/>
    </row>
    <row r="2625" spans="2:12">
      <c r="B2625" s="79"/>
      <c r="C2625" s="79"/>
      <c r="D2625" s="79"/>
      <c r="E2625" s="79"/>
      <c r="F2625" s="79"/>
      <c r="G2625" s="79"/>
      <c r="H2625" s="79"/>
      <c r="I2625" s="79"/>
      <c r="J2625" s="79"/>
      <c r="K2625" s="79"/>
      <c r="L2625" s="79"/>
    </row>
    <row r="2626" spans="2:12">
      <c r="B2626" s="79"/>
      <c r="C2626" s="79"/>
      <c r="D2626" s="79"/>
      <c r="E2626" s="79"/>
      <c r="F2626" s="79"/>
      <c r="G2626" s="79"/>
      <c r="H2626" s="79"/>
      <c r="I2626" s="79"/>
      <c r="J2626" s="79"/>
      <c r="K2626" s="79"/>
      <c r="L2626" s="79"/>
    </row>
    <row r="2627" spans="2:12">
      <c r="B2627" s="79"/>
      <c r="C2627" s="79"/>
      <c r="D2627" s="79"/>
      <c r="E2627" s="79"/>
      <c r="F2627" s="79"/>
      <c r="G2627" s="79"/>
      <c r="H2627" s="79"/>
      <c r="I2627" s="79"/>
      <c r="J2627" s="79"/>
      <c r="K2627" s="79"/>
      <c r="L2627" s="79"/>
    </row>
    <row r="2628" spans="2:12">
      <c r="B2628" s="79"/>
      <c r="C2628" s="79"/>
      <c r="D2628" s="79"/>
      <c r="E2628" s="79"/>
      <c r="F2628" s="79"/>
      <c r="G2628" s="79"/>
      <c r="H2628" s="79"/>
      <c r="I2628" s="79"/>
      <c r="J2628" s="79"/>
      <c r="K2628" s="79"/>
      <c r="L2628" s="79"/>
    </row>
    <row r="2629" spans="2:12">
      <c r="B2629" s="79"/>
      <c r="C2629" s="79"/>
      <c r="D2629" s="79"/>
      <c r="E2629" s="79"/>
      <c r="F2629" s="79"/>
      <c r="G2629" s="79"/>
      <c r="H2629" s="79"/>
      <c r="I2629" s="79"/>
      <c r="J2629" s="79"/>
      <c r="K2629" s="79"/>
      <c r="L2629" s="79"/>
    </row>
    <row r="2630" spans="2:12">
      <c r="B2630" s="79"/>
      <c r="C2630" s="79"/>
      <c r="D2630" s="79"/>
      <c r="E2630" s="79"/>
      <c r="F2630" s="79"/>
      <c r="G2630" s="79"/>
      <c r="H2630" s="79"/>
      <c r="I2630" s="79"/>
      <c r="J2630" s="79"/>
      <c r="K2630" s="79"/>
      <c r="L2630" s="79"/>
    </row>
    <row r="2631" spans="2:12">
      <c r="B2631" s="79"/>
      <c r="C2631" s="79"/>
      <c r="D2631" s="79"/>
      <c r="E2631" s="79"/>
      <c r="F2631" s="79"/>
      <c r="G2631" s="79"/>
      <c r="H2631" s="79"/>
      <c r="I2631" s="79"/>
      <c r="J2631" s="79"/>
      <c r="K2631" s="79"/>
      <c r="L2631" s="79"/>
    </row>
    <row r="2632" spans="2:12">
      <c r="B2632" s="79"/>
      <c r="C2632" s="79"/>
      <c r="D2632" s="79"/>
      <c r="E2632" s="79"/>
      <c r="F2632" s="79"/>
      <c r="G2632" s="79"/>
      <c r="H2632" s="79"/>
      <c r="I2632" s="79"/>
      <c r="J2632" s="79"/>
      <c r="K2632" s="79"/>
      <c r="L2632" s="79"/>
    </row>
    <row r="2633" spans="2:12">
      <c r="B2633" s="79"/>
      <c r="C2633" s="79"/>
      <c r="D2633" s="79"/>
      <c r="E2633" s="79"/>
      <c r="F2633" s="79"/>
      <c r="G2633" s="79"/>
      <c r="H2633" s="79"/>
      <c r="I2633" s="79"/>
      <c r="J2633" s="79"/>
      <c r="K2633" s="79"/>
      <c r="L2633" s="79"/>
    </row>
    <row r="2634" spans="2:12">
      <c r="B2634" s="79"/>
      <c r="C2634" s="79"/>
      <c r="D2634" s="79"/>
      <c r="E2634" s="79"/>
      <c r="F2634" s="79"/>
      <c r="G2634" s="79"/>
      <c r="H2634" s="79"/>
      <c r="I2634" s="79"/>
      <c r="J2634" s="79"/>
      <c r="K2634" s="79"/>
      <c r="L2634" s="79"/>
    </row>
    <row r="2635" spans="2:12">
      <c r="B2635" s="79"/>
      <c r="C2635" s="79"/>
      <c r="D2635" s="79"/>
      <c r="E2635" s="79"/>
      <c r="F2635" s="79"/>
      <c r="G2635" s="79"/>
      <c r="H2635" s="79"/>
      <c r="I2635" s="79"/>
      <c r="J2635" s="79"/>
      <c r="K2635" s="79"/>
      <c r="L2635" s="79"/>
    </row>
    <row r="2636" spans="2:12">
      <c r="B2636" s="79"/>
      <c r="C2636" s="79"/>
      <c r="D2636" s="79"/>
      <c r="E2636" s="79"/>
      <c r="F2636" s="79"/>
      <c r="G2636" s="79"/>
      <c r="H2636" s="79"/>
      <c r="I2636" s="79"/>
      <c r="J2636" s="79"/>
      <c r="K2636" s="79"/>
      <c r="L2636" s="79"/>
    </row>
    <row r="2637" spans="2:12">
      <c r="B2637" s="79"/>
      <c r="C2637" s="79"/>
      <c r="D2637" s="79"/>
      <c r="E2637" s="79"/>
      <c r="F2637" s="79"/>
      <c r="G2637" s="79"/>
      <c r="H2637" s="79"/>
      <c r="I2637" s="79"/>
      <c r="J2637" s="79"/>
      <c r="K2637" s="79"/>
      <c r="L2637" s="79"/>
    </row>
    <row r="2638" spans="2:12">
      <c r="B2638" s="79"/>
      <c r="C2638" s="79"/>
      <c r="D2638" s="79"/>
      <c r="E2638" s="79"/>
      <c r="F2638" s="79"/>
      <c r="G2638" s="79"/>
      <c r="H2638" s="79"/>
      <c r="I2638" s="79"/>
      <c r="J2638" s="79"/>
      <c r="K2638" s="79"/>
      <c r="L2638" s="79"/>
    </row>
    <row r="2639" spans="2:12">
      <c r="B2639" s="79"/>
      <c r="C2639" s="79"/>
      <c r="D2639" s="79"/>
      <c r="E2639" s="79"/>
      <c r="F2639" s="79"/>
      <c r="G2639" s="79"/>
      <c r="H2639" s="79"/>
      <c r="I2639" s="79"/>
      <c r="J2639" s="79"/>
      <c r="K2639" s="79"/>
      <c r="L2639" s="79"/>
    </row>
    <row r="2640" spans="2:12">
      <c r="B2640" s="79"/>
      <c r="C2640" s="79"/>
      <c r="D2640" s="79"/>
      <c r="E2640" s="79"/>
      <c r="F2640" s="79"/>
      <c r="G2640" s="79"/>
      <c r="H2640" s="79"/>
      <c r="I2640" s="79"/>
      <c r="J2640" s="79"/>
      <c r="K2640" s="79"/>
      <c r="L2640" s="79"/>
    </row>
    <row r="2641" spans="2:12">
      <c r="B2641" s="79"/>
      <c r="C2641" s="79"/>
      <c r="D2641" s="79"/>
      <c r="E2641" s="79"/>
      <c r="F2641" s="79"/>
      <c r="G2641" s="79"/>
      <c r="H2641" s="79"/>
      <c r="I2641" s="79"/>
      <c r="J2641" s="79"/>
      <c r="K2641" s="79"/>
      <c r="L2641" s="79"/>
    </row>
    <row r="2642" spans="2:12">
      <c r="B2642" s="79"/>
      <c r="C2642" s="79"/>
      <c r="D2642" s="79"/>
      <c r="E2642" s="79"/>
      <c r="F2642" s="79"/>
      <c r="G2642" s="79"/>
      <c r="H2642" s="79"/>
      <c r="I2642" s="79"/>
      <c r="J2642" s="79"/>
      <c r="K2642" s="79"/>
      <c r="L2642" s="79"/>
    </row>
    <row r="2643" spans="2:12">
      <c r="B2643" s="79"/>
      <c r="C2643" s="79"/>
      <c r="D2643" s="79"/>
      <c r="E2643" s="79"/>
      <c r="F2643" s="79"/>
      <c r="G2643" s="79"/>
      <c r="H2643" s="79"/>
      <c r="I2643" s="79"/>
      <c r="J2643" s="79"/>
      <c r="K2643" s="79"/>
      <c r="L2643" s="79"/>
    </row>
    <row r="2644" spans="2:12">
      <c r="B2644" s="79"/>
      <c r="C2644" s="79"/>
      <c r="D2644" s="79"/>
      <c r="E2644" s="79"/>
      <c r="F2644" s="79"/>
      <c r="G2644" s="79"/>
      <c r="H2644" s="79"/>
      <c r="I2644" s="79"/>
      <c r="J2644" s="79"/>
      <c r="K2644" s="79"/>
      <c r="L2644" s="79"/>
    </row>
    <row r="2645" spans="2:12">
      <c r="B2645" s="79"/>
      <c r="C2645" s="79"/>
      <c r="D2645" s="79"/>
      <c r="E2645" s="79"/>
      <c r="F2645" s="79"/>
      <c r="G2645" s="79"/>
      <c r="H2645" s="79"/>
      <c r="I2645" s="79"/>
      <c r="J2645" s="79"/>
      <c r="K2645" s="79"/>
      <c r="L2645" s="79"/>
    </row>
    <row r="2646" spans="2:12">
      <c r="B2646" s="79"/>
      <c r="C2646" s="79"/>
      <c r="D2646" s="79"/>
      <c r="E2646" s="79"/>
      <c r="F2646" s="79"/>
      <c r="G2646" s="79"/>
      <c r="H2646" s="79"/>
      <c r="I2646" s="79"/>
      <c r="J2646" s="79"/>
      <c r="K2646" s="79"/>
      <c r="L2646" s="79"/>
    </row>
    <row r="2647" spans="2:12">
      <c r="B2647" s="79"/>
      <c r="C2647" s="79"/>
      <c r="D2647" s="79"/>
      <c r="E2647" s="79"/>
      <c r="F2647" s="79"/>
      <c r="G2647" s="79"/>
      <c r="H2647" s="79"/>
      <c r="I2647" s="79"/>
      <c r="J2647" s="79"/>
      <c r="K2647" s="79"/>
      <c r="L2647" s="79"/>
    </row>
    <row r="2648" spans="2:12">
      <c r="B2648" s="79"/>
      <c r="C2648" s="79"/>
      <c r="D2648" s="79"/>
      <c r="E2648" s="79"/>
      <c r="F2648" s="79"/>
      <c r="G2648" s="79"/>
      <c r="H2648" s="79"/>
      <c r="I2648" s="79"/>
      <c r="J2648" s="79"/>
      <c r="K2648" s="79"/>
      <c r="L2648" s="79"/>
    </row>
    <row r="2649" spans="2:12">
      <c r="B2649" s="79"/>
      <c r="C2649" s="79"/>
      <c r="D2649" s="79"/>
      <c r="E2649" s="79"/>
      <c r="F2649" s="79"/>
      <c r="G2649" s="79"/>
      <c r="H2649" s="79"/>
      <c r="I2649" s="79"/>
      <c r="J2649" s="79"/>
      <c r="K2649" s="79"/>
      <c r="L2649" s="79"/>
    </row>
    <row r="2650" spans="2:12">
      <c r="B2650" s="79"/>
      <c r="C2650" s="79"/>
      <c r="D2650" s="79"/>
      <c r="E2650" s="79"/>
      <c r="F2650" s="79"/>
      <c r="G2650" s="79"/>
      <c r="H2650" s="79"/>
      <c r="I2650" s="79"/>
      <c r="J2650" s="79"/>
      <c r="K2650" s="79"/>
      <c r="L2650" s="79"/>
    </row>
    <row r="2651" spans="2:12">
      <c r="B2651" s="79"/>
      <c r="C2651" s="79"/>
      <c r="D2651" s="79"/>
      <c r="E2651" s="79"/>
      <c r="F2651" s="79"/>
      <c r="G2651" s="79"/>
      <c r="H2651" s="79"/>
      <c r="I2651" s="79"/>
      <c r="J2651" s="79"/>
      <c r="K2651" s="79"/>
      <c r="L2651" s="79"/>
    </row>
    <row r="2652" spans="2:12">
      <c r="B2652" s="79"/>
      <c r="C2652" s="79"/>
      <c r="D2652" s="79"/>
      <c r="E2652" s="79"/>
      <c r="F2652" s="79"/>
      <c r="G2652" s="79"/>
      <c r="H2652" s="79"/>
      <c r="I2652" s="79"/>
      <c r="J2652" s="79"/>
      <c r="K2652" s="79"/>
      <c r="L2652" s="79"/>
    </row>
    <row r="2653" spans="2:12">
      <c r="B2653" s="79"/>
      <c r="C2653" s="79"/>
      <c r="D2653" s="79"/>
      <c r="E2653" s="79"/>
      <c r="F2653" s="79"/>
      <c r="G2653" s="79"/>
      <c r="H2653" s="79"/>
      <c r="I2653" s="79"/>
      <c r="J2653" s="79"/>
      <c r="K2653" s="79"/>
      <c r="L2653" s="79"/>
    </row>
    <row r="2654" spans="2:12">
      <c r="B2654" s="79"/>
      <c r="C2654" s="79"/>
      <c r="D2654" s="79"/>
      <c r="E2654" s="79"/>
      <c r="F2654" s="79"/>
      <c r="G2654" s="79"/>
      <c r="H2654" s="79"/>
      <c r="I2654" s="79"/>
      <c r="J2654" s="79"/>
      <c r="K2654" s="79"/>
      <c r="L2654" s="79"/>
    </row>
    <row r="2655" spans="2:12">
      <c r="B2655" s="79"/>
      <c r="C2655" s="79"/>
      <c r="D2655" s="79"/>
      <c r="E2655" s="79"/>
      <c r="F2655" s="79"/>
      <c r="G2655" s="79"/>
      <c r="H2655" s="79"/>
      <c r="I2655" s="79"/>
      <c r="J2655" s="79"/>
      <c r="K2655" s="79"/>
      <c r="L2655" s="79"/>
    </row>
    <row r="2656" spans="2:12">
      <c r="B2656" s="79"/>
      <c r="C2656" s="79"/>
      <c r="D2656" s="79"/>
      <c r="E2656" s="79"/>
      <c r="F2656" s="79"/>
      <c r="G2656" s="79"/>
      <c r="H2656" s="79"/>
      <c r="I2656" s="79"/>
      <c r="J2656" s="79"/>
      <c r="K2656" s="79"/>
      <c r="L2656" s="79"/>
    </row>
    <row r="2657" spans="2:12">
      <c r="B2657" s="79"/>
      <c r="C2657" s="79"/>
      <c r="D2657" s="79"/>
      <c r="E2657" s="79"/>
      <c r="F2657" s="79"/>
      <c r="G2657" s="79"/>
      <c r="H2657" s="79"/>
      <c r="I2657" s="79"/>
      <c r="J2657" s="79"/>
      <c r="K2657" s="79"/>
      <c r="L2657" s="79"/>
    </row>
    <row r="2658" spans="2:12">
      <c r="B2658" s="79"/>
      <c r="C2658" s="79"/>
      <c r="D2658" s="79"/>
      <c r="E2658" s="79"/>
      <c r="F2658" s="79"/>
      <c r="G2658" s="79"/>
      <c r="H2658" s="79"/>
      <c r="I2658" s="79"/>
      <c r="J2658" s="79"/>
      <c r="K2658" s="79"/>
      <c r="L2658" s="79"/>
    </row>
    <row r="2659" spans="2:12">
      <c r="B2659" s="79"/>
      <c r="C2659" s="79"/>
      <c r="D2659" s="79"/>
      <c r="E2659" s="79"/>
      <c r="F2659" s="79"/>
      <c r="G2659" s="79"/>
      <c r="H2659" s="79"/>
      <c r="I2659" s="79"/>
      <c r="J2659" s="79"/>
      <c r="K2659" s="79"/>
      <c r="L2659" s="79"/>
    </row>
    <row r="2660" spans="2:12">
      <c r="B2660" s="79"/>
      <c r="C2660" s="79"/>
      <c r="D2660" s="79"/>
      <c r="E2660" s="79"/>
      <c r="F2660" s="79"/>
      <c r="G2660" s="79"/>
      <c r="H2660" s="79"/>
      <c r="I2660" s="79"/>
      <c r="J2660" s="79"/>
      <c r="K2660" s="79"/>
      <c r="L2660" s="79"/>
    </row>
    <row r="2661" spans="2:12">
      <c r="B2661" s="79"/>
      <c r="C2661" s="79"/>
      <c r="D2661" s="79"/>
      <c r="E2661" s="79"/>
      <c r="F2661" s="79"/>
      <c r="G2661" s="79"/>
      <c r="H2661" s="79"/>
      <c r="I2661" s="79"/>
      <c r="J2661" s="79"/>
      <c r="K2661" s="79"/>
      <c r="L2661" s="79"/>
    </row>
    <row r="2662" spans="2:12">
      <c r="B2662" s="79"/>
      <c r="C2662" s="79"/>
      <c r="D2662" s="79"/>
      <c r="E2662" s="79"/>
      <c r="F2662" s="79"/>
      <c r="G2662" s="79"/>
      <c r="H2662" s="79"/>
      <c r="I2662" s="79"/>
      <c r="J2662" s="79"/>
      <c r="K2662" s="79"/>
      <c r="L2662" s="79"/>
    </row>
    <row r="2663" spans="2:12">
      <c r="B2663" s="79"/>
      <c r="C2663" s="79"/>
      <c r="D2663" s="79"/>
      <c r="E2663" s="79"/>
      <c r="F2663" s="79"/>
      <c r="G2663" s="79"/>
      <c r="H2663" s="79"/>
      <c r="I2663" s="79"/>
      <c r="J2663" s="79"/>
      <c r="K2663" s="79"/>
      <c r="L2663" s="79"/>
    </row>
    <row r="2664" spans="2:12">
      <c r="B2664" s="79"/>
      <c r="C2664" s="79"/>
      <c r="D2664" s="79"/>
      <c r="E2664" s="79"/>
      <c r="F2664" s="79"/>
      <c r="G2664" s="79"/>
      <c r="H2664" s="79"/>
      <c r="I2664" s="79"/>
      <c r="J2664" s="79"/>
      <c r="K2664" s="79"/>
      <c r="L2664" s="79"/>
    </row>
    <row r="2665" spans="2:12">
      <c r="B2665" s="79"/>
      <c r="C2665" s="79"/>
      <c r="D2665" s="79"/>
      <c r="E2665" s="79"/>
      <c r="F2665" s="79"/>
      <c r="G2665" s="79"/>
      <c r="H2665" s="79"/>
      <c r="I2665" s="79"/>
      <c r="J2665" s="79"/>
      <c r="K2665" s="79"/>
      <c r="L2665" s="79"/>
    </row>
    <row r="2666" spans="2:12">
      <c r="B2666" s="79"/>
      <c r="C2666" s="79"/>
      <c r="D2666" s="79"/>
      <c r="E2666" s="79"/>
      <c r="F2666" s="79"/>
      <c r="G2666" s="79"/>
      <c r="H2666" s="79"/>
      <c r="I2666" s="79"/>
      <c r="J2666" s="79"/>
      <c r="K2666" s="79"/>
      <c r="L2666" s="79"/>
    </row>
    <row r="2667" spans="2:12">
      <c r="B2667" s="79"/>
      <c r="C2667" s="79"/>
      <c r="D2667" s="79"/>
      <c r="E2667" s="79"/>
      <c r="F2667" s="79"/>
      <c r="G2667" s="79"/>
      <c r="H2667" s="79"/>
      <c r="I2667" s="79"/>
      <c r="J2667" s="79"/>
      <c r="K2667" s="79"/>
      <c r="L2667" s="79"/>
    </row>
    <row r="2668" spans="2:12">
      <c r="B2668" s="79"/>
      <c r="C2668" s="79"/>
      <c r="D2668" s="79"/>
      <c r="E2668" s="79"/>
      <c r="F2668" s="79"/>
      <c r="G2668" s="79"/>
      <c r="H2668" s="79"/>
      <c r="I2668" s="79"/>
      <c r="J2668" s="79"/>
      <c r="K2668" s="79"/>
      <c r="L2668" s="79"/>
    </row>
    <row r="2669" spans="2:12">
      <c r="B2669" s="79"/>
      <c r="C2669" s="79"/>
      <c r="D2669" s="79"/>
      <c r="E2669" s="79"/>
      <c r="F2669" s="79"/>
      <c r="G2669" s="79"/>
      <c r="H2669" s="79"/>
      <c r="I2669" s="79"/>
      <c r="J2669" s="79"/>
      <c r="K2669" s="79"/>
      <c r="L2669" s="79"/>
    </row>
    <row r="2670" spans="2:12">
      <c r="B2670" s="79"/>
      <c r="C2670" s="79"/>
      <c r="D2670" s="79"/>
      <c r="E2670" s="79"/>
      <c r="F2670" s="79"/>
      <c r="G2670" s="79"/>
      <c r="H2670" s="79"/>
      <c r="I2670" s="79"/>
      <c r="J2670" s="79"/>
      <c r="K2670" s="79"/>
      <c r="L2670" s="79"/>
    </row>
    <row r="2671" spans="2:12">
      <c r="B2671" s="79"/>
      <c r="C2671" s="79"/>
      <c r="D2671" s="79"/>
      <c r="E2671" s="79"/>
      <c r="F2671" s="79"/>
      <c r="G2671" s="79"/>
      <c r="H2671" s="79"/>
      <c r="I2671" s="79"/>
      <c r="J2671" s="79"/>
      <c r="K2671" s="79"/>
      <c r="L2671" s="79"/>
    </row>
    <row r="2672" spans="2:12">
      <c r="B2672" s="79"/>
      <c r="C2672" s="79"/>
      <c r="D2672" s="79"/>
      <c r="E2672" s="79"/>
      <c r="F2672" s="79"/>
      <c r="G2672" s="79"/>
      <c r="H2672" s="79"/>
      <c r="I2672" s="79"/>
      <c r="J2672" s="79"/>
      <c r="K2672" s="79"/>
      <c r="L2672" s="79"/>
    </row>
    <row r="2673" spans="2:12">
      <c r="B2673" s="79"/>
      <c r="C2673" s="79"/>
      <c r="D2673" s="79"/>
      <c r="E2673" s="79"/>
      <c r="F2673" s="79"/>
      <c r="G2673" s="79"/>
      <c r="H2673" s="79"/>
      <c r="I2673" s="79"/>
      <c r="J2673" s="79"/>
      <c r="K2673" s="79"/>
      <c r="L2673" s="79"/>
    </row>
    <row r="2674" spans="2:12">
      <c r="B2674" s="79"/>
      <c r="C2674" s="79"/>
      <c r="D2674" s="79"/>
      <c r="E2674" s="79"/>
      <c r="F2674" s="79"/>
      <c r="G2674" s="79"/>
      <c r="H2674" s="79"/>
      <c r="I2674" s="79"/>
      <c r="J2674" s="79"/>
      <c r="K2674" s="79"/>
      <c r="L2674" s="79"/>
    </row>
    <row r="2675" spans="2:12">
      <c r="B2675" s="79"/>
      <c r="C2675" s="79"/>
      <c r="D2675" s="79"/>
      <c r="E2675" s="79"/>
      <c r="F2675" s="79"/>
      <c r="G2675" s="79"/>
      <c r="H2675" s="79"/>
      <c r="I2675" s="79"/>
      <c r="J2675" s="79"/>
      <c r="K2675" s="79"/>
      <c r="L2675" s="79"/>
    </row>
    <row r="2676" spans="2:12">
      <c r="B2676" s="79"/>
      <c r="C2676" s="79"/>
      <c r="D2676" s="79"/>
      <c r="E2676" s="79"/>
      <c r="F2676" s="79"/>
      <c r="G2676" s="79"/>
      <c r="H2676" s="79"/>
      <c r="I2676" s="79"/>
      <c r="J2676" s="79"/>
      <c r="K2676" s="79"/>
      <c r="L2676" s="79"/>
    </row>
    <row r="2677" spans="2:12">
      <c r="B2677" s="79"/>
      <c r="C2677" s="79"/>
      <c r="D2677" s="79"/>
      <c r="E2677" s="79"/>
      <c r="F2677" s="79"/>
      <c r="G2677" s="79"/>
      <c r="H2677" s="79"/>
      <c r="I2677" s="79"/>
      <c r="J2677" s="79"/>
      <c r="K2677" s="79"/>
      <c r="L2677" s="79"/>
    </row>
    <row r="2678" spans="2:12">
      <c r="B2678" s="79"/>
      <c r="C2678" s="79"/>
      <c r="D2678" s="79"/>
      <c r="E2678" s="79"/>
      <c r="F2678" s="79"/>
      <c r="G2678" s="79"/>
      <c r="H2678" s="79"/>
      <c r="I2678" s="79"/>
      <c r="J2678" s="79"/>
      <c r="K2678" s="79"/>
      <c r="L2678" s="79"/>
    </row>
    <row r="2679" spans="2:12">
      <c r="B2679" s="79"/>
      <c r="C2679" s="79"/>
      <c r="D2679" s="79"/>
      <c r="E2679" s="79"/>
      <c r="F2679" s="79"/>
      <c r="G2679" s="79"/>
      <c r="H2679" s="79"/>
      <c r="I2679" s="79"/>
      <c r="J2679" s="79"/>
      <c r="K2679" s="79"/>
      <c r="L2679" s="79"/>
    </row>
    <row r="2680" spans="2:12">
      <c r="B2680" s="79"/>
      <c r="C2680" s="79"/>
      <c r="D2680" s="79"/>
      <c r="E2680" s="79"/>
      <c r="F2680" s="79"/>
      <c r="G2680" s="79"/>
      <c r="H2680" s="79"/>
      <c r="I2680" s="79"/>
      <c r="J2680" s="79"/>
      <c r="K2680" s="79"/>
      <c r="L2680" s="79"/>
    </row>
    <row r="2681" spans="2:12">
      <c r="B2681" s="79"/>
      <c r="C2681" s="79"/>
      <c r="D2681" s="79"/>
      <c r="E2681" s="79"/>
      <c r="F2681" s="79"/>
      <c r="G2681" s="79"/>
      <c r="H2681" s="79"/>
      <c r="I2681" s="79"/>
      <c r="J2681" s="79"/>
      <c r="K2681" s="79"/>
      <c r="L2681" s="79"/>
    </row>
    <row r="2682" spans="2:12">
      <c r="B2682" s="79"/>
      <c r="C2682" s="79"/>
      <c r="D2682" s="79"/>
      <c r="E2682" s="79"/>
      <c r="F2682" s="79"/>
      <c r="G2682" s="79"/>
      <c r="H2682" s="79"/>
      <c r="I2682" s="79"/>
      <c r="J2682" s="79"/>
      <c r="K2682" s="79"/>
      <c r="L2682" s="79"/>
    </row>
    <row r="2683" spans="2:12">
      <c r="B2683" s="79"/>
      <c r="C2683" s="79"/>
      <c r="D2683" s="79"/>
      <c r="E2683" s="79"/>
      <c r="F2683" s="79"/>
      <c r="G2683" s="79"/>
      <c r="H2683" s="79"/>
      <c r="I2683" s="79"/>
      <c r="J2683" s="79"/>
      <c r="K2683" s="79"/>
      <c r="L2683" s="79"/>
    </row>
    <row r="2684" spans="2:12">
      <c r="B2684" s="79"/>
      <c r="C2684" s="79"/>
      <c r="D2684" s="79"/>
      <c r="E2684" s="79"/>
      <c r="F2684" s="79"/>
      <c r="G2684" s="79"/>
      <c r="H2684" s="79"/>
      <c r="I2684" s="79"/>
      <c r="J2684" s="79"/>
      <c r="K2684" s="79"/>
      <c r="L2684" s="79"/>
    </row>
    <row r="2685" spans="2:12">
      <c r="B2685" s="79"/>
      <c r="C2685" s="79"/>
      <c r="D2685" s="79"/>
      <c r="E2685" s="79"/>
      <c r="F2685" s="79"/>
      <c r="G2685" s="79"/>
      <c r="H2685" s="79"/>
      <c r="I2685" s="79"/>
      <c r="J2685" s="79"/>
      <c r="K2685" s="79"/>
      <c r="L2685" s="79"/>
    </row>
    <row r="2686" spans="2:12">
      <c r="B2686" s="79"/>
      <c r="C2686" s="79"/>
      <c r="D2686" s="79"/>
      <c r="E2686" s="79"/>
      <c r="F2686" s="79"/>
      <c r="G2686" s="79"/>
      <c r="H2686" s="79"/>
      <c r="I2686" s="79"/>
      <c r="J2686" s="79"/>
      <c r="K2686" s="79"/>
      <c r="L2686" s="79"/>
    </row>
    <row r="2687" spans="2:12">
      <c r="B2687" s="79"/>
      <c r="C2687" s="79"/>
      <c r="D2687" s="79"/>
      <c r="E2687" s="79"/>
      <c r="F2687" s="79"/>
      <c r="G2687" s="79"/>
      <c r="H2687" s="79"/>
      <c r="I2687" s="79"/>
      <c r="J2687" s="79"/>
      <c r="K2687" s="79"/>
      <c r="L2687" s="79"/>
    </row>
    <row r="2688" spans="2:12">
      <c r="B2688" s="79"/>
      <c r="C2688" s="79"/>
      <c r="D2688" s="79"/>
      <c r="E2688" s="79"/>
      <c r="F2688" s="79"/>
      <c r="G2688" s="79"/>
      <c r="H2688" s="79"/>
      <c r="I2688" s="79"/>
      <c r="J2688" s="79"/>
      <c r="K2688" s="79"/>
      <c r="L2688" s="79"/>
    </row>
    <row r="2689" spans="2:12">
      <c r="B2689" s="79"/>
      <c r="C2689" s="79"/>
      <c r="D2689" s="79"/>
      <c r="E2689" s="79"/>
      <c r="F2689" s="79"/>
      <c r="G2689" s="79"/>
      <c r="H2689" s="79"/>
      <c r="I2689" s="79"/>
      <c r="J2689" s="79"/>
      <c r="K2689" s="79"/>
      <c r="L2689" s="79"/>
    </row>
    <row r="2690" spans="2:12">
      <c r="B2690" s="79"/>
      <c r="C2690" s="79"/>
      <c r="D2690" s="79"/>
      <c r="E2690" s="79"/>
      <c r="F2690" s="79"/>
      <c r="G2690" s="79"/>
      <c r="H2690" s="79"/>
      <c r="I2690" s="79"/>
      <c r="J2690" s="79"/>
      <c r="K2690" s="79"/>
      <c r="L2690" s="79"/>
    </row>
    <row r="2691" spans="2:12">
      <c r="B2691" s="79"/>
      <c r="C2691" s="79"/>
      <c r="D2691" s="79"/>
      <c r="E2691" s="79"/>
      <c r="F2691" s="79"/>
      <c r="G2691" s="79"/>
      <c r="H2691" s="79"/>
      <c r="I2691" s="79"/>
      <c r="J2691" s="79"/>
      <c r="K2691" s="79"/>
      <c r="L2691" s="79"/>
    </row>
    <row r="2692" spans="2:12">
      <c r="B2692" s="79"/>
      <c r="C2692" s="79"/>
      <c r="D2692" s="79"/>
      <c r="E2692" s="79"/>
      <c r="F2692" s="79"/>
      <c r="G2692" s="79"/>
      <c r="H2692" s="79"/>
      <c r="I2692" s="79"/>
      <c r="J2692" s="79"/>
      <c r="K2692" s="79"/>
      <c r="L2692" s="79"/>
    </row>
    <row r="2693" spans="2:12">
      <c r="B2693" s="79"/>
      <c r="C2693" s="79"/>
      <c r="D2693" s="79"/>
      <c r="E2693" s="79"/>
      <c r="F2693" s="79"/>
      <c r="G2693" s="79"/>
      <c r="H2693" s="79"/>
      <c r="I2693" s="79"/>
      <c r="J2693" s="79"/>
      <c r="K2693" s="79"/>
      <c r="L2693" s="79"/>
    </row>
    <row r="2694" spans="2:12">
      <c r="B2694" s="79"/>
      <c r="C2694" s="79"/>
      <c r="D2694" s="79"/>
      <c r="E2694" s="79"/>
      <c r="F2694" s="79"/>
      <c r="G2694" s="79"/>
      <c r="H2694" s="79"/>
      <c r="I2694" s="79"/>
      <c r="J2694" s="79"/>
      <c r="K2694" s="79"/>
      <c r="L2694" s="79"/>
    </row>
    <row r="2695" spans="2:12">
      <c r="B2695" s="79"/>
      <c r="C2695" s="79"/>
      <c r="D2695" s="79"/>
      <c r="E2695" s="79"/>
      <c r="F2695" s="79"/>
      <c r="G2695" s="79"/>
      <c r="H2695" s="79"/>
      <c r="I2695" s="79"/>
      <c r="J2695" s="79"/>
      <c r="K2695" s="79"/>
      <c r="L2695" s="79"/>
    </row>
    <row r="2696" spans="2:12">
      <c r="B2696" s="79"/>
      <c r="C2696" s="79"/>
      <c r="D2696" s="79"/>
      <c r="E2696" s="79"/>
      <c r="F2696" s="79"/>
      <c r="G2696" s="79"/>
      <c r="H2696" s="79"/>
      <c r="I2696" s="79"/>
      <c r="J2696" s="79"/>
      <c r="K2696" s="79"/>
      <c r="L2696" s="79"/>
    </row>
    <row r="2697" spans="2:12">
      <c r="B2697" s="79"/>
      <c r="C2697" s="79"/>
      <c r="D2697" s="79"/>
      <c r="E2697" s="79"/>
      <c r="F2697" s="79"/>
      <c r="G2697" s="79"/>
      <c r="H2697" s="79"/>
      <c r="I2697" s="79"/>
      <c r="J2697" s="79"/>
      <c r="K2697" s="79"/>
      <c r="L2697" s="79"/>
    </row>
    <row r="2698" spans="2:12">
      <c r="B2698" s="79"/>
      <c r="C2698" s="79"/>
      <c r="D2698" s="79"/>
      <c r="E2698" s="79"/>
      <c r="F2698" s="79"/>
      <c r="G2698" s="79"/>
      <c r="H2698" s="79"/>
      <c r="I2698" s="79"/>
      <c r="J2698" s="79"/>
      <c r="K2698" s="79"/>
      <c r="L2698" s="79"/>
    </row>
    <row r="2699" spans="2:12">
      <c r="B2699" s="79"/>
      <c r="C2699" s="79"/>
      <c r="D2699" s="79"/>
      <c r="E2699" s="79"/>
      <c r="F2699" s="79"/>
      <c r="G2699" s="79"/>
      <c r="H2699" s="79"/>
      <c r="I2699" s="79"/>
      <c r="J2699" s="79"/>
      <c r="K2699" s="79"/>
      <c r="L2699" s="79"/>
    </row>
    <row r="2700" spans="2:12">
      <c r="B2700" s="79"/>
      <c r="C2700" s="79"/>
      <c r="D2700" s="79"/>
      <c r="E2700" s="79"/>
      <c r="F2700" s="79"/>
      <c r="G2700" s="79"/>
      <c r="H2700" s="79"/>
      <c r="I2700" s="79"/>
      <c r="J2700" s="79"/>
      <c r="K2700" s="79"/>
      <c r="L2700" s="79"/>
    </row>
    <row r="2701" spans="2:12">
      <c r="B2701" s="79"/>
      <c r="C2701" s="79"/>
      <c r="D2701" s="79"/>
      <c r="E2701" s="79"/>
      <c r="F2701" s="79"/>
      <c r="G2701" s="79"/>
      <c r="H2701" s="79"/>
      <c r="I2701" s="79"/>
      <c r="J2701" s="79"/>
      <c r="K2701" s="79"/>
      <c r="L2701" s="79"/>
    </row>
    <row r="2702" spans="2:12">
      <c r="B2702" s="79"/>
      <c r="C2702" s="79"/>
      <c r="D2702" s="79"/>
      <c r="E2702" s="79"/>
      <c r="F2702" s="79"/>
      <c r="G2702" s="79"/>
      <c r="H2702" s="79"/>
      <c r="I2702" s="79"/>
      <c r="J2702" s="79"/>
      <c r="K2702" s="79"/>
      <c r="L2702" s="79"/>
    </row>
    <row r="2703" spans="2:12">
      <c r="B2703" s="79"/>
      <c r="C2703" s="79"/>
      <c r="D2703" s="79"/>
      <c r="E2703" s="79"/>
      <c r="F2703" s="79"/>
      <c r="G2703" s="79"/>
      <c r="H2703" s="79"/>
      <c r="I2703" s="79"/>
      <c r="J2703" s="79"/>
      <c r="K2703" s="79"/>
      <c r="L2703" s="79"/>
    </row>
    <row r="2704" spans="2:12">
      <c r="B2704" s="79"/>
      <c r="C2704" s="79"/>
      <c r="D2704" s="79"/>
      <c r="E2704" s="79"/>
      <c r="F2704" s="79"/>
      <c r="G2704" s="79"/>
      <c r="H2704" s="79"/>
      <c r="I2704" s="79"/>
      <c r="J2704" s="79"/>
      <c r="K2704" s="79"/>
      <c r="L2704" s="79"/>
    </row>
    <row r="2705" spans="2:12">
      <c r="B2705" s="79"/>
      <c r="C2705" s="79"/>
      <c r="D2705" s="79"/>
      <c r="E2705" s="79"/>
      <c r="F2705" s="79"/>
      <c r="G2705" s="79"/>
      <c r="H2705" s="79"/>
      <c r="I2705" s="79"/>
      <c r="J2705" s="79"/>
      <c r="K2705" s="79"/>
      <c r="L2705" s="79"/>
    </row>
    <row r="2706" spans="2:12">
      <c r="B2706" s="79"/>
      <c r="C2706" s="79"/>
      <c r="D2706" s="79"/>
      <c r="E2706" s="79"/>
      <c r="F2706" s="79"/>
      <c r="G2706" s="79"/>
      <c r="H2706" s="79"/>
      <c r="I2706" s="79"/>
      <c r="J2706" s="79"/>
      <c r="K2706" s="79"/>
      <c r="L2706" s="79"/>
    </row>
    <row r="2707" spans="2:12">
      <c r="B2707" s="79"/>
      <c r="C2707" s="79"/>
      <c r="D2707" s="79"/>
      <c r="E2707" s="79"/>
      <c r="F2707" s="79"/>
      <c r="G2707" s="79"/>
      <c r="H2707" s="79"/>
      <c r="I2707" s="79"/>
      <c r="J2707" s="79"/>
      <c r="K2707" s="79"/>
      <c r="L2707" s="79"/>
    </row>
    <row r="2708" spans="2:12">
      <c r="B2708" s="79"/>
      <c r="C2708" s="79"/>
      <c r="D2708" s="79"/>
      <c r="E2708" s="79"/>
      <c r="F2708" s="79"/>
      <c r="G2708" s="79"/>
      <c r="H2708" s="79"/>
      <c r="I2708" s="79"/>
      <c r="J2708" s="79"/>
      <c r="K2708" s="79"/>
      <c r="L2708" s="79"/>
    </row>
    <row r="2709" spans="2:12">
      <c r="B2709" s="79"/>
      <c r="C2709" s="79"/>
      <c r="D2709" s="79"/>
      <c r="E2709" s="79"/>
      <c r="F2709" s="79"/>
      <c r="G2709" s="79"/>
      <c r="H2709" s="79"/>
      <c r="I2709" s="79"/>
      <c r="J2709" s="79"/>
      <c r="K2709" s="79"/>
      <c r="L2709" s="79"/>
    </row>
    <row r="2710" spans="2:12">
      <c r="B2710" s="79"/>
      <c r="C2710" s="79"/>
      <c r="D2710" s="79"/>
      <c r="E2710" s="79"/>
      <c r="F2710" s="79"/>
      <c r="G2710" s="79"/>
      <c r="H2710" s="79"/>
      <c r="I2710" s="79"/>
      <c r="J2710" s="79"/>
      <c r="K2710" s="79"/>
      <c r="L2710" s="79"/>
    </row>
    <row r="2711" spans="2:12">
      <c r="B2711" s="79"/>
      <c r="C2711" s="79"/>
      <c r="D2711" s="79"/>
      <c r="E2711" s="79"/>
      <c r="F2711" s="79"/>
      <c r="G2711" s="79"/>
      <c r="H2711" s="79"/>
      <c r="I2711" s="79"/>
      <c r="J2711" s="79"/>
      <c r="K2711" s="79"/>
      <c r="L2711" s="79"/>
    </row>
    <row r="2712" spans="2:12">
      <c r="B2712" s="79"/>
      <c r="C2712" s="79"/>
      <c r="D2712" s="79"/>
      <c r="E2712" s="79"/>
      <c r="F2712" s="79"/>
      <c r="G2712" s="79"/>
      <c r="H2712" s="79"/>
      <c r="I2712" s="79"/>
      <c r="J2712" s="79"/>
      <c r="K2712" s="79"/>
      <c r="L2712" s="79"/>
    </row>
    <row r="2713" spans="2:12">
      <c r="B2713" s="79"/>
      <c r="C2713" s="79"/>
      <c r="D2713" s="79"/>
      <c r="E2713" s="79"/>
      <c r="F2713" s="79"/>
      <c r="G2713" s="79"/>
      <c r="H2713" s="79"/>
      <c r="I2713" s="79"/>
      <c r="J2713" s="79"/>
      <c r="K2713" s="79"/>
      <c r="L2713" s="79"/>
    </row>
    <row r="2714" spans="2:12">
      <c r="B2714" s="79"/>
      <c r="C2714" s="79"/>
      <c r="D2714" s="79"/>
      <c r="E2714" s="79"/>
      <c r="F2714" s="79"/>
      <c r="G2714" s="79"/>
      <c r="H2714" s="79"/>
      <c r="I2714" s="79"/>
      <c r="J2714" s="79"/>
      <c r="K2714" s="79"/>
      <c r="L2714" s="79"/>
    </row>
    <row r="2715" spans="2:12">
      <c r="B2715" s="79"/>
      <c r="C2715" s="79"/>
      <c r="D2715" s="79"/>
      <c r="E2715" s="79"/>
      <c r="F2715" s="79"/>
      <c r="G2715" s="79"/>
      <c r="H2715" s="79"/>
      <c r="I2715" s="79"/>
      <c r="J2715" s="79"/>
      <c r="K2715" s="79"/>
      <c r="L2715" s="79"/>
    </row>
    <row r="2716" spans="2:12">
      <c r="B2716" s="79"/>
      <c r="C2716" s="79"/>
      <c r="D2716" s="79"/>
      <c r="E2716" s="79"/>
      <c r="F2716" s="79"/>
      <c r="G2716" s="79"/>
      <c r="H2716" s="79"/>
      <c r="I2716" s="79"/>
      <c r="J2716" s="79"/>
      <c r="K2716" s="79"/>
      <c r="L2716" s="79"/>
    </row>
    <row r="2717" spans="2:12">
      <c r="B2717" s="79"/>
      <c r="C2717" s="79"/>
      <c r="D2717" s="79"/>
      <c r="E2717" s="79"/>
      <c r="F2717" s="79"/>
      <c r="G2717" s="79"/>
      <c r="H2717" s="79"/>
      <c r="I2717" s="79"/>
      <c r="J2717" s="79"/>
      <c r="K2717" s="79"/>
      <c r="L2717" s="79"/>
    </row>
    <row r="2718" spans="2:12">
      <c r="B2718" s="79"/>
      <c r="C2718" s="79"/>
      <c r="D2718" s="79"/>
      <c r="E2718" s="79"/>
      <c r="F2718" s="79"/>
      <c r="G2718" s="79"/>
      <c r="H2718" s="79"/>
      <c r="I2718" s="79"/>
      <c r="J2718" s="79"/>
      <c r="K2718" s="79"/>
      <c r="L2718" s="79"/>
    </row>
    <row r="2719" spans="2:12">
      <c r="B2719" s="79"/>
      <c r="C2719" s="79"/>
      <c r="D2719" s="79"/>
      <c r="E2719" s="79"/>
      <c r="F2719" s="79"/>
      <c r="G2719" s="79"/>
      <c r="H2719" s="79"/>
      <c r="I2719" s="79"/>
      <c r="J2719" s="79"/>
      <c r="K2719" s="79"/>
      <c r="L2719" s="79"/>
    </row>
    <row r="2720" spans="2:12">
      <c r="B2720" s="79"/>
      <c r="C2720" s="79"/>
      <c r="D2720" s="79"/>
      <c r="E2720" s="79"/>
      <c r="F2720" s="79"/>
      <c r="G2720" s="79"/>
      <c r="H2720" s="79"/>
      <c r="I2720" s="79"/>
      <c r="J2720" s="79"/>
      <c r="K2720" s="79"/>
      <c r="L2720" s="79"/>
    </row>
    <row r="2721" spans="2:12">
      <c r="B2721" s="79"/>
      <c r="C2721" s="79"/>
      <c r="D2721" s="79"/>
      <c r="E2721" s="79"/>
      <c r="F2721" s="79"/>
      <c r="G2721" s="79"/>
      <c r="H2721" s="79"/>
      <c r="I2721" s="79"/>
      <c r="J2721" s="79"/>
      <c r="K2721" s="79"/>
      <c r="L2721" s="79"/>
    </row>
    <row r="2722" spans="2:12">
      <c r="B2722" s="79"/>
      <c r="C2722" s="79"/>
      <c r="D2722" s="79"/>
      <c r="E2722" s="79"/>
      <c r="F2722" s="79"/>
      <c r="G2722" s="79"/>
      <c r="H2722" s="79"/>
      <c r="I2722" s="79"/>
      <c r="J2722" s="79"/>
      <c r="K2722" s="79"/>
      <c r="L2722" s="79"/>
    </row>
    <row r="2723" spans="2:12">
      <c r="B2723" s="79"/>
      <c r="C2723" s="79"/>
      <c r="D2723" s="79"/>
      <c r="E2723" s="79"/>
      <c r="F2723" s="79"/>
      <c r="G2723" s="79"/>
      <c r="H2723" s="79"/>
      <c r="I2723" s="79"/>
      <c r="J2723" s="79"/>
      <c r="K2723" s="79"/>
      <c r="L2723" s="79"/>
    </row>
    <row r="2724" spans="2:12">
      <c r="B2724" s="79"/>
      <c r="C2724" s="79"/>
      <c r="D2724" s="79"/>
      <c r="E2724" s="79"/>
      <c r="F2724" s="79"/>
      <c r="G2724" s="79"/>
      <c r="H2724" s="79"/>
      <c r="I2724" s="79"/>
      <c r="J2724" s="79"/>
      <c r="K2724" s="79"/>
      <c r="L2724" s="79"/>
    </row>
    <row r="2725" spans="2:12">
      <c r="B2725" s="79"/>
      <c r="C2725" s="79"/>
      <c r="D2725" s="79"/>
      <c r="E2725" s="79"/>
      <c r="F2725" s="79"/>
      <c r="G2725" s="79"/>
      <c r="H2725" s="79"/>
      <c r="I2725" s="79"/>
      <c r="J2725" s="79"/>
      <c r="K2725" s="79"/>
      <c r="L2725" s="79"/>
    </row>
    <row r="2726" spans="2:12">
      <c r="B2726" s="79"/>
      <c r="C2726" s="79"/>
      <c r="D2726" s="79"/>
      <c r="E2726" s="79"/>
      <c r="F2726" s="79"/>
      <c r="G2726" s="79"/>
      <c r="H2726" s="79"/>
      <c r="I2726" s="79"/>
      <c r="J2726" s="79"/>
      <c r="K2726" s="79"/>
      <c r="L2726" s="79"/>
    </row>
    <row r="2727" spans="2:12">
      <c r="B2727" s="79"/>
      <c r="C2727" s="79"/>
      <c r="D2727" s="79"/>
      <c r="E2727" s="79"/>
      <c r="F2727" s="79"/>
      <c r="G2727" s="79"/>
      <c r="H2727" s="79"/>
      <c r="I2727" s="79"/>
      <c r="J2727" s="79"/>
      <c r="K2727" s="79"/>
      <c r="L2727" s="79"/>
    </row>
    <row r="2728" spans="2:12">
      <c r="B2728" s="79"/>
      <c r="C2728" s="79"/>
      <c r="D2728" s="79"/>
      <c r="E2728" s="79"/>
      <c r="F2728" s="79"/>
      <c r="G2728" s="79"/>
      <c r="H2728" s="79"/>
      <c r="I2728" s="79"/>
      <c r="J2728" s="79"/>
      <c r="K2728" s="79"/>
      <c r="L2728" s="79"/>
    </row>
    <row r="2729" spans="2:12">
      <c r="B2729" s="79"/>
      <c r="C2729" s="79"/>
      <c r="D2729" s="79"/>
      <c r="E2729" s="79"/>
      <c r="F2729" s="79"/>
      <c r="G2729" s="79"/>
      <c r="H2729" s="79"/>
      <c r="I2729" s="79"/>
      <c r="J2729" s="79"/>
      <c r="K2729" s="79"/>
      <c r="L2729" s="79"/>
    </row>
    <row r="2730" spans="2:12">
      <c r="B2730" s="79"/>
      <c r="C2730" s="79"/>
      <c r="D2730" s="79"/>
      <c r="E2730" s="79"/>
      <c r="F2730" s="79"/>
      <c r="G2730" s="79"/>
      <c r="H2730" s="79"/>
      <c r="I2730" s="79"/>
      <c r="J2730" s="79"/>
      <c r="K2730" s="79"/>
      <c r="L2730" s="79"/>
    </row>
    <row r="2731" spans="2:12">
      <c r="B2731" s="79"/>
      <c r="C2731" s="79"/>
      <c r="D2731" s="79"/>
      <c r="E2731" s="79"/>
      <c r="F2731" s="79"/>
      <c r="G2731" s="79"/>
      <c r="H2731" s="79"/>
      <c r="I2731" s="79"/>
      <c r="J2731" s="79"/>
      <c r="K2731" s="79"/>
      <c r="L2731" s="79"/>
    </row>
    <row r="2732" spans="2:12">
      <c r="B2732" s="79"/>
      <c r="C2732" s="79"/>
      <c r="D2732" s="79"/>
      <c r="E2732" s="79"/>
      <c r="F2732" s="79"/>
      <c r="G2732" s="79"/>
      <c r="H2732" s="79"/>
      <c r="I2732" s="79"/>
      <c r="J2732" s="79"/>
      <c r="K2732" s="79"/>
      <c r="L2732" s="79"/>
    </row>
    <row r="2733" spans="2:12">
      <c r="B2733" s="79"/>
      <c r="C2733" s="79"/>
      <c r="D2733" s="79"/>
      <c r="E2733" s="79"/>
      <c r="F2733" s="79"/>
      <c r="G2733" s="79"/>
      <c r="H2733" s="79"/>
      <c r="I2733" s="79"/>
      <c r="J2733" s="79"/>
      <c r="K2733" s="79"/>
      <c r="L2733" s="79"/>
    </row>
    <row r="2734" spans="2:12">
      <c r="B2734" s="79"/>
      <c r="C2734" s="79"/>
      <c r="D2734" s="79"/>
      <c r="E2734" s="79"/>
      <c r="F2734" s="79"/>
      <c r="G2734" s="79"/>
      <c r="H2734" s="79"/>
      <c r="I2734" s="79"/>
      <c r="J2734" s="79"/>
      <c r="K2734" s="79"/>
      <c r="L2734" s="79"/>
    </row>
    <row r="2735" spans="2:12">
      <c r="B2735" s="79"/>
      <c r="C2735" s="79"/>
      <c r="D2735" s="79"/>
      <c r="E2735" s="79"/>
      <c r="F2735" s="79"/>
      <c r="G2735" s="79"/>
      <c r="H2735" s="79"/>
      <c r="I2735" s="79"/>
      <c r="J2735" s="79"/>
      <c r="K2735" s="79"/>
      <c r="L2735" s="79"/>
    </row>
    <row r="2736" spans="2:12">
      <c r="B2736" s="79"/>
      <c r="C2736" s="79"/>
      <c r="D2736" s="79"/>
      <c r="E2736" s="79"/>
      <c r="F2736" s="79"/>
      <c r="G2736" s="79"/>
      <c r="H2736" s="79"/>
      <c r="I2736" s="79"/>
      <c r="J2736" s="79"/>
      <c r="K2736" s="79"/>
      <c r="L2736" s="79"/>
    </row>
    <row r="2737" spans="2:12">
      <c r="B2737" s="79"/>
      <c r="C2737" s="79"/>
      <c r="D2737" s="79"/>
      <c r="E2737" s="79"/>
      <c r="F2737" s="79"/>
      <c r="G2737" s="79"/>
      <c r="H2737" s="79"/>
      <c r="I2737" s="79"/>
      <c r="J2737" s="79"/>
      <c r="K2737" s="79"/>
      <c r="L2737" s="79"/>
    </row>
    <row r="2738" spans="2:12">
      <c r="B2738" s="79"/>
      <c r="C2738" s="79"/>
      <c r="D2738" s="79"/>
      <c r="E2738" s="79"/>
      <c r="F2738" s="79"/>
      <c r="G2738" s="79"/>
      <c r="H2738" s="79"/>
      <c r="I2738" s="79"/>
      <c r="J2738" s="79"/>
      <c r="K2738" s="79"/>
      <c r="L2738" s="79"/>
    </row>
    <row r="2739" spans="2:12">
      <c r="B2739" s="79"/>
      <c r="C2739" s="79"/>
      <c r="D2739" s="79"/>
      <c r="E2739" s="79"/>
      <c r="F2739" s="79"/>
      <c r="G2739" s="79"/>
      <c r="H2739" s="79"/>
      <c r="I2739" s="79"/>
      <c r="J2739" s="79"/>
      <c r="K2739" s="79"/>
      <c r="L2739" s="79"/>
    </row>
    <row r="2740" spans="2:12">
      <c r="B2740" s="79"/>
      <c r="C2740" s="79"/>
      <c r="D2740" s="79"/>
      <c r="E2740" s="79"/>
      <c r="F2740" s="79"/>
      <c r="G2740" s="79"/>
      <c r="H2740" s="79"/>
      <c r="I2740" s="79"/>
      <c r="J2740" s="79"/>
      <c r="K2740" s="79"/>
      <c r="L2740" s="79"/>
    </row>
    <row r="2741" spans="2:12">
      <c r="B2741" s="79"/>
      <c r="C2741" s="79"/>
      <c r="D2741" s="79"/>
      <c r="E2741" s="79"/>
      <c r="F2741" s="79"/>
      <c r="G2741" s="79"/>
      <c r="H2741" s="79"/>
      <c r="I2741" s="79"/>
      <c r="J2741" s="79"/>
      <c r="K2741" s="79"/>
      <c r="L2741" s="79"/>
    </row>
    <row r="2742" spans="2:12">
      <c r="B2742" s="79"/>
      <c r="C2742" s="79"/>
      <c r="D2742" s="79"/>
      <c r="E2742" s="79"/>
      <c r="F2742" s="79"/>
      <c r="G2742" s="79"/>
      <c r="H2742" s="79"/>
      <c r="I2742" s="79"/>
      <c r="J2742" s="79"/>
      <c r="K2742" s="79"/>
      <c r="L2742" s="79"/>
    </row>
    <row r="2743" spans="2:12">
      <c r="B2743" s="79"/>
      <c r="C2743" s="79"/>
      <c r="D2743" s="79"/>
      <c r="E2743" s="79"/>
      <c r="F2743" s="79"/>
      <c r="G2743" s="79"/>
      <c r="H2743" s="79"/>
      <c r="I2743" s="79"/>
      <c r="J2743" s="79"/>
      <c r="K2743" s="79"/>
      <c r="L2743" s="79"/>
    </row>
    <row r="2744" spans="2:12">
      <c r="B2744" s="79"/>
      <c r="C2744" s="79"/>
      <c r="D2744" s="79"/>
      <c r="E2744" s="79"/>
      <c r="F2744" s="79"/>
      <c r="G2744" s="79"/>
      <c r="H2744" s="79"/>
      <c r="I2744" s="79"/>
      <c r="J2744" s="79"/>
      <c r="K2744" s="79"/>
      <c r="L2744" s="79"/>
    </row>
    <row r="2745" spans="2:12">
      <c r="B2745" s="79"/>
      <c r="C2745" s="79"/>
      <c r="D2745" s="79"/>
      <c r="E2745" s="79"/>
      <c r="F2745" s="79"/>
      <c r="G2745" s="79"/>
      <c r="H2745" s="79"/>
      <c r="I2745" s="79"/>
      <c r="J2745" s="79"/>
      <c r="K2745" s="79"/>
      <c r="L2745" s="79"/>
    </row>
    <row r="2746" spans="2:12">
      <c r="B2746" s="79"/>
      <c r="C2746" s="79"/>
      <c r="D2746" s="79"/>
      <c r="E2746" s="79"/>
      <c r="F2746" s="79"/>
      <c r="G2746" s="79"/>
      <c r="H2746" s="79"/>
      <c r="I2746" s="79"/>
      <c r="J2746" s="79"/>
      <c r="K2746" s="79"/>
      <c r="L2746" s="79"/>
    </row>
    <row r="2747" spans="2:12">
      <c r="B2747" s="79"/>
      <c r="C2747" s="79"/>
      <c r="D2747" s="79"/>
      <c r="E2747" s="79"/>
      <c r="F2747" s="79"/>
      <c r="G2747" s="79"/>
      <c r="H2747" s="79"/>
      <c r="I2747" s="79"/>
      <c r="J2747" s="79"/>
      <c r="K2747" s="79"/>
      <c r="L2747" s="79"/>
    </row>
    <row r="2748" spans="2:12">
      <c r="B2748" s="79"/>
      <c r="C2748" s="79"/>
      <c r="D2748" s="79"/>
      <c r="E2748" s="79"/>
      <c r="F2748" s="79"/>
      <c r="G2748" s="79"/>
      <c r="H2748" s="79"/>
      <c r="I2748" s="79"/>
      <c r="J2748" s="79"/>
      <c r="K2748" s="79"/>
      <c r="L2748" s="79"/>
    </row>
    <row r="2749" spans="2:12">
      <c r="B2749" s="79"/>
      <c r="C2749" s="79"/>
      <c r="D2749" s="79"/>
      <c r="E2749" s="79"/>
      <c r="F2749" s="79"/>
      <c r="G2749" s="79"/>
      <c r="H2749" s="79"/>
      <c r="I2749" s="79"/>
      <c r="J2749" s="79"/>
      <c r="K2749" s="79"/>
      <c r="L2749" s="79"/>
    </row>
    <row r="2750" spans="2:12">
      <c r="B2750" s="79"/>
      <c r="C2750" s="79"/>
      <c r="D2750" s="79"/>
      <c r="E2750" s="79"/>
      <c r="F2750" s="79"/>
      <c r="G2750" s="79"/>
      <c r="H2750" s="79"/>
      <c r="I2750" s="79"/>
      <c r="J2750" s="79"/>
      <c r="K2750" s="79"/>
      <c r="L2750" s="79"/>
    </row>
    <row r="2751" spans="2:12">
      <c r="B2751" s="79"/>
      <c r="C2751" s="79"/>
      <c r="D2751" s="79"/>
      <c r="E2751" s="79"/>
      <c r="F2751" s="79"/>
      <c r="G2751" s="79"/>
      <c r="H2751" s="79"/>
      <c r="I2751" s="79"/>
      <c r="J2751" s="79"/>
      <c r="K2751" s="79"/>
      <c r="L2751" s="79"/>
    </row>
    <row r="2752" spans="2:12">
      <c r="B2752" s="79"/>
      <c r="C2752" s="79"/>
      <c r="D2752" s="79"/>
      <c r="E2752" s="79"/>
      <c r="F2752" s="79"/>
      <c r="G2752" s="79"/>
      <c r="H2752" s="79"/>
      <c r="I2752" s="79"/>
      <c r="J2752" s="79"/>
      <c r="K2752" s="79"/>
      <c r="L2752" s="79"/>
    </row>
    <row r="2753" spans="2:12">
      <c r="B2753" s="79"/>
      <c r="C2753" s="79"/>
      <c r="D2753" s="79"/>
      <c r="E2753" s="79"/>
      <c r="F2753" s="79"/>
      <c r="G2753" s="79"/>
      <c r="H2753" s="79"/>
      <c r="I2753" s="79"/>
      <c r="J2753" s="79"/>
      <c r="K2753" s="79"/>
      <c r="L2753" s="79"/>
    </row>
    <row r="2754" spans="2:12">
      <c r="B2754" s="79"/>
      <c r="C2754" s="79"/>
      <c r="D2754" s="79"/>
      <c r="E2754" s="79"/>
      <c r="F2754" s="79"/>
      <c r="G2754" s="79"/>
      <c r="H2754" s="79"/>
      <c r="I2754" s="79"/>
      <c r="J2754" s="79"/>
      <c r="K2754" s="79"/>
      <c r="L2754" s="79"/>
    </row>
    <row r="2755" spans="2:12">
      <c r="B2755" s="79"/>
      <c r="C2755" s="79"/>
      <c r="D2755" s="79"/>
      <c r="E2755" s="79"/>
      <c r="F2755" s="79"/>
      <c r="G2755" s="79"/>
      <c r="H2755" s="79"/>
      <c r="I2755" s="79"/>
      <c r="J2755" s="79"/>
      <c r="K2755" s="79"/>
      <c r="L2755" s="79"/>
    </row>
    <row r="2756" spans="2:12">
      <c r="B2756" s="79"/>
      <c r="C2756" s="79"/>
      <c r="D2756" s="79"/>
      <c r="E2756" s="79"/>
      <c r="F2756" s="79"/>
      <c r="G2756" s="79"/>
      <c r="H2756" s="79"/>
      <c r="I2756" s="79"/>
      <c r="J2756" s="79"/>
      <c r="K2756" s="79"/>
      <c r="L2756" s="79"/>
    </row>
    <row r="2757" spans="2:12">
      <c r="B2757" s="79"/>
      <c r="C2757" s="79"/>
      <c r="D2757" s="79"/>
      <c r="E2757" s="79"/>
      <c r="F2757" s="79"/>
      <c r="G2757" s="79"/>
      <c r="H2757" s="79"/>
      <c r="I2757" s="79"/>
      <c r="J2757" s="79"/>
      <c r="K2757" s="79"/>
      <c r="L2757" s="79"/>
    </row>
    <row r="2758" spans="2:12">
      <c r="B2758" s="79"/>
      <c r="C2758" s="79"/>
      <c r="D2758" s="79"/>
      <c r="E2758" s="79"/>
      <c r="F2758" s="79"/>
      <c r="G2758" s="79"/>
      <c r="H2758" s="79"/>
      <c r="I2758" s="79"/>
      <c r="J2758" s="79"/>
      <c r="K2758" s="79"/>
      <c r="L2758" s="79"/>
    </row>
    <row r="2759" spans="2:12">
      <c r="B2759" s="79"/>
      <c r="C2759" s="79"/>
      <c r="D2759" s="79"/>
      <c r="E2759" s="79"/>
      <c r="F2759" s="79"/>
      <c r="G2759" s="79"/>
      <c r="H2759" s="79"/>
      <c r="I2759" s="79"/>
      <c r="J2759" s="79"/>
      <c r="K2759" s="79"/>
      <c r="L2759" s="79"/>
    </row>
    <row r="2760" spans="2:12">
      <c r="B2760" s="79"/>
      <c r="C2760" s="79"/>
      <c r="D2760" s="79"/>
      <c r="E2760" s="79"/>
      <c r="F2760" s="79"/>
      <c r="G2760" s="79"/>
      <c r="H2760" s="79"/>
      <c r="I2760" s="79"/>
      <c r="J2760" s="79"/>
      <c r="K2760" s="79"/>
      <c r="L2760" s="79"/>
    </row>
    <row r="2761" spans="2:12">
      <c r="B2761" s="79"/>
      <c r="C2761" s="79"/>
      <c r="D2761" s="79"/>
      <c r="E2761" s="79"/>
      <c r="F2761" s="79"/>
      <c r="G2761" s="79"/>
      <c r="H2761" s="79"/>
      <c r="I2761" s="79"/>
      <c r="J2761" s="79"/>
      <c r="K2761" s="79"/>
      <c r="L2761" s="79"/>
    </row>
    <row r="2762" spans="2:12">
      <c r="B2762" s="79"/>
      <c r="C2762" s="79"/>
      <c r="D2762" s="79"/>
      <c r="E2762" s="79"/>
      <c r="F2762" s="79"/>
      <c r="G2762" s="79"/>
      <c r="H2762" s="79"/>
      <c r="I2762" s="79"/>
      <c r="J2762" s="79"/>
      <c r="K2762" s="79"/>
      <c r="L2762" s="79"/>
    </row>
    <row r="2763" spans="2:12">
      <c r="B2763" s="79"/>
      <c r="C2763" s="79"/>
      <c r="D2763" s="79"/>
      <c r="E2763" s="79"/>
      <c r="F2763" s="79"/>
      <c r="G2763" s="79"/>
      <c r="H2763" s="79"/>
      <c r="I2763" s="79"/>
      <c r="J2763" s="79"/>
      <c r="K2763" s="79"/>
      <c r="L2763" s="79"/>
    </row>
    <row r="2764" spans="2:12">
      <c r="B2764" s="79"/>
      <c r="C2764" s="79"/>
      <c r="D2764" s="79"/>
      <c r="E2764" s="79"/>
      <c r="F2764" s="79"/>
      <c r="G2764" s="79"/>
      <c r="H2764" s="79"/>
      <c r="I2764" s="79"/>
      <c r="J2764" s="79"/>
      <c r="K2764" s="79"/>
      <c r="L2764" s="79"/>
    </row>
    <row r="2765" spans="2:12">
      <c r="B2765" s="79"/>
      <c r="C2765" s="79"/>
      <c r="D2765" s="79"/>
      <c r="E2765" s="79"/>
      <c r="F2765" s="79"/>
      <c r="G2765" s="79"/>
      <c r="H2765" s="79"/>
      <c r="I2765" s="79"/>
      <c r="J2765" s="79"/>
      <c r="K2765" s="79"/>
      <c r="L2765" s="79"/>
    </row>
    <row r="2766" spans="2:12">
      <c r="B2766" s="79"/>
      <c r="C2766" s="79"/>
      <c r="D2766" s="79"/>
      <c r="E2766" s="79"/>
      <c r="F2766" s="79"/>
      <c r="G2766" s="79"/>
      <c r="H2766" s="79"/>
      <c r="I2766" s="79"/>
      <c r="J2766" s="79"/>
      <c r="K2766" s="79"/>
      <c r="L2766" s="79"/>
    </row>
    <row r="2767" spans="2:12">
      <c r="B2767" s="79"/>
      <c r="C2767" s="79"/>
      <c r="D2767" s="79"/>
      <c r="E2767" s="79"/>
      <c r="F2767" s="79"/>
      <c r="G2767" s="79"/>
      <c r="H2767" s="79"/>
      <c r="I2767" s="79"/>
      <c r="J2767" s="79"/>
      <c r="K2767" s="79"/>
      <c r="L2767" s="79"/>
    </row>
    <row r="2768" spans="2:12">
      <c r="B2768" s="79"/>
      <c r="C2768" s="79"/>
      <c r="D2768" s="79"/>
      <c r="E2768" s="79"/>
      <c r="F2768" s="79"/>
      <c r="G2768" s="79"/>
      <c r="H2768" s="79"/>
      <c r="I2768" s="79"/>
      <c r="J2768" s="79"/>
      <c r="K2768" s="79"/>
      <c r="L2768" s="79"/>
    </row>
    <row r="2769" spans="2:12">
      <c r="B2769" s="79"/>
      <c r="C2769" s="79"/>
      <c r="D2769" s="79"/>
      <c r="E2769" s="79"/>
      <c r="F2769" s="79"/>
      <c r="G2769" s="79"/>
      <c r="H2769" s="79"/>
      <c r="I2769" s="79"/>
      <c r="J2769" s="79"/>
      <c r="K2769" s="79"/>
      <c r="L2769" s="79"/>
    </row>
    <row r="2770" spans="2:12">
      <c r="B2770" s="79"/>
      <c r="C2770" s="79"/>
      <c r="D2770" s="79"/>
      <c r="E2770" s="79"/>
      <c r="F2770" s="79"/>
      <c r="G2770" s="79"/>
      <c r="H2770" s="79"/>
      <c r="I2770" s="79"/>
      <c r="J2770" s="79"/>
      <c r="K2770" s="79"/>
      <c r="L2770" s="79"/>
    </row>
    <row r="2771" spans="2:12">
      <c r="B2771" s="79"/>
      <c r="C2771" s="79"/>
      <c r="D2771" s="79"/>
      <c r="E2771" s="79"/>
      <c r="F2771" s="79"/>
      <c r="G2771" s="79"/>
      <c r="H2771" s="79"/>
      <c r="I2771" s="79"/>
      <c r="J2771" s="79"/>
      <c r="K2771" s="79"/>
      <c r="L2771" s="79"/>
    </row>
    <row r="2772" spans="2:12">
      <c r="B2772" s="79"/>
      <c r="C2772" s="79"/>
      <c r="D2772" s="79"/>
      <c r="E2772" s="79"/>
      <c r="F2772" s="79"/>
      <c r="G2772" s="79"/>
      <c r="H2772" s="79"/>
      <c r="I2772" s="79"/>
      <c r="J2772" s="79"/>
      <c r="K2772" s="79"/>
      <c r="L2772" s="79"/>
    </row>
    <row r="2773" spans="2:12">
      <c r="B2773" s="79"/>
      <c r="C2773" s="79"/>
      <c r="D2773" s="79"/>
      <c r="E2773" s="79"/>
      <c r="F2773" s="79"/>
      <c r="G2773" s="79"/>
      <c r="H2773" s="79"/>
      <c r="I2773" s="79"/>
      <c r="J2773" s="79"/>
      <c r="K2773" s="79"/>
      <c r="L2773" s="79"/>
    </row>
    <row r="2774" spans="2:12">
      <c r="B2774" s="79"/>
      <c r="C2774" s="79"/>
      <c r="D2774" s="79"/>
      <c r="E2774" s="79"/>
      <c r="F2774" s="79"/>
      <c r="G2774" s="79"/>
      <c r="H2774" s="79"/>
      <c r="I2774" s="79"/>
      <c r="J2774" s="79"/>
      <c r="K2774" s="79"/>
      <c r="L2774" s="79"/>
    </row>
    <row r="2775" spans="2:12">
      <c r="B2775" s="79"/>
      <c r="C2775" s="79"/>
      <c r="D2775" s="79"/>
      <c r="E2775" s="79"/>
      <c r="F2775" s="79"/>
      <c r="G2775" s="79"/>
      <c r="H2775" s="79"/>
      <c r="I2775" s="79"/>
      <c r="J2775" s="79"/>
      <c r="K2775" s="79"/>
      <c r="L2775" s="79"/>
    </row>
    <row r="2776" spans="2:12">
      <c r="B2776" s="79"/>
      <c r="C2776" s="79"/>
      <c r="D2776" s="79"/>
      <c r="E2776" s="79"/>
      <c r="F2776" s="79"/>
      <c r="G2776" s="79"/>
      <c r="H2776" s="79"/>
      <c r="I2776" s="79"/>
      <c r="J2776" s="79"/>
      <c r="K2776" s="79"/>
      <c r="L2776" s="79"/>
    </row>
    <row r="2777" spans="2:12">
      <c r="B2777" s="79"/>
      <c r="C2777" s="79"/>
      <c r="D2777" s="79"/>
      <c r="E2777" s="79"/>
      <c r="F2777" s="79"/>
      <c r="G2777" s="79"/>
      <c r="H2777" s="79"/>
      <c r="I2777" s="79"/>
      <c r="J2777" s="79"/>
      <c r="K2777" s="79"/>
      <c r="L2777" s="79"/>
    </row>
    <row r="2778" spans="2:12">
      <c r="B2778" s="79"/>
      <c r="C2778" s="79"/>
      <c r="D2778" s="79"/>
      <c r="E2778" s="79"/>
      <c r="F2778" s="79"/>
      <c r="G2778" s="79"/>
      <c r="H2778" s="79"/>
      <c r="I2778" s="79"/>
      <c r="J2778" s="79"/>
      <c r="K2778" s="79"/>
      <c r="L2778" s="79"/>
    </row>
    <row r="2779" spans="2:12">
      <c r="B2779" s="79"/>
      <c r="C2779" s="79"/>
      <c r="D2779" s="79"/>
      <c r="E2779" s="79"/>
      <c r="F2779" s="79"/>
      <c r="G2779" s="79"/>
      <c r="H2779" s="79"/>
      <c r="I2779" s="79"/>
      <c r="J2779" s="79"/>
      <c r="K2779" s="79"/>
      <c r="L2779" s="79"/>
    </row>
    <row r="2780" spans="2:12">
      <c r="B2780" s="79"/>
      <c r="C2780" s="79"/>
      <c r="D2780" s="79"/>
      <c r="E2780" s="79"/>
      <c r="F2780" s="79"/>
      <c r="G2780" s="79"/>
      <c r="H2780" s="79"/>
      <c r="I2780" s="79"/>
      <c r="J2780" s="79"/>
      <c r="K2780" s="79"/>
      <c r="L2780" s="79"/>
    </row>
    <row r="2781" spans="2:12">
      <c r="B2781" s="79"/>
      <c r="C2781" s="79"/>
      <c r="D2781" s="79"/>
      <c r="E2781" s="79"/>
      <c r="F2781" s="79"/>
      <c r="G2781" s="79"/>
      <c r="H2781" s="79"/>
      <c r="I2781" s="79"/>
      <c r="J2781" s="79"/>
      <c r="K2781" s="79"/>
      <c r="L2781" s="79"/>
    </row>
    <row r="2782" spans="2:12">
      <c r="B2782" s="79"/>
      <c r="C2782" s="79"/>
      <c r="D2782" s="79"/>
      <c r="E2782" s="79"/>
      <c r="F2782" s="79"/>
      <c r="G2782" s="79"/>
      <c r="H2782" s="79"/>
      <c r="I2782" s="79"/>
      <c r="J2782" s="79"/>
      <c r="K2782" s="79"/>
      <c r="L2782" s="79"/>
    </row>
    <row r="2783" spans="2:12">
      <c r="B2783" s="79"/>
      <c r="C2783" s="79"/>
      <c r="D2783" s="79"/>
      <c r="E2783" s="79"/>
      <c r="F2783" s="79"/>
      <c r="G2783" s="79"/>
      <c r="H2783" s="79"/>
      <c r="I2783" s="79"/>
      <c r="J2783" s="79"/>
      <c r="K2783" s="79"/>
      <c r="L2783" s="79"/>
    </row>
    <row r="2784" spans="2:12">
      <c r="B2784" s="79"/>
      <c r="C2784" s="79"/>
      <c r="D2784" s="79"/>
      <c r="E2784" s="79"/>
      <c r="F2784" s="79"/>
      <c r="G2784" s="79"/>
      <c r="H2784" s="79"/>
      <c r="I2784" s="79"/>
      <c r="J2784" s="79"/>
      <c r="K2784" s="79"/>
      <c r="L2784" s="79"/>
    </row>
    <row r="2785" spans="2:12">
      <c r="B2785" s="79"/>
      <c r="C2785" s="79"/>
      <c r="D2785" s="79"/>
      <c r="E2785" s="79"/>
      <c r="F2785" s="79"/>
      <c r="G2785" s="79"/>
      <c r="H2785" s="79"/>
      <c r="I2785" s="79"/>
      <c r="J2785" s="79"/>
      <c r="K2785" s="79"/>
      <c r="L2785" s="79"/>
    </row>
    <row r="2786" spans="2:12">
      <c r="B2786" s="79"/>
      <c r="C2786" s="79"/>
      <c r="D2786" s="79"/>
      <c r="E2786" s="79"/>
      <c r="F2786" s="79"/>
      <c r="G2786" s="79"/>
      <c r="H2786" s="79"/>
      <c r="I2786" s="79"/>
      <c r="J2786" s="79"/>
      <c r="K2786" s="79"/>
      <c r="L2786" s="79"/>
    </row>
    <row r="2787" spans="2:12">
      <c r="B2787" s="79"/>
      <c r="C2787" s="79"/>
      <c r="D2787" s="79"/>
      <c r="E2787" s="79"/>
      <c r="F2787" s="79"/>
      <c r="G2787" s="79"/>
      <c r="H2787" s="79"/>
      <c r="I2787" s="79"/>
      <c r="J2787" s="79"/>
      <c r="K2787" s="79"/>
      <c r="L2787" s="79"/>
    </row>
    <row r="2788" spans="2:12">
      <c r="B2788" s="79"/>
      <c r="C2788" s="79"/>
      <c r="D2788" s="79"/>
      <c r="E2788" s="79"/>
      <c r="F2788" s="79"/>
      <c r="G2788" s="79"/>
      <c r="H2788" s="79"/>
      <c r="I2788" s="79"/>
      <c r="J2788" s="79"/>
      <c r="K2788" s="79"/>
      <c r="L2788" s="79"/>
    </row>
    <row r="2789" spans="2:12">
      <c r="B2789" s="79"/>
      <c r="C2789" s="79"/>
      <c r="D2789" s="79"/>
      <c r="E2789" s="79"/>
      <c r="F2789" s="79"/>
      <c r="G2789" s="79"/>
      <c r="H2789" s="79"/>
      <c r="I2789" s="79"/>
      <c r="J2789" s="79"/>
      <c r="K2789" s="79"/>
      <c r="L2789" s="79"/>
    </row>
    <row r="2790" spans="2:12">
      <c r="B2790" s="79"/>
      <c r="C2790" s="79"/>
      <c r="D2790" s="79"/>
      <c r="E2790" s="79"/>
      <c r="F2790" s="79"/>
      <c r="G2790" s="79"/>
      <c r="H2790" s="79"/>
      <c r="I2790" s="79"/>
      <c r="J2790" s="79"/>
      <c r="K2790" s="79"/>
      <c r="L2790" s="79"/>
    </row>
    <row r="2791" spans="2:12">
      <c r="B2791" s="79"/>
      <c r="C2791" s="79"/>
      <c r="D2791" s="79"/>
      <c r="E2791" s="79"/>
      <c r="F2791" s="79"/>
      <c r="G2791" s="79"/>
      <c r="H2791" s="79"/>
      <c r="I2791" s="79"/>
      <c r="J2791" s="79"/>
      <c r="K2791" s="79"/>
      <c r="L2791" s="79"/>
    </row>
    <row r="2792" spans="2:12">
      <c r="B2792" s="79"/>
      <c r="C2792" s="79"/>
      <c r="D2792" s="79"/>
      <c r="E2792" s="79"/>
      <c r="F2792" s="79"/>
      <c r="G2792" s="79"/>
      <c r="H2792" s="79"/>
      <c r="I2792" s="79"/>
      <c r="J2792" s="79"/>
      <c r="K2792" s="79"/>
      <c r="L2792" s="79"/>
    </row>
    <row r="2793" spans="2:12">
      <c r="B2793" s="79"/>
      <c r="C2793" s="79"/>
      <c r="D2793" s="79"/>
      <c r="E2793" s="79"/>
      <c r="F2793" s="79"/>
      <c r="G2793" s="79"/>
      <c r="H2793" s="79"/>
      <c r="I2793" s="79"/>
      <c r="J2793" s="79"/>
      <c r="K2793" s="79"/>
      <c r="L2793" s="79"/>
    </row>
    <row r="2794" spans="2:12">
      <c r="B2794" s="79"/>
      <c r="C2794" s="79"/>
      <c r="D2794" s="79"/>
      <c r="E2794" s="79"/>
      <c r="F2794" s="79"/>
      <c r="G2794" s="79"/>
      <c r="H2794" s="79"/>
      <c r="I2794" s="79"/>
      <c r="J2794" s="79"/>
      <c r="K2794" s="79"/>
      <c r="L2794" s="79"/>
    </row>
    <row r="2795" spans="2:12">
      <c r="B2795" s="79"/>
      <c r="C2795" s="79"/>
      <c r="D2795" s="79"/>
      <c r="E2795" s="79"/>
      <c r="F2795" s="79"/>
      <c r="G2795" s="79"/>
      <c r="H2795" s="79"/>
      <c r="I2795" s="79"/>
      <c r="J2795" s="79"/>
      <c r="K2795" s="79"/>
      <c r="L2795" s="79"/>
    </row>
    <row r="2796" spans="2:12">
      <c r="B2796" s="79"/>
      <c r="C2796" s="79"/>
      <c r="D2796" s="79"/>
      <c r="E2796" s="79"/>
      <c r="F2796" s="79"/>
      <c r="G2796" s="79"/>
      <c r="H2796" s="79"/>
      <c r="I2796" s="79"/>
      <c r="J2796" s="79"/>
      <c r="K2796" s="79"/>
      <c r="L2796" s="79"/>
    </row>
    <row r="2797" spans="2:12">
      <c r="B2797" s="79"/>
      <c r="C2797" s="79"/>
      <c r="D2797" s="79"/>
      <c r="E2797" s="79"/>
      <c r="F2797" s="79"/>
      <c r="G2797" s="79"/>
      <c r="H2797" s="79"/>
      <c r="I2797" s="79"/>
      <c r="J2797" s="79"/>
      <c r="K2797" s="79"/>
      <c r="L2797" s="79"/>
    </row>
    <row r="2798" spans="2:12">
      <c r="B2798" s="79"/>
      <c r="C2798" s="79"/>
      <c r="D2798" s="79"/>
      <c r="E2798" s="79"/>
      <c r="F2798" s="79"/>
      <c r="G2798" s="79"/>
      <c r="H2798" s="79"/>
      <c r="I2798" s="79"/>
      <c r="J2798" s="79"/>
      <c r="K2798" s="79"/>
      <c r="L2798" s="79"/>
    </row>
    <row r="2799" spans="2:12">
      <c r="B2799" s="79"/>
      <c r="C2799" s="79"/>
      <c r="D2799" s="79"/>
      <c r="E2799" s="79"/>
      <c r="F2799" s="79"/>
      <c r="G2799" s="79"/>
      <c r="H2799" s="79"/>
      <c r="I2799" s="79"/>
      <c r="J2799" s="79"/>
      <c r="K2799" s="79"/>
      <c r="L2799" s="79"/>
    </row>
    <row r="2800" spans="2:12">
      <c r="B2800" s="79"/>
      <c r="C2800" s="79"/>
      <c r="D2800" s="79"/>
      <c r="E2800" s="79"/>
      <c r="F2800" s="79"/>
      <c r="G2800" s="79"/>
      <c r="H2800" s="79"/>
      <c r="I2800" s="79"/>
      <c r="J2800" s="79"/>
      <c r="K2800" s="79"/>
      <c r="L2800" s="79"/>
    </row>
    <row r="2801" spans="2:12">
      <c r="B2801" s="79"/>
      <c r="C2801" s="79"/>
      <c r="D2801" s="79"/>
      <c r="E2801" s="79"/>
      <c r="F2801" s="79"/>
      <c r="G2801" s="79"/>
      <c r="H2801" s="79"/>
      <c r="I2801" s="79"/>
      <c r="J2801" s="79"/>
      <c r="K2801" s="79"/>
      <c r="L2801" s="79"/>
    </row>
    <row r="2802" spans="2:12">
      <c r="B2802" s="79"/>
      <c r="C2802" s="79"/>
      <c r="D2802" s="79"/>
      <c r="E2802" s="79"/>
      <c r="F2802" s="79"/>
      <c r="G2802" s="79"/>
      <c r="H2802" s="79"/>
      <c r="I2802" s="79"/>
      <c r="J2802" s="79"/>
      <c r="K2802" s="79"/>
      <c r="L2802" s="79"/>
    </row>
    <row r="2803" spans="2:12">
      <c r="B2803" s="79"/>
      <c r="C2803" s="79"/>
      <c r="D2803" s="79"/>
      <c r="E2803" s="79"/>
      <c r="F2803" s="79"/>
      <c r="G2803" s="79"/>
      <c r="H2803" s="79"/>
      <c r="I2803" s="79"/>
      <c r="J2803" s="79"/>
      <c r="K2803" s="79"/>
      <c r="L2803" s="79"/>
    </row>
    <row r="2804" spans="2:12">
      <c r="B2804" s="79"/>
      <c r="C2804" s="79"/>
      <c r="D2804" s="79"/>
      <c r="E2804" s="79"/>
      <c r="F2804" s="79"/>
      <c r="G2804" s="79"/>
      <c r="H2804" s="79"/>
      <c r="I2804" s="79"/>
      <c r="J2804" s="79"/>
      <c r="K2804" s="79"/>
      <c r="L2804" s="79"/>
    </row>
    <row r="2805" spans="2:12">
      <c r="B2805" s="79"/>
      <c r="C2805" s="79"/>
      <c r="D2805" s="79"/>
      <c r="E2805" s="79"/>
      <c r="F2805" s="79"/>
      <c r="G2805" s="79"/>
      <c r="H2805" s="79"/>
      <c r="I2805" s="79"/>
      <c r="J2805" s="79"/>
      <c r="K2805" s="79"/>
      <c r="L2805" s="79"/>
    </row>
    <row r="2806" spans="2:12">
      <c r="B2806" s="79"/>
      <c r="C2806" s="79"/>
      <c r="D2806" s="79"/>
      <c r="E2806" s="79"/>
      <c r="F2806" s="79"/>
      <c r="G2806" s="79"/>
      <c r="H2806" s="79"/>
      <c r="I2806" s="79"/>
      <c r="J2806" s="79"/>
      <c r="K2806" s="79"/>
      <c r="L2806" s="79"/>
    </row>
    <row r="2807" spans="2:12">
      <c r="B2807" s="79"/>
      <c r="C2807" s="79"/>
      <c r="D2807" s="79"/>
      <c r="E2807" s="79"/>
      <c r="F2807" s="79"/>
      <c r="G2807" s="79"/>
      <c r="H2807" s="79"/>
      <c r="I2807" s="79"/>
      <c r="J2807" s="79"/>
      <c r="K2807" s="79"/>
      <c r="L2807" s="79"/>
    </row>
    <row r="2808" spans="2:12">
      <c r="B2808" s="79"/>
      <c r="C2808" s="79"/>
      <c r="D2808" s="79"/>
      <c r="E2808" s="79"/>
      <c r="F2808" s="79"/>
      <c r="G2808" s="79"/>
      <c r="H2808" s="79"/>
      <c r="I2808" s="79"/>
      <c r="J2808" s="79"/>
      <c r="K2808" s="79"/>
      <c r="L2808" s="79"/>
    </row>
    <row r="2809" spans="2:12">
      <c r="B2809" s="79"/>
      <c r="C2809" s="79"/>
      <c r="D2809" s="79"/>
      <c r="E2809" s="79"/>
      <c r="F2809" s="79"/>
      <c r="G2809" s="79"/>
      <c r="H2809" s="79"/>
      <c r="I2809" s="79"/>
      <c r="J2809" s="79"/>
      <c r="K2809" s="79"/>
      <c r="L2809" s="79"/>
    </row>
    <row r="2810" spans="2:12">
      <c r="B2810" s="79"/>
      <c r="C2810" s="79"/>
      <c r="D2810" s="79"/>
      <c r="E2810" s="79"/>
      <c r="F2810" s="79"/>
      <c r="G2810" s="79"/>
      <c r="H2810" s="79"/>
      <c r="I2810" s="79"/>
      <c r="J2810" s="79"/>
      <c r="K2810" s="79"/>
      <c r="L2810" s="79"/>
    </row>
    <row r="2811" spans="2:12">
      <c r="B2811" s="79"/>
      <c r="C2811" s="79"/>
      <c r="D2811" s="79"/>
      <c r="E2811" s="79"/>
      <c r="F2811" s="79"/>
      <c r="G2811" s="79"/>
      <c r="H2811" s="79"/>
      <c r="I2811" s="79"/>
      <c r="J2811" s="79"/>
      <c r="K2811" s="79"/>
      <c r="L2811" s="79"/>
    </row>
    <row r="2812" spans="2:12">
      <c r="B2812" s="79"/>
      <c r="C2812" s="79"/>
      <c r="D2812" s="79"/>
      <c r="E2812" s="79"/>
      <c r="F2812" s="79"/>
      <c r="G2812" s="79"/>
      <c r="H2812" s="79"/>
      <c r="I2812" s="79"/>
      <c r="J2812" s="79"/>
      <c r="K2812" s="79"/>
      <c r="L2812" s="79"/>
    </row>
    <row r="2813" spans="2:12">
      <c r="B2813" s="79"/>
      <c r="C2813" s="79"/>
      <c r="D2813" s="79"/>
      <c r="E2813" s="79"/>
      <c r="F2813" s="79"/>
      <c r="G2813" s="79"/>
      <c r="H2813" s="79"/>
      <c r="I2813" s="79"/>
      <c r="J2813" s="79"/>
      <c r="K2813" s="79"/>
      <c r="L2813" s="79"/>
    </row>
    <row r="2814" spans="2:12">
      <c r="B2814" s="79"/>
      <c r="C2814" s="79"/>
      <c r="D2814" s="79"/>
      <c r="E2814" s="79"/>
      <c r="F2814" s="79"/>
      <c r="G2814" s="79"/>
      <c r="H2814" s="79"/>
      <c r="I2814" s="79"/>
      <c r="J2814" s="79"/>
      <c r="K2814" s="79"/>
      <c r="L2814" s="79"/>
    </row>
    <row r="2815" spans="2:12">
      <c r="B2815" s="79"/>
      <c r="C2815" s="79"/>
      <c r="D2815" s="79"/>
      <c r="E2815" s="79"/>
      <c r="F2815" s="79"/>
      <c r="G2815" s="79"/>
      <c r="H2815" s="79"/>
      <c r="I2815" s="79"/>
      <c r="J2815" s="79"/>
      <c r="K2815" s="79"/>
      <c r="L2815" s="79"/>
    </row>
    <row r="2816" spans="2:12">
      <c r="B2816" s="79"/>
      <c r="C2816" s="79"/>
      <c r="D2816" s="79"/>
      <c r="E2816" s="79"/>
      <c r="F2816" s="79"/>
      <c r="G2816" s="79"/>
      <c r="H2816" s="79"/>
      <c r="I2816" s="79"/>
      <c r="J2816" s="79"/>
      <c r="K2816" s="79"/>
      <c r="L2816" s="79"/>
    </row>
    <row r="2817" spans="2:12">
      <c r="B2817" s="79"/>
      <c r="C2817" s="79"/>
      <c r="D2817" s="79"/>
      <c r="E2817" s="79"/>
      <c r="F2817" s="79"/>
      <c r="G2817" s="79"/>
      <c r="H2817" s="79"/>
      <c r="I2817" s="79"/>
      <c r="J2817" s="79"/>
      <c r="K2817" s="79"/>
      <c r="L2817" s="79"/>
    </row>
    <row r="2818" spans="2:12">
      <c r="B2818" s="79"/>
      <c r="C2818" s="79"/>
      <c r="D2818" s="79"/>
      <c r="E2818" s="79"/>
      <c r="F2818" s="79"/>
      <c r="G2818" s="79"/>
      <c r="H2818" s="79"/>
      <c r="I2818" s="79"/>
      <c r="J2818" s="79"/>
      <c r="K2818" s="79"/>
      <c r="L2818" s="79"/>
    </row>
    <row r="2819" spans="2:12">
      <c r="B2819" s="79"/>
      <c r="C2819" s="79"/>
      <c r="D2819" s="79"/>
      <c r="E2819" s="79"/>
      <c r="F2819" s="79"/>
      <c r="G2819" s="79"/>
      <c r="H2819" s="79"/>
      <c r="I2819" s="79"/>
      <c r="J2819" s="79"/>
      <c r="K2819" s="79"/>
      <c r="L2819" s="79"/>
    </row>
    <row r="2820" spans="2:12">
      <c r="B2820" s="79"/>
      <c r="C2820" s="79"/>
      <c r="D2820" s="79"/>
      <c r="E2820" s="79"/>
      <c r="F2820" s="79"/>
      <c r="G2820" s="79"/>
      <c r="H2820" s="79"/>
      <c r="I2820" s="79"/>
      <c r="J2820" s="79"/>
      <c r="K2820" s="79"/>
      <c r="L2820" s="79"/>
    </row>
    <row r="2821" spans="2:12">
      <c r="B2821" s="79"/>
      <c r="C2821" s="79"/>
      <c r="D2821" s="79"/>
      <c r="E2821" s="79"/>
      <c r="F2821" s="79"/>
      <c r="G2821" s="79"/>
      <c r="H2821" s="79"/>
      <c r="I2821" s="79"/>
      <c r="J2821" s="79"/>
      <c r="K2821" s="79"/>
      <c r="L2821" s="79"/>
    </row>
    <row r="2822" spans="2:12">
      <c r="B2822" s="79"/>
      <c r="C2822" s="79"/>
      <c r="D2822" s="79"/>
      <c r="E2822" s="79"/>
      <c r="F2822" s="79"/>
      <c r="G2822" s="79"/>
      <c r="H2822" s="79"/>
      <c r="I2822" s="79"/>
      <c r="J2822" s="79"/>
      <c r="K2822" s="79"/>
      <c r="L2822" s="79"/>
    </row>
    <row r="2823" spans="2:12">
      <c r="B2823" s="79"/>
      <c r="C2823" s="79"/>
      <c r="D2823" s="79"/>
      <c r="E2823" s="79"/>
      <c r="F2823" s="79"/>
      <c r="G2823" s="79"/>
      <c r="H2823" s="79"/>
      <c r="I2823" s="79"/>
      <c r="J2823" s="79"/>
      <c r="K2823" s="79"/>
      <c r="L2823" s="79"/>
    </row>
    <row r="2824" spans="2:12">
      <c r="B2824" s="79"/>
      <c r="C2824" s="79"/>
      <c r="D2824" s="79"/>
      <c r="E2824" s="79"/>
      <c r="F2824" s="79"/>
      <c r="G2824" s="79"/>
      <c r="H2824" s="79"/>
      <c r="I2824" s="79"/>
      <c r="J2824" s="79"/>
      <c r="K2824" s="79"/>
      <c r="L2824" s="79"/>
    </row>
    <row r="2825" spans="2:12">
      <c r="B2825" s="79"/>
      <c r="C2825" s="79"/>
      <c r="D2825" s="79"/>
      <c r="E2825" s="79"/>
      <c r="F2825" s="79"/>
      <c r="G2825" s="79"/>
      <c r="H2825" s="79"/>
      <c r="I2825" s="79"/>
      <c r="J2825" s="79"/>
      <c r="K2825" s="79"/>
      <c r="L2825" s="79"/>
    </row>
    <row r="2826" spans="2:12">
      <c r="B2826" s="79"/>
      <c r="C2826" s="79"/>
      <c r="D2826" s="79"/>
      <c r="E2826" s="79"/>
      <c r="F2826" s="79"/>
      <c r="G2826" s="79"/>
      <c r="H2826" s="79"/>
      <c r="I2826" s="79"/>
      <c r="J2826" s="79"/>
      <c r="K2826" s="79"/>
      <c r="L2826" s="79"/>
    </row>
    <row r="2827" spans="2:12">
      <c r="B2827" s="79"/>
      <c r="C2827" s="79"/>
      <c r="D2827" s="79"/>
      <c r="E2827" s="79"/>
      <c r="F2827" s="79"/>
      <c r="G2827" s="79"/>
      <c r="H2827" s="79"/>
      <c r="I2827" s="79"/>
      <c r="J2827" s="79"/>
      <c r="K2827" s="79"/>
      <c r="L2827" s="79"/>
    </row>
    <row r="2828" spans="2:12">
      <c r="B2828" s="79"/>
      <c r="C2828" s="79"/>
      <c r="D2828" s="79"/>
      <c r="E2828" s="79"/>
      <c r="F2828" s="79"/>
      <c r="G2828" s="79"/>
      <c r="H2828" s="79"/>
      <c r="I2828" s="79"/>
      <c r="J2828" s="79"/>
      <c r="K2828" s="79"/>
      <c r="L2828" s="79"/>
    </row>
    <row r="2829" spans="2:12">
      <c r="B2829" s="79"/>
      <c r="C2829" s="79"/>
      <c r="D2829" s="79"/>
      <c r="E2829" s="79"/>
      <c r="F2829" s="79"/>
      <c r="G2829" s="79"/>
      <c r="H2829" s="79"/>
      <c r="I2829" s="79"/>
      <c r="J2829" s="79"/>
      <c r="K2829" s="79"/>
      <c r="L2829" s="79"/>
    </row>
    <row r="2830" spans="2:12">
      <c r="B2830" s="79"/>
      <c r="C2830" s="79"/>
      <c r="D2830" s="79"/>
      <c r="E2830" s="79"/>
      <c r="F2830" s="79"/>
      <c r="G2830" s="79"/>
      <c r="H2830" s="79"/>
      <c r="I2830" s="79"/>
      <c r="J2830" s="79"/>
      <c r="K2830" s="79"/>
      <c r="L2830" s="79"/>
    </row>
    <row r="2831" spans="2:12">
      <c r="B2831" s="79"/>
      <c r="C2831" s="79"/>
      <c r="D2831" s="79"/>
      <c r="E2831" s="79"/>
      <c r="F2831" s="79"/>
      <c r="G2831" s="79"/>
      <c r="H2831" s="79"/>
      <c r="I2831" s="79"/>
      <c r="J2831" s="79"/>
      <c r="K2831" s="79"/>
      <c r="L2831" s="79"/>
    </row>
    <row r="2832" spans="2:12">
      <c r="B2832" s="79"/>
      <c r="C2832" s="79"/>
      <c r="D2832" s="79"/>
      <c r="E2832" s="79"/>
      <c r="F2832" s="79"/>
      <c r="G2832" s="79"/>
      <c r="H2832" s="79"/>
      <c r="I2832" s="79"/>
      <c r="J2832" s="79"/>
      <c r="K2832" s="79"/>
      <c r="L2832" s="79"/>
    </row>
    <row r="2833" spans="2:12">
      <c r="B2833" s="79"/>
      <c r="C2833" s="79"/>
      <c r="D2833" s="79"/>
      <c r="E2833" s="79"/>
      <c r="F2833" s="79"/>
      <c r="G2833" s="79"/>
      <c r="H2833" s="79"/>
      <c r="I2833" s="79"/>
      <c r="J2833" s="79"/>
      <c r="K2833" s="79"/>
      <c r="L2833" s="79"/>
    </row>
    <row r="2834" spans="2:12">
      <c r="B2834" s="79"/>
      <c r="C2834" s="79"/>
      <c r="D2834" s="79"/>
      <c r="E2834" s="79"/>
      <c r="F2834" s="79"/>
      <c r="G2834" s="79"/>
      <c r="H2834" s="79"/>
      <c r="I2834" s="79"/>
      <c r="J2834" s="79"/>
      <c r="K2834" s="79"/>
      <c r="L2834" s="79"/>
    </row>
    <row r="2835" spans="2:12">
      <c r="B2835" s="79"/>
      <c r="C2835" s="79"/>
      <c r="D2835" s="79"/>
      <c r="E2835" s="79"/>
      <c r="F2835" s="79"/>
      <c r="G2835" s="79"/>
      <c r="H2835" s="79"/>
      <c r="I2835" s="79"/>
      <c r="J2835" s="79"/>
      <c r="K2835" s="79"/>
      <c r="L2835" s="79"/>
    </row>
    <row r="2836" spans="2:12">
      <c r="B2836" s="79"/>
      <c r="C2836" s="79"/>
      <c r="D2836" s="79"/>
      <c r="E2836" s="79"/>
      <c r="F2836" s="79"/>
      <c r="G2836" s="79"/>
      <c r="H2836" s="79"/>
      <c r="I2836" s="79"/>
      <c r="J2836" s="79"/>
      <c r="K2836" s="79"/>
      <c r="L2836" s="79"/>
    </row>
    <row r="2837" spans="2:12">
      <c r="B2837" s="79"/>
      <c r="C2837" s="79"/>
      <c r="D2837" s="79"/>
      <c r="E2837" s="79"/>
      <c r="F2837" s="79"/>
      <c r="G2837" s="79"/>
      <c r="H2837" s="79"/>
      <c r="I2837" s="79"/>
      <c r="J2837" s="79"/>
      <c r="K2837" s="79"/>
      <c r="L2837" s="79"/>
    </row>
    <row r="2838" spans="2:12">
      <c r="B2838" s="79"/>
      <c r="C2838" s="79"/>
      <c r="D2838" s="79"/>
      <c r="E2838" s="79"/>
      <c r="F2838" s="79"/>
      <c r="G2838" s="79"/>
      <c r="H2838" s="79"/>
      <c r="I2838" s="79"/>
      <c r="J2838" s="79"/>
      <c r="K2838" s="79"/>
      <c r="L2838" s="79"/>
    </row>
    <row r="2839" spans="2:12">
      <c r="B2839" s="79"/>
      <c r="C2839" s="79"/>
      <c r="D2839" s="79"/>
      <c r="E2839" s="79"/>
      <c r="F2839" s="79"/>
      <c r="G2839" s="79"/>
      <c r="H2839" s="79"/>
      <c r="I2839" s="79"/>
      <c r="J2839" s="79"/>
      <c r="K2839" s="79"/>
      <c r="L2839" s="79"/>
    </row>
    <row r="2840" spans="2:12">
      <c r="B2840" s="79"/>
      <c r="C2840" s="79"/>
      <c r="D2840" s="79"/>
      <c r="E2840" s="79"/>
      <c r="F2840" s="79"/>
      <c r="G2840" s="79"/>
      <c r="H2840" s="79"/>
      <c r="I2840" s="79"/>
      <c r="J2840" s="79"/>
      <c r="K2840" s="79"/>
      <c r="L2840" s="79"/>
    </row>
    <row r="2841" spans="2:12">
      <c r="B2841" s="79"/>
      <c r="C2841" s="79"/>
      <c r="D2841" s="79"/>
      <c r="E2841" s="79"/>
      <c r="F2841" s="79"/>
      <c r="G2841" s="79"/>
      <c r="H2841" s="79"/>
      <c r="I2841" s="79"/>
      <c r="J2841" s="79"/>
      <c r="K2841" s="79"/>
      <c r="L2841" s="79"/>
    </row>
    <row r="2842" spans="2:12">
      <c r="B2842" s="79"/>
      <c r="C2842" s="79"/>
      <c r="D2842" s="79"/>
      <c r="E2842" s="79"/>
      <c r="F2842" s="79"/>
      <c r="G2842" s="79"/>
      <c r="H2842" s="79"/>
      <c r="I2842" s="79"/>
      <c r="J2842" s="79"/>
      <c r="K2842" s="79"/>
      <c r="L2842" s="79"/>
    </row>
    <row r="2843" spans="2:12">
      <c r="B2843" s="79"/>
      <c r="C2843" s="79"/>
      <c r="D2843" s="79"/>
      <c r="E2843" s="79"/>
      <c r="F2843" s="79"/>
      <c r="G2843" s="79"/>
      <c r="H2843" s="79"/>
      <c r="I2843" s="79"/>
      <c r="J2843" s="79"/>
      <c r="K2843" s="79"/>
      <c r="L2843" s="79"/>
    </row>
    <row r="2844" spans="2:12">
      <c r="B2844" s="79"/>
      <c r="C2844" s="79"/>
      <c r="D2844" s="79"/>
      <c r="E2844" s="79"/>
      <c r="F2844" s="79"/>
      <c r="G2844" s="79"/>
      <c r="H2844" s="79"/>
      <c r="I2844" s="79"/>
      <c r="J2844" s="79"/>
      <c r="K2844" s="79"/>
      <c r="L2844" s="79"/>
    </row>
    <row r="2845" spans="2:12">
      <c r="B2845" s="79"/>
      <c r="C2845" s="79"/>
      <c r="D2845" s="79"/>
      <c r="E2845" s="79"/>
      <c r="F2845" s="79"/>
      <c r="G2845" s="79"/>
      <c r="H2845" s="79"/>
      <c r="I2845" s="79"/>
      <c r="J2845" s="79"/>
      <c r="K2845" s="79"/>
      <c r="L2845" s="79"/>
    </row>
    <row r="2846" spans="2:12">
      <c r="B2846" s="79"/>
      <c r="C2846" s="79"/>
      <c r="D2846" s="79"/>
      <c r="E2846" s="79"/>
      <c r="F2846" s="79"/>
      <c r="G2846" s="79"/>
      <c r="H2846" s="79"/>
      <c r="I2846" s="79"/>
      <c r="J2846" s="79"/>
      <c r="K2846" s="79"/>
      <c r="L2846" s="79"/>
    </row>
    <row r="2847" spans="2:12">
      <c r="B2847" s="79"/>
      <c r="C2847" s="79"/>
      <c r="D2847" s="79"/>
      <c r="E2847" s="79"/>
      <c r="F2847" s="79"/>
      <c r="G2847" s="79"/>
      <c r="H2847" s="79"/>
      <c r="I2847" s="79"/>
      <c r="J2847" s="79"/>
      <c r="K2847" s="79"/>
      <c r="L2847" s="79"/>
    </row>
    <row r="2848" spans="2:12">
      <c r="B2848" s="79"/>
      <c r="C2848" s="79"/>
      <c r="D2848" s="79"/>
      <c r="E2848" s="79"/>
      <c r="F2848" s="79"/>
      <c r="G2848" s="79"/>
      <c r="H2848" s="79"/>
      <c r="I2848" s="79"/>
      <c r="J2848" s="79"/>
      <c r="K2848" s="79"/>
      <c r="L2848" s="79"/>
    </row>
    <row r="2849" spans="2:12">
      <c r="B2849" s="79"/>
      <c r="C2849" s="79"/>
      <c r="D2849" s="79"/>
      <c r="E2849" s="79"/>
      <c r="F2849" s="79"/>
      <c r="G2849" s="79"/>
      <c r="H2849" s="79"/>
      <c r="I2849" s="79"/>
      <c r="J2849" s="79"/>
      <c r="K2849" s="79"/>
      <c r="L2849" s="79"/>
    </row>
    <row r="2850" spans="2:12">
      <c r="B2850" s="79"/>
      <c r="C2850" s="79"/>
      <c r="D2850" s="79"/>
      <c r="E2850" s="79"/>
      <c r="F2850" s="79"/>
      <c r="G2850" s="79"/>
      <c r="H2850" s="79"/>
      <c r="I2850" s="79"/>
      <c r="J2850" s="79"/>
      <c r="K2850" s="79"/>
      <c r="L2850" s="79"/>
    </row>
    <row r="2851" spans="2:12">
      <c r="B2851" s="79"/>
      <c r="C2851" s="79"/>
      <c r="D2851" s="79"/>
      <c r="E2851" s="79"/>
      <c r="F2851" s="79"/>
      <c r="G2851" s="79"/>
      <c r="H2851" s="79"/>
      <c r="I2851" s="79"/>
      <c r="J2851" s="79"/>
      <c r="K2851" s="79"/>
      <c r="L2851" s="79"/>
    </row>
    <row r="2852" spans="2:12">
      <c r="B2852" s="79"/>
      <c r="C2852" s="79"/>
      <c r="D2852" s="79"/>
      <c r="E2852" s="79"/>
      <c r="F2852" s="79"/>
      <c r="G2852" s="79"/>
      <c r="H2852" s="79"/>
      <c r="I2852" s="79"/>
      <c r="J2852" s="79"/>
      <c r="K2852" s="79"/>
      <c r="L2852" s="79"/>
    </row>
    <row r="2853" spans="2:12">
      <c r="B2853" s="79"/>
      <c r="C2853" s="79"/>
      <c r="D2853" s="79"/>
      <c r="E2853" s="79"/>
      <c r="F2853" s="79"/>
      <c r="G2853" s="79"/>
      <c r="H2853" s="79"/>
      <c r="I2853" s="79"/>
      <c r="J2853" s="79"/>
      <c r="K2853" s="79"/>
      <c r="L2853" s="79"/>
    </row>
    <row r="2854" spans="2:12">
      <c r="B2854" s="79"/>
      <c r="C2854" s="79"/>
      <c r="D2854" s="79"/>
      <c r="E2854" s="79"/>
      <c r="F2854" s="79"/>
      <c r="G2854" s="79"/>
      <c r="H2854" s="79"/>
      <c r="I2854" s="79"/>
      <c r="J2854" s="79"/>
      <c r="K2854" s="79"/>
      <c r="L2854" s="79"/>
    </row>
    <row r="2855" spans="2:12">
      <c r="B2855" s="79"/>
      <c r="C2855" s="79"/>
      <c r="D2855" s="79"/>
      <c r="E2855" s="79"/>
      <c r="F2855" s="79"/>
      <c r="G2855" s="79"/>
      <c r="H2855" s="79"/>
      <c r="I2855" s="79"/>
      <c r="J2855" s="79"/>
      <c r="K2855" s="79"/>
      <c r="L2855" s="79"/>
    </row>
    <row r="2856" spans="2:12">
      <c r="B2856" s="79"/>
      <c r="C2856" s="79"/>
      <c r="D2856" s="79"/>
      <c r="E2856" s="79"/>
      <c r="F2856" s="79"/>
      <c r="G2856" s="79"/>
      <c r="H2856" s="79"/>
      <c r="I2856" s="79"/>
      <c r="J2856" s="79"/>
      <c r="K2856" s="79"/>
      <c r="L2856" s="79"/>
    </row>
    <row r="2857" spans="2:12">
      <c r="B2857" s="79"/>
      <c r="C2857" s="79"/>
      <c r="D2857" s="79"/>
      <c r="E2857" s="79"/>
      <c r="F2857" s="79"/>
      <c r="G2857" s="79"/>
      <c r="H2857" s="79"/>
      <c r="I2857" s="79"/>
      <c r="J2857" s="79"/>
      <c r="K2857" s="79"/>
      <c r="L2857" s="79"/>
    </row>
    <row r="2858" spans="2:12">
      <c r="B2858" s="79"/>
      <c r="C2858" s="79"/>
      <c r="D2858" s="79"/>
      <c r="E2858" s="79"/>
      <c r="F2858" s="79"/>
      <c r="G2858" s="79"/>
      <c r="H2858" s="79"/>
      <c r="I2858" s="79"/>
      <c r="J2858" s="79"/>
      <c r="K2858" s="79"/>
      <c r="L2858" s="79"/>
    </row>
    <row r="2859" spans="2:12">
      <c r="B2859" s="79"/>
      <c r="C2859" s="79"/>
      <c r="D2859" s="79"/>
      <c r="E2859" s="79"/>
      <c r="F2859" s="79"/>
      <c r="G2859" s="79"/>
      <c r="H2859" s="79"/>
      <c r="I2859" s="79"/>
      <c r="J2859" s="79"/>
      <c r="K2859" s="79"/>
      <c r="L2859" s="79"/>
    </row>
    <row r="2860" spans="2:12">
      <c r="B2860" s="79"/>
      <c r="C2860" s="79"/>
      <c r="D2860" s="79"/>
      <c r="E2860" s="79"/>
      <c r="F2860" s="79"/>
      <c r="G2860" s="79"/>
      <c r="H2860" s="79"/>
      <c r="I2860" s="79"/>
      <c r="J2860" s="79"/>
      <c r="K2860" s="79"/>
      <c r="L2860" s="79"/>
    </row>
    <row r="2861" spans="2:12">
      <c r="B2861" s="79"/>
      <c r="C2861" s="79"/>
      <c r="D2861" s="79"/>
      <c r="E2861" s="79"/>
      <c r="F2861" s="79"/>
      <c r="G2861" s="79"/>
      <c r="H2861" s="79"/>
      <c r="I2861" s="79"/>
      <c r="J2861" s="79"/>
      <c r="K2861" s="79"/>
      <c r="L2861" s="79"/>
    </row>
    <row r="2862" spans="2:12">
      <c r="B2862" s="79"/>
      <c r="C2862" s="79"/>
      <c r="D2862" s="79"/>
      <c r="E2862" s="79"/>
      <c r="F2862" s="79"/>
      <c r="G2862" s="79"/>
      <c r="H2862" s="79"/>
      <c r="I2862" s="79"/>
      <c r="J2862" s="79"/>
      <c r="K2862" s="79"/>
      <c r="L2862" s="79"/>
    </row>
    <row r="2863" spans="2:12">
      <c r="B2863" s="79"/>
      <c r="C2863" s="79"/>
      <c r="D2863" s="79"/>
      <c r="E2863" s="79"/>
      <c r="F2863" s="79"/>
      <c r="G2863" s="79"/>
      <c r="H2863" s="79"/>
      <c r="I2863" s="79"/>
      <c r="J2863" s="79"/>
      <c r="K2863" s="79"/>
      <c r="L2863" s="79"/>
    </row>
    <row r="2864" spans="2:12">
      <c r="B2864" s="79"/>
      <c r="C2864" s="79"/>
      <c r="D2864" s="79"/>
      <c r="E2864" s="79"/>
      <c r="F2864" s="79"/>
      <c r="G2864" s="79"/>
      <c r="H2864" s="79"/>
      <c r="I2864" s="79"/>
      <c r="J2864" s="79"/>
      <c r="K2864" s="79"/>
      <c r="L2864" s="79"/>
    </row>
    <row r="2865" spans="2:12">
      <c r="B2865" s="79"/>
      <c r="C2865" s="79"/>
      <c r="D2865" s="79"/>
      <c r="E2865" s="79"/>
      <c r="F2865" s="79"/>
      <c r="G2865" s="79"/>
      <c r="H2865" s="79"/>
      <c r="I2865" s="79"/>
      <c r="J2865" s="79"/>
      <c r="K2865" s="79"/>
      <c r="L2865" s="79"/>
    </row>
    <row r="2866" spans="2:12">
      <c r="B2866" s="79"/>
      <c r="C2866" s="79"/>
      <c r="D2866" s="79"/>
      <c r="E2866" s="79"/>
      <c r="F2866" s="79"/>
      <c r="G2866" s="79"/>
      <c r="H2866" s="79"/>
      <c r="I2866" s="79"/>
      <c r="J2866" s="79"/>
      <c r="K2866" s="79"/>
      <c r="L2866" s="79"/>
    </row>
    <row r="2867" spans="2:12">
      <c r="B2867" s="79"/>
      <c r="C2867" s="79"/>
      <c r="D2867" s="79"/>
      <c r="E2867" s="79"/>
      <c r="F2867" s="79"/>
      <c r="G2867" s="79"/>
      <c r="H2867" s="79"/>
      <c r="I2867" s="79"/>
      <c r="J2867" s="79"/>
      <c r="K2867" s="79"/>
      <c r="L2867" s="79"/>
    </row>
    <row r="2868" spans="2:12">
      <c r="B2868" s="79"/>
      <c r="C2868" s="79"/>
      <c r="D2868" s="79"/>
      <c r="E2868" s="79"/>
      <c r="F2868" s="79"/>
      <c r="G2868" s="79"/>
      <c r="H2868" s="79"/>
      <c r="I2868" s="79"/>
      <c r="J2868" s="79"/>
      <c r="K2868" s="79"/>
      <c r="L2868" s="79"/>
    </row>
    <row r="2869" spans="2:12">
      <c r="B2869" s="79"/>
      <c r="C2869" s="79"/>
      <c r="D2869" s="79"/>
      <c r="E2869" s="79"/>
      <c r="F2869" s="79"/>
      <c r="G2869" s="79"/>
      <c r="H2869" s="79"/>
      <c r="I2869" s="79"/>
      <c r="J2869" s="79"/>
      <c r="K2869" s="79"/>
      <c r="L2869" s="79"/>
    </row>
    <row r="2870" spans="2:12">
      <c r="B2870" s="79"/>
      <c r="C2870" s="79"/>
      <c r="D2870" s="79"/>
      <c r="E2870" s="79"/>
      <c r="F2870" s="79"/>
      <c r="G2870" s="79"/>
      <c r="H2870" s="79"/>
      <c r="I2870" s="79"/>
      <c r="J2870" s="79"/>
      <c r="K2870" s="79"/>
      <c r="L2870" s="79"/>
    </row>
    <row r="2871" spans="2:12">
      <c r="B2871" s="79"/>
      <c r="C2871" s="79"/>
      <c r="D2871" s="79"/>
      <c r="E2871" s="79"/>
      <c r="F2871" s="79"/>
      <c r="G2871" s="79"/>
      <c r="H2871" s="79"/>
      <c r="I2871" s="79"/>
      <c r="J2871" s="79"/>
      <c r="K2871" s="79"/>
      <c r="L2871" s="79"/>
    </row>
    <row r="2872" spans="2:12">
      <c r="B2872" s="79"/>
      <c r="C2872" s="79"/>
      <c r="D2872" s="79"/>
      <c r="E2872" s="79"/>
      <c r="F2872" s="79"/>
      <c r="G2872" s="79"/>
      <c r="H2872" s="79"/>
      <c r="I2872" s="79"/>
      <c r="J2872" s="79"/>
      <c r="K2872" s="79"/>
      <c r="L2872" s="79"/>
    </row>
    <row r="2873" spans="2:12">
      <c r="B2873" s="79"/>
      <c r="C2873" s="79"/>
      <c r="D2873" s="79"/>
      <c r="E2873" s="79"/>
      <c r="F2873" s="79"/>
      <c r="G2873" s="79"/>
      <c r="H2873" s="79"/>
      <c r="I2873" s="79"/>
      <c r="J2873" s="79"/>
      <c r="K2873" s="79"/>
      <c r="L2873" s="79"/>
    </row>
    <row r="2874" spans="2:12">
      <c r="B2874" s="79"/>
      <c r="C2874" s="79"/>
      <c r="D2874" s="79"/>
      <c r="E2874" s="79"/>
      <c r="F2874" s="79"/>
      <c r="G2874" s="79"/>
      <c r="H2874" s="79"/>
      <c r="I2874" s="79"/>
      <c r="J2874" s="79"/>
      <c r="K2874" s="79"/>
      <c r="L2874" s="79"/>
    </row>
    <row r="2875" spans="2:12">
      <c r="B2875" s="79"/>
      <c r="C2875" s="79"/>
      <c r="D2875" s="79"/>
      <c r="E2875" s="79"/>
      <c r="F2875" s="79"/>
      <c r="G2875" s="79"/>
      <c r="H2875" s="79"/>
      <c r="I2875" s="79"/>
      <c r="J2875" s="79"/>
      <c r="K2875" s="79"/>
      <c r="L2875" s="79"/>
    </row>
    <row r="2876" spans="2:12">
      <c r="B2876" s="79"/>
      <c r="C2876" s="79"/>
      <c r="D2876" s="79"/>
      <c r="E2876" s="79"/>
      <c r="F2876" s="79"/>
      <c r="G2876" s="79"/>
      <c r="H2876" s="79"/>
      <c r="I2876" s="79"/>
      <c r="J2876" s="79"/>
      <c r="K2876" s="79"/>
      <c r="L2876" s="79"/>
    </row>
    <row r="2877" spans="2:12">
      <c r="B2877" s="79"/>
      <c r="C2877" s="79"/>
      <c r="D2877" s="79"/>
      <c r="E2877" s="79"/>
      <c r="F2877" s="79"/>
      <c r="G2877" s="79"/>
      <c r="H2877" s="79"/>
      <c r="I2877" s="79"/>
      <c r="J2877" s="79"/>
      <c r="K2877" s="79"/>
      <c r="L2877" s="79"/>
    </row>
    <row r="2878" spans="2:12">
      <c r="B2878" s="79"/>
      <c r="C2878" s="79"/>
      <c r="D2878" s="79"/>
      <c r="E2878" s="79"/>
      <c r="F2878" s="79"/>
      <c r="G2878" s="79"/>
      <c r="H2878" s="79"/>
      <c r="I2878" s="79"/>
      <c r="J2878" s="79"/>
      <c r="K2878" s="79"/>
      <c r="L2878" s="79"/>
    </row>
    <row r="2879" spans="2:12">
      <c r="B2879" s="79"/>
      <c r="C2879" s="79"/>
      <c r="D2879" s="79"/>
      <c r="E2879" s="79"/>
      <c r="F2879" s="79"/>
      <c r="G2879" s="79"/>
      <c r="H2879" s="79"/>
      <c r="I2879" s="79"/>
      <c r="J2879" s="79"/>
      <c r="K2879" s="79"/>
      <c r="L2879" s="79"/>
    </row>
    <row r="2880" spans="2:12">
      <c r="B2880" s="79"/>
      <c r="C2880" s="79"/>
      <c r="D2880" s="79"/>
      <c r="E2880" s="79"/>
      <c r="F2880" s="79"/>
      <c r="G2880" s="79"/>
      <c r="H2880" s="79"/>
      <c r="I2880" s="79"/>
      <c r="J2880" s="79"/>
      <c r="K2880" s="79"/>
      <c r="L2880" s="79"/>
    </row>
    <row r="2881" spans="2:12">
      <c r="B2881" s="79"/>
      <c r="C2881" s="79"/>
      <c r="D2881" s="79"/>
      <c r="E2881" s="79"/>
      <c r="F2881" s="79"/>
      <c r="G2881" s="79"/>
      <c r="H2881" s="79"/>
      <c r="I2881" s="79"/>
      <c r="J2881" s="79"/>
      <c r="K2881" s="79"/>
      <c r="L2881" s="79"/>
    </row>
    <row r="2882" spans="2:12">
      <c r="B2882" s="79"/>
      <c r="C2882" s="79"/>
      <c r="D2882" s="79"/>
      <c r="E2882" s="79"/>
      <c r="F2882" s="79"/>
      <c r="G2882" s="79"/>
      <c r="H2882" s="79"/>
      <c r="I2882" s="79"/>
      <c r="J2882" s="79"/>
      <c r="K2882" s="79"/>
      <c r="L2882" s="79"/>
    </row>
    <row r="2883" spans="2:12">
      <c r="B2883" s="79"/>
      <c r="C2883" s="79"/>
      <c r="D2883" s="79"/>
      <c r="E2883" s="79"/>
      <c r="F2883" s="79"/>
      <c r="G2883" s="79"/>
      <c r="H2883" s="79"/>
      <c r="I2883" s="79"/>
      <c r="J2883" s="79"/>
      <c r="K2883" s="79"/>
      <c r="L2883" s="79"/>
    </row>
    <row r="2884" spans="2:12">
      <c r="B2884" s="79"/>
      <c r="C2884" s="79"/>
      <c r="D2884" s="79"/>
      <c r="E2884" s="79"/>
      <c r="F2884" s="79"/>
      <c r="G2884" s="79"/>
      <c r="H2884" s="79"/>
      <c r="I2884" s="79"/>
      <c r="J2884" s="79"/>
      <c r="K2884" s="79"/>
      <c r="L2884" s="79"/>
    </row>
    <row r="2885" spans="2:12">
      <c r="B2885" s="79"/>
      <c r="C2885" s="79"/>
      <c r="D2885" s="79"/>
      <c r="E2885" s="79"/>
      <c r="F2885" s="79"/>
      <c r="G2885" s="79"/>
      <c r="H2885" s="79"/>
      <c r="I2885" s="79"/>
      <c r="J2885" s="79"/>
      <c r="K2885" s="79"/>
      <c r="L2885" s="79"/>
    </row>
    <row r="2886" spans="2:12">
      <c r="B2886" s="79"/>
      <c r="C2886" s="79"/>
      <c r="D2886" s="79"/>
      <c r="E2886" s="79"/>
      <c r="F2886" s="79"/>
      <c r="G2886" s="79"/>
      <c r="H2886" s="79"/>
      <c r="I2886" s="79"/>
      <c r="J2886" s="79"/>
      <c r="K2886" s="79"/>
      <c r="L2886" s="79"/>
    </row>
    <row r="2887" spans="2:12">
      <c r="B2887" s="79"/>
      <c r="C2887" s="79"/>
      <c r="D2887" s="79"/>
      <c r="E2887" s="79"/>
      <c r="F2887" s="79"/>
      <c r="G2887" s="79"/>
      <c r="H2887" s="79"/>
      <c r="I2887" s="79"/>
      <c r="J2887" s="79"/>
      <c r="K2887" s="79"/>
      <c r="L2887" s="79"/>
    </row>
    <row r="2888" spans="2:12">
      <c r="B2888" s="79"/>
      <c r="C2888" s="79"/>
      <c r="D2888" s="79"/>
      <c r="E2888" s="79"/>
      <c r="F2888" s="79"/>
      <c r="G2888" s="79"/>
      <c r="H2888" s="79"/>
      <c r="I2888" s="79"/>
      <c r="J2888" s="79"/>
      <c r="K2888" s="79"/>
      <c r="L2888" s="79"/>
    </row>
    <row r="2889" spans="2:12">
      <c r="B2889" s="79"/>
      <c r="C2889" s="79"/>
      <c r="D2889" s="79"/>
      <c r="E2889" s="79"/>
      <c r="F2889" s="79"/>
      <c r="G2889" s="79"/>
      <c r="H2889" s="79"/>
      <c r="I2889" s="79"/>
      <c r="J2889" s="79"/>
      <c r="K2889" s="79"/>
      <c r="L2889" s="79"/>
    </row>
    <row r="2890" spans="2:12">
      <c r="B2890" s="79"/>
      <c r="C2890" s="79"/>
      <c r="D2890" s="79"/>
      <c r="E2890" s="79"/>
      <c r="F2890" s="79"/>
      <c r="G2890" s="79"/>
      <c r="H2890" s="79"/>
      <c r="I2890" s="79"/>
      <c r="J2890" s="79"/>
      <c r="K2890" s="79"/>
      <c r="L2890" s="79"/>
    </row>
    <row r="2891" spans="2:12">
      <c r="B2891" s="79"/>
      <c r="C2891" s="79"/>
      <c r="D2891" s="79"/>
      <c r="E2891" s="79"/>
      <c r="F2891" s="79"/>
      <c r="G2891" s="79"/>
      <c r="H2891" s="79"/>
      <c r="I2891" s="79"/>
      <c r="J2891" s="79"/>
      <c r="K2891" s="79"/>
      <c r="L2891" s="79"/>
    </row>
    <row r="2892" spans="2:12">
      <c r="B2892" s="79"/>
      <c r="C2892" s="79"/>
      <c r="D2892" s="79"/>
      <c r="E2892" s="79"/>
      <c r="F2892" s="79"/>
      <c r="G2892" s="79"/>
      <c r="H2892" s="79"/>
      <c r="I2892" s="79"/>
      <c r="J2892" s="79"/>
      <c r="K2892" s="79"/>
      <c r="L2892" s="79"/>
    </row>
    <row r="2893" spans="2:12">
      <c r="B2893" s="79"/>
      <c r="C2893" s="79"/>
      <c r="D2893" s="79"/>
      <c r="E2893" s="79"/>
      <c r="F2893" s="79"/>
      <c r="G2893" s="79"/>
      <c r="H2893" s="79"/>
      <c r="I2893" s="79"/>
      <c r="J2893" s="79"/>
      <c r="K2893" s="79"/>
      <c r="L2893" s="79"/>
    </row>
    <row r="2894" spans="2:12">
      <c r="B2894" s="79"/>
      <c r="C2894" s="79"/>
      <c r="D2894" s="79"/>
      <c r="E2894" s="79"/>
      <c r="F2894" s="79"/>
      <c r="G2894" s="79"/>
      <c r="H2894" s="79"/>
      <c r="I2894" s="79"/>
      <c r="J2894" s="79"/>
      <c r="K2894" s="79"/>
      <c r="L2894" s="79"/>
    </row>
    <row r="2895" spans="2:12">
      <c r="B2895" s="79"/>
      <c r="C2895" s="79"/>
      <c r="D2895" s="79"/>
      <c r="E2895" s="79"/>
      <c r="F2895" s="79"/>
      <c r="G2895" s="79"/>
      <c r="H2895" s="79"/>
      <c r="I2895" s="79"/>
      <c r="J2895" s="79"/>
      <c r="K2895" s="79"/>
      <c r="L2895" s="79"/>
    </row>
    <row r="2896" spans="2:12">
      <c r="B2896" s="79"/>
      <c r="C2896" s="79"/>
      <c r="D2896" s="79"/>
      <c r="E2896" s="79"/>
      <c r="F2896" s="79"/>
      <c r="G2896" s="79"/>
      <c r="H2896" s="79"/>
      <c r="I2896" s="79"/>
      <c r="J2896" s="79"/>
      <c r="K2896" s="79"/>
      <c r="L2896" s="79"/>
    </row>
    <row r="2897" spans="2:12">
      <c r="B2897" s="79"/>
      <c r="C2897" s="79"/>
      <c r="D2897" s="79"/>
      <c r="E2897" s="79"/>
      <c r="F2897" s="79"/>
      <c r="G2897" s="79"/>
      <c r="H2897" s="79"/>
      <c r="I2897" s="79"/>
      <c r="J2897" s="79"/>
      <c r="K2897" s="79"/>
      <c r="L2897" s="79"/>
    </row>
    <row r="2898" spans="2:12">
      <c r="B2898" s="79"/>
      <c r="C2898" s="79"/>
      <c r="D2898" s="79"/>
      <c r="E2898" s="79"/>
      <c r="F2898" s="79"/>
      <c r="G2898" s="79"/>
      <c r="H2898" s="79"/>
      <c r="I2898" s="79"/>
      <c r="J2898" s="79"/>
      <c r="K2898" s="79"/>
      <c r="L2898" s="79"/>
    </row>
    <row r="2899" spans="2:12">
      <c r="B2899" s="79"/>
      <c r="C2899" s="79"/>
      <c r="D2899" s="79"/>
      <c r="E2899" s="79"/>
      <c r="F2899" s="79"/>
      <c r="G2899" s="79"/>
      <c r="H2899" s="79"/>
      <c r="I2899" s="79"/>
      <c r="J2899" s="79"/>
      <c r="K2899" s="79"/>
      <c r="L2899" s="79"/>
    </row>
    <row r="2900" spans="2:12">
      <c r="B2900" s="79"/>
      <c r="C2900" s="79"/>
      <c r="D2900" s="79"/>
      <c r="E2900" s="79"/>
      <c r="F2900" s="79"/>
      <c r="G2900" s="79"/>
      <c r="H2900" s="79"/>
      <c r="I2900" s="79"/>
      <c r="J2900" s="79"/>
      <c r="K2900" s="79"/>
      <c r="L2900" s="79"/>
    </row>
    <row r="2901" spans="2:12">
      <c r="B2901" s="79"/>
      <c r="C2901" s="79"/>
      <c r="D2901" s="79"/>
      <c r="E2901" s="79"/>
      <c r="F2901" s="79"/>
      <c r="G2901" s="79"/>
      <c r="H2901" s="79"/>
      <c r="I2901" s="79"/>
      <c r="J2901" s="79"/>
      <c r="K2901" s="79"/>
      <c r="L2901" s="79"/>
    </row>
    <row r="2902" spans="2:12">
      <c r="B2902" s="79"/>
      <c r="C2902" s="79"/>
      <c r="D2902" s="79"/>
      <c r="E2902" s="79"/>
      <c r="F2902" s="79"/>
      <c r="G2902" s="79"/>
      <c r="H2902" s="79"/>
      <c r="I2902" s="79"/>
      <c r="J2902" s="79"/>
      <c r="K2902" s="79"/>
      <c r="L2902" s="79"/>
    </row>
    <row r="2903" spans="2:12">
      <c r="B2903" s="79"/>
      <c r="C2903" s="79"/>
      <c r="D2903" s="79"/>
      <c r="E2903" s="79"/>
      <c r="F2903" s="79"/>
      <c r="G2903" s="79"/>
      <c r="H2903" s="79"/>
      <c r="I2903" s="79"/>
      <c r="J2903" s="79"/>
      <c r="K2903" s="79"/>
      <c r="L2903" s="79"/>
    </row>
    <row r="2904" spans="2:12">
      <c r="B2904" s="79"/>
      <c r="C2904" s="79"/>
      <c r="D2904" s="79"/>
      <c r="E2904" s="79"/>
      <c r="F2904" s="79"/>
      <c r="G2904" s="79"/>
      <c r="H2904" s="79"/>
      <c r="I2904" s="79"/>
      <c r="J2904" s="79"/>
      <c r="K2904" s="79"/>
      <c r="L2904" s="79"/>
    </row>
    <row r="2905" spans="2:12">
      <c r="B2905" s="79"/>
      <c r="C2905" s="79"/>
      <c r="D2905" s="79"/>
      <c r="E2905" s="79"/>
      <c r="F2905" s="79"/>
      <c r="G2905" s="79"/>
      <c r="H2905" s="79"/>
      <c r="I2905" s="79"/>
      <c r="J2905" s="79"/>
      <c r="K2905" s="79"/>
      <c r="L2905" s="79"/>
    </row>
    <row r="2906" spans="2:12">
      <c r="B2906" s="79"/>
      <c r="C2906" s="79"/>
      <c r="D2906" s="79"/>
      <c r="E2906" s="79"/>
      <c r="F2906" s="79"/>
      <c r="G2906" s="79"/>
      <c r="H2906" s="79"/>
      <c r="I2906" s="79"/>
      <c r="J2906" s="79"/>
      <c r="K2906" s="79"/>
      <c r="L2906" s="79"/>
    </row>
    <row r="2907" spans="2:12">
      <c r="B2907" s="79"/>
      <c r="C2907" s="79"/>
      <c r="D2907" s="79"/>
      <c r="E2907" s="79"/>
      <c r="F2907" s="79"/>
      <c r="G2907" s="79"/>
      <c r="H2907" s="79"/>
      <c r="I2907" s="79"/>
      <c r="J2907" s="79"/>
      <c r="K2907" s="79"/>
      <c r="L2907" s="79"/>
    </row>
    <row r="2908" spans="2:12">
      <c r="B2908" s="79"/>
      <c r="C2908" s="79"/>
      <c r="D2908" s="79"/>
      <c r="E2908" s="79"/>
      <c r="F2908" s="79"/>
      <c r="G2908" s="79"/>
      <c r="H2908" s="79"/>
      <c r="I2908" s="79"/>
      <c r="J2908" s="79"/>
      <c r="K2908" s="79"/>
      <c r="L2908" s="79"/>
    </row>
    <row r="2909" spans="2:12">
      <c r="B2909" s="79"/>
      <c r="C2909" s="79"/>
      <c r="D2909" s="79"/>
      <c r="E2909" s="79"/>
      <c r="F2909" s="79"/>
      <c r="G2909" s="79"/>
      <c r="H2909" s="79"/>
      <c r="I2909" s="79"/>
      <c r="J2909" s="79"/>
      <c r="K2909" s="79"/>
      <c r="L2909" s="79"/>
    </row>
    <row r="2910" spans="2:12">
      <c r="B2910" s="79"/>
      <c r="C2910" s="79"/>
      <c r="D2910" s="79"/>
      <c r="E2910" s="79"/>
      <c r="F2910" s="79"/>
      <c r="G2910" s="79"/>
      <c r="H2910" s="79"/>
      <c r="I2910" s="79"/>
      <c r="J2910" s="79"/>
      <c r="K2910" s="79"/>
      <c r="L2910" s="79"/>
    </row>
    <row r="2911" spans="2:12">
      <c r="B2911" s="79"/>
      <c r="C2911" s="79"/>
      <c r="D2911" s="79"/>
      <c r="E2911" s="79"/>
      <c r="F2911" s="79"/>
      <c r="G2911" s="79"/>
      <c r="H2911" s="79"/>
      <c r="I2911" s="79"/>
      <c r="J2911" s="79"/>
      <c r="K2911" s="79"/>
      <c r="L2911" s="79"/>
    </row>
    <row r="2912" spans="2:12">
      <c r="B2912" s="79"/>
      <c r="C2912" s="79"/>
      <c r="D2912" s="79"/>
      <c r="E2912" s="79"/>
      <c r="F2912" s="79"/>
      <c r="G2912" s="79"/>
      <c r="H2912" s="79"/>
      <c r="I2912" s="79"/>
      <c r="J2912" s="79"/>
      <c r="K2912" s="79"/>
      <c r="L2912" s="79"/>
    </row>
    <row r="2913" spans="2:12">
      <c r="B2913" s="79"/>
      <c r="C2913" s="79"/>
      <c r="D2913" s="79"/>
      <c r="E2913" s="79"/>
      <c r="F2913" s="79"/>
      <c r="G2913" s="79"/>
      <c r="H2913" s="79"/>
      <c r="I2913" s="79"/>
      <c r="J2913" s="79"/>
      <c r="K2913" s="79"/>
      <c r="L2913" s="79"/>
    </row>
    <row r="2914" spans="2:12">
      <c r="B2914" s="79"/>
      <c r="C2914" s="79"/>
      <c r="D2914" s="79"/>
      <c r="E2914" s="79"/>
      <c r="F2914" s="79"/>
      <c r="G2914" s="79"/>
      <c r="H2914" s="79"/>
      <c r="I2914" s="79"/>
      <c r="J2914" s="79"/>
      <c r="K2914" s="79"/>
      <c r="L2914" s="79"/>
    </row>
    <row r="2915" spans="2:12">
      <c r="B2915" s="79"/>
      <c r="C2915" s="79"/>
      <c r="D2915" s="79"/>
      <c r="E2915" s="79"/>
      <c r="F2915" s="79"/>
      <c r="G2915" s="79"/>
      <c r="H2915" s="79"/>
      <c r="I2915" s="79"/>
      <c r="J2915" s="79"/>
      <c r="K2915" s="79"/>
      <c r="L2915" s="79"/>
    </row>
    <row r="2916" spans="2:12">
      <c r="B2916" s="79"/>
      <c r="C2916" s="79"/>
      <c r="D2916" s="79"/>
      <c r="E2916" s="79"/>
      <c r="F2916" s="79"/>
      <c r="G2916" s="79"/>
      <c r="H2916" s="79"/>
      <c r="I2916" s="79"/>
      <c r="J2916" s="79"/>
      <c r="K2916" s="79"/>
      <c r="L2916" s="79"/>
    </row>
    <row r="2917" spans="2:12">
      <c r="B2917" s="79"/>
      <c r="C2917" s="79"/>
      <c r="D2917" s="79"/>
      <c r="E2917" s="79"/>
      <c r="F2917" s="79"/>
      <c r="G2917" s="79"/>
      <c r="H2917" s="79"/>
      <c r="I2917" s="79"/>
      <c r="J2917" s="79"/>
      <c r="K2917" s="79"/>
      <c r="L2917" s="79"/>
    </row>
    <row r="2918" spans="2:12">
      <c r="B2918" s="79"/>
      <c r="C2918" s="79"/>
      <c r="D2918" s="79"/>
      <c r="E2918" s="79"/>
      <c r="F2918" s="79"/>
      <c r="G2918" s="79"/>
      <c r="H2918" s="79"/>
      <c r="I2918" s="79"/>
      <c r="J2918" s="79"/>
      <c r="K2918" s="79"/>
      <c r="L2918" s="79"/>
    </row>
    <row r="2919" spans="2:12">
      <c r="B2919" s="79"/>
      <c r="C2919" s="79"/>
      <c r="D2919" s="79"/>
      <c r="E2919" s="79"/>
      <c r="F2919" s="79"/>
      <c r="G2919" s="79"/>
      <c r="H2919" s="79"/>
      <c r="I2919" s="79"/>
      <c r="J2919" s="79"/>
      <c r="K2919" s="79"/>
      <c r="L2919" s="79"/>
    </row>
    <row r="2920" spans="2:12">
      <c r="B2920" s="79"/>
      <c r="C2920" s="79"/>
      <c r="D2920" s="79"/>
      <c r="E2920" s="79"/>
      <c r="F2920" s="79"/>
      <c r="G2920" s="79"/>
      <c r="H2920" s="79"/>
      <c r="I2920" s="79"/>
      <c r="J2920" s="79"/>
      <c r="K2920" s="79"/>
      <c r="L2920" s="79"/>
    </row>
    <row r="2921" spans="2:12">
      <c r="B2921" s="79"/>
      <c r="C2921" s="79"/>
      <c r="D2921" s="79"/>
      <c r="E2921" s="79"/>
      <c r="F2921" s="79"/>
      <c r="G2921" s="79"/>
      <c r="H2921" s="79"/>
      <c r="I2921" s="79"/>
      <c r="J2921" s="79"/>
      <c r="K2921" s="79"/>
      <c r="L2921" s="79"/>
    </row>
    <row r="2922" spans="2:12">
      <c r="B2922" s="79"/>
      <c r="C2922" s="79"/>
      <c r="D2922" s="79"/>
      <c r="E2922" s="79"/>
      <c r="F2922" s="79"/>
      <c r="G2922" s="79"/>
      <c r="H2922" s="79"/>
      <c r="I2922" s="79"/>
      <c r="J2922" s="79"/>
      <c r="K2922" s="79"/>
      <c r="L2922" s="79"/>
    </row>
    <row r="2923" spans="2:12">
      <c r="B2923" s="79"/>
      <c r="C2923" s="79"/>
      <c r="D2923" s="79"/>
      <c r="E2923" s="79"/>
      <c r="F2923" s="79"/>
      <c r="G2923" s="79"/>
      <c r="H2923" s="79"/>
      <c r="I2923" s="79"/>
      <c r="J2923" s="79"/>
      <c r="K2923" s="79"/>
      <c r="L2923" s="79"/>
    </row>
    <row r="2924" spans="2:12">
      <c r="B2924" s="79"/>
      <c r="C2924" s="79"/>
      <c r="D2924" s="79"/>
      <c r="E2924" s="79"/>
      <c r="F2924" s="79"/>
      <c r="G2924" s="79"/>
      <c r="H2924" s="79"/>
      <c r="I2924" s="79"/>
      <c r="J2924" s="79"/>
      <c r="K2924" s="79"/>
      <c r="L2924" s="79"/>
    </row>
    <row r="2925" spans="2:12">
      <c r="B2925" s="79"/>
      <c r="C2925" s="79"/>
      <c r="D2925" s="79"/>
      <c r="E2925" s="79"/>
      <c r="F2925" s="79"/>
      <c r="G2925" s="79"/>
      <c r="H2925" s="79"/>
      <c r="I2925" s="79"/>
      <c r="J2925" s="79"/>
      <c r="K2925" s="79"/>
      <c r="L2925" s="79"/>
    </row>
    <row r="2926" spans="2:12">
      <c r="B2926" s="79"/>
      <c r="C2926" s="79"/>
      <c r="D2926" s="79"/>
      <c r="E2926" s="79"/>
      <c r="F2926" s="79"/>
      <c r="G2926" s="79"/>
      <c r="H2926" s="79"/>
      <c r="I2926" s="79"/>
      <c r="J2926" s="79"/>
      <c r="K2926" s="79"/>
      <c r="L2926" s="79"/>
    </row>
    <row r="2927" spans="2:12">
      <c r="B2927" s="79"/>
      <c r="C2927" s="79"/>
      <c r="D2927" s="79"/>
      <c r="E2927" s="79"/>
      <c r="F2927" s="79"/>
      <c r="G2927" s="79"/>
      <c r="H2927" s="79"/>
      <c r="I2927" s="79"/>
      <c r="J2927" s="79"/>
      <c r="K2927" s="79"/>
      <c r="L2927" s="79"/>
    </row>
    <row r="2928" spans="2:12">
      <c r="B2928" s="79"/>
      <c r="C2928" s="79"/>
      <c r="D2928" s="79"/>
      <c r="E2928" s="79"/>
      <c r="F2928" s="79"/>
      <c r="G2928" s="79"/>
      <c r="H2928" s="79"/>
      <c r="I2928" s="79"/>
      <c r="J2928" s="79"/>
      <c r="K2928" s="79"/>
      <c r="L2928" s="79"/>
    </row>
    <row r="2929" spans="2:12">
      <c r="B2929" s="79"/>
      <c r="C2929" s="79"/>
      <c r="D2929" s="79"/>
      <c r="E2929" s="79"/>
      <c r="F2929" s="79"/>
      <c r="G2929" s="79"/>
      <c r="H2929" s="79"/>
      <c r="I2929" s="79"/>
      <c r="J2929" s="79"/>
      <c r="K2929" s="79"/>
      <c r="L2929" s="79"/>
    </row>
    <row r="2930" spans="2:12">
      <c r="B2930" s="79"/>
      <c r="C2930" s="79"/>
      <c r="D2930" s="79"/>
      <c r="E2930" s="79"/>
      <c r="F2930" s="79"/>
      <c r="G2930" s="79"/>
      <c r="H2930" s="79"/>
      <c r="I2930" s="79"/>
      <c r="J2930" s="79"/>
      <c r="K2930" s="79"/>
      <c r="L2930" s="79"/>
    </row>
    <row r="2931" spans="2:12">
      <c r="B2931" s="79"/>
      <c r="C2931" s="79"/>
      <c r="D2931" s="79"/>
      <c r="E2931" s="79"/>
      <c r="F2931" s="79"/>
      <c r="G2931" s="79"/>
      <c r="H2931" s="79"/>
      <c r="I2931" s="79"/>
      <c r="J2931" s="79"/>
      <c r="K2931" s="79"/>
      <c r="L2931" s="79"/>
    </row>
    <row r="2932" spans="2:12">
      <c r="B2932" s="79"/>
      <c r="C2932" s="79"/>
      <c r="D2932" s="79"/>
      <c r="E2932" s="79"/>
      <c r="F2932" s="79"/>
      <c r="G2932" s="79"/>
      <c r="H2932" s="79"/>
      <c r="I2932" s="79"/>
      <c r="J2932" s="79"/>
      <c r="K2932" s="79"/>
      <c r="L2932" s="79"/>
    </row>
    <row r="2933" spans="2:12">
      <c r="B2933" s="79"/>
      <c r="C2933" s="79"/>
      <c r="D2933" s="79"/>
      <c r="E2933" s="79"/>
      <c r="F2933" s="79"/>
      <c r="G2933" s="79"/>
      <c r="H2933" s="79"/>
      <c r="I2933" s="79"/>
      <c r="J2933" s="79"/>
      <c r="K2933" s="79"/>
      <c r="L2933" s="79"/>
    </row>
    <row r="2934" spans="2:12">
      <c r="B2934" s="79"/>
      <c r="C2934" s="79"/>
      <c r="D2934" s="79"/>
      <c r="E2934" s="79"/>
      <c r="F2934" s="79"/>
      <c r="G2934" s="79"/>
      <c r="H2934" s="79"/>
      <c r="I2934" s="79"/>
      <c r="J2934" s="79"/>
      <c r="K2934" s="79"/>
      <c r="L2934" s="79"/>
    </row>
    <row r="2935" spans="2:12">
      <c r="B2935" s="79"/>
      <c r="C2935" s="79"/>
      <c r="D2935" s="79"/>
      <c r="E2935" s="79"/>
      <c r="F2935" s="79"/>
      <c r="G2935" s="79"/>
      <c r="H2935" s="79"/>
      <c r="I2935" s="79"/>
      <c r="J2935" s="79"/>
      <c r="K2935" s="79"/>
      <c r="L2935" s="79"/>
    </row>
    <row r="2936" spans="2:12">
      <c r="B2936" s="79"/>
      <c r="C2936" s="79"/>
      <c r="D2936" s="79"/>
      <c r="E2936" s="79"/>
      <c r="F2936" s="79"/>
      <c r="G2936" s="79"/>
      <c r="H2936" s="79"/>
      <c r="I2936" s="79"/>
      <c r="J2936" s="79"/>
      <c r="K2936" s="79"/>
      <c r="L2936" s="79"/>
    </row>
    <row r="2937" spans="2:12">
      <c r="B2937" s="79"/>
      <c r="C2937" s="79"/>
      <c r="D2937" s="79"/>
      <c r="E2937" s="79"/>
      <c r="F2937" s="79"/>
      <c r="G2937" s="79"/>
      <c r="H2937" s="79"/>
      <c r="I2937" s="79"/>
      <c r="J2937" s="79"/>
      <c r="K2937" s="79"/>
      <c r="L2937" s="79"/>
    </row>
    <row r="2938" spans="2:12">
      <c r="B2938" s="79"/>
      <c r="C2938" s="79"/>
      <c r="D2938" s="79"/>
      <c r="E2938" s="79"/>
      <c r="F2938" s="79"/>
      <c r="G2938" s="79"/>
      <c r="H2938" s="79"/>
      <c r="I2938" s="79"/>
      <c r="J2938" s="79"/>
      <c r="K2938" s="79"/>
      <c r="L2938" s="79"/>
    </row>
    <row r="2939" spans="2:12">
      <c r="B2939" s="79"/>
      <c r="C2939" s="79"/>
      <c r="D2939" s="79"/>
      <c r="E2939" s="79"/>
      <c r="F2939" s="79"/>
      <c r="G2939" s="79"/>
      <c r="H2939" s="79"/>
      <c r="I2939" s="79"/>
      <c r="J2939" s="79"/>
      <c r="K2939" s="79"/>
      <c r="L2939" s="79"/>
    </row>
    <row r="2940" spans="2:12">
      <c r="B2940" s="79"/>
      <c r="C2940" s="79"/>
      <c r="D2940" s="79"/>
      <c r="E2940" s="79"/>
      <c r="F2940" s="79"/>
      <c r="G2940" s="79"/>
      <c r="H2940" s="79"/>
      <c r="I2940" s="79"/>
      <c r="J2940" s="79"/>
      <c r="K2940" s="79"/>
      <c r="L2940" s="79"/>
    </row>
    <row r="2941" spans="2:12">
      <c r="B2941" s="79"/>
      <c r="C2941" s="79"/>
      <c r="D2941" s="79"/>
      <c r="E2941" s="79"/>
      <c r="F2941" s="79"/>
      <c r="G2941" s="79"/>
      <c r="H2941" s="79"/>
      <c r="I2941" s="79"/>
      <c r="J2941" s="79"/>
      <c r="K2941" s="79"/>
      <c r="L2941" s="79"/>
    </row>
    <row r="2942" spans="2:12">
      <c r="B2942" s="79"/>
      <c r="C2942" s="79"/>
      <c r="D2942" s="79"/>
      <c r="E2942" s="79"/>
      <c r="F2942" s="79"/>
      <c r="G2942" s="79"/>
      <c r="H2942" s="79"/>
      <c r="I2942" s="79"/>
      <c r="J2942" s="79"/>
      <c r="K2942" s="79"/>
      <c r="L2942" s="79"/>
    </row>
    <row r="2943" spans="2:12">
      <c r="B2943" s="79"/>
      <c r="C2943" s="79"/>
      <c r="D2943" s="79"/>
      <c r="E2943" s="79"/>
      <c r="F2943" s="79"/>
      <c r="G2943" s="79"/>
      <c r="H2943" s="79"/>
      <c r="I2943" s="79"/>
      <c r="J2943" s="79"/>
      <c r="K2943" s="79"/>
      <c r="L2943" s="79"/>
    </row>
    <row r="2944" spans="2:12">
      <c r="B2944" s="79"/>
      <c r="C2944" s="79"/>
      <c r="D2944" s="79"/>
      <c r="E2944" s="79"/>
      <c r="F2944" s="79"/>
      <c r="G2944" s="79"/>
      <c r="H2944" s="79"/>
      <c r="I2944" s="79"/>
      <c r="J2944" s="79"/>
      <c r="K2944" s="79"/>
      <c r="L2944" s="79"/>
    </row>
    <row r="2945" spans="2:12">
      <c r="B2945" s="79"/>
      <c r="C2945" s="79"/>
      <c r="D2945" s="79"/>
      <c r="E2945" s="79"/>
      <c r="F2945" s="79"/>
      <c r="G2945" s="79"/>
      <c r="H2945" s="79"/>
      <c r="I2945" s="79"/>
      <c r="J2945" s="79"/>
      <c r="K2945" s="79"/>
      <c r="L2945" s="79"/>
    </row>
    <row r="2946" spans="2:12">
      <c r="B2946" s="79"/>
      <c r="C2946" s="79"/>
      <c r="D2946" s="79"/>
      <c r="E2946" s="79"/>
      <c r="F2946" s="79"/>
      <c r="G2946" s="79"/>
      <c r="H2946" s="79"/>
      <c r="I2946" s="79"/>
      <c r="J2946" s="79"/>
      <c r="K2946" s="79"/>
      <c r="L2946" s="79"/>
    </row>
    <row r="2947" spans="2:12">
      <c r="B2947" s="79"/>
      <c r="C2947" s="79"/>
      <c r="D2947" s="79"/>
      <c r="E2947" s="79"/>
      <c r="F2947" s="79"/>
      <c r="G2947" s="79"/>
      <c r="H2947" s="79"/>
      <c r="I2947" s="79"/>
      <c r="J2947" s="79"/>
      <c r="K2947" s="79"/>
      <c r="L2947" s="79"/>
    </row>
    <row r="2948" spans="2:12">
      <c r="B2948" s="79"/>
      <c r="C2948" s="79"/>
      <c r="D2948" s="79"/>
      <c r="E2948" s="79"/>
      <c r="F2948" s="79"/>
      <c r="G2948" s="79"/>
      <c r="H2948" s="79"/>
      <c r="I2948" s="79"/>
      <c r="J2948" s="79"/>
      <c r="K2948" s="79"/>
      <c r="L2948" s="79"/>
    </row>
    <row r="2949" spans="2:12">
      <c r="B2949" s="79"/>
      <c r="C2949" s="79"/>
      <c r="D2949" s="79"/>
      <c r="E2949" s="79"/>
      <c r="F2949" s="79"/>
      <c r="G2949" s="79"/>
      <c r="H2949" s="79"/>
      <c r="I2949" s="79"/>
      <c r="J2949" s="79"/>
      <c r="K2949" s="79"/>
      <c r="L2949" s="79"/>
    </row>
    <row r="2950" spans="2:12">
      <c r="B2950" s="79"/>
      <c r="C2950" s="79"/>
      <c r="D2950" s="79"/>
      <c r="E2950" s="79"/>
      <c r="F2950" s="79"/>
      <c r="G2950" s="79"/>
      <c r="H2950" s="79"/>
      <c r="I2950" s="79"/>
      <c r="J2950" s="79"/>
      <c r="K2950" s="79"/>
      <c r="L2950" s="79"/>
    </row>
    <row r="2951" spans="2:12">
      <c r="B2951" s="79"/>
      <c r="C2951" s="79"/>
      <c r="D2951" s="79"/>
      <c r="E2951" s="79"/>
      <c r="F2951" s="79"/>
      <c r="G2951" s="79"/>
      <c r="H2951" s="79"/>
      <c r="I2951" s="79"/>
      <c r="J2951" s="79"/>
      <c r="K2951" s="79"/>
      <c r="L2951" s="79"/>
    </row>
    <row r="2952" spans="2:12">
      <c r="B2952" s="79"/>
      <c r="C2952" s="79"/>
      <c r="D2952" s="79"/>
      <c r="E2952" s="79"/>
      <c r="F2952" s="79"/>
      <c r="G2952" s="79"/>
      <c r="H2952" s="79"/>
      <c r="I2952" s="79"/>
      <c r="J2952" s="79"/>
      <c r="K2952" s="79"/>
      <c r="L2952" s="79"/>
    </row>
    <row r="2953" spans="2:12">
      <c r="B2953" s="79"/>
      <c r="C2953" s="79"/>
      <c r="D2953" s="79"/>
      <c r="E2953" s="79"/>
      <c r="F2953" s="79"/>
      <c r="G2953" s="79"/>
      <c r="H2953" s="79"/>
      <c r="I2953" s="79"/>
      <c r="J2953" s="79"/>
      <c r="K2953" s="79"/>
      <c r="L2953" s="79"/>
    </row>
    <row r="2954" spans="2:12">
      <c r="B2954" s="79"/>
      <c r="C2954" s="79"/>
      <c r="D2954" s="79"/>
      <c r="E2954" s="79"/>
      <c r="F2954" s="79"/>
      <c r="G2954" s="79"/>
      <c r="H2954" s="79"/>
      <c r="I2954" s="79"/>
      <c r="J2954" s="79"/>
      <c r="K2954" s="79"/>
      <c r="L2954" s="79"/>
    </row>
    <row r="2955" spans="2:12">
      <c r="B2955" s="79"/>
      <c r="C2955" s="79"/>
      <c r="D2955" s="79"/>
      <c r="E2955" s="79"/>
      <c r="F2955" s="79"/>
      <c r="G2955" s="79"/>
      <c r="H2955" s="79"/>
      <c r="I2955" s="79"/>
      <c r="J2955" s="79"/>
      <c r="K2955" s="79"/>
      <c r="L2955" s="79"/>
    </row>
    <row r="2956" spans="2:12">
      <c r="B2956" s="79"/>
      <c r="C2956" s="79"/>
      <c r="D2956" s="79"/>
      <c r="E2956" s="79"/>
      <c r="F2956" s="79"/>
      <c r="G2956" s="79"/>
      <c r="H2956" s="79"/>
      <c r="I2956" s="79"/>
      <c r="J2956" s="79"/>
      <c r="K2956" s="79"/>
      <c r="L2956" s="79"/>
    </row>
    <row r="2957" spans="2:12">
      <c r="B2957" s="79"/>
      <c r="C2957" s="79"/>
      <c r="D2957" s="79"/>
      <c r="E2957" s="79"/>
      <c r="F2957" s="79"/>
      <c r="G2957" s="79"/>
      <c r="H2957" s="79"/>
      <c r="I2957" s="79"/>
      <c r="J2957" s="79"/>
      <c r="K2957" s="79"/>
      <c r="L2957" s="79"/>
    </row>
    <row r="2958" spans="2:12">
      <c r="B2958" s="79"/>
      <c r="C2958" s="79"/>
      <c r="D2958" s="79"/>
      <c r="E2958" s="79"/>
      <c r="F2958" s="79"/>
      <c r="G2958" s="79"/>
      <c r="H2958" s="79"/>
      <c r="I2958" s="79"/>
      <c r="J2958" s="79"/>
      <c r="K2958" s="79"/>
      <c r="L2958" s="79"/>
    </row>
    <row r="2959" spans="2:12">
      <c r="B2959" s="79"/>
      <c r="C2959" s="79"/>
      <c r="D2959" s="79"/>
      <c r="E2959" s="79"/>
      <c r="F2959" s="79"/>
      <c r="G2959" s="79"/>
      <c r="H2959" s="79"/>
      <c r="I2959" s="79"/>
      <c r="J2959" s="79"/>
      <c r="K2959" s="79"/>
      <c r="L2959" s="79"/>
    </row>
    <row r="2960" spans="2:12">
      <c r="B2960" s="79"/>
      <c r="C2960" s="79"/>
      <c r="D2960" s="79"/>
      <c r="E2960" s="79"/>
      <c r="F2960" s="79"/>
      <c r="G2960" s="79"/>
      <c r="H2960" s="79"/>
      <c r="I2960" s="79"/>
      <c r="J2960" s="79"/>
      <c r="K2960" s="79"/>
      <c r="L2960" s="79"/>
    </row>
    <row r="2961" spans="2:12">
      <c r="B2961" s="79"/>
      <c r="C2961" s="79"/>
      <c r="D2961" s="79"/>
      <c r="E2961" s="79"/>
      <c r="F2961" s="79"/>
      <c r="G2961" s="79"/>
      <c r="H2961" s="79"/>
      <c r="I2961" s="79"/>
      <c r="J2961" s="79"/>
      <c r="K2961" s="79"/>
      <c r="L2961" s="79"/>
    </row>
    <row r="2962" spans="2:12">
      <c r="B2962" s="79"/>
      <c r="C2962" s="79"/>
      <c r="D2962" s="79"/>
      <c r="E2962" s="79"/>
      <c r="F2962" s="79"/>
      <c r="G2962" s="79"/>
      <c r="H2962" s="79"/>
      <c r="I2962" s="79"/>
      <c r="J2962" s="79"/>
      <c r="K2962" s="79"/>
      <c r="L2962" s="79"/>
    </row>
    <row r="2963" spans="2:12">
      <c r="B2963" s="79"/>
      <c r="C2963" s="79"/>
      <c r="D2963" s="79"/>
      <c r="E2963" s="79"/>
      <c r="F2963" s="79"/>
      <c r="G2963" s="79"/>
      <c r="H2963" s="79"/>
      <c r="I2963" s="79"/>
      <c r="J2963" s="79"/>
      <c r="K2963" s="79"/>
      <c r="L2963" s="79"/>
    </row>
    <row r="2964" spans="2:12">
      <c r="B2964" s="79"/>
      <c r="C2964" s="79"/>
      <c r="D2964" s="79"/>
      <c r="E2964" s="79"/>
      <c r="F2964" s="79"/>
      <c r="G2964" s="79"/>
      <c r="H2964" s="79"/>
      <c r="I2964" s="79"/>
      <c r="J2964" s="79"/>
      <c r="K2964" s="79"/>
      <c r="L2964" s="79"/>
    </row>
    <row r="2965" spans="2:12">
      <c r="B2965" s="79"/>
      <c r="C2965" s="79"/>
      <c r="D2965" s="79"/>
      <c r="E2965" s="79"/>
      <c r="F2965" s="79"/>
      <c r="G2965" s="79"/>
      <c r="H2965" s="79"/>
      <c r="I2965" s="79"/>
      <c r="J2965" s="79"/>
      <c r="K2965" s="79"/>
      <c r="L2965" s="79"/>
    </row>
    <row r="2966" spans="2:12">
      <c r="B2966" s="79"/>
      <c r="C2966" s="79"/>
      <c r="D2966" s="79"/>
      <c r="E2966" s="79"/>
      <c r="F2966" s="79"/>
      <c r="G2966" s="79"/>
      <c r="H2966" s="79"/>
      <c r="I2966" s="79"/>
      <c r="J2966" s="79"/>
      <c r="K2966" s="79"/>
      <c r="L2966" s="79"/>
    </row>
    <row r="2967" spans="2:12">
      <c r="B2967" s="79"/>
      <c r="C2967" s="79"/>
      <c r="D2967" s="79"/>
      <c r="E2967" s="79"/>
      <c r="F2967" s="79"/>
      <c r="G2967" s="79"/>
      <c r="H2967" s="79"/>
      <c r="I2967" s="79"/>
      <c r="J2967" s="79"/>
      <c r="K2967" s="79"/>
      <c r="L2967" s="79"/>
    </row>
    <row r="2968" spans="2:12">
      <c r="B2968" s="79"/>
      <c r="C2968" s="79"/>
      <c r="D2968" s="79"/>
      <c r="E2968" s="79"/>
      <c r="F2968" s="79"/>
      <c r="G2968" s="79"/>
      <c r="H2968" s="79"/>
      <c r="I2968" s="79"/>
      <c r="J2968" s="79"/>
      <c r="K2968" s="79"/>
      <c r="L2968" s="79"/>
    </row>
    <row r="2969" spans="2:12">
      <c r="B2969" s="79"/>
      <c r="C2969" s="79"/>
      <c r="D2969" s="79"/>
      <c r="E2969" s="79"/>
      <c r="F2969" s="79"/>
      <c r="G2969" s="79"/>
      <c r="H2969" s="79"/>
      <c r="I2969" s="79"/>
      <c r="J2969" s="79"/>
      <c r="K2969" s="79"/>
      <c r="L2969" s="79"/>
    </row>
    <row r="2970" spans="2:12">
      <c r="B2970" s="79"/>
      <c r="C2970" s="79"/>
      <c r="D2970" s="79"/>
      <c r="E2970" s="79"/>
      <c r="F2970" s="79"/>
      <c r="G2970" s="79"/>
      <c r="H2970" s="79"/>
      <c r="I2970" s="79"/>
      <c r="J2970" s="79"/>
      <c r="K2970" s="79"/>
      <c r="L2970" s="79"/>
    </row>
    <row r="2971" spans="2:12">
      <c r="B2971" s="79"/>
      <c r="C2971" s="79"/>
      <c r="D2971" s="79"/>
      <c r="E2971" s="79"/>
      <c r="F2971" s="79"/>
      <c r="G2971" s="79"/>
      <c r="H2971" s="79"/>
      <c r="I2971" s="79"/>
      <c r="J2971" s="79"/>
      <c r="K2971" s="79"/>
      <c r="L2971" s="79"/>
    </row>
    <row r="2972" spans="2:12">
      <c r="B2972" s="79"/>
      <c r="C2972" s="79"/>
      <c r="D2972" s="79"/>
      <c r="E2972" s="79"/>
      <c r="F2972" s="79"/>
      <c r="G2972" s="79"/>
      <c r="H2972" s="79"/>
      <c r="I2972" s="79"/>
      <c r="J2972" s="79"/>
      <c r="K2972" s="79"/>
      <c r="L2972" s="79"/>
    </row>
    <row r="2973" spans="2:12">
      <c r="B2973" s="79"/>
      <c r="C2973" s="79"/>
      <c r="D2973" s="79"/>
      <c r="E2973" s="79"/>
      <c r="F2973" s="79"/>
      <c r="G2973" s="79"/>
      <c r="H2973" s="79"/>
      <c r="I2973" s="79"/>
      <c r="J2973" s="79"/>
      <c r="K2973" s="79"/>
      <c r="L2973" s="79"/>
    </row>
    <row r="2974" spans="2:12">
      <c r="B2974" s="79"/>
      <c r="C2974" s="79"/>
      <c r="D2974" s="79"/>
      <c r="E2974" s="79"/>
      <c r="F2974" s="79"/>
      <c r="G2974" s="79"/>
      <c r="H2974" s="79"/>
      <c r="I2974" s="79"/>
      <c r="J2974" s="79"/>
      <c r="K2974" s="79"/>
      <c r="L2974" s="79"/>
    </row>
    <row r="2975" spans="2:12">
      <c r="B2975" s="79"/>
      <c r="C2975" s="79"/>
      <c r="D2975" s="79"/>
      <c r="E2975" s="79"/>
      <c r="F2975" s="79"/>
      <c r="G2975" s="79"/>
      <c r="H2975" s="79"/>
      <c r="I2975" s="79"/>
      <c r="J2975" s="79"/>
      <c r="K2975" s="79"/>
      <c r="L2975" s="79"/>
    </row>
    <row r="2976" spans="2:12">
      <c r="B2976" s="79"/>
      <c r="C2976" s="79"/>
      <c r="D2976" s="79"/>
      <c r="E2976" s="79"/>
      <c r="F2976" s="79"/>
      <c r="G2976" s="79"/>
      <c r="H2976" s="79"/>
      <c r="I2976" s="79"/>
      <c r="J2976" s="79"/>
      <c r="K2976" s="79"/>
      <c r="L2976" s="79"/>
    </row>
    <row r="2977" spans="2:12">
      <c r="B2977" s="79"/>
      <c r="C2977" s="79"/>
      <c r="D2977" s="79"/>
      <c r="E2977" s="79"/>
      <c r="F2977" s="79"/>
      <c r="G2977" s="79"/>
      <c r="H2977" s="79"/>
      <c r="I2977" s="79"/>
      <c r="J2977" s="79"/>
      <c r="K2977" s="79"/>
      <c r="L2977" s="79"/>
    </row>
    <row r="2978" spans="2:12">
      <c r="B2978" s="79"/>
      <c r="C2978" s="79"/>
      <c r="D2978" s="79"/>
      <c r="E2978" s="79"/>
      <c r="F2978" s="79"/>
      <c r="G2978" s="79"/>
      <c r="H2978" s="79"/>
      <c r="I2978" s="79"/>
      <c r="J2978" s="79"/>
      <c r="K2978" s="79"/>
      <c r="L2978" s="79"/>
    </row>
    <row r="2979" spans="2:12">
      <c r="B2979" s="79"/>
      <c r="C2979" s="79"/>
      <c r="D2979" s="79"/>
      <c r="E2979" s="79"/>
      <c r="F2979" s="79"/>
      <c r="G2979" s="79"/>
      <c r="H2979" s="79"/>
      <c r="I2979" s="79"/>
      <c r="J2979" s="79"/>
      <c r="K2979" s="79"/>
      <c r="L2979" s="79"/>
    </row>
    <row r="2980" spans="2:12">
      <c r="B2980" s="79"/>
      <c r="C2980" s="79"/>
      <c r="D2980" s="79"/>
      <c r="E2980" s="79"/>
      <c r="F2980" s="79"/>
      <c r="G2980" s="79"/>
      <c r="H2980" s="79"/>
      <c r="I2980" s="79"/>
      <c r="J2980" s="79"/>
      <c r="K2980" s="79"/>
      <c r="L2980" s="79"/>
    </row>
    <row r="2981" spans="2:12">
      <c r="B2981" s="79"/>
      <c r="C2981" s="79"/>
      <c r="D2981" s="79"/>
      <c r="E2981" s="79"/>
      <c r="F2981" s="79"/>
      <c r="G2981" s="79"/>
      <c r="H2981" s="79"/>
      <c r="I2981" s="79"/>
      <c r="J2981" s="79"/>
      <c r="K2981" s="79"/>
      <c r="L2981" s="79"/>
    </row>
    <row r="2982" spans="2:12">
      <c r="B2982" s="79"/>
      <c r="C2982" s="79"/>
      <c r="D2982" s="79"/>
      <c r="E2982" s="79"/>
      <c r="F2982" s="79"/>
      <c r="G2982" s="79"/>
      <c r="H2982" s="79"/>
      <c r="I2982" s="79"/>
      <c r="J2982" s="79"/>
      <c r="K2982" s="79"/>
      <c r="L2982" s="79"/>
    </row>
    <row r="2983" spans="2:12">
      <c r="B2983" s="79"/>
      <c r="C2983" s="79"/>
      <c r="D2983" s="79"/>
      <c r="E2983" s="79"/>
      <c r="F2983" s="79"/>
      <c r="G2983" s="79"/>
      <c r="H2983" s="79"/>
      <c r="I2983" s="79"/>
      <c r="J2983" s="79"/>
      <c r="K2983" s="79"/>
      <c r="L2983" s="79"/>
    </row>
    <row r="2984" spans="2:12">
      <c r="B2984" s="79"/>
      <c r="C2984" s="79"/>
      <c r="D2984" s="79"/>
      <c r="E2984" s="79"/>
      <c r="F2984" s="79"/>
      <c r="G2984" s="79"/>
      <c r="H2984" s="79"/>
      <c r="I2984" s="79"/>
      <c r="J2984" s="79"/>
      <c r="K2984" s="79"/>
      <c r="L2984" s="79"/>
    </row>
    <row r="2985" spans="2:12">
      <c r="B2985" s="79"/>
      <c r="C2985" s="79"/>
      <c r="D2985" s="79"/>
      <c r="E2985" s="79"/>
      <c r="F2985" s="79"/>
      <c r="G2985" s="79"/>
      <c r="H2985" s="79"/>
      <c r="I2985" s="79"/>
      <c r="J2985" s="79"/>
      <c r="K2985" s="79"/>
      <c r="L2985" s="79"/>
    </row>
    <row r="2986" spans="2:12">
      <c r="B2986" s="79"/>
      <c r="C2986" s="79"/>
      <c r="D2986" s="79"/>
      <c r="E2986" s="79"/>
      <c r="F2986" s="79"/>
      <c r="G2986" s="79"/>
      <c r="H2986" s="79"/>
      <c r="I2986" s="79"/>
      <c r="J2986" s="79"/>
      <c r="K2986" s="79"/>
      <c r="L2986" s="79"/>
    </row>
    <row r="2987" spans="2:12">
      <c r="B2987" s="79"/>
      <c r="C2987" s="79"/>
      <c r="D2987" s="79"/>
      <c r="E2987" s="79"/>
      <c r="F2987" s="79"/>
      <c r="G2987" s="79"/>
      <c r="H2987" s="79"/>
      <c r="I2987" s="79"/>
      <c r="J2987" s="79"/>
      <c r="K2987" s="79"/>
      <c r="L2987" s="79"/>
    </row>
    <row r="2988" spans="2:12">
      <c r="B2988" s="79"/>
      <c r="C2988" s="79"/>
      <c r="D2988" s="79"/>
      <c r="E2988" s="79"/>
      <c r="F2988" s="79"/>
      <c r="G2988" s="79"/>
      <c r="H2988" s="79"/>
      <c r="I2988" s="79"/>
      <c r="J2988" s="79"/>
      <c r="K2988" s="79"/>
      <c r="L2988" s="79"/>
    </row>
    <row r="2989" spans="2:12">
      <c r="B2989" s="79"/>
      <c r="C2989" s="79"/>
      <c r="D2989" s="79"/>
      <c r="E2989" s="79"/>
      <c r="F2989" s="79"/>
      <c r="G2989" s="79"/>
      <c r="H2989" s="79"/>
      <c r="I2989" s="79"/>
      <c r="J2989" s="79"/>
      <c r="K2989" s="79"/>
      <c r="L2989" s="79"/>
    </row>
    <row r="2990" spans="2:12">
      <c r="B2990" s="79"/>
      <c r="C2990" s="79"/>
      <c r="D2990" s="79"/>
      <c r="E2990" s="79"/>
      <c r="F2990" s="79"/>
      <c r="G2990" s="79"/>
      <c r="H2990" s="79"/>
      <c r="I2990" s="79"/>
      <c r="J2990" s="79"/>
      <c r="K2990" s="79"/>
      <c r="L2990" s="79"/>
    </row>
    <row r="2991" spans="2:12">
      <c r="B2991" s="79"/>
      <c r="C2991" s="79"/>
      <c r="D2991" s="79"/>
      <c r="E2991" s="79"/>
      <c r="F2991" s="79"/>
      <c r="G2991" s="79"/>
      <c r="H2991" s="79"/>
      <c r="I2991" s="79"/>
      <c r="J2991" s="79"/>
      <c r="K2991" s="79"/>
      <c r="L2991" s="79"/>
    </row>
    <row r="2992" spans="2:12">
      <c r="B2992" s="79"/>
      <c r="C2992" s="79"/>
      <c r="D2992" s="79"/>
      <c r="E2992" s="79"/>
      <c r="F2992" s="79"/>
      <c r="G2992" s="79"/>
      <c r="H2992" s="79"/>
      <c r="I2992" s="79"/>
      <c r="J2992" s="79"/>
      <c r="K2992" s="79"/>
      <c r="L2992" s="79"/>
    </row>
    <row r="2993" spans="2:12">
      <c r="B2993" s="79"/>
      <c r="C2993" s="79"/>
      <c r="D2993" s="79"/>
      <c r="E2993" s="79"/>
      <c r="F2993" s="79"/>
      <c r="G2993" s="79"/>
      <c r="H2993" s="79"/>
      <c r="I2993" s="79"/>
      <c r="J2993" s="79"/>
      <c r="K2993" s="79"/>
      <c r="L2993" s="79"/>
    </row>
    <row r="2994" spans="2:12">
      <c r="B2994" s="79"/>
      <c r="C2994" s="79"/>
      <c r="D2994" s="79"/>
      <c r="E2994" s="79"/>
      <c r="F2994" s="79"/>
      <c r="G2994" s="79"/>
      <c r="H2994" s="79"/>
      <c r="I2994" s="79"/>
      <c r="J2994" s="79"/>
      <c r="K2994" s="79"/>
      <c r="L2994" s="79"/>
    </row>
    <row r="2995" spans="2:12">
      <c r="B2995" s="79"/>
      <c r="C2995" s="79"/>
      <c r="D2995" s="79"/>
      <c r="E2995" s="79"/>
      <c r="F2995" s="79"/>
      <c r="G2995" s="79"/>
      <c r="H2995" s="79"/>
      <c r="I2995" s="79"/>
      <c r="J2995" s="79"/>
      <c r="K2995" s="79"/>
      <c r="L2995" s="79"/>
    </row>
    <row r="2996" spans="2:12">
      <c r="B2996" s="79"/>
      <c r="C2996" s="79"/>
      <c r="D2996" s="79"/>
      <c r="E2996" s="79"/>
      <c r="F2996" s="79"/>
      <c r="G2996" s="79"/>
      <c r="H2996" s="79"/>
      <c r="I2996" s="79"/>
      <c r="J2996" s="79"/>
      <c r="K2996" s="79"/>
      <c r="L2996" s="79"/>
    </row>
    <row r="2997" spans="2:12">
      <c r="B2997" s="79"/>
      <c r="C2997" s="79"/>
      <c r="D2997" s="79"/>
      <c r="E2997" s="79"/>
      <c r="F2997" s="79"/>
      <c r="G2997" s="79"/>
      <c r="H2997" s="79"/>
      <c r="I2997" s="79"/>
      <c r="J2997" s="79"/>
      <c r="K2997" s="79"/>
      <c r="L2997" s="79"/>
    </row>
    <row r="2998" spans="2:12">
      <c r="B2998" s="79"/>
      <c r="C2998" s="79"/>
      <c r="D2998" s="79"/>
      <c r="E2998" s="79"/>
      <c r="F2998" s="79"/>
      <c r="G2998" s="79"/>
      <c r="H2998" s="79"/>
      <c r="I2998" s="79"/>
      <c r="J2998" s="79"/>
      <c r="K2998" s="79"/>
      <c r="L2998" s="79"/>
    </row>
    <row r="2999" spans="2:12">
      <c r="B2999" s="79"/>
      <c r="C2999" s="79"/>
      <c r="D2999" s="79"/>
      <c r="E2999" s="79"/>
      <c r="F2999" s="79"/>
      <c r="G2999" s="79"/>
      <c r="H2999" s="79"/>
      <c r="I2999" s="79"/>
      <c r="J2999" s="79"/>
      <c r="K2999" s="79"/>
      <c r="L2999" s="79"/>
    </row>
    <row r="3000" spans="2:12">
      <c r="B3000" s="79"/>
      <c r="C3000" s="79"/>
      <c r="D3000" s="79"/>
      <c r="E3000" s="79"/>
      <c r="F3000" s="79"/>
      <c r="G3000" s="79"/>
      <c r="H3000" s="79"/>
      <c r="I3000" s="79"/>
      <c r="J3000" s="79"/>
      <c r="K3000" s="79"/>
      <c r="L3000" s="79"/>
    </row>
    <row r="3001" spans="2:12">
      <c r="B3001" s="79"/>
      <c r="C3001" s="79"/>
      <c r="D3001" s="79"/>
      <c r="E3001" s="79"/>
      <c r="F3001" s="79"/>
      <c r="G3001" s="79"/>
      <c r="H3001" s="79"/>
      <c r="I3001" s="79"/>
      <c r="J3001" s="79"/>
      <c r="K3001" s="79"/>
      <c r="L3001" s="79"/>
    </row>
    <row r="3002" spans="2:12">
      <c r="B3002" s="79"/>
      <c r="C3002" s="79"/>
      <c r="D3002" s="79"/>
      <c r="E3002" s="79"/>
      <c r="F3002" s="79"/>
      <c r="G3002" s="79"/>
      <c r="H3002" s="79"/>
      <c r="I3002" s="79"/>
      <c r="J3002" s="79"/>
      <c r="K3002" s="79"/>
      <c r="L3002" s="79"/>
    </row>
    <row r="3003" spans="2:12">
      <c r="B3003" s="79"/>
      <c r="C3003" s="79"/>
      <c r="D3003" s="79"/>
      <c r="E3003" s="79"/>
      <c r="F3003" s="79"/>
      <c r="G3003" s="79"/>
      <c r="H3003" s="79"/>
      <c r="I3003" s="79"/>
      <c r="J3003" s="79"/>
      <c r="K3003" s="79"/>
      <c r="L3003" s="79"/>
    </row>
    <row r="3004" spans="2:12">
      <c r="B3004" s="79"/>
      <c r="C3004" s="79"/>
      <c r="D3004" s="79"/>
      <c r="E3004" s="79"/>
      <c r="F3004" s="79"/>
      <c r="G3004" s="79"/>
      <c r="H3004" s="79"/>
      <c r="I3004" s="79"/>
      <c r="J3004" s="79"/>
      <c r="K3004" s="79"/>
      <c r="L3004" s="79"/>
    </row>
    <row r="3005" spans="2:12">
      <c r="B3005" s="79"/>
      <c r="C3005" s="79"/>
      <c r="D3005" s="79"/>
      <c r="E3005" s="79"/>
      <c r="F3005" s="79"/>
      <c r="G3005" s="79"/>
      <c r="H3005" s="79"/>
      <c r="I3005" s="79"/>
      <c r="J3005" s="79"/>
      <c r="K3005" s="79"/>
      <c r="L3005" s="79"/>
    </row>
    <row r="3006" spans="2:12">
      <c r="B3006" s="79"/>
      <c r="C3006" s="79"/>
      <c r="D3006" s="79"/>
      <c r="E3006" s="79"/>
      <c r="F3006" s="79"/>
      <c r="G3006" s="79"/>
      <c r="H3006" s="79"/>
      <c r="I3006" s="79"/>
      <c r="J3006" s="79"/>
      <c r="K3006" s="79"/>
      <c r="L3006" s="79"/>
    </row>
    <row r="3007" spans="2:12">
      <c r="B3007" s="79"/>
      <c r="C3007" s="79"/>
      <c r="D3007" s="79"/>
      <c r="E3007" s="79"/>
      <c r="F3007" s="79"/>
      <c r="G3007" s="79"/>
      <c r="H3007" s="79"/>
      <c r="I3007" s="79"/>
      <c r="J3007" s="79"/>
      <c r="K3007" s="79"/>
      <c r="L3007" s="79"/>
    </row>
    <row r="3008" spans="2:12">
      <c r="B3008" s="79"/>
      <c r="C3008" s="79"/>
      <c r="D3008" s="79"/>
      <c r="E3008" s="79"/>
      <c r="F3008" s="79"/>
      <c r="G3008" s="79"/>
      <c r="H3008" s="79"/>
      <c r="I3008" s="79"/>
      <c r="J3008" s="79"/>
      <c r="K3008" s="79"/>
      <c r="L3008" s="79"/>
    </row>
    <row r="3009" spans="2:12">
      <c r="B3009" s="79"/>
      <c r="C3009" s="79"/>
      <c r="D3009" s="79"/>
      <c r="E3009" s="79"/>
      <c r="F3009" s="79"/>
      <c r="G3009" s="79"/>
      <c r="H3009" s="79"/>
      <c r="I3009" s="79"/>
      <c r="J3009" s="79"/>
      <c r="K3009" s="79"/>
      <c r="L3009" s="79"/>
    </row>
    <row r="3010" spans="2:12">
      <c r="B3010" s="79"/>
      <c r="C3010" s="79"/>
      <c r="D3010" s="79"/>
      <c r="E3010" s="79"/>
      <c r="F3010" s="79"/>
      <c r="G3010" s="79"/>
      <c r="H3010" s="79"/>
      <c r="I3010" s="79"/>
      <c r="J3010" s="79"/>
      <c r="K3010" s="79"/>
      <c r="L3010" s="79"/>
    </row>
    <row r="3011" spans="2:12">
      <c r="B3011" s="79"/>
      <c r="C3011" s="79"/>
      <c r="D3011" s="79"/>
      <c r="E3011" s="79"/>
      <c r="F3011" s="79"/>
      <c r="G3011" s="79"/>
      <c r="H3011" s="79"/>
      <c r="I3011" s="79"/>
      <c r="J3011" s="79"/>
      <c r="K3011" s="79"/>
      <c r="L3011" s="79"/>
    </row>
    <row r="3012" spans="2:12">
      <c r="B3012" s="79"/>
      <c r="C3012" s="79"/>
      <c r="D3012" s="79"/>
      <c r="E3012" s="79"/>
      <c r="F3012" s="79"/>
      <c r="G3012" s="79"/>
      <c r="H3012" s="79"/>
      <c r="I3012" s="79"/>
      <c r="J3012" s="79"/>
      <c r="K3012" s="79"/>
      <c r="L3012" s="79"/>
    </row>
    <row r="3013" spans="2:12">
      <c r="B3013" s="79"/>
      <c r="C3013" s="79"/>
      <c r="D3013" s="79"/>
      <c r="E3013" s="79"/>
      <c r="F3013" s="79"/>
      <c r="G3013" s="79"/>
      <c r="H3013" s="79"/>
      <c r="I3013" s="79"/>
      <c r="J3013" s="79"/>
      <c r="K3013" s="79"/>
      <c r="L3013" s="79"/>
    </row>
    <row r="3014" spans="2:12">
      <c r="B3014" s="79"/>
      <c r="C3014" s="79"/>
      <c r="D3014" s="79"/>
      <c r="E3014" s="79"/>
      <c r="F3014" s="79"/>
      <c r="G3014" s="79"/>
      <c r="H3014" s="79"/>
      <c r="I3014" s="79"/>
      <c r="J3014" s="79"/>
      <c r="K3014" s="79"/>
      <c r="L3014" s="79"/>
    </row>
    <row r="3015" spans="2:12">
      <c r="B3015" s="79"/>
      <c r="C3015" s="79"/>
      <c r="D3015" s="79"/>
      <c r="E3015" s="79"/>
      <c r="F3015" s="79"/>
      <c r="G3015" s="79"/>
      <c r="H3015" s="79"/>
      <c r="I3015" s="79"/>
      <c r="J3015" s="79"/>
      <c r="K3015" s="79"/>
      <c r="L3015" s="79"/>
    </row>
    <row r="3016" spans="2:12">
      <c r="B3016" s="79"/>
      <c r="C3016" s="79"/>
      <c r="D3016" s="79"/>
      <c r="E3016" s="79"/>
      <c r="F3016" s="79"/>
      <c r="G3016" s="79"/>
      <c r="H3016" s="79"/>
      <c r="I3016" s="79"/>
      <c r="J3016" s="79"/>
      <c r="K3016" s="79"/>
      <c r="L3016" s="79"/>
    </row>
    <row r="3017" spans="2:12">
      <c r="B3017" s="79"/>
      <c r="C3017" s="79"/>
      <c r="D3017" s="79"/>
      <c r="E3017" s="79"/>
      <c r="F3017" s="79"/>
      <c r="G3017" s="79"/>
      <c r="H3017" s="79"/>
      <c r="I3017" s="79"/>
      <c r="J3017" s="79"/>
      <c r="K3017" s="79"/>
      <c r="L3017" s="79"/>
    </row>
    <row r="3018" spans="2:12">
      <c r="B3018" s="79"/>
      <c r="C3018" s="79"/>
      <c r="D3018" s="79"/>
      <c r="E3018" s="79"/>
      <c r="F3018" s="79"/>
      <c r="G3018" s="79"/>
      <c r="H3018" s="79"/>
      <c r="I3018" s="79"/>
      <c r="J3018" s="79"/>
      <c r="K3018" s="79"/>
      <c r="L3018" s="79"/>
    </row>
    <row r="3019" spans="2:12">
      <c r="B3019" s="79"/>
      <c r="C3019" s="79"/>
      <c r="D3019" s="79"/>
      <c r="E3019" s="79"/>
      <c r="F3019" s="79"/>
      <c r="G3019" s="79"/>
      <c r="H3019" s="79"/>
      <c r="I3019" s="79"/>
      <c r="J3019" s="79"/>
      <c r="K3019" s="79"/>
      <c r="L3019" s="79"/>
    </row>
    <row r="3020" spans="2:12">
      <c r="B3020" s="79"/>
      <c r="C3020" s="79"/>
      <c r="D3020" s="79"/>
      <c r="E3020" s="79"/>
      <c r="F3020" s="79"/>
      <c r="G3020" s="79"/>
      <c r="H3020" s="79"/>
      <c r="I3020" s="79"/>
      <c r="J3020" s="79"/>
      <c r="K3020" s="79"/>
      <c r="L3020" s="79"/>
    </row>
    <row r="3021" spans="2:12">
      <c r="B3021" s="79"/>
      <c r="C3021" s="79"/>
      <c r="D3021" s="79"/>
      <c r="E3021" s="79"/>
      <c r="F3021" s="79"/>
      <c r="G3021" s="79"/>
      <c r="H3021" s="79"/>
      <c r="I3021" s="79"/>
      <c r="J3021" s="79"/>
      <c r="K3021" s="79"/>
      <c r="L3021" s="79"/>
    </row>
    <row r="3022" spans="2:12">
      <c r="B3022" s="79"/>
      <c r="C3022" s="79"/>
      <c r="D3022" s="79"/>
      <c r="E3022" s="79"/>
      <c r="F3022" s="79"/>
      <c r="G3022" s="79"/>
      <c r="H3022" s="79"/>
      <c r="I3022" s="79"/>
      <c r="J3022" s="79"/>
      <c r="K3022" s="79"/>
      <c r="L3022" s="79"/>
    </row>
    <row r="3023" spans="2:12">
      <c r="B3023" s="79"/>
      <c r="C3023" s="79"/>
      <c r="D3023" s="79"/>
      <c r="E3023" s="79"/>
      <c r="F3023" s="79"/>
      <c r="G3023" s="79"/>
      <c r="H3023" s="79"/>
      <c r="I3023" s="79"/>
      <c r="J3023" s="79"/>
      <c r="K3023" s="79"/>
      <c r="L3023" s="79"/>
    </row>
    <row r="3024" spans="2:12">
      <c r="B3024" s="79"/>
      <c r="C3024" s="79"/>
      <c r="D3024" s="79"/>
      <c r="E3024" s="79"/>
      <c r="F3024" s="79"/>
      <c r="G3024" s="79"/>
      <c r="H3024" s="79"/>
      <c r="I3024" s="79"/>
      <c r="J3024" s="79"/>
      <c r="K3024" s="79"/>
      <c r="L3024" s="79"/>
    </row>
    <row r="3025" spans="2:12">
      <c r="B3025" s="79"/>
      <c r="C3025" s="79"/>
      <c r="D3025" s="79"/>
      <c r="E3025" s="79"/>
      <c r="F3025" s="79"/>
      <c r="G3025" s="79"/>
      <c r="H3025" s="79"/>
      <c r="I3025" s="79"/>
      <c r="J3025" s="79"/>
      <c r="K3025" s="79"/>
      <c r="L3025" s="79"/>
    </row>
    <row r="3026" spans="2:12">
      <c r="B3026" s="79"/>
      <c r="C3026" s="79"/>
      <c r="D3026" s="79"/>
      <c r="E3026" s="79"/>
      <c r="F3026" s="79"/>
      <c r="G3026" s="79"/>
      <c r="H3026" s="79"/>
      <c r="I3026" s="79"/>
      <c r="J3026" s="79"/>
      <c r="K3026" s="79"/>
      <c r="L3026" s="79"/>
    </row>
    <row r="3027" spans="2:12">
      <c r="B3027" s="79"/>
      <c r="C3027" s="79"/>
      <c r="D3027" s="79"/>
      <c r="E3027" s="79"/>
      <c r="F3027" s="79"/>
      <c r="G3027" s="79"/>
      <c r="H3027" s="79"/>
      <c r="I3027" s="79"/>
      <c r="J3027" s="79"/>
      <c r="K3027" s="79"/>
      <c r="L3027" s="79"/>
    </row>
    <row r="3028" spans="2:12">
      <c r="B3028" s="79"/>
      <c r="C3028" s="79"/>
      <c r="D3028" s="79"/>
      <c r="E3028" s="79"/>
      <c r="F3028" s="79"/>
      <c r="G3028" s="79"/>
      <c r="H3028" s="79"/>
      <c r="I3028" s="79"/>
      <c r="J3028" s="79"/>
      <c r="K3028" s="79"/>
      <c r="L3028" s="79"/>
    </row>
    <row r="3029" spans="2:12">
      <c r="B3029" s="79"/>
      <c r="C3029" s="79"/>
      <c r="D3029" s="79"/>
      <c r="E3029" s="79"/>
      <c r="F3029" s="79"/>
      <c r="G3029" s="79"/>
      <c r="H3029" s="79"/>
      <c r="I3029" s="79"/>
      <c r="J3029" s="79"/>
      <c r="K3029" s="79"/>
      <c r="L3029" s="79"/>
    </row>
    <row r="3030" spans="2:12">
      <c r="B3030" s="79"/>
      <c r="C3030" s="79"/>
      <c r="D3030" s="79"/>
      <c r="E3030" s="79"/>
      <c r="F3030" s="79"/>
      <c r="G3030" s="79"/>
      <c r="H3030" s="79"/>
      <c r="I3030" s="79"/>
      <c r="J3030" s="79"/>
      <c r="K3030" s="79"/>
      <c r="L3030" s="79"/>
    </row>
    <row r="3031" spans="2:12">
      <c r="B3031" s="79"/>
      <c r="C3031" s="79"/>
      <c r="D3031" s="79"/>
      <c r="E3031" s="79"/>
      <c r="F3031" s="79"/>
      <c r="G3031" s="79"/>
      <c r="H3031" s="79"/>
      <c r="I3031" s="79"/>
      <c r="J3031" s="79"/>
      <c r="K3031" s="79"/>
      <c r="L3031" s="79"/>
    </row>
    <row r="3032" spans="2:12">
      <c r="B3032" s="79"/>
      <c r="C3032" s="79"/>
      <c r="D3032" s="79"/>
      <c r="E3032" s="79"/>
      <c r="F3032" s="79"/>
      <c r="G3032" s="79"/>
      <c r="H3032" s="79"/>
      <c r="I3032" s="79"/>
      <c r="J3032" s="79"/>
      <c r="K3032" s="79"/>
      <c r="L3032" s="79"/>
    </row>
    <row r="3033" spans="2:12">
      <c r="B3033" s="79"/>
      <c r="C3033" s="79"/>
      <c r="D3033" s="79"/>
      <c r="E3033" s="79"/>
      <c r="F3033" s="79"/>
      <c r="G3033" s="79"/>
      <c r="H3033" s="79"/>
      <c r="I3033" s="79"/>
      <c r="J3033" s="79"/>
      <c r="K3033" s="79"/>
      <c r="L3033" s="79"/>
    </row>
    <row r="3034" spans="2:12">
      <c r="B3034" s="79"/>
      <c r="C3034" s="79"/>
      <c r="D3034" s="79"/>
      <c r="E3034" s="79"/>
      <c r="F3034" s="79"/>
      <c r="G3034" s="79"/>
      <c r="H3034" s="79"/>
      <c r="I3034" s="79"/>
      <c r="J3034" s="79"/>
      <c r="K3034" s="79"/>
      <c r="L3034" s="79"/>
    </row>
    <row r="3035" spans="2:12">
      <c r="B3035" s="79"/>
      <c r="C3035" s="79"/>
      <c r="D3035" s="79"/>
      <c r="E3035" s="79"/>
      <c r="F3035" s="79"/>
      <c r="G3035" s="79"/>
      <c r="H3035" s="79"/>
      <c r="I3035" s="79"/>
      <c r="J3035" s="79"/>
      <c r="K3035" s="79"/>
      <c r="L3035" s="79"/>
    </row>
    <row r="3036" spans="2:12">
      <c r="B3036" s="79"/>
      <c r="C3036" s="79"/>
      <c r="D3036" s="79"/>
      <c r="E3036" s="79"/>
      <c r="F3036" s="79"/>
      <c r="G3036" s="79"/>
      <c r="H3036" s="79"/>
      <c r="I3036" s="79"/>
      <c r="J3036" s="79"/>
      <c r="K3036" s="79"/>
      <c r="L3036" s="79"/>
    </row>
    <row r="3037" spans="2:12">
      <c r="B3037" s="79"/>
      <c r="C3037" s="79"/>
      <c r="D3037" s="79"/>
      <c r="E3037" s="79"/>
      <c r="F3037" s="79"/>
      <c r="G3037" s="79"/>
      <c r="H3037" s="79"/>
      <c r="I3037" s="79"/>
      <c r="J3037" s="79"/>
      <c r="K3037" s="79"/>
      <c r="L3037" s="79"/>
    </row>
    <row r="3038" spans="2:12">
      <c r="B3038" s="79"/>
      <c r="C3038" s="79"/>
      <c r="D3038" s="79"/>
      <c r="E3038" s="79"/>
      <c r="F3038" s="79"/>
      <c r="G3038" s="79"/>
      <c r="H3038" s="79"/>
      <c r="I3038" s="79"/>
      <c r="J3038" s="79"/>
      <c r="K3038" s="79"/>
      <c r="L3038" s="79"/>
    </row>
    <row r="3039" spans="2:12">
      <c r="B3039" s="79"/>
      <c r="C3039" s="79"/>
      <c r="D3039" s="79"/>
      <c r="E3039" s="79"/>
      <c r="F3039" s="79"/>
      <c r="G3039" s="79"/>
      <c r="H3039" s="79"/>
      <c r="I3039" s="79"/>
      <c r="J3039" s="79"/>
      <c r="K3039" s="79"/>
      <c r="L3039" s="79"/>
    </row>
    <row r="3040" spans="2:12">
      <c r="B3040" s="79"/>
      <c r="C3040" s="79"/>
      <c r="D3040" s="79"/>
      <c r="E3040" s="79"/>
      <c r="F3040" s="79"/>
      <c r="G3040" s="79"/>
      <c r="H3040" s="79"/>
      <c r="I3040" s="79"/>
      <c r="J3040" s="79"/>
      <c r="K3040" s="79"/>
      <c r="L3040" s="79"/>
    </row>
    <row r="3041" spans="2:12">
      <c r="B3041" s="79"/>
      <c r="C3041" s="79"/>
      <c r="D3041" s="79"/>
      <c r="E3041" s="79"/>
      <c r="F3041" s="79"/>
      <c r="G3041" s="79"/>
      <c r="H3041" s="79"/>
      <c r="I3041" s="79"/>
      <c r="J3041" s="79"/>
      <c r="K3041" s="79"/>
      <c r="L3041" s="79"/>
    </row>
    <row r="3042" spans="2:12">
      <c r="B3042" s="79"/>
      <c r="C3042" s="79"/>
      <c r="D3042" s="79"/>
      <c r="E3042" s="79"/>
      <c r="F3042" s="79"/>
      <c r="G3042" s="79"/>
      <c r="H3042" s="79"/>
      <c r="I3042" s="79"/>
      <c r="J3042" s="79"/>
      <c r="K3042" s="79"/>
      <c r="L3042" s="79"/>
    </row>
    <row r="3043" spans="2:12">
      <c r="B3043" s="79"/>
      <c r="C3043" s="79"/>
      <c r="D3043" s="79"/>
      <c r="E3043" s="79"/>
      <c r="F3043" s="79"/>
      <c r="G3043" s="79"/>
      <c r="H3043" s="79"/>
      <c r="I3043" s="79"/>
      <c r="J3043" s="79"/>
      <c r="K3043" s="79"/>
      <c r="L3043" s="79"/>
    </row>
    <row r="3044" spans="2:12">
      <c r="B3044" s="79"/>
      <c r="C3044" s="79"/>
      <c r="D3044" s="79"/>
      <c r="E3044" s="79"/>
      <c r="F3044" s="79"/>
      <c r="G3044" s="79"/>
      <c r="H3044" s="79"/>
      <c r="I3044" s="79"/>
      <c r="J3044" s="79"/>
      <c r="K3044" s="79"/>
      <c r="L3044" s="79"/>
    </row>
    <row r="3045" spans="2:12">
      <c r="B3045" s="79"/>
      <c r="C3045" s="79"/>
      <c r="D3045" s="79"/>
      <c r="E3045" s="79"/>
      <c r="F3045" s="79"/>
      <c r="G3045" s="79"/>
      <c r="H3045" s="79"/>
      <c r="I3045" s="79"/>
      <c r="J3045" s="79"/>
      <c r="K3045" s="79"/>
      <c r="L3045" s="79"/>
    </row>
    <row r="3046" spans="2:12">
      <c r="B3046" s="79"/>
      <c r="C3046" s="79"/>
      <c r="D3046" s="79"/>
      <c r="E3046" s="79"/>
      <c r="F3046" s="79"/>
      <c r="G3046" s="79"/>
      <c r="H3046" s="79"/>
      <c r="I3046" s="79"/>
      <c r="J3046" s="79"/>
      <c r="K3046" s="79"/>
      <c r="L3046" s="79"/>
    </row>
    <row r="3047" spans="2:12">
      <c r="B3047" s="79"/>
      <c r="C3047" s="79"/>
      <c r="D3047" s="79"/>
      <c r="E3047" s="79"/>
      <c r="F3047" s="79"/>
      <c r="G3047" s="79"/>
      <c r="H3047" s="79"/>
      <c r="I3047" s="79"/>
      <c r="J3047" s="79"/>
      <c r="K3047" s="79"/>
      <c r="L3047" s="79"/>
    </row>
    <row r="3048" spans="2:12">
      <c r="B3048" s="79"/>
      <c r="C3048" s="79"/>
      <c r="D3048" s="79"/>
      <c r="E3048" s="79"/>
      <c r="F3048" s="79"/>
      <c r="G3048" s="79"/>
      <c r="H3048" s="79"/>
      <c r="I3048" s="79"/>
      <c r="J3048" s="79"/>
      <c r="K3048" s="79"/>
      <c r="L3048" s="79"/>
    </row>
    <row r="3049" spans="2:12">
      <c r="B3049" s="79"/>
      <c r="C3049" s="79"/>
      <c r="D3049" s="79"/>
      <c r="E3049" s="79"/>
      <c r="F3049" s="79"/>
      <c r="G3049" s="79"/>
      <c r="H3049" s="79"/>
      <c r="I3049" s="79"/>
      <c r="J3049" s="79"/>
      <c r="K3049" s="79"/>
      <c r="L3049" s="79"/>
    </row>
    <row r="3050" spans="2:12">
      <c r="B3050" s="79"/>
      <c r="C3050" s="79"/>
      <c r="D3050" s="79"/>
      <c r="E3050" s="79"/>
      <c r="F3050" s="79"/>
      <c r="G3050" s="79"/>
      <c r="H3050" s="79"/>
      <c r="I3050" s="79"/>
      <c r="J3050" s="79"/>
      <c r="K3050" s="79"/>
      <c r="L3050" s="79"/>
    </row>
    <row r="3051" spans="2:12">
      <c r="B3051" s="79"/>
      <c r="C3051" s="79"/>
      <c r="D3051" s="79"/>
      <c r="E3051" s="79"/>
      <c r="F3051" s="79"/>
      <c r="G3051" s="79"/>
      <c r="H3051" s="79"/>
      <c r="I3051" s="79"/>
      <c r="J3051" s="79"/>
      <c r="K3051" s="79"/>
      <c r="L3051" s="79"/>
    </row>
    <row r="3052" spans="2:12">
      <c r="B3052" s="79"/>
      <c r="C3052" s="79"/>
      <c r="D3052" s="79"/>
      <c r="E3052" s="79"/>
      <c r="F3052" s="79"/>
      <c r="G3052" s="79"/>
      <c r="H3052" s="79"/>
      <c r="I3052" s="79"/>
      <c r="J3052" s="79"/>
      <c r="K3052" s="79"/>
      <c r="L3052" s="79"/>
    </row>
    <row r="3053" spans="2:12">
      <c r="B3053" s="79"/>
      <c r="C3053" s="79"/>
      <c r="D3053" s="79"/>
      <c r="E3053" s="79"/>
      <c r="F3053" s="79"/>
      <c r="G3053" s="79"/>
      <c r="H3053" s="79"/>
      <c r="I3053" s="79"/>
      <c r="J3053" s="79"/>
      <c r="K3053" s="79"/>
      <c r="L3053" s="79"/>
    </row>
    <row r="3054" spans="2:12">
      <c r="B3054" s="79"/>
      <c r="C3054" s="79"/>
      <c r="D3054" s="79"/>
      <c r="E3054" s="79"/>
      <c r="F3054" s="79"/>
      <c r="G3054" s="79"/>
      <c r="H3054" s="79"/>
      <c r="I3054" s="79"/>
      <c r="J3054" s="79"/>
      <c r="K3054" s="79"/>
      <c r="L3054" s="79"/>
    </row>
    <row r="3055" spans="2:12">
      <c r="B3055" s="79"/>
      <c r="C3055" s="79"/>
      <c r="D3055" s="79"/>
      <c r="E3055" s="79"/>
      <c r="F3055" s="79"/>
      <c r="G3055" s="79"/>
      <c r="H3055" s="79"/>
      <c r="I3055" s="79"/>
      <c r="J3055" s="79"/>
      <c r="K3055" s="79"/>
      <c r="L3055" s="79"/>
    </row>
    <row r="3056" spans="2:12">
      <c r="B3056" s="79"/>
      <c r="C3056" s="79"/>
      <c r="D3056" s="79"/>
      <c r="E3056" s="79"/>
      <c r="F3056" s="79"/>
      <c r="G3056" s="79"/>
      <c r="H3056" s="79"/>
      <c r="I3056" s="79"/>
      <c r="J3056" s="79"/>
      <c r="K3056" s="79"/>
      <c r="L3056" s="79"/>
    </row>
    <row r="3057" spans="2:12">
      <c r="B3057" s="79"/>
      <c r="C3057" s="79"/>
      <c r="D3057" s="79"/>
      <c r="E3057" s="79"/>
      <c r="F3057" s="79"/>
      <c r="G3057" s="79"/>
      <c r="H3057" s="79"/>
      <c r="I3057" s="79"/>
      <c r="J3057" s="79"/>
      <c r="K3057" s="79"/>
      <c r="L3057" s="79"/>
    </row>
    <row r="3058" spans="2:12">
      <c r="B3058" s="79"/>
      <c r="C3058" s="79"/>
      <c r="D3058" s="79"/>
      <c r="E3058" s="79"/>
      <c r="F3058" s="79"/>
      <c r="G3058" s="79"/>
      <c r="H3058" s="79"/>
      <c r="I3058" s="79"/>
      <c r="J3058" s="79"/>
      <c r="K3058" s="79"/>
      <c r="L3058" s="79"/>
    </row>
    <row r="3059" spans="2:12">
      <c r="B3059" s="79"/>
      <c r="C3059" s="79"/>
      <c r="D3059" s="79"/>
      <c r="E3059" s="79"/>
      <c r="F3059" s="79"/>
      <c r="G3059" s="79"/>
      <c r="H3059" s="79"/>
      <c r="I3059" s="79"/>
      <c r="J3059" s="79"/>
      <c r="K3059" s="79"/>
      <c r="L3059" s="79"/>
    </row>
    <row r="3060" spans="2:12">
      <c r="B3060" s="79"/>
      <c r="C3060" s="79"/>
      <c r="D3060" s="79"/>
      <c r="E3060" s="79"/>
      <c r="F3060" s="79"/>
      <c r="G3060" s="79"/>
      <c r="H3060" s="79"/>
      <c r="I3060" s="79"/>
      <c r="J3060" s="79"/>
      <c r="K3060" s="79"/>
      <c r="L3060" s="79"/>
    </row>
    <row r="3061" spans="2:12">
      <c r="B3061" s="79"/>
      <c r="C3061" s="79"/>
      <c r="D3061" s="79"/>
      <c r="E3061" s="79"/>
      <c r="F3061" s="79"/>
      <c r="G3061" s="79"/>
      <c r="H3061" s="79"/>
      <c r="I3061" s="79"/>
      <c r="J3061" s="79"/>
      <c r="K3061" s="79"/>
      <c r="L3061" s="79"/>
    </row>
    <row r="3062" spans="2:12">
      <c r="B3062" s="79"/>
      <c r="C3062" s="79"/>
      <c r="D3062" s="79"/>
      <c r="E3062" s="79"/>
      <c r="F3062" s="79"/>
      <c r="G3062" s="79"/>
      <c r="H3062" s="79"/>
      <c r="I3062" s="79"/>
      <c r="J3062" s="79"/>
      <c r="K3062" s="79"/>
      <c r="L3062" s="79"/>
    </row>
    <row r="3063" spans="2:12">
      <c r="B3063" s="79"/>
      <c r="C3063" s="79"/>
      <c r="D3063" s="79"/>
      <c r="E3063" s="79"/>
      <c r="F3063" s="79"/>
      <c r="G3063" s="79"/>
      <c r="H3063" s="79"/>
      <c r="I3063" s="79"/>
      <c r="J3063" s="79"/>
      <c r="K3063" s="79"/>
      <c r="L3063" s="79"/>
    </row>
    <row r="3064" spans="2:12">
      <c r="B3064" s="79"/>
      <c r="C3064" s="79"/>
      <c r="D3064" s="79"/>
      <c r="E3064" s="79"/>
      <c r="F3064" s="79"/>
      <c r="G3064" s="79"/>
      <c r="H3064" s="79"/>
      <c r="I3064" s="79"/>
      <c r="J3064" s="79"/>
      <c r="K3064" s="79"/>
      <c r="L3064" s="79"/>
    </row>
    <row r="3065" spans="2:12">
      <c r="B3065" s="79"/>
      <c r="C3065" s="79"/>
      <c r="D3065" s="79"/>
      <c r="E3065" s="79"/>
      <c r="F3065" s="79"/>
      <c r="G3065" s="79"/>
      <c r="H3065" s="79"/>
      <c r="I3065" s="79"/>
      <c r="J3065" s="79"/>
      <c r="K3065" s="79"/>
      <c r="L3065" s="79"/>
    </row>
    <row r="3066" spans="2:12">
      <c r="B3066" s="79"/>
      <c r="C3066" s="79"/>
      <c r="D3066" s="79"/>
      <c r="E3066" s="79"/>
      <c r="F3066" s="79"/>
      <c r="G3066" s="79"/>
      <c r="H3066" s="79"/>
      <c r="I3066" s="79"/>
      <c r="J3066" s="79"/>
      <c r="K3066" s="79"/>
      <c r="L3066" s="79"/>
    </row>
    <row r="3067" spans="2:12">
      <c r="B3067" s="79"/>
      <c r="C3067" s="79"/>
      <c r="D3067" s="79"/>
      <c r="E3067" s="79"/>
      <c r="F3067" s="79"/>
      <c r="G3067" s="79"/>
      <c r="H3067" s="79"/>
      <c r="I3067" s="79"/>
      <c r="J3067" s="79"/>
      <c r="K3067" s="79"/>
      <c r="L3067" s="79"/>
    </row>
    <row r="3068" spans="2:12">
      <c r="B3068" s="79"/>
      <c r="C3068" s="79"/>
      <c r="D3068" s="79"/>
      <c r="E3068" s="79"/>
      <c r="F3068" s="79"/>
      <c r="G3068" s="79"/>
      <c r="H3068" s="79"/>
      <c r="I3068" s="79"/>
      <c r="J3068" s="79"/>
      <c r="K3068" s="79"/>
      <c r="L3068" s="79"/>
    </row>
    <row r="3069" spans="2:12">
      <c r="B3069" s="79"/>
      <c r="C3069" s="79"/>
      <c r="D3069" s="79"/>
      <c r="E3069" s="79"/>
      <c r="F3069" s="79"/>
      <c r="G3069" s="79"/>
      <c r="H3069" s="79"/>
      <c r="I3069" s="79"/>
      <c r="J3069" s="79"/>
      <c r="K3069" s="79"/>
      <c r="L3069" s="79"/>
    </row>
    <row r="3070" spans="2:12">
      <c r="B3070" s="79"/>
      <c r="C3070" s="79"/>
      <c r="D3070" s="79"/>
      <c r="E3070" s="79"/>
      <c r="F3070" s="79"/>
      <c r="G3070" s="79"/>
      <c r="H3070" s="79"/>
      <c r="I3070" s="79"/>
      <c r="J3070" s="79"/>
      <c r="K3070" s="79"/>
      <c r="L3070" s="79"/>
    </row>
    <row r="3071" spans="2:12">
      <c r="B3071" s="79"/>
      <c r="C3071" s="79"/>
      <c r="D3071" s="79"/>
      <c r="E3071" s="79"/>
      <c r="F3071" s="79"/>
      <c r="G3071" s="79"/>
      <c r="H3071" s="79"/>
      <c r="I3071" s="79"/>
      <c r="J3071" s="79"/>
      <c r="K3071" s="79"/>
      <c r="L3071" s="79"/>
    </row>
    <row r="3072" spans="2:12">
      <c r="B3072" s="79"/>
      <c r="C3072" s="79"/>
      <c r="D3072" s="79"/>
      <c r="E3072" s="79"/>
      <c r="F3072" s="79"/>
      <c r="G3072" s="79"/>
      <c r="H3072" s="79"/>
      <c r="I3072" s="79"/>
      <c r="J3072" s="79"/>
      <c r="K3072" s="79"/>
      <c r="L3072" s="79"/>
    </row>
    <row r="3073" spans="2:12">
      <c r="B3073" s="79"/>
      <c r="C3073" s="79"/>
      <c r="D3073" s="79"/>
      <c r="E3073" s="79"/>
      <c r="F3073" s="79"/>
      <c r="G3073" s="79"/>
      <c r="H3073" s="79"/>
      <c r="I3073" s="79"/>
      <c r="J3073" s="79"/>
      <c r="K3073" s="79"/>
      <c r="L3073" s="79"/>
    </row>
    <row r="3074" spans="2:12">
      <c r="B3074" s="79"/>
      <c r="C3074" s="79"/>
      <c r="D3074" s="79"/>
      <c r="E3074" s="79"/>
      <c r="F3074" s="79"/>
      <c r="G3074" s="79"/>
      <c r="H3074" s="79"/>
      <c r="I3074" s="79"/>
      <c r="J3074" s="79"/>
      <c r="K3074" s="79"/>
      <c r="L3074" s="79"/>
    </row>
    <row r="3075" spans="2:12">
      <c r="B3075" s="79"/>
      <c r="C3075" s="79"/>
      <c r="D3075" s="79"/>
      <c r="E3075" s="79"/>
      <c r="F3075" s="79"/>
      <c r="G3075" s="79"/>
      <c r="H3075" s="79"/>
      <c r="I3075" s="79"/>
      <c r="J3075" s="79"/>
      <c r="K3075" s="79"/>
      <c r="L3075" s="79"/>
    </row>
    <row r="3076" spans="2:12">
      <c r="B3076" s="79"/>
      <c r="C3076" s="79"/>
      <c r="D3076" s="79"/>
      <c r="E3076" s="79"/>
      <c r="F3076" s="79"/>
      <c r="G3076" s="79"/>
      <c r="H3076" s="79"/>
      <c r="I3076" s="79"/>
      <c r="J3076" s="79"/>
      <c r="K3076" s="79"/>
      <c r="L3076" s="79"/>
    </row>
    <row r="3077" spans="2:12">
      <c r="B3077" s="79"/>
      <c r="C3077" s="79"/>
      <c r="D3077" s="79"/>
      <c r="E3077" s="79"/>
      <c r="F3077" s="79"/>
      <c r="G3077" s="79"/>
      <c r="H3077" s="79"/>
      <c r="I3077" s="79"/>
      <c r="J3077" s="79"/>
      <c r="K3077" s="79"/>
      <c r="L3077" s="79"/>
    </row>
    <row r="3078" spans="2:12">
      <c r="B3078" s="79"/>
      <c r="C3078" s="79"/>
      <c r="D3078" s="79"/>
      <c r="E3078" s="79"/>
      <c r="F3078" s="79"/>
      <c r="G3078" s="79"/>
      <c r="H3078" s="79"/>
      <c r="I3078" s="79"/>
      <c r="J3078" s="79"/>
      <c r="K3078" s="79"/>
      <c r="L3078" s="79"/>
    </row>
    <row r="3079" spans="2:12">
      <c r="B3079" s="79"/>
      <c r="C3079" s="79"/>
      <c r="D3079" s="79"/>
      <c r="E3079" s="79"/>
      <c r="F3079" s="79"/>
      <c r="G3079" s="79"/>
      <c r="H3079" s="79"/>
      <c r="I3079" s="79"/>
      <c r="J3079" s="79"/>
      <c r="K3079" s="79"/>
      <c r="L3079" s="79"/>
    </row>
    <row r="3080" spans="2:12">
      <c r="B3080" s="79"/>
      <c r="C3080" s="79"/>
      <c r="D3080" s="79"/>
      <c r="E3080" s="79"/>
      <c r="F3080" s="79"/>
      <c r="G3080" s="79"/>
      <c r="H3080" s="79"/>
      <c r="I3080" s="79"/>
      <c r="J3080" s="79"/>
      <c r="K3080" s="79"/>
      <c r="L3080" s="79"/>
    </row>
    <row r="3081" spans="2:12">
      <c r="B3081" s="79"/>
      <c r="C3081" s="79"/>
      <c r="D3081" s="79"/>
      <c r="E3081" s="79"/>
      <c r="F3081" s="79"/>
      <c r="G3081" s="79"/>
      <c r="H3081" s="79"/>
      <c r="I3081" s="79"/>
      <c r="J3081" s="79"/>
      <c r="K3081" s="79"/>
      <c r="L3081" s="79"/>
    </row>
    <row r="3082" spans="2:12">
      <c r="B3082" s="79"/>
      <c r="C3082" s="79"/>
      <c r="D3082" s="79"/>
      <c r="E3082" s="79"/>
      <c r="F3082" s="79"/>
      <c r="G3082" s="79"/>
      <c r="H3082" s="79"/>
      <c r="I3082" s="79"/>
      <c r="J3082" s="79"/>
      <c r="K3082" s="79"/>
      <c r="L3082" s="79"/>
    </row>
    <row r="3083" spans="2:12">
      <c r="B3083" s="79"/>
      <c r="C3083" s="79"/>
      <c r="D3083" s="79"/>
      <c r="E3083" s="79"/>
      <c r="F3083" s="79"/>
      <c r="G3083" s="79"/>
      <c r="H3083" s="79"/>
      <c r="I3083" s="79"/>
      <c r="J3083" s="79"/>
      <c r="K3083" s="79"/>
      <c r="L3083" s="79"/>
    </row>
    <row r="3084" spans="2:12">
      <c r="B3084" s="79"/>
      <c r="C3084" s="79"/>
      <c r="D3084" s="79"/>
      <c r="E3084" s="79"/>
      <c r="F3084" s="79"/>
      <c r="G3084" s="79"/>
      <c r="H3084" s="79"/>
      <c r="I3084" s="79"/>
      <c r="J3084" s="79"/>
      <c r="K3084" s="79"/>
      <c r="L3084" s="79"/>
    </row>
    <row r="3085" spans="2:12">
      <c r="B3085" s="79"/>
      <c r="C3085" s="79"/>
      <c r="D3085" s="79"/>
      <c r="E3085" s="79"/>
      <c r="F3085" s="79"/>
      <c r="G3085" s="79"/>
      <c r="H3085" s="79"/>
      <c r="I3085" s="79"/>
      <c r="J3085" s="79"/>
      <c r="K3085" s="79"/>
      <c r="L3085" s="79"/>
    </row>
    <row r="3086" spans="2:12">
      <c r="B3086" s="79"/>
      <c r="C3086" s="79"/>
      <c r="D3086" s="79"/>
      <c r="E3086" s="79"/>
      <c r="F3086" s="79"/>
      <c r="G3086" s="79"/>
      <c r="H3086" s="79"/>
      <c r="I3086" s="79"/>
      <c r="J3086" s="79"/>
      <c r="K3086" s="79"/>
      <c r="L3086" s="79"/>
    </row>
    <row r="3087" spans="2:12">
      <c r="B3087" s="79"/>
      <c r="C3087" s="79"/>
      <c r="D3087" s="79"/>
      <c r="E3087" s="79"/>
      <c r="F3087" s="79"/>
      <c r="G3087" s="79"/>
      <c r="H3087" s="79"/>
      <c r="I3087" s="79"/>
      <c r="J3087" s="79"/>
      <c r="K3087" s="79"/>
      <c r="L3087" s="79"/>
    </row>
    <row r="3088" spans="2:12">
      <c r="B3088" s="79"/>
      <c r="C3088" s="79"/>
      <c r="D3088" s="79"/>
      <c r="E3088" s="79"/>
      <c r="F3088" s="79"/>
      <c r="G3088" s="79"/>
      <c r="H3088" s="79"/>
      <c r="I3088" s="79"/>
      <c r="J3088" s="79"/>
      <c r="K3088" s="79"/>
      <c r="L3088" s="79"/>
    </row>
    <row r="3089" spans="2:12">
      <c r="B3089" s="79"/>
      <c r="C3089" s="79"/>
      <c r="D3089" s="79"/>
      <c r="E3089" s="79"/>
      <c r="F3089" s="79"/>
      <c r="G3089" s="79"/>
      <c r="H3089" s="79"/>
      <c r="I3089" s="79"/>
      <c r="J3089" s="79"/>
      <c r="K3089" s="79"/>
      <c r="L3089" s="79"/>
    </row>
    <row r="3090" spans="2:12">
      <c r="B3090" s="79"/>
      <c r="C3090" s="79"/>
      <c r="D3090" s="79"/>
      <c r="E3090" s="79"/>
      <c r="F3090" s="79"/>
      <c r="G3090" s="79"/>
      <c r="H3090" s="79"/>
      <c r="I3090" s="79"/>
      <c r="J3090" s="79"/>
      <c r="K3090" s="79"/>
      <c r="L3090" s="79"/>
    </row>
    <row r="3091" spans="2:12">
      <c r="B3091" s="79"/>
      <c r="C3091" s="79"/>
      <c r="D3091" s="79"/>
      <c r="E3091" s="79"/>
      <c r="F3091" s="79"/>
      <c r="G3091" s="79"/>
      <c r="H3091" s="79"/>
      <c r="I3091" s="79"/>
      <c r="J3091" s="79"/>
      <c r="K3091" s="79"/>
      <c r="L3091" s="79"/>
    </row>
    <row r="3092" spans="2:12">
      <c r="B3092" s="79"/>
      <c r="C3092" s="79"/>
      <c r="D3092" s="79"/>
      <c r="E3092" s="79"/>
      <c r="F3092" s="79"/>
      <c r="G3092" s="79"/>
      <c r="H3092" s="79"/>
      <c r="I3092" s="79"/>
      <c r="J3092" s="79"/>
      <c r="K3092" s="79"/>
      <c r="L3092" s="79"/>
    </row>
    <row r="3093" spans="2:12">
      <c r="B3093" s="79"/>
      <c r="C3093" s="79"/>
      <c r="D3093" s="79"/>
      <c r="E3093" s="79"/>
      <c r="F3093" s="79"/>
      <c r="G3093" s="79"/>
      <c r="H3093" s="79"/>
      <c r="I3093" s="79"/>
      <c r="J3093" s="79"/>
      <c r="K3093" s="79"/>
      <c r="L3093" s="79"/>
    </row>
    <row r="3094" spans="2:12">
      <c r="B3094" s="79"/>
      <c r="C3094" s="79"/>
      <c r="D3094" s="79"/>
      <c r="E3094" s="79"/>
      <c r="F3094" s="79"/>
      <c r="G3094" s="79"/>
      <c r="H3094" s="79"/>
      <c r="I3094" s="79"/>
      <c r="J3094" s="79"/>
      <c r="K3094" s="79"/>
      <c r="L3094" s="79"/>
    </row>
    <row r="3095" spans="2:12">
      <c r="B3095" s="79"/>
      <c r="C3095" s="79"/>
      <c r="D3095" s="79"/>
      <c r="E3095" s="79"/>
      <c r="F3095" s="79"/>
      <c r="G3095" s="79"/>
      <c r="H3095" s="79"/>
      <c r="I3095" s="79"/>
      <c r="J3095" s="79"/>
      <c r="K3095" s="79"/>
      <c r="L3095" s="79"/>
    </row>
    <row r="3096" spans="2:12">
      <c r="B3096" s="79"/>
      <c r="C3096" s="79"/>
      <c r="D3096" s="79"/>
      <c r="E3096" s="79"/>
      <c r="F3096" s="79"/>
      <c r="G3096" s="79"/>
      <c r="H3096" s="79"/>
      <c r="I3096" s="79"/>
      <c r="J3096" s="79"/>
      <c r="K3096" s="79"/>
      <c r="L3096" s="79"/>
    </row>
    <row r="3097" spans="2:12">
      <c r="B3097" s="79"/>
      <c r="C3097" s="79"/>
      <c r="D3097" s="79"/>
      <c r="E3097" s="79"/>
      <c r="F3097" s="79"/>
      <c r="G3097" s="79"/>
      <c r="H3097" s="79"/>
      <c r="I3097" s="79"/>
      <c r="J3097" s="79"/>
      <c r="K3097" s="79"/>
      <c r="L3097" s="79"/>
    </row>
    <row r="3098" spans="2:12">
      <c r="B3098" s="79"/>
      <c r="C3098" s="79"/>
      <c r="D3098" s="79"/>
      <c r="E3098" s="79"/>
      <c r="F3098" s="79"/>
      <c r="G3098" s="79"/>
      <c r="H3098" s="79"/>
      <c r="I3098" s="79"/>
      <c r="J3098" s="79"/>
      <c r="K3098" s="79"/>
      <c r="L3098" s="79"/>
    </row>
    <row r="3099" spans="2:12">
      <c r="B3099" s="79"/>
      <c r="C3099" s="79"/>
      <c r="D3099" s="79"/>
      <c r="E3099" s="79"/>
      <c r="F3099" s="79"/>
      <c r="G3099" s="79"/>
      <c r="H3099" s="79"/>
      <c r="I3099" s="79"/>
      <c r="J3099" s="79"/>
      <c r="K3099" s="79"/>
      <c r="L3099" s="79"/>
    </row>
    <row r="3100" spans="2:12">
      <c r="B3100" s="79"/>
      <c r="C3100" s="79"/>
      <c r="D3100" s="79"/>
      <c r="E3100" s="79"/>
      <c r="F3100" s="79"/>
      <c r="G3100" s="79"/>
      <c r="H3100" s="79"/>
      <c r="I3100" s="79"/>
      <c r="J3100" s="79"/>
      <c r="K3100" s="79"/>
      <c r="L3100" s="79"/>
    </row>
    <row r="3101" spans="2:12">
      <c r="B3101" s="79"/>
      <c r="C3101" s="79"/>
      <c r="D3101" s="79"/>
      <c r="E3101" s="79"/>
      <c r="F3101" s="79"/>
      <c r="G3101" s="79"/>
      <c r="H3101" s="79"/>
      <c r="I3101" s="79"/>
      <c r="J3101" s="79"/>
      <c r="K3101" s="79"/>
      <c r="L3101" s="79"/>
    </row>
    <row r="3102" spans="2:12">
      <c r="B3102" s="79"/>
      <c r="C3102" s="79"/>
      <c r="D3102" s="79"/>
      <c r="E3102" s="79"/>
      <c r="F3102" s="79"/>
      <c r="G3102" s="79"/>
      <c r="H3102" s="79"/>
      <c r="I3102" s="79"/>
      <c r="J3102" s="79"/>
      <c r="K3102" s="79"/>
      <c r="L3102" s="79"/>
    </row>
    <row r="3103" spans="2:12">
      <c r="B3103" s="79"/>
      <c r="C3103" s="79"/>
      <c r="D3103" s="79"/>
      <c r="E3103" s="79"/>
      <c r="F3103" s="79"/>
      <c r="G3103" s="79"/>
      <c r="H3103" s="79"/>
      <c r="I3103" s="79"/>
      <c r="J3103" s="79"/>
      <c r="K3103" s="79"/>
      <c r="L3103" s="79"/>
    </row>
    <row r="3104" spans="2:12">
      <c r="B3104" s="79"/>
      <c r="C3104" s="79"/>
      <c r="D3104" s="79"/>
      <c r="E3104" s="79"/>
      <c r="F3104" s="79"/>
      <c r="G3104" s="79"/>
      <c r="H3104" s="79"/>
      <c r="I3104" s="79"/>
      <c r="J3104" s="79"/>
      <c r="K3104" s="79"/>
      <c r="L3104" s="79"/>
    </row>
    <row r="3105" spans="2:12">
      <c r="B3105" s="79"/>
      <c r="C3105" s="79"/>
      <c r="D3105" s="79"/>
      <c r="E3105" s="79"/>
      <c r="F3105" s="79"/>
      <c r="G3105" s="79"/>
      <c r="H3105" s="79"/>
      <c r="I3105" s="79"/>
      <c r="J3105" s="79"/>
      <c r="K3105" s="79"/>
      <c r="L3105" s="79"/>
    </row>
    <row r="3106" spans="2:12">
      <c r="B3106" s="79"/>
      <c r="C3106" s="79"/>
      <c r="D3106" s="79"/>
      <c r="E3106" s="79"/>
      <c r="F3106" s="79"/>
      <c r="G3106" s="79"/>
      <c r="H3106" s="79"/>
      <c r="I3106" s="79"/>
      <c r="J3106" s="79"/>
      <c r="K3106" s="79"/>
      <c r="L3106" s="79"/>
    </row>
    <row r="3107" spans="2:12">
      <c r="B3107" s="79"/>
      <c r="C3107" s="79"/>
      <c r="D3107" s="79"/>
      <c r="E3107" s="79"/>
      <c r="F3107" s="79"/>
      <c r="G3107" s="79"/>
      <c r="H3107" s="79"/>
      <c r="I3107" s="79"/>
      <c r="J3107" s="79"/>
      <c r="K3107" s="79"/>
      <c r="L3107" s="79"/>
    </row>
    <row r="3108" spans="2:12">
      <c r="B3108" s="79"/>
      <c r="C3108" s="79"/>
      <c r="D3108" s="79"/>
      <c r="E3108" s="79"/>
      <c r="F3108" s="79"/>
      <c r="G3108" s="79"/>
      <c r="H3108" s="79"/>
      <c r="I3108" s="79"/>
      <c r="J3108" s="79"/>
      <c r="K3108" s="79"/>
      <c r="L3108" s="79"/>
    </row>
    <row r="3109" spans="2:12">
      <c r="B3109" s="79"/>
      <c r="C3109" s="79"/>
      <c r="D3109" s="79"/>
      <c r="E3109" s="79"/>
      <c r="F3109" s="79"/>
      <c r="G3109" s="79"/>
      <c r="H3109" s="79"/>
      <c r="I3109" s="79"/>
      <c r="J3109" s="79"/>
      <c r="K3109" s="79"/>
      <c r="L3109" s="79"/>
    </row>
    <row r="3110" spans="2:12">
      <c r="B3110" s="79"/>
      <c r="C3110" s="79"/>
      <c r="D3110" s="79"/>
      <c r="E3110" s="79"/>
      <c r="F3110" s="79"/>
      <c r="G3110" s="79"/>
      <c r="H3110" s="79"/>
      <c r="I3110" s="79"/>
      <c r="J3110" s="79"/>
      <c r="K3110" s="79"/>
      <c r="L3110" s="79"/>
    </row>
    <row r="3111" spans="2:12">
      <c r="B3111" s="79"/>
      <c r="C3111" s="79"/>
      <c r="D3111" s="79"/>
      <c r="E3111" s="79"/>
      <c r="F3111" s="79"/>
      <c r="G3111" s="79"/>
      <c r="H3111" s="79"/>
      <c r="I3111" s="79"/>
      <c r="J3111" s="79"/>
      <c r="K3111" s="79"/>
      <c r="L3111" s="79"/>
    </row>
    <row r="3112" spans="2:12">
      <c r="B3112" s="79"/>
      <c r="C3112" s="79"/>
      <c r="D3112" s="79"/>
      <c r="E3112" s="79"/>
      <c r="F3112" s="79"/>
      <c r="G3112" s="79"/>
      <c r="H3112" s="79"/>
      <c r="I3112" s="79"/>
      <c r="J3112" s="79"/>
      <c r="K3112" s="79"/>
      <c r="L3112" s="79"/>
    </row>
    <row r="3113" spans="2:12">
      <c r="B3113" s="79"/>
      <c r="C3113" s="79"/>
      <c r="D3113" s="79"/>
      <c r="E3113" s="79"/>
      <c r="F3113" s="79"/>
      <c r="G3113" s="79"/>
      <c r="H3113" s="79"/>
      <c r="I3113" s="79"/>
      <c r="J3113" s="79"/>
      <c r="K3113" s="79"/>
      <c r="L3113" s="79"/>
    </row>
    <row r="3114" spans="2:12">
      <c r="B3114" s="79"/>
      <c r="C3114" s="79"/>
      <c r="D3114" s="79"/>
      <c r="E3114" s="79"/>
      <c r="F3114" s="79"/>
      <c r="G3114" s="79"/>
      <c r="H3114" s="79"/>
      <c r="I3114" s="79"/>
      <c r="J3114" s="79"/>
      <c r="K3114" s="79"/>
      <c r="L3114" s="79"/>
    </row>
    <row r="3115" spans="2:12">
      <c r="B3115" s="79"/>
      <c r="C3115" s="79"/>
      <c r="D3115" s="79"/>
      <c r="E3115" s="79"/>
      <c r="F3115" s="79"/>
      <c r="G3115" s="79"/>
      <c r="H3115" s="79"/>
      <c r="I3115" s="79"/>
      <c r="J3115" s="79"/>
      <c r="K3115" s="79"/>
      <c r="L3115" s="79"/>
    </row>
    <row r="3116" spans="2:12">
      <c r="B3116" s="79"/>
      <c r="C3116" s="79"/>
      <c r="D3116" s="79"/>
      <c r="E3116" s="79"/>
      <c r="F3116" s="79"/>
      <c r="G3116" s="79"/>
      <c r="H3116" s="79"/>
      <c r="I3116" s="79"/>
      <c r="J3116" s="79"/>
      <c r="K3116" s="79"/>
      <c r="L3116" s="79"/>
    </row>
    <row r="3117" spans="2:12">
      <c r="B3117" s="79"/>
      <c r="C3117" s="79"/>
      <c r="D3117" s="79"/>
      <c r="E3117" s="79"/>
      <c r="F3117" s="79"/>
      <c r="G3117" s="79"/>
      <c r="H3117" s="79"/>
      <c r="I3117" s="79"/>
      <c r="J3117" s="79"/>
      <c r="K3117" s="79"/>
      <c r="L3117" s="79"/>
    </row>
    <row r="3118" spans="2:12">
      <c r="B3118" s="79"/>
      <c r="C3118" s="79"/>
      <c r="D3118" s="79"/>
      <c r="E3118" s="79"/>
      <c r="F3118" s="79"/>
      <c r="G3118" s="79"/>
      <c r="H3118" s="79"/>
      <c r="I3118" s="79"/>
      <c r="J3118" s="79"/>
      <c r="K3118" s="79"/>
      <c r="L3118" s="79"/>
    </row>
    <row r="3119" spans="2:12">
      <c r="B3119" s="79"/>
      <c r="C3119" s="79"/>
      <c r="D3119" s="79"/>
      <c r="E3119" s="79"/>
      <c r="F3119" s="79"/>
      <c r="G3119" s="79"/>
      <c r="H3119" s="79"/>
      <c r="I3119" s="79"/>
      <c r="J3119" s="79"/>
      <c r="K3119" s="79"/>
      <c r="L3119" s="79"/>
    </row>
    <row r="3120" spans="2:12">
      <c r="B3120" s="79"/>
      <c r="C3120" s="79"/>
      <c r="D3120" s="79"/>
      <c r="E3120" s="79"/>
      <c r="F3120" s="79"/>
      <c r="G3120" s="79"/>
      <c r="H3120" s="79"/>
      <c r="I3120" s="79"/>
      <c r="J3120" s="79"/>
      <c r="K3120" s="79"/>
      <c r="L3120" s="79"/>
    </row>
    <row r="3121" spans="2:12">
      <c r="B3121" s="79"/>
      <c r="C3121" s="79"/>
      <c r="D3121" s="79"/>
      <c r="E3121" s="79"/>
      <c r="F3121" s="79"/>
      <c r="G3121" s="79"/>
      <c r="H3121" s="79"/>
      <c r="I3121" s="79"/>
      <c r="J3121" s="79"/>
      <c r="K3121" s="79"/>
      <c r="L3121" s="79"/>
    </row>
    <row r="3122" spans="2:12">
      <c r="B3122" s="79"/>
      <c r="C3122" s="79"/>
      <c r="D3122" s="79"/>
      <c r="E3122" s="79"/>
      <c r="F3122" s="79"/>
      <c r="G3122" s="79"/>
      <c r="H3122" s="79"/>
      <c r="I3122" s="79"/>
      <c r="J3122" s="79"/>
      <c r="K3122" s="79"/>
      <c r="L3122" s="79"/>
    </row>
    <row r="3123" spans="2:12">
      <c r="B3123" s="79"/>
      <c r="C3123" s="79"/>
      <c r="D3123" s="79"/>
      <c r="E3123" s="79"/>
      <c r="F3123" s="79"/>
      <c r="G3123" s="79"/>
      <c r="H3123" s="79"/>
      <c r="I3123" s="79"/>
      <c r="J3123" s="79"/>
      <c r="K3123" s="79"/>
      <c r="L3123" s="79"/>
    </row>
    <row r="3124" spans="2:12">
      <c r="B3124" s="79"/>
      <c r="C3124" s="79"/>
      <c r="D3124" s="79"/>
      <c r="E3124" s="79"/>
      <c r="F3124" s="79"/>
      <c r="G3124" s="79"/>
      <c r="H3124" s="79"/>
      <c r="I3124" s="79"/>
      <c r="J3124" s="79"/>
      <c r="K3124" s="79"/>
      <c r="L3124" s="79"/>
    </row>
    <row r="3125" spans="2:12">
      <c r="B3125" s="79"/>
      <c r="C3125" s="79"/>
      <c r="D3125" s="79"/>
      <c r="E3125" s="79"/>
      <c r="F3125" s="79"/>
      <c r="G3125" s="79"/>
      <c r="H3125" s="79"/>
      <c r="I3125" s="79"/>
      <c r="J3125" s="79"/>
      <c r="K3125" s="79"/>
      <c r="L3125" s="79"/>
    </row>
    <row r="3126" spans="2:12">
      <c r="B3126" s="79"/>
      <c r="C3126" s="79"/>
      <c r="D3126" s="79"/>
      <c r="E3126" s="79"/>
      <c r="F3126" s="79"/>
      <c r="G3126" s="79"/>
      <c r="H3126" s="79"/>
      <c r="I3126" s="79"/>
      <c r="J3126" s="79"/>
      <c r="K3126" s="79"/>
      <c r="L3126" s="79"/>
    </row>
    <row r="3127" spans="2:12">
      <c r="B3127" s="79"/>
      <c r="C3127" s="79"/>
      <c r="D3127" s="79"/>
      <c r="E3127" s="79"/>
      <c r="F3127" s="79"/>
      <c r="G3127" s="79"/>
      <c r="H3127" s="79"/>
      <c r="I3127" s="79"/>
      <c r="J3127" s="79"/>
      <c r="K3127" s="79"/>
      <c r="L3127" s="79"/>
    </row>
    <row r="3128" spans="2:12">
      <c r="B3128" s="79"/>
      <c r="C3128" s="79"/>
      <c r="D3128" s="79"/>
      <c r="E3128" s="79"/>
      <c r="F3128" s="79"/>
      <c r="G3128" s="79"/>
      <c r="H3128" s="79"/>
      <c r="I3128" s="79"/>
      <c r="J3128" s="79"/>
      <c r="K3128" s="79"/>
      <c r="L3128" s="79"/>
    </row>
    <row r="3129" spans="2:12">
      <c r="B3129" s="79"/>
      <c r="C3129" s="79"/>
      <c r="D3129" s="79"/>
      <c r="E3129" s="79"/>
      <c r="F3129" s="79"/>
      <c r="G3129" s="79"/>
      <c r="H3129" s="79"/>
      <c r="I3129" s="79"/>
      <c r="J3129" s="79"/>
      <c r="K3129" s="79"/>
      <c r="L3129" s="79"/>
    </row>
    <row r="3130" spans="2:12">
      <c r="B3130" s="79"/>
      <c r="C3130" s="79"/>
      <c r="D3130" s="79"/>
      <c r="E3130" s="79"/>
      <c r="F3130" s="79"/>
      <c r="G3130" s="79"/>
      <c r="H3130" s="79"/>
      <c r="I3130" s="79"/>
      <c r="J3130" s="79"/>
      <c r="K3130" s="79"/>
      <c r="L3130" s="79"/>
    </row>
    <row r="3131" spans="2:12">
      <c r="B3131" s="79"/>
      <c r="C3131" s="79"/>
      <c r="D3131" s="79"/>
      <c r="E3131" s="79"/>
      <c r="F3131" s="79"/>
      <c r="G3131" s="79"/>
      <c r="H3131" s="79"/>
      <c r="I3131" s="79"/>
      <c r="J3131" s="79"/>
      <c r="K3131" s="79"/>
      <c r="L3131" s="79"/>
    </row>
    <row r="3132" spans="2:12">
      <c r="B3132" s="79"/>
      <c r="C3132" s="79"/>
      <c r="D3132" s="79"/>
      <c r="E3132" s="79"/>
      <c r="F3132" s="79"/>
      <c r="G3132" s="79"/>
      <c r="H3132" s="79"/>
      <c r="I3132" s="79"/>
      <c r="J3132" s="79"/>
      <c r="K3132" s="79"/>
      <c r="L3132" s="79"/>
    </row>
    <row r="3133" spans="2:12">
      <c r="B3133" s="79"/>
      <c r="C3133" s="79"/>
      <c r="D3133" s="79"/>
      <c r="E3133" s="79"/>
      <c r="F3133" s="79"/>
      <c r="G3133" s="79"/>
      <c r="H3133" s="79"/>
      <c r="I3133" s="79"/>
      <c r="J3133" s="79"/>
      <c r="K3133" s="79"/>
      <c r="L3133" s="79"/>
    </row>
    <row r="3134" spans="2:12">
      <c r="B3134" s="79"/>
      <c r="C3134" s="79"/>
      <c r="D3134" s="79"/>
      <c r="E3134" s="79"/>
      <c r="F3134" s="79"/>
      <c r="G3134" s="79"/>
      <c r="H3134" s="79"/>
      <c r="I3134" s="79"/>
      <c r="J3134" s="79"/>
      <c r="K3134" s="79"/>
      <c r="L3134" s="79"/>
    </row>
    <row r="3135" spans="2:12">
      <c r="B3135" s="79"/>
      <c r="C3135" s="79"/>
      <c r="D3135" s="79"/>
      <c r="E3135" s="79"/>
      <c r="F3135" s="79"/>
      <c r="G3135" s="79"/>
      <c r="H3135" s="79"/>
      <c r="I3135" s="79"/>
      <c r="J3135" s="79"/>
      <c r="K3135" s="79"/>
      <c r="L3135" s="79"/>
    </row>
    <row r="3136" spans="2:12">
      <c r="B3136" s="79"/>
      <c r="C3136" s="79"/>
      <c r="D3136" s="79"/>
      <c r="E3136" s="79"/>
      <c r="F3136" s="79"/>
      <c r="G3136" s="79"/>
      <c r="H3136" s="79"/>
      <c r="I3136" s="79"/>
      <c r="J3136" s="79"/>
      <c r="K3136" s="79"/>
      <c r="L3136" s="79"/>
    </row>
    <row r="3137" spans="2:12">
      <c r="B3137" s="79"/>
      <c r="C3137" s="79"/>
      <c r="D3137" s="79"/>
      <c r="E3137" s="79"/>
      <c r="F3137" s="79"/>
      <c r="G3137" s="79"/>
      <c r="H3137" s="79"/>
      <c r="I3137" s="79"/>
      <c r="J3137" s="79"/>
      <c r="K3137" s="79"/>
      <c r="L3137" s="79"/>
    </row>
    <row r="3138" spans="2:12">
      <c r="B3138" s="79"/>
      <c r="C3138" s="79"/>
      <c r="D3138" s="79"/>
      <c r="E3138" s="79"/>
      <c r="F3138" s="79"/>
      <c r="G3138" s="79"/>
      <c r="H3138" s="79"/>
      <c r="I3138" s="79"/>
      <c r="J3138" s="79"/>
      <c r="K3138" s="79"/>
      <c r="L3138" s="79"/>
    </row>
    <row r="3139" spans="2:12">
      <c r="B3139" s="79"/>
      <c r="C3139" s="79"/>
      <c r="D3139" s="79"/>
      <c r="E3139" s="79"/>
      <c r="F3139" s="79"/>
      <c r="G3139" s="79"/>
      <c r="H3139" s="79"/>
      <c r="I3139" s="79"/>
      <c r="J3139" s="79"/>
      <c r="K3139" s="79"/>
      <c r="L3139" s="79"/>
    </row>
    <row r="3140" spans="2:12">
      <c r="B3140" s="79"/>
      <c r="C3140" s="79"/>
      <c r="D3140" s="79"/>
      <c r="E3140" s="79"/>
      <c r="F3140" s="79"/>
      <c r="G3140" s="79"/>
      <c r="H3140" s="79"/>
      <c r="I3140" s="79"/>
      <c r="J3140" s="79"/>
      <c r="K3140" s="79"/>
      <c r="L3140" s="79"/>
    </row>
    <row r="3141" spans="2:12">
      <c r="B3141" s="79"/>
      <c r="C3141" s="79"/>
      <c r="D3141" s="79"/>
      <c r="E3141" s="79"/>
      <c r="F3141" s="79"/>
      <c r="G3141" s="79"/>
      <c r="H3141" s="79"/>
      <c r="I3141" s="79"/>
      <c r="J3141" s="79"/>
      <c r="K3141" s="79"/>
      <c r="L3141" s="79"/>
    </row>
    <row r="3142" spans="2:12">
      <c r="B3142" s="79"/>
      <c r="C3142" s="79"/>
      <c r="D3142" s="79"/>
      <c r="E3142" s="79"/>
      <c r="F3142" s="79"/>
      <c r="G3142" s="79"/>
      <c r="H3142" s="79"/>
      <c r="I3142" s="79"/>
      <c r="J3142" s="79"/>
      <c r="K3142" s="79"/>
      <c r="L3142" s="79"/>
    </row>
    <row r="3143" spans="2:12">
      <c r="B3143" s="79"/>
      <c r="C3143" s="79"/>
      <c r="D3143" s="79"/>
      <c r="E3143" s="79"/>
      <c r="F3143" s="79"/>
      <c r="G3143" s="79"/>
      <c r="H3143" s="79"/>
      <c r="I3143" s="79"/>
      <c r="J3143" s="79"/>
      <c r="K3143" s="79"/>
      <c r="L3143" s="79"/>
    </row>
    <row r="3144" spans="2:12">
      <c r="B3144" s="79"/>
      <c r="C3144" s="79"/>
      <c r="D3144" s="79"/>
      <c r="E3144" s="79"/>
      <c r="F3144" s="79"/>
      <c r="G3144" s="79"/>
      <c r="H3144" s="79"/>
      <c r="I3144" s="79"/>
      <c r="J3144" s="79"/>
      <c r="K3144" s="79"/>
      <c r="L3144" s="79"/>
    </row>
    <row r="3145" spans="2:12">
      <c r="B3145" s="79"/>
      <c r="C3145" s="79"/>
      <c r="D3145" s="79"/>
      <c r="E3145" s="79"/>
      <c r="F3145" s="79"/>
      <c r="G3145" s="79"/>
      <c r="H3145" s="79"/>
      <c r="I3145" s="79"/>
      <c r="J3145" s="79"/>
      <c r="K3145" s="79"/>
      <c r="L3145" s="79"/>
    </row>
    <row r="3146" spans="2:12">
      <c r="B3146" s="79"/>
      <c r="C3146" s="79"/>
      <c r="D3146" s="79"/>
      <c r="E3146" s="79"/>
      <c r="F3146" s="79"/>
      <c r="G3146" s="79"/>
      <c r="H3146" s="79"/>
      <c r="I3146" s="79"/>
      <c r="J3146" s="79"/>
      <c r="K3146" s="79"/>
      <c r="L3146" s="79"/>
    </row>
    <row r="3147" spans="2:12">
      <c r="B3147" s="79"/>
      <c r="C3147" s="79"/>
      <c r="D3147" s="79"/>
      <c r="E3147" s="79"/>
      <c r="F3147" s="79"/>
      <c r="G3147" s="79"/>
      <c r="H3147" s="79"/>
      <c r="I3147" s="79"/>
      <c r="J3147" s="79"/>
      <c r="K3147" s="79"/>
      <c r="L3147" s="79"/>
    </row>
    <row r="3148" spans="2:12">
      <c r="B3148" s="79"/>
      <c r="C3148" s="79"/>
      <c r="D3148" s="79"/>
      <c r="E3148" s="79"/>
      <c r="F3148" s="79"/>
      <c r="G3148" s="79"/>
      <c r="H3148" s="79"/>
      <c r="I3148" s="79"/>
      <c r="J3148" s="79"/>
      <c r="K3148" s="79"/>
      <c r="L3148" s="79"/>
    </row>
    <row r="3149" spans="2:12">
      <c r="B3149" s="79"/>
      <c r="C3149" s="79"/>
      <c r="D3149" s="79"/>
      <c r="E3149" s="79"/>
      <c r="F3149" s="79"/>
      <c r="G3149" s="79"/>
      <c r="H3149" s="79"/>
      <c r="I3149" s="79"/>
      <c r="J3149" s="79"/>
      <c r="K3149" s="79"/>
      <c r="L3149" s="79"/>
    </row>
    <row r="3150" spans="2:12">
      <c r="B3150" s="79"/>
      <c r="C3150" s="79"/>
      <c r="D3150" s="79"/>
      <c r="E3150" s="79"/>
      <c r="F3150" s="79"/>
      <c r="G3150" s="79"/>
      <c r="H3150" s="79"/>
      <c r="I3150" s="79"/>
      <c r="J3150" s="79"/>
      <c r="K3150" s="79"/>
      <c r="L3150" s="79"/>
    </row>
    <row r="3151" spans="2:12">
      <c r="B3151" s="79"/>
      <c r="C3151" s="79"/>
      <c r="D3151" s="79"/>
      <c r="E3151" s="79"/>
      <c r="F3151" s="79"/>
      <c r="G3151" s="79"/>
      <c r="H3151" s="79"/>
      <c r="I3151" s="79"/>
      <c r="J3151" s="79"/>
      <c r="K3151" s="79"/>
      <c r="L3151" s="79"/>
    </row>
    <row r="3152" spans="2:12">
      <c r="B3152" s="79"/>
      <c r="C3152" s="79"/>
      <c r="D3152" s="79"/>
      <c r="E3152" s="79"/>
      <c r="F3152" s="79"/>
      <c r="G3152" s="79"/>
      <c r="H3152" s="79"/>
      <c r="I3152" s="79"/>
      <c r="J3152" s="79"/>
      <c r="K3152" s="79"/>
      <c r="L3152" s="79"/>
    </row>
    <row r="3153" spans="2:12">
      <c r="B3153" s="79"/>
      <c r="C3153" s="79"/>
      <c r="D3153" s="79"/>
      <c r="E3153" s="79"/>
      <c r="F3153" s="79"/>
      <c r="G3153" s="79"/>
      <c r="H3153" s="79"/>
      <c r="I3153" s="79"/>
      <c r="J3153" s="79"/>
      <c r="K3153" s="79"/>
      <c r="L3153" s="79"/>
    </row>
    <row r="3154" spans="2:12">
      <c r="B3154" s="79"/>
      <c r="C3154" s="79"/>
      <c r="D3154" s="79"/>
      <c r="E3154" s="79"/>
      <c r="F3154" s="79"/>
      <c r="G3154" s="79"/>
      <c r="H3154" s="79"/>
      <c r="I3154" s="79"/>
      <c r="J3154" s="79"/>
      <c r="K3154" s="79"/>
      <c r="L3154" s="79"/>
    </row>
    <row r="3155" spans="2:12">
      <c r="B3155" s="79"/>
      <c r="C3155" s="79"/>
      <c r="D3155" s="79"/>
      <c r="E3155" s="79"/>
      <c r="F3155" s="79"/>
      <c r="G3155" s="79"/>
      <c r="H3155" s="79"/>
      <c r="I3155" s="79"/>
      <c r="J3155" s="79"/>
      <c r="K3155" s="79"/>
      <c r="L3155" s="79"/>
    </row>
    <row r="3156" spans="2:12">
      <c r="B3156" s="79"/>
      <c r="C3156" s="79"/>
      <c r="D3156" s="79"/>
      <c r="E3156" s="79"/>
      <c r="F3156" s="79"/>
      <c r="G3156" s="79"/>
      <c r="H3156" s="79"/>
      <c r="I3156" s="79"/>
      <c r="J3156" s="79"/>
      <c r="K3156" s="79"/>
      <c r="L3156" s="79"/>
    </row>
    <row r="3157" spans="2:12">
      <c r="B3157" s="79"/>
      <c r="C3157" s="79"/>
      <c r="D3157" s="79"/>
      <c r="E3157" s="79"/>
      <c r="F3157" s="79"/>
      <c r="G3157" s="79"/>
      <c r="H3157" s="79"/>
      <c r="I3157" s="79"/>
      <c r="J3157" s="79"/>
      <c r="K3157" s="79"/>
      <c r="L3157" s="79"/>
    </row>
    <row r="3158" spans="2:12">
      <c r="B3158" s="79"/>
      <c r="C3158" s="79"/>
      <c r="D3158" s="79"/>
      <c r="E3158" s="79"/>
      <c r="F3158" s="79"/>
      <c r="G3158" s="79"/>
      <c r="H3158" s="79"/>
      <c r="I3158" s="79"/>
      <c r="J3158" s="79"/>
      <c r="K3158" s="79"/>
      <c r="L3158" s="79"/>
    </row>
    <row r="3159" spans="2:12">
      <c r="B3159" s="79"/>
      <c r="C3159" s="79"/>
      <c r="D3159" s="79"/>
      <c r="E3159" s="79"/>
      <c r="F3159" s="79"/>
      <c r="G3159" s="79"/>
      <c r="H3159" s="79"/>
      <c r="I3159" s="79"/>
      <c r="J3159" s="79"/>
      <c r="K3159" s="79"/>
      <c r="L3159" s="79"/>
    </row>
    <row r="3160" spans="2:12">
      <c r="B3160" s="79"/>
      <c r="C3160" s="79"/>
      <c r="D3160" s="79"/>
      <c r="E3160" s="79"/>
      <c r="F3160" s="79"/>
      <c r="G3160" s="79"/>
      <c r="H3160" s="79"/>
      <c r="I3160" s="79"/>
      <c r="J3160" s="79"/>
      <c r="K3160" s="79"/>
      <c r="L3160" s="79"/>
    </row>
    <row r="3161" spans="2:12">
      <c r="B3161" s="79"/>
      <c r="C3161" s="79"/>
      <c r="D3161" s="79"/>
      <c r="E3161" s="79"/>
      <c r="F3161" s="79"/>
      <c r="G3161" s="79"/>
      <c r="H3161" s="79"/>
      <c r="I3161" s="79"/>
      <c r="J3161" s="79"/>
      <c r="K3161" s="79"/>
      <c r="L3161" s="79"/>
    </row>
    <row r="3162" spans="2:12">
      <c r="B3162" s="79"/>
      <c r="C3162" s="79"/>
      <c r="D3162" s="79"/>
      <c r="E3162" s="79"/>
      <c r="F3162" s="79"/>
      <c r="G3162" s="79"/>
      <c r="H3162" s="79"/>
      <c r="I3162" s="79"/>
      <c r="J3162" s="79"/>
      <c r="K3162" s="79"/>
      <c r="L3162" s="79"/>
    </row>
    <row r="3163" spans="2:12">
      <c r="B3163" s="79"/>
      <c r="C3163" s="79"/>
      <c r="D3163" s="79"/>
      <c r="E3163" s="79"/>
      <c r="F3163" s="79"/>
      <c r="G3163" s="79"/>
      <c r="H3163" s="79"/>
      <c r="I3163" s="79"/>
      <c r="J3163" s="79"/>
      <c r="K3163" s="79"/>
      <c r="L3163" s="79"/>
    </row>
    <row r="3164" spans="2:12">
      <c r="B3164" s="79"/>
      <c r="C3164" s="79"/>
      <c r="D3164" s="79"/>
      <c r="E3164" s="79"/>
      <c r="F3164" s="79"/>
      <c r="G3164" s="79"/>
      <c r="H3164" s="79"/>
      <c r="I3164" s="79"/>
      <c r="J3164" s="79"/>
      <c r="K3164" s="79"/>
      <c r="L3164" s="79"/>
    </row>
    <row r="3165" spans="2:12">
      <c r="B3165" s="79"/>
      <c r="C3165" s="79"/>
      <c r="D3165" s="79"/>
      <c r="E3165" s="79"/>
      <c r="F3165" s="79"/>
      <c r="G3165" s="79"/>
      <c r="H3165" s="79"/>
      <c r="I3165" s="79"/>
      <c r="J3165" s="79"/>
      <c r="K3165" s="79"/>
      <c r="L3165" s="79"/>
    </row>
    <row r="3166" spans="2:12">
      <c r="B3166" s="79"/>
      <c r="C3166" s="79"/>
      <c r="D3166" s="79"/>
      <c r="E3166" s="79"/>
      <c r="F3166" s="79"/>
      <c r="G3166" s="79"/>
      <c r="H3166" s="79"/>
      <c r="I3166" s="79"/>
      <c r="J3166" s="79"/>
      <c r="K3166" s="79"/>
      <c r="L3166" s="79"/>
    </row>
    <row r="3167" spans="2:12">
      <c r="B3167" s="79"/>
      <c r="C3167" s="79"/>
      <c r="D3167" s="79"/>
      <c r="E3167" s="79"/>
      <c r="F3167" s="79"/>
      <c r="G3167" s="79"/>
      <c r="H3167" s="79"/>
      <c r="I3167" s="79"/>
      <c r="J3167" s="79"/>
      <c r="K3167" s="79"/>
      <c r="L3167" s="79"/>
    </row>
    <row r="3168" spans="2:12">
      <c r="B3168" s="79"/>
      <c r="C3168" s="79"/>
      <c r="D3168" s="79"/>
      <c r="E3168" s="79"/>
      <c r="F3168" s="79"/>
      <c r="G3168" s="79"/>
      <c r="H3168" s="79"/>
      <c r="I3168" s="79"/>
      <c r="J3168" s="79"/>
      <c r="K3168" s="79"/>
      <c r="L3168" s="79"/>
    </row>
    <row r="3169" spans="2:12">
      <c r="B3169" s="79"/>
      <c r="C3169" s="79"/>
      <c r="D3169" s="79"/>
      <c r="E3169" s="79"/>
      <c r="F3169" s="79"/>
      <c r="G3169" s="79"/>
      <c r="H3169" s="79"/>
      <c r="I3169" s="79"/>
      <c r="J3169" s="79"/>
      <c r="K3169" s="79"/>
      <c r="L3169" s="79"/>
    </row>
    <row r="3170" spans="2:12">
      <c r="B3170" s="79"/>
      <c r="C3170" s="79"/>
      <c r="D3170" s="79"/>
      <c r="E3170" s="79"/>
      <c r="F3170" s="79"/>
      <c r="G3170" s="79"/>
      <c r="H3170" s="79"/>
      <c r="I3170" s="79"/>
      <c r="J3170" s="79"/>
      <c r="K3170" s="79"/>
      <c r="L3170" s="79"/>
    </row>
    <row r="3171" spans="2:12">
      <c r="B3171" s="79"/>
      <c r="C3171" s="79"/>
      <c r="D3171" s="79"/>
      <c r="E3171" s="79"/>
      <c r="F3171" s="79"/>
      <c r="G3171" s="79"/>
      <c r="H3171" s="79"/>
      <c r="I3171" s="79"/>
      <c r="J3171" s="79"/>
      <c r="K3171" s="79"/>
      <c r="L3171" s="79"/>
    </row>
    <row r="3172" spans="2:12">
      <c r="B3172" s="79"/>
      <c r="C3172" s="79"/>
      <c r="D3172" s="79"/>
      <c r="E3172" s="79"/>
      <c r="F3172" s="79"/>
      <c r="G3172" s="79"/>
      <c r="H3172" s="79"/>
      <c r="I3172" s="79"/>
      <c r="J3172" s="79"/>
      <c r="K3172" s="79"/>
      <c r="L3172" s="79"/>
    </row>
    <row r="3173" spans="2:12">
      <c r="B3173" s="79"/>
      <c r="C3173" s="79"/>
      <c r="D3173" s="79"/>
      <c r="E3173" s="79"/>
      <c r="F3173" s="79"/>
      <c r="G3173" s="79"/>
      <c r="H3173" s="79"/>
      <c r="I3173" s="79"/>
      <c r="J3173" s="79"/>
      <c r="K3173" s="79"/>
      <c r="L3173" s="79"/>
    </row>
    <row r="3174" spans="2:12">
      <c r="B3174" s="79"/>
      <c r="C3174" s="79"/>
      <c r="D3174" s="79"/>
      <c r="E3174" s="79"/>
      <c r="F3174" s="79"/>
      <c r="G3174" s="79"/>
      <c r="H3174" s="79"/>
      <c r="I3174" s="79"/>
      <c r="J3174" s="79"/>
      <c r="K3174" s="79"/>
      <c r="L3174" s="79"/>
    </row>
    <row r="3175" spans="2:12">
      <c r="B3175" s="79"/>
      <c r="C3175" s="79"/>
      <c r="D3175" s="79"/>
      <c r="E3175" s="79"/>
      <c r="F3175" s="79"/>
      <c r="G3175" s="79"/>
      <c r="H3175" s="79"/>
      <c r="I3175" s="79"/>
      <c r="J3175" s="79"/>
      <c r="K3175" s="79"/>
      <c r="L3175" s="79"/>
    </row>
    <row r="3176" spans="2:12">
      <c r="B3176" s="79"/>
      <c r="C3176" s="79"/>
      <c r="D3176" s="79"/>
      <c r="E3176" s="79"/>
      <c r="F3176" s="79"/>
      <c r="G3176" s="79"/>
      <c r="H3176" s="79"/>
      <c r="I3176" s="79"/>
      <c r="J3176" s="79"/>
      <c r="K3176" s="79"/>
      <c r="L3176" s="79"/>
    </row>
    <row r="3177" spans="2:12">
      <c r="B3177" s="79"/>
      <c r="C3177" s="79"/>
      <c r="D3177" s="79"/>
      <c r="E3177" s="79"/>
      <c r="F3177" s="79"/>
      <c r="G3177" s="79"/>
      <c r="H3177" s="79"/>
      <c r="I3177" s="79"/>
      <c r="J3177" s="79"/>
      <c r="K3177" s="79"/>
      <c r="L3177" s="79"/>
    </row>
    <row r="3178" spans="2:12">
      <c r="B3178" s="79"/>
      <c r="C3178" s="79"/>
      <c r="D3178" s="79"/>
      <c r="E3178" s="79"/>
      <c r="F3178" s="79"/>
      <c r="G3178" s="79"/>
      <c r="H3178" s="79"/>
      <c r="I3178" s="79"/>
      <c r="J3178" s="79"/>
      <c r="K3178" s="79"/>
      <c r="L3178" s="79"/>
    </row>
    <row r="3179" spans="2:12">
      <c r="B3179" s="79"/>
      <c r="C3179" s="79"/>
      <c r="D3179" s="79"/>
      <c r="E3179" s="79"/>
      <c r="F3179" s="79"/>
      <c r="G3179" s="79"/>
      <c r="H3179" s="79"/>
      <c r="I3179" s="79"/>
      <c r="J3179" s="79"/>
      <c r="K3179" s="79"/>
      <c r="L3179" s="79"/>
    </row>
    <row r="3180" spans="2:12">
      <c r="B3180" s="79"/>
      <c r="C3180" s="79"/>
      <c r="D3180" s="79"/>
      <c r="E3180" s="79"/>
      <c r="F3180" s="79"/>
      <c r="G3180" s="79"/>
      <c r="H3180" s="79"/>
      <c r="I3180" s="79"/>
      <c r="J3180" s="79"/>
      <c r="K3180" s="79"/>
      <c r="L3180" s="79"/>
    </row>
    <row r="3181" spans="2:12">
      <c r="B3181" s="79"/>
      <c r="C3181" s="79"/>
      <c r="D3181" s="79"/>
      <c r="E3181" s="79"/>
      <c r="F3181" s="79"/>
      <c r="G3181" s="79"/>
      <c r="H3181" s="79"/>
      <c r="I3181" s="79"/>
      <c r="J3181" s="79"/>
      <c r="K3181" s="79"/>
      <c r="L3181" s="79"/>
    </row>
    <row r="3182" spans="2:12">
      <c r="B3182" s="79"/>
      <c r="C3182" s="79"/>
      <c r="D3182" s="79"/>
      <c r="E3182" s="79"/>
      <c r="F3182" s="79"/>
      <c r="G3182" s="79"/>
      <c r="H3182" s="79"/>
      <c r="I3182" s="79"/>
      <c r="J3182" s="79"/>
      <c r="K3182" s="79"/>
      <c r="L3182" s="79"/>
    </row>
    <row r="3183" spans="2:12">
      <c r="B3183" s="79"/>
      <c r="C3183" s="79"/>
      <c r="D3183" s="79"/>
      <c r="E3183" s="79"/>
      <c r="F3183" s="79"/>
      <c r="G3183" s="79"/>
      <c r="H3183" s="79"/>
      <c r="I3183" s="79"/>
      <c r="J3183" s="79"/>
      <c r="K3183" s="79"/>
      <c r="L3183" s="79"/>
    </row>
    <row r="3184" spans="2:12">
      <c r="B3184" s="79"/>
      <c r="C3184" s="79"/>
      <c r="D3184" s="79"/>
      <c r="E3184" s="79"/>
      <c r="F3184" s="79"/>
      <c r="G3184" s="79"/>
      <c r="H3184" s="79"/>
      <c r="I3184" s="79"/>
      <c r="J3184" s="79"/>
      <c r="K3184" s="79"/>
      <c r="L3184" s="79"/>
    </row>
    <row r="3185" spans="2:12">
      <c r="B3185" s="79"/>
      <c r="C3185" s="79"/>
      <c r="D3185" s="79"/>
      <c r="E3185" s="79"/>
      <c r="F3185" s="79"/>
      <c r="G3185" s="79"/>
      <c r="H3185" s="79"/>
      <c r="I3185" s="79"/>
      <c r="J3185" s="79"/>
      <c r="K3185" s="79"/>
      <c r="L3185" s="79"/>
    </row>
    <row r="3186" spans="2:12">
      <c r="B3186" s="79"/>
      <c r="C3186" s="79"/>
      <c r="D3186" s="79"/>
      <c r="E3186" s="79"/>
      <c r="F3186" s="79"/>
      <c r="G3186" s="79"/>
      <c r="H3186" s="79"/>
      <c r="I3186" s="79"/>
      <c r="J3186" s="79"/>
      <c r="K3186" s="79"/>
      <c r="L3186" s="79"/>
    </row>
    <row r="3187" spans="2:12">
      <c r="B3187" s="79"/>
      <c r="C3187" s="79"/>
      <c r="D3187" s="79"/>
      <c r="E3187" s="79"/>
      <c r="F3187" s="79"/>
      <c r="G3187" s="79"/>
      <c r="H3187" s="79"/>
      <c r="I3187" s="79"/>
      <c r="J3187" s="79"/>
      <c r="K3187" s="79"/>
      <c r="L3187" s="79"/>
    </row>
    <row r="3188" spans="2:12">
      <c r="B3188" s="79"/>
      <c r="C3188" s="79"/>
      <c r="D3188" s="79"/>
      <c r="E3188" s="79"/>
      <c r="F3188" s="79"/>
      <c r="G3188" s="79"/>
      <c r="H3188" s="79"/>
      <c r="I3188" s="79"/>
      <c r="J3188" s="79"/>
      <c r="K3188" s="79"/>
      <c r="L3188" s="79"/>
    </row>
    <row r="3189" spans="2:12">
      <c r="B3189" s="79"/>
      <c r="C3189" s="79"/>
      <c r="D3189" s="79"/>
      <c r="E3189" s="79"/>
      <c r="F3189" s="79"/>
      <c r="G3189" s="79"/>
      <c r="H3189" s="79"/>
      <c r="I3189" s="79"/>
      <c r="J3189" s="79"/>
      <c r="K3189" s="79"/>
      <c r="L3189" s="79"/>
    </row>
    <row r="3190" spans="2:12">
      <c r="B3190" s="79"/>
      <c r="C3190" s="79"/>
      <c r="D3190" s="79"/>
      <c r="E3190" s="79"/>
      <c r="F3190" s="79"/>
      <c r="G3190" s="79"/>
      <c r="H3190" s="79"/>
      <c r="I3190" s="79"/>
      <c r="J3190" s="79"/>
      <c r="K3190" s="79"/>
      <c r="L3190" s="79"/>
    </row>
    <row r="3191" spans="2:12">
      <c r="B3191" s="79"/>
      <c r="C3191" s="79"/>
      <c r="D3191" s="79"/>
      <c r="E3191" s="79"/>
      <c r="F3191" s="79"/>
      <c r="G3191" s="79"/>
      <c r="H3191" s="79"/>
      <c r="I3191" s="79"/>
      <c r="J3191" s="79"/>
      <c r="K3191" s="79"/>
      <c r="L3191" s="79"/>
    </row>
    <row r="3192" spans="2:12">
      <c r="B3192" s="79"/>
      <c r="C3192" s="79"/>
      <c r="D3192" s="79"/>
      <c r="E3192" s="79"/>
      <c r="F3192" s="79"/>
      <c r="G3192" s="79"/>
      <c r="H3192" s="79"/>
      <c r="I3192" s="79"/>
      <c r="J3192" s="79"/>
      <c r="K3192" s="79"/>
      <c r="L3192" s="79"/>
    </row>
    <row r="3193" spans="2:12">
      <c r="B3193" s="79"/>
      <c r="C3193" s="79"/>
      <c r="D3193" s="79"/>
      <c r="E3193" s="79"/>
      <c r="F3193" s="79"/>
      <c r="G3193" s="79"/>
      <c r="H3193" s="79"/>
      <c r="I3193" s="79"/>
      <c r="J3193" s="79"/>
      <c r="K3193" s="79"/>
      <c r="L3193" s="79"/>
    </row>
    <row r="3194" spans="2:12">
      <c r="B3194" s="79"/>
      <c r="C3194" s="79"/>
      <c r="D3194" s="79"/>
      <c r="E3194" s="79"/>
      <c r="F3194" s="79"/>
      <c r="G3194" s="79"/>
      <c r="H3194" s="79"/>
      <c r="I3194" s="79"/>
      <c r="J3194" s="79"/>
      <c r="K3194" s="79"/>
      <c r="L3194" s="79"/>
    </row>
    <row r="3195" spans="2:12">
      <c r="B3195" s="79"/>
      <c r="C3195" s="79"/>
      <c r="D3195" s="79"/>
      <c r="E3195" s="79"/>
      <c r="F3195" s="79"/>
      <c r="G3195" s="79"/>
      <c r="H3195" s="79"/>
      <c r="I3195" s="79"/>
      <c r="J3195" s="79"/>
      <c r="K3195" s="79"/>
      <c r="L3195" s="79"/>
    </row>
    <row r="3196" spans="2:12">
      <c r="B3196" s="79"/>
      <c r="C3196" s="79"/>
      <c r="D3196" s="79"/>
      <c r="E3196" s="79"/>
      <c r="F3196" s="79"/>
      <c r="G3196" s="79"/>
      <c r="H3196" s="79"/>
      <c r="I3196" s="79"/>
      <c r="J3196" s="79"/>
      <c r="K3196" s="79"/>
      <c r="L3196" s="79"/>
    </row>
    <row r="3197" spans="2:12">
      <c r="B3197" s="79"/>
      <c r="C3197" s="79"/>
      <c r="D3197" s="79"/>
      <c r="E3197" s="79"/>
      <c r="F3197" s="79"/>
      <c r="G3197" s="79"/>
      <c r="H3197" s="79"/>
      <c r="I3197" s="79"/>
      <c r="J3197" s="79"/>
      <c r="K3197" s="79"/>
      <c r="L3197" s="79"/>
    </row>
    <row r="3198" spans="2:12">
      <c r="B3198" s="79"/>
      <c r="C3198" s="79"/>
      <c r="D3198" s="79"/>
      <c r="E3198" s="79"/>
      <c r="F3198" s="79"/>
      <c r="G3198" s="79"/>
      <c r="H3198" s="79"/>
      <c r="I3198" s="79"/>
      <c r="J3198" s="79"/>
      <c r="K3198" s="79"/>
      <c r="L3198" s="79"/>
    </row>
    <row r="3199" spans="2:12">
      <c r="B3199" s="79"/>
      <c r="C3199" s="79"/>
      <c r="D3199" s="79"/>
      <c r="E3199" s="79"/>
      <c r="F3199" s="79"/>
      <c r="G3199" s="79"/>
      <c r="H3199" s="79"/>
      <c r="I3199" s="79"/>
      <c r="J3199" s="79"/>
      <c r="K3199" s="79"/>
      <c r="L3199" s="79"/>
    </row>
    <row r="3200" spans="2:12">
      <c r="B3200" s="79"/>
      <c r="C3200" s="79"/>
      <c r="D3200" s="79"/>
      <c r="E3200" s="79"/>
      <c r="F3200" s="79"/>
      <c r="G3200" s="79"/>
      <c r="H3200" s="79"/>
      <c r="I3200" s="79"/>
      <c r="J3200" s="79"/>
      <c r="K3200" s="79"/>
      <c r="L3200" s="79"/>
    </row>
    <row r="3201" spans="2:12">
      <c r="B3201" s="79"/>
      <c r="C3201" s="79"/>
      <c r="D3201" s="79"/>
      <c r="E3201" s="79"/>
      <c r="F3201" s="79"/>
      <c r="G3201" s="79"/>
      <c r="H3201" s="79"/>
      <c r="I3201" s="79"/>
      <c r="J3201" s="79"/>
      <c r="K3201" s="79"/>
      <c r="L3201" s="79"/>
    </row>
    <row r="3202" spans="2:12">
      <c r="B3202" s="79"/>
      <c r="C3202" s="79"/>
      <c r="D3202" s="79"/>
      <c r="E3202" s="79"/>
      <c r="F3202" s="79"/>
      <c r="G3202" s="79"/>
      <c r="H3202" s="79"/>
      <c r="I3202" s="79"/>
      <c r="J3202" s="79"/>
      <c r="K3202" s="79"/>
      <c r="L3202" s="79"/>
    </row>
    <row r="3203" spans="2:12">
      <c r="B3203" s="79"/>
      <c r="C3203" s="79"/>
      <c r="D3203" s="79"/>
      <c r="E3203" s="79"/>
      <c r="F3203" s="79"/>
      <c r="G3203" s="79"/>
      <c r="H3203" s="79"/>
      <c r="I3203" s="79"/>
      <c r="J3203" s="79"/>
      <c r="K3203" s="79"/>
      <c r="L3203" s="79"/>
    </row>
    <row r="3204" spans="2:12">
      <c r="B3204" s="79"/>
      <c r="C3204" s="79"/>
      <c r="D3204" s="79"/>
      <c r="E3204" s="79"/>
      <c r="F3204" s="79"/>
      <c r="G3204" s="79"/>
      <c r="H3204" s="79"/>
      <c r="I3204" s="79"/>
      <c r="J3204" s="79"/>
      <c r="K3204" s="79"/>
      <c r="L3204" s="79"/>
    </row>
    <row r="3205" spans="2:12">
      <c r="B3205" s="79"/>
      <c r="C3205" s="79"/>
      <c r="D3205" s="79"/>
      <c r="E3205" s="79"/>
      <c r="F3205" s="79"/>
      <c r="G3205" s="79"/>
      <c r="H3205" s="79"/>
      <c r="I3205" s="79"/>
      <c r="J3205" s="79"/>
      <c r="K3205" s="79"/>
      <c r="L3205" s="79"/>
    </row>
    <row r="3206" spans="2:12">
      <c r="B3206" s="79"/>
      <c r="C3206" s="79"/>
      <c r="D3206" s="79"/>
      <c r="E3206" s="79"/>
      <c r="F3206" s="79"/>
      <c r="G3206" s="79"/>
      <c r="H3206" s="79"/>
      <c r="I3206" s="79"/>
      <c r="J3206" s="79"/>
      <c r="K3206" s="79"/>
      <c r="L3206" s="79"/>
    </row>
    <row r="3207" spans="2:12">
      <c r="B3207" s="79"/>
      <c r="C3207" s="79"/>
      <c r="D3207" s="79"/>
      <c r="E3207" s="79"/>
      <c r="F3207" s="79"/>
      <c r="G3207" s="79"/>
      <c r="H3207" s="79"/>
      <c r="I3207" s="79"/>
      <c r="J3207" s="79"/>
      <c r="K3207" s="79"/>
      <c r="L3207" s="79"/>
    </row>
    <row r="3208" spans="2:12">
      <c r="B3208" s="79"/>
      <c r="C3208" s="79"/>
      <c r="D3208" s="79"/>
      <c r="E3208" s="79"/>
      <c r="F3208" s="79"/>
      <c r="G3208" s="79"/>
      <c r="H3208" s="79"/>
      <c r="I3208" s="79"/>
      <c r="J3208" s="79"/>
      <c r="K3208" s="79"/>
      <c r="L3208" s="79"/>
    </row>
    <row r="3209" spans="2:12">
      <c r="B3209" s="79"/>
      <c r="C3209" s="79"/>
      <c r="D3209" s="79"/>
      <c r="E3209" s="79"/>
      <c r="F3209" s="79"/>
      <c r="G3209" s="79"/>
      <c r="H3209" s="79"/>
      <c r="I3209" s="79"/>
      <c r="J3209" s="79"/>
      <c r="K3209" s="79"/>
      <c r="L3209" s="79"/>
    </row>
    <row r="3210" spans="2:12">
      <c r="B3210" s="79"/>
      <c r="C3210" s="79"/>
      <c r="D3210" s="79"/>
      <c r="E3210" s="79"/>
      <c r="F3210" s="79"/>
      <c r="G3210" s="79"/>
      <c r="H3210" s="79"/>
      <c r="I3210" s="79"/>
      <c r="J3210" s="79"/>
      <c r="K3210" s="79"/>
      <c r="L3210" s="79"/>
    </row>
    <row r="3211" spans="2:12">
      <c r="B3211" s="79"/>
      <c r="C3211" s="79"/>
      <c r="D3211" s="79"/>
      <c r="E3211" s="79"/>
      <c r="F3211" s="79"/>
      <c r="G3211" s="79"/>
      <c r="H3211" s="79"/>
      <c r="I3211" s="79"/>
      <c r="J3211" s="79"/>
      <c r="K3211" s="79"/>
      <c r="L3211" s="79"/>
    </row>
    <row r="3212" spans="2:12">
      <c r="B3212" s="79"/>
      <c r="C3212" s="79"/>
      <c r="D3212" s="79"/>
      <c r="E3212" s="79"/>
      <c r="F3212" s="79"/>
      <c r="G3212" s="79"/>
      <c r="H3212" s="79"/>
      <c r="I3212" s="79"/>
      <c r="J3212" s="79"/>
      <c r="K3212" s="79"/>
      <c r="L3212" s="79"/>
    </row>
    <row r="3213" spans="2:12">
      <c r="B3213" s="79"/>
      <c r="C3213" s="79"/>
      <c r="D3213" s="79"/>
      <c r="E3213" s="79"/>
      <c r="F3213" s="79"/>
      <c r="G3213" s="79"/>
      <c r="H3213" s="79"/>
      <c r="I3213" s="79"/>
      <c r="J3213" s="79"/>
      <c r="K3213" s="79"/>
      <c r="L3213" s="79"/>
    </row>
    <row r="3214" spans="2:12">
      <c r="B3214" s="79"/>
      <c r="C3214" s="79"/>
      <c r="D3214" s="79"/>
      <c r="E3214" s="79"/>
      <c r="F3214" s="79"/>
      <c r="G3214" s="79"/>
      <c r="H3214" s="79"/>
      <c r="I3214" s="79"/>
      <c r="J3214" s="79"/>
      <c r="K3214" s="79"/>
      <c r="L3214" s="79"/>
    </row>
    <row r="3215" spans="2:12">
      <c r="B3215" s="79"/>
      <c r="C3215" s="79"/>
      <c r="D3215" s="79"/>
      <c r="E3215" s="79"/>
      <c r="F3215" s="79"/>
      <c r="G3215" s="79"/>
      <c r="H3215" s="79"/>
      <c r="I3215" s="79"/>
      <c r="J3215" s="79"/>
      <c r="K3215" s="79"/>
      <c r="L3215" s="79"/>
    </row>
    <row r="3216" spans="2:12">
      <c r="B3216" s="79"/>
      <c r="C3216" s="79"/>
      <c r="D3216" s="79"/>
      <c r="E3216" s="79"/>
      <c r="F3216" s="79"/>
      <c r="G3216" s="79"/>
      <c r="H3216" s="79"/>
      <c r="I3216" s="79"/>
      <c r="J3216" s="79"/>
      <c r="K3216" s="79"/>
      <c r="L3216" s="79"/>
    </row>
    <row r="3217" spans="2:12">
      <c r="B3217" s="79"/>
      <c r="C3217" s="79"/>
      <c r="D3217" s="79"/>
      <c r="E3217" s="79"/>
      <c r="F3217" s="79"/>
      <c r="G3217" s="79"/>
      <c r="H3217" s="79"/>
      <c r="I3217" s="79"/>
      <c r="J3217" s="79"/>
      <c r="K3217" s="79"/>
      <c r="L3217" s="79"/>
    </row>
    <row r="3218" spans="2:12">
      <c r="B3218" s="79"/>
      <c r="C3218" s="79"/>
      <c r="D3218" s="79"/>
      <c r="E3218" s="79"/>
      <c r="F3218" s="79"/>
      <c r="G3218" s="79"/>
      <c r="H3218" s="79"/>
      <c r="I3218" s="79"/>
      <c r="J3218" s="79"/>
      <c r="K3218" s="79"/>
      <c r="L3218" s="79"/>
    </row>
    <row r="3219" spans="2:12">
      <c r="B3219" s="79"/>
      <c r="C3219" s="79"/>
      <c r="D3219" s="79"/>
      <c r="E3219" s="79"/>
      <c r="F3219" s="79"/>
      <c r="G3219" s="79"/>
      <c r="H3219" s="79"/>
      <c r="I3219" s="79"/>
      <c r="J3219" s="79"/>
      <c r="K3219" s="79"/>
      <c r="L3219" s="79"/>
    </row>
    <row r="3220" spans="2:12">
      <c r="B3220" s="79"/>
      <c r="C3220" s="79"/>
      <c r="D3220" s="79"/>
      <c r="E3220" s="79"/>
      <c r="F3220" s="79"/>
      <c r="G3220" s="79"/>
      <c r="H3220" s="79"/>
      <c r="I3220" s="79"/>
      <c r="J3220" s="79"/>
      <c r="K3220" s="79"/>
      <c r="L3220" s="79"/>
    </row>
    <row r="3221" spans="2:12">
      <c r="B3221" s="79"/>
      <c r="C3221" s="79"/>
      <c r="D3221" s="79"/>
      <c r="E3221" s="79"/>
      <c r="F3221" s="79"/>
      <c r="G3221" s="79"/>
      <c r="H3221" s="79"/>
      <c r="I3221" s="79"/>
      <c r="J3221" s="79"/>
      <c r="K3221" s="79"/>
      <c r="L3221" s="79"/>
    </row>
    <row r="3222" spans="2:12">
      <c r="B3222" s="79"/>
      <c r="C3222" s="79"/>
      <c r="D3222" s="79"/>
      <c r="E3222" s="79"/>
      <c r="F3222" s="79"/>
      <c r="G3222" s="79"/>
      <c r="H3222" s="79"/>
      <c r="I3222" s="79"/>
      <c r="J3222" s="79"/>
      <c r="K3222" s="79"/>
      <c r="L3222" s="79"/>
    </row>
    <row r="3223" spans="2:12">
      <c r="B3223" s="79"/>
      <c r="C3223" s="79"/>
      <c r="D3223" s="79"/>
      <c r="E3223" s="79"/>
      <c r="F3223" s="79"/>
      <c r="G3223" s="79"/>
      <c r="H3223" s="79"/>
      <c r="I3223" s="79"/>
      <c r="J3223" s="79"/>
      <c r="K3223" s="79"/>
      <c r="L3223" s="79"/>
    </row>
    <row r="3224" spans="2:12">
      <c r="B3224" s="79"/>
      <c r="C3224" s="79"/>
      <c r="D3224" s="79"/>
      <c r="E3224" s="79"/>
      <c r="F3224" s="79"/>
      <c r="G3224" s="79"/>
      <c r="H3224" s="79"/>
      <c r="I3224" s="79"/>
      <c r="J3224" s="79"/>
      <c r="K3224" s="79"/>
      <c r="L3224" s="79"/>
    </row>
    <row r="3225" spans="2:12">
      <c r="B3225" s="79"/>
      <c r="C3225" s="79"/>
      <c r="D3225" s="79"/>
      <c r="E3225" s="79"/>
      <c r="F3225" s="79"/>
      <c r="G3225" s="79"/>
      <c r="H3225" s="79"/>
      <c r="I3225" s="79"/>
      <c r="J3225" s="79"/>
      <c r="K3225" s="79"/>
      <c r="L3225" s="79"/>
    </row>
    <row r="3226" spans="2:12">
      <c r="B3226" s="79"/>
      <c r="C3226" s="79"/>
      <c r="D3226" s="79"/>
      <c r="E3226" s="79"/>
      <c r="F3226" s="79"/>
      <c r="G3226" s="79"/>
      <c r="H3226" s="79"/>
      <c r="I3226" s="79"/>
      <c r="J3226" s="79"/>
      <c r="K3226" s="79"/>
      <c r="L3226" s="79"/>
    </row>
    <row r="3227" spans="2:12">
      <c r="B3227" s="79"/>
      <c r="C3227" s="79"/>
      <c r="D3227" s="79"/>
      <c r="E3227" s="79"/>
      <c r="F3227" s="79"/>
      <c r="G3227" s="79"/>
      <c r="H3227" s="79"/>
      <c r="I3227" s="79"/>
      <c r="J3227" s="79"/>
      <c r="K3227" s="79"/>
      <c r="L3227" s="79"/>
    </row>
    <row r="3228" spans="2:12">
      <c r="B3228" s="79"/>
      <c r="C3228" s="79"/>
      <c r="D3228" s="79"/>
      <c r="E3228" s="79"/>
      <c r="F3228" s="79"/>
      <c r="G3228" s="79"/>
      <c r="H3228" s="79"/>
      <c r="I3228" s="79"/>
      <c r="J3228" s="79"/>
      <c r="K3228" s="79"/>
      <c r="L3228" s="79"/>
    </row>
    <row r="3229" spans="2:12">
      <c r="B3229" s="79"/>
      <c r="C3229" s="79"/>
      <c r="D3229" s="79"/>
      <c r="E3229" s="79"/>
      <c r="F3229" s="79"/>
      <c r="G3229" s="79"/>
      <c r="H3229" s="79"/>
      <c r="I3229" s="79"/>
      <c r="J3229" s="79"/>
      <c r="K3229" s="79"/>
      <c r="L3229" s="79"/>
    </row>
    <row r="3230" spans="2:12">
      <c r="B3230" s="79"/>
      <c r="C3230" s="79"/>
      <c r="D3230" s="79"/>
      <c r="E3230" s="79"/>
      <c r="F3230" s="79"/>
      <c r="G3230" s="79"/>
      <c r="H3230" s="79"/>
      <c r="I3230" s="79"/>
      <c r="J3230" s="79"/>
      <c r="K3230" s="79"/>
      <c r="L3230" s="79"/>
    </row>
    <row r="3231" spans="2:12">
      <c r="B3231" s="79"/>
      <c r="C3231" s="79"/>
      <c r="D3231" s="79"/>
      <c r="E3231" s="79"/>
      <c r="F3231" s="79"/>
      <c r="G3231" s="79"/>
      <c r="H3231" s="79"/>
      <c r="I3231" s="79"/>
      <c r="J3231" s="79"/>
      <c r="K3231" s="79"/>
      <c r="L3231" s="79"/>
    </row>
    <row r="3232" spans="2:12">
      <c r="B3232" s="79"/>
      <c r="C3232" s="79"/>
      <c r="D3232" s="79"/>
      <c r="E3232" s="79"/>
      <c r="F3232" s="79"/>
      <c r="G3232" s="79"/>
      <c r="H3232" s="79"/>
      <c r="I3232" s="79"/>
      <c r="J3232" s="79"/>
      <c r="K3232" s="79"/>
      <c r="L3232" s="79"/>
    </row>
    <row r="3233" spans="2:12">
      <c r="B3233" s="79"/>
      <c r="C3233" s="79"/>
      <c r="D3233" s="79"/>
      <c r="E3233" s="79"/>
      <c r="F3233" s="79"/>
      <c r="G3233" s="79"/>
      <c r="H3233" s="79"/>
      <c r="I3233" s="79"/>
      <c r="J3233" s="79"/>
      <c r="K3233" s="79"/>
      <c r="L3233" s="79"/>
    </row>
    <row r="3234" spans="2:12">
      <c r="B3234" s="79"/>
      <c r="C3234" s="79"/>
      <c r="D3234" s="79"/>
      <c r="E3234" s="79"/>
      <c r="F3234" s="79"/>
      <c r="G3234" s="79"/>
      <c r="H3234" s="79"/>
      <c r="I3234" s="79"/>
      <c r="J3234" s="79"/>
      <c r="K3234" s="79"/>
      <c r="L3234" s="79"/>
    </row>
    <row r="3235" spans="2:12">
      <c r="B3235" s="79"/>
      <c r="C3235" s="79"/>
      <c r="D3235" s="79"/>
      <c r="E3235" s="79"/>
      <c r="F3235" s="79"/>
      <c r="G3235" s="79"/>
      <c r="H3235" s="79"/>
      <c r="I3235" s="79"/>
      <c r="J3235" s="79"/>
      <c r="K3235" s="79"/>
      <c r="L3235" s="79"/>
    </row>
    <row r="3236" spans="2:12">
      <c r="B3236" s="79"/>
      <c r="C3236" s="79"/>
      <c r="D3236" s="79"/>
      <c r="E3236" s="79"/>
      <c r="F3236" s="79"/>
      <c r="G3236" s="79"/>
      <c r="H3236" s="79"/>
      <c r="I3236" s="79"/>
      <c r="J3236" s="79"/>
      <c r="K3236" s="79"/>
      <c r="L3236" s="79"/>
    </row>
    <row r="3237" spans="2:12">
      <c r="B3237" s="79"/>
      <c r="C3237" s="79"/>
      <c r="D3237" s="79"/>
      <c r="E3237" s="79"/>
      <c r="F3237" s="79"/>
      <c r="G3237" s="79"/>
      <c r="H3237" s="79"/>
      <c r="I3237" s="79"/>
      <c r="J3237" s="79"/>
      <c r="K3237" s="79"/>
      <c r="L3237" s="79"/>
    </row>
    <row r="3238" spans="2:12">
      <c r="B3238" s="79"/>
      <c r="C3238" s="79"/>
      <c r="D3238" s="79"/>
      <c r="E3238" s="79"/>
      <c r="F3238" s="79"/>
      <c r="G3238" s="79"/>
      <c r="H3238" s="79"/>
      <c r="I3238" s="79"/>
      <c r="J3238" s="79"/>
      <c r="K3238" s="79"/>
      <c r="L3238" s="79"/>
    </row>
    <row r="3239" spans="2:12">
      <c r="B3239" s="79"/>
      <c r="C3239" s="79"/>
      <c r="D3239" s="79"/>
      <c r="E3239" s="79"/>
      <c r="F3239" s="79"/>
      <c r="G3239" s="79"/>
      <c r="H3239" s="79"/>
      <c r="I3239" s="79"/>
      <c r="J3239" s="79"/>
      <c r="K3239" s="79"/>
      <c r="L3239" s="79"/>
    </row>
    <row r="3240" spans="2:12">
      <c r="B3240" s="79"/>
      <c r="C3240" s="79"/>
      <c r="D3240" s="79"/>
      <c r="E3240" s="79"/>
      <c r="F3240" s="79"/>
      <c r="G3240" s="79"/>
      <c r="H3240" s="79"/>
      <c r="I3240" s="79"/>
      <c r="J3240" s="79"/>
      <c r="K3240" s="79"/>
      <c r="L3240" s="79"/>
    </row>
    <row r="3241" spans="2:12">
      <c r="B3241" s="79"/>
      <c r="C3241" s="79"/>
      <c r="D3241" s="79"/>
      <c r="E3241" s="79"/>
      <c r="F3241" s="79"/>
      <c r="G3241" s="79"/>
      <c r="H3241" s="79"/>
      <c r="I3241" s="79"/>
      <c r="J3241" s="79"/>
      <c r="K3241" s="79"/>
      <c r="L3241" s="79"/>
    </row>
    <row r="3242" spans="2:12">
      <c r="B3242" s="79"/>
      <c r="C3242" s="79"/>
      <c r="D3242" s="79"/>
      <c r="E3242" s="79"/>
      <c r="F3242" s="79"/>
      <c r="G3242" s="79"/>
      <c r="H3242" s="79"/>
      <c r="I3242" s="79"/>
      <c r="J3242" s="79"/>
      <c r="K3242" s="79"/>
      <c r="L3242" s="79"/>
    </row>
    <row r="3243" spans="2:12">
      <c r="B3243" s="79"/>
      <c r="C3243" s="79"/>
      <c r="D3243" s="79"/>
      <c r="E3243" s="79"/>
      <c r="F3243" s="79"/>
      <c r="G3243" s="79"/>
      <c r="H3243" s="79"/>
      <c r="I3243" s="79"/>
      <c r="J3243" s="79"/>
      <c r="K3243" s="79"/>
      <c r="L3243" s="79"/>
    </row>
    <row r="3244" spans="2:12">
      <c r="B3244" s="79"/>
      <c r="C3244" s="79"/>
      <c r="D3244" s="79"/>
      <c r="E3244" s="79"/>
      <c r="F3244" s="79"/>
      <c r="G3244" s="79"/>
      <c r="H3244" s="79"/>
      <c r="I3244" s="79"/>
      <c r="J3244" s="79"/>
      <c r="K3244" s="79"/>
      <c r="L3244" s="79"/>
    </row>
    <row r="3245" spans="2:12">
      <c r="B3245" s="79"/>
      <c r="C3245" s="79"/>
      <c r="D3245" s="79"/>
      <c r="E3245" s="79"/>
      <c r="F3245" s="79"/>
      <c r="G3245" s="79"/>
      <c r="H3245" s="79"/>
      <c r="I3245" s="79"/>
      <c r="J3245" s="79"/>
      <c r="K3245" s="79"/>
      <c r="L3245" s="79"/>
    </row>
    <row r="3246" spans="2:12">
      <c r="B3246" s="79"/>
      <c r="C3246" s="79"/>
      <c r="D3246" s="79"/>
      <c r="E3246" s="79"/>
      <c r="F3246" s="79"/>
      <c r="G3246" s="79"/>
      <c r="H3246" s="79"/>
      <c r="I3246" s="79"/>
      <c r="J3246" s="79"/>
      <c r="K3246" s="79"/>
      <c r="L3246" s="79"/>
    </row>
    <row r="3247" spans="2:12">
      <c r="B3247" s="79"/>
      <c r="C3247" s="79"/>
      <c r="D3247" s="79"/>
      <c r="E3247" s="79"/>
      <c r="F3247" s="79"/>
      <c r="G3247" s="79"/>
      <c r="H3247" s="79"/>
      <c r="I3247" s="79"/>
      <c r="J3247" s="79"/>
      <c r="K3247" s="79"/>
      <c r="L3247" s="79"/>
    </row>
    <row r="3248" spans="2:12">
      <c r="B3248" s="79"/>
      <c r="C3248" s="79"/>
      <c r="D3248" s="79"/>
      <c r="E3248" s="79"/>
      <c r="F3248" s="79"/>
      <c r="G3248" s="79"/>
      <c r="H3248" s="79"/>
      <c r="I3248" s="79"/>
      <c r="J3248" s="79"/>
      <c r="K3248" s="79"/>
      <c r="L3248" s="79"/>
    </row>
    <row r="3249" spans="2:12">
      <c r="B3249" s="79"/>
      <c r="C3249" s="79"/>
      <c r="D3249" s="79"/>
      <c r="E3249" s="79"/>
      <c r="F3249" s="79"/>
      <c r="G3249" s="79"/>
      <c r="H3249" s="79"/>
      <c r="I3249" s="79"/>
      <c r="J3249" s="79"/>
      <c r="K3249" s="79"/>
      <c r="L3249" s="79"/>
    </row>
    <row r="3250" spans="2:12">
      <c r="B3250" s="79"/>
      <c r="C3250" s="79"/>
      <c r="D3250" s="79"/>
      <c r="E3250" s="79"/>
      <c r="F3250" s="79"/>
      <c r="G3250" s="79"/>
      <c r="H3250" s="79"/>
      <c r="I3250" s="79"/>
      <c r="J3250" s="79"/>
      <c r="K3250" s="79"/>
      <c r="L3250" s="79"/>
    </row>
    <row r="3251" spans="2:12">
      <c r="B3251" s="79"/>
      <c r="C3251" s="79"/>
      <c r="D3251" s="79"/>
      <c r="E3251" s="79"/>
      <c r="F3251" s="79"/>
      <c r="G3251" s="79"/>
      <c r="H3251" s="79"/>
      <c r="I3251" s="79"/>
      <c r="J3251" s="79"/>
      <c r="K3251" s="79"/>
      <c r="L3251" s="79"/>
    </row>
    <row r="3252" spans="2:12">
      <c r="B3252" s="79"/>
      <c r="C3252" s="79"/>
      <c r="D3252" s="79"/>
      <c r="E3252" s="79"/>
      <c r="F3252" s="79"/>
      <c r="G3252" s="79"/>
      <c r="H3252" s="79"/>
      <c r="I3252" s="79"/>
      <c r="J3252" s="79"/>
      <c r="K3252" s="79"/>
      <c r="L3252" s="79"/>
    </row>
    <row r="3253" spans="2:12">
      <c r="B3253" s="79"/>
      <c r="C3253" s="79"/>
      <c r="D3253" s="79"/>
      <c r="E3253" s="79"/>
      <c r="F3253" s="79"/>
      <c r="G3253" s="79"/>
      <c r="H3253" s="79"/>
      <c r="I3253" s="79"/>
      <c r="J3253" s="79"/>
      <c r="K3253" s="79"/>
      <c r="L3253" s="79"/>
    </row>
    <row r="3254" spans="2:12">
      <c r="B3254" s="79"/>
      <c r="C3254" s="79"/>
      <c r="D3254" s="79"/>
      <c r="E3254" s="79"/>
      <c r="F3254" s="79"/>
      <c r="G3254" s="79"/>
      <c r="H3254" s="79"/>
      <c r="I3254" s="79"/>
      <c r="J3254" s="79"/>
      <c r="K3254" s="79"/>
      <c r="L3254" s="79"/>
    </row>
    <row r="3255" spans="2:12">
      <c r="B3255" s="79"/>
      <c r="C3255" s="79"/>
      <c r="D3255" s="79"/>
      <c r="E3255" s="79"/>
      <c r="F3255" s="79"/>
      <c r="G3255" s="79"/>
      <c r="H3255" s="79"/>
      <c r="I3255" s="79"/>
      <c r="J3255" s="79"/>
      <c r="K3255" s="79"/>
      <c r="L3255" s="79"/>
    </row>
    <row r="3256" spans="2:12">
      <c r="B3256" s="79"/>
      <c r="C3256" s="79"/>
      <c r="D3256" s="79"/>
      <c r="E3256" s="79"/>
      <c r="F3256" s="79"/>
      <c r="G3256" s="79"/>
      <c r="H3256" s="79"/>
      <c r="I3256" s="79"/>
      <c r="J3256" s="79"/>
      <c r="K3256" s="79"/>
      <c r="L3256" s="79"/>
    </row>
    <row r="3257" spans="2:12">
      <c r="B3257" s="79"/>
      <c r="C3257" s="79"/>
      <c r="D3257" s="79"/>
      <c r="E3257" s="79"/>
      <c r="F3257" s="79"/>
      <c r="G3257" s="79"/>
      <c r="H3257" s="79"/>
      <c r="I3257" s="79"/>
      <c r="J3257" s="79"/>
      <c r="K3257" s="79"/>
      <c r="L3257" s="79"/>
    </row>
    <row r="3258" spans="2:12">
      <c r="B3258" s="79"/>
      <c r="C3258" s="79"/>
      <c r="D3258" s="79"/>
      <c r="E3258" s="79"/>
      <c r="F3258" s="79"/>
      <c r="G3258" s="79"/>
      <c r="H3258" s="79"/>
      <c r="I3258" s="79"/>
      <c r="J3258" s="79"/>
      <c r="K3258" s="79"/>
      <c r="L3258" s="79"/>
    </row>
    <row r="3259" spans="2:12">
      <c r="B3259" s="79"/>
      <c r="C3259" s="79"/>
      <c r="D3259" s="79"/>
      <c r="E3259" s="79"/>
      <c r="F3259" s="79"/>
      <c r="G3259" s="79"/>
      <c r="H3259" s="79"/>
      <c r="I3259" s="79"/>
      <c r="J3259" s="79"/>
      <c r="K3259" s="79"/>
      <c r="L3259" s="79"/>
    </row>
    <row r="3260" spans="2:12">
      <c r="B3260" s="79"/>
      <c r="C3260" s="79"/>
      <c r="D3260" s="79"/>
      <c r="E3260" s="79"/>
      <c r="F3260" s="79"/>
      <c r="G3260" s="79"/>
      <c r="H3260" s="79"/>
      <c r="I3260" s="79"/>
      <c r="J3260" s="79"/>
      <c r="K3260" s="79"/>
      <c r="L3260" s="79"/>
    </row>
    <row r="3261" spans="2:12">
      <c r="B3261" s="79"/>
      <c r="C3261" s="79"/>
      <c r="D3261" s="79"/>
      <c r="E3261" s="79"/>
      <c r="F3261" s="79"/>
      <c r="G3261" s="79"/>
      <c r="H3261" s="79"/>
      <c r="I3261" s="79"/>
      <c r="J3261" s="79"/>
      <c r="K3261" s="79"/>
      <c r="L3261" s="79"/>
    </row>
    <row r="3262" spans="2:12">
      <c r="B3262" s="79"/>
      <c r="C3262" s="79"/>
      <c r="D3262" s="79"/>
      <c r="E3262" s="79"/>
      <c r="F3262" s="79"/>
      <c r="G3262" s="79"/>
      <c r="H3262" s="79"/>
      <c r="I3262" s="79"/>
      <c r="J3262" s="79"/>
      <c r="K3262" s="79"/>
      <c r="L3262" s="79"/>
    </row>
    <row r="3263" spans="2:12">
      <c r="B3263" s="79"/>
      <c r="C3263" s="79"/>
      <c r="D3263" s="79"/>
      <c r="E3263" s="79"/>
      <c r="F3263" s="79"/>
      <c r="G3263" s="79"/>
      <c r="H3263" s="79"/>
      <c r="I3263" s="79"/>
      <c r="J3263" s="79"/>
      <c r="K3263" s="79"/>
      <c r="L3263" s="79"/>
    </row>
    <row r="3264" spans="2:12">
      <c r="B3264" s="79"/>
      <c r="C3264" s="79"/>
      <c r="D3264" s="79"/>
      <c r="E3264" s="79"/>
      <c r="F3264" s="79"/>
      <c r="G3264" s="79"/>
      <c r="H3264" s="79"/>
      <c r="I3264" s="79"/>
      <c r="J3264" s="79"/>
      <c r="K3264" s="79"/>
      <c r="L3264" s="79"/>
    </row>
    <row r="3265" spans="2:12">
      <c r="B3265" s="79"/>
      <c r="C3265" s="79"/>
      <c r="D3265" s="79"/>
      <c r="E3265" s="79"/>
      <c r="F3265" s="79"/>
      <c r="G3265" s="79"/>
      <c r="H3265" s="79"/>
      <c r="I3265" s="79"/>
      <c r="J3265" s="79"/>
      <c r="K3265" s="79"/>
      <c r="L3265" s="79"/>
    </row>
    <row r="3266" spans="2:12">
      <c r="B3266" s="79"/>
      <c r="C3266" s="79"/>
      <c r="D3266" s="79"/>
      <c r="E3266" s="79"/>
      <c r="F3266" s="79"/>
      <c r="G3266" s="79"/>
      <c r="H3266" s="79"/>
      <c r="I3266" s="79"/>
      <c r="J3266" s="79"/>
      <c r="K3266" s="79"/>
      <c r="L3266" s="79"/>
    </row>
    <row r="3267" spans="2:12">
      <c r="B3267" s="79"/>
      <c r="C3267" s="79"/>
      <c r="D3267" s="79"/>
      <c r="E3267" s="79"/>
      <c r="F3267" s="79"/>
      <c r="G3267" s="79"/>
      <c r="H3267" s="79"/>
      <c r="I3267" s="79"/>
      <c r="J3267" s="79"/>
      <c r="K3267" s="79"/>
      <c r="L3267" s="79"/>
    </row>
    <row r="3268" spans="2:12">
      <c r="B3268" s="79"/>
      <c r="C3268" s="79"/>
      <c r="D3268" s="79"/>
      <c r="E3268" s="79"/>
      <c r="F3268" s="79"/>
      <c r="G3268" s="79"/>
      <c r="H3268" s="79"/>
      <c r="I3268" s="79"/>
      <c r="J3268" s="79"/>
      <c r="K3268" s="79"/>
      <c r="L3268" s="79"/>
    </row>
    <row r="3269" spans="2:12">
      <c r="B3269" s="79"/>
      <c r="C3269" s="79"/>
      <c r="D3269" s="79"/>
      <c r="E3269" s="79"/>
      <c r="F3269" s="79"/>
      <c r="G3269" s="79"/>
      <c r="H3269" s="79"/>
      <c r="I3269" s="79"/>
      <c r="J3269" s="79"/>
      <c r="K3269" s="79"/>
      <c r="L3269" s="79"/>
    </row>
    <row r="3270" spans="2:12">
      <c r="B3270" s="79"/>
      <c r="C3270" s="79"/>
      <c r="D3270" s="79"/>
      <c r="E3270" s="79"/>
      <c r="F3270" s="79"/>
      <c r="G3270" s="79"/>
      <c r="H3270" s="79"/>
      <c r="I3270" s="79"/>
      <c r="J3270" s="79"/>
      <c r="K3270" s="79"/>
      <c r="L3270" s="79"/>
    </row>
    <row r="3271" spans="2:12">
      <c r="B3271" s="79"/>
      <c r="C3271" s="79"/>
      <c r="D3271" s="79"/>
      <c r="E3271" s="79"/>
      <c r="F3271" s="79"/>
      <c r="G3271" s="79"/>
      <c r="H3271" s="79"/>
      <c r="I3271" s="79"/>
      <c r="J3271" s="79"/>
      <c r="K3271" s="79"/>
      <c r="L3271" s="79"/>
    </row>
    <row r="3272" spans="2:12">
      <c r="B3272" s="79"/>
      <c r="C3272" s="79"/>
      <c r="D3272" s="79"/>
      <c r="E3272" s="79"/>
      <c r="F3272" s="79"/>
      <c r="G3272" s="79"/>
      <c r="H3272" s="79"/>
      <c r="I3272" s="79"/>
      <c r="J3272" s="79"/>
      <c r="K3272" s="79"/>
      <c r="L3272" s="79"/>
    </row>
    <row r="3273" spans="2:12">
      <c r="B3273" s="79"/>
      <c r="C3273" s="79"/>
      <c r="D3273" s="79"/>
      <c r="E3273" s="79"/>
      <c r="F3273" s="79"/>
      <c r="G3273" s="79"/>
      <c r="H3273" s="79"/>
      <c r="I3273" s="79"/>
      <c r="J3273" s="79"/>
      <c r="K3273" s="79"/>
      <c r="L3273" s="79"/>
    </row>
    <row r="3274" spans="2:12">
      <c r="B3274" s="79"/>
      <c r="C3274" s="79"/>
      <c r="D3274" s="79"/>
      <c r="E3274" s="79"/>
      <c r="F3274" s="79"/>
      <c r="G3274" s="79"/>
      <c r="H3274" s="79"/>
      <c r="I3274" s="79"/>
      <c r="J3274" s="79"/>
      <c r="K3274" s="79"/>
      <c r="L3274" s="79"/>
    </row>
    <row r="3275" spans="2:12">
      <c r="B3275" s="79"/>
      <c r="C3275" s="79"/>
      <c r="D3275" s="79"/>
      <c r="E3275" s="79"/>
      <c r="F3275" s="79"/>
      <c r="G3275" s="79"/>
      <c r="H3275" s="79"/>
      <c r="I3275" s="79"/>
      <c r="J3275" s="79"/>
      <c r="K3275" s="79"/>
      <c r="L3275" s="79"/>
    </row>
    <row r="3276" spans="2:12">
      <c r="B3276" s="79"/>
      <c r="C3276" s="79"/>
      <c r="D3276" s="79"/>
      <c r="E3276" s="79"/>
      <c r="F3276" s="79"/>
      <c r="G3276" s="79"/>
      <c r="H3276" s="79"/>
      <c r="I3276" s="79"/>
      <c r="J3276" s="79"/>
      <c r="K3276" s="79"/>
      <c r="L3276" s="79"/>
    </row>
    <row r="3277" spans="2:12">
      <c r="B3277" s="79"/>
      <c r="C3277" s="79"/>
      <c r="D3277" s="79"/>
      <c r="E3277" s="79"/>
      <c r="F3277" s="79"/>
      <c r="G3277" s="79"/>
      <c r="H3277" s="79"/>
      <c r="I3277" s="79"/>
      <c r="J3277" s="79"/>
      <c r="K3277" s="79"/>
      <c r="L3277" s="79"/>
    </row>
    <row r="3278" spans="2:12">
      <c r="B3278" s="79"/>
      <c r="C3278" s="79"/>
      <c r="D3278" s="79"/>
      <c r="E3278" s="79"/>
      <c r="F3278" s="79"/>
      <c r="G3278" s="79"/>
      <c r="H3278" s="79"/>
      <c r="I3278" s="79"/>
      <c r="J3278" s="79"/>
      <c r="K3278" s="79"/>
      <c r="L3278" s="79"/>
    </row>
    <row r="3279" spans="2:12">
      <c r="B3279" s="79"/>
      <c r="C3279" s="79"/>
      <c r="D3279" s="79"/>
      <c r="E3279" s="79"/>
      <c r="F3279" s="79"/>
      <c r="G3279" s="79"/>
      <c r="H3279" s="79"/>
      <c r="I3279" s="79"/>
      <c r="J3279" s="79"/>
      <c r="K3279" s="79"/>
      <c r="L3279" s="79"/>
    </row>
    <row r="3280" spans="2:12">
      <c r="B3280" s="79"/>
      <c r="C3280" s="79"/>
      <c r="D3280" s="79"/>
      <c r="E3280" s="79"/>
      <c r="F3280" s="79"/>
      <c r="G3280" s="79"/>
      <c r="H3280" s="79"/>
      <c r="I3280" s="79"/>
      <c r="J3280" s="79"/>
      <c r="K3280" s="79"/>
      <c r="L3280" s="79"/>
    </row>
    <row r="3281" spans="2:12">
      <c r="B3281" s="79"/>
      <c r="C3281" s="79"/>
      <c r="D3281" s="79"/>
      <c r="E3281" s="79"/>
      <c r="F3281" s="79"/>
      <c r="G3281" s="79"/>
      <c r="H3281" s="79"/>
      <c r="I3281" s="79"/>
      <c r="J3281" s="79"/>
      <c r="K3281" s="79"/>
      <c r="L3281" s="79"/>
    </row>
    <row r="3282" spans="2:12">
      <c r="B3282" s="79"/>
      <c r="C3282" s="79"/>
      <c r="D3282" s="79"/>
      <c r="E3282" s="79"/>
      <c r="F3282" s="79"/>
      <c r="G3282" s="79"/>
      <c r="H3282" s="79"/>
      <c r="I3282" s="79"/>
      <c r="J3282" s="79"/>
      <c r="K3282" s="79"/>
      <c r="L3282" s="79"/>
    </row>
    <row r="3283" spans="2:12">
      <c r="B3283" s="79"/>
      <c r="C3283" s="79"/>
      <c r="D3283" s="79"/>
      <c r="E3283" s="79"/>
      <c r="F3283" s="79"/>
      <c r="G3283" s="79"/>
      <c r="H3283" s="79"/>
      <c r="I3283" s="79"/>
      <c r="J3283" s="79"/>
      <c r="K3283" s="79"/>
      <c r="L3283" s="79"/>
    </row>
    <row r="3284" spans="2:12">
      <c r="B3284" s="79"/>
      <c r="C3284" s="79"/>
      <c r="D3284" s="79"/>
      <c r="E3284" s="79"/>
      <c r="F3284" s="79"/>
      <c r="G3284" s="79"/>
      <c r="H3284" s="79"/>
      <c r="I3284" s="79"/>
      <c r="J3284" s="79"/>
      <c r="K3284" s="79"/>
      <c r="L3284" s="79"/>
    </row>
    <row r="3285" spans="2:12">
      <c r="B3285" s="79"/>
      <c r="C3285" s="79"/>
      <c r="D3285" s="79"/>
      <c r="E3285" s="79"/>
      <c r="F3285" s="79"/>
      <c r="G3285" s="79"/>
      <c r="H3285" s="79"/>
      <c r="I3285" s="79"/>
      <c r="J3285" s="79"/>
      <c r="K3285" s="79"/>
      <c r="L3285" s="79"/>
    </row>
    <row r="3286" spans="2:12">
      <c r="B3286" s="79"/>
      <c r="C3286" s="79"/>
      <c r="D3286" s="79"/>
      <c r="E3286" s="79"/>
      <c r="F3286" s="79"/>
      <c r="G3286" s="79"/>
      <c r="H3286" s="79"/>
      <c r="I3286" s="79"/>
      <c r="J3286" s="79"/>
      <c r="K3286" s="79"/>
      <c r="L3286" s="79"/>
    </row>
    <row r="3287" spans="2:12">
      <c r="B3287" s="79"/>
      <c r="C3287" s="79"/>
      <c r="D3287" s="79"/>
      <c r="E3287" s="79"/>
      <c r="F3287" s="79"/>
      <c r="G3287" s="79"/>
      <c r="H3287" s="79"/>
      <c r="I3287" s="79"/>
      <c r="J3287" s="79"/>
      <c r="K3287" s="79"/>
      <c r="L3287" s="79"/>
    </row>
    <row r="3288" spans="2:12">
      <c r="B3288" s="79"/>
      <c r="C3288" s="79"/>
      <c r="D3288" s="79"/>
      <c r="E3288" s="79"/>
      <c r="F3288" s="79"/>
      <c r="G3288" s="79"/>
      <c r="H3288" s="79"/>
      <c r="I3288" s="79"/>
      <c r="J3288" s="79"/>
      <c r="K3288" s="79"/>
      <c r="L3288" s="79"/>
    </row>
    <row r="3289" spans="2:12">
      <c r="B3289" s="79"/>
      <c r="C3289" s="79"/>
      <c r="D3289" s="79"/>
      <c r="E3289" s="79"/>
      <c r="F3289" s="79"/>
      <c r="G3289" s="79"/>
      <c r="H3289" s="79"/>
      <c r="I3289" s="79"/>
      <c r="J3289" s="79"/>
      <c r="K3289" s="79"/>
      <c r="L3289" s="79"/>
    </row>
    <row r="3290" spans="2:12">
      <c r="B3290" s="79"/>
      <c r="C3290" s="79"/>
      <c r="D3290" s="79"/>
      <c r="E3290" s="79"/>
      <c r="F3290" s="79"/>
      <c r="G3290" s="79"/>
      <c r="H3290" s="79"/>
      <c r="I3290" s="79"/>
      <c r="J3290" s="79"/>
      <c r="K3290" s="79"/>
      <c r="L3290" s="79"/>
    </row>
    <row r="3291" spans="2:12">
      <c r="B3291" s="79"/>
      <c r="C3291" s="79"/>
      <c r="D3291" s="79"/>
      <c r="E3291" s="79"/>
      <c r="F3291" s="79"/>
      <c r="G3291" s="79"/>
      <c r="H3291" s="79"/>
      <c r="I3291" s="79"/>
      <c r="J3291" s="79"/>
      <c r="K3291" s="79"/>
      <c r="L3291" s="79"/>
    </row>
    <row r="3292" spans="2:12">
      <c r="B3292" s="79"/>
      <c r="C3292" s="79"/>
      <c r="D3292" s="79"/>
      <c r="E3292" s="79"/>
      <c r="F3292" s="79"/>
      <c r="G3292" s="79"/>
      <c r="H3292" s="79"/>
      <c r="I3292" s="79"/>
      <c r="J3292" s="79"/>
      <c r="K3292" s="79"/>
      <c r="L3292" s="79"/>
    </row>
    <row r="3293" spans="2:12">
      <c r="B3293" s="79"/>
      <c r="C3293" s="79"/>
      <c r="D3293" s="79"/>
      <c r="E3293" s="79"/>
      <c r="F3293" s="79"/>
      <c r="G3293" s="79"/>
      <c r="H3293" s="79"/>
      <c r="I3293" s="79"/>
      <c r="J3293" s="79"/>
      <c r="K3293" s="79"/>
      <c r="L3293" s="79"/>
    </row>
    <row r="3294" spans="2:12">
      <c r="B3294" s="79"/>
      <c r="C3294" s="79"/>
      <c r="D3294" s="79"/>
      <c r="E3294" s="79"/>
      <c r="F3294" s="79"/>
      <c r="G3294" s="79"/>
      <c r="H3294" s="79"/>
      <c r="I3294" s="79"/>
      <c r="J3294" s="79"/>
      <c r="K3294" s="79"/>
      <c r="L3294" s="79"/>
    </row>
    <row r="3295" spans="2:12">
      <c r="B3295" s="79"/>
      <c r="C3295" s="79"/>
      <c r="D3295" s="79"/>
      <c r="E3295" s="79"/>
      <c r="F3295" s="79"/>
      <c r="G3295" s="79"/>
      <c r="H3295" s="79"/>
      <c r="I3295" s="79"/>
      <c r="J3295" s="79"/>
      <c r="K3295" s="79"/>
      <c r="L3295" s="79"/>
    </row>
    <row r="3296" spans="2:12">
      <c r="B3296" s="79"/>
      <c r="C3296" s="79"/>
      <c r="D3296" s="79"/>
      <c r="E3296" s="79"/>
      <c r="F3296" s="79"/>
      <c r="G3296" s="79"/>
      <c r="H3296" s="79"/>
      <c r="I3296" s="79"/>
      <c r="J3296" s="79"/>
      <c r="K3296" s="79"/>
      <c r="L3296" s="79"/>
    </row>
    <row r="3297" spans="2:12">
      <c r="B3297" s="79"/>
      <c r="C3297" s="79"/>
      <c r="D3297" s="79"/>
      <c r="E3297" s="79"/>
      <c r="F3297" s="79"/>
      <c r="G3297" s="79"/>
      <c r="H3297" s="79"/>
      <c r="I3297" s="79"/>
      <c r="J3297" s="79"/>
      <c r="K3297" s="79"/>
      <c r="L3297" s="79"/>
    </row>
    <row r="3298" spans="2:12">
      <c r="B3298" s="79"/>
      <c r="C3298" s="79"/>
      <c r="D3298" s="79"/>
      <c r="E3298" s="79"/>
      <c r="F3298" s="79"/>
      <c r="G3298" s="79"/>
      <c r="H3298" s="79"/>
      <c r="I3298" s="79"/>
      <c r="J3298" s="79"/>
      <c r="K3298" s="79"/>
      <c r="L3298" s="79"/>
    </row>
    <row r="3299" spans="2:12">
      <c r="B3299" s="79"/>
      <c r="C3299" s="79"/>
      <c r="D3299" s="79"/>
      <c r="E3299" s="79"/>
      <c r="F3299" s="79"/>
      <c r="G3299" s="79"/>
      <c r="H3299" s="79"/>
      <c r="I3299" s="79"/>
      <c r="J3299" s="79"/>
      <c r="K3299" s="79"/>
      <c r="L3299" s="79"/>
    </row>
    <row r="3300" spans="2:12">
      <c r="B3300" s="79"/>
      <c r="C3300" s="79"/>
      <c r="D3300" s="79"/>
      <c r="E3300" s="79"/>
      <c r="F3300" s="79"/>
      <c r="G3300" s="79"/>
      <c r="H3300" s="79"/>
      <c r="I3300" s="79"/>
      <c r="J3300" s="79"/>
      <c r="K3300" s="79"/>
      <c r="L3300" s="79"/>
    </row>
    <row r="3301" spans="2:12">
      <c r="B3301" s="79"/>
      <c r="C3301" s="79"/>
      <c r="D3301" s="79"/>
      <c r="E3301" s="79"/>
      <c r="F3301" s="79"/>
      <c r="G3301" s="79"/>
      <c r="H3301" s="79"/>
      <c r="I3301" s="79"/>
      <c r="J3301" s="79"/>
      <c r="K3301" s="79"/>
      <c r="L3301" s="79"/>
    </row>
    <row r="3302" spans="2:12">
      <c r="B3302" s="79"/>
      <c r="C3302" s="79"/>
      <c r="D3302" s="79"/>
      <c r="E3302" s="79"/>
      <c r="F3302" s="79"/>
      <c r="G3302" s="79"/>
      <c r="H3302" s="79"/>
      <c r="I3302" s="79"/>
      <c r="J3302" s="79"/>
      <c r="K3302" s="79"/>
      <c r="L3302" s="79"/>
    </row>
    <row r="3303" spans="2:12">
      <c r="B3303" s="79"/>
      <c r="C3303" s="79"/>
      <c r="D3303" s="79"/>
      <c r="E3303" s="79"/>
      <c r="F3303" s="79"/>
      <c r="G3303" s="79"/>
      <c r="H3303" s="79"/>
      <c r="I3303" s="79"/>
      <c r="J3303" s="79"/>
      <c r="K3303" s="79"/>
      <c r="L3303" s="79"/>
    </row>
    <row r="3304" spans="2:12">
      <c r="B3304" s="79"/>
      <c r="C3304" s="79"/>
      <c r="D3304" s="79"/>
      <c r="E3304" s="79"/>
      <c r="F3304" s="79"/>
      <c r="G3304" s="79"/>
      <c r="H3304" s="79"/>
      <c r="I3304" s="79"/>
      <c r="J3304" s="79"/>
      <c r="K3304" s="79"/>
      <c r="L3304" s="79"/>
    </row>
    <row r="3305" spans="2:12">
      <c r="B3305" s="79"/>
      <c r="C3305" s="79"/>
      <c r="D3305" s="79"/>
      <c r="E3305" s="79"/>
      <c r="F3305" s="79"/>
      <c r="G3305" s="79"/>
      <c r="H3305" s="79"/>
      <c r="I3305" s="79"/>
      <c r="J3305" s="79"/>
      <c r="K3305" s="79"/>
      <c r="L3305" s="79"/>
    </row>
    <row r="3306" spans="2:12">
      <c r="B3306" s="79"/>
      <c r="C3306" s="79"/>
      <c r="D3306" s="79"/>
      <c r="E3306" s="79"/>
      <c r="F3306" s="79"/>
      <c r="G3306" s="79"/>
      <c r="H3306" s="79"/>
      <c r="I3306" s="79"/>
      <c r="J3306" s="79"/>
      <c r="K3306" s="79"/>
      <c r="L3306" s="79"/>
    </row>
    <row r="3307" spans="2:12">
      <c r="B3307" s="79"/>
      <c r="C3307" s="79"/>
      <c r="D3307" s="79"/>
      <c r="E3307" s="79"/>
      <c r="F3307" s="79"/>
      <c r="G3307" s="79"/>
      <c r="H3307" s="79"/>
      <c r="I3307" s="79"/>
      <c r="J3307" s="79"/>
      <c r="K3307" s="79"/>
      <c r="L3307" s="79"/>
    </row>
    <row r="3308" spans="2:12">
      <c r="B3308" s="79"/>
      <c r="C3308" s="79"/>
      <c r="D3308" s="79"/>
      <c r="E3308" s="79"/>
      <c r="F3308" s="79"/>
      <c r="G3308" s="79"/>
      <c r="H3308" s="79"/>
      <c r="I3308" s="79"/>
      <c r="J3308" s="79"/>
      <c r="K3308" s="79"/>
      <c r="L3308" s="79"/>
    </row>
    <row r="3309" spans="2:12">
      <c r="B3309" s="79"/>
      <c r="C3309" s="79"/>
      <c r="D3309" s="79"/>
      <c r="E3309" s="79"/>
      <c r="F3309" s="79"/>
      <c r="G3309" s="79"/>
      <c r="H3309" s="79"/>
      <c r="I3309" s="79"/>
      <c r="J3309" s="79"/>
      <c r="K3309" s="79"/>
      <c r="L3309" s="79"/>
    </row>
    <row r="3310" spans="2:12">
      <c r="B3310" s="79"/>
      <c r="C3310" s="79"/>
      <c r="D3310" s="79"/>
      <c r="E3310" s="79"/>
      <c r="F3310" s="79"/>
      <c r="G3310" s="79"/>
      <c r="H3310" s="79"/>
      <c r="I3310" s="79"/>
      <c r="J3310" s="79"/>
      <c r="K3310" s="79"/>
      <c r="L3310" s="79"/>
    </row>
    <row r="3311" spans="2:12">
      <c r="B3311" s="79"/>
      <c r="C3311" s="79"/>
      <c r="D3311" s="79"/>
      <c r="E3311" s="79"/>
      <c r="F3311" s="79"/>
      <c r="G3311" s="79"/>
      <c r="H3311" s="79"/>
      <c r="I3311" s="79"/>
      <c r="J3311" s="79"/>
      <c r="K3311" s="79"/>
      <c r="L3311" s="79"/>
    </row>
    <row r="3312" spans="2:12">
      <c r="B3312" s="79"/>
      <c r="C3312" s="79"/>
      <c r="D3312" s="79"/>
      <c r="E3312" s="79"/>
      <c r="F3312" s="79"/>
      <c r="G3312" s="79"/>
      <c r="H3312" s="79"/>
      <c r="I3312" s="79"/>
      <c r="J3312" s="79"/>
      <c r="K3312" s="79"/>
      <c r="L3312" s="79"/>
    </row>
    <row r="3313" spans="2:12">
      <c r="B3313" s="79"/>
      <c r="C3313" s="79"/>
      <c r="D3313" s="79"/>
      <c r="E3313" s="79"/>
      <c r="F3313" s="79"/>
      <c r="G3313" s="79"/>
      <c r="H3313" s="79"/>
      <c r="I3313" s="79"/>
      <c r="J3313" s="79"/>
      <c r="K3313" s="79"/>
      <c r="L3313" s="79"/>
    </row>
    <row r="3314" spans="2:12">
      <c r="B3314" s="79"/>
      <c r="C3314" s="79"/>
      <c r="D3314" s="79"/>
      <c r="E3314" s="79"/>
      <c r="F3314" s="79"/>
      <c r="G3314" s="79"/>
      <c r="H3314" s="79"/>
      <c r="I3314" s="79"/>
      <c r="J3314" s="79"/>
      <c r="K3314" s="79"/>
      <c r="L3314" s="79"/>
    </row>
    <row r="3315" spans="2:12">
      <c r="B3315" s="79"/>
      <c r="C3315" s="79"/>
      <c r="D3315" s="79"/>
      <c r="E3315" s="79"/>
      <c r="F3315" s="79"/>
      <c r="G3315" s="79"/>
      <c r="H3315" s="79"/>
      <c r="I3315" s="79"/>
      <c r="J3315" s="79"/>
      <c r="K3315" s="79"/>
      <c r="L3315" s="79"/>
    </row>
    <row r="3316" spans="2:12">
      <c r="B3316" s="79"/>
      <c r="C3316" s="79"/>
      <c r="D3316" s="79"/>
      <c r="E3316" s="79"/>
      <c r="F3316" s="79"/>
      <c r="G3316" s="79"/>
      <c r="H3316" s="79"/>
      <c r="I3316" s="79"/>
      <c r="J3316" s="79"/>
      <c r="K3316" s="79"/>
      <c r="L3316" s="79"/>
    </row>
    <row r="3317" spans="2:12">
      <c r="B3317" s="79"/>
      <c r="C3317" s="79"/>
      <c r="D3317" s="79"/>
      <c r="E3317" s="79"/>
      <c r="F3317" s="79"/>
      <c r="G3317" s="79"/>
      <c r="H3317" s="79"/>
      <c r="I3317" s="79"/>
      <c r="J3317" s="79"/>
      <c r="K3317" s="79"/>
      <c r="L3317" s="79"/>
    </row>
    <row r="3318" spans="2:12">
      <c r="B3318" s="79"/>
      <c r="C3318" s="79"/>
      <c r="D3318" s="79"/>
      <c r="E3318" s="79"/>
      <c r="F3318" s="79"/>
      <c r="G3318" s="79"/>
      <c r="H3318" s="79"/>
      <c r="I3318" s="79"/>
      <c r="J3318" s="79"/>
      <c r="K3318" s="79"/>
      <c r="L3318" s="79"/>
    </row>
    <row r="3319" spans="2:12">
      <c r="B3319" s="79"/>
      <c r="C3319" s="79"/>
      <c r="D3319" s="79"/>
      <c r="E3319" s="79"/>
      <c r="F3319" s="79"/>
      <c r="G3319" s="79"/>
      <c r="H3319" s="79"/>
      <c r="I3319" s="79"/>
      <c r="J3319" s="79"/>
      <c r="K3319" s="79"/>
      <c r="L3319" s="79"/>
    </row>
    <row r="3320" spans="2:12">
      <c r="B3320" s="79"/>
      <c r="C3320" s="79"/>
      <c r="D3320" s="79"/>
      <c r="E3320" s="79"/>
      <c r="F3320" s="79"/>
      <c r="G3320" s="79"/>
      <c r="H3320" s="79"/>
      <c r="I3320" s="79"/>
      <c r="J3320" s="79"/>
      <c r="K3320" s="79"/>
      <c r="L3320" s="79"/>
    </row>
    <row r="3321" spans="2:12">
      <c r="B3321" s="79"/>
      <c r="C3321" s="79"/>
      <c r="D3321" s="79"/>
      <c r="E3321" s="79"/>
      <c r="F3321" s="79"/>
      <c r="G3321" s="79"/>
      <c r="H3321" s="79"/>
      <c r="I3321" s="79"/>
      <c r="J3321" s="79"/>
      <c r="K3321" s="79"/>
      <c r="L3321" s="79"/>
    </row>
    <row r="3322" spans="2:12">
      <c r="B3322" s="79"/>
      <c r="C3322" s="79"/>
      <c r="D3322" s="79"/>
      <c r="E3322" s="79"/>
      <c r="F3322" s="79"/>
      <c r="G3322" s="79"/>
      <c r="H3322" s="79"/>
      <c r="I3322" s="79"/>
      <c r="J3322" s="79"/>
      <c r="K3322" s="79"/>
      <c r="L3322" s="79"/>
    </row>
    <row r="3323" spans="2:12">
      <c r="B3323" s="79"/>
      <c r="C3323" s="79"/>
      <c r="D3323" s="79"/>
      <c r="E3323" s="79"/>
      <c r="F3323" s="79"/>
      <c r="G3323" s="79"/>
      <c r="H3323" s="79"/>
      <c r="I3323" s="79"/>
      <c r="J3323" s="79"/>
      <c r="K3323" s="79"/>
      <c r="L3323" s="79"/>
    </row>
    <row r="3324" spans="2:12">
      <c r="B3324" s="79"/>
      <c r="C3324" s="79"/>
      <c r="D3324" s="79"/>
      <c r="E3324" s="79"/>
      <c r="F3324" s="79"/>
      <c r="G3324" s="79"/>
      <c r="H3324" s="79"/>
      <c r="I3324" s="79"/>
      <c r="J3324" s="79"/>
      <c r="K3324" s="79"/>
      <c r="L3324" s="79"/>
    </row>
    <row r="3325" spans="2:12">
      <c r="B3325" s="79"/>
      <c r="C3325" s="79"/>
      <c r="D3325" s="79"/>
      <c r="E3325" s="79"/>
      <c r="F3325" s="79"/>
      <c r="G3325" s="79"/>
      <c r="H3325" s="79"/>
      <c r="I3325" s="79"/>
      <c r="J3325" s="79"/>
      <c r="K3325" s="79"/>
      <c r="L3325" s="79"/>
    </row>
    <row r="3326" spans="2:12">
      <c r="B3326" s="79"/>
      <c r="C3326" s="79"/>
      <c r="D3326" s="79"/>
      <c r="E3326" s="79"/>
      <c r="F3326" s="79"/>
      <c r="G3326" s="79"/>
      <c r="H3326" s="79"/>
      <c r="I3326" s="79"/>
      <c r="J3326" s="79"/>
      <c r="K3326" s="79"/>
      <c r="L3326" s="79"/>
    </row>
    <row r="3327" spans="2:12">
      <c r="B3327" s="79"/>
      <c r="C3327" s="79"/>
      <c r="D3327" s="79"/>
      <c r="E3327" s="79"/>
      <c r="F3327" s="79"/>
      <c r="G3327" s="79"/>
      <c r="H3327" s="79"/>
      <c r="I3327" s="79"/>
      <c r="J3327" s="79"/>
      <c r="K3327" s="79"/>
      <c r="L3327" s="79"/>
    </row>
    <row r="3328" spans="2:12">
      <c r="B3328" s="79"/>
      <c r="C3328" s="79"/>
      <c r="D3328" s="79"/>
      <c r="E3328" s="79"/>
      <c r="F3328" s="79"/>
      <c r="G3328" s="79"/>
      <c r="H3328" s="79"/>
      <c r="I3328" s="79"/>
      <c r="J3328" s="79"/>
      <c r="K3328" s="79"/>
      <c r="L3328" s="79"/>
    </row>
    <row r="3329" spans="2:12">
      <c r="B3329" s="79"/>
      <c r="C3329" s="79"/>
      <c r="D3329" s="79"/>
      <c r="E3329" s="79"/>
      <c r="F3329" s="79"/>
      <c r="G3329" s="79"/>
      <c r="H3329" s="79"/>
      <c r="I3329" s="79"/>
      <c r="J3329" s="79"/>
      <c r="K3329" s="79"/>
      <c r="L3329" s="79"/>
    </row>
    <row r="3330" spans="2:12">
      <c r="B3330" s="79"/>
      <c r="C3330" s="79"/>
      <c r="D3330" s="79"/>
      <c r="E3330" s="79"/>
      <c r="F3330" s="79"/>
      <c r="G3330" s="79"/>
      <c r="H3330" s="79"/>
      <c r="I3330" s="79"/>
      <c r="J3330" s="79"/>
      <c r="K3330" s="79"/>
      <c r="L3330" s="79"/>
    </row>
    <row r="3331" spans="2:12">
      <c r="B3331" s="79"/>
      <c r="C3331" s="79"/>
      <c r="D3331" s="79"/>
      <c r="E3331" s="79"/>
      <c r="F3331" s="79"/>
      <c r="G3331" s="79"/>
      <c r="H3331" s="79"/>
      <c r="I3331" s="79"/>
      <c r="J3331" s="79"/>
      <c r="K3331" s="79"/>
      <c r="L3331" s="79"/>
    </row>
    <row r="3332" spans="2:12">
      <c r="B3332" s="79"/>
      <c r="C3332" s="79"/>
      <c r="D3332" s="79"/>
      <c r="E3332" s="79"/>
      <c r="F3332" s="79"/>
      <c r="G3332" s="79"/>
      <c r="H3332" s="79"/>
      <c r="I3332" s="79"/>
      <c r="J3332" s="79"/>
      <c r="K3332" s="79"/>
      <c r="L3332" s="79"/>
    </row>
    <row r="3333" spans="2:12">
      <c r="B3333" s="79"/>
      <c r="C3333" s="79"/>
      <c r="D3333" s="79"/>
      <c r="E3333" s="79"/>
      <c r="F3333" s="79"/>
      <c r="G3333" s="79"/>
      <c r="H3333" s="79"/>
      <c r="I3333" s="79"/>
      <c r="J3333" s="79"/>
      <c r="K3333" s="79"/>
      <c r="L3333" s="79"/>
    </row>
    <row r="3334" spans="2:12">
      <c r="B3334" s="79"/>
      <c r="C3334" s="79"/>
      <c r="D3334" s="79"/>
      <c r="E3334" s="79"/>
      <c r="F3334" s="79"/>
      <c r="G3334" s="79"/>
      <c r="H3334" s="79"/>
      <c r="I3334" s="79"/>
      <c r="J3334" s="79"/>
      <c r="K3334" s="79"/>
      <c r="L3334" s="79"/>
    </row>
    <row r="3335" spans="2:12">
      <c r="B3335" s="79"/>
      <c r="C3335" s="79"/>
      <c r="D3335" s="79"/>
      <c r="E3335" s="79"/>
      <c r="F3335" s="79"/>
      <c r="G3335" s="79"/>
      <c r="H3335" s="79"/>
      <c r="I3335" s="79"/>
      <c r="J3335" s="79"/>
      <c r="K3335" s="79"/>
      <c r="L3335" s="79"/>
    </row>
    <row r="3336" spans="2:12">
      <c r="B3336" s="79"/>
      <c r="C3336" s="79"/>
      <c r="D3336" s="79"/>
      <c r="E3336" s="79"/>
      <c r="F3336" s="79"/>
      <c r="G3336" s="79"/>
      <c r="H3336" s="79"/>
      <c r="I3336" s="79"/>
      <c r="J3336" s="79"/>
      <c r="K3336" s="79"/>
      <c r="L3336" s="79"/>
    </row>
    <row r="3337" spans="2:12">
      <c r="B3337" s="79"/>
      <c r="C3337" s="79"/>
      <c r="D3337" s="79"/>
      <c r="E3337" s="79"/>
      <c r="F3337" s="79"/>
      <c r="G3337" s="79"/>
      <c r="H3337" s="79"/>
      <c r="I3337" s="79"/>
      <c r="J3337" s="79"/>
      <c r="K3337" s="79"/>
      <c r="L3337" s="79"/>
    </row>
    <row r="3338" spans="2:12">
      <c r="B3338" s="79"/>
      <c r="C3338" s="79"/>
      <c r="D3338" s="79"/>
      <c r="E3338" s="79"/>
      <c r="F3338" s="79"/>
      <c r="G3338" s="79"/>
      <c r="H3338" s="79"/>
      <c r="I3338" s="79"/>
      <c r="J3338" s="79"/>
      <c r="K3338" s="79"/>
      <c r="L3338" s="79"/>
    </row>
    <row r="3339" spans="2:12">
      <c r="B3339" s="79"/>
      <c r="C3339" s="79"/>
      <c r="D3339" s="79"/>
      <c r="E3339" s="79"/>
      <c r="F3339" s="79"/>
      <c r="G3339" s="79"/>
      <c r="H3339" s="79"/>
      <c r="I3339" s="79"/>
      <c r="J3339" s="79"/>
      <c r="K3339" s="79"/>
      <c r="L3339" s="79"/>
    </row>
    <row r="3340" spans="2:12">
      <c r="B3340" s="79"/>
      <c r="C3340" s="79"/>
      <c r="D3340" s="79"/>
      <c r="E3340" s="79"/>
      <c r="F3340" s="79"/>
      <c r="G3340" s="79"/>
      <c r="H3340" s="79"/>
      <c r="I3340" s="79"/>
      <c r="J3340" s="79"/>
      <c r="K3340" s="79"/>
      <c r="L3340" s="79"/>
    </row>
    <row r="3341" spans="2:12">
      <c r="B3341" s="79"/>
      <c r="C3341" s="79"/>
      <c r="D3341" s="79"/>
      <c r="E3341" s="79"/>
      <c r="F3341" s="79"/>
      <c r="G3341" s="79"/>
      <c r="H3341" s="79"/>
      <c r="I3341" s="79"/>
      <c r="J3341" s="79"/>
      <c r="K3341" s="79"/>
      <c r="L3341" s="79"/>
    </row>
    <row r="3342" spans="2:12">
      <c r="B3342" s="79"/>
      <c r="C3342" s="79"/>
      <c r="D3342" s="79"/>
      <c r="E3342" s="79"/>
      <c r="F3342" s="79"/>
      <c r="G3342" s="79"/>
      <c r="H3342" s="79"/>
      <c r="I3342" s="79"/>
      <c r="J3342" s="79"/>
      <c r="K3342" s="79"/>
      <c r="L3342" s="79"/>
    </row>
    <row r="3343" spans="2:12">
      <c r="B3343" s="79"/>
      <c r="C3343" s="79"/>
      <c r="D3343" s="79"/>
      <c r="E3343" s="79"/>
      <c r="F3343" s="79"/>
      <c r="G3343" s="79"/>
      <c r="H3343" s="79"/>
      <c r="I3343" s="79"/>
      <c r="J3343" s="79"/>
      <c r="K3343" s="79"/>
      <c r="L3343" s="79"/>
    </row>
    <row r="3344" spans="2:12">
      <c r="B3344" s="79"/>
      <c r="C3344" s="79"/>
      <c r="D3344" s="79"/>
      <c r="E3344" s="79"/>
      <c r="F3344" s="79"/>
      <c r="G3344" s="79"/>
      <c r="H3344" s="79"/>
      <c r="I3344" s="79"/>
      <c r="J3344" s="79"/>
      <c r="K3344" s="79"/>
      <c r="L3344" s="79"/>
    </row>
    <row r="3345" spans="2:12">
      <c r="B3345" s="79"/>
      <c r="C3345" s="79"/>
      <c r="D3345" s="79"/>
      <c r="E3345" s="79"/>
      <c r="F3345" s="79"/>
      <c r="G3345" s="79"/>
      <c r="H3345" s="79"/>
      <c r="I3345" s="79"/>
      <c r="J3345" s="79"/>
      <c r="K3345" s="79"/>
      <c r="L3345" s="79"/>
    </row>
    <row r="3346" spans="2:12">
      <c r="B3346" s="79"/>
      <c r="C3346" s="79"/>
      <c r="D3346" s="79"/>
      <c r="E3346" s="79"/>
      <c r="F3346" s="79"/>
      <c r="G3346" s="79"/>
      <c r="H3346" s="79"/>
      <c r="I3346" s="79"/>
      <c r="J3346" s="79"/>
      <c r="K3346" s="79"/>
      <c r="L3346" s="79"/>
    </row>
    <row r="3347" spans="2:12">
      <c r="B3347" s="79"/>
      <c r="C3347" s="79"/>
      <c r="D3347" s="79"/>
      <c r="E3347" s="79"/>
      <c r="F3347" s="79"/>
      <c r="G3347" s="79"/>
      <c r="H3347" s="79"/>
      <c r="I3347" s="79"/>
      <c r="J3347" s="79"/>
      <c r="K3347" s="79"/>
      <c r="L3347" s="79"/>
    </row>
    <row r="3348" spans="2:12">
      <c r="B3348" s="79"/>
      <c r="C3348" s="79"/>
      <c r="D3348" s="79"/>
      <c r="E3348" s="79"/>
      <c r="F3348" s="79"/>
      <c r="G3348" s="79"/>
      <c r="H3348" s="79"/>
      <c r="I3348" s="79"/>
      <c r="J3348" s="79"/>
      <c r="K3348" s="79"/>
      <c r="L3348" s="79"/>
    </row>
    <row r="3349" spans="2:12">
      <c r="B3349" s="79"/>
      <c r="C3349" s="79"/>
      <c r="D3349" s="79"/>
      <c r="E3349" s="79"/>
      <c r="F3349" s="79"/>
      <c r="G3349" s="79"/>
      <c r="H3349" s="79"/>
      <c r="I3349" s="79"/>
      <c r="J3349" s="79"/>
      <c r="K3349" s="79"/>
      <c r="L3349" s="79"/>
    </row>
    <row r="3350" spans="2:12">
      <c r="B3350" s="79"/>
      <c r="C3350" s="79"/>
      <c r="D3350" s="79"/>
      <c r="E3350" s="79"/>
      <c r="F3350" s="79"/>
      <c r="G3350" s="79"/>
      <c r="H3350" s="79"/>
      <c r="I3350" s="79"/>
      <c r="J3350" s="79"/>
      <c r="K3350" s="79"/>
      <c r="L3350" s="79"/>
    </row>
    <row r="3351" spans="2:12">
      <c r="B3351" s="79"/>
      <c r="C3351" s="79"/>
      <c r="D3351" s="79"/>
      <c r="E3351" s="79"/>
      <c r="F3351" s="79"/>
      <c r="G3351" s="79"/>
      <c r="H3351" s="79"/>
      <c r="I3351" s="79"/>
      <c r="J3351" s="79"/>
      <c r="K3351" s="79"/>
      <c r="L3351" s="79"/>
    </row>
    <row r="3352" spans="2:12">
      <c r="B3352" s="79"/>
      <c r="C3352" s="79"/>
      <c r="D3352" s="79"/>
      <c r="E3352" s="79"/>
      <c r="F3352" s="79"/>
      <c r="G3352" s="79"/>
      <c r="H3352" s="79"/>
      <c r="I3352" s="79"/>
      <c r="J3352" s="79"/>
      <c r="K3352" s="79"/>
      <c r="L3352" s="79"/>
    </row>
    <row r="3353" spans="2:12">
      <c r="B3353" s="79"/>
      <c r="C3353" s="79"/>
      <c r="D3353" s="79"/>
      <c r="E3353" s="79"/>
      <c r="F3353" s="79"/>
      <c r="G3353" s="79"/>
      <c r="H3353" s="79"/>
      <c r="I3353" s="79"/>
      <c r="J3353" s="79"/>
      <c r="K3353" s="79"/>
      <c r="L3353" s="79"/>
    </row>
    <row r="3354" spans="2:12">
      <c r="B3354" s="79"/>
      <c r="C3354" s="79"/>
      <c r="D3354" s="79"/>
      <c r="E3354" s="79"/>
      <c r="F3354" s="79"/>
      <c r="G3354" s="79"/>
      <c r="H3354" s="79"/>
      <c r="I3354" s="79"/>
      <c r="J3354" s="79"/>
      <c r="K3354" s="79"/>
      <c r="L3354" s="79"/>
    </row>
    <row r="3355" spans="2:12">
      <c r="B3355" s="79"/>
      <c r="C3355" s="79"/>
      <c r="D3355" s="79"/>
      <c r="E3355" s="79"/>
      <c r="F3355" s="79"/>
      <c r="G3355" s="79"/>
      <c r="H3355" s="79"/>
      <c r="I3355" s="79"/>
      <c r="J3355" s="79"/>
      <c r="K3355" s="79"/>
      <c r="L3355" s="79"/>
    </row>
    <row r="3356" spans="2:12">
      <c r="B3356" s="79"/>
      <c r="C3356" s="79"/>
      <c r="D3356" s="79"/>
      <c r="E3356" s="79"/>
      <c r="F3356" s="79"/>
      <c r="G3356" s="79"/>
      <c r="H3356" s="79"/>
      <c r="I3356" s="79"/>
      <c r="J3356" s="79"/>
      <c r="K3356" s="79"/>
      <c r="L3356" s="79"/>
    </row>
    <row r="3357" spans="2:12">
      <c r="B3357" s="79"/>
      <c r="C3357" s="79"/>
      <c r="D3357" s="79"/>
      <c r="E3357" s="79"/>
      <c r="F3357" s="79"/>
      <c r="G3357" s="79"/>
      <c r="H3357" s="79"/>
      <c r="I3357" s="79"/>
      <c r="J3357" s="79"/>
      <c r="K3357" s="79"/>
      <c r="L3357" s="79"/>
    </row>
    <row r="3358" spans="2:12">
      <c r="B3358" s="79"/>
      <c r="C3358" s="79"/>
      <c r="D3358" s="79"/>
      <c r="E3358" s="79"/>
      <c r="F3358" s="79"/>
      <c r="G3358" s="79"/>
      <c r="H3358" s="79"/>
      <c r="I3358" s="79"/>
      <c r="J3358" s="79"/>
      <c r="K3358" s="79"/>
      <c r="L3358" s="79"/>
    </row>
    <row r="3359" spans="2:12">
      <c r="B3359" s="79"/>
      <c r="C3359" s="79"/>
      <c r="D3359" s="79"/>
      <c r="E3359" s="79"/>
      <c r="F3359" s="79"/>
      <c r="G3359" s="79"/>
      <c r="H3359" s="79"/>
      <c r="I3359" s="79"/>
      <c r="J3359" s="79"/>
      <c r="K3359" s="79"/>
      <c r="L3359" s="79"/>
    </row>
    <row r="3360" spans="2:12">
      <c r="B3360" s="79"/>
      <c r="C3360" s="79"/>
      <c r="D3360" s="79"/>
      <c r="E3360" s="79"/>
      <c r="F3360" s="79"/>
      <c r="G3360" s="79"/>
      <c r="H3360" s="79"/>
      <c r="I3360" s="79"/>
      <c r="J3360" s="79"/>
      <c r="K3360" s="79"/>
      <c r="L3360" s="79"/>
    </row>
    <row r="3361" spans="2:12">
      <c r="B3361" s="79"/>
      <c r="C3361" s="79"/>
      <c r="D3361" s="79"/>
      <c r="E3361" s="79"/>
      <c r="F3361" s="79"/>
      <c r="G3361" s="79"/>
      <c r="H3361" s="79"/>
      <c r="I3361" s="79"/>
      <c r="J3361" s="79"/>
      <c r="K3361" s="79"/>
      <c r="L3361" s="79"/>
    </row>
    <row r="3362" spans="2:12">
      <c r="B3362" s="79"/>
      <c r="C3362" s="79"/>
      <c r="D3362" s="79"/>
      <c r="E3362" s="79"/>
      <c r="F3362" s="79"/>
      <c r="G3362" s="79"/>
      <c r="H3362" s="79"/>
      <c r="I3362" s="79"/>
      <c r="J3362" s="79"/>
      <c r="K3362" s="79"/>
      <c r="L3362" s="79"/>
    </row>
    <row r="3363" spans="2:12">
      <c r="B3363" s="79"/>
      <c r="C3363" s="79"/>
      <c r="D3363" s="79"/>
      <c r="E3363" s="79"/>
      <c r="F3363" s="79"/>
      <c r="G3363" s="79"/>
      <c r="H3363" s="79"/>
      <c r="I3363" s="79"/>
      <c r="J3363" s="79"/>
      <c r="K3363" s="79"/>
      <c r="L3363" s="79"/>
    </row>
    <row r="3364" spans="2:12">
      <c r="B3364" s="79"/>
      <c r="C3364" s="79"/>
      <c r="D3364" s="79"/>
      <c r="E3364" s="79"/>
      <c r="F3364" s="79"/>
      <c r="G3364" s="79"/>
      <c r="H3364" s="79"/>
      <c r="I3364" s="79"/>
      <c r="J3364" s="79"/>
      <c r="K3364" s="79"/>
      <c r="L3364" s="79"/>
    </row>
    <row r="3365" spans="2:12">
      <c r="B3365" s="79"/>
      <c r="C3365" s="79"/>
      <c r="D3365" s="79"/>
      <c r="E3365" s="79"/>
      <c r="F3365" s="79"/>
      <c r="G3365" s="79"/>
      <c r="H3365" s="79"/>
      <c r="I3365" s="79"/>
      <c r="J3365" s="79"/>
      <c r="K3365" s="79"/>
      <c r="L3365" s="79"/>
    </row>
    <row r="3366" spans="2:12">
      <c r="B3366" s="79"/>
      <c r="C3366" s="79"/>
      <c r="D3366" s="79"/>
      <c r="E3366" s="79"/>
      <c r="F3366" s="79"/>
      <c r="G3366" s="79"/>
      <c r="H3366" s="79"/>
      <c r="I3366" s="79"/>
      <c r="J3366" s="79"/>
      <c r="K3366" s="79"/>
      <c r="L3366" s="79"/>
    </row>
    <row r="3367" spans="2:12">
      <c r="B3367" s="79"/>
      <c r="C3367" s="79"/>
      <c r="D3367" s="79"/>
      <c r="E3367" s="79"/>
      <c r="F3367" s="79"/>
      <c r="G3367" s="79"/>
      <c r="H3367" s="79"/>
      <c r="I3367" s="79"/>
      <c r="J3367" s="79"/>
      <c r="K3367" s="79"/>
      <c r="L3367" s="79"/>
    </row>
    <row r="3368" spans="2:12">
      <c r="B3368" s="79"/>
      <c r="C3368" s="79"/>
      <c r="D3368" s="79"/>
      <c r="E3368" s="79"/>
      <c r="F3368" s="79"/>
      <c r="G3368" s="79"/>
      <c r="H3368" s="79"/>
      <c r="I3368" s="79"/>
      <c r="J3368" s="79"/>
      <c r="K3368" s="79"/>
      <c r="L3368" s="79"/>
    </row>
    <row r="3369" spans="2:12">
      <c r="B3369" s="79"/>
      <c r="C3369" s="79"/>
      <c r="D3369" s="79"/>
      <c r="E3369" s="79"/>
      <c r="F3369" s="79"/>
      <c r="G3369" s="79"/>
      <c r="H3369" s="79"/>
      <c r="I3369" s="79"/>
      <c r="J3369" s="79"/>
      <c r="K3369" s="79"/>
      <c r="L3369" s="79"/>
    </row>
    <row r="3370" spans="2:12">
      <c r="B3370" s="79"/>
      <c r="C3370" s="79"/>
      <c r="D3370" s="79"/>
      <c r="E3370" s="79"/>
      <c r="F3370" s="79"/>
      <c r="G3370" s="79"/>
      <c r="H3370" s="79"/>
      <c r="I3370" s="79"/>
      <c r="J3370" s="79"/>
      <c r="K3370" s="79"/>
      <c r="L3370" s="79"/>
    </row>
    <row r="3371" spans="2:12">
      <c r="B3371" s="79"/>
      <c r="C3371" s="79"/>
      <c r="D3371" s="79"/>
      <c r="E3371" s="79"/>
      <c r="F3371" s="79"/>
      <c r="G3371" s="79"/>
      <c r="H3371" s="79"/>
      <c r="I3371" s="79"/>
      <c r="J3371" s="79"/>
      <c r="K3371" s="79"/>
      <c r="L3371" s="79"/>
    </row>
    <row r="3372" spans="2:12">
      <c r="B3372" s="79"/>
      <c r="C3372" s="79"/>
      <c r="D3372" s="79"/>
      <c r="E3372" s="79"/>
      <c r="F3372" s="79"/>
      <c r="G3372" s="79"/>
      <c r="H3372" s="79"/>
      <c r="I3372" s="79"/>
      <c r="J3372" s="79"/>
      <c r="K3372" s="79"/>
      <c r="L3372" s="79"/>
    </row>
    <row r="3373" spans="2:12">
      <c r="B3373" s="79"/>
      <c r="C3373" s="79"/>
      <c r="D3373" s="79"/>
      <c r="E3373" s="79"/>
      <c r="F3373" s="79"/>
      <c r="G3373" s="79"/>
      <c r="H3373" s="79"/>
      <c r="I3373" s="79"/>
      <c r="J3373" s="79"/>
      <c r="K3373" s="79"/>
      <c r="L3373" s="79"/>
    </row>
    <row r="3374" spans="2:12">
      <c r="B3374" s="79"/>
      <c r="C3374" s="79"/>
      <c r="D3374" s="79"/>
      <c r="E3374" s="79"/>
      <c r="F3374" s="79"/>
      <c r="G3374" s="79"/>
      <c r="H3374" s="79"/>
      <c r="I3374" s="79"/>
      <c r="J3374" s="79"/>
      <c r="K3374" s="79"/>
      <c r="L3374" s="79"/>
    </row>
    <row r="3375" spans="2:12">
      <c r="B3375" s="79"/>
      <c r="C3375" s="79"/>
      <c r="D3375" s="79"/>
      <c r="E3375" s="79"/>
      <c r="F3375" s="79"/>
      <c r="G3375" s="79"/>
      <c r="H3375" s="79"/>
      <c r="I3375" s="79"/>
      <c r="J3375" s="79"/>
      <c r="K3375" s="79"/>
      <c r="L3375" s="79"/>
    </row>
    <row r="3376" spans="2:12">
      <c r="B3376" s="79"/>
      <c r="C3376" s="79"/>
      <c r="D3376" s="79"/>
      <c r="E3376" s="79"/>
      <c r="F3376" s="79"/>
      <c r="G3376" s="79"/>
      <c r="H3376" s="79"/>
      <c r="I3376" s="79"/>
      <c r="J3376" s="79"/>
      <c r="K3376" s="79"/>
      <c r="L3376" s="79"/>
    </row>
    <row r="3377" spans="2:12">
      <c r="B3377" s="79"/>
      <c r="C3377" s="79"/>
      <c r="D3377" s="79"/>
      <c r="E3377" s="79"/>
      <c r="F3377" s="79"/>
      <c r="G3377" s="79"/>
      <c r="H3377" s="79"/>
      <c r="I3377" s="79"/>
      <c r="J3377" s="79"/>
      <c r="K3377" s="79"/>
      <c r="L3377" s="79"/>
    </row>
    <row r="3378" spans="2:12">
      <c r="B3378" s="79"/>
      <c r="C3378" s="79"/>
      <c r="D3378" s="79"/>
      <c r="E3378" s="79"/>
      <c r="F3378" s="79"/>
      <c r="G3378" s="79"/>
      <c r="H3378" s="79"/>
      <c r="I3378" s="79"/>
      <c r="J3378" s="79"/>
      <c r="K3378" s="79"/>
      <c r="L3378" s="79"/>
    </row>
    <row r="3379" spans="2:12">
      <c r="B3379" s="79"/>
      <c r="C3379" s="79"/>
      <c r="D3379" s="79"/>
      <c r="E3379" s="79"/>
      <c r="F3379" s="79"/>
      <c r="G3379" s="79"/>
      <c r="H3379" s="79"/>
      <c r="I3379" s="79"/>
      <c r="J3379" s="79"/>
      <c r="K3379" s="79"/>
      <c r="L3379" s="79"/>
    </row>
    <row r="3380" spans="2:12">
      <c r="B3380" s="79"/>
      <c r="C3380" s="79"/>
      <c r="D3380" s="79"/>
      <c r="E3380" s="79"/>
      <c r="F3380" s="79"/>
      <c r="G3380" s="79"/>
      <c r="H3380" s="79"/>
      <c r="I3380" s="79"/>
      <c r="J3380" s="79"/>
      <c r="K3380" s="79"/>
      <c r="L3380" s="79"/>
    </row>
    <row r="3381" spans="2:12">
      <c r="B3381" s="79"/>
      <c r="C3381" s="79"/>
      <c r="D3381" s="79"/>
      <c r="E3381" s="79"/>
      <c r="F3381" s="79"/>
      <c r="G3381" s="79"/>
      <c r="H3381" s="79"/>
      <c r="I3381" s="79"/>
      <c r="J3381" s="79"/>
      <c r="K3381" s="79"/>
      <c r="L3381" s="79"/>
    </row>
    <row r="3382" spans="2:12">
      <c r="B3382" s="79"/>
      <c r="C3382" s="79"/>
      <c r="D3382" s="79"/>
      <c r="E3382" s="79"/>
      <c r="F3382" s="79"/>
      <c r="G3382" s="79"/>
      <c r="H3382" s="79"/>
      <c r="I3382" s="79"/>
      <c r="J3382" s="79"/>
      <c r="K3382" s="79"/>
      <c r="L3382" s="79"/>
    </row>
    <row r="3383" spans="2:12">
      <c r="B3383" s="79"/>
      <c r="C3383" s="79"/>
      <c r="D3383" s="79"/>
      <c r="E3383" s="79"/>
      <c r="F3383" s="79"/>
      <c r="G3383" s="79"/>
      <c r="H3383" s="79"/>
      <c r="I3383" s="79"/>
      <c r="J3383" s="79"/>
      <c r="K3383" s="79"/>
      <c r="L3383" s="79"/>
    </row>
    <row r="3384" spans="2:12">
      <c r="B3384" s="79"/>
      <c r="C3384" s="79"/>
      <c r="D3384" s="79"/>
      <c r="E3384" s="79"/>
      <c r="F3384" s="79"/>
      <c r="G3384" s="79"/>
      <c r="H3384" s="79"/>
      <c r="I3384" s="79"/>
      <c r="J3384" s="79"/>
      <c r="K3384" s="79"/>
      <c r="L3384" s="79"/>
    </row>
    <row r="3385" spans="2:12">
      <c r="B3385" s="79"/>
      <c r="C3385" s="79"/>
      <c r="D3385" s="79"/>
      <c r="E3385" s="79"/>
      <c r="F3385" s="79"/>
      <c r="G3385" s="79"/>
      <c r="H3385" s="79"/>
      <c r="I3385" s="79"/>
      <c r="J3385" s="79"/>
      <c r="K3385" s="79"/>
      <c r="L3385" s="79"/>
    </row>
    <row r="3386" spans="2:12">
      <c r="B3386" s="79"/>
      <c r="C3386" s="79"/>
      <c r="D3386" s="79"/>
      <c r="E3386" s="79"/>
      <c r="F3386" s="79"/>
      <c r="G3386" s="79"/>
      <c r="H3386" s="79"/>
      <c r="I3386" s="79"/>
      <c r="J3386" s="79"/>
      <c r="K3386" s="79"/>
      <c r="L3386" s="79"/>
    </row>
    <row r="3387" spans="2:12">
      <c r="B3387" s="79"/>
      <c r="C3387" s="79"/>
      <c r="D3387" s="79"/>
      <c r="E3387" s="79"/>
      <c r="F3387" s="79"/>
      <c r="G3387" s="79"/>
      <c r="H3387" s="79"/>
      <c r="I3387" s="79"/>
      <c r="J3387" s="79"/>
      <c r="K3387" s="79"/>
      <c r="L3387" s="79"/>
    </row>
    <row r="3388" spans="2:12">
      <c r="B3388" s="79"/>
      <c r="C3388" s="79"/>
      <c r="D3388" s="79"/>
      <c r="E3388" s="79"/>
      <c r="F3388" s="79"/>
      <c r="G3388" s="79"/>
      <c r="H3388" s="79"/>
      <c r="I3388" s="79"/>
      <c r="J3388" s="79"/>
      <c r="K3388" s="79"/>
      <c r="L3388" s="79"/>
    </row>
  </sheetData>
  <pageMargins left="0.7" right="0.7" top="0.75" bottom="0.75" header="0.3" footer="0.3"/>
  <pageSetup paperSize="9" orientation="portrait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P37" sqref="P37"/>
    </sheetView>
  </sheetViews>
  <sheetFormatPr baseColWidth="10" defaultColWidth="8.83203125" defaultRowHeight="12" x14ac:dyDescent="0"/>
  <cols>
    <col min="1" max="1" width="14" style="59" bestFit="1" customWidth="1"/>
    <col min="2" max="2" width="11.6640625" style="59" bestFit="1" customWidth="1"/>
    <col min="3" max="3" width="11.5" style="59" bestFit="1" customWidth="1"/>
    <col min="4" max="4" width="8.1640625" style="59" bestFit="1" customWidth="1"/>
    <col min="5" max="5" width="8.5" style="59" bestFit="1" customWidth="1"/>
    <col min="6" max="6" width="14.83203125" style="59" bestFit="1" customWidth="1"/>
    <col min="7" max="7" width="16.6640625" style="59" bestFit="1" customWidth="1"/>
    <col min="8" max="16384" width="8.83203125" style="59"/>
  </cols>
  <sheetData>
    <row r="1" spans="1:7" ht="36">
      <c r="A1" s="60" t="s">
        <v>2071</v>
      </c>
      <c r="B1" s="60" t="s">
        <v>7</v>
      </c>
      <c r="C1" s="60" t="s">
        <v>2072</v>
      </c>
      <c r="D1" s="62" t="s">
        <v>2073</v>
      </c>
      <c r="E1" s="62" t="s">
        <v>2074</v>
      </c>
      <c r="F1" s="60" t="s">
        <v>2075</v>
      </c>
      <c r="G1" s="60" t="s">
        <v>15</v>
      </c>
    </row>
    <row r="2" spans="1:7">
      <c r="A2" s="61">
        <v>43343</v>
      </c>
      <c r="B2" s="61">
        <v>43343</v>
      </c>
      <c r="C2" s="61">
        <v>43524</v>
      </c>
      <c r="D2" s="66">
        <v>-10.74</v>
      </c>
      <c r="E2" s="59" t="s">
        <v>1826</v>
      </c>
      <c r="F2" s="59" t="s">
        <v>1828</v>
      </c>
      <c r="G2" s="59" t="s">
        <v>2076</v>
      </c>
    </row>
    <row r="3" spans="1:7">
      <c r="A3" s="61">
        <v>43373</v>
      </c>
      <c r="B3" s="61">
        <v>43373</v>
      </c>
      <c r="C3" s="61">
        <v>43554</v>
      </c>
      <c r="D3" s="66">
        <v>-3.69</v>
      </c>
      <c r="E3" s="59" t="s">
        <v>1826</v>
      </c>
      <c r="F3" s="59" t="s">
        <v>1828</v>
      </c>
      <c r="G3" s="59" t="s">
        <v>2076</v>
      </c>
    </row>
    <row r="4" spans="1:7">
      <c r="A4" s="61">
        <v>43404</v>
      </c>
      <c r="B4" s="61">
        <v>43404</v>
      </c>
      <c r="C4" s="61">
        <v>43585</v>
      </c>
      <c r="D4" s="66">
        <v>-9.4</v>
      </c>
      <c r="E4" s="59" t="s">
        <v>1826</v>
      </c>
      <c r="F4" s="59" t="s">
        <v>1828</v>
      </c>
      <c r="G4" s="59" t="s">
        <v>2076</v>
      </c>
    </row>
    <row r="5" spans="1:7">
      <c r="A5" s="61">
        <v>43434</v>
      </c>
      <c r="B5" s="61">
        <v>43434</v>
      </c>
      <c r="C5" s="61">
        <v>43615</v>
      </c>
      <c r="D5" s="66">
        <v>-4.01</v>
      </c>
      <c r="E5" s="59" t="s">
        <v>1826</v>
      </c>
      <c r="F5" s="59" t="s">
        <v>1828</v>
      </c>
      <c r="G5" s="59" t="s">
        <v>2076</v>
      </c>
    </row>
    <row r="6" spans="1:7">
      <c r="A6" s="61">
        <v>43465</v>
      </c>
      <c r="B6" s="61">
        <v>43465</v>
      </c>
      <c r="C6" s="61">
        <v>43646</v>
      </c>
      <c r="D6" s="66">
        <v>-25.8</v>
      </c>
      <c r="E6" s="59" t="s">
        <v>1826</v>
      </c>
      <c r="F6" s="59" t="s">
        <v>1828</v>
      </c>
      <c r="G6" s="59" t="s">
        <v>2076</v>
      </c>
    </row>
    <row r="7" spans="1:7">
      <c r="A7" s="61">
        <v>43496</v>
      </c>
      <c r="B7" s="61">
        <v>43496</v>
      </c>
      <c r="C7" s="61">
        <v>43677</v>
      </c>
      <c r="D7" s="66">
        <v>-1.34</v>
      </c>
      <c r="E7" s="59" t="s">
        <v>1826</v>
      </c>
      <c r="F7" s="59" t="s">
        <v>1828</v>
      </c>
      <c r="G7" s="59" t="s">
        <v>2076</v>
      </c>
    </row>
    <row r="8" spans="1:7">
      <c r="D8" s="212">
        <v>-54.980000000000004</v>
      </c>
      <c r="E8" s="212" t="s">
        <v>1826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H85"/>
  <sheetViews>
    <sheetView topLeftCell="B25" workbookViewId="0">
      <selection activeCell="G50" sqref="G50"/>
    </sheetView>
  </sheetViews>
  <sheetFormatPr baseColWidth="10" defaultColWidth="8.83203125" defaultRowHeight="12" x14ac:dyDescent="0"/>
  <cols>
    <col min="1" max="1" width="10" style="4" hidden="1" customWidth="1"/>
    <col min="2" max="2" width="5.5" style="4" customWidth="1"/>
    <col min="3" max="3" width="3.83203125" style="6" customWidth="1"/>
    <col min="4" max="4" width="34.6640625" style="6" customWidth="1"/>
    <col min="5" max="5" width="17.1640625" style="6" customWidth="1"/>
    <col min="6" max="6" width="12.5" style="11" customWidth="1"/>
    <col min="7" max="7" width="11" customWidth="1"/>
    <col min="8" max="8" width="9.83203125" customWidth="1"/>
  </cols>
  <sheetData>
    <row r="1" spans="1:8" ht="14">
      <c r="B1" s="5" t="s">
        <v>24</v>
      </c>
    </row>
    <row r="2" spans="1:8" ht="14">
      <c r="B2" s="5" t="s">
        <v>68</v>
      </c>
    </row>
    <row r="3" spans="1:8" ht="14">
      <c r="B3" s="5" t="s">
        <v>69</v>
      </c>
    </row>
    <row r="4" spans="1:8" ht="14">
      <c r="B4" s="5" t="s">
        <v>173</v>
      </c>
    </row>
    <row r="5" spans="1:8" s="1" customFormat="1" ht="14">
      <c r="B5" s="13" t="s">
        <v>1549</v>
      </c>
      <c r="C5" s="6"/>
      <c r="D5" s="6"/>
      <c r="E5" s="6"/>
      <c r="F5" s="11"/>
    </row>
    <row r="6" spans="1:8" s="1" customFormat="1" ht="14">
      <c r="B6" s="13" t="s">
        <v>1550</v>
      </c>
      <c r="C6" s="6"/>
      <c r="D6" s="6"/>
      <c r="E6" s="6"/>
      <c r="F6" s="11"/>
    </row>
    <row r="7" spans="1:8" ht="14">
      <c r="C7" s="7"/>
      <c r="D7" s="7"/>
      <c r="E7" s="7"/>
      <c r="F7" s="12"/>
    </row>
    <row r="8" spans="1:8" ht="14">
      <c r="A8" s="8" t="s">
        <v>25</v>
      </c>
      <c r="B8" s="5" t="s">
        <v>26</v>
      </c>
      <c r="F8" s="50"/>
    </row>
    <row r="9" spans="1:8">
      <c r="A9" s="4">
        <v>500001</v>
      </c>
      <c r="C9" s="6" t="s">
        <v>27</v>
      </c>
      <c r="F9" s="27">
        <v>126.64</v>
      </c>
      <c r="G9" s="23"/>
    </row>
    <row r="10" spans="1:8">
      <c r="A10" s="4">
        <v>540001</v>
      </c>
      <c r="C10" s="6" t="s">
        <v>28</v>
      </c>
      <c r="F10" s="27">
        <v>-30.21</v>
      </c>
      <c r="G10" s="23"/>
    </row>
    <row r="11" spans="1:8">
      <c r="A11" s="4">
        <v>550001</v>
      </c>
      <c r="C11" s="6" t="s">
        <v>29</v>
      </c>
      <c r="F11" s="69">
        <v>-9.27</v>
      </c>
      <c r="G11" s="23"/>
    </row>
    <row r="12" spans="1:8">
      <c r="D12" s="6" t="s">
        <v>30</v>
      </c>
      <c r="F12" s="27">
        <v>87.160000000000011</v>
      </c>
      <c r="G12" s="23"/>
    </row>
    <row r="13" spans="1:8">
      <c r="F13" s="27"/>
    </row>
    <row r="14" spans="1:8" s="23" customFormat="1">
      <c r="A14" s="63">
        <v>570001</v>
      </c>
      <c r="B14" s="63"/>
      <c r="C14" s="56" t="s">
        <v>80</v>
      </c>
      <c r="D14" s="56"/>
      <c r="E14" s="56"/>
      <c r="F14" s="51">
        <v>-23.46999999999997</v>
      </c>
      <c r="H14" s="76">
        <v>0.19996591974098976</v>
      </c>
    </row>
    <row r="15" spans="1:8">
      <c r="C15" s="6" t="s">
        <v>67</v>
      </c>
      <c r="F15" s="69">
        <v>57.409999999999968</v>
      </c>
      <c r="G15" s="23"/>
      <c r="H15" s="75"/>
    </row>
    <row r="16" spans="1:8">
      <c r="D16" s="6" t="s">
        <v>31</v>
      </c>
      <c r="F16" s="51">
        <v>121.10000000000001</v>
      </c>
      <c r="G16" s="23"/>
      <c r="H16" s="75"/>
    </row>
    <row r="17" spans="1:8">
      <c r="B17" s="63"/>
      <c r="C17" s="56"/>
      <c r="D17" s="56"/>
      <c r="E17" s="56"/>
      <c r="F17" s="27"/>
      <c r="G17" s="23"/>
      <c r="H17" s="75"/>
    </row>
    <row r="18" spans="1:8" s="23" customFormat="1">
      <c r="A18" s="99">
        <v>686001</v>
      </c>
      <c r="C18" s="56" t="s">
        <v>79</v>
      </c>
      <c r="D18" s="56"/>
      <c r="E18" s="56"/>
      <c r="F18" s="27">
        <v>-19.940000000000001</v>
      </c>
      <c r="G18" s="53"/>
      <c r="H18" s="76">
        <v>0.16989009116469286</v>
      </c>
    </row>
    <row r="19" spans="1:8" s="23" customFormat="1">
      <c r="A19" s="63"/>
      <c r="B19" s="63"/>
      <c r="C19" s="56" t="s">
        <v>1585</v>
      </c>
      <c r="D19" s="56"/>
      <c r="E19" s="56"/>
      <c r="F19" s="27">
        <v>0.59</v>
      </c>
      <c r="H19" s="76">
        <v>5.0730868443680133E-2</v>
      </c>
    </row>
    <row r="20" spans="1:8" s="23" customFormat="1">
      <c r="A20" s="63"/>
      <c r="B20" s="63"/>
      <c r="C20" s="56" t="s">
        <v>1584</v>
      </c>
      <c r="D20" s="56"/>
      <c r="E20" s="56"/>
      <c r="F20" s="27">
        <v>0</v>
      </c>
      <c r="H20" s="75"/>
    </row>
    <row r="21" spans="1:8">
      <c r="A21" s="4">
        <v>686005</v>
      </c>
      <c r="C21" s="6" t="s">
        <v>155</v>
      </c>
      <c r="F21" s="27">
        <v>-1.75</v>
      </c>
      <c r="G21" s="23"/>
      <c r="H21" s="75"/>
    </row>
    <row r="22" spans="1:8" s="23" customFormat="1">
      <c r="A22" s="63">
        <v>687001</v>
      </c>
      <c r="B22" s="63"/>
      <c r="C22" s="56" t="s">
        <v>32</v>
      </c>
      <c r="D22" s="56"/>
      <c r="E22" s="56"/>
      <c r="F22" s="27">
        <v>0</v>
      </c>
      <c r="H22" s="75"/>
    </row>
    <row r="23" spans="1:8" s="23" customFormat="1">
      <c r="A23" s="63"/>
      <c r="B23" s="63"/>
      <c r="C23" s="56" t="s">
        <v>82</v>
      </c>
      <c r="D23" s="56"/>
      <c r="E23" s="56"/>
      <c r="F23" s="27">
        <v>0</v>
      </c>
      <c r="H23" s="75"/>
    </row>
    <row r="24" spans="1:8">
      <c r="A24" s="4">
        <v>688001</v>
      </c>
      <c r="C24" s="6" t="s">
        <v>33</v>
      </c>
      <c r="F24" s="27">
        <v>0</v>
      </c>
      <c r="H24" s="75"/>
    </row>
    <row r="25" spans="1:8">
      <c r="D25" s="6" t="s">
        <v>34</v>
      </c>
      <c r="F25" s="52">
        <v>100.00000000000001</v>
      </c>
      <c r="H25" s="75"/>
    </row>
    <row r="26" spans="1:8">
      <c r="F26" s="27"/>
      <c r="H26" s="75"/>
    </row>
    <row r="27" spans="1:8" ht="14">
      <c r="B27" s="5" t="s">
        <v>35</v>
      </c>
      <c r="F27" s="27"/>
      <c r="H27" s="75"/>
    </row>
    <row r="28" spans="1:8">
      <c r="A28" s="4">
        <v>500002</v>
      </c>
      <c r="C28" s="6" t="s">
        <v>36</v>
      </c>
      <c r="F28" s="27">
        <v>3196.56</v>
      </c>
      <c r="G28" s="23"/>
      <c r="H28" s="75"/>
    </row>
    <row r="29" spans="1:8">
      <c r="C29" s="6" t="s">
        <v>107</v>
      </c>
      <c r="F29" s="27">
        <v>6.8799999999999946</v>
      </c>
      <c r="G29" s="23"/>
      <c r="H29" s="75"/>
    </row>
    <row r="30" spans="1:8">
      <c r="A30" s="4">
        <v>686002</v>
      </c>
      <c r="C30" s="56" t="s">
        <v>78</v>
      </c>
      <c r="D30" s="56"/>
      <c r="E30" s="56"/>
      <c r="F30" s="27">
        <v>-478.78800000000001</v>
      </c>
      <c r="G30" s="23"/>
      <c r="H30" s="77">
        <v>0.14978226593588106</v>
      </c>
    </row>
    <row r="31" spans="1:8">
      <c r="A31" s="63"/>
      <c r="B31" s="63"/>
      <c r="C31" s="56" t="s">
        <v>108</v>
      </c>
      <c r="D31" s="56"/>
      <c r="E31" s="56"/>
      <c r="F31" s="27">
        <v>-1.0319999999999991</v>
      </c>
      <c r="G31" s="23"/>
      <c r="H31" s="77">
        <v>0.15</v>
      </c>
    </row>
    <row r="32" spans="1:8">
      <c r="A32" s="63"/>
      <c r="B32" s="63"/>
      <c r="C32" s="56" t="s">
        <v>1686</v>
      </c>
      <c r="D32" s="56"/>
      <c r="E32" s="56"/>
      <c r="F32" s="27">
        <v>-2.96</v>
      </c>
      <c r="G32" s="23"/>
      <c r="H32" s="77">
        <v>5.0025350684468478E-2</v>
      </c>
    </row>
    <row r="33" spans="1:8">
      <c r="A33" s="63"/>
      <c r="B33" s="63"/>
      <c r="C33" s="56" t="s">
        <v>1685</v>
      </c>
      <c r="D33" s="56"/>
      <c r="E33" s="56"/>
      <c r="F33" s="27">
        <v>-0.94</v>
      </c>
      <c r="G33" s="23"/>
      <c r="H33" s="77">
        <v>4.9999999999999996E-2</v>
      </c>
    </row>
    <row r="34" spans="1:8">
      <c r="A34" s="63">
        <v>688002</v>
      </c>
      <c r="B34" s="63"/>
      <c r="C34" s="56" t="s">
        <v>41</v>
      </c>
      <c r="D34" s="56"/>
      <c r="E34" s="56"/>
      <c r="F34" s="27">
        <v>-28.28</v>
      </c>
      <c r="G34" s="49"/>
      <c r="H34" s="75"/>
    </row>
    <row r="35" spans="1:8">
      <c r="A35" s="63"/>
      <c r="B35" s="63"/>
      <c r="C35" s="56"/>
      <c r="D35" s="56"/>
      <c r="E35" s="56"/>
      <c r="F35" s="27"/>
      <c r="G35" s="49"/>
      <c r="H35" s="75"/>
    </row>
    <row r="36" spans="1:8">
      <c r="A36" s="63"/>
      <c r="B36" s="63"/>
      <c r="C36" s="56"/>
      <c r="D36" s="56" t="s">
        <v>37</v>
      </c>
      <c r="E36" s="56"/>
      <c r="F36" s="52">
        <v>2691.4399999999996</v>
      </c>
      <c r="G36" s="23"/>
      <c r="H36" s="78"/>
    </row>
    <row r="37" spans="1:8">
      <c r="F37" s="51"/>
      <c r="G37" s="23"/>
      <c r="H37" s="78"/>
    </row>
    <row r="38" spans="1:8" ht="14">
      <c r="B38" s="5" t="s">
        <v>38</v>
      </c>
      <c r="F38" s="27"/>
      <c r="H38" s="78"/>
    </row>
    <row r="39" spans="1:8">
      <c r="C39" s="6" t="s">
        <v>39</v>
      </c>
      <c r="G39" s="23"/>
      <c r="H39" s="78"/>
    </row>
    <row r="40" spans="1:8">
      <c r="D40" s="6" t="s">
        <v>109</v>
      </c>
      <c r="F40" s="27">
        <v>612.21</v>
      </c>
      <c r="G40" s="23"/>
      <c r="H40" s="78"/>
    </row>
    <row r="41" spans="1:8">
      <c r="D41" s="56" t="s">
        <v>108</v>
      </c>
      <c r="E41" s="56"/>
      <c r="F41" s="27">
        <v>-91.84</v>
      </c>
      <c r="G41" s="23"/>
      <c r="H41" s="77">
        <v>0.15001388412472844</v>
      </c>
    </row>
    <row r="42" spans="1:8">
      <c r="D42" s="6" t="s">
        <v>42</v>
      </c>
      <c r="F42" s="52">
        <v>520.37</v>
      </c>
      <c r="H42" s="78"/>
    </row>
    <row r="43" spans="1:8">
      <c r="F43" s="27"/>
      <c r="H43" s="78"/>
    </row>
    <row r="44" spans="1:8">
      <c r="C44" s="6" t="s">
        <v>43</v>
      </c>
      <c r="F44" s="27"/>
      <c r="H44" s="78"/>
    </row>
    <row r="45" spans="1:8" s="23" customFormat="1">
      <c r="A45" s="63"/>
      <c r="B45" s="63"/>
      <c r="C45" s="56"/>
      <c r="D45" s="6" t="s">
        <v>105</v>
      </c>
      <c r="E45" s="56"/>
      <c r="F45" s="27">
        <v>0</v>
      </c>
      <c r="H45" s="75"/>
    </row>
    <row r="46" spans="1:8" s="23" customFormat="1">
      <c r="A46" s="63"/>
      <c r="B46" s="63"/>
      <c r="C46" s="56"/>
      <c r="D46" s="6" t="s">
        <v>1392</v>
      </c>
      <c r="E46" s="56"/>
      <c r="F46" s="27">
        <v>0</v>
      </c>
      <c r="H46" s="75"/>
    </row>
    <row r="47" spans="1:8">
      <c r="A47" s="4">
        <v>503501</v>
      </c>
      <c r="D47" s="56" t="s">
        <v>1679</v>
      </c>
      <c r="F47" s="27">
        <v>247</v>
      </c>
      <c r="G47" s="23"/>
      <c r="H47" s="74"/>
    </row>
    <row r="48" spans="1:8">
      <c r="A48" s="4">
        <v>610101</v>
      </c>
      <c r="D48" s="6" t="s">
        <v>41</v>
      </c>
      <c r="F48" s="27">
        <v>0</v>
      </c>
    </row>
    <row r="49" spans="1:8" ht="14">
      <c r="B49" s="5"/>
      <c r="D49" s="6" t="s">
        <v>44</v>
      </c>
      <c r="F49" s="52">
        <v>247</v>
      </c>
      <c r="H49" s="15"/>
    </row>
    <row r="50" spans="1:8" ht="14">
      <c r="B50" s="5"/>
      <c r="F50" s="51"/>
      <c r="H50" s="15"/>
    </row>
    <row r="51" spans="1:8" ht="14">
      <c r="B51" s="5" t="s">
        <v>45</v>
      </c>
      <c r="F51" s="51"/>
    </row>
    <row r="52" spans="1:8" ht="14">
      <c r="A52" s="4">
        <v>500003</v>
      </c>
      <c r="B52" s="5"/>
      <c r="C52" s="6" t="s">
        <v>40</v>
      </c>
      <c r="F52" s="27">
        <v>0</v>
      </c>
    </row>
    <row r="53" spans="1:8" ht="14">
      <c r="A53" s="4">
        <v>610003</v>
      </c>
      <c r="B53" s="5"/>
      <c r="C53" s="6" t="s">
        <v>41</v>
      </c>
      <c r="F53" s="25">
        <v>0</v>
      </c>
    </row>
    <row r="54" spans="1:8" ht="14">
      <c r="B54" s="5"/>
      <c r="D54" s="6" t="s">
        <v>46</v>
      </c>
      <c r="F54" s="28">
        <v>0</v>
      </c>
    </row>
    <row r="55" spans="1:8" ht="14">
      <c r="B55" s="5"/>
      <c r="F55" s="26"/>
    </row>
    <row r="56" spans="1:8" ht="14">
      <c r="B56" s="5" t="s">
        <v>47</v>
      </c>
      <c r="F56" s="26"/>
    </row>
    <row r="57" spans="1:8" ht="14">
      <c r="A57" s="4">
        <v>640001</v>
      </c>
      <c r="B57" s="5"/>
      <c r="C57" s="6" t="s">
        <v>48</v>
      </c>
      <c r="F57" s="25">
        <v>0</v>
      </c>
      <c r="G57" s="23"/>
    </row>
    <row r="58" spans="1:8" ht="14">
      <c r="B58" s="5"/>
      <c r="C58" s="6" t="s">
        <v>113</v>
      </c>
      <c r="F58" s="25">
        <v>0</v>
      </c>
      <c r="G58" s="23"/>
    </row>
    <row r="59" spans="1:8" ht="14">
      <c r="A59" s="4">
        <v>641001</v>
      </c>
      <c r="B59" s="5"/>
      <c r="C59" s="6" t="s">
        <v>49</v>
      </c>
      <c r="F59" s="25">
        <v>0</v>
      </c>
    </row>
    <row r="60" spans="1:8" ht="14">
      <c r="A60" s="4">
        <v>642001</v>
      </c>
      <c r="B60" s="5"/>
      <c r="C60" s="6" t="s">
        <v>50</v>
      </c>
      <c r="F60" s="25">
        <v>0</v>
      </c>
    </row>
    <row r="61" spans="1:8" ht="14">
      <c r="B61" s="5"/>
      <c r="C61" s="6" t="s">
        <v>81</v>
      </c>
      <c r="F61" s="25">
        <v>0</v>
      </c>
    </row>
    <row r="62" spans="1:8" ht="14">
      <c r="B62" s="5"/>
      <c r="F62" s="25"/>
    </row>
    <row r="63" spans="1:8" ht="14">
      <c r="B63" s="5" t="s">
        <v>51</v>
      </c>
      <c r="F63" s="28">
        <v>3558.8099999999995</v>
      </c>
    </row>
    <row r="64" spans="1:8" ht="14">
      <c r="B64" s="5"/>
      <c r="F64" s="25"/>
    </row>
    <row r="65" spans="1:6" ht="14" hidden="1">
      <c r="A65" s="4">
        <v>900000</v>
      </c>
      <c r="B65" s="5"/>
      <c r="C65" s="9" t="s">
        <v>52</v>
      </c>
      <c r="F65" s="29">
        <v>0</v>
      </c>
    </row>
    <row r="66" spans="1:6" ht="14">
      <c r="A66" s="4">
        <v>999999</v>
      </c>
      <c r="B66" s="5" t="s">
        <v>53</v>
      </c>
      <c r="F66" s="26">
        <v>3558.8099999999995</v>
      </c>
    </row>
    <row r="67" spans="1:6" ht="14">
      <c r="A67" s="4">
        <v>640000</v>
      </c>
      <c r="B67" s="5"/>
      <c r="C67" s="6" t="s">
        <v>56</v>
      </c>
      <c r="F67" s="25">
        <v>0</v>
      </c>
    </row>
    <row r="68" spans="1:6" ht="14">
      <c r="A68" s="4">
        <v>900020</v>
      </c>
      <c r="B68" s="5"/>
      <c r="C68" s="6" t="s">
        <v>57</v>
      </c>
      <c r="F68" s="64">
        <v>-14607.99</v>
      </c>
    </row>
    <row r="69" spans="1:6" ht="14">
      <c r="A69" s="4">
        <v>900030</v>
      </c>
      <c r="B69" s="5"/>
      <c r="C69" s="6" t="s">
        <v>58</v>
      </c>
      <c r="F69" s="64">
        <v>14607.99</v>
      </c>
    </row>
    <row r="70" spans="1:6" ht="14">
      <c r="A70" s="4">
        <v>900040</v>
      </c>
      <c r="B70" s="5"/>
      <c r="C70" s="6" t="s">
        <v>54</v>
      </c>
      <c r="F70" s="25">
        <v>0</v>
      </c>
    </row>
    <row r="71" spans="1:6" ht="15" thickBot="1">
      <c r="B71" s="5" t="s">
        <v>55</v>
      </c>
      <c r="F71" s="30">
        <v>3558.8099999999995</v>
      </c>
    </row>
    <row r="72" spans="1:6" ht="15" thickTop="1">
      <c r="B72" s="5"/>
    </row>
    <row r="73" spans="1:6" ht="39.75" customHeight="1">
      <c r="B73" s="5"/>
    </row>
    <row r="74" spans="1:6">
      <c r="D74" s="10"/>
      <c r="E74" s="10"/>
    </row>
    <row r="75" spans="1:6">
      <c r="B75"/>
      <c r="F75" s="14"/>
    </row>
    <row r="76" spans="1:6">
      <c r="A76"/>
      <c r="B76"/>
      <c r="C76"/>
    </row>
    <row r="77" spans="1:6">
      <c r="A77"/>
      <c r="B77"/>
      <c r="C77"/>
      <c r="F77" s="14"/>
    </row>
    <row r="78" spans="1:6">
      <c r="A78"/>
      <c r="B78"/>
      <c r="C78"/>
      <c r="F78" s="14"/>
    </row>
    <row r="79" spans="1:6">
      <c r="A79"/>
      <c r="B79"/>
      <c r="C79"/>
      <c r="F79" s="14"/>
    </row>
    <row r="80" spans="1:6">
      <c r="A80"/>
      <c r="B80"/>
      <c r="C80"/>
      <c r="F80" s="14"/>
    </row>
    <row r="81" spans="1:7">
      <c r="A81"/>
      <c r="B81"/>
      <c r="C81"/>
      <c r="F81" s="14"/>
    </row>
    <row r="82" spans="1:7">
      <c r="A82"/>
      <c r="B82"/>
      <c r="C82"/>
      <c r="G82" s="15"/>
    </row>
    <row r="83" spans="1:7">
      <c r="A83"/>
      <c r="B83"/>
      <c r="C83"/>
      <c r="E83"/>
      <c r="F83"/>
    </row>
    <row r="84" spans="1:7">
      <c r="A84"/>
      <c r="B84"/>
      <c r="C84"/>
      <c r="E84"/>
      <c r="F84"/>
    </row>
    <row r="85" spans="1:7">
      <c r="A85"/>
      <c r="B85"/>
      <c r="C85"/>
      <c r="D85" s="7"/>
      <c r="E85"/>
      <c r="F85"/>
    </row>
  </sheetData>
  <printOptions horizontalCentered="1"/>
  <pageMargins left="0.7" right="0.7" top="0.75" bottom="0.75" header="0.3" footer="0.3"/>
  <pageSetup scale="70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2:B18"/>
  <sheetViews>
    <sheetView workbookViewId="0"/>
  </sheetViews>
  <sheetFormatPr baseColWidth="10" defaultColWidth="8.83203125" defaultRowHeight="12" x14ac:dyDescent="0"/>
  <cols>
    <col min="1" max="1" width="16.6640625" bestFit="1" customWidth="1"/>
    <col min="2" max="2" width="18.33203125" bestFit="1" customWidth="1"/>
  </cols>
  <sheetData>
    <row r="2" spans="1:2">
      <c r="A2" s="2" t="s">
        <v>3</v>
      </c>
      <c r="B2" s="80" t="s">
        <v>72</v>
      </c>
    </row>
    <row r="3" spans="1:2">
      <c r="A3" s="2" t="s">
        <v>2</v>
      </c>
      <c r="B3" s="80" t="s">
        <v>115</v>
      </c>
    </row>
    <row r="5" spans="1:2">
      <c r="A5" t="s">
        <v>22</v>
      </c>
      <c r="B5" t="s">
        <v>23</v>
      </c>
    </row>
    <row r="6" spans="1:2">
      <c r="A6" t="s">
        <v>88</v>
      </c>
      <c r="B6">
        <v>483.71999999999997</v>
      </c>
    </row>
    <row r="7" spans="1:2">
      <c r="A7" t="s">
        <v>156</v>
      </c>
      <c r="B7">
        <v>91.84</v>
      </c>
    </row>
    <row r="8" spans="1:2">
      <c r="A8" t="s">
        <v>84</v>
      </c>
      <c r="B8">
        <v>30.21</v>
      </c>
    </row>
    <row r="9" spans="1:2">
      <c r="A9" t="s">
        <v>161</v>
      </c>
      <c r="B9">
        <v>28.28</v>
      </c>
    </row>
    <row r="10" spans="1:2">
      <c r="A10" t="s">
        <v>89</v>
      </c>
      <c r="B10">
        <v>19.350000000000001</v>
      </c>
    </row>
    <row r="11" spans="1:2">
      <c r="A11" t="s">
        <v>1501</v>
      </c>
      <c r="B11">
        <v>9.27</v>
      </c>
    </row>
    <row r="12" spans="1:2">
      <c r="A12" t="s">
        <v>86</v>
      </c>
      <c r="B12">
        <v>1.75</v>
      </c>
    </row>
    <row r="13" spans="1:2">
      <c r="A13" t="s">
        <v>85</v>
      </c>
      <c r="B13">
        <v>-33.94</v>
      </c>
    </row>
    <row r="14" spans="1:2">
      <c r="A14" t="s">
        <v>83</v>
      </c>
      <c r="B14">
        <v>-126.64</v>
      </c>
    </row>
    <row r="15" spans="1:2">
      <c r="A15" t="s">
        <v>158</v>
      </c>
      <c r="B15">
        <v>-247</v>
      </c>
    </row>
    <row r="16" spans="1:2">
      <c r="A16" t="s">
        <v>106</v>
      </c>
      <c r="B16">
        <v>-612.21</v>
      </c>
    </row>
    <row r="17" spans="1:2">
      <c r="A17" t="s">
        <v>87</v>
      </c>
      <c r="B17">
        <v>-3203.44</v>
      </c>
    </row>
    <row r="18" spans="1:2">
      <c r="A18" t="s">
        <v>21</v>
      </c>
      <c r="B18">
        <v>-3558.809999999999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U16"/>
  <sheetViews>
    <sheetView workbookViewId="0"/>
  </sheetViews>
  <sheetFormatPr baseColWidth="10" defaultColWidth="8.83203125" defaultRowHeight="12" outlineLevelRow="6" x14ac:dyDescent="0"/>
  <cols>
    <col min="1" max="1" width="10" style="59" bestFit="1" customWidth="1"/>
    <col min="2" max="2" width="15" style="59" bestFit="1" customWidth="1"/>
    <col min="3" max="4" width="7" style="59" bestFit="1" customWidth="1"/>
    <col min="5" max="5" width="12" style="59" bestFit="1" customWidth="1"/>
    <col min="6" max="6" width="19" style="59" bestFit="1" customWidth="1"/>
    <col min="7" max="7" width="17" style="59" bestFit="1" customWidth="1"/>
    <col min="8" max="8" width="11" style="59" bestFit="1" customWidth="1"/>
    <col min="9" max="9" width="14" style="59" bestFit="1" customWidth="1"/>
    <col min="10" max="10" width="10" style="59" bestFit="1" customWidth="1"/>
    <col min="11" max="11" width="13" style="59" bestFit="1" customWidth="1"/>
    <col min="12" max="12" width="11" style="59" bestFit="1" customWidth="1"/>
    <col min="13" max="13" width="5" style="59" bestFit="1" customWidth="1"/>
    <col min="14" max="15" width="17" style="59" bestFit="1" customWidth="1"/>
    <col min="16" max="17" width="22" style="59" bestFit="1" customWidth="1"/>
    <col min="18" max="18" width="25" style="59" bestFit="1" customWidth="1"/>
    <col min="19" max="19" width="10" style="59" bestFit="1" customWidth="1"/>
    <col min="20" max="20" width="17" style="59" bestFit="1" customWidth="1"/>
    <col min="21" max="21" width="23" style="59" bestFit="1" customWidth="1"/>
    <col min="22" max="16384" width="8.83203125" style="59"/>
  </cols>
  <sheetData>
    <row r="1" spans="1:21" ht="48">
      <c r="A1" s="60" t="s">
        <v>0</v>
      </c>
      <c r="B1" s="60" t="s">
        <v>1</v>
      </c>
      <c r="C1" s="62" t="s">
        <v>94</v>
      </c>
      <c r="D1" s="62" t="s">
        <v>2</v>
      </c>
      <c r="E1" s="60" t="s">
        <v>3</v>
      </c>
      <c r="F1" s="60" t="s">
        <v>4</v>
      </c>
      <c r="G1" s="60" t="s">
        <v>5</v>
      </c>
      <c r="H1" s="60" t="s">
        <v>6</v>
      </c>
      <c r="I1" s="60" t="s">
        <v>7</v>
      </c>
      <c r="J1" s="62" t="s">
        <v>170</v>
      </c>
      <c r="K1" s="60" t="s">
        <v>8</v>
      </c>
      <c r="L1" s="60" t="s">
        <v>9</v>
      </c>
      <c r="M1" s="62" t="s">
        <v>10</v>
      </c>
      <c r="N1" s="60" t="s">
        <v>11</v>
      </c>
      <c r="O1" s="60" t="s">
        <v>12</v>
      </c>
      <c r="P1" s="60" t="s">
        <v>13</v>
      </c>
      <c r="Q1" s="60" t="s">
        <v>14</v>
      </c>
      <c r="R1" s="60" t="s">
        <v>15</v>
      </c>
      <c r="S1" s="60" t="s">
        <v>16</v>
      </c>
      <c r="T1" s="60" t="s">
        <v>171</v>
      </c>
      <c r="U1" s="60" t="s">
        <v>99</v>
      </c>
    </row>
    <row r="2" spans="1:21" outlineLevel="6">
      <c r="A2" s="59" t="s">
        <v>17</v>
      </c>
      <c r="B2" s="59" t="s">
        <v>18</v>
      </c>
      <c r="C2" s="59" t="s">
        <v>70</v>
      </c>
      <c r="D2" s="59" t="s">
        <v>71</v>
      </c>
      <c r="E2" s="59" t="s">
        <v>72</v>
      </c>
      <c r="F2" s="59" t="s">
        <v>95</v>
      </c>
      <c r="G2" s="59" t="s">
        <v>1551</v>
      </c>
      <c r="H2" s="59" t="s">
        <v>1552</v>
      </c>
      <c r="I2" s="61">
        <v>43496</v>
      </c>
      <c r="J2" s="59" t="s">
        <v>66</v>
      </c>
      <c r="K2" s="59" t="s">
        <v>1522</v>
      </c>
      <c r="L2" s="66">
        <v>-126.64</v>
      </c>
      <c r="M2" s="59" t="s">
        <v>19</v>
      </c>
      <c r="N2" s="59" t="s">
        <v>83</v>
      </c>
      <c r="O2" s="59" t="s">
        <v>95</v>
      </c>
      <c r="P2" s="61">
        <v>43496</v>
      </c>
      <c r="Q2" s="59" t="s">
        <v>1553</v>
      </c>
      <c r="R2" s="59" t="s">
        <v>95</v>
      </c>
      <c r="S2" s="59" t="s">
        <v>20</v>
      </c>
      <c r="T2" s="59" t="s">
        <v>95</v>
      </c>
      <c r="U2" s="59" t="s">
        <v>27</v>
      </c>
    </row>
    <row r="3" spans="1:21" outlineLevel="6">
      <c r="A3" s="59" t="s">
        <v>17</v>
      </c>
      <c r="B3" s="59" t="s">
        <v>18</v>
      </c>
      <c r="C3" s="59" t="s">
        <v>70</v>
      </c>
      <c r="D3" s="59" t="s">
        <v>71</v>
      </c>
      <c r="E3" s="59" t="s">
        <v>72</v>
      </c>
      <c r="F3" s="59" t="s">
        <v>95</v>
      </c>
      <c r="G3" s="59" t="s">
        <v>1551</v>
      </c>
      <c r="H3" s="59" t="s">
        <v>1439</v>
      </c>
      <c r="I3" s="61">
        <v>43496</v>
      </c>
      <c r="J3" s="59" t="s">
        <v>66</v>
      </c>
      <c r="K3" s="59" t="s">
        <v>1522</v>
      </c>
      <c r="L3" s="66">
        <v>9.27</v>
      </c>
      <c r="M3" s="59" t="s">
        <v>19</v>
      </c>
      <c r="N3" s="59" t="s">
        <v>1501</v>
      </c>
      <c r="O3" s="59" t="s">
        <v>95</v>
      </c>
      <c r="P3" s="61">
        <v>43496</v>
      </c>
      <c r="Q3" s="59" t="s">
        <v>1554</v>
      </c>
      <c r="R3" s="59" t="s">
        <v>95</v>
      </c>
      <c r="S3" s="59" t="s">
        <v>20</v>
      </c>
      <c r="T3" s="59" t="s">
        <v>95</v>
      </c>
      <c r="U3" s="59" t="s">
        <v>29</v>
      </c>
    </row>
    <row r="4" spans="1:21" outlineLevel="6">
      <c r="A4" s="59" t="s">
        <v>17</v>
      </c>
      <c r="B4" s="59" t="s">
        <v>18</v>
      </c>
      <c r="C4" s="59" t="s">
        <v>70</v>
      </c>
      <c r="D4" s="59" t="s">
        <v>71</v>
      </c>
      <c r="E4" s="59" t="s">
        <v>72</v>
      </c>
      <c r="F4" s="59" t="s">
        <v>95</v>
      </c>
      <c r="G4" s="59" t="s">
        <v>1551</v>
      </c>
      <c r="H4" s="59" t="s">
        <v>1434</v>
      </c>
      <c r="I4" s="61">
        <v>43496</v>
      </c>
      <c r="J4" s="59" t="s">
        <v>66</v>
      </c>
      <c r="K4" s="59" t="s">
        <v>1522</v>
      </c>
      <c r="L4" s="66">
        <v>30.21</v>
      </c>
      <c r="M4" s="59" t="s">
        <v>19</v>
      </c>
      <c r="N4" s="59" t="s">
        <v>84</v>
      </c>
      <c r="O4" s="59" t="s">
        <v>95</v>
      </c>
      <c r="P4" s="61">
        <v>43496</v>
      </c>
      <c r="Q4" s="59" t="s">
        <v>1555</v>
      </c>
      <c r="R4" s="59" t="s">
        <v>95</v>
      </c>
      <c r="S4" s="59" t="s">
        <v>20</v>
      </c>
      <c r="T4" s="59" t="s">
        <v>95</v>
      </c>
      <c r="U4" s="59" t="s">
        <v>28</v>
      </c>
    </row>
    <row r="5" spans="1:21" outlineLevel="6">
      <c r="A5" s="59" t="s">
        <v>17</v>
      </c>
      <c r="B5" s="59" t="s">
        <v>18</v>
      </c>
      <c r="C5" s="59" t="s">
        <v>70</v>
      </c>
      <c r="D5" s="59" t="s">
        <v>71</v>
      </c>
      <c r="E5" s="59" t="s">
        <v>72</v>
      </c>
      <c r="F5" s="59" t="s">
        <v>95</v>
      </c>
      <c r="G5" s="59" t="s">
        <v>1551</v>
      </c>
      <c r="H5" s="59" t="s">
        <v>1438</v>
      </c>
      <c r="I5" s="61">
        <v>43496</v>
      </c>
      <c r="J5" s="59" t="s">
        <v>66</v>
      </c>
      <c r="K5" s="59" t="s">
        <v>1522</v>
      </c>
      <c r="L5" s="66">
        <v>23.47</v>
      </c>
      <c r="M5" s="59" t="s">
        <v>19</v>
      </c>
      <c r="N5" s="59" t="s">
        <v>85</v>
      </c>
      <c r="O5" s="59" t="s">
        <v>95</v>
      </c>
      <c r="P5" s="61">
        <v>43496</v>
      </c>
      <c r="Q5" s="59" t="s">
        <v>1556</v>
      </c>
      <c r="R5" s="59" t="s">
        <v>95</v>
      </c>
      <c r="S5" s="59" t="s">
        <v>20</v>
      </c>
      <c r="T5" s="59" t="s">
        <v>95</v>
      </c>
      <c r="U5" s="59" t="s">
        <v>102</v>
      </c>
    </row>
    <row r="6" spans="1:21" outlineLevel="6">
      <c r="A6" s="59" t="s">
        <v>17</v>
      </c>
      <c r="B6" s="59" t="s">
        <v>18</v>
      </c>
      <c r="C6" s="59" t="s">
        <v>70</v>
      </c>
      <c r="D6" s="59" t="s">
        <v>71</v>
      </c>
      <c r="E6" s="59" t="s">
        <v>72</v>
      </c>
      <c r="F6" s="59" t="s">
        <v>95</v>
      </c>
      <c r="G6" s="59" t="s">
        <v>1551</v>
      </c>
      <c r="H6" s="59" t="s">
        <v>1437</v>
      </c>
      <c r="I6" s="61">
        <v>43496</v>
      </c>
      <c r="J6" s="59" t="s">
        <v>66</v>
      </c>
      <c r="K6" s="59" t="s">
        <v>1522</v>
      </c>
      <c r="L6" s="66">
        <v>-57.41</v>
      </c>
      <c r="M6" s="59" t="s">
        <v>19</v>
      </c>
      <c r="N6" s="59" t="s">
        <v>85</v>
      </c>
      <c r="O6" s="59" t="s">
        <v>95</v>
      </c>
      <c r="P6" s="61">
        <v>43496</v>
      </c>
      <c r="Q6" s="59" t="s">
        <v>1557</v>
      </c>
      <c r="R6" s="59" t="s">
        <v>95</v>
      </c>
      <c r="S6" s="59" t="s">
        <v>20</v>
      </c>
      <c r="T6" s="59" t="s">
        <v>95</v>
      </c>
      <c r="U6" s="59" t="s">
        <v>102</v>
      </c>
    </row>
    <row r="7" spans="1:21" outlineLevel="6">
      <c r="A7" s="59" t="s">
        <v>17</v>
      </c>
      <c r="B7" s="59" t="s">
        <v>18</v>
      </c>
      <c r="C7" s="59" t="s">
        <v>70</v>
      </c>
      <c r="D7" s="59" t="s">
        <v>71</v>
      </c>
      <c r="E7" s="59" t="s">
        <v>72</v>
      </c>
      <c r="F7" s="59" t="s">
        <v>95</v>
      </c>
      <c r="G7" s="59" t="s">
        <v>1551</v>
      </c>
      <c r="H7" s="59" t="s">
        <v>1436</v>
      </c>
      <c r="I7" s="61">
        <v>43496</v>
      </c>
      <c r="J7" s="59" t="s">
        <v>66</v>
      </c>
      <c r="K7" s="59" t="s">
        <v>1522</v>
      </c>
      <c r="L7" s="66">
        <v>19.940000000000001</v>
      </c>
      <c r="M7" s="59" t="s">
        <v>19</v>
      </c>
      <c r="N7" s="59" t="s">
        <v>89</v>
      </c>
      <c r="O7" s="59" t="s">
        <v>95</v>
      </c>
      <c r="P7" s="61">
        <v>43496</v>
      </c>
      <c r="Q7" s="59" t="s">
        <v>1558</v>
      </c>
      <c r="R7" s="59" t="s">
        <v>95</v>
      </c>
      <c r="S7" s="59" t="s">
        <v>20</v>
      </c>
      <c r="T7" s="59" t="s">
        <v>95</v>
      </c>
      <c r="U7" s="59" t="s">
        <v>100</v>
      </c>
    </row>
    <row r="8" spans="1:21" outlineLevel="6">
      <c r="A8" s="59" t="s">
        <v>17</v>
      </c>
      <c r="B8" s="59" t="s">
        <v>18</v>
      </c>
      <c r="C8" s="59" t="s">
        <v>70</v>
      </c>
      <c r="D8" s="59" t="s">
        <v>71</v>
      </c>
      <c r="E8" s="59" t="s">
        <v>72</v>
      </c>
      <c r="F8" s="59" t="s">
        <v>95</v>
      </c>
      <c r="G8" s="59" t="s">
        <v>1551</v>
      </c>
      <c r="H8" s="59" t="s">
        <v>1520</v>
      </c>
      <c r="I8" s="61">
        <v>43496</v>
      </c>
      <c r="J8" s="59" t="s">
        <v>66</v>
      </c>
      <c r="K8" s="59" t="s">
        <v>1522</v>
      </c>
      <c r="L8" s="66">
        <v>1.75</v>
      </c>
      <c r="M8" s="59" t="s">
        <v>19</v>
      </c>
      <c r="N8" s="59" t="s">
        <v>86</v>
      </c>
      <c r="O8" s="59" t="s">
        <v>95</v>
      </c>
      <c r="P8" s="61">
        <v>43496</v>
      </c>
      <c r="Q8" s="59" t="s">
        <v>1559</v>
      </c>
      <c r="R8" s="59" t="s">
        <v>95</v>
      </c>
      <c r="S8" s="59" t="s">
        <v>20</v>
      </c>
      <c r="T8" s="59" t="s">
        <v>95</v>
      </c>
      <c r="U8" s="59" t="s">
        <v>101</v>
      </c>
    </row>
    <row r="9" spans="1:21" outlineLevel="6">
      <c r="A9" s="59" t="s">
        <v>17</v>
      </c>
      <c r="B9" s="59" t="s">
        <v>18</v>
      </c>
      <c r="C9" s="59" t="s">
        <v>70</v>
      </c>
      <c r="D9" s="59" t="s">
        <v>71</v>
      </c>
      <c r="E9" s="59" t="s">
        <v>72</v>
      </c>
      <c r="F9" s="59" t="s">
        <v>95</v>
      </c>
      <c r="G9" s="59" t="s">
        <v>1551</v>
      </c>
      <c r="H9" s="59" t="s">
        <v>1560</v>
      </c>
      <c r="I9" s="61">
        <v>43496</v>
      </c>
      <c r="J9" s="59" t="s">
        <v>66</v>
      </c>
      <c r="K9" s="59" t="s">
        <v>1522</v>
      </c>
      <c r="L9" s="66">
        <v>-3203.44</v>
      </c>
      <c r="M9" s="59" t="s">
        <v>19</v>
      </c>
      <c r="N9" s="59" t="s">
        <v>87</v>
      </c>
      <c r="O9" s="59" t="s">
        <v>95</v>
      </c>
      <c r="P9" s="61">
        <v>43496</v>
      </c>
      <c r="Q9" s="59" t="s">
        <v>1561</v>
      </c>
      <c r="R9" s="59" t="s">
        <v>95</v>
      </c>
      <c r="S9" s="59" t="s">
        <v>20</v>
      </c>
      <c r="T9" s="59" t="s">
        <v>95</v>
      </c>
      <c r="U9" s="59" t="s">
        <v>103</v>
      </c>
    </row>
    <row r="10" spans="1:21" outlineLevel="6">
      <c r="A10" s="59" t="s">
        <v>17</v>
      </c>
      <c r="B10" s="59" t="s">
        <v>18</v>
      </c>
      <c r="C10" s="59" t="s">
        <v>70</v>
      </c>
      <c r="D10" s="59" t="s">
        <v>71</v>
      </c>
      <c r="E10" s="59" t="s">
        <v>72</v>
      </c>
      <c r="F10" s="59" t="s">
        <v>95</v>
      </c>
      <c r="G10" s="59" t="s">
        <v>1551</v>
      </c>
      <c r="H10" s="59" t="s">
        <v>159</v>
      </c>
      <c r="I10" s="61">
        <v>43496</v>
      </c>
      <c r="J10" s="59" t="s">
        <v>66</v>
      </c>
      <c r="K10" s="59" t="s">
        <v>1522</v>
      </c>
      <c r="L10" s="66">
        <v>28.28</v>
      </c>
      <c r="M10" s="59" t="s">
        <v>19</v>
      </c>
      <c r="N10" s="59" t="s">
        <v>161</v>
      </c>
      <c r="O10" s="59" t="s">
        <v>95</v>
      </c>
      <c r="P10" s="61">
        <v>43496</v>
      </c>
      <c r="Q10" s="59" t="s">
        <v>1562</v>
      </c>
      <c r="R10" s="59" t="s">
        <v>95</v>
      </c>
      <c r="S10" s="59" t="s">
        <v>20</v>
      </c>
      <c r="T10" s="59" t="s">
        <v>95</v>
      </c>
      <c r="U10" s="59" t="s">
        <v>162</v>
      </c>
    </row>
    <row r="11" spans="1:21" outlineLevel="6">
      <c r="A11" s="59" t="s">
        <v>17</v>
      </c>
      <c r="B11" s="59" t="s">
        <v>18</v>
      </c>
      <c r="C11" s="59" t="s">
        <v>70</v>
      </c>
      <c r="D11" s="59" t="s">
        <v>71</v>
      </c>
      <c r="E11" s="59" t="s">
        <v>72</v>
      </c>
      <c r="F11" s="59" t="s">
        <v>95</v>
      </c>
      <c r="G11" s="59" t="s">
        <v>1551</v>
      </c>
      <c r="H11" s="59" t="s">
        <v>1519</v>
      </c>
      <c r="I11" s="61">
        <v>43496</v>
      </c>
      <c r="J11" s="59" t="s">
        <v>66</v>
      </c>
      <c r="K11" s="59" t="s">
        <v>1522</v>
      </c>
      <c r="L11" s="66">
        <v>480.52</v>
      </c>
      <c r="M11" s="59" t="s">
        <v>19</v>
      </c>
      <c r="N11" s="59" t="s">
        <v>88</v>
      </c>
      <c r="O11" s="59" t="s">
        <v>95</v>
      </c>
      <c r="P11" s="61">
        <v>43496</v>
      </c>
      <c r="Q11" s="59" t="s">
        <v>1563</v>
      </c>
      <c r="R11" s="59" t="s">
        <v>95</v>
      </c>
      <c r="S11" s="59" t="s">
        <v>20</v>
      </c>
      <c r="T11" s="59" t="s">
        <v>95</v>
      </c>
      <c r="U11" s="59" t="s">
        <v>100</v>
      </c>
    </row>
    <row r="12" spans="1:21" outlineLevel="6">
      <c r="A12" s="59" t="s">
        <v>17</v>
      </c>
      <c r="B12" s="59" t="s">
        <v>18</v>
      </c>
      <c r="C12" s="59" t="s">
        <v>70</v>
      </c>
      <c r="D12" s="59" t="s">
        <v>71</v>
      </c>
      <c r="E12" s="59" t="s">
        <v>72</v>
      </c>
      <c r="F12" s="59" t="s">
        <v>95</v>
      </c>
      <c r="G12" s="59" t="s">
        <v>1551</v>
      </c>
      <c r="H12" s="59" t="s">
        <v>1564</v>
      </c>
      <c r="I12" s="61">
        <v>43496</v>
      </c>
      <c r="J12" s="59" t="s">
        <v>66</v>
      </c>
      <c r="K12" s="59" t="s">
        <v>1522</v>
      </c>
      <c r="L12" s="66">
        <v>-612.21</v>
      </c>
      <c r="M12" s="59" t="s">
        <v>19</v>
      </c>
      <c r="N12" s="59" t="s">
        <v>106</v>
      </c>
      <c r="O12" s="59" t="s">
        <v>95</v>
      </c>
      <c r="P12" s="61">
        <v>43496</v>
      </c>
      <c r="Q12" s="59" t="s">
        <v>1565</v>
      </c>
      <c r="R12" s="59" t="s">
        <v>95</v>
      </c>
      <c r="S12" s="59" t="s">
        <v>20</v>
      </c>
      <c r="T12" s="59" t="s">
        <v>95</v>
      </c>
      <c r="U12" s="59" t="s">
        <v>40</v>
      </c>
    </row>
    <row r="13" spans="1:21" outlineLevel="6">
      <c r="A13" s="59" t="s">
        <v>17</v>
      </c>
      <c r="B13" s="59" t="s">
        <v>18</v>
      </c>
      <c r="C13" s="59" t="s">
        <v>70</v>
      </c>
      <c r="D13" s="59" t="s">
        <v>71</v>
      </c>
      <c r="E13" s="59" t="s">
        <v>72</v>
      </c>
      <c r="F13" s="59" t="s">
        <v>95</v>
      </c>
      <c r="G13" s="59" t="s">
        <v>1551</v>
      </c>
      <c r="H13" s="59" t="s">
        <v>1435</v>
      </c>
      <c r="I13" s="61">
        <v>43496</v>
      </c>
      <c r="J13" s="59" t="s">
        <v>66</v>
      </c>
      <c r="K13" s="59" t="s">
        <v>1522</v>
      </c>
      <c r="L13" s="66">
        <v>91.84</v>
      </c>
      <c r="M13" s="59" t="s">
        <v>19</v>
      </c>
      <c r="N13" s="59" t="s">
        <v>156</v>
      </c>
      <c r="O13" s="59" t="s">
        <v>95</v>
      </c>
      <c r="P13" s="61">
        <v>43496</v>
      </c>
      <c r="Q13" s="59" t="s">
        <v>1566</v>
      </c>
      <c r="R13" s="59" t="s">
        <v>95</v>
      </c>
      <c r="S13" s="59" t="s">
        <v>20</v>
      </c>
      <c r="T13" s="59" t="s">
        <v>95</v>
      </c>
      <c r="U13" s="59" t="s">
        <v>157</v>
      </c>
    </row>
    <row r="14" spans="1:21" outlineLevel="6">
      <c r="A14" s="59" t="s">
        <v>17</v>
      </c>
      <c r="B14" s="59" t="s">
        <v>18</v>
      </c>
      <c r="C14" s="59" t="s">
        <v>70</v>
      </c>
      <c r="D14" s="59" t="s">
        <v>71</v>
      </c>
      <c r="E14" s="59" t="s">
        <v>72</v>
      </c>
      <c r="F14" s="59" t="s">
        <v>95</v>
      </c>
      <c r="G14" s="59" t="s">
        <v>1567</v>
      </c>
      <c r="H14" s="59" t="s">
        <v>66</v>
      </c>
      <c r="I14" s="61">
        <v>43496</v>
      </c>
      <c r="J14" s="59" t="s">
        <v>66</v>
      </c>
      <c r="K14" s="59" t="s">
        <v>1522</v>
      </c>
      <c r="L14" s="66">
        <v>-0.59</v>
      </c>
      <c r="M14" s="59" t="s">
        <v>19</v>
      </c>
      <c r="N14" s="59" t="s">
        <v>89</v>
      </c>
      <c r="O14" s="59" t="s">
        <v>95</v>
      </c>
      <c r="P14" s="61">
        <v>43496</v>
      </c>
      <c r="Q14" s="59" t="s">
        <v>1568</v>
      </c>
      <c r="R14" s="59" t="s">
        <v>95</v>
      </c>
      <c r="S14" s="59" t="s">
        <v>20</v>
      </c>
      <c r="T14" s="59" t="s">
        <v>95</v>
      </c>
      <c r="U14" s="59" t="s">
        <v>100</v>
      </c>
    </row>
    <row r="15" spans="1:21" outlineLevel="6">
      <c r="A15" s="59" t="s">
        <v>17</v>
      </c>
      <c r="B15" s="59" t="s">
        <v>18</v>
      </c>
      <c r="C15" s="59" t="s">
        <v>70</v>
      </c>
      <c r="D15" s="59" t="s">
        <v>71</v>
      </c>
      <c r="E15" s="59" t="s">
        <v>72</v>
      </c>
      <c r="F15" s="59" t="s">
        <v>95</v>
      </c>
      <c r="G15" s="59" t="s">
        <v>1567</v>
      </c>
      <c r="H15" s="59" t="s">
        <v>1521</v>
      </c>
      <c r="I15" s="61">
        <v>43496</v>
      </c>
      <c r="J15" s="59" t="s">
        <v>66</v>
      </c>
      <c r="K15" s="59" t="s">
        <v>1522</v>
      </c>
      <c r="L15" s="66">
        <v>3.2</v>
      </c>
      <c r="M15" s="59" t="s">
        <v>19</v>
      </c>
      <c r="N15" s="59" t="s">
        <v>88</v>
      </c>
      <c r="O15" s="59" t="s">
        <v>95</v>
      </c>
      <c r="P15" s="61">
        <v>43496</v>
      </c>
      <c r="Q15" s="59" t="s">
        <v>1569</v>
      </c>
      <c r="R15" s="59" t="s">
        <v>95</v>
      </c>
      <c r="S15" s="59" t="s">
        <v>20</v>
      </c>
      <c r="T15" s="59" t="s">
        <v>95</v>
      </c>
      <c r="U15" s="59" t="s">
        <v>100</v>
      </c>
    </row>
    <row r="16" spans="1:21">
      <c r="A16" s="59" t="s">
        <v>17</v>
      </c>
      <c r="B16" s="59" t="s">
        <v>18</v>
      </c>
      <c r="C16" s="59" t="s">
        <v>70</v>
      </c>
      <c r="D16" s="59" t="s">
        <v>71</v>
      </c>
      <c r="E16" s="59" t="s">
        <v>72</v>
      </c>
      <c r="F16" s="59" t="s">
        <v>95</v>
      </c>
      <c r="G16" s="59" t="s">
        <v>1570</v>
      </c>
      <c r="H16" s="59" t="s">
        <v>1571</v>
      </c>
      <c r="I16" s="61">
        <v>43511</v>
      </c>
      <c r="J16" s="59" t="s">
        <v>1521</v>
      </c>
      <c r="K16" s="59" t="s">
        <v>1522</v>
      </c>
      <c r="L16" s="66">
        <v>-247</v>
      </c>
      <c r="M16" s="59" t="s">
        <v>19</v>
      </c>
      <c r="N16" s="59" t="s">
        <v>158</v>
      </c>
      <c r="O16" s="59" t="s">
        <v>95</v>
      </c>
      <c r="P16" s="61">
        <v>43480</v>
      </c>
      <c r="Q16" s="59" t="s">
        <v>95</v>
      </c>
      <c r="R16" s="59" t="s">
        <v>1572</v>
      </c>
      <c r="S16" s="59" t="s">
        <v>20</v>
      </c>
      <c r="T16" s="59" t="s">
        <v>95</v>
      </c>
      <c r="U16" s="59" t="s">
        <v>40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pageSetUpPr fitToPage="1"/>
  </sheetPr>
  <dimension ref="A1:R31"/>
  <sheetViews>
    <sheetView topLeftCell="F1" workbookViewId="0">
      <selection activeCell="J16" sqref="J16"/>
    </sheetView>
  </sheetViews>
  <sheetFormatPr baseColWidth="10" defaultColWidth="9.1640625" defaultRowHeight="12" x14ac:dyDescent="0"/>
  <cols>
    <col min="1" max="1" width="7.1640625" style="4" customWidth="1"/>
    <col min="2" max="2" width="14.5" style="4" customWidth="1"/>
    <col min="3" max="3" width="21.5" style="4" bestFit="1" customWidth="1"/>
    <col min="4" max="4" width="23.33203125" style="4" customWidth="1"/>
    <col min="5" max="5" width="15.1640625" style="4" bestFit="1" customWidth="1"/>
    <col min="6" max="6" width="12.5" style="4" customWidth="1"/>
    <col min="7" max="7" width="32.5" style="4" customWidth="1"/>
    <col min="8" max="8" width="17" style="4" customWidth="1"/>
    <col min="9" max="9" width="29.83203125" style="4" customWidth="1"/>
    <col min="10" max="10" width="26.6640625" style="4" customWidth="1"/>
    <col min="11" max="11" width="19.83203125" style="55" customWidth="1"/>
    <col min="12" max="12" width="38.83203125" style="55" customWidth="1"/>
    <col min="13" max="13" width="11.33203125" style="55" customWidth="1"/>
    <col min="14" max="14" width="12.5" style="55" customWidth="1"/>
    <col min="15" max="15" width="13.33203125" style="22" customWidth="1"/>
    <col min="16" max="16" width="13.5" style="22" customWidth="1"/>
    <col min="17" max="17" width="11.33203125" style="22" customWidth="1"/>
    <col min="18" max="16384" width="9.1640625" style="4"/>
  </cols>
  <sheetData>
    <row r="1" spans="1:18">
      <c r="A1" s="24" t="s">
        <v>98</v>
      </c>
    </row>
    <row r="3" spans="1:18" s="54" customFormat="1" ht="48">
      <c r="A3" s="54" t="s">
        <v>178</v>
      </c>
      <c r="B3" s="54" t="s">
        <v>179</v>
      </c>
      <c r="C3" s="54" t="s">
        <v>77</v>
      </c>
      <c r="D3" s="54" t="s">
        <v>118</v>
      </c>
      <c r="E3" s="54" t="s">
        <v>119</v>
      </c>
      <c r="F3" s="54" t="s">
        <v>180</v>
      </c>
      <c r="G3" s="54" t="s">
        <v>181</v>
      </c>
      <c r="H3" s="54" t="s">
        <v>182</v>
      </c>
      <c r="I3" s="54" t="s">
        <v>183</v>
      </c>
      <c r="J3" s="54" t="s">
        <v>184</v>
      </c>
      <c r="K3" s="54" t="s">
        <v>1573</v>
      </c>
      <c r="L3" s="54" t="s">
        <v>1574</v>
      </c>
      <c r="M3" s="54" t="s">
        <v>1575</v>
      </c>
      <c r="N3" s="54" t="s">
        <v>1576</v>
      </c>
      <c r="O3" s="54" t="s">
        <v>1577</v>
      </c>
      <c r="P3" s="54" t="s">
        <v>1578</v>
      </c>
      <c r="Q3" s="54" t="s">
        <v>1579</v>
      </c>
      <c r="R3" s="216" t="s">
        <v>2077</v>
      </c>
    </row>
    <row r="4" spans="1:18" ht="24">
      <c r="A4" s="54" t="s">
        <v>225</v>
      </c>
      <c r="B4" s="54" t="s">
        <v>185</v>
      </c>
      <c r="C4" s="54" t="s">
        <v>495</v>
      </c>
      <c r="D4" s="54" t="s">
        <v>496</v>
      </c>
      <c r="E4" s="54" t="s">
        <v>1580</v>
      </c>
      <c r="F4" s="89">
        <v>41663</v>
      </c>
      <c r="G4" s="54" t="s">
        <v>188</v>
      </c>
      <c r="H4" s="54" t="s">
        <v>189</v>
      </c>
      <c r="I4" s="54" t="s">
        <v>190</v>
      </c>
      <c r="J4" s="54" t="s">
        <v>196</v>
      </c>
      <c r="K4" s="54">
        <v>0</v>
      </c>
      <c r="L4" s="54">
        <v>-1</v>
      </c>
      <c r="M4" s="54">
        <v>-1</v>
      </c>
      <c r="N4" s="54">
        <v>0</v>
      </c>
      <c r="O4" s="54">
        <v>-8.7799999999999994</v>
      </c>
      <c r="P4" s="54">
        <v>0</v>
      </c>
      <c r="Q4" s="54">
        <v>-8.7799999999999994</v>
      </c>
      <c r="R4" s="215">
        <f>Table7[[#This Row],[Gross Before Discount UMG P2 18 (Jan 19)]]-Table7[[#This Row],[Discount Amount UMG P2 18 (Jan 19)]]</f>
        <v>0</v>
      </c>
    </row>
    <row r="5" spans="1:18" ht="24">
      <c r="A5" s="54" t="s">
        <v>225</v>
      </c>
      <c r="B5" s="54" t="s">
        <v>185</v>
      </c>
      <c r="C5" s="54" t="s">
        <v>194</v>
      </c>
      <c r="D5" s="54" t="s">
        <v>195</v>
      </c>
      <c r="E5" s="54" t="s">
        <v>1581</v>
      </c>
      <c r="F5" s="89">
        <v>41814</v>
      </c>
      <c r="G5" s="54" t="s">
        <v>188</v>
      </c>
      <c r="H5" s="54" t="s">
        <v>189</v>
      </c>
      <c r="I5" s="54" t="s">
        <v>190</v>
      </c>
      <c r="J5" s="54" t="s">
        <v>196</v>
      </c>
      <c r="K5" s="54">
        <v>0</v>
      </c>
      <c r="L5" s="54">
        <v>-1</v>
      </c>
      <c r="M5" s="54">
        <v>-1</v>
      </c>
      <c r="N5" s="54">
        <v>0</v>
      </c>
      <c r="O5" s="54">
        <v>-6.25</v>
      </c>
      <c r="P5" s="54">
        <v>0</v>
      </c>
      <c r="Q5" s="54">
        <v>-6.25</v>
      </c>
      <c r="R5" s="215">
        <f>Table7[[#This Row],[Gross Before Discount UMG P2 18 (Jan 19)]]-Table7[[#This Row],[Discount Amount UMG P2 18 (Jan 19)]]</f>
        <v>0</v>
      </c>
    </row>
    <row r="6" spans="1:18" ht="24">
      <c r="A6" s="54" t="s">
        <v>225</v>
      </c>
      <c r="B6" s="54" t="s">
        <v>185</v>
      </c>
      <c r="C6" s="54" t="s">
        <v>194</v>
      </c>
      <c r="D6" s="54" t="s">
        <v>197</v>
      </c>
      <c r="E6" s="54" t="s">
        <v>1523</v>
      </c>
      <c r="F6" s="89">
        <v>42888</v>
      </c>
      <c r="G6" s="54" t="s">
        <v>188</v>
      </c>
      <c r="H6" s="54" t="s">
        <v>189</v>
      </c>
      <c r="I6" s="54" t="s">
        <v>190</v>
      </c>
      <c r="J6" s="54" t="s">
        <v>191</v>
      </c>
      <c r="K6" s="54">
        <v>0</v>
      </c>
      <c r="L6" s="54">
        <v>-1</v>
      </c>
      <c r="M6" s="54">
        <v>-1</v>
      </c>
      <c r="N6" s="54">
        <v>0</v>
      </c>
      <c r="O6" s="54">
        <v>-5.48</v>
      </c>
      <c r="P6" s="54">
        <v>0</v>
      </c>
      <c r="Q6" s="54">
        <v>-5.48</v>
      </c>
      <c r="R6" s="215">
        <f>Table7[[#This Row],[Gross Before Discount UMG P2 18 (Jan 19)]]-Table7[[#This Row],[Discount Amount UMG P2 18 (Jan 19)]]</f>
        <v>0</v>
      </c>
    </row>
    <row r="7" spans="1:18" ht="24">
      <c r="A7" s="54" t="s">
        <v>225</v>
      </c>
      <c r="B7" s="54" t="s">
        <v>185</v>
      </c>
      <c r="C7" s="54" t="s">
        <v>198</v>
      </c>
      <c r="D7" s="54" t="s">
        <v>1524</v>
      </c>
      <c r="E7" s="54" t="s">
        <v>1525</v>
      </c>
      <c r="F7" s="89">
        <v>42629</v>
      </c>
      <c r="G7" s="54" t="s">
        <v>188</v>
      </c>
      <c r="H7" s="54" t="s">
        <v>189</v>
      </c>
      <c r="I7" s="54" t="s">
        <v>190</v>
      </c>
      <c r="J7" s="54" t="s">
        <v>191</v>
      </c>
      <c r="K7" s="54">
        <v>2</v>
      </c>
      <c r="L7" s="54">
        <v>0</v>
      </c>
      <c r="M7" s="54">
        <v>2</v>
      </c>
      <c r="N7" s="54">
        <v>11.96</v>
      </c>
      <c r="O7" s="54">
        <v>0</v>
      </c>
      <c r="P7" s="54">
        <v>4.78</v>
      </c>
      <c r="Q7" s="54">
        <v>7.18</v>
      </c>
      <c r="R7" s="215">
        <f>Table7[[#This Row],[Gross Before Discount UMG P2 18 (Jan 19)]]-Table7[[#This Row],[Discount Amount UMG P2 18 (Jan 19)]]</f>
        <v>7.1800000000000006</v>
      </c>
    </row>
    <row r="8" spans="1:18" ht="24">
      <c r="A8" s="54" t="s">
        <v>225</v>
      </c>
      <c r="B8" s="54" t="s">
        <v>185</v>
      </c>
      <c r="C8" s="54" t="s">
        <v>198</v>
      </c>
      <c r="D8" s="54" t="s">
        <v>755</v>
      </c>
      <c r="E8" s="54" t="s">
        <v>1502</v>
      </c>
      <c r="F8" s="89">
        <v>42101</v>
      </c>
      <c r="G8" s="54" t="s">
        <v>188</v>
      </c>
      <c r="H8" s="54" t="s">
        <v>189</v>
      </c>
      <c r="I8" s="54" t="s">
        <v>190</v>
      </c>
      <c r="J8" s="54" t="s">
        <v>1503</v>
      </c>
      <c r="K8" s="54">
        <v>0</v>
      </c>
      <c r="L8" s="54">
        <v>-1</v>
      </c>
      <c r="M8" s="54">
        <v>-1</v>
      </c>
      <c r="N8" s="54">
        <v>0</v>
      </c>
      <c r="O8" s="54">
        <v>-4.16</v>
      </c>
      <c r="P8" s="54">
        <v>0</v>
      </c>
      <c r="Q8" s="54">
        <v>-4.16</v>
      </c>
      <c r="R8" s="215">
        <f>Table7[[#This Row],[Gross Before Discount UMG P2 18 (Jan 19)]]-Table7[[#This Row],[Discount Amount UMG P2 18 (Jan 19)]]</f>
        <v>0</v>
      </c>
    </row>
    <row r="9" spans="1:18" ht="24">
      <c r="A9" s="54" t="s">
        <v>225</v>
      </c>
      <c r="B9" s="54" t="s">
        <v>185</v>
      </c>
      <c r="C9" s="54" t="s">
        <v>204</v>
      </c>
      <c r="D9" s="54" t="s">
        <v>205</v>
      </c>
      <c r="E9" s="54" t="s">
        <v>1492</v>
      </c>
      <c r="F9" s="89">
        <v>42171</v>
      </c>
      <c r="G9" s="54" t="s">
        <v>188</v>
      </c>
      <c r="H9" s="54" t="s">
        <v>189</v>
      </c>
      <c r="I9" s="54" t="s">
        <v>190</v>
      </c>
      <c r="J9" s="54" t="s">
        <v>191</v>
      </c>
      <c r="K9" s="54">
        <v>0</v>
      </c>
      <c r="L9" s="54">
        <v>-1</v>
      </c>
      <c r="M9" s="54">
        <v>-1</v>
      </c>
      <c r="N9" s="54">
        <v>0</v>
      </c>
      <c r="O9" s="54">
        <v>-5.54</v>
      </c>
      <c r="P9" s="54">
        <v>0</v>
      </c>
      <c r="Q9" s="54">
        <v>-5.54</v>
      </c>
      <c r="R9" s="215">
        <f>Table7[[#This Row],[Gross Before Discount UMG P2 18 (Jan 19)]]-Table7[[#This Row],[Discount Amount UMG P2 18 (Jan 19)]]</f>
        <v>0</v>
      </c>
    </row>
    <row r="10" spans="1:18" ht="24">
      <c r="A10" s="54" t="s">
        <v>225</v>
      </c>
      <c r="B10" s="54" t="s">
        <v>185</v>
      </c>
      <c r="C10" s="54" t="s">
        <v>204</v>
      </c>
      <c r="D10" s="54" t="s">
        <v>206</v>
      </c>
      <c r="E10" s="54" t="s">
        <v>1526</v>
      </c>
      <c r="F10" s="89">
        <v>41663</v>
      </c>
      <c r="G10" s="54" t="s">
        <v>188</v>
      </c>
      <c r="H10" s="54" t="s">
        <v>189</v>
      </c>
      <c r="I10" s="54" t="s">
        <v>190</v>
      </c>
      <c r="J10" s="54" t="s">
        <v>196</v>
      </c>
      <c r="K10" s="54">
        <v>5</v>
      </c>
      <c r="L10" s="54">
        <v>0</v>
      </c>
      <c r="M10" s="54">
        <v>5</v>
      </c>
      <c r="N10" s="54">
        <v>45.34</v>
      </c>
      <c r="O10" s="54">
        <v>0</v>
      </c>
      <c r="P10" s="54">
        <v>4.49</v>
      </c>
      <c r="Q10" s="54">
        <v>40.85</v>
      </c>
      <c r="R10" s="215">
        <f>Table7[[#This Row],[Gross Before Discount UMG P2 18 (Jan 19)]]-Table7[[#This Row],[Discount Amount UMG P2 18 (Jan 19)]]</f>
        <v>40.85</v>
      </c>
    </row>
    <row r="11" spans="1:18" ht="24">
      <c r="A11" s="54" t="s">
        <v>225</v>
      </c>
      <c r="B11" s="54" t="s">
        <v>185</v>
      </c>
      <c r="C11" s="54" t="s">
        <v>207</v>
      </c>
      <c r="D11" s="54" t="s">
        <v>207</v>
      </c>
      <c r="E11" s="54" t="s">
        <v>1504</v>
      </c>
      <c r="F11" s="89">
        <v>41674</v>
      </c>
      <c r="G11" s="54" t="s">
        <v>188</v>
      </c>
      <c r="H11" s="54" t="s">
        <v>208</v>
      </c>
      <c r="I11" s="54" t="s">
        <v>190</v>
      </c>
      <c r="J11" s="54" t="s">
        <v>196</v>
      </c>
      <c r="K11" s="54">
        <v>2</v>
      </c>
      <c r="L11" s="54">
        <v>0</v>
      </c>
      <c r="M11" s="54">
        <v>2</v>
      </c>
      <c r="N11" s="54">
        <v>22.98</v>
      </c>
      <c r="O11" s="54">
        <v>0</v>
      </c>
      <c r="P11" s="54">
        <v>0</v>
      </c>
      <c r="Q11" s="54">
        <v>22.98</v>
      </c>
      <c r="R11" s="215">
        <f>Table7[[#This Row],[Gross Before Discount UMG P2 18 (Jan 19)]]-Table7[[#This Row],[Discount Amount UMG P2 18 (Jan 19)]]</f>
        <v>22.98</v>
      </c>
    </row>
    <row r="12" spans="1:18" ht="24">
      <c r="A12" s="54" t="s">
        <v>225</v>
      </c>
      <c r="B12" s="54" t="s">
        <v>185</v>
      </c>
      <c r="C12" s="54" t="s">
        <v>204</v>
      </c>
      <c r="D12" s="54" t="s">
        <v>206</v>
      </c>
      <c r="E12" s="54" t="s">
        <v>1527</v>
      </c>
      <c r="F12" s="89">
        <v>41663</v>
      </c>
      <c r="G12" s="54" t="s">
        <v>188</v>
      </c>
      <c r="H12" s="54" t="s">
        <v>208</v>
      </c>
      <c r="I12" s="54" t="s">
        <v>190</v>
      </c>
      <c r="J12" s="54" t="s">
        <v>196</v>
      </c>
      <c r="K12" s="54">
        <v>4</v>
      </c>
      <c r="L12" s="54">
        <v>0</v>
      </c>
      <c r="M12" s="54">
        <v>4</v>
      </c>
      <c r="N12" s="54">
        <v>46.36</v>
      </c>
      <c r="O12" s="54">
        <v>0</v>
      </c>
      <c r="P12" s="54">
        <v>0</v>
      </c>
      <c r="Q12" s="54">
        <v>46.36</v>
      </c>
      <c r="R12" s="215">
        <f>Table7[[#This Row],[Gross Before Discount UMG P2 18 (Jan 19)]]-Table7[[#This Row],[Discount Amount UMG P2 18 (Jan 19)]]</f>
        <v>46.36</v>
      </c>
    </row>
    <row r="13" spans="1:18">
      <c r="A13" s="214" t="s">
        <v>120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7">
        <f>SUBTOTAL(109,Table7[Sales Units UMG P2 18 (Jan 19)])</f>
        <v>13</v>
      </c>
      <c r="L13" s="217">
        <f>SUBTOTAL(109,Table7[Returned Units UMG P2 18 (Jan 19)])</f>
        <v>-5</v>
      </c>
      <c r="M13" s="217">
        <f>SUBTOTAL(109,Table7[NET Units UMG P2 18 (Jan 19)])</f>
        <v>8</v>
      </c>
      <c r="N13" s="218">
        <f>SUBTOTAL(109,Table7[Gross Before Discount UMG P2 18 (Jan 19)])</f>
        <v>126.64</v>
      </c>
      <c r="O13" s="218">
        <f>SUBTOTAL(109,Table7[Return Dollars UMG P2 18 (Jan 19)])</f>
        <v>-30.209999999999997</v>
      </c>
      <c r="P13" s="218">
        <f>SUBTOTAL(109,Table7[Discount Amount UMG P2 18 (Jan 19)])</f>
        <v>9.27</v>
      </c>
      <c r="Q13" s="218">
        <f>SUBTOTAL(109,Table7[Financial Net Sales UMG P2 18 (Jan 19)])</f>
        <v>87.16</v>
      </c>
      <c r="R13" s="218">
        <f>SUBTOTAL(109,Table7[Gross less disc])</f>
        <v>117.37</v>
      </c>
    </row>
    <row r="14" spans="1:18">
      <c r="K14" s="86"/>
      <c r="L14" s="86"/>
      <c r="M14" s="86"/>
    </row>
    <row r="15" spans="1:18">
      <c r="K15" s="86"/>
      <c r="L15" s="86"/>
      <c r="M15" s="86"/>
    </row>
    <row r="16" spans="1:18">
      <c r="J16"/>
      <c r="K16" s="2" t="s">
        <v>2079</v>
      </c>
      <c r="L16"/>
      <c r="M16"/>
      <c r="N16"/>
      <c r="O16"/>
    </row>
    <row r="17" spans="10:15">
      <c r="J17" s="2" t="s">
        <v>22</v>
      </c>
      <c r="K17" s="80" t="s">
        <v>2078</v>
      </c>
      <c r="L17" s="80" t="s">
        <v>2080</v>
      </c>
      <c r="M17"/>
      <c r="N17"/>
      <c r="O17"/>
    </row>
    <row r="18" spans="10:15">
      <c r="J18" s="3" t="s">
        <v>204</v>
      </c>
      <c r="K18" s="220">
        <v>87.210000000000008</v>
      </c>
      <c r="L18" s="220">
        <v>81.67</v>
      </c>
      <c r="M18"/>
      <c r="N18"/>
      <c r="O18"/>
    </row>
    <row r="19" spans="10:15">
      <c r="J19" s="219" t="s">
        <v>206</v>
      </c>
      <c r="K19" s="220">
        <v>87.210000000000008</v>
      </c>
      <c r="L19" s="220">
        <v>87.210000000000008</v>
      </c>
      <c r="M19"/>
      <c r="N19"/>
      <c r="O19"/>
    </row>
    <row r="20" spans="10:15">
      <c r="J20" s="219" t="s">
        <v>205</v>
      </c>
      <c r="K20" s="220">
        <v>0</v>
      </c>
      <c r="L20" s="220">
        <v>-5.54</v>
      </c>
      <c r="M20"/>
      <c r="N20"/>
      <c r="O20"/>
    </row>
    <row r="21" spans="10:15">
      <c r="J21" s="3" t="s">
        <v>207</v>
      </c>
      <c r="K21" s="220">
        <v>22.98</v>
      </c>
      <c r="L21" s="220">
        <v>22.98</v>
      </c>
      <c r="M21"/>
      <c r="N21"/>
      <c r="O21"/>
    </row>
    <row r="22" spans="10:15">
      <c r="J22" s="219" t="s">
        <v>207</v>
      </c>
      <c r="K22" s="220">
        <v>22.98</v>
      </c>
      <c r="L22" s="220">
        <v>22.98</v>
      </c>
      <c r="M22"/>
      <c r="N22"/>
      <c r="O22"/>
    </row>
    <row r="23" spans="10:15">
      <c r="J23" s="3" t="s">
        <v>198</v>
      </c>
      <c r="K23" s="220">
        <v>7.1800000000000006</v>
      </c>
      <c r="L23" s="220">
        <v>3.0199999999999996</v>
      </c>
      <c r="M23"/>
      <c r="N23"/>
      <c r="O23"/>
    </row>
    <row r="24" spans="10:15">
      <c r="J24" s="219" t="s">
        <v>755</v>
      </c>
      <c r="K24" s="220">
        <v>0</v>
      </c>
      <c r="L24" s="220">
        <v>-4.16</v>
      </c>
      <c r="M24"/>
      <c r="N24"/>
      <c r="O24"/>
    </row>
    <row r="25" spans="10:15">
      <c r="J25" s="219" t="s">
        <v>1524</v>
      </c>
      <c r="K25" s="220">
        <v>7.1800000000000006</v>
      </c>
      <c r="L25" s="220">
        <v>7.18</v>
      </c>
      <c r="M25"/>
      <c r="N25"/>
      <c r="O25"/>
    </row>
    <row r="26" spans="10:15">
      <c r="J26" s="3" t="s">
        <v>194</v>
      </c>
      <c r="K26" s="220">
        <v>0</v>
      </c>
      <c r="L26" s="220">
        <v>-11.73</v>
      </c>
      <c r="M26"/>
      <c r="N26"/>
      <c r="O26"/>
    </row>
    <row r="27" spans="10:15">
      <c r="J27" s="219" t="s">
        <v>197</v>
      </c>
      <c r="K27" s="220">
        <v>0</v>
      </c>
      <c r="L27" s="220">
        <v>-5.48</v>
      </c>
      <c r="M27"/>
      <c r="N27"/>
      <c r="O27"/>
    </row>
    <row r="28" spans="10:15">
      <c r="J28" s="219" t="s">
        <v>195</v>
      </c>
      <c r="K28" s="220">
        <v>0</v>
      </c>
      <c r="L28" s="220">
        <v>-6.25</v>
      </c>
      <c r="M28"/>
      <c r="N28"/>
      <c r="O28"/>
    </row>
    <row r="29" spans="10:15">
      <c r="J29" s="3" t="s">
        <v>495</v>
      </c>
      <c r="K29" s="220">
        <v>0</v>
      </c>
      <c r="L29" s="220">
        <v>-8.7799999999999994</v>
      </c>
      <c r="M29"/>
      <c r="N29"/>
      <c r="O29"/>
    </row>
    <row r="30" spans="10:15">
      <c r="J30" s="219" t="s">
        <v>496</v>
      </c>
      <c r="K30" s="220">
        <v>0</v>
      </c>
      <c r="L30" s="220">
        <v>-8.7799999999999994</v>
      </c>
      <c r="M30"/>
      <c r="N30"/>
      <c r="O30"/>
    </row>
    <row r="31" spans="10:15">
      <c r="J31" s="3" t="s">
        <v>21</v>
      </c>
      <c r="K31" s="220">
        <v>117.37000000000002</v>
      </c>
      <c r="L31" s="220">
        <v>87.160000000000011</v>
      </c>
      <c r="M31"/>
      <c r="N31"/>
      <c r="O31"/>
    </row>
  </sheetData>
  <pageMargins left="0" right="0" top="0.75" bottom="0.75" header="0.3" footer="0.3"/>
  <pageSetup scale="48" fitToHeight="0" orientation="landscape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pageSetUpPr fitToPage="1"/>
  </sheetPr>
  <dimension ref="A1:L31"/>
  <sheetViews>
    <sheetView workbookViewId="0"/>
  </sheetViews>
  <sheetFormatPr baseColWidth="10" defaultColWidth="8.83203125" defaultRowHeight="12" x14ac:dyDescent="0"/>
  <cols>
    <col min="1" max="1" width="36.5" customWidth="1"/>
    <col min="2" max="2" width="15.5" bestFit="1" customWidth="1"/>
    <col min="3" max="3" width="2" customWidth="1"/>
    <col min="4" max="4" width="17" bestFit="1" customWidth="1"/>
    <col min="5" max="5" width="2" customWidth="1"/>
    <col min="6" max="6" width="11.33203125" customWidth="1"/>
    <col min="7" max="7" width="2" customWidth="1"/>
    <col min="8" max="8" width="9.83203125" bestFit="1" customWidth="1"/>
  </cols>
  <sheetData>
    <row r="1" spans="1:12" s="24" customFormat="1">
      <c r="A1" s="24" t="s">
        <v>68</v>
      </c>
      <c r="B1" s="31" t="s">
        <v>59</v>
      </c>
      <c r="C1" s="32"/>
      <c r="D1" s="31" t="s">
        <v>60</v>
      </c>
      <c r="E1" s="32"/>
      <c r="F1" s="33"/>
    </row>
    <row r="2" spans="1:12" s="24" customFormat="1">
      <c r="A2" s="24" t="s">
        <v>73</v>
      </c>
      <c r="B2" s="34" t="s">
        <v>1582</v>
      </c>
      <c r="C2" s="32"/>
      <c r="D2" s="34" t="s">
        <v>1583</v>
      </c>
      <c r="E2" s="32"/>
      <c r="F2" s="33"/>
    </row>
    <row r="3" spans="1:12">
      <c r="A3" s="24" t="s">
        <v>74</v>
      </c>
      <c r="B3" s="4"/>
      <c r="C3" s="4"/>
      <c r="D3" s="4"/>
      <c r="E3" s="4"/>
      <c r="F3" s="4"/>
      <c r="G3" s="4"/>
      <c r="H3" s="4"/>
      <c r="I3" s="4"/>
    </row>
    <row r="4" spans="1:12">
      <c r="A4" s="4"/>
      <c r="B4" s="4"/>
      <c r="C4" s="4"/>
      <c r="D4" s="4"/>
      <c r="E4" s="4"/>
      <c r="F4" s="4"/>
      <c r="G4" s="4"/>
      <c r="H4" s="4"/>
      <c r="I4" s="4"/>
      <c r="L4" s="21"/>
    </row>
    <row r="5" spans="1:12" s="24" customFormat="1">
      <c r="A5" s="35" t="s">
        <v>61</v>
      </c>
      <c r="B5" s="36" t="s">
        <v>62</v>
      </c>
      <c r="C5" s="37"/>
      <c r="D5" s="36" t="s">
        <v>63</v>
      </c>
      <c r="E5" s="37"/>
      <c r="F5" s="38" t="s">
        <v>64</v>
      </c>
      <c r="L5" s="48"/>
    </row>
    <row r="6" spans="1:12" s="80" customFormat="1">
      <c r="A6" s="46" t="s">
        <v>1446</v>
      </c>
      <c r="B6" s="18">
        <v>57.41</v>
      </c>
      <c r="C6" s="19"/>
      <c r="D6" s="18">
        <v>0</v>
      </c>
      <c r="E6" s="19"/>
      <c r="F6" s="58">
        <v>57.41</v>
      </c>
      <c r="G6" s="79"/>
      <c r="H6" s="79"/>
      <c r="I6" s="79"/>
      <c r="J6" s="23"/>
      <c r="K6" s="49"/>
    </row>
    <row r="7" spans="1:12" s="80" customFormat="1">
      <c r="A7" s="46" t="s">
        <v>1459</v>
      </c>
      <c r="B7" s="18">
        <v>20.22</v>
      </c>
      <c r="C7" s="19"/>
      <c r="D7" s="18">
        <v>20.22</v>
      </c>
      <c r="E7" s="19"/>
      <c r="F7" s="58">
        <v>0</v>
      </c>
      <c r="G7" s="79"/>
      <c r="H7" s="79"/>
      <c r="I7" s="79"/>
      <c r="J7" s="23"/>
      <c r="K7" s="49"/>
    </row>
    <row r="8" spans="1:12" s="80" customFormat="1">
      <c r="A8" s="46" t="s">
        <v>1464</v>
      </c>
      <c r="B8" s="18">
        <v>17.36</v>
      </c>
      <c r="C8" s="19"/>
      <c r="D8" s="18">
        <v>17.36</v>
      </c>
      <c r="E8" s="19"/>
      <c r="F8" s="58">
        <v>0</v>
      </c>
      <c r="G8" s="79"/>
      <c r="H8" s="79"/>
      <c r="I8" s="79"/>
      <c r="J8" s="23"/>
      <c r="K8" s="49"/>
    </row>
    <row r="9" spans="1:12" s="80" customFormat="1">
      <c r="A9" s="46" t="s">
        <v>1493</v>
      </c>
      <c r="B9" s="18">
        <v>23.02</v>
      </c>
      <c r="C9" s="19"/>
      <c r="D9" s="18">
        <v>23.02</v>
      </c>
      <c r="E9" s="19"/>
      <c r="F9" s="58">
        <v>0</v>
      </c>
      <c r="G9" s="79"/>
      <c r="H9" s="79"/>
      <c r="I9" s="79"/>
      <c r="J9" s="23"/>
      <c r="K9" s="49"/>
    </row>
    <row r="10" spans="1:12" s="80" customFormat="1">
      <c r="A10" s="46" t="s">
        <v>1505</v>
      </c>
      <c r="B10" s="18">
        <v>39.76</v>
      </c>
      <c r="C10" s="19"/>
      <c r="D10" s="18">
        <v>39.76</v>
      </c>
      <c r="E10" s="19"/>
      <c r="F10" s="58">
        <v>0</v>
      </c>
      <c r="G10" s="79"/>
      <c r="H10" s="79"/>
      <c r="I10" s="79"/>
      <c r="J10" s="23"/>
      <c r="K10" s="49"/>
    </row>
    <row r="11" spans="1:12" s="80" customFormat="1">
      <c r="A11" s="46" t="s">
        <v>1512</v>
      </c>
      <c r="B11" s="18">
        <v>13.64</v>
      </c>
      <c r="C11" s="19"/>
      <c r="D11" s="18">
        <v>13.64</v>
      </c>
      <c r="E11" s="19"/>
      <c r="F11" s="58">
        <v>0</v>
      </c>
      <c r="G11" s="79"/>
      <c r="H11" s="79"/>
      <c r="I11" s="79"/>
      <c r="J11" s="23"/>
      <c r="K11" s="49"/>
    </row>
    <row r="12" spans="1:12" s="80" customFormat="1">
      <c r="A12" s="46" t="s">
        <v>1528</v>
      </c>
      <c r="B12" s="18">
        <v>52.5</v>
      </c>
      <c r="C12" s="19"/>
      <c r="D12" s="18">
        <v>52.5</v>
      </c>
      <c r="E12" s="19"/>
      <c r="F12" s="58">
        <v>0</v>
      </c>
      <c r="G12" s="79"/>
      <c r="H12" s="79"/>
      <c r="I12" s="79"/>
      <c r="J12" s="23"/>
      <c r="K12" s="49"/>
    </row>
    <row r="13" spans="1:12" s="80" customFormat="1">
      <c r="A13" s="46" t="s">
        <v>1582</v>
      </c>
      <c r="B13" s="18">
        <v>23.47</v>
      </c>
      <c r="C13" s="19"/>
      <c r="D13" s="18">
        <v>23.47</v>
      </c>
      <c r="E13" s="19"/>
      <c r="F13" s="58">
        <v>0</v>
      </c>
      <c r="G13" s="79"/>
      <c r="H13" s="79"/>
      <c r="I13" s="79"/>
      <c r="J13" s="23"/>
      <c r="K13" s="49"/>
    </row>
    <row r="14" spans="1:12">
      <c r="A14" s="71"/>
      <c r="B14" s="101">
        <v>247.37999999999997</v>
      </c>
      <c r="C14" s="16"/>
      <c r="D14" s="101">
        <v>189.97</v>
      </c>
      <c r="E14" s="16"/>
      <c r="F14" s="101">
        <v>57.41</v>
      </c>
      <c r="G14" s="4"/>
      <c r="H14" s="4"/>
      <c r="I14" s="4"/>
      <c r="J14" s="23"/>
      <c r="K14" s="23"/>
    </row>
    <row r="15" spans="1:12">
      <c r="A15" s="4"/>
      <c r="B15" s="4"/>
      <c r="C15" s="4"/>
      <c r="D15" s="22"/>
      <c r="E15" s="4"/>
      <c r="F15" s="4"/>
      <c r="G15" s="4"/>
      <c r="H15" s="4"/>
      <c r="I15" s="4"/>
      <c r="J15" s="23"/>
      <c r="K15" s="23"/>
    </row>
    <row r="16" spans="1:12">
      <c r="A16" s="4"/>
      <c r="B16" s="17"/>
      <c r="C16" s="17"/>
      <c r="D16" s="20"/>
      <c r="E16" s="17"/>
      <c r="F16" s="17"/>
      <c r="G16" s="4"/>
      <c r="H16" s="4"/>
      <c r="I16" s="4"/>
      <c r="J16" s="23"/>
      <c r="K16" s="23"/>
    </row>
    <row r="17" spans="1:12" s="24" customFormat="1">
      <c r="A17" s="35" t="s">
        <v>65</v>
      </c>
      <c r="B17" s="36" t="s">
        <v>62</v>
      </c>
      <c r="C17" s="37"/>
      <c r="D17" s="36" t="s">
        <v>63</v>
      </c>
      <c r="E17" s="39"/>
      <c r="F17" s="36" t="s">
        <v>64</v>
      </c>
      <c r="G17" s="32"/>
      <c r="J17" s="53"/>
      <c r="K17" s="53"/>
      <c r="L17" s="48"/>
    </row>
    <row r="18" spans="1:12" s="24" customFormat="1">
      <c r="B18" s="40">
        <v>247.37999999999997</v>
      </c>
      <c r="C18" s="41"/>
      <c r="D18" s="42">
        <v>189.97</v>
      </c>
      <c r="E18" s="41"/>
      <c r="F18" s="43">
        <v>57.409999999999968</v>
      </c>
      <c r="G18" s="44"/>
      <c r="H18" s="45"/>
      <c r="J18" s="53"/>
      <c r="K18" s="53"/>
    </row>
    <row r="19" spans="1:12">
      <c r="A19" s="4"/>
      <c r="B19" s="4"/>
      <c r="C19" s="4"/>
      <c r="D19" s="4"/>
      <c r="E19" s="4"/>
      <c r="F19" s="4"/>
      <c r="G19" s="4"/>
      <c r="H19" s="4"/>
      <c r="I19" s="4"/>
      <c r="J19" s="23"/>
      <c r="K19" s="23"/>
    </row>
    <row r="20" spans="1:12">
      <c r="A20" s="47"/>
      <c r="B20" s="47"/>
      <c r="C20" s="47"/>
      <c r="D20" s="47"/>
      <c r="E20" s="47"/>
      <c r="F20" s="47"/>
      <c r="G20" s="47"/>
      <c r="H20" s="47"/>
      <c r="I20" s="4"/>
    </row>
    <row r="21" spans="1:12">
      <c r="A21" s="21" t="s">
        <v>96</v>
      </c>
      <c r="B21" s="21"/>
      <c r="C21" s="21"/>
      <c r="D21" s="21"/>
      <c r="E21" s="21"/>
      <c r="F21" s="21"/>
      <c r="G21" s="21"/>
      <c r="H21" s="21"/>
    </row>
    <row r="22" spans="1:12">
      <c r="A22" s="21"/>
      <c r="B22" s="21"/>
      <c r="C22" s="21"/>
      <c r="D22" s="21"/>
      <c r="E22" s="21"/>
      <c r="F22" s="21"/>
      <c r="G22" s="21"/>
      <c r="H22" s="21"/>
    </row>
    <row r="23" spans="1:12">
      <c r="A23" s="21"/>
      <c r="B23" s="21"/>
      <c r="C23" s="21"/>
      <c r="D23" s="21"/>
      <c r="E23" s="21"/>
      <c r="F23" s="21"/>
      <c r="G23" s="21"/>
      <c r="H23" s="21"/>
    </row>
    <row r="24" spans="1:12">
      <c r="A24" s="21"/>
      <c r="B24" s="21"/>
      <c r="C24" s="21"/>
      <c r="D24" s="21"/>
      <c r="E24" s="21"/>
      <c r="F24" s="21"/>
      <c r="G24" s="21"/>
      <c r="H24" s="21"/>
    </row>
    <row r="25" spans="1:12">
      <c r="A25" s="21"/>
      <c r="B25" s="21"/>
      <c r="C25" s="21"/>
      <c r="D25" s="21"/>
      <c r="E25" s="21"/>
      <c r="F25" s="21"/>
      <c r="G25" s="21"/>
      <c r="H25" s="21"/>
    </row>
    <row r="26" spans="1:12">
      <c r="A26" s="21"/>
      <c r="B26" s="21"/>
      <c r="C26" s="21"/>
      <c r="D26" s="21"/>
      <c r="E26" s="21"/>
      <c r="F26" s="21"/>
      <c r="G26" s="21"/>
      <c r="H26" s="21"/>
    </row>
    <row r="27" spans="1:12">
      <c r="A27" s="21"/>
      <c r="B27" s="21"/>
      <c r="C27" s="21"/>
      <c r="D27" s="21"/>
      <c r="E27" s="21"/>
      <c r="F27" s="21"/>
      <c r="G27" s="21"/>
      <c r="H27" s="21"/>
    </row>
    <row r="28" spans="1:12">
      <c r="A28" s="21"/>
      <c r="B28" s="21"/>
      <c r="C28" s="21"/>
      <c r="D28" s="21"/>
      <c r="E28" s="21"/>
      <c r="F28" s="21"/>
      <c r="G28" s="21"/>
      <c r="H28" s="21"/>
    </row>
    <row r="29" spans="1:12">
      <c r="A29" s="21"/>
      <c r="B29" s="21"/>
      <c r="C29" s="21"/>
      <c r="D29" s="21"/>
      <c r="E29" s="21"/>
      <c r="F29" s="21"/>
      <c r="G29" s="21"/>
      <c r="H29" s="21"/>
    </row>
    <row r="30" spans="1:12">
      <c r="A30" s="21"/>
      <c r="B30" s="21"/>
      <c r="C30" s="21"/>
      <c r="D30" s="21"/>
      <c r="E30" s="21"/>
      <c r="F30" s="21"/>
      <c r="G30" s="21"/>
      <c r="H30" s="21"/>
    </row>
    <row r="31" spans="1:12">
      <c r="A31" s="21"/>
      <c r="B31" s="21"/>
      <c r="C31" s="21"/>
      <c r="D31" s="21"/>
      <c r="E31" s="21"/>
      <c r="F31" s="21"/>
      <c r="G31" s="21"/>
      <c r="H31" s="21"/>
    </row>
  </sheetData>
  <pageMargins left="0.7" right="0.7" top="0.75" bottom="0.75" header="0.3" footer="0.3"/>
  <pageSetup scale="8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pageSetUpPr fitToPage="1"/>
  </sheetPr>
  <dimension ref="A1:T10"/>
  <sheetViews>
    <sheetView workbookViewId="0"/>
  </sheetViews>
  <sheetFormatPr baseColWidth="10" defaultColWidth="7.33203125" defaultRowHeight="12" x14ac:dyDescent="0"/>
  <cols>
    <col min="1" max="1" width="28.33203125" style="63" customWidth="1"/>
    <col min="2" max="4" width="7.33203125" style="63" hidden="1" customWidth="1"/>
    <col min="5" max="5" width="10.33203125" style="63" customWidth="1"/>
    <col min="6" max="6" width="20.6640625" style="63" customWidth="1"/>
    <col min="7" max="7" width="14.1640625" style="63" customWidth="1"/>
    <col min="8" max="8" width="15.6640625" style="63" customWidth="1"/>
    <col min="9" max="9" width="14.1640625" style="63" customWidth="1"/>
    <col min="10" max="10" width="10" style="63" hidden="1" customWidth="1"/>
    <col min="11" max="11" width="23" style="63" customWidth="1"/>
    <col min="12" max="12" width="0" style="63" hidden="1" customWidth="1"/>
    <col min="13" max="13" width="29" style="63" customWidth="1"/>
    <col min="14" max="14" width="10.6640625" style="63" hidden="1" customWidth="1"/>
    <col min="15" max="15" width="7.33203125" style="63" hidden="1" customWidth="1"/>
    <col min="16" max="16" width="17.5" style="63" hidden="1" customWidth="1"/>
    <col min="17" max="17" width="17.1640625" style="63" customWidth="1"/>
    <col min="18" max="18" width="11.83203125" style="63" hidden="1" customWidth="1"/>
    <col min="19" max="19" width="13" style="63" customWidth="1"/>
    <col min="20" max="20" width="20.6640625" style="63" customWidth="1"/>
    <col min="21" max="16384" width="7.33203125" style="63"/>
  </cols>
  <sheetData>
    <row r="1" spans="1:20">
      <c r="A1" s="53" t="s">
        <v>1402</v>
      </c>
    </row>
    <row r="4" spans="1:20">
      <c r="A4" s="63" t="s">
        <v>209</v>
      </c>
      <c r="B4" s="63" t="s">
        <v>210</v>
      </c>
      <c r="C4" s="63" t="s">
        <v>211</v>
      </c>
      <c r="D4" s="63" t="s">
        <v>212</v>
      </c>
      <c r="E4" s="63" t="s">
        <v>75</v>
      </c>
      <c r="F4" s="63" t="s">
        <v>213</v>
      </c>
      <c r="G4" s="63" t="s">
        <v>119</v>
      </c>
      <c r="H4" s="63" t="s">
        <v>214</v>
      </c>
      <c r="I4" s="63" t="s">
        <v>77</v>
      </c>
      <c r="J4" s="63" t="s">
        <v>215</v>
      </c>
      <c r="K4" s="63" t="s">
        <v>216</v>
      </c>
      <c r="L4" s="63" t="s">
        <v>217</v>
      </c>
      <c r="M4" s="63" t="s">
        <v>218</v>
      </c>
      <c r="N4" s="63" t="s">
        <v>219</v>
      </c>
      <c r="O4" s="63" t="s">
        <v>220</v>
      </c>
      <c r="P4" s="63" t="s">
        <v>221</v>
      </c>
      <c r="Q4" s="63" t="s">
        <v>222</v>
      </c>
      <c r="R4" s="63" t="s">
        <v>223</v>
      </c>
      <c r="S4" s="63" t="s">
        <v>121</v>
      </c>
      <c r="T4" s="112" t="s">
        <v>1401</v>
      </c>
    </row>
    <row r="5" spans="1:20">
      <c r="A5" s="63" t="s">
        <v>224</v>
      </c>
      <c r="B5" s="63" t="s">
        <v>159</v>
      </c>
      <c r="C5" s="63" t="s">
        <v>232</v>
      </c>
      <c r="D5" s="63" t="s">
        <v>233</v>
      </c>
      <c r="E5" s="63" t="s">
        <v>225</v>
      </c>
      <c r="F5" s="63" t="s">
        <v>185</v>
      </c>
      <c r="G5" s="63" t="s">
        <v>1529</v>
      </c>
      <c r="H5" s="63" t="s">
        <v>1288</v>
      </c>
      <c r="I5" s="63" t="s">
        <v>231</v>
      </c>
      <c r="J5" s="63" t="s">
        <v>1465</v>
      </c>
      <c r="K5" s="63" t="s">
        <v>1466</v>
      </c>
      <c r="L5" s="63" t="s">
        <v>177</v>
      </c>
      <c r="M5" s="63" t="s">
        <v>228</v>
      </c>
      <c r="N5" s="63" t="s">
        <v>236</v>
      </c>
      <c r="O5" s="63" t="s">
        <v>237</v>
      </c>
      <c r="P5" s="63" t="s">
        <v>229</v>
      </c>
      <c r="Q5" s="63" t="s">
        <v>230</v>
      </c>
      <c r="R5" s="63" t="s">
        <v>236</v>
      </c>
      <c r="S5" s="115">
        <v>0.35</v>
      </c>
      <c r="T5" s="112" t="s">
        <v>1506</v>
      </c>
    </row>
    <row r="6" spans="1:20">
      <c r="A6" s="63" t="s">
        <v>224</v>
      </c>
      <c r="B6" s="63" t="s">
        <v>159</v>
      </c>
      <c r="C6" s="63" t="s">
        <v>232</v>
      </c>
      <c r="D6" s="63" t="s">
        <v>233</v>
      </c>
      <c r="E6" s="63" t="s">
        <v>225</v>
      </c>
      <c r="F6" s="63" t="s">
        <v>185</v>
      </c>
      <c r="G6" s="63" t="s">
        <v>1586</v>
      </c>
      <c r="H6" s="63" t="s">
        <v>1259</v>
      </c>
      <c r="I6" s="63" t="s">
        <v>227</v>
      </c>
      <c r="J6" s="63" t="s">
        <v>1465</v>
      </c>
      <c r="K6" s="63" t="s">
        <v>1466</v>
      </c>
      <c r="L6" s="63" t="s">
        <v>177</v>
      </c>
      <c r="M6" s="63" t="s">
        <v>228</v>
      </c>
      <c r="N6" s="63" t="s">
        <v>236</v>
      </c>
      <c r="O6" s="63" t="s">
        <v>237</v>
      </c>
      <c r="P6" s="63" t="s">
        <v>229</v>
      </c>
      <c r="Q6" s="63" t="s">
        <v>230</v>
      </c>
      <c r="R6" s="63" t="s">
        <v>236</v>
      </c>
      <c r="S6" s="115">
        <v>0.35</v>
      </c>
      <c r="T6" s="112" t="s">
        <v>1506</v>
      </c>
    </row>
    <row r="7" spans="1:20">
      <c r="A7" s="63" t="s">
        <v>224</v>
      </c>
      <c r="B7" s="63" t="s">
        <v>159</v>
      </c>
      <c r="C7" s="63" t="s">
        <v>232</v>
      </c>
      <c r="D7" s="63" t="s">
        <v>233</v>
      </c>
      <c r="E7" s="63" t="s">
        <v>225</v>
      </c>
      <c r="F7" s="63" t="s">
        <v>185</v>
      </c>
      <c r="G7" s="63" t="s">
        <v>1530</v>
      </c>
      <c r="H7" s="63" t="s">
        <v>226</v>
      </c>
      <c r="I7" s="63" t="s">
        <v>227</v>
      </c>
      <c r="J7" s="63" t="s">
        <v>1465</v>
      </c>
      <c r="K7" s="63" t="s">
        <v>1466</v>
      </c>
      <c r="L7" s="63" t="s">
        <v>177</v>
      </c>
      <c r="M7" s="63" t="s">
        <v>228</v>
      </c>
      <c r="N7" s="63" t="s">
        <v>236</v>
      </c>
      <c r="O7" s="63" t="s">
        <v>237</v>
      </c>
      <c r="P7" s="63" t="s">
        <v>229</v>
      </c>
      <c r="Q7" s="63" t="s">
        <v>230</v>
      </c>
      <c r="R7" s="63" t="s">
        <v>236</v>
      </c>
      <c r="S7" s="115">
        <v>0.35</v>
      </c>
      <c r="T7" s="112" t="s">
        <v>1506</v>
      </c>
    </row>
    <row r="8" spans="1:20">
      <c r="A8" s="63" t="s">
        <v>224</v>
      </c>
      <c r="B8" s="63" t="s">
        <v>159</v>
      </c>
      <c r="C8" s="63" t="s">
        <v>232</v>
      </c>
      <c r="D8" s="63" t="s">
        <v>233</v>
      </c>
      <c r="E8" s="63" t="s">
        <v>225</v>
      </c>
      <c r="F8" s="63" t="s">
        <v>185</v>
      </c>
      <c r="G8" s="63" t="s">
        <v>1494</v>
      </c>
      <c r="H8" s="63" t="s">
        <v>1182</v>
      </c>
      <c r="I8" s="63" t="s">
        <v>1171</v>
      </c>
      <c r="J8" s="63" t="s">
        <v>1465</v>
      </c>
      <c r="K8" s="63" t="s">
        <v>1466</v>
      </c>
      <c r="L8" s="63" t="s">
        <v>177</v>
      </c>
      <c r="M8" s="63" t="s">
        <v>228</v>
      </c>
      <c r="N8" s="63" t="s">
        <v>236</v>
      </c>
      <c r="O8" s="63" t="s">
        <v>237</v>
      </c>
      <c r="P8" s="63" t="s">
        <v>229</v>
      </c>
      <c r="Q8" s="63" t="s">
        <v>230</v>
      </c>
      <c r="R8" s="63" t="s">
        <v>236</v>
      </c>
      <c r="S8" s="115">
        <v>0.35</v>
      </c>
      <c r="T8" s="112" t="s">
        <v>1506</v>
      </c>
    </row>
    <row r="9" spans="1:20">
      <c r="A9" s="63" t="s">
        <v>224</v>
      </c>
      <c r="B9" s="63" t="s">
        <v>159</v>
      </c>
      <c r="C9" s="63" t="s">
        <v>232</v>
      </c>
      <c r="D9" s="63" t="s">
        <v>233</v>
      </c>
      <c r="E9" s="63" t="s">
        <v>225</v>
      </c>
      <c r="F9" s="63" t="s">
        <v>185</v>
      </c>
      <c r="G9" s="63" t="s">
        <v>1587</v>
      </c>
      <c r="H9" s="63" t="s">
        <v>1188</v>
      </c>
      <c r="I9" s="63" t="s">
        <v>1186</v>
      </c>
      <c r="J9" s="63" t="s">
        <v>1465</v>
      </c>
      <c r="K9" s="63" t="s">
        <v>1466</v>
      </c>
      <c r="L9" s="63" t="s">
        <v>177</v>
      </c>
      <c r="M9" s="63" t="s">
        <v>228</v>
      </c>
      <c r="N9" s="63" t="s">
        <v>236</v>
      </c>
      <c r="O9" s="63" t="s">
        <v>237</v>
      </c>
      <c r="P9" s="63" t="s">
        <v>229</v>
      </c>
      <c r="Q9" s="63" t="s">
        <v>230</v>
      </c>
      <c r="R9" s="63" t="s">
        <v>236</v>
      </c>
      <c r="S9" s="115">
        <v>0.35</v>
      </c>
      <c r="T9" s="112" t="s">
        <v>1506</v>
      </c>
    </row>
    <row r="10" spans="1:20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4">
        <v>1.75</v>
      </c>
      <c r="T10" s="112"/>
    </row>
  </sheetData>
  <pageMargins left="0" right="0" top="0.75" bottom="0.75" header="0.3" footer="0.3"/>
  <pageSetup scale="65" fitToHeight="0" orientation="landscape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/>
  <dimension ref="A1:BH8"/>
  <sheetViews>
    <sheetView workbookViewId="0"/>
  </sheetViews>
  <sheetFormatPr baseColWidth="10" defaultColWidth="8.83203125" defaultRowHeight="12" x14ac:dyDescent="0"/>
  <cols>
    <col min="1" max="1" width="8.83203125" customWidth="1"/>
    <col min="2" max="2" width="5.33203125" customWidth="1"/>
    <col min="3" max="3" width="11" bestFit="1" customWidth="1"/>
    <col min="4" max="4" width="8.33203125" customWidth="1"/>
    <col min="5" max="5" width="12.1640625" bestFit="1" customWidth="1"/>
    <col min="6" max="6" width="8.1640625" customWidth="1"/>
    <col min="7" max="7" width="15.1640625" bestFit="1" customWidth="1"/>
    <col min="8" max="11" width="8.6640625" customWidth="1"/>
    <col min="12" max="13" width="8.83203125" customWidth="1"/>
    <col min="14" max="14" width="6.1640625" customWidth="1"/>
    <col min="15" max="15" width="6.33203125" customWidth="1"/>
    <col min="16" max="16" width="5.5" customWidth="1"/>
    <col min="17" max="17" width="9" customWidth="1"/>
    <col min="18" max="18" width="8.5" customWidth="1"/>
    <col min="19" max="19" width="11" bestFit="1" customWidth="1"/>
    <col min="20" max="20" width="8.33203125" customWidth="1"/>
    <col min="21" max="21" width="7.1640625" hidden="1" customWidth="1"/>
    <col min="22" max="22" width="7.5" hidden="1" customWidth="1"/>
    <col min="23" max="23" width="7.1640625" hidden="1" customWidth="1"/>
    <col min="24" max="24" width="8.83203125" hidden="1" customWidth="1"/>
    <col min="25" max="25" width="8" hidden="1" customWidth="1"/>
    <col min="26" max="26" width="5.5" hidden="1" customWidth="1"/>
    <col min="27" max="27" width="7.1640625" hidden="1" customWidth="1"/>
    <col min="28" max="28" width="7" hidden="1" customWidth="1"/>
    <col min="29" max="29" width="7.1640625" hidden="1" customWidth="1"/>
    <col min="30" max="30" width="10.1640625" bestFit="1" customWidth="1"/>
    <col min="31" max="33" width="9" customWidth="1"/>
    <col min="34" max="34" width="13.1640625" bestFit="1" customWidth="1"/>
    <col min="35" max="35" width="8" customWidth="1"/>
    <col min="36" max="36" width="17.83203125" bestFit="1" customWidth="1"/>
    <col min="37" max="37" width="24" bestFit="1" customWidth="1"/>
  </cols>
  <sheetData>
    <row r="1" spans="1:60" s="79" customFormat="1" ht="14">
      <c r="A1" s="65" t="s">
        <v>1588</v>
      </c>
      <c r="B1" s="65"/>
      <c r="C1" s="92"/>
      <c r="D1" s="65"/>
      <c r="E1" s="65"/>
      <c r="F1" s="65"/>
      <c r="G1" s="70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93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</row>
    <row r="2" spans="1:60" s="79" customFormat="1" ht="14">
      <c r="A2" s="94" t="s">
        <v>122</v>
      </c>
      <c r="B2" s="94" t="s">
        <v>123</v>
      </c>
      <c r="C2" s="95" t="s">
        <v>124</v>
      </c>
      <c r="D2" s="94" t="s">
        <v>125</v>
      </c>
      <c r="E2" s="94" t="s">
        <v>126</v>
      </c>
      <c r="F2" s="94" t="s">
        <v>127</v>
      </c>
      <c r="G2" s="96" t="s">
        <v>128</v>
      </c>
      <c r="H2" s="94" t="s">
        <v>129</v>
      </c>
      <c r="I2" s="94" t="s">
        <v>130</v>
      </c>
      <c r="J2" s="94" t="s">
        <v>131</v>
      </c>
      <c r="K2" s="94" t="s">
        <v>132</v>
      </c>
      <c r="L2" s="94" t="s">
        <v>133</v>
      </c>
      <c r="M2" s="94" t="s">
        <v>134</v>
      </c>
      <c r="N2" s="94" t="s">
        <v>135</v>
      </c>
      <c r="O2" s="94" t="s">
        <v>136</v>
      </c>
      <c r="P2" s="94" t="s">
        <v>137</v>
      </c>
      <c r="Q2" s="94" t="s">
        <v>138</v>
      </c>
      <c r="R2" s="94" t="s">
        <v>139</v>
      </c>
      <c r="S2" s="94" t="s">
        <v>140</v>
      </c>
      <c r="T2" s="94" t="s">
        <v>141</v>
      </c>
      <c r="U2" s="94" t="s">
        <v>142</v>
      </c>
      <c r="V2" s="94" t="s">
        <v>143</v>
      </c>
      <c r="W2" s="94" t="s">
        <v>144</v>
      </c>
      <c r="X2" s="94" t="s">
        <v>145</v>
      </c>
      <c r="Y2" s="94" t="s">
        <v>146</v>
      </c>
      <c r="Z2" s="94" t="s">
        <v>147</v>
      </c>
      <c r="AA2" s="94" t="s">
        <v>148</v>
      </c>
      <c r="AB2" s="94" t="s">
        <v>149</v>
      </c>
      <c r="AC2" s="94" t="s">
        <v>150</v>
      </c>
      <c r="AD2" s="94" t="s">
        <v>151</v>
      </c>
      <c r="AE2" s="94" t="s">
        <v>153</v>
      </c>
      <c r="AF2" s="94" t="s">
        <v>174</v>
      </c>
      <c r="AG2" s="94" t="s">
        <v>154</v>
      </c>
      <c r="AH2" s="94" t="s">
        <v>175</v>
      </c>
      <c r="AI2" s="94" t="s">
        <v>176</v>
      </c>
      <c r="AJ2" s="94" t="s">
        <v>77</v>
      </c>
      <c r="AK2" s="94" t="s">
        <v>118</v>
      </c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</row>
    <row r="3" spans="1:60" s="79" customFormat="1">
      <c r="A3" s="79" t="s">
        <v>242</v>
      </c>
      <c r="B3" s="79" t="s">
        <v>243</v>
      </c>
      <c r="C3" s="79" t="s">
        <v>244</v>
      </c>
      <c r="D3" s="79" t="s">
        <v>245</v>
      </c>
      <c r="E3" s="79" t="s">
        <v>246</v>
      </c>
      <c r="F3" s="47">
        <v>0.35</v>
      </c>
      <c r="G3" s="79" t="s">
        <v>1492</v>
      </c>
      <c r="H3" s="79">
        <v>-1</v>
      </c>
      <c r="I3" s="79" t="s">
        <v>66</v>
      </c>
      <c r="J3" s="79" t="s">
        <v>247</v>
      </c>
      <c r="K3" s="79" t="s">
        <v>248</v>
      </c>
      <c r="L3" s="79" t="s">
        <v>249</v>
      </c>
      <c r="M3" s="79" t="s">
        <v>250</v>
      </c>
      <c r="N3" s="79" t="s">
        <v>73</v>
      </c>
      <c r="O3" s="79" t="s">
        <v>251</v>
      </c>
      <c r="P3" s="79" t="s">
        <v>252</v>
      </c>
      <c r="Q3" s="79" t="s">
        <v>242</v>
      </c>
      <c r="R3" s="79" t="s">
        <v>253</v>
      </c>
      <c r="S3" s="79" t="s">
        <v>1495</v>
      </c>
      <c r="T3" s="79" t="s">
        <v>1589</v>
      </c>
      <c r="U3" s="79">
        <v>0</v>
      </c>
      <c r="V3" s="79">
        <v>0</v>
      </c>
      <c r="W3" s="79">
        <v>0</v>
      </c>
      <c r="X3" s="79">
        <v>0</v>
      </c>
      <c r="Y3" s="79">
        <v>0</v>
      </c>
      <c r="Z3" s="79">
        <v>0</v>
      </c>
      <c r="AA3" s="79">
        <v>0</v>
      </c>
      <c r="AB3" s="79">
        <v>0</v>
      </c>
      <c r="AC3" s="79">
        <v>0</v>
      </c>
      <c r="AD3" s="79" t="s">
        <v>1590</v>
      </c>
      <c r="AE3" s="79" t="s">
        <v>1591</v>
      </c>
      <c r="AF3" s="79" t="s">
        <v>1592</v>
      </c>
      <c r="AG3" s="79" t="s">
        <v>1593</v>
      </c>
      <c r="AH3" s="79" t="s">
        <v>1594</v>
      </c>
      <c r="AI3" s="79" t="s">
        <v>1595</v>
      </c>
      <c r="AJ3" s="79" t="s">
        <v>204</v>
      </c>
      <c r="AK3" s="79" t="s">
        <v>205</v>
      </c>
    </row>
    <row r="4" spans="1:60" s="79" customFormat="1">
      <c r="A4" s="79" t="s">
        <v>242</v>
      </c>
      <c r="B4" s="79" t="s">
        <v>243</v>
      </c>
      <c r="C4" s="79" t="s">
        <v>244</v>
      </c>
      <c r="D4" s="79" t="s">
        <v>245</v>
      </c>
      <c r="E4" s="79" t="s">
        <v>246</v>
      </c>
      <c r="F4" s="47">
        <v>0.35</v>
      </c>
      <c r="G4" s="79" t="s">
        <v>1502</v>
      </c>
      <c r="H4" s="79">
        <v>-1</v>
      </c>
      <c r="I4" s="79" t="s">
        <v>66</v>
      </c>
      <c r="J4" s="79" t="s">
        <v>247</v>
      </c>
      <c r="K4" s="79" t="s">
        <v>248</v>
      </c>
      <c r="L4" s="79" t="s">
        <v>249</v>
      </c>
      <c r="M4" s="79" t="s">
        <v>250</v>
      </c>
      <c r="N4" s="79" t="s">
        <v>73</v>
      </c>
      <c r="O4" s="79" t="s">
        <v>251</v>
      </c>
      <c r="P4" s="79" t="s">
        <v>252</v>
      </c>
      <c r="Q4" s="79" t="s">
        <v>242</v>
      </c>
      <c r="R4" s="79" t="s">
        <v>253</v>
      </c>
      <c r="S4" s="79" t="s">
        <v>1531</v>
      </c>
      <c r="T4" s="79" t="s">
        <v>1589</v>
      </c>
      <c r="U4" s="79">
        <v>0</v>
      </c>
      <c r="V4" s="79">
        <v>0</v>
      </c>
      <c r="W4" s="79">
        <v>0</v>
      </c>
      <c r="X4" s="79">
        <v>0</v>
      </c>
      <c r="Y4" s="79">
        <v>0</v>
      </c>
      <c r="Z4" s="79">
        <v>0</v>
      </c>
      <c r="AA4" s="79">
        <v>0</v>
      </c>
      <c r="AB4" s="79">
        <v>0</v>
      </c>
      <c r="AC4" s="79">
        <v>0</v>
      </c>
      <c r="AD4" s="79" t="s">
        <v>1590</v>
      </c>
      <c r="AE4" s="79" t="s">
        <v>1591</v>
      </c>
      <c r="AF4" s="79" t="s">
        <v>1592</v>
      </c>
      <c r="AG4" s="79" t="s">
        <v>1596</v>
      </c>
      <c r="AH4" s="79" t="s">
        <v>1597</v>
      </c>
      <c r="AI4" s="79" t="s">
        <v>1598</v>
      </c>
      <c r="AJ4" s="79" t="s">
        <v>198</v>
      </c>
      <c r="AK4" s="79" t="s">
        <v>755</v>
      </c>
    </row>
    <row r="5" spans="1:60" s="79" customFormat="1">
      <c r="A5" s="79" t="s">
        <v>242</v>
      </c>
      <c r="B5" s="79" t="s">
        <v>243</v>
      </c>
      <c r="C5" s="79" t="s">
        <v>244</v>
      </c>
      <c r="D5" s="79" t="s">
        <v>245</v>
      </c>
      <c r="E5" s="79" t="s">
        <v>246</v>
      </c>
      <c r="F5" s="47">
        <v>0.35</v>
      </c>
      <c r="G5" s="79" t="s">
        <v>1580</v>
      </c>
      <c r="H5" s="79">
        <v>-1</v>
      </c>
      <c r="I5" s="79" t="s">
        <v>66</v>
      </c>
      <c r="J5" s="79" t="s">
        <v>247</v>
      </c>
      <c r="K5" s="79" t="s">
        <v>248</v>
      </c>
      <c r="L5" s="79" t="s">
        <v>249</v>
      </c>
      <c r="M5" s="79" t="s">
        <v>250</v>
      </c>
      <c r="N5" s="79" t="s">
        <v>73</v>
      </c>
      <c r="O5" s="79" t="s">
        <v>251</v>
      </c>
      <c r="P5" s="79" t="s">
        <v>252</v>
      </c>
      <c r="Q5" s="79" t="s">
        <v>242</v>
      </c>
      <c r="R5" s="79" t="s">
        <v>253</v>
      </c>
      <c r="S5" s="79" t="s">
        <v>1599</v>
      </c>
      <c r="T5" s="79" t="s">
        <v>1589</v>
      </c>
      <c r="U5" s="79">
        <v>0</v>
      </c>
      <c r="V5" s="79">
        <v>0</v>
      </c>
      <c r="W5" s="79">
        <v>0</v>
      </c>
      <c r="X5" s="79">
        <v>0</v>
      </c>
      <c r="Y5" s="79">
        <v>0</v>
      </c>
      <c r="Z5" s="79">
        <v>0</v>
      </c>
      <c r="AA5" s="79">
        <v>0</v>
      </c>
      <c r="AB5" s="79">
        <v>0</v>
      </c>
      <c r="AC5" s="79">
        <v>0</v>
      </c>
      <c r="AD5" s="79" t="s">
        <v>1600</v>
      </c>
      <c r="AE5" s="79" t="s">
        <v>1601</v>
      </c>
      <c r="AF5" s="79" t="s">
        <v>1602</v>
      </c>
      <c r="AG5" s="79" t="s">
        <v>1603</v>
      </c>
      <c r="AH5" s="79" t="s">
        <v>1604</v>
      </c>
      <c r="AI5" s="79" t="s">
        <v>1605</v>
      </c>
      <c r="AJ5" s="79" t="s">
        <v>495</v>
      </c>
      <c r="AK5" s="79" t="s">
        <v>496</v>
      </c>
    </row>
    <row r="6" spans="1:60" s="79" customFormat="1">
      <c r="A6" s="79" t="s">
        <v>242</v>
      </c>
      <c r="B6" s="79" t="s">
        <v>243</v>
      </c>
      <c r="C6" s="79" t="s">
        <v>244</v>
      </c>
      <c r="D6" s="79" t="s">
        <v>245</v>
      </c>
      <c r="E6" s="79" t="s">
        <v>246</v>
      </c>
      <c r="F6" s="47">
        <v>0.35</v>
      </c>
      <c r="G6" s="79" t="s">
        <v>1523</v>
      </c>
      <c r="H6" s="79">
        <v>-1</v>
      </c>
      <c r="I6" s="79" t="s">
        <v>66</v>
      </c>
      <c r="J6" s="79" t="s">
        <v>247</v>
      </c>
      <c r="K6" s="79" t="s">
        <v>248</v>
      </c>
      <c r="L6" s="79" t="s">
        <v>249</v>
      </c>
      <c r="M6" s="79" t="s">
        <v>250</v>
      </c>
      <c r="N6" s="79" t="s">
        <v>73</v>
      </c>
      <c r="O6" s="79" t="s">
        <v>251</v>
      </c>
      <c r="P6" s="79" t="s">
        <v>252</v>
      </c>
      <c r="Q6" s="79" t="s">
        <v>242</v>
      </c>
      <c r="R6" s="79" t="s">
        <v>253</v>
      </c>
      <c r="S6" s="79" t="s">
        <v>1532</v>
      </c>
      <c r="T6" s="79" t="s">
        <v>1589</v>
      </c>
      <c r="U6" s="79">
        <v>0</v>
      </c>
      <c r="V6" s="79">
        <v>0</v>
      </c>
      <c r="W6" s="79">
        <v>0</v>
      </c>
      <c r="X6" s="79">
        <v>0</v>
      </c>
      <c r="Y6" s="79">
        <v>0</v>
      </c>
      <c r="Z6" s="79">
        <v>0</v>
      </c>
      <c r="AA6" s="79">
        <v>0</v>
      </c>
      <c r="AB6" s="79">
        <v>0</v>
      </c>
      <c r="AC6" s="79">
        <v>0</v>
      </c>
      <c r="AD6" s="79" t="s">
        <v>1606</v>
      </c>
      <c r="AE6" s="79" t="s">
        <v>1607</v>
      </c>
      <c r="AF6" s="79" t="s">
        <v>1608</v>
      </c>
      <c r="AG6" s="79" t="s">
        <v>1609</v>
      </c>
      <c r="AH6" s="79" t="s">
        <v>1610</v>
      </c>
      <c r="AI6" s="79" t="s">
        <v>1611</v>
      </c>
      <c r="AJ6" s="79" t="s">
        <v>194</v>
      </c>
      <c r="AK6" s="79" t="s">
        <v>197</v>
      </c>
    </row>
    <row r="7" spans="1:60" s="79" customFormat="1">
      <c r="A7" s="79" t="s">
        <v>242</v>
      </c>
      <c r="B7" s="79" t="s">
        <v>243</v>
      </c>
      <c r="C7" s="79" t="s">
        <v>244</v>
      </c>
      <c r="D7" s="79" t="s">
        <v>245</v>
      </c>
      <c r="E7" s="79" t="s">
        <v>246</v>
      </c>
      <c r="F7" s="47">
        <v>0.35</v>
      </c>
      <c r="G7" s="79" t="s">
        <v>1581</v>
      </c>
      <c r="H7" s="79">
        <v>-1</v>
      </c>
      <c r="I7" s="79" t="s">
        <v>66</v>
      </c>
      <c r="J7" s="79" t="s">
        <v>247</v>
      </c>
      <c r="K7" s="79" t="s">
        <v>248</v>
      </c>
      <c r="L7" s="79" t="s">
        <v>249</v>
      </c>
      <c r="M7" s="79" t="s">
        <v>250</v>
      </c>
      <c r="N7" s="79" t="s">
        <v>73</v>
      </c>
      <c r="O7" s="79" t="s">
        <v>251</v>
      </c>
      <c r="P7" s="79" t="s">
        <v>252</v>
      </c>
      <c r="Q7" s="79" t="s">
        <v>242</v>
      </c>
      <c r="R7" s="79" t="s">
        <v>253</v>
      </c>
      <c r="S7" s="79" t="s">
        <v>1612</v>
      </c>
      <c r="T7" s="79" t="s">
        <v>1589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0</v>
      </c>
      <c r="AB7" s="79">
        <v>0</v>
      </c>
      <c r="AC7" s="79">
        <v>0</v>
      </c>
      <c r="AD7" s="79" t="s">
        <v>1613</v>
      </c>
      <c r="AE7" s="79" t="s">
        <v>1608</v>
      </c>
      <c r="AF7" s="79" t="s">
        <v>1614</v>
      </c>
      <c r="AG7" s="79" t="s">
        <v>1615</v>
      </c>
      <c r="AH7" s="79" t="s">
        <v>1616</v>
      </c>
      <c r="AI7" s="79" t="s">
        <v>1617</v>
      </c>
      <c r="AJ7" s="79" t="s">
        <v>194</v>
      </c>
      <c r="AK7" s="79" t="s">
        <v>195</v>
      </c>
    </row>
    <row r="8" spans="1:60">
      <c r="F8" s="116">
        <v>1.75</v>
      </c>
    </row>
  </sheetData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/>
  <dimension ref="A1:B25"/>
  <sheetViews>
    <sheetView workbookViewId="0">
      <selection activeCell="A46" sqref="A46"/>
    </sheetView>
  </sheetViews>
  <sheetFormatPr baseColWidth="10" defaultColWidth="8.83203125" defaultRowHeight="12" x14ac:dyDescent="0"/>
  <cols>
    <col min="1" max="1" width="32.5" bestFit="1" customWidth="1"/>
    <col min="2" max="2" width="34.6640625" style="21" bestFit="1" customWidth="1"/>
  </cols>
  <sheetData>
    <row r="1" spans="1:2">
      <c r="A1" s="24" t="s">
        <v>114</v>
      </c>
    </row>
    <row r="3" spans="1:2">
      <c r="A3" t="s">
        <v>22</v>
      </c>
      <c r="B3" t="s">
        <v>1672</v>
      </c>
    </row>
    <row r="4" spans="1:2">
      <c r="A4" t="s">
        <v>152</v>
      </c>
      <c r="B4" s="21">
        <v>1833.5020356474001</v>
      </c>
    </row>
    <row r="5" spans="1:2">
      <c r="A5" t="s">
        <v>92</v>
      </c>
      <c r="B5" s="21">
        <v>833.09945393829764</v>
      </c>
    </row>
    <row r="6" spans="1:2">
      <c r="A6" t="s">
        <v>97</v>
      </c>
      <c r="B6" s="21">
        <v>165.20093845670061</v>
      </c>
    </row>
    <row r="7" spans="1:2">
      <c r="A7" t="s">
        <v>163</v>
      </c>
      <c r="B7" s="21">
        <v>157.15777412630001</v>
      </c>
    </row>
    <row r="8" spans="1:2">
      <c r="A8" t="s">
        <v>111</v>
      </c>
      <c r="B8" s="21">
        <v>121.24551400000009</v>
      </c>
    </row>
    <row r="9" spans="1:2">
      <c r="A9" t="s">
        <v>1408</v>
      </c>
      <c r="B9" s="21">
        <v>35.910000000000004</v>
      </c>
    </row>
    <row r="10" spans="1:2">
      <c r="A10" t="s">
        <v>1630</v>
      </c>
      <c r="B10" s="21">
        <v>11.2773</v>
      </c>
    </row>
    <row r="11" spans="1:2">
      <c r="A11" t="s">
        <v>172</v>
      </c>
      <c r="B11" s="21">
        <v>10.640299999999998</v>
      </c>
    </row>
    <row r="12" spans="1:2">
      <c r="A12" t="s">
        <v>1443</v>
      </c>
      <c r="B12" s="21">
        <v>3.9487680000000003</v>
      </c>
    </row>
    <row r="13" spans="1:2">
      <c r="A13" t="s">
        <v>1629</v>
      </c>
      <c r="B13" s="21">
        <v>3.0298400000000014</v>
      </c>
    </row>
    <row r="14" spans="1:2">
      <c r="A14" t="s">
        <v>110</v>
      </c>
      <c r="B14" s="21">
        <v>1.6413190000000002</v>
      </c>
    </row>
    <row r="15" spans="1:2">
      <c r="A15" t="s">
        <v>1628</v>
      </c>
      <c r="B15" s="21">
        <v>0.91</v>
      </c>
    </row>
    <row r="16" spans="1:2">
      <c r="A16" t="s">
        <v>168</v>
      </c>
      <c r="B16" s="21">
        <v>0.72562432600000015</v>
      </c>
    </row>
    <row r="17" spans="1:2">
      <c r="A17" t="s">
        <v>160</v>
      </c>
      <c r="B17" s="21">
        <v>0.19</v>
      </c>
    </row>
    <row r="18" spans="1:2">
      <c r="A18" t="s">
        <v>1625</v>
      </c>
      <c r="B18" s="21">
        <v>0.157971</v>
      </c>
    </row>
    <row r="19" spans="1:2">
      <c r="A19" t="s">
        <v>1542</v>
      </c>
      <c r="B19" s="21">
        <v>0.11226859579999998</v>
      </c>
    </row>
    <row r="20" spans="1:2">
      <c r="A20" t="s">
        <v>1539</v>
      </c>
      <c r="B20" s="21">
        <v>-6.4300000000000024E-2</v>
      </c>
    </row>
    <row r="21" spans="1:2" s="81" customFormat="1">
      <c r="A21" s="118" t="s">
        <v>21</v>
      </c>
      <c r="B21" s="116">
        <v>3178.6848070904989</v>
      </c>
    </row>
    <row r="22" spans="1:2" s="81" customFormat="1">
      <c r="A22" s="3" t="s">
        <v>1463</v>
      </c>
      <c r="B22" s="21">
        <v>0.46</v>
      </c>
    </row>
    <row r="23" spans="1:2" s="81" customFormat="1">
      <c r="A23" s="3" t="s">
        <v>1544</v>
      </c>
      <c r="B23" s="21">
        <v>17.420000000000002</v>
      </c>
    </row>
    <row r="24" spans="1:2">
      <c r="A24" s="3" t="s">
        <v>109</v>
      </c>
      <c r="B24" s="21">
        <v>6.8799999999999946</v>
      </c>
    </row>
    <row r="25" spans="1:2">
      <c r="A25" s="118" t="s">
        <v>1417</v>
      </c>
      <c r="B25" s="116">
        <v>3203.4448070904991</v>
      </c>
    </row>
  </sheetData>
  <pageMargins left="0.7" right="0.7" top="0.75" bottom="0.75" header="0.3" footer="0.3"/>
  <pageSetup orientation="portrait"/>
  <customProperties>
    <customPr name="SheetOptions" r:id="rId1"/>
  </customPropertie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60</Term>
    <Payable xmlns="afbd0338-9750-42ec-b19f-7ddcec131cb0">true</Payable>
    <Month_x0020_Ending xmlns="afbd0338-9750-42ec-b19f-7ddcec131cb0">2017-09-30T07:00:00+00:00</Month_x0020_Ending>
    <Due_x0020_Date xmlns="afbd0338-9750-42ec-b19f-7ddcec131cb0">2017-12-01T08:00:00+00:00</Due_x0020_Date>
    <Time xmlns="afbd0338-9750-42ec-b19f-7ddcec131cb0">4</Tim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>AIF doesn't tie-Updated</Comment>
    <Status xmlns="afbd0338-9750-42ec-b19f-7ddcec131cb0">05-Finalized in SAP</Status>
    <BU_x0020_Comments xmlns="afbd0338-9750-42ec-b19f-7ddcec131cb0" xsi:nil="true"/>
    <ASL_x0023_ xmlns="afbd0338-9750-42ec-b19f-7ddcec131cb0">US3E070280</ASL_x0023_>
    <Profit_x0020_Center xmlns="afbd0338-9750-42ec-b19f-7ddcec131cb0">USYB100001 - Caroline Distributed</Profit_x0020_Center>
    <OwnedBy xmlns="afbd0338-9750-42ec-b19f-7ddcec131cb0">Naik, Omkar</OwnedBy>
    <AssignedTo xmlns="afbd0338-9750-42ec-b19f-7ddcec131cb0">Gajbhiye, Nishikant</AssignedTo>
    <t8cs xmlns="afbd0338-9750-42ec-b19f-7ddcec131cb0">9370.31</t8cs>
    <_dlc_ExpireDateSaved xmlns="http://schemas.microsoft.com/sharepoint/v3" xsi:nil="true"/>
    <_dlc_ExpireDate xmlns="http://schemas.microsoft.com/sharepoint/v3">2018-05-27T19:53:37+00:00</_dlc_ExpireDate>
    <j4z1 xmlns="afbd0338-9750-42ec-b19f-7ddcec131cb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4F80136A-3D04-4B2D-A050-16354BC1E78E}">
  <ds:schemaRefs>
    <ds:schemaRef ds:uri="http://schemas.openxmlformats.org/package/2006/metadata/core-properties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500eb929-6d7a-4e1a-b519-2ea298b60c6b"/>
    <ds:schemaRef ds:uri="afbd0338-9750-42ec-b19f-7ddcec131cb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E6C1FC-2EE7-47F0-967C-6EEFFBC65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0E7D9F-02AF-42A7-90E6-BE7937C64B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55D89B9-A355-4BAB-9A35-6EB1D185CCBE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Breakdown</vt:lpstr>
      <vt:lpstr>Statement</vt:lpstr>
      <vt:lpstr>Data Pivot</vt:lpstr>
      <vt:lpstr>Data</vt:lpstr>
      <vt:lpstr>Physical Sales</vt:lpstr>
      <vt:lpstr>Reserves</vt:lpstr>
      <vt:lpstr>Other Handling Fee</vt:lpstr>
      <vt:lpstr>SOP</vt:lpstr>
      <vt:lpstr>Digital Revenue</vt:lpstr>
      <vt:lpstr>Digital Sales</vt:lpstr>
      <vt:lpstr>Sound Exchange</vt:lpstr>
      <vt:lpstr>Digital Expense</vt:lpstr>
      <vt:lpstr>Canadian</vt:lpstr>
      <vt:lpstr>Physical</vt:lpstr>
      <vt:lpstr>Digital</vt:lpstr>
      <vt:lpstr>CAD reserves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US-VOT</dc:title>
  <dc:creator>Austin, Damon</dc:creator>
  <cp:lastModifiedBy>John Harkins</cp:lastModifiedBy>
  <cp:lastPrinted>2017-11-04T19:52:10Z</cp:lastPrinted>
  <dcterms:created xsi:type="dcterms:W3CDTF">2013-08-23T17:33:29Z</dcterms:created>
  <dcterms:modified xsi:type="dcterms:W3CDTF">2019-04-19T20:45:41Z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VOT_Statement_201805.xlsx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178400</vt:r8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